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omments11.xml" ContentType="application/vnd.openxmlformats-officedocument.spreadsheetml.comments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omments12.xml" ContentType="application/vnd.openxmlformats-officedocument.spreadsheetml.comments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omments13.xml" ContentType="application/vnd.openxmlformats-officedocument.spreadsheetml.comments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omments14.xml" ContentType="application/vnd.openxmlformats-officedocument.spreadsheetml.comments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omments15.xml" ContentType="application/vnd.openxmlformats-officedocument.spreadsheetml.comments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omments16.xml" ContentType="application/vnd.openxmlformats-officedocument.spreadsheetml.comments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omments17.xml" ContentType="application/vnd.openxmlformats-officedocument.spreadsheetml.comments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omments18.xml" ContentType="application/vnd.openxmlformats-officedocument.spreadsheetml.comments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omments19.xml" ContentType="application/vnd.openxmlformats-officedocument.spreadsheetml.comments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omments20.xml" ContentType="application/vnd.openxmlformats-officedocument.spreadsheetml.comments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omments21.xml" ContentType="application/vnd.openxmlformats-officedocument.spreadsheetml.comments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omments22.xml" ContentType="application/vnd.openxmlformats-officedocument.spreadsheetml.comments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omments23.xml" ContentType="application/vnd.openxmlformats-officedocument.spreadsheetml.comments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omments24.xml" ContentType="application/vnd.openxmlformats-officedocument.spreadsheetml.comments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omments25.xml" ContentType="application/vnd.openxmlformats-officedocument.spreadsheetml.comments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omments26.xml" ContentType="application/vnd.openxmlformats-officedocument.spreadsheetml.comments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omments27.xml" ContentType="application/vnd.openxmlformats-officedocument.spreadsheetml.comments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omments28.xml" ContentType="application/vnd.openxmlformats-officedocument.spreadsheetml.comments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omments29.xml" ContentType="application/vnd.openxmlformats-officedocument.spreadsheetml.comments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omments30.xml" ContentType="application/vnd.openxmlformats-officedocument.spreadsheetml.comments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omments31.xml" ContentType="application/vnd.openxmlformats-officedocument.spreadsheetml.comments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omments32.xml" ContentType="application/vnd.openxmlformats-officedocument.spreadsheetml.comments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omments33.xml" ContentType="application/vnd.openxmlformats-officedocument.spreadsheetml.comments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omments34.xml" ContentType="application/vnd.openxmlformats-officedocument.spreadsheetml.comments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JRC-EU-TIMES\SuppXLS\"/>
    </mc:Choice>
  </mc:AlternateContent>
  <xr:revisionPtr revIDLastSave="0" documentId="8_{191A92F4-E6EC-4CB6-84E2-96304B2BEC86}" xr6:coauthVersionLast="45" xr6:coauthVersionMax="45" xr10:uidLastSave="{00000000-0000-0000-0000-000000000000}"/>
  <bookViews>
    <workbookView xWindow="-98" yWindow="-98" windowWidth="20715" windowHeight="13276" tabRatio="863" xr2:uid="{00000000-000D-0000-FFFF-FFFF00000000}"/>
  </bookViews>
  <sheets>
    <sheet name="N_VEDA_INPUT" sheetId="17" r:id="rId1"/>
    <sheet name="Peak" sheetId="53" r:id="rId2"/>
    <sheet name="QFR_IER" sheetId="7" r:id="rId3"/>
    <sheet name="ELC_cons" sheetId="6" r:id="rId4"/>
    <sheet name="Demands" sheetId="3" r:id="rId5"/>
    <sheet name="HDD" sheetId="4" r:id="rId6"/>
    <sheet name="CDD" sheetId="5" r:id="rId7"/>
    <sheet name="DDuration" sheetId="2" r:id="rId8"/>
    <sheet name="AT" sheetId="15" r:id="rId9"/>
    <sheet name="BE" sheetId="27" r:id="rId10"/>
    <sheet name="BG" sheetId="30" r:id="rId11"/>
    <sheet name="CH" sheetId="32" r:id="rId12"/>
    <sheet name="CY" sheetId="33" r:id="rId13"/>
    <sheet name="CZ" sheetId="31" r:id="rId14"/>
    <sheet name="DE" sheetId="26" r:id="rId15"/>
    <sheet name="DK" sheetId="34" r:id="rId16"/>
    <sheet name="FR" sheetId="25" r:id="rId17"/>
    <sheet name="EL" sheetId="29" r:id="rId18"/>
    <sheet name="ES" sheetId="24" r:id="rId19"/>
    <sheet name="IT" sheetId="28" r:id="rId20"/>
    <sheet name="EE" sheetId="35" r:id="rId21"/>
    <sheet name="FI" sheetId="36" r:id="rId22"/>
    <sheet name="HU" sheetId="37" r:id="rId23"/>
    <sheet name="IE" sheetId="38" r:id="rId24"/>
    <sheet name="IS" sheetId="39" r:id="rId25"/>
    <sheet name="LT" sheetId="40" r:id="rId26"/>
    <sheet name="LU" sheetId="41" r:id="rId27"/>
    <sheet name="LV" sheetId="42" r:id="rId28"/>
    <sheet name="MT" sheetId="43" r:id="rId29"/>
    <sheet name="NL" sheetId="44" r:id="rId30"/>
    <sheet name="NO" sheetId="45" r:id="rId31"/>
    <sheet name="PL" sheetId="46" r:id="rId32"/>
    <sheet name="PT" sheetId="47" r:id="rId33"/>
    <sheet name="RO" sheetId="48" r:id="rId34"/>
    <sheet name="SE" sheetId="49" r:id="rId35"/>
    <sheet name="SI" sheetId="50" r:id="rId36"/>
    <sheet name="SK" sheetId="51" r:id="rId37"/>
    <sheet name="UK" sheetId="52" r:id="rId38"/>
    <sheet name="Cumulative" sheetId="14" r:id="rId39"/>
  </sheets>
  <definedNames>
    <definedName name="_xlnm._FilterDatabase" localSheetId="8" hidden="1">AT!$A$1:$C$607</definedName>
    <definedName name="_xlnm._FilterDatabase" localSheetId="9" hidden="1">BE!$A$1:$C$607</definedName>
    <definedName name="_xlnm._FilterDatabase" localSheetId="10" hidden="1">BG!$A$1:$C$607</definedName>
    <definedName name="_xlnm._FilterDatabase" localSheetId="11" hidden="1">CH!$A$1:$C$607</definedName>
    <definedName name="_xlnm._FilterDatabase" localSheetId="38" hidden="1">Cumulative!$A$1:$C$607</definedName>
    <definedName name="_xlnm._FilterDatabase" localSheetId="12" hidden="1">CY!$A$1:$C$607</definedName>
    <definedName name="_xlnm._FilterDatabase" localSheetId="13" hidden="1">CZ!$A$1:$C$607</definedName>
    <definedName name="_xlnm._FilterDatabase" localSheetId="14" hidden="1">DE!$A$1:$C$607</definedName>
    <definedName name="_xlnm._FilterDatabase" localSheetId="15" hidden="1">DK!$A$1:$C$607</definedName>
    <definedName name="_xlnm._FilterDatabase" localSheetId="20" hidden="1">EE!$A$1:$C$607</definedName>
    <definedName name="_xlnm._FilterDatabase" localSheetId="17" hidden="1">EL!$A$1:$C$607</definedName>
    <definedName name="_xlnm._FilterDatabase" localSheetId="18" hidden="1">ES!$A$1:$C$607</definedName>
    <definedName name="_xlnm._FilterDatabase" localSheetId="21" hidden="1">FI!$A$1:$C$607</definedName>
    <definedName name="_xlnm._FilterDatabase" localSheetId="16" hidden="1">FR!$A$1:$C$607</definedName>
    <definedName name="_xlnm._FilterDatabase" localSheetId="22" hidden="1">HU!$A$1:$C$607</definedName>
    <definedName name="_xlnm._FilterDatabase" localSheetId="23" hidden="1">IE!$A$1:$C$607</definedName>
    <definedName name="_xlnm._FilterDatabase" localSheetId="24" hidden="1">IS!$A$1:$C$607</definedName>
    <definedName name="_xlnm._FilterDatabase" localSheetId="19" hidden="1">IT!$A$1:$C$607</definedName>
    <definedName name="_xlnm._FilterDatabase" localSheetId="25" hidden="1">LT!$A$1:$C$607</definedName>
    <definedName name="_xlnm._FilterDatabase" localSheetId="26" hidden="1">LU!$A$1:$C$607</definedName>
    <definedName name="_xlnm._FilterDatabase" localSheetId="27" hidden="1">LV!$A$1:$C$607</definedName>
    <definedName name="_xlnm._FilterDatabase" localSheetId="28" hidden="1">MT!$A$1:$C$607</definedName>
    <definedName name="_xlnm._FilterDatabase" localSheetId="0" hidden="1">N_VEDA_INPUT!$F$4:$J$195</definedName>
    <definedName name="_xlnm._FilterDatabase" localSheetId="29" hidden="1">NL!$A$1:$C$607</definedName>
    <definedName name="_xlnm._FilterDatabase" localSheetId="30" hidden="1">NO!$A$1:$C$607</definedName>
    <definedName name="_xlnm._FilterDatabase" localSheetId="31" hidden="1">PL!$A$1:$C$607</definedName>
    <definedName name="_xlnm._FilterDatabase" localSheetId="32" hidden="1">PT!$A$1:$C$607</definedName>
    <definedName name="_xlnm._FilterDatabase" localSheetId="33" hidden="1">RO!$A$1:$C$607</definedName>
    <definedName name="_xlnm._FilterDatabase" localSheetId="34" hidden="1">SE!$A$1:$C$607</definedName>
    <definedName name="_xlnm._FilterDatabase" localSheetId="35" hidden="1">SI!$A$1:$C$607</definedName>
    <definedName name="_xlnm._FilterDatabase" localSheetId="36" hidden="1">SK!$A$1:$C$607</definedName>
    <definedName name="_xlnm._FilterDatabase" localSheetId="37" hidden="1">UK!$A$1:$C$607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5" i="17" l="1"/>
  <c r="G14" i="17"/>
  <c r="G13" i="17"/>
  <c r="G12" i="17"/>
  <c r="G11" i="17"/>
  <c r="G10" i="17"/>
  <c r="G9" i="17"/>
  <c r="G8" i="17"/>
  <c r="G7" i="17"/>
  <c r="G6" i="17"/>
  <c r="G5" i="17"/>
  <c r="AS219" i="17"/>
  <c r="AP219" i="17"/>
  <c r="AQ219" i="17" s="1"/>
  <c r="AN219" i="17"/>
  <c r="AS218" i="17"/>
  <c r="AP218" i="17"/>
  <c r="AO218" i="17" s="1"/>
  <c r="AN218" i="17"/>
  <c r="AS217" i="17"/>
  <c r="AP217" i="17"/>
  <c r="AN217" i="17"/>
  <c r="AS216" i="17"/>
  <c r="AP216" i="17"/>
  <c r="AR216" i="17" s="1"/>
  <c r="AN216" i="17"/>
  <c r="AS215" i="17"/>
  <c r="AP215" i="17"/>
  <c r="AQ215" i="17"/>
  <c r="AO215" i="17"/>
  <c r="AN215" i="17"/>
  <c r="AS214" i="17"/>
  <c r="AP214" i="17"/>
  <c r="AO214" i="17" s="1"/>
  <c r="AN214" i="17"/>
  <c r="AS213" i="17"/>
  <c r="AP213" i="17"/>
  <c r="AO213" i="17" s="1"/>
  <c r="AR213" i="17"/>
  <c r="AT213" i="17"/>
  <c r="AN213" i="17"/>
  <c r="AS212" i="17"/>
  <c r="AP212" i="17"/>
  <c r="AN212" i="17"/>
  <c r="AS211" i="17"/>
  <c r="AP211" i="17"/>
  <c r="AT211" i="17"/>
  <c r="AN211" i="17"/>
  <c r="AS210" i="17"/>
  <c r="AP210" i="17"/>
  <c r="AO210" i="17" s="1"/>
  <c r="AN210" i="17"/>
  <c r="AS209" i="17"/>
  <c r="AP209" i="17"/>
  <c r="AR209" i="17"/>
  <c r="AO209" i="17"/>
  <c r="AN209" i="17"/>
  <c r="AS208" i="17"/>
  <c r="AP208" i="17"/>
  <c r="AQ208" i="17"/>
  <c r="AN208" i="17"/>
  <c r="AS207" i="17"/>
  <c r="AP207" i="17"/>
  <c r="AQ207" i="17" s="1"/>
  <c r="AN207" i="17"/>
  <c r="AS206" i="17"/>
  <c r="AP206" i="17"/>
  <c r="AO206" i="17" s="1"/>
  <c r="AN206" i="17"/>
  <c r="AS205" i="17"/>
  <c r="AP205" i="17"/>
  <c r="AN205" i="17"/>
  <c r="AS204" i="17"/>
  <c r="AP204" i="17"/>
  <c r="AQ204" i="17" s="1"/>
  <c r="AR204" i="17"/>
  <c r="AN204" i="17"/>
  <c r="AS203" i="17"/>
  <c r="AP203" i="17"/>
  <c r="AQ203" i="17" s="1"/>
  <c r="AN203" i="17"/>
  <c r="AS202" i="17"/>
  <c r="AP202" i="17"/>
  <c r="AO202" i="17" s="1"/>
  <c r="AN202" i="17"/>
  <c r="AS201" i="17"/>
  <c r="AP201" i="17"/>
  <c r="AR201" i="17"/>
  <c r="AN201" i="17"/>
  <c r="AS200" i="17"/>
  <c r="AP200" i="17"/>
  <c r="AN200" i="17"/>
  <c r="AS199" i="17"/>
  <c r="AP199" i="17"/>
  <c r="AO199" i="17" s="1"/>
  <c r="AN199" i="17"/>
  <c r="AS198" i="17"/>
  <c r="AP198" i="17"/>
  <c r="AO198" i="17" s="1"/>
  <c r="AN198" i="17"/>
  <c r="AS197" i="17"/>
  <c r="AP197" i="17"/>
  <c r="AN197" i="17"/>
  <c r="AS196" i="17"/>
  <c r="AP196" i="17"/>
  <c r="AR196" i="17" s="1"/>
  <c r="AN196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AN6" i="17"/>
  <c r="AO6" i="17"/>
  <c r="AP6" i="17"/>
  <c r="AQ6" i="17"/>
  <c r="AR6" i="17"/>
  <c r="AS6" i="17"/>
  <c r="AT6" i="17"/>
  <c r="J6" i="17"/>
  <c r="Y209" i="17"/>
  <c r="Y210" i="17"/>
  <c r="Y211" i="17"/>
  <c r="Y212" i="17"/>
  <c r="Y213" i="17"/>
  <c r="Y214" i="17"/>
  <c r="Y215" i="17"/>
  <c r="Y216" i="17"/>
  <c r="Y217" i="17"/>
  <c r="Y218" i="17"/>
  <c r="Y219" i="17"/>
  <c r="Y208" i="17"/>
  <c r="AD197" i="17"/>
  <c r="AD198" i="17"/>
  <c r="AD199" i="17"/>
  <c r="AD200" i="17"/>
  <c r="AD201" i="17"/>
  <c r="AD202" i="17"/>
  <c r="AD203" i="17"/>
  <c r="AD204" i="17"/>
  <c r="AD205" i="17"/>
  <c r="AD206" i="17"/>
  <c r="AD207" i="17"/>
  <c r="AD208" i="17"/>
  <c r="AD209" i="17"/>
  <c r="AD210" i="17"/>
  <c r="AD211" i="17"/>
  <c r="AD212" i="17"/>
  <c r="AD213" i="17"/>
  <c r="AD214" i="17"/>
  <c r="AD215" i="17"/>
  <c r="AD216" i="17"/>
  <c r="AD217" i="17"/>
  <c r="AD218" i="17"/>
  <c r="AD219" i="17"/>
  <c r="AD196" i="17"/>
  <c r="N209" i="17"/>
  <c r="N210" i="17"/>
  <c r="N211" i="17"/>
  <c r="N212" i="17"/>
  <c r="N213" i="17"/>
  <c r="N214" i="17"/>
  <c r="N215" i="17"/>
  <c r="N216" i="17"/>
  <c r="N217" i="17"/>
  <c r="N218" i="17"/>
  <c r="N219" i="17"/>
  <c r="N208" i="17"/>
  <c r="H1" i="44"/>
  <c r="B370" i="52"/>
  <c r="H1" i="32"/>
  <c r="J10" i="32"/>
  <c r="B16" i="32"/>
  <c r="J35" i="32"/>
  <c r="B41" i="32"/>
  <c r="J61" i="32"/>
  <c r="B67" i="32"/>
  <c r="J111" i="32"/>
  <c r="B117" i="32"/>
  <c r="J131" i="32"/>
  <c r="D131" i="32"/>
  <c r="E131" i="32"/>
  <c r="F131" i="32"/>
  <c r="G131" i="32"/>
  <c r="H131" i="32"/>
  <c r="I131" i="32"/>
  <c r="K131" i="32"/>
  <c r="L131" i="32"/>
  <c r="M131" i="32"/>
  <c r="N131" i="32"/>
  <c r="O131" i="32"/>
  <c r="J137" i="32"/>
  <c r="B143" i="32"/>
  <c r="J187" i="32"/>
  <c r="B193" i="32"/>
  <c r="J212" i="32"/>
  <c r="B218" i="32"/>
  <c r="J232" i="32"/>
  <c r="D232" i="32"/>
  <c r="E232" i="32"/>
  <c r="F232" i="32"/>
  <c r="G232" i="32"/>
  <c r="H232" i="32"/>
  <c r="I232" i="32"/>
  <c r="K232" i="32"/>
  <c r="L232" i="32"/>
  <c r="M232" i="32"/>
  <c r="N232" i="32"/>
  <c r="O232" i="32"/>
  <c r="J238" i="32"/>
  <c r="B244" i="32"/>
  <c r="J288" i="32"/>
  <c r="B294" i="32"/>
  <c r="J308" i="32"/>
  <c r="D308" i="32"/>
  <c r="E308" i="32"/>
  <c r="F308" i="32"/>
  <c r="G308" i="32"/>
  <c r="H308" i="32"/>
  <c r="I308" i="32"/>
  <c r="K308" i="32"/>
  <c r="L308" i="32"/>
  <c r="M308" i="32"/>
  <c r="N308" i="32"/>
  <c r="O308" i="32"/>
  <c r="J314" i="32"/>
  <c r="B320" i="32"/>
  <c r="J389" i="32"/>
  <c r="B395" i="32"/>
  <c r="J359" i="32"/>
  <c r="D359" i="32"/>
  <c r="E359" i="32"/>
  <c r="F359" i="32"/>
  <c r="G359" i="32"/>
  <c r="H359" i="32"/>
  <c r="I359" i="32"/>
  <c r="K359" i="32"/>
  <c r="L359" i="32"/>
  <c r="M359" i="32"/>
  <c r="N359" i="32"/>
  <c r="O359" i="32"/>
  <c r="B370" i="32"/>
  <c r="J81" i="32"/>
  <c r="D81" i="32"/>
  <c r="E81" i="32"/>
  <c r="F81" i="32"/>
  <c r="G81" i="32"/>
  <c r="H81" i="32"/>
  <c r="I81" i="32"/>
  <c r="K81" i="32"/>
  <c r="L81" i="32"/>
  <c r="M81" i="32"/>
  <c r="N81" i="32"/>
  <c r="O81" i="32"/>
  <c r="J86" i="32"/>
  <c r="B92" i="32"/>
  <c r="J157" i="32"/>
  <c r="D157" i="32"/>
  <c r="E157" i="32"/>
  <c r="F157" i="32"/>
  <c r="G157" i="32"/>
  <c r="H157" i="32"/>
  <c r="I157" i="32"/>
  <c r="K157" i="32"/>
  <c r="L157" i="32"/>
  <c r="M157" i="32"/>
  <c r="N157" i="32"/>
  <c r="O157" i="32"/>
  <c r="J162" i="32"/>
  <c r="B168" i="32"/>
  <c r="J258" i="32"/>
  <c r="D258" i="32"/>
  <c r="E258" i="32"/>
  <c r="F258" i="32"/>
  <c r="G258" i="32"/>
  <c r="H258" i="32"/>
  <c r="I258" i="32"/>
  <c r="K258" i="32"/>
  <c r="L258" i="32"/>
  <c r="M258" i="32"/>
  <c r="N258" i="32"/>
  <c r="O258" i="32"/>
  <c r="J263" i="32"/>
  <c r="B269" i="32"/>
  <c r="J334" i="32"/>
  <c r="D334" i="32"/>
  <c r="E334" i="32"/>
  <c r="F334" i="32"/>
  <c r="G334" i="32"/>
  <c r="H334" i="32"/>
  <c r="I334" i="32"/>
  <c r="K334" i="32"/>
  <c r="L334" i="32"/>
  <c r="M334" i="32"/>
  <c r="N334" i="32"/>
  <c r="O334" i="32"/>
  <c r="J339" i="32"/>
  <c r="B345" i="32"/>
  <c r="J506" i="32"/>
  <c r="H1" i="15"/>
  <c r="H1" i="35"/>
  <c r="D10" i="35"/>
  <c r="B16" i="35"/>
  <c r="D35" i="35"/>
  <c r="B41" i="35"/>
  <c r="D61" i="35"/>
  <c r="B67" i="35"/>
  <c r="D111" i="35"/>
  <c r="B117" i="35"/>
  <c r="D131" i="35"/>
  <c r="E131" i="35"/>
  <c r="F131" i="35"/>
  <c r="G131" i="35"/>
  <c r="H131" i="35"/>
  <c r="I131" i="35"/>
  <c r="J131" i="35"/>
  <c r="K131" i="35"/>
  <c r="L131" i="35"/>
  <c r="M131" i="35"/>
  <c r="N131" i="35"/>
  <c r="O131" i="35"/>
  <c r="D137" i="35"/>
  <c r="B143" i="35"/>
  <c r="D187" i="35"/>
  <c r="B193" i="35"/>
  <c r="D212" i="35"/>
  <c r="B218" i="35"/>
  <c r="D232" i="35"/>
  <c r="E232" i="35"/>
  <c r="F232" i="35"/>
  <c r="G232" i="35"/>
  <c r="H232" i="35"/>
  <c r="I232" i="35"/>
  <c r="J232" i="35"/>
  <c r="K232" i="35"/>
  <c r="L232" i="35"/>
  <c r="M232" i="35"/>
  <c r="N232" i="35"/>
  <c r="O232" i="35"/>
  <c r="D238" i="35"/>
  <c r="B244" i="35"/>
  <c r="D288" i="35"/>
  <c r="B294" i="35"/>
  <c r="D308" i="35"/>
  <c r="E308" i="35"/>
  <c r="F308" i="35"/>
  <c r="G308" i="35"/>
  <c r="H308" i="35"/>
  <c r="I308" i="35"/>
  <c r="J308" i="35"/>
  <c r="K308" i="35"/>
  <c r="L308" i="35"/>
  <c r="M308" i="35"/>
  <c r="N308" i="35"/>
  <c r="O308" i="35"/>
  <c r="D314" i="35"/>
  <c r="B320" i="35"/>
  <c r="D389" i="35"/>
  <c r="B395" i="35"/>
  <c r="D86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B92" i="35"/>
  <c r="D162" i="35"/>
  <c r="D157" i="35"/>
  <c r="E157" i="35"/>
  <c r="F157" i="35"/>
  <c r="G157" i="35"/>
  <c r="H157" i="35"/>
  <c r="I157" i="35"/>
  <c r="J157" i="35"/>
  <c r="K157" i="35"/>
  <c r="L157" i="35"/>
  <c r="M157" i="35"/>
  <c r="N157" i="35"/>
  <c r="O157" i="35"/>
  <c r="B168" i="35"/>
  <c r="D263" i="35"/>
  <c r="D258" i="35"/>
  <c r="E258" i="35"/>
  <c r="F258" i="35"/>
  <c r="G258" i="35"/>
  <c r="H258" i="35"/>
  <c r="I258" i="35"/>
  <c r="J258" i="35"/>
  <c r="K258" i="35"/>
  <c r="L258" i="35"/>
  <c r="M258" i="35"/>
  <c r="N258" i="35"/>
  <c r="O258" i="35"/>
  <c r="B269" i="35"/>
  <c r="D339" i="35"/>
  <c r="D334" i="35"/>
  <c r="E334" i="35"/>
  <c r="F334" i="35"/>
  <c r="G334" i="35"/>
  <c r="H334" i="35"/>
  <c r="I334" i="35"/>
  <c r="J334" i="35"/>
  <c r="K334" i="35"/>
  <c r="L334" i="35"/>
  <c r="M334" i="35"/>
  <c r="N334" i="35"/>
  <c r="O334" i="35"/>
  <c r="B345" i="35"/>
  <c r="D364" i="35"/>
  <c r="D359" i="35"/>
  <c r="E359" i="35"/>
  <c r="F359" i="35"/>
  <c r="G359" i="35"/>
  <c r="H359" i="35"/>
  <c r="I359" i="35"/>
  <c r="J359" i="35"/>
  <c r="K359" i="35"/>
  <c r="L359" i="35"/>
  <c r="M359" i="35"/>
  <c r="N359" i="35"/>
  <c r="O359" i="35"/>
  <c r="B370" i="35"/>
  <c r="D506" i="35"/>
  <c r="E10" i="35"/>
  <c r="E35" i="35"/>
  <c r="E61" i="35"/>
  <c r="E111" i="35"/>
  <c r="E137" i="35"/>
  <c r="E187" i="35"/>
  <c r="E212" i="35"/>
  <c r="E238" i="35"/>
  <c r="E288" i="35"/>
  <c r="E314" i="35"/>
  <c r="E389" i="35"/>
  <c r="E86" i="35"/>
  <c r="E162" i="35"/>
  <c r="E263" i="35"/>
  <c r="E339" i="35"/>
  <c r="E364" i="35"/>
  <c r="E506" i="35"/>
  <c r="F10" i="35"/>
  <c r="F35" i="35"/>
  <c r="F61" i="35"/>
  <c r="F111" i="35"/>
  <c r="F137" i="35"/>
  <c r="F187" i="35"/>
  <c r="F212" i="35"/>
  <c r="F238" i="35"/>
  <c r="F288" i="35"/>
  <c r="F314" i="35"/>
  <c r="F389" i="35"/>
  <c r="F86" i="35"/>
  <c r="F162" i="35"/>
  <c r="F263" i="35"/>
  <c r="F339" i="35"/>
  <c r="F364" i="35"/>
  <c r="F506" i="35"/>
  <c r="G10" i="35"/>
  <c r="G35" i="35"/>
  <c r="G61" i="35"/>
  <c r="G111" i="35"/>
  <c r="G137" i="35"/>
  <c r="G187" i="35"/>
  <c r="G212" i="35"/>
  <c r="G238" i="35"/>
  <c r="G288" i="35"/>
  <c r="G314" i="35"/>
  <c r="G389" i="35"/>
  <c r="G86" i="35"/>
  <c r="G162" i="35"/>
  <c r="G263" i="35"/>
  <c r="G339" i="35"/>
  <c r="G364" i="35"/>
  <c r="G506" i="35"/>
  <c r="H10" i="35"/>
  <c r="H35" i="35"/>
  <c r="H61" i="35"/>
  <c r="H111" i="35"/>
  <c r="H137" i="35"/>
  <c r="H187" i="35"/>
  <c r="H212" i="35"/>
  <c r="H238" i="35"/>
  <c r="H288" i="35"/>
  <c r="H314" i="35"/>
  <c r="H389" i="35"/>
  <c r="H86" i="35"/>
  <c r="H162" i="35"/>
  <c r="H263" i="35"/>
  <c r="H339" i="35"/>
  <c r="H364" i="35"/>
  <c r="H506" i="35"/>
  <c r="I10" i="35"/>
  <c r="I35" i="35"/>
  <c r="I61" i="35"/>
  <c r="I111" i="35"/>
  <c r="I137" i="35"/>
  <c r="I187" i="35"/>
  <c r="I212" i="35"/>
  <c r="I238" i="35"/>
  <c r="I288" i="35"/>
  <c r="I314" i="35"/>
  <c r="I389" i="35"/>
  <c r="I86" i="35"/>
  <c r="I162" i="35"/>
  <c r="I263" i="35"/>
  <c r="I339" i="35"/>
  <c r="I364" i="35"/>
  <c r="I506" i="35"/>
  <c r="J10" i="35"/>
  <c r="J35" i="35"/>
  <c r="J61" i="35"/>
  <c r="J111" i="35"/>
  <c r="J137" i="35"/>
  <c r="J187" i="35"/>
  <c r="J212" i="35"/>
  <c r="J238" i="35"/>
  <c r="J288" i="35"/>
  <c r="J314" i="35"/>
  <c r="J389" i="35"/>
  <c r="J86" i="35"/>
  <c r="J162" i="35"/>
  <c r="J263" i="35"/>
  <c r="J339" i="35"/>
  <c r="J364" i="35"/>
  <c r="J506" i="35"/>
  <c r="K10" i="35"/>
  <c r="K35" i="35"/>
  <c r="K61" i="35"/>
  <c r="K111" i="35"/>
  <c r="K137" i="35"/>
  <c r="K187" i="35"/>
  <c r="K212" i="35"/>
  <c r="K238" i="35"/>
  <c r="K288" i="35"/>
  <c r="K314" i="35"/>
  <c r="K389" i="35"/>
  <c r="K86" i="35"/>
  <c r="K162" i="35"/>
  <c r="K263" i="35"/>
  <c r="K339" i="35"/>
  <c r="K364" i="35"/>
  <c r="K506" i="35"/>
  <c r="L10" i="35"/>
  <c r="L35" i="35"/>
  <c r="L61" i="35"/>
  <c r="L111" i="35"/>
  <c r="L137" i="35"/>
  <c r="L187" i="35"/>
  <c r="L212" i="35"/>
  <c r="L238" i="35"/>
  <c r="L288" i="35"/>
  <c r="L314" i="35"/>
  <c r="L389" i="35"/>
  <c r="L86" i="35"/>
  <c r="L162" i="35"/>
  <c r="L263" i="35"/>
  <c r="L339" i="35"/>
  <c r="L364" i="35"/>
  <c r="L506" i="35"/>
  <c r="M10" i="35"/>
  <c r="M35" i="35"/>
  <c r="M61" i="35"/>
  <c r="M111" i="35"/>
  <c r="M137" i="35"/>
  <c r="M187" i="35"/>
  <c r="M212" i="35"/>
  <c r="M238" i="35"/>
  <c r="M288" i="35"/>
  <c r="M314" i="35"/>
  <c r="M389" i="35"/>
  <c r="M86" i="35"/>
  <c r="M162" i="35"/>
  <c r="M263" i="35"/>
  <c r="M339" i="35"/>
  <c r="M364" i="35"/>
  <c r="M506" i="35"/>
  <c r="N10" i="35"/>
  <c r="N35" i="35"/>
  <c r="N61" i="35"/>
  <c r="N111" i="35"/>
  <c r="N137" i="35"/>
  <c r="N187" i="35"/>
  <c r="N212" i="35"/>
  <c r="N238" i="35"/>
  <c r="N288" i="35"/>
  <c r="N314" i="35"/>
  <c r="N389" i="35"/>
  <c r="N86" i="35"/>
  <c r="N162" i="35"/>
  <c r="N263" i="35"/>
  <c r="N339" i="35"/>
  <c r="N364" i="35"/>
  <c r="N506" i="35"/>
  <c r="O10" i="35"/>
  <c r="O35" i="35"/>
  <c r="O61" i="35"/>
  <c r="O111" i="35"/>
  <c r="O137" i="35"/>
  <c r="O187" i="35"/>
  <c r="O212" i="35"/>
  <c r="O238" i="35"/>
  <c r="O288" i="35"/>
  <c r="O314" i="35"/>
  <c r="O389" i="35"/>
  <c r="O86" i="35"/>
  <c r="O162" i="35"/>
  <c r="O263" i="35"/>
  <c r="O339" i="35"/>
  <c r="O364" i="35"/>
  <c r="O506" i="35"/>
  <c r="H1" i="52"/>
  <c r="D10" i="52"/>
  <c r="B16" i="52"/>
  <c r="D35" i="52"/>
  <c r="B41" i="52"/>
  <c r="D61" i="52"/>
  <c r="B67" i="52"/>
  <c r="D111" i="52"/>
  <c r="B117" i="52"/>
  <c r="D131" i="52"/>
  <c r="E131" i="52"/>
  <c r="F131" i="52"/>
  <c r="G131" i="52"/>
  <c r="H131" i="52"/>
  <c r="I131" i="52"/>
  <c r="J131" i="52"/>
  <c r="K131" i="52"/>
  <c r="L131" i="52"/>
  <c r="M131" i="52"/>
  <c r="N131" i="52"/>
  <c r="O131" i="52"/>
  <c r="D137" i="52"/>
  <c r="B143" i="52"/>
  <c r="D187" i="52"/>
  <c r="B193" i="52"/>
  <c r="D212" i="52"/>
  <c r="B218" i="52"/>
  <c r="D232" i="52"/>
  <c r="E232" i="52"/>
  <c r="F232" i="52"/>
  <c r="G232" i="52"/>
  <c r="H232" i="52"/>
  <c r="I232" i="52"/>
  <c r="J232" i="52"/>
  <c r="K232" i="52"/>
  <c r="L232" i="52"/>
  <c r="M232" i="52"/>
  <c r="N232" i="52"/>
  <c r="O232" i="52"/>
  <c r="D238" i="52"/>
  <c r="B244" i="52"/>
  <c r="D288" i="52"/>
  <c r="B294" i="52"/>
  <c r="D308" i="52"/>
  <c r="E308" i="52"/>
  <c r="F308" i="52"/>
  <c r="G308" i="52"/>
  <c r="H308" i="52"/>
  <c r="I308" i="52"/>
  <c r="J308" i="52"/>
  <c r="K308" i="52"/>
  <c r="L308" i="52"/>
  <c r="M308" i="52"/>
  <c r="N308" i="52"/>
  <c r="O308" i="52"/>
  <c r="D314" i="52"/>
  <c r="B320" i="52"/>
  <c r="D389" i="52"/>
  <c r="B395" i="52"/>
  <c r="D86" i="52"/>
  <c r="D81" i="52"/>
  <c r="E81" i="52"/>
  <c r="F81" i="52"/>
  <c r="G81" i="52"/>
  <c r="H81" i="52"/>
  <c r="I81" i="52"/>
  <c r="J81" i="52"/>
  <c r="K81" i="52"/>
  <c r="L81" i="52"/>
  <c r="M81" i="52"/>
  <c r="N81" i="52"/>
  <c r="O81" i="52"/>
  <c r="B92" i="52"/>
  <c r="D162" i="52"/>
  <c r="D157" i="52"/>
  <c r="E157" i="52"/>
  <c r="F157" i="52"/>
  <c r="G157" i="52"/>
  <c r="H157" i="52"/>
  <c r="I157" i="52"/>
  <c r="J157" i="52"/>
  <c r="K157" i="52"/>
  <c r="L157" i="52"/>
  <c r="M157" i="52"/>
  <c r="N157" i="52"/>
  <c r="O157" i="52"/>
  <c r="B168" i="52"/>
  <c r="D263" i="52"/>
  <c r="D258" i="52"/>
  <c r="E258" i="52"/>
  <c r="F258" i="52"/>
  <c r="G258" i="52"/>
  <c r="H258" i="52"/>
  <c r="I258" i="52"/>
  <c r="J258" i="52"/>
  <c r="K258" i="52"/>
  <c r="L258" i="52"/>
  <c r="M258" i="52"/>
  <c r="N258" i="52"/>
  <c r="O258" i="52"/>
  <c r="B269" i="52"/>
  <c r="D339" i="52"/>
  <c r="D334" i="52"/>
  <c r="E334" i="52"/>
  <c r="F334" i="52"/>
  <c r="G334" i="52"/>
  <c r="H334" i="52"/>
  <c r="I334" i="52"/>
  <c r="J334" i="52"/>
  <c r="K334" i="52"/>
  <c r="L334" i="52"/>
  <c r="L335" i="52" s="1"/>
  <c r="M334" i="52"/>
  <c r="N334" i="52"/>
  <c r="O334" i="52"/>
  <c r="B345" i="52"/>
  <c r="D364" i="52"/>
  <c r="D359" i="52"/>
  <c r="E359" i="52"/>
  <c r="F359" i="52"/>
  <c r="G359" i="52"/>
  <c r="H359" i="52"/>
  <c r="I359" i="52"/>
  <c r="J359" i="52"/>
  <c r="K359" i="52"/>
  <c r="L359" i="52"/>
  <c r="M359" i="52"/>
  <c r="N359" i="52"/>
  <c r="O359" i="52"/>
  <c r="D506" i="52"/>
  <c r="E10" i="52"/>
  <c r="E35" i="52"/>
  <c r="E61" i="52"/>
  <c r="E111" i="52"/>
  <c r="E137" i="52"/>
  <c r="E187" i="52"/>
  <c r="E212" i="52"/>
  <c r="E238" i="52"/>
  <c r="E288" i="52"/>
  <c r="E314" i="52"/>
  <c r="E389" i="52"/>
  <c r="E86" i="52"/>
  <c r="E162" i="52"/>
  <c r="E263" i="52"/>
  <c r="E339" i="52"/>
  <c r="E364" i="52"/>
  <c r="E506" i="52"/>
  <c r="F10" i="52"/>
  <c r="F35" i="52"/>
  <c r="F61" i="52"/>
  <c r="F111" i="52"/>
  <c r="F137" i="52"/>
  <c r="F187" i="52"/>
  <c r="F212" i="52"/>
  <c r="F238" i="52"/>
  <c r="F288" i="52"/>
  <c r="F314" i="52"/>
  <c r="F389" i="52"/>
  <c r="F86" i="52"/>
  <c r="F162" i="52"/>
  <c r="F263" i="52"/>
  <c r="F339" i="52"/>
  <c r="F364" i="52"/>
  <c r="F506" i="52"/>
  <c r="G10" i="52"/>
  <c r="G35" i="52"/>
  <c r="G61" i="52"/>
  <c r="G111" i="52"/>
  <c r="G137" i="52"/>
  <c r="G187" i="52"/>
  <c r="G212" i="52"/>
  <c r="G238" i="52"/>
  <c r="G288" i="52"/>
  <c r="G314" i="52"/>
  <c r="G389" i="52"/>
  <c r="G86" i="52"/>
  <c r="G162" i="52"/>
  <c r="G263" i="52"/>
  <c r="G339" i="52"/>
  <c r="G364" i="52"/>
  <c r="G506" i="52"/>
  <c r="H10" i="52"/>
  <c r="H35" i="52"/>
  <c r="H61" i="52"/>
  <c r="H111" i="52"/>
  <c r="H137" i="52"/>
  <c r="H187" i="52"/>
  <c r="H212" i="52"/>
  <c r="H238" i="52"/>
  <c r="H288" i="52"/>
  <c r="H314" i="52"/>
  <c r="H389" i="52"/>
  <c r="H86" i="52"/>
  <c r="H162" i="52"/>
  <c r="H263" i="52"/>
  <c r="H339" i="52"/>
  <c r="H364" i="52"/>
  <c r="H506" i="52"/>
  <c r="I10" i="52"/>
  <c r="I35" i="52"/>
  <c r="I61" i="52"/>
  <c r="I111" i="52"/>
  <c r="I137" i="52"/>
  <c r="I187" i="52"/>
  <c r="I212" i="52"/>
  <c r="I238" i="52"/>
  <c r="I288" i="52"/>
  <c r="I314" i="52"/>
  <c r="I389" i="52"/>
  <c r="I86" i="52"/>
  <c r="I162" i="52"/>
  <c r="I263" i="52"/>
  <c r="I339" i="52"/>
  <c r="I364" i="52"/>
  <c r="I506" i="52"/>
  <c r="J10" i="52"/>
  <c r="J35" i="52"/>
  <c r="J61" i="52"/>
  <c r="J111" i="52"/>
  <c r="J137" i="52"/>
  <c r="J187" i="52"/>
  <c r="J212" i="52"/>
  <c r="J238" i="52"/>
  <c r="J288" i="52"/>
  <c r="J314" i="52"/>
  <c r="J389" i="52"/>
  <c r="J86" i="52"/>
  <c r="J162" i="52"/>
  <c r="J263" i="52"/>
  <c r="J339" i="52"/>
  <c r="J364" i="52"/>
  <c r="J506" i="52"/>
  <c r="K10" i="52"/>
  <c r="K35" i="52"/>
  <c r="K61" i="52"/>
  <c r="K111" i="52"/>
  <c r="K137" i="52"/>
  <c r="K187" i="52"/>
  <c r="K212" i="52"/>
  <c r="K238" i="52"/>
  <c r="K288" i="52"/>
  <c r="K314" i="52"/>
  <c r="K389" i="52"/>
  <c r="K86" i="52"/>
  <c r="K162" i="52"/>
  <c r="K263" i="52"/>
  <c r="K339" i="52"/>
  <c r="K364" i="52"/>
  <c r="K506" i="52"/>
  <c r="L10" i="52"/>
  <c r="L35" i="52"/>
  <c r="L61" i="52"/>
  <c r="L111" i="52"/>
  <c r="L137" i="52"/>
  <c r="L187" i="52"/>
  <c r="L212" i="52"/>
  <c r="L238" i="52"/>
  <c r="L288" i="52"/>
  <c r="L314" i="52"/>
  <c r="L389" i="52"/>
  <c r="L86" i="52"/>
  <c r="L162" i="52"/>
  <c r="L263" i="52"/>
  <c r="L339" i="52"/>
  <c r="L364" i="52"/>
  <c r="L506" i="52"/>
  <c r="M10" i="52"/>
  <c r="M35" i="52"/>
  <c r="M61" i="52"/>
  <c r="M111" i="52"/>
  <c r="M137" i="52"/>
  <c r="M187" i="52"/>
  <c r="M212" i="52"/>
  <c r="M238" i="52"/>
  <c r="M288" i="52"/>
  <c r="M314" i="52"/>
  <c r="M389" i="52"/>
  <c r="M86" i="52"/>
  <c r="M162" i="52"/>
  <c r="M263" i="52"/>
  <c r="M339" i="52"/>
  <c r="M364" i="52"/>
  <c r="M506" i="52"/>
  <c r="N10" i="52"/>
  <c r="N35" i="52"/>
  <c r="N61" i="52"/>
  <c r="N111" i="52"/>
  <c r="N137" i="52"/>
  <c r="N187" i="52"/>
  <c r="N212" i="52"/>
  <c r="N238" i="52"/>
  <c r="N288" i="52"/>
  <c r="N314" i="52"/>
  <c r="N389" i="52"/>
  <c r="N86" i="52"/>
  <c r="N162" i="52"/>
  <c r="N263" i="52"/>
  <c r="N339" i="52"/>
  <c r="N364" i="52"/>
  <c r="N506" i="52"/>
  <c r="O10" i="52"/>
  <c r="O35" i="52"/>
  <c r="O61" i="52"/>
  <c r="O111" i="52"/>
  <c r="O137" i="52"/>
  <c r="O187" i="52"/>
  <c r="O212" i="52"/>
  <c r="O238" i="52"/>
  <c r="O288" i="52"/>
  <c r="O314" i="52"/>
  <c r="O389" i="52"/>
  <c r="O86" i="52"/>
  <c r="O162" i="52"/>
  <c r="O263" i="52"/>
  <c r="O339" i="52"/>
  <c r="O364" i="52"/>
  <c r="O506" i="52"/>
  <c r="H1" i="27"/>
  <c r="D10" i="27"/>
  <c r="B16" i="27"/>
  <c r="D35" i="27"/>
  <c r="B41" i="27"/>
  <c r="D61" i="27"/>
  <c r="B67" i="27"/>
  <c r="D111" i="27"/>
  <c r="B117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D137" i="27"/>
  <c r="B143" i="27"/>
  <c r="D187" i="27"/>
  <c r="B193" i="27"/>
  <c r="D212" i="27"/>
  <c r="B218" i="27"/>
  <c r="D232" i="27"/>
  <c r="E232" i="27"/>
  <c r="F232" i="27"/>
  <c r="G232" i="27"/>
  <c r="H232" i="27"/>
  <c r="I232" i="27"/>
  <c r="J232" i="27"/>
  <c r="K232" i="27"/>
  <c r="L232" i="27"/>
  <c r="M232" i="27"/>
  <c r="N232" i="27"/>
  <c r="O232" i="27"/>
  <c r="D238" i="27"/>
  <c r="B244" i="27"/>
  <c r="D288" i="27"/>
  <c r="B294" i="27"/>
  <c r="D308" i="27"/>
  <c r="E308" i="27"/>
  <c r="F308" i="27"/>
  <c r="G308" i="27"/>
  <c r="H308" i="27"/>
  <c r="I308" i="27"/>
  <c r="J308" i="27"/>
  <c r="K308" i="27"/>
  <c r="L308" i="27"/>
  <c r="M308" i="27"/>
  <c r="N308" i="27"/>
  <c r="O308" i="27"/>
  <c r="D314" i="27"/>
  <c r="B320" i="27"/>
  <c r="D389" i="27"/>
  <c r="B395" i="27"/>
  <c r="D86" i="27"/>
  <c r="D81" i="27"/>
  <c r="E81" i="27"/>
  <c r="F81" i="27"/>
  <c r="G81" i="27"/>
  <c r="H81" i="27"/>
  <c r="I81" i="27"/>
  <c r="J81" i="27"/>
  <c r="E82" i="27" s="1"/>
  <c r="K81" i="27"/>
  <c r="L81" i="27"/>
  <c r="M81" i="27"/>
  <c r="N81" i="27"/>
  <c r="O81" i="27"/>
  <c r="B92" i="27"/>
  <c r="D162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B168" i="27"/>
  <c r="D263" i="27"/>
  <c r="D258" i="27"/>
  <c r="E258" i="27"/>
  <c r="F258" i="27"/>
  <c r="G258" i="27"/>
  <c r="H258" i="27"/>
  <c r="I258" i="27"/>
  <c r="J258" i="27"/>
  <c r="K258" i="27"/>
  <c r="L258" i="27"/>
  <c r="M258" i="27"/>
  <c r="N258" i="27"/>
  <c r="O258" i="27"/>
  <c r="B269" i="27"/>
  <c r="D339" i="27"/>
  <c r="D334" i="27"/>
  <c r="E334" i="27"/>
  <c r="F334" i="27"/>
  <c r="G334" i="27"/>
  <c r="H334" i="27"/>
  <c r="I334" i="27"/>
  <c r="J334" i="27"/>
  <c r="K334" i="27"/>
  <c r="L334" i="27"/>
  <c r="M334" i="27"/>
  <c r="N334" i="27"/>
  <c r="O334" i="27"/>
  <c r="B345" i="27"/>
  <c r="D364" i="27"/>
  <c r="D359" i="27"/>
  <c r="E359" i="27"/>
  <c r="F359" i="27"/>
  <c r="G359" i="27"/>
  <c r="H359" i="27"/>
  <c r="I359" i="27"/>
  <c r="J359" i="27"/>
  <c r="K359" i="27"/>
  <c r="L359" i="27"/>
  <c r="M359" i="27"/>
  <c r="N359" i="27"/>
  <c r="O359" i="27"/>
  <c r="B370" i="27"/>
  <c r="D506" i="27"/>
  <c r="E10" i="27"/>
  <c r="E35" i="27"/>
  <c r="E61" i="27"/>
  <c r="E111" i="27"/>
  <c r="E137" i="27"/>
  <c r="E187" i="27"/>
  <c r="E212" i="27"/>
  <c r="E238" i="27"/>
  <c r="E288" i="27"/>
  <c r="E314" i="27"/>
  <c r="E389" i="27"/>
  <c r="E86" i="27"/>
  <c r="E162" i="27"/>
  <c r="E263" i="27"/>
  <c r="E339" i="27"/>
  <c r="E364" i="27"/>
  <c r="E506" i="27"/>
  <c r="F10" i="27"/>
  <c r="F35" i="27"/>
  <c r="F61" i="27"/>
  <c r="F111" i="27"/>
  <c r="F137" i="27"/>
  <c r="F187" i="27"/>
  <c r="F212" i="27"/>
  <c r="F238" i="27"/>
  <c r="F288" i="27"/>
  <c r="F314" i="27"/>
  <c r="F389" i="27"/>
  <c r="F86" i="27"/>
  <c r="F162" i="27"/>
  <c r="F263" i="27"/>
  <c r="F339" i="27"/>
  <c r="F364" i="27"/>
  <c r="F506" i="27"/>
  <c r="G10" i="27"/>
  <c r="G35" i="27"/>
  <c r="G61" i="27"/>
  <c r="G111" i="27"/>
  <c r="G137" i="27"/>
  <c r="G187" i="27"/>
  <c r="G212" i="27"/>
  <c r="G238" i="27"/>
  <c r="G288" i="27"/>
  <c r="G314" i="27"/>
  <c r="G389" i="27"/>
  <c r="G86" i="27"/>
  <c r="G162" i="27"/>
  <c r="G263" i="27"/>
  <c r="G339" i="27"/>
  <c r="G364" i="27"/>
  <c r="G506" i="27"/>
  <c r="H10" i="27"/>
  <c r="H35" i="27"/>
  <c r="H61" i="27"/>
  <c r="H111" i="27"/>
  <c r="H137" i="27"/>
  <c r="H187" i="27"/>
  <c r="H212" i="27"/>
  <c r="H238" i="27"/>
  <c r="H288" i="27"/>
  <c r="H314" i="27"/>
  <c r="H389" i="27"/>
  <c r="H86" i="27"/>
  <c r="H162" i="27"/>
  <c r="H263" i="27"/>
  <c r="H339" i="27"/>
  <c r="H364" i="27"/>
  <c r="H506" i="27"/>
  <c r="I10" i="27"/>
  <c r="I35" i="27"/>
  <c r="I61" i="27"/>
  <c r="I111" i="27"/>
  <c r="I137" i="27"/>
  <c r="I187" i="27"/>
  <c r="I212" i="27"/>
  <c r="I238" i="27"/>
  <c r="I288" i="27"/>
  <c r="I314" i="27"/>
  <c r="I389" i="27"/>
  <c r="I86" i="27"/>
  <c r="I162" i="27"/>
  <c r="I263" i="27"/>
  <c r="I339" i="27"/>
  <c r="I364" i="27"/>
  <c r="I506" i="27"/>
  <c r="J10" i="27"/>
  <c r="J35" i="27"/>
  <c r="J61" i="27"/>
  <c r="J111" i="27"/>
  <c r="J137" i="27"/>
  <c r="J187" i="27"/>
  <c r="J212" i="27"/>
  <c r="J238" i="27"/>
  <c r="J288" i="27"/>
  <c r="J314" i="27"/>
  <c r="J389" i="27"/>
  <c r="J86" i="27"/>
  <c r="J162" i="27"/>
  <c r="J263" i="27"/>
  <c r="J339" i="27"/>
  <c r="J364" i="27"/>
  <c r="J506" i="27"/>
  <c r="K10" i="27"/>
  <c r="K35" i="27"/>
  <c r="K61" i="27"/>
  <c r="K111" i="27"/>
  <c r="K137" i="27"/>
  <c r="K187" i="27"/>
  <c r="K212" i="27"/>
  <c r="K238" i="27"/>
  <c r="K288" i="27"/>
  <c r="K314" i="27"/>
  <c r="K389" i="27"/>
  <c r="K86" i="27"/>
  <c r="K162" i="27"/>
  <c r="K263" i="27"/>
  <c r="K339" i="27"/>
  <c r="K364" i="27"/>
  <c r="K506" i="27"/>
  <c r="L10" i="27"/>
  <c r="L35" i="27"/>
  <c r="L61" i="27"/>
  <c r="L111" i="27"/>
  <c r="L137" i="27"/>
  <c r="L187" i="27"/>
  <c r="L212" i="27"/>
  <c r="L238" i="27"/>
  <c r="L288" i="27"/>
  <c r="L314" i="27"/>
  <c r="L389" i="27"/>
  <c r="L86" i="27"/>
  <c r="L162" i="27"/>
  <c r="L263" i="27"/>
  <c r="L339" i="27"/>
  <c r="L364" i="27"/>
  <c r="L506" i="27"/>
  <c r="M10" i="27"/>
  <c r="M35" i="27"/>
  <c r="M61" i="27"/>
  <c r="M111" i="27"/>
  <c r="M137" i="27"/>
  <c r="M187" i="27"/>
  <c r="M212" i="27"/>
  <c r="M238" i="27"/>
  <c r="M288" i="27"/>
  <c r="M314" i="27"/>
  <c r="M389" i="27"/>
  <c r="M86" i="27"/>
  <c r="M162" i="27"/>
  <c r="M263" i="27"/>
  <c r="M339" i="27"/>
  <c r="M364" i="27"/>
  <c r="M506" i="27"/>
  <c r="N10" i="27"/>
  <c r="N35" i="27"/>
  <c r="N61" i="27"/>
  <c r="N111" i="27"/>
  <c r="N137" i="27"/>
  <c r="N187" i="27"/>
  <c r="N212" i="27"/>
  <c r="N238" i="27"/>
  <c r="N288" i="27"/>
  <c r="N314" i="27"/>
  <c r="N389" i="27"/>
  <c r="N86" i="27"/>
  <c r="N162" i="27"/>
  <c r="N263" i="27"/>
  <c r="N339" i="27"/>
  <c r="N364" i="27"/>
  <c r="N506" i="27"/>
  <c r="O10" i="27"/>
  <c r="O35" i="27"/>
  <c r="O61" i="27"/>
  <c r="O111" i="27"/>
  <c r="O137" i="27"/>
  <c r="O187" i="27"/>
  <c r="O212" i="27"/>
  <c r="O238" i="27"/>
  <c r="O288" i="27"/>
  <c r="O314" i="27"/>
  <c r="O389" i="27"/>
  <c r="O86" i="27"/>
  <c r="O162" i="27"/>
  <c r="O263" i="27"/>
  <c r="O339" i="27"/>
  <c r="O364" i="27"/>
  <c r="O506" i="27"/>
  <c r="H1" i="30"/>
  <c r="D10" i="30"/>
  <c r="B16" i="30"/>
  <c r="D35" i="30"/>
  <c r="B41" i="30"/>
  <c r="D61" i="30"/>
  <c r="B67" i="30"/>
  <c r="D111" i="30"/>
  <c r="B117" i="30"/>
  <c r="D131" i="30"/>
  <c r="E131" i="30"/>
  <c r="F131" i="30"/>
  <c r="G131" i="30"/>
  <c r="H131" i="30"/>
  <c r="I131" i="30"/>
  <c r="J131" i="30"/>
  <c r="K131" i="30"/>
  <c r="L131" i="30"/>
  <c r="M131" i="30"/>
  <c r="N131" i="30"/>
  <c r="O131" i="30"/>
  <c r="D137" i="30"/>
  <c r="B143" i="30"/>
  <c r="D187" i="30"/>
  <c r="B193" i="30"/>
  <c r="D212" i="30"/>
  <c r="B218" i="30"/>
  <c r="D232" i="30"/>
  <c r="E232" i="30"/>
  <c r="F232" i="30"/>
  <c r="G232" i="30"/>
  <c r="H232" i="30"/>
  <c r="I232" i="30"/>
  <c r="J232" i="30"/>
  <c r="K232" i="30"/>
  <c r="L232" i="30"/>
  <c r="M232" i="30"/>
  <c r="N232" i="30"/>
  <c r="O232" i="30"/>
  <c r="D238" i="30"/>
  <c r="B244" i="30"/>
  <c r="D288" i="30"/>
  <c r="B294" i="30"/>
  <c r="D308" i="30"/>
  <c r="E308" i="30"/>
  <c r="F308" i="30"/>
  <c r="G308" i="30"/>
  <c r="H308" i="30"/>
  <c r="I308" i="30"/>
  <c r="J308" i="30"/>
  <c r="K308" i="30"/>
  <c r="L308" i="30"/>
  <c r="M308" i="30"/>
  <c r="N308" i="30"/>
  <c r="O308" i="30"/>
  <c r="D314" i="30"/>
  <c r="B320" i="30"/>
  <c r="D389" i="30"/>
  <c r="B395" i="30"/>
  <c r="D86" i="30"/>
  <c r="D81" i="30"/>
  <c r="E81" i="30"/>
  <c r="F81" i="30"/>
  <c r="G81" i="30"/>
  <c r="H81" i="30"/>
  <c r="I81" i="30"/>
  <c r="J81" i="30"/>
  <c r="K81" i="30"/>
  <c r="L81" i="30"/>
  <c r="M81" i="30"/>
  <c r="N81" i="30"/>
  <c r="O81" i="30"/>
  <c r="B92" i="30"/>
  <c r="D162" i="30"/>
  <c r="D157" i="30"/>
  <c r="E157" i="30"/>
  <c r="F157" i="30"/>
  <c r="G157" i="30"/>
  <c r="H157" i="30"/>
  <c r="I157" i="30"/>
  <c r="J157" i="30"/>
  <c r="K157" i="30"/>
  <c r="L157" i="30"/>
  <c r="M157" i="30"/>
  <c r="N157" i="30"/>
  <c r="O157" i="30"/>
  <c r="B168" i="30"/>
  <c r="D263" i="30"/>
  <c r="D258" i="30"/>
  <c r="E258" i="30"/>
  <c r="F258" i="30"/>
  <c r="G258" i="30"/>
  <c r="H258" i="30"/>
  <c r="I258" i="30"/>
  <c r="J258" i="30"/>
  <c r="K258" i="30"/>
  <c r="L258" i="30"/>
  <c r="M258" i="30"/>
  <c r="N258" i="30"/>
  <c r="O258" i="30"/>
  <c r="B269" i="30"/>
  <c r="D339" i="30"/>
  <c r="D334" i="30"/>
  <c r="E334" i="30"/>
  <c r="F334" i="30"/>
  <c r="G334" i="30"/>
  <c r="H334" i="30"/>
  <c r="I334" i="30"/>
  <c r="J334" i="30"/>
  <c r="K334" i="30"/>
  <c r="L334" i="30"/>
  <c r="M334" i="30"/>
  <c r="N334" i="30"/>
  <c r="O334" i="30"/>
  <c r="B345" i="30"/>
  <c r="D364" i="30"/>
  <c r="D359" i="30"/>
  <c r="E359" i="30"/>
  <c r="F359" i="30"/>
  <c r="G359" i="30"/>
  <c r="H359" i="30"/>
  <c r="I359" i="30"/>
  <c r="J359" i="30"/>
  <c r="K359" i="30"/>
  <c r="L359" i="30"/>
  <c r="M359" i="30"/>
  <c r="N359" i="30"/>
  <c r="O359" i="30"/>
  <c r="B370" i="30"/>
  <c r="D506" i="30"/>
  <c r="E10" i="30"/>
  <c r="E35" i="30"/>
  <c r="E61" i="30"/>
  <c r="E111" i="30"/>
  <c r="E137" i="30"/>
  <c r="E187" i="30"/>
  <c r="E212" i="30"/>
  <c r="E238" i="30"/>
  <c r="E288" i="30"/>
  <c r="E314" i="30"/>
  <c r="E389" i="30"/>
  <c r="E86" i="30"/>
  <c r="E162" i="30"/>
  <c r="E263" i="30"/>
  <c r="E339" i="30"/>
  <c r="E364" i="30"/>
  <c r="E506" i="30"/>
  <c r="F10" i="30"/>
  <c r="F35" i="30"/>
  <c r="F61" i="30"/>
  <c r="F111" i="30"/>
  <c r="F137" i="30"/>
  <c r="F187" i="30"/>
  <c r="F212" i="30"/>
  <c r="F238" i="30"/>
  <c r="F288" i="30"/>
  <c r="F314" i="30"/>
  <c r="F389" i="30"/>
  <c r="F86" i="30"/>
  <c r="F162" i="30"/>
  <c r="F263" i="30"/>
  <c r="F339" i="30"/>
  <c r="F364" i="30"/>
  <c r="F506" i="30"/>
  <c r="G10" i="30"/>
  <c r="G35" i="30"/>
  <c r="G61" i="30"/>
  <c r="G111" i="30"/>
  <c r="G137" i="30"/>
  <c r="G187" i="30"/>
  <c r="G212" i="30"/>
  <c r="G238" i="30"/>
  <c r="G288" i="30"/>
  <c r="G314" i="30"/>
  <c r="G389" i="30"/>
  <c r="G86" i="30"/>
  <c r="G162" i="30"/>
  <c r="G263" i="30"/>
  <c r="G339" i="30"/>
  <c r="G364" i="30"/>
  <c r="G506" i="30"/>
  <c r="H10" i="30"/>
  <c r="H35" i="30"/>
  <c r="H61" i="30"/>
  <c r="H111" i="30"/>
  <c r="H137" i="30"/>
  <c r="H187" i="30"/>
  <c r="H212" i="30"/>
  <c r="H238" i="30"/>
  <c r="H288" i="30"/>
  <c r="H314" i="30"/>
  <c r="H389" i="30"/>
  <c r="H86" i="30"/>
  <c r="H162" i="30"/>
  <c r="H263" i="30"/>
  <c r="H339" i="30"/>
  <c r="H364" i="30"/>
  <c r="H506" i="30"/>
  <c r="I10" i="30"/>
  <c r="I35" i="30"/>
  <c r="I61" i="30"/>
  <c r="I111" i="30"/>
  <c r="I137" i="30"/>
  <c r="I187" i="30"/>
  <c r="I212" i="30"/>
  <c r="I238" i="30"/>
  <c r="I288" i="30"/>
  <c r="I314" i="30"/>
  <c r="I389" i="30"/>
  <c r="I86" i="30"/>
  <c r="I162" i="30"/>
  <c r="I263" i="30"/>
  <c r="I339" i="30"/>
  <c r="I364" i="30"/>
  <c r="I506" i="30"/>
  <c r="J10" i="30"/>
  <c r="J35" i="30"/>
  <c r="J61" i="30"/>
  <c r="J111" i="30"/>
  <c r="J137" i="30"/>
  <c r="J187" i="30"/>
  <c r="J212" i="30"/>
  <c r="J238" i="30"/>
  <c r="J288" i="30"/>
  <c r="J314" i="30"/>
  <c r="J389" i="30"/>
  <c r="J86" i="30"/>
  <c r="J162" i="30"/>
  <c r="J263" i="30"/>
  <c r="J339" i="30"/>
  <c r="J364" i="30"/>
  <c r="J506" i="30"/>
  <c r="K10" i="30"/>
  <c r="K35" i="30"/>
  <c r="K61" i="30"/>
  <c r="K111" i="30"/>
  <c r="K137" i="30"/>
  <c r="K187" i="30"/>
  <c r="K212" i="30"/>
  <c r="K238" i="30"/>
  <c r="K288" i="30"/>
  <c r="K314" i="30"/>
  <c r="K389" i="30"/>
  <c r="K86" i="30"/>
  <c r="K162" i="30"/>
  <c r="K263" i="30"/>
  <c r="K339" i="30"/>
  <c r="K364" i="30"/>
  <c r="K506" i="30"/>
  <c r="L10" i="30"/>
  <c r="L35" i="30"/>
  <c r="L61" i="30"/>
  <c r="L111" i="30"/>
  <c r="L137" i="30"/>
  <c r="L187" i="30"/>
  <c r="L212" i="30"/>
  <c r="L238" i="30"/>
  <c r="L288" i="30"/>
  <c r="L314" i="30"/>
  <c r="L389" i="30"/>
  <c r="L86" i="30"/>
  <c r="L162" i="30"/>
  <c r="L263" i="30"/>
  <c r="L339" i="30"/>
  <c r="L364" i="30"/>
  <c r="L506" i="30"/>
  <c r="M10" i="30"/>
  <c r="M35" i="30"/>
  <c r="M61" i="30"/>
  <c r="M111" i="30"/>
  <c r="M137" i="30"/>
  <c r="M187" i="30"/>
  <c r="M212" i="30"/>
  <c r="M238" i="30"/>
  <c r="M288" i="30"/>
  <c r="M314" i="30"/>
  <c r="M389" i="30"/>
  <c r="M86" i="30"/>
  <c r="M162" i="30"/>
  <c r="M263" i="30"/>
  <c r="M339" i="30"/>
  <c r="M364" i="30"/>
  <c r="M506" i="30"/>
  <c r="N10" i="30"/>
  <c r="N35" i="30"/>
  <c r="N61" i="30"/>
  <c r="N111" i="30"/>
  <c r="N137" i="30"/>
  <c r="N187" i="30"/>
  <c r="N212" i="30"/>
  <c r="N238" i="30"/>
  <c r="N288" i="30"/>
  <c r="N314" i="30"/>
  <c r="N389" i="30"/>
  <c r="N86" i="30"/>
  <c r="N162" i="30"/>
  <c r="N263" i="30"/>
  <c r="N339" i="30"/>
  <c r="N364" i="30"/>
  <c r="N506" i="30"/>
  <c r="O10" i="30"/>
  <c r="O35" i="30"/>
  <c r="O61" i="30"/>
  <c r="O111" i="30"/>
  <c r="O137" i="30"/>
  <c r="O187" i="30"/>
  <c r="O212" i="30"/>
  <c r="O238" i="30"/>
  <c r="O288" i="30"/>
  <c r="O314" i="30"/>
  <c r="O389" i="30"/>
  <c r="O86" i="30"/>
  <c r="O162" i="30"/>
  <c r="O263" i="30"/>
  <c r="O339" i="30"/>
  <c r="O364" i="30"/>
  <c r="O506" i="30"/>
  <c r="D10" i="32"/>
  <c r="D35" i="32"/>
  <c r="D61" i="32"/>
  <c r="D111" i="32"/>
  <c r="D137" i="32"/>
  <c r="D187" i="32"/>
  <c r="D212" i="32"/>
  <c r="D238" i="32"/>
  <c r="D288" i="32"/>
  <c r="D314" i="32"/>
  <c r="D389" i="32"/>
  <c r="D86" i="32"/>
  <c r="D162" i="32"/>
  <c r="D263" i="32"/>
  <c r="D339" i="32"/>
  <c r="D506" i="32"/>
  <c r="E10" i="32"/>
  <c r="E35" i="32"/>
  <c r="E61" i="32"/>
  <c r="E111" i="32"/>
  <c r="E137" i="32"/>
  <c r="E187" i="32"/>
  <c r="E212" i="32"/>
  <c r="E238" i="32"/>
  <c r="E288" i="32"/>
  <c r="E314" i="32"/>
  <c r="E389" i="32"/>
  <c r="E86" i="32"/>
  <c r="E162" i="32"/>
  <c r="E263" i="32"/>
  <c r="E339" i="32"/>
  <c r="E506" i="32"/>
  <c r="F10" i="32"/>
  <c r="F35" i="32"/>
  <c r="F61" i="32"/>
  <c r="F111" i="32"/>
  <c r="F137" i="32"/>
  <c r="F187" i="32"/>
  <c r="F212" i="32"/>
  <c r="F238" i="32"/>
  <c r="F288" i="32"/>
  <c r="F314" i="32"/>
  <c r="F389" i="32"/>
  <c r="F86" i="32"/>
  <c r="F162" i="32"/>
  <c r="F263" i="32"/>
  <c r="F339" i="32"/>
  <c r="F506" i="32"/>
  <c r="G10" i="32"/>
  <c r="G35" i="32"/>
  <c r="G61" i="32"/>
  <c r="G111" i="32"/>
  <c r="G137" i="32"/>
  <c r="G187" i="32"/>
  <c r="G212" i="32"/>
  <c r="G238" i="32"/>
  <c r="G288" i="32"/>
  <c r="G314" i="32"/>
  <c r="G389" i="32"/>
  <c r="G86" i="32"/>
  <c r="G162" i="32"/>
  <c r="G263" i="32"/>
  <c r="G339" i="32"/>
  <c r="G506" i="32"/>
  <c r="H10" i="32"/>
  <c r="H35" i="32"/>
  <c r="H61" i="32"/>
  <c r="H111" i="32"/>
  <c r="H137" i="32"/>
  <c r="H187" i="32"/>
  <c r="H212" i="32"/>
  <c r="H238" i="32"/>
  <c r="H288" i="32"/>
  <c r="H314" i="32"/>
  <c r="H389" i="32"/>
  <c r="H86" i="32"/>
  <c r="H162" i="32"/>
  <c r="H263" i="32"/>
  <c r="H339" i="32"/>
  <c r="H506" i="32"/>
  <c r="I10" i="32"/>
  <c r="I35" i="32"/>
  <c r="I61" i="32"/>
  <c r="I111" i="32"/>
  <c r="I137" i="32"/>
  <c r="I187" i="32"/>
  <c r="I212" i="32"/>
  <c r="I238" i="32"/>
  <c r="I288" i="32"/>
  <c r="I314" i="32"/>
  <c r="I389" i="32"/>
  <c r="I86" i="32"/>
  <c r="I162" i="32"/>
  <c r="I263" i="32"/>
  <c r="I339" i="32"/>
  <c r="I506" i="32"/>
  <c r="K10" i="32"/>
  <c r="K35" i="32"/>
  <c r="K61" i="32"/>
  <c r="K111" i="32"/>
  <c r="K137" i="32"/>
  <c r="K187" i="32"/>
  <c r="K212" i="32"/>
  <c r="K238" i="32"/>
  <c r="K288" i="32"/>
  <c r="K314" i="32"/>
  <c r="K389" i="32"/>
  <c r="K86" i="32"/>
  <c r="K162" i="32"/>
  <c r="K263" i="32"/>
  <c r="K339" i="32"/>
  <c r="K506" i="32"/>
  <c r="L10" i="32"/>
  <c r="L35" i="32"/>
  <c r="L61" i="32"/>
  <c r="L111" i="32"/>
  <c r="L137" i="32"/>
  <c r="L187" i="32"/>
  <c r="L212" i="32"/>
  <c r="L238" i="32"/>
  <c r="L288" i="32"/>
  <c r="L314" i="32"/>
  <c r="L389" i="32"/>
  <c r="L86" i="32"/>
  <c r="L162" i="32"/>
  <c r="L263" i="32"/>
  <c r="L339" i="32"/>
  <c r="L506" i="32"/>
  <c r="M10" i="32"/>
  <c r="M35" i="32"/>
  <c r="M61" i="32"/>
  <c r="M111" i="32"/>
  <c r="M137" i="32"/>
  <c r="M187" i="32"/>
  <c r="M212" i="32"/>
  <c r="M238" i="32"/>
  <c r="M288" i="32"/>
  <c r="M314" i="32"/>
  <c r="M389" i="32"/>
  <c r="M86" i="32"/>
  <c r="M162" i="32"/>
  <c r="M263" i="32"/>
  <c r="M339" i="32"/>
  <c r="M506" i="32"/>
  <c r="N10" i="32"/>
  <c r="N35" i="32"/>
  <c r="N61" i="32"/>
  <c r="N111" i="32"/>
  <c r="N137" i="32"/>
  <c r="N187" i="32"/>
  <c r="N212" i="32"/>
  <c r="N238" i="32"/>
  <c r="N288" i="32"/>
  <c r="N314" i="32"/>
  <c r="N389" i="32"/>
  <c r="N86" i="32"/>
  <c r="N162" i="32"/>
  <c r="N263" i="32"/>
  <c r="N339" i="32"/>
  <c r="N506" i="32"/>
  <c r="O10" i="32"/>
  <c r="O35" i="32"/>
  <c r="O61" i="32"/>
  <c r="O111" i="32"/>
  <c r="O137" i="32"/>
  <c r="O187" i="32"/>
  <c r="O212" i="32"/>
  <c r="O238" i="32"/>
  <c r="O288" i="32"/>
  <c r="O314" i="32"/>
  <c r="O389" i="32"/>
  <c r="O86" i="32"/>
  <c r="O162" i="32"/>
  <c r="O263" i="32"/>
  <c r="O339" i="32"/>
  <c r="O506" i="32"/>
  <c r="H1" i="33"/>
  <c r="D10" i="33"/>
  <c r="B16" i="33"/>
  <c r="D35" i="33"/>
  <c r="B41" i="33"/>
  <c r="D61" i="33"/>
  <c r="B67" i="33"/>
  <c r="D111" i="33"/>
  <c r="B117" i="33"/>
  <c r="D131" i="33"/>
  <c r="E131" i="33"/>
  <c r="F131" i="33"/>
  <c r="G131" i="33"/>
  <c r="H131" i="33"/>
  <c r="I131" i="33"/>
  <c r="J131" i="33"/>
  <c r="K131" i="33"/>
  <c r="L131" i="33"/>
  <c r="M131" i="33"/>
  <c r="N131" i="33"/>
  <c r="O131" i="33"/>
  <c r="D137" i="33"/>
  <c r="B143" i="33"/>
  <c r="D187" i="33"/>
  <c r="B193" i="33"/>
  <c r="D212" i="33"/>
  <c r="B218" i="33"/>
  <c r="D232" i="33"/>
  <c r="E232" i="33"/>
  <c r="F232" i="33"/>
  <c r="G232" i="33"/>
  <c r="H232" i="33"/>
  <c r="I232" i="33"/>
  <c r="J232" i="33"/>
  <c r="K232" i="33"/>
  <c r="L232" i="33"/>
  <c r="M232" i="33"/>
  <c r="N232" i="33"/>
  <c r="O232" i="33"/>
  <c r="D238" i="33"/>
  <c r="B244" i="33"/>
  <c r="D288" i="33"/>
  <c r="B294" i="33"/>
  <c r="D308" i="33"/>
  <c r="E308" i="33"/>
  <c r="F308" i="33"/>
  <c r="G308" i="33"/>
  <c r="H308" i="33"/>
  <c r="I308" i="33"/>
  <c r="J308" i="33"/>
  <c r="K308" i="33"/>
  <c r="L308" i="33"/>
  <c r="M308" i="33"/>
  <c r="N308" i="33"/>
  <c r="O308" i="33"/>
  <c r="D314" i="33"/>
  <c r="B320" i="33"/>
  <c r="D389" i="33"/>
  <c r="B395" i="33"/>
  <c r="D86" i="33"/>
  <c r="D81" i="33"/>
  <c r="E81" i="33"/>
  <c r="F81" i="33"/>
  <c r="G81" i="33"/>
  <c r="H81" i="33"/>
  <c r="I81" i="33"/>
  <c r="J81" i="33"/>
  <c r="K81" i="33"/>
  <c r="L81" i="33"/>
  <c r="M81" i="33"/>
  <c r="N81" i="33"/>
  <c r="O81" i="33"/>
  <c r="B92" i="33"/>
  <c r="D162" i="33"/>
  <c r="D157" i="33"/>
  <c r="E157" i="33"/>
  <c r="F157" i="33"/>
  <c r="G157" i="33"/>
  <c r="H157" i="33"/>
  <c r="I157" i="33"/>
  <c r="J157" i="33"/>
  <c r="K157" i="33"/>
  <c r="L157" i="33"/>
  <c r="M157" i="33"/>
  <c r="N157" i="33"/>
  <c r="O157" i="33"/>
  <c r="B168" i="33"/>
  <c r="D263" i="33"/>
  <c r="D258" i="33"/>
  <c r="E258" i="33"/>
  <c r="F258" i="33"/>
  <c r="G258" i="33"/>
  <c r="H258" i="33"/>
  <c r="I258" i="33"/>
  <c r="J258" i="33"/>
  <c r="K258" i="33"/>
  <c r="L258" i="33"/>
  <c r="M258" i="33"/>
  <c r="N258" i="33"/>
  <c r="O258" i="33"/>
  <c r="B269" i="33"/>
  <c r="D339" i="33"/>
  <c r="D334" i="33"/>
  <c r="E334" i="33"/>
  <c r="F334" i="33"/>
  <c r="G334" i="33"/>
  <c r="H334" i="33"/>
  <c r="I334" i="33"/>
  <c r="J334" i="33"/>
  <c r="K334" i="33"/>
  <c r="L334" i="33"/>
  <c r="M334" i="33"/>
  <c r="N334" i="33"/>
  <c r="O334" i="33"/>
  <c r="B345" i="33"/>
  <c r="D364" i="33"/>
  <c r="D359" i="33"/>
  <c r="E359" i="33"/>
  <c r="F359" i="33"/>
  <c r="G359" i="33"/>
  <c r="H359" i="33"/>
  <c r="I359" i="33"/>
  <c r="J359" i="33"/>
  <c r="K359" i="33"/>
  <c r="L359" i="33"/>
  <c r="M359" i="33"/>
  <c r="N359" i="33"/>
  <c r="O359" i="33"/>
  <c r="B370" i="33"/>
  <c r="D506" i="33"/>
  <c r="E10" i="33"/>
  <c r="E35" i="33"/>
  <c r="E61" i="33"/>
  <c r="E111" i="33"/>
  <c r="E137" i="33"/>
  <c r="E187" i="33"/>
  <c r="E212" i="33"/>
  <c r="E238" i="33"/>
  <c r="E288" i="33"/>
  <c r="E314" i="33"/>
  <c r="E389" i="33"/>
  <c r="E86" i="33"/>
  <c r="E162" i="33"/>
  <c r="E263" i="33"/>
  <c r="E339" i="33"/>
  <c r="E364" i="33"/>
  <c r="E506" i="33"/>
  <c r="F10" i="33"/>
  <c r="F35" i="33"/>
  <c r="F61" i="33"/>
  <c r="F111" i="33"/>
  <c r="F137" i="33"/>
  <c r="F187" i="33"/>
  <c r="F212" i="33"/>
  <c r="F238" i="33"/>
  <c r="F288" i="33"/>
  <c r="F314" i="33"/>
  <c r="F389" i="33"/>
  <c r="F86" i="33"/>
  <c r="F162" i="33"/>
  <c r="F263" i="33"/>
  <c r="F339" i="33"/>
  <c r="F364" i="33"/>
  <c r="F506" i="33"/>
  <c r="G10" i="33"/>
  <c r="G35" i="33"/>
  <c r="G61" i="33"/>
  <c r="G111" i="33"/>
  <c r="G137" i="33"/>
  <c r="G187" i="33"/>
  <c r="G212" i="33"/>
  <c r="G238" i="33"/>
  <c r="G288" i="33"/>
  <c r="G314" i="33"/>
  <c r="G389" i="33"/>
  <c r="G86" i="33"/>
  <c r="G162" i="33"/>
  <c r="G263" i="33"/>
  <c r="G339" i="33"/>
  <c r="G364" i="33"/>
  <c r="G506" i="33"/>
  <c r="H10" i="33"/>
  <c r="H35" i="33"/>
  <c r="H61" i="33"/>
  <c r="H111" i="33"/>
  <c r="H137" i="33"/>
  <c r="H187" i="33"/>
  <c r="H212" i="33"/>
  <c r="H238" i="33"/>
  <c r="H288" i="33"/>
  <c r="H314" i="33"/>
  <c r="H389" i="33"/>
  <c r="H86" i="33"/>
  <c r="H162" i="33"/>
  <c r="H263" i="33"/>
  <c r="H339" i="33"/>
  <c r="H364" i="33"/>
  <c r="H506" i="33"/>
  <c r="I10" i="33"/>
  <c r="I35" i="33"/>
  <c r="I61" i="33"/>
  <c r="I111" i="33"/>
  <c r="I137" i="33"/>
  <c r="I187" i="33"/>
  <c r="I212" i="33"/>
  <c r="I238" i="33"/>
  <c r="I288" i="33"/>
  <c r="I314" i="33"/>
  <c r="I389" i="33"/>
  <c r="I86" i="33"/>
  <c r="I162" i="33"/>
  <c r="I263" i="33"/>
  <c r="I339" i="33"/>
  <c r="I364" i="33"/>
  <c r="I506" i="33"/>
  <c r="J10" i="33"/>
  <c r="J35" i="33"/>
  <c r="J61" i="33"/>
  <c r="J111" i="33"/>
  <c r="J137" i="33"/>
  <c r="J187" i="33"/>
  <c r="J212" i="33"/>
  <c r="J238" i="33"/>
  <c r="J288" i="33"/>
  <c r="J314" i="33"/>
  <c r="J389" i="33"/>
  <c r="J86" i="33"/>
  <c r="J162" i="33"/>
  <c r="J263" i="33"/>
  <c r="J339" i="33"/>
  <c r="J364" i="33"/>
  <c r="J506" i="33"/>
  <c r="K10" i="33"/>
  <c r="K35" i="33"/>
  <c r="K61" i="33"/>
  <c r="K111" i="33"/>
  <c r="K137" i="33"/>
  <c r="K187" i="33"/>
  <c r="K212" i="33"/>
  <c r="K238" i="33"/>
  <c r="K288" i="33"/>
  <c r="K314" i="33"/>
  <c r="K389" i="33"/>
  <c r="K86" i="33"/>
  <c r="K162" i="33"/>
  <c r="K263" i="33"/>
  <c r="K339" i="33"/>
  <c r="K364" i="33"/>
  <c r="K506" i="33"/>
  <c r="L10" i="33"/>
  <c r="L35" i="33"/>
  <c r="L61" i="33"/>
  <c r="L111" i="33"/>
  <c r="L137" i="33"/>
  <c r="L187" i="33"/>
  <c r="L212" i="33"/>
  <c r="L238" i="33"/>
  <c r="L288" i="33"/>
  <c r="L314" i="33"/>
  <c r="L389" i="33"/>
  <c r="L86" i="33"/>
  <c r="L162" i="33"/>
  <c r="L263" i="33"/>
  <c r="L339" i="33"/>
  <c r="L364" i="33"/>
  <c r="L506" i="33"/>
  <c r="M10" i="33"/>
  <c r="M35" i="33"/>
  <c r="M61" i="33"/>
  <c r="M111" i="33"/>
  <c r="M137" i="33"/>
  <c r="M187" i="33"/>
  <c r="M212" i="33"/>
  <c r="M238" i="33"/>
  <c r="M288" i="33"/>
  <c r="M314" i="33"/>
  <c r="M389" i="33"/>
  <c r="M86" i="33"/>
  <c r="M162" i="33"/>
  <c r="M263" i="33"/>
  <c r="M339" i="33"/>
  <c r="M364" i="33"/>
  <c r="M506" i="33"/>
  <c r="N10" i="33"/>
  <c r="N35" i="33"/>
  <c r="N61" i="33"/>
  <c r="N111" i="33"/>
  <c r="N137" i="33"/>
  <c r="N187" i="33"/>
  <c r="N212" i="33"/>
  <c r="N238" i="33"/>
  <c r="N288" i="33"/>
  <c r="N314" i="33"/>
  <c r="N389" i="33"/>
  <c r="N86" i="33"/>
  <c r="N162" i="33"/>
  <c r="N263" i="33"/>
  <c r="N339" i="33"/>
  <c r="N364" i="33"/>
  <c r="N506" i="33"/>
  <c r="O10" i="33"/>
  <c r="O35" i="33"/>
  <c r="O61" i="33"/>
  <c r="O111" i="33"/>
  <c r="O137" i="33"/>
  <c r="O187" i="33"/>
  <c r="O212" i="33"/>
  <c r="O238" i="33"/>
  <c r="O288" i="33"/>
  <c r="O314" i="33"/>
  <c r="O389" i="33"/>
  <c r="O86" i="33"/>
  <c r="O162" i="33"/>
  <c r="O263" i="33"/>
  <c r="O339" i="33"/>
  <c r="O364" i="33"/>
  <c r="O506" i="33"/>
  <c r="H1" i="31"/>
  <c r="D10" i="31"/>
  <c r="B16" i="31"/>
  <c r="D35" i="31"/>
  <c r="B41" i="31"/>
  <c r="D61" i="31"/>
  <c r="B67" i="31"/>
  <c r="D111" i="31"/>
  <c r="B117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D137" i="31"/>
  <c r="B143" i="31"/>
  <c r="D187" i="31"/>
  <c r="B193" i="31"/>
  <c r="D212" i="31"/>
  <c r="B218" i="31"/>
  <c r="D232" i="31"/>
  <c r="E232" i="31"/>
  <c r="F232" i="31"/>
  <c r="G232" i="31"/>
  <c r="H232" i="31"/>
  <c r="I232" i="31"/>
  <c r="J232" i="31"/>
  <c r="K232" i="31"/>
  <c r="L232" i="31"/>
  <c r="M232" i="31"/>
  <c r="N232" i="31"/>
  <c r="O232" i="31"/>
  <c r="D238" i="31"/>
  <c r="B244" i="31"/>
  <c r="D288" i="31"/>
  <c r="B294" i="31"/>
  <c r="D308" i="31"/>
  <c r="E308" i="31"/>
  <c r="F308" i="31"/>
  <c r="G308" i="31"/>
  <c r="H308" i="31"/>
  <c r="I308" i="31"/>
  <c r="J308" i="31"/>
  <c r="K308" i="31"/>
  <c r="L308" i="31"/>
  <c r="M308" i="31"/>
  <c r="N308" i="31"/>
  <c r="O308" i="31"/>
  <c r="D314" i="31"/>
  <c r="B320" i="31"/>
  <c r="D389" i="31"/>
  <c r="B395" i="31"/>
  <c r="D86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B92" i="31"/>
  <c r="D162" i="31"/>
  <c r="D157" i="31"/>
  <c r="E157" i="31"/>
  <c r="F157" i="31"/>
  <c r="G157" i="31"/>
  <c r="H157" i="31"/>
  <c r="I157" i="31"/>
  <c r="J157" i="31"/>
  <c r="K157" i="31"/>
  <c r="L157" i="31"/>
  <c r="M157" i="31"/>
  <c r="N157" i="31"/>
  <c r="O157" i="31"/>
  <c r="B168" i="31"/>
  <c r="D263" i="31"/>
  <c r="D258" i="31"/>
  <c r="E258" i="31"/>
  <c r="F258" i="31"/>
  <c r="G258" i="31"/>
  <c r="H258" i="31"/>
  <c r="I258" i="31"/>
  <c r="J258" i="31"/>
  <c r="K258" i="31"/>
  <c r="L258" i="31"/>
  <c r="M258" i="31"/>
  <c r="N258" i="31"/>
  <c r="O258" i="31"/>
  <c r="B269" i="31"/>
  <c r="D339" i="31"/>
  <c r="D334" i="31"/>
  <c r="E334" i="31"/>
  <c r="F334" i="31"/>
  <c r="G334" i="31"/>
  <c r="H334" i="31"/>
  <c r="I334" i="31"/>
  <c r="J334" i="31"/>
  <c r="K334" i="31"/>
  <c r="L334" i="31"/>
  <c r="M334" i="31"/>
  <c r="N334" i="31"/>
  <c r="O334" i="31"/>
  <c r="B345" i="31"/>
  <c r="D364" i="31"/>
  <c r="D359" i="31"/>
  <c r="E359" i="31"/>
  <c r="F359" i="31"/>
  <c r="G359" i="31"/>
  <c r="H359" i="31"/>
  <c r="I359" i="31"/>
  <c r="J359" i="31"/>
  <c r="K359" i="31"/>
  <c r="L359" i="31"/>
  <c r="M359" i="31"/>
  <c r="N359" i="31"/>
  <c r="O359" i="31"/>
  <c r="B370" i="31"/>
  <c r="D506" i="31"/>
  <c r="E10" i="31"/>
  <c r="E35" i="31"/>
  <c r="E61" i="31"/>
  <c r="E111" i="31"/>
  <c r="E137" i="31"/>
  <c r="E187" i="31"/>
  <c r="E212" i="31"/>
  <c r="E238" i="31"/>
  <c r="E288" i="31"/>
  <c r="E314" i="31"/>
  <c r="E389" i="31"/>
  <c r="E86" i="31"/>
  <c r="E162" i="31"/>
  <c r="E263" i="31"/>
  <c r="E339" i="31"/>
  <c r="E364" i="31"/>
  <c r="E506" i="31"/>
  <c r="F10" i="31"/>
  <c r="F35" i="31"/>
  <c r="F61" i="31"/>
  <c r="F111" i="31"/>
  <c r="F137" i="31"/>
  <c r="F187" i="31"/>
  <c r="F212" i="31"/>
  <c r="F238" i="31"/>
  <c r="F288" i="31"/>
  <c r="F314" i="31"/>
  <c r="F389" i="31"/>
  <c r="F86" i="31"/>
  <c r="F162" i="31"/>
  <c r="F263" i="31"/>
  <c r="F339" i="31"/>
  <c r="F364" i="31"/>
  <c r="F506" i="31"/>
  <c r="G10" i="31"/>
  <c r="G35" i="31"/>
  <c r="G61" i="31"/>
  <c r="G111" i="31"/>
  <c r="G137" i="31"/>
  <c r="G187" i="31"/>
  <c r="G212" i="31"/>
  <c r="G238" i="31"/>
  <c r="G288" i="31"/>
  <c r="G314" i="31"/>
  <c r="G389" i="31"/>
  <c r="G86" i="31"/>
  <c r="G162" i="31"/>
  <c r="G263" i="31"/>
  <c r="G339" i="31"/>
  <c r="G364" i="31"/>
  <c r="G506" i="31"/>
  <c r="H10" i="31"/>
  <c r="H35" i="31"/>
  <c r="H61" i="31"/>
  <c r="H111" i="31"/>
  <c r="H137" i="31"/>
  <c r="H187" i="31"/>
  <c r="H212" i="31"/>
  <c r="H238" i="31"/>
  <c r="H288" i="31"/>
  <c r="H314" i="31"/>
  <c r="H389" i="31"/>
  <c r="H86" i="31"/>
  <c r="H162" i="31"/>
  <c r="H263" i="31"/>
  <c r="H339" i="31"/>
  <c r="H364" i="31"/>
  <c r="H506" i="31"/>
  <c r="I10" i="31"/>
  <c r="I35" i="31"/>
  <c r="I61" i="31"/>
  <c r="I111" i="31"/>
  <c r="I137" i="31"/>
  <c r="I187" i="31"/>
  <c r="I212" i="31"/>
  <c r="I238" i="31"/>
  <c r="I288" i="31"/>
  <c r="I314" i="31"/>
  <c r="I389" i="31"/>
  <c r="I86" i="31"/>
  <c r="I162" i="31"/>
  <c r="I263" i="31"/>
  <c r="I339" i="31"/>
  <c r="I364" i="31"/>
  <c r="I506" i="31"/>
  <c r="J10" i="31"/>
  <c r="J35" i="31"/>
  <c r="J61" i="31"/>
  <c r="J111" i="31"/>
  <c r="J137" i="31"/>
  <c r="J187" i="31"/>
  <c r="J212" i="31"/>
  <c r="J238" i="31"/>
  <c r="J288" i="31"/>
  <c r="J314" i="31"/>
  <c r="J389" i="31"/>
  <c r="J86" i="31"/>
  <c r="J162" i="31"/>
  <c r="J263" i="31"/>
  <c r="J339" i="31"/>
  <c r="J364" i="31"/>
  <c r="J506" i="31"/>
  <c r="K10" i="31"/>
  <c r="K35" i="31"/>
  <c r="K61" i="31"/>
  <c r="K111" i="31"/>
  <c r="K137" i="31"/>
  <c r="K187" i="31"/>
  <c r="K212" i="31"/>
  <c r="K238" i="31"/>
  <c r="K288" i="31"/>
  <c r="K314" i="31"/>
  <c r="K389" i="31"/>
  <c r="K86" i="31"/>
  <c r="K162" i="31"/>
  <c r="K263" i="31"/>
  <c r="K339" i="31"/>
  <c r="K364" i="31"/>
  <c r="K506" i="31"/>
  <c r="L10" i="31"/>
  <c r="L35" i="31"/>
  <c r="L61" i="31"/>
  <c r="L111" i="31"/>
  <c r="L137" i="31"/>
  <c r="L187" i="31"/>
  <c r="L212" i="31"/>
  <c r="L238" i="31"/>
  <c r="L288" i="31"/>
  <c r="L314" i="31"/>
  <c r="L389" i="31"/>
  <c r="L86" i="31"/>
  <c r="L162" i="31"/>
  <c r="L263" i="31"/>
  <c r="L339" i="31"/>
  <c r="L364" i="31"/>
  <c r="L506" i="31"/>
  <c r="M10" i="31"/>
  <c r="M35" i="31"/>
  <c r="M61" i="31"/>
  <c r="M111" i="31"/>
  <c r="M137" i="31"/>
  <c r="M187" i="31"/>
  <c r="M212" i="31"/>
  <c r="M238" i="31"/>
  <c r="M288" i="31"/>
  <c r="M314" i="31"/>
  <c r="M389" i="31"/>
  <c r="M86" i="31"/>
  <c r="M162" i="31"/>
  <c r="M263" i="31"/>
  <c r="M339" i="31"/>
  <c r="M364" i="31"/>
  <c r="M506" i="31"/>
  <c r="N10" i="31"/>
  <c r="N35" i="31"/>
  <c r="N61" i="31"/>
  <c r="N111" i="31"/>
  <c r="N137" i="31"/>
  <c r="N187" i="31"/>
  <c r="N212" i="31"/>
  <c r="N238" i="31"/>
  <c r="N288" i="31"/>
  <c r="N314" i="31"/>
  <c r="N389" i="31"/>
  <c r="N86" i="31"/>
  <c r="N162" i="31"/>
  <c r="N263" i="31"/>
  <c r="N339" i="31"/>
  <c r="N364" i="31"/>
  <c r="N506" i="31"/>
  <c r="O10" i="31"/>
  <c r="O35" i="31"/>
  <c r="O61" i="31"/>
  <c r="O111" i="31"/>
  <c r="O137" i="31"/>
  <c r="O187" i="31"/>
  <c r="O212" i="31"/>
  <c r="O238" i="31"/>
  <c r="O288" i="31"/>
  <c r="O314" i="31"/>
  <c r="O389" i="31"/>
  <c r="O86" i="31"/>
  <c r="O162" i="31"/>
  <c r="O263" i="31"/>
  <c r="O339" i="31"/>
  <c r="O364" i="31"/>
  <c r="O506" i="31"/>
  <c r="H1" i="26"/>
  <c r="D10" i="26"/>
  <c r="B16" i="26"/>
  <c r="D35" i="26"/>
  <c r="B41" i="26"/>
  <c r="D61" i="26"/>
  <c r="B67" i="26"/>
  <c r="D111" i="26"/>
  <c r="B117" i="26"/>
  <c r="D131" i="26"/>
  <c r="E131" i="26"/>
  <c r="F131" i="26"/>
  <c r="G131" i="26"/>
  <c r="H131" i="26"/>
  <c r="I131" i="26"/>
  <c r="J131" i="26"/>
  <c r="K131" i="26"/>
  <c r="L131" i="26"/>
  <c r="M131" i="26"/>
  <c r="N131" i="26"/>
  <c r="O131" i="26"/>
  <c r="D137" i="26"/>
  <c r="B143" i="26"/>
  <c r="D187" i="26"/>
  <c r="B193" i="26"/>
  <c r="D212" i="26"/>
  <c r="B218" i="26"/>
  <c r="D232" i="26"/>
  <c r="E232" i="26"/>
  <c r="F232" i="26"/>
  <c r="G232" i="26"/>
  <c r="H232" i="26"/>
  <c r="I232" i="26"/>
  <c r="J232" i="26"/>
  <c r="K232" i="26"/>
  <c r="L232" i="26"/>
  <c r="M232" i="26"/>
  <c r="N232" i="26"/>
  <c r="O232" i="26"/>
  <c r="D238" i="26"/>
  <c r="B244" i="26"/>
  <c r="D288" i="26"/>
  <c r="B294" i="26"/>
  <c r="D308" i="26"/>
  <c r="E308" i="26"/>
  <c r="F308" i="26"/>
  <c r="G308" i="26"/>
  <c r="H308" i="26"/>
  <c r="I308" i="26"/>
  <c r="J308" i="26"/>
  <c r="K308" i="26"/>
  <c r="L308" i="26"/>
  <c r="M308" i="26"/>
  <c r="N308" i="26"/>
  <c r="O308" i="26"/>
  <c r="D314" i="26"/>
  <c r="B320" i="26"/>
  <c r="D389" i="26"/>
  <c r="B395" i="26"/>
  <c r="D86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B92" i="26"/>
  <c r="D162" i="26"/>
  <c r="D157" i="26"/>
  <c r="E157" i="26"/>
  <c r="F157" i="26"/>
  <c r="G157" i="26"/>
  <c r="H157" i="26"/>
  <c r="H158" i="26" s="1"/>
  <c r="I157" i="26"/>
  <c r="J157" i="26"/>
  <c r="K157" i="26"/>
  <c r="L157" i="26"/>
  <c r="M157" i="26"/>
  <c r="N157" i="26"/>
  <c r="O157" i="26"/>
  <c r="B168" i="26"/>
  <c r="D263" i="26"/>
  <c r="D258" i="26"/>
  <c r="E258" i="26"/>
  <c r="F258" i="26"/>
  <c r="G258" i="26"/>
  <c r="H258" i="26"/>
  <c r="I258" i="26"/>
  <c r="J258" i="26"/>
  <c r="K258" i="26"/>
  <c r="L258" i="26"/>
  <c r="M258" i="26"/>
  <c r="N258" i="26"/>
  <c r="O258" i="26"/>
  <c r="B269" i="26"/>
  <c r="D339" i="26"/>
  <c r="D334" i="26"/>
  <c r="E334" i="26"/>
  <c r="F334" i="26"/>
  <c r="G334" i="26"/>
  <c r="H334" i="26"/>
  <c r="I334" i="26"/>
  <c r="J334" i="26"/>
  <c r="K334" i="26"/>
  <c r="L334" i="26"/>
  <c r="M334" i="26"/>
  <c r="N334" i="26"/>
  <c r="O334" i="26"/>
  <c r="B345" i="26"/>
  <c r="D364" i="26"/>
  <c r="D359" i="26"/>
  <c r="E359" i="26"/>
  <c r="F359" i="26"/>
  <c r="G359" i="26"/>
  <c r="H359" i="26"/>
  <c r="I359" i="26"/>
  <c r="J359" i="26"/>
  <c r="K359" i="26"/>
  <c r="L359" i="26"/>
  <c r="M359" i="26"/>
  <c r="N359" i="26"/>
  <c r="O359" i="26"/>
  <c r="B370" i="26"/>
  <c r="D506" i="26"/>
  <c r="E10" i="26"/>
  <c r="E35" i="26"/>
  <c r="E61" i="26"/>
  <c r="E111" i="26"/>
  <c r="E137" i="26"/>
  <c r="E187" i="26"/>
  <c r="E212" i="26"/>
  <c r="E238" i="26"/>
  <c r="E288" i="26"/>
  <c r="E314" i="26"/>
  <c r="E389" i="26"/>
  <c r="E86" i="26"/>
  <c r="E162" i="26"/>
  <c r="E263" i="26"/>
  <c r="E339" i="26"/>
  <c r="E364" i="26"/>
  <c r="E506" i="26"/>
  <c r="F10" i="26"/>
  <c r="F35" i="26"/>
  <c r="F61" i="26"/>
  <c r="F111" i="26"/>
  <c r="F137" i="26"/>
  <c r="F187" i="26"/>
  <c r="F212" i="26"/>
  <c r="F238" i="26"/>
  <c r="F288" i="26"/>
  <c r="F314" i="26"/>
  <c r="F389" i="26"/>
  <c r="F86" i="26"/>
  <c r="F162" i="26"/>
  <c r="F263" i="26"/>
  <c r="F339" i="26"/>
  <c r="F364" i="26"/>
  <c r="F506" i="26"/>
  <c r="G10" i="26"/>
  <c r="G35" i="26"/>
  <c r="G61" i="26"/>
  <c r="G111" i="26"/>
  <c r="G137" i="26"/>
  <c r="G187" i="26"/>
  <c r="G212" i="26"/>
  <c r="G238" i="26"/>
  <c r="G288" i="26"/>
  <c r="G314" i="26"/>
  <c r="G389" i="26"/>
  <c r="G86" i="26"/>
  <c r="G162" i="26"/>
  <c r="G263" i="26"/>
  <c r="G339" i="26"/>
  <c r="G364" i="26"/>
  <c r="G506" i="26"/>
  <c r="H10" i="26"/>
  <c r="H35" i="26"/>
  <c r="H61" i="26"/>
  <c r="H111" i="26"/>
  <c r="H137" i="26"/>
  <c r="H187" i="26"/>
  <c r="H212" i="26"/>
  <c r="H238" i="26"/>
  <c r="H288" i="26"/>
  <c r="H314" i="26"/>
  <c r="H389" i="26"/>
  <c r="H86" i="26"/>
  <c r="H162" i="26"/>
  <c r="H263" i="26"/>
  <c r="H339" i="26"/>
  <c r="H364" i="26"/>
  <c r="H506" i="26"/>
  <c r="I10" i="26"/>
  <c r="I35" i="26"/>
  <c r="I61" i="26"/>
  <c r="I111" i="26"/>
  <c r="I137" i="26"/>
  <c r="I187" i="26"/>
  <c r="I212" i="26"/>
  <c r="I238" i="26"/>
  <c r="I288" i="26"/>
  <c r="I314" i="26"/>
  <c r="I389" i="26"/>
  <c r="I86" i="26"/>
  <c r="I162" i="26"/>
  <c r="I263" i="26"/>
  <c r="I339" i="26"/>
  <c r="I364" i="26"/>
  <c r="I506" i="26"/>
  <c r="J10" i="26"/>
  <c r="J35" i="26"/>
  <c r="J61" i="26"/>
  <c r="J111" i="26"/>
  <c r="J137" i="26"/>
  <c r="J187" i="26"/>
  <c r="J212" i="26"/>
  <c r="J238" i="26"/>
  <c r="J288" i="26"/>
  <c r="J314" i="26"/>
  <c r="J389" i="26"/>
  <c r="J86" i="26"/>
  <c r="J162" i="26"/>
  <c r="J263" i="26"/>
  <c r="J339" i="26"/>
  <c r="J364" i="26"/>
  <c r="J506" i="26"/>
  <c r="K10" i="26"/>
  <c r="K35" i="26"/>
  <c r="K61" i="26"/>
  <c r="K111" i="26"/>
  <c r="K137" i="26"/>
  <c r="K187" i="26"/>
  <c r="K212" i="26"/>
  <c r="K238" i="26"/>
  <c r="K288" i="26"/>
  <c r="K314" i="26"/>
  <c r="K389" i="26"/>
  <c r="K86" i="26"/>
  <c r="K162" i="26"/>
  <c r="K263" i="26"/>
  <c r="K339" i="26"/>
  <c r="K364" i="26"/>
  <c r="K506" i="26"/>
  <c r="L10" i="26"/>
  <c r="L35" i="26"/>
  <c r="L61" i="26"/>
  <c r="L111" i="26"/>
  <c r="L137" i="26"/>
  <c r="L187" i="26"/>
  <c r="L212" i="26"/>
  <c r="L238" i="26"/>
  <c r="L288" i="26"/>
  <c r="L314" i="26"/>
  <c r="L389" i="26"/>
  <c r="L86" i="26"/>
  <c r="L162" i="26"/>
  <c r="L263" i="26"/>
  <c r="L339" i="26"/>
  <c r="L364" i="26"/>
  <c r="L506" i="26"/>
  <c r="M10" i="26"/>
  <c r="M35" i="26"/>
  <c r="M61" i="26"/>
  <c r="M111" i="26"/>
  <c r="M137" i="26"/>
  <c r="M187" i="26"/>
  <c r="M212" i="26"/>
  <c r="M238" i="26"/>
  <c r="M288" i="26"/>
  <c r="M314" i="26"/>
  <c r="M389" i="26"/>
  <c r="M86" i="26"/>
  <c r="M162" i="26"/>
  <c r="M263" i="26"/>
  <c r="M339" i="26"/>
  <c r="M364" i="26"/>
  <c r="M506" i="26"/>
  <c r="N10" i="26"/>
  <c r="N35" i="26"/>
  <c r="N61" i="26"/>
  <c r="N111" i="26"/>
  <c r="N137" i="26"/>
  <c r="N187" i="26"/>
  <c r="N212" i="26"/>
  <c r="N238" i="26"/>
  <c r="N288" i="26"/>
  <c r="N314" i="26"/>
  <c r="N389" i="26"/>
  <c r="N86" i="26"/>
  <c r="N162" i="26"/>
  <c r="N263" i="26"/>
  <c r="N339" i="26"/>
  <c r="N364" i="26"/>
  <c r="N506" i="26"/>
  <c r="O10" i="26"/>
  <c r="O35" i="26"/>
  <c r="O61" i="26"/>
  <c r="O111" i="26"/>
  <c r="O137" i="26"/>
  <c r="O187" i="26"/>
  <c r="O212" i="26"/>
  <c r="O238" i="26"/>
  <c r="O288" i="26"/>
  <c r="O314" i="26"/>
  <c r="O389" i="26"/>
  <c r="O86" i="26"/>
  <c r="O162" i="26"/>
  <c r="O263" i="26"/>
  <c r="O339" i="26"/>
  <c r="O364" i="26"/>
  <c r="O506" i="26"/>
  <c r="H1" i="34"/>
  <c r="D10" i="34"/>
  <c r="B16" i="34"/>
  <c r="D35" i="34"/>
  <c r="B41" i="34"/>
  <c r="D61" i="34"/>
  <c r="B67" i="34"/>
  <c r="D111" i="34"/>
  <c r="B117" i="34"/>
  <c r="D131" i="34"/>
  <c r="E131" i="34"/>
  <c r="F131" i="34"/>
  <c r="G131" i="34"/>
  <c r="H131" i="34"/>
  <c r="I131" i="34"/>
  <c r="J131" i="34"/>
  <c r="K131" i="34"/>
  <c r="L131" i="34"/>
  <c r="M131" i="34"/>
  <c r="N131" i="34"/>
  <c r="O131" i="34"/>
  <c r="D137" i="34"/>
  <c r="B143" i="34"/>
  <c r="D187" i="34"/>
  <c r="B193" i="34"/>
  <c r="D212" i="34"/>
  <c r="B218" i="34"/>
  <c r="D232" i="34"/>
  <c r="E232" i="34"/>
  <c r="F232" i="34"/>
  <c r="G232" i="34"/>
  <c r="H232" i="34"/>
  <c r="I232" i="34"/>
  <c r="J232" i="34"/>
  <c r="K232" i="34"/>
  <c r="L232" i="34"/>
  <c r="M232" i="34"/>
  <c r="N232" i="34"/>
  <c r="O232" i="34"/>
  <c r="D238" i="34"/>
  <c r="B244" i="34"/>
  <c r="D288" i="34"/>
  <c r="B294" i="34"/>
  <c r="D308" i="34"/>
  <c r="E308" i="34"/>
  <c r="F308" i="34"/>
  <c r="G308" i="34"/>
  <c r="H308" i="34"/>
  <c r="I308" i="34"/>
  <c r="J308" i="34"/>
  <c r="K308" i="34"/>
  <c r="L308" i="34"/>
  <c r="M308" i="34"/>
  <c r="N308" i="34"/>
  <c r="O308" i="34"/>
  <c r="D314" i="34"/>
  <c r="B320" i="34"/>
  <c r="D389" i="34"/>
  <c r="B395" i="34"/>
  <c r="D86" i="34"/>
  <c r="D81" i="34"/>
  <c r="E81" i="34"/>
  <c r="F81" i="34"/>
  <c r="G81" i="34"/>
  <c r="H81" i="34"/>
  <c r="I81" i="34"/>
  <c r="J81" i="34"/>
  <c r="K81" i="34"/>
  <c r="L81" i="34"/>
  <c r="M81" i="34"/>
  <c r="N81" i="34"/>
  <c r="O81" i="34"/>
  <c r="B92" i="34"/>
  <c r="D162" i="34"/>
  <c r="D157" i="34"/>
  <c r="E157" i="34"/>
  <c r="F157" i="34"/>
  <c r="G157" i="34"/>
  <c r="H157" i="34"/>
  <c r="I157" i="34"/>
  <c r="J157" i="34"/>
  <c r="K157" i="34"/>
  <c r="L157" i="34"/>
  <c r="M157" i="34"/>
  <c r="N157" i="34"/>
  <c r="O157" i="34"/>
  <c r="B168" i="34"/>
  <c r="D263" i="34"/>
  <c r="D258" i="34"/>
  <c r="E258" i="34"/>
  <c r="F258" i="34"/>
  <c r="G258" i="34"/>
  <c r="H258" i="34"/>
  <c r="I258" i="34"/>
  <c r="J258" i="34"/>
  <c r="K258" i="34"/>
  <c r="L258" i="34"/>
  <c r="M258" i="34"/>
  <c r="N258" i="34"/>
  <c r="O258" i="34"/>
  <c r="B269" i="34"/>
  <c r="D339" i="34"/>
  <c r="D334" i="34"/>
  <c r="E334" i="34"/>
  <c r="F334" i="34"/>
  <c r="G334" i="34"/>
  <c r="H334" i="34"/>
  <c r="I334" i="34"/>
  <c r="J334" i="34"/>
  <c r="K334" i="34"/>
  <c r="L334" i="34"/>
  <c r="M334" i="34"/>
  <c r="N334" i="34"/>
  <c r="O334" i="34"/>
  <c r="B345" i="34"/>
  <c r="D364" i="34"/>
  <c r="D359" i="34"/>
  <c r="E359" i="34"/>
  <c r="F359" i="34"/>
  <c r="G359" i="34"/>
  <c r="H359" i="34"/>
  <c r="I359" i="34"/>
  <c r="J359" i="34"/>
  <c r="K359" i="34"/>
  <c r="L359" i="34"/>
  <c r="M359" i="34"/>
  <c r="N359" i="34"/>
  <c r="O359" i="34"/>
  <c r="B370" i="34"/>
  <c r="D506" i="34"/>
  <c r="E10" i="34"/>
  <c r="E35" i="34"/>
  <c r="E61" i="34"/>
  <c r="E111" i="34"/>
  <c r="E137" i="34"/>
  <c r="E187" i="34"/>
  <c r="E212" i="34"/>
  <c r="E238" i="34"/>
  <c r="E288" i="34"/>
  <c r="E314" i="34"/>
  <c r="E389" i="34"/>
  <c r="E86" i="34"/>
  <c r="E162" i="34"/>
  <c r="E263" i="34"/>
  <c r="E339" i="34"/>
  <c r="E364" i="34"/>
  <c r="E506" i="34"/>
  <c r="F10" i="34"/>
  <c r="F35" i="34"/>
  <c r="F61" i="34"/>
  <c r="F111" i="34"/>
  <c r="F137" i="34"/>
  <c r="F187" i="34"/>
  <c r="F212" i="34"/>
  <c r="F238" i="34"/>
  <c r="F288" i="34"/>
  <c r="F314" i="34"/>
  <c r="F389" i="34"/>
  <c r="F86" i="34"/>
  <c r="F162" i="34"/>
  <c r="F263" i="34"/>
  <c r="F339" i="34"/>
  <c r="F364" i="34"/>
  <c r="F506" i="34"/>
  <c r="G10" i="34"/>
  <c r="G35" i="34"/>
  <c r="G61" i="34"/>
  <c r="G111" i="34"/>
  <c r="G137" i="34"/>
  <c r="G187" i="34"/>
  <c r="G212" i="34"/>
  <c r="G238" i="34"/>
  <c r="G288" i="34"/>
  <c r="G314" i="34"/>
  <c r="G389" i="34"/>
  <c r="G86" i="34"/>
  <c r="G162" i="34"/>
  <c r="G263" i="34"/>
  <c r="G339" i="34"/>
  <c r="G364" i="34"/>
  <c r="G506" i="34"/>
  <c r="H10" i="34"/>
  <c r="H35" i="34"/>
  <c r="H61" i="34"/>
  <c r="H111" i="34"/>
  <c r="H137" i="34"/>
  <c r="H187" i="34"/>
  <c r="H212" i="34"/>
  <c r="H238" i="34"/>
  <c r="H288" i="34"/>
  <c r="H314" i="34"/>
  <c r="H389" i="34"/>
  <c r="H86" i="34"/>
  <c r="H162" i="34"/>
  <c r="H263" i="34"/>
  <c r="H339" i="34"/>
  <c r="H364" i="34"/>
  <c r="H506" i="34"/>
  <c r="I10" i="34"/>
  <c r="I35" i="34"/>
  <c r="I61" i="34"/>
  <c r="I111" i="34"/>
  <c r="I137" i="34"/>
  <c r="I187" i="34"/>
  <c r="I212" i="34"/>
  <c r="I238" i="34"/>
  <c r="I288" i="34"/>
  <c r="I314" i="34"/>
  <c r="I389" i="34"/>
  <c r="I86" i="34"/>
  <c r="I162" i="34"/>
  <c r="I263" i="34"/>
  <c r="I339" i="34"/>
  <c r="I364" i="34"/>
  <c r="I506" i="34"/>
  <c r="J10" i="34"/>
  <c r="J35" i="34"/>
  <c r="J61" i="34"/>
  <c r="J111" i="34"/>
  <c r="J137" i="34"/>
  <c r="J187" i="34"/>
  <c r="J212" i="34"/>
  <c r="J238" i="34"/>
  <c r="J288" i="34"/>
  <c r="J314" i="34"/>
  <c r="J389" i="34"/>
  <c r="J86" i="34"/>
  <c r="J162" i="34"/>
  <c r="J263" i="34"/>
  <c r="J339" i="34"/>
  <c r="J364" i="34"/>
  <c r="J506" i="34"/>
  <c r="K10" i="34"/>
  <c r="K35" i="34"/>
  <c r="K61" i="34"/>
  <c r="K111" i="34"/>
  <c r="K137" i="34"/>
  <c r="K187" i="34"/>
  <c r="K212" i="34"/>
  <c r="K238" i="34"/>
  <c r="K288" i="34"/>
  <c r="K314" i="34"/>
  <c r="K389" i="34"/>
  <c r="K86" i="34"/>
  <c r="K162" i="34"/>
  <c r="K263" i="34"/>
  <c r="K339" i="34"/>
  <c r="K364" i="34"/>
  <c r="K506" i="34"/>
  <c r="L10" i="34"/>
  <c r="L35" i="34"/>
  <c r="L61" i="34"/>
  <c r="L111" i="34"/>
  <c r="L137" i="34"/>
  <c r="L187" i="34"/>
  <c r="L212" i="34"/>
  <c r="L238" i="34"/>
  <c r="L288" i="34"/>
  <c r="L314" i="34"/>
  <c r="L389" i="34"/>
  <c r="L86" i="34"/>
  <c r="L162" i="34"/>
  <c r="L263" i="34"/>
  <c r="L339" i="34"/>
  <c r="L364" i="34"/>
  <c r="L506" i="34"/>
  <c r="M10" i="34"/>
  <c r="M35" i="34"/>
  <c r="M61" i="34"/>
  <c r="M111" i="34"/>
  <c r="M137" i="34"/>
  <c r="M187" i="34"/>
  <c r="M212" i="34"/>
  <c r="M238" i="34"/>
  <c r="M288" i="34"/>
  <c r="M314" i="34"/>
  <c r="M389" i="34"/>
  <c r="M86" i="34"/>
  <c r="M162" i="34"/>
  <c r="M263" i="34"/>
  <c r="M339" i="34"/>
  <c r="M364" i="34"/>
  <c r="M506" i="34"/>
  <c r="N10" i="34"/>
  <c r="N35" i="34"/>
  <c r="N61" i="34"/>
  <c r="N111" i="34"/>
  <c r="N137" i="34"/>
  <c r="N187" i="34"/>
  <c r="N212" i="34"/>
  <c r="N238" i="34"/>
  <c r="N288" i="34"/>
  <c r="N314" i="34"/>
  <c r="N389" i="34"/>
  <c r="N86" i="34"/>
  <c r="N162" i="34"/>
  <c r="N263" i="34"/>
  <c r="N339" i="34"/>
  <c r="N364" i="34"/>
  <c r="N506" i="34"/>
  <c r="O10" i="34"/>
  <c r="O35" i="34"/>
  <c r="O61" i="34"/>
  <c r="O111" i="34"/>
  <c r="O137" i="34"/>
  <c r="O187" i="34"/>
  <c r="O212" i="34"/>
  <c r="O238" i="34"/>
  <c r="O288" i="34"/>
  <c r="O314" i="34"/>
  <c r="O389" i="34"/>
  <c r="O86" i="34"/>
  <c r="O162" i="34"/>
  <c r="O263" i="34"/>
  <c r="O339" i="34"/>
  <c r="O364" i="34"/>
  <c r="O506" i="34"/>
  <c r="H1" i="24"/>
  <c r="D10" i="24"/>
  <c r="B16" i="24"/>
  <c r="D35" i="24"/>
  <c r="B41" i="24"/>
  <c r="D61" i="24"/>
  <c r="B67" i="24"/>
  <c r="D111" i="24"/>
  <c r="B117" i="24"/>
  <c r="D131" i="24"/>
  <c r="E131" i="24"/>
  <c r="F131" i="24"/>
  <c r="G131" i="24"/>
  <c r="H131" i="24"/>
  <c r="I131" i="24"/>
  <c r="J131" i="24"/>
  <c r="K131" i="24"/>
  <c r="L131" i="24"/>
  <c r="M131" i="24"/>
  <c r="N131" i="24"/>
  <c r="O131" i="24"/>
  <c r="D137" i="24"/>
  <c r="B143" i="24"/>
  <c r="D187" i="24"/>
  <c r="B193" i="24"/>
  <c r="D212" i="24"/>
  <c r="B218" i="24"/>
  <c r="D232" i="24"/>
  <c r="E232" i="24"/>
  <c r="F232" i="24"/>
  <c r="G232" i="24"/>
  <c r="H232" i="24"/>
  <c r="I232" i="24"/>
  <c r="J232" i="24"/>
  <c r="K232" i="24"/>
  <c r="L232" i="24"/>
  <c r="M232" i="24"/>
  <c r="N232" i="24"/>
  <c r="O232" i="24"/>
  <c r="D238" i="24"/>
  <c r="B244" i="24"/>
  <c r="D288" i="24"/>
  <c r="B294" i="24"/>
  <c r="D308" i="24"/>
  <c r="E308" i="24"/>
  <c r="F308" i="24"/>
  <c r="G308" i="24"/>
  <c r="H308" i="24"/>
  <c r="I308" i="24"/>
  <c r="J308" i="24"/>
  <c r="K308" i="24"/>
  <c r="L308" i="24"/>
  <c r="M308" i="24"/>
  <c r="N308" i="24"/>
  <c r="O308" i="24"/>
  <c r="D314" i="24"/>
  <c r="B320" i="24"/>
  <c r="D389" i="24"/>
  <c r="B395" i="24"/>
  <c r="D86" i="24"/>
  <c r="D81" i="24"/>
  <c r="E81" i="24"/>
  <c r="F81" i="24"/>
  <c r="G81" i="24"/>
  <c r="H81" i="24"/>
  <c r="I81" i="24"/>
  <c r="J81" i="24"/>
  <c r="K81" i="24"/>
  <c r="K82" i="24" s="1"/>
  <c r="L81" i="24"/>
  <c r="M81" i="24"/>
  <c r="N81" i="24"/>
  <c r="O81" i="24"/>
  <c r="B92" i="24"/>
  <c r="D162" i="24"/>
  <c r="D157" i="24"/>
  <c r="E157" i="24"/>
  <c r="F157" i="24"/>
  <c r="G157" i="24"/>
  <c r="H157" i="24"/>
  <c r="I157" i="24"/>
  <c r="J157" i="24"/>
  <c r="K157" i="24"/>
  <c r="L157" i="24"/>
  <c r="M157" i="24"/>
  <c r="N157" i="24"/>
  <c r="O157" i="24"/>
  <c r="B168" i="24"/>
  <c r="D263" i="24"/>
  <c r="D258" i="24"/>
  <c r="E258" i="24"/>
  <c r="F258" i="24"/>
  <c r="G258" i="24"/>
  <c r="H258" i="24"/>
  <c r="I258" i="24"/>
  <c r="J258" i="24"/>
  <c r="K258" i="24"/>
  <c r="L258" i="24"/>
  <c r="M258" i="24"/>
  <c r="N258" i="24"/>
  <c r="O258" i="24"/>
  <c r="B269" i="24"/>
  <c r="D339" i="24"/>
  <c r="D334" i="24"/>
  <c r="E334" i="24"/>
  <c r="F334" i="24"/>
  <c r="G334" i="24"/>
  <c r="H334" i="24"/>
  <c r="I334" i="24"/>
  <c r="J334" i="24"/>
  <c r="K334" i="24"/>
  <c r="L334" i="24"/>
  <c r="M334" i="24"/>
  <c r="N334" i="24"/>
  <c r="O334" i="24"/>
  <c r="B345" i="24"/>
  <c r="D364" i="24"/>
  <c r="D359" i="24"/>
  <c r="E359" i="24"/>
  <c r="F359" i="24"/>
  <c r="G359" i="24"/>
  <c r="H359" i="24"/>
  <c r="I359" i="24"/>
  <c r="J359" i="24"/>
  <c r="K359" i="24"/>
  <c r="L359" i="24"/>
  <c r="M359" i="24"/>
  <c r="N359" i="24"/>
  <c r="O359" i="24"/>
  <c r="B370" i="24"/>
  <c r="D506" i="24"/>
  <c r="E10" i="24"/>
  <c r="E35" i="24"/>
  <c r="E61" i="24"/>
  <c r="E111" i="24"/>
  <c r="E137" i="24"/>
  <c r="E187" i="24"/>
  <c r="E212" i="24"/>
  <c r="E238" i="24"/>
  <c r="E288" i="24"/>
  <c r="E314" i="24"/>
  <c r="E389" i="24"/>
  <c r="E86" i="24"/>
  <c r="E162" i="24"/>
  <c r="E263" i="24"/>
  <c r="E339" i="24"/>
  <c r="E364" i="24"/>
  <c r="E506" i="24"/>
  <c r="F10" i="24"/>
  <c r="F35" i="24"/>
  <c r="F61" i="24"/>
  <c r="F111" i="24"/>
  <c r="F137" i="24"/>
  <c r="F187" i="24"/>
  <c r="F212" i="24"/>
  <c r="F238" i="24"/>
  <c r="F288" i="24"/>
  <c r="F314" i="24"/>
  <c r="F389" i="24"/>
  <c r="F86" i="24"/>
  <c r="F162" i="24"/>
  <c r="F263" i="24"/>
  <c r="F339" i="24"/>
  <c r="F364" i="24"/>
  <c r="F506" i="24"/>
  <c r="G10" i="24"/>
  <c r="G35" i="24"/>
  <c r="G61" i="24"/>
  <c r="G111" i="24"/>
  <c r="G137" i="24"/>
  <c r="G187" i="24"/>
  <c r="G212" i="24"/>
  <c r="G238" i="24"/>
  <c r="G288" i="24"/>
  <c r="G314" i="24"/>
  <c r="G389" i="24"/>
  <c r="G86" i="24"/>
  <c r="G162" i="24"/>
  <c r="G263" i="24"/>
  <c r="G339" i="24"/>
  <c r="G364" i="24"/>
  <c r="G506" i="24"/>
  <c r="H10" i="24"/>
  <c r="H35" i="24"/>
  <c r="H61" i="24"/>
  <c r="H111" i="24"/>
  <c r="H137" i="24"/>
  <c r="H187" i="24"/>
  <c r="H212" i="24"/>
  <c r="H238" i="24"/>
  <c r="H288" i="24"/>
  <c r="H314" i="24"/>
  <c r="H389" i="24"/>
  <c r="H86" i="24"/>
  <c r="H162" i="24"/>
  <c r="H263" i="24"/>
  <c r="H339" i="24"/>
  <c r="H364" i="24"/>
  <c r="H506" i="24"/>
  <c r="I10" i="24"/>
  <c r="I35" i="24"/>
  <c r="I61" i="24"/>
  <c r="I111" i="24"/>
  <c r="I137" i="24"/>
  <c r="I187" i="24"/>
  <c r="I212" i="24"/>
  <c r="I238" i="24"/>
  <c r="I288" i="24"/>
  <c r="I314" i="24"/>
  <c r="I389" i="24"/>
  <c r="I86" i="24"/>
  <c r="I162" i="24"/>
  <c r="I263" i="24"/>
  <c r="I339" i="24"/>
  <c r="I364" i="24"/>
  <c r="I506" i="24"/>
  <c r="J10" i="24"/>
  <c r="J35" i="24"/>
  <c r="J61" i="24"/>
  <c r="J111" i="24"/>
  <c r="J137" i="24"/>
  <c r="J187" i="24"/>
  <c r="J212" i="24"/>
  <c r="J238" i="24"/>
  <c r="J288" i="24"/>
  <c r="J314" i="24"/>
  <c r="J389" i="24"/>
  <c r="J86" i="24"/>
  <c r="J162" i="24"/>
  <c r="J263" i="24"/>
  <c r="J339" i="24"/>
  <c r="J364" i="24"/>
  <c r="J506" i="24"/>
  <c r="K10" i="24"/>
  <c r="K35" i="24"/>
  <c r="K61" i="24"/>
  <c r="K111" i="24"/>
  <c r="K137" i="24"/>
  <c r="K187" i="24"/>
  <c r="K212" i="24"/>
  <c r="K238" i="24"/>
  <c r="K288" i="24"/>
  <c r="K314" i="24"/>
  <c r="K389" i="24"/>
  <c r="K86" i="24"/>
  <c r="K162" i="24"/>
  <c r="K263" i="24"/>
  <c r="K339" i="24"/>
  <c r="K364" i="24"/>
  <c r="K506" i="24"/>
  <c r="L10" i="24"/>
  <c r="L35" i="24"/>
  <c r="L61" i="24"/>
  <c r="L111" i="24"/>
  <c r="L137" i="24"/>
  <c r="L187" i="24"/>
  <c r="L212" i="24"/>
  <c r="L238" i="24"/>
  <c r="L288" i="24"/>
  <c r="L314" i="24"/>
  <c r="L389" i="24"/>
  <c r="L86" i="24"/>
  <c r="L162" i="24"/>
  <c r="L263" i="24"/>
  <c r="L339" i="24"/>
  <c r="L364" i="24"/>
  <c r="L506" i="24"/>
  <c r="M10" i="24"/>
  <c r="M35" i="24"/>
  <c r="M61" i="24"/>
  <c r="M111" i="24"/>
  <c r="M137" i="24"/>
  <c r="M187" i="24"/>
  <c r="M212" i="24"/>
  <c r="M238" i="24"/>
  <c r="M288" i="24"/>
  <c r="M314" i="24"/>
  <c r="M389" i="24"/>
  <c r="M86" i="24"/>
  <c r="M162" i="24"/>
  <c r="M263" i="24"/>
  <c r="M339" i="24"/>
  <c r="M364" i="24"/>
  <c r="M506" i="24"/>
  <c r="N10" i="24"/>
  <c r="N35" i="24"/>
  <c r="N61" i="24"/>
  <c r="N111" i="24"/>
  <c r="N137" i="24"/>
  <c r="N187" i="24"/>
  <c r="N212" i="24"/>
  <c r="N238" i="24"/>
  <c r="N288" i="24"/>
  <c r="N314" i="24"/>
  <c r="N389" i="24"/>
  <c r="N86" i="24"/>
  <c r="N162" i="24"/>
  <c r="N263" i="24"/>
  <c r="N339" i="24"/>
  <c r="N364" i="24"/>
  <c r="N506" i="24"/>
  <c r="O10" i="24"/>
  <c r="O35" i="24"/>
  <c r="O61" i="24"/>
  <c r="O111" i="24"/>
  <c r="O137" i="24"/>
  <c r="O187" i="24"/>
  <c r="O212" i="24"/>
  <c r="O238" i="24"/>
  <c r="O288" i="24"/>
  <c r="O314" i="24"/>
  <c r="O389" i="24"/>
  <c r="O86" i="24"/>
  <c r="O162" i="24"/>
  <c r="O263" i="24"/>
  <c r="O339" i="24"/>
  <c r="O364" i="24"/>
  <c r="O506" i="24"/>
  <c r="H1" i="36"/>
  <c r="D10" i="36"/>
  <c r="B16" i="36"/>
  <c r="D35" i="36"/>
  <c r="B41" i="36"/>
  <c r="D61" i="36"/>
  <c r="B67" i="36"/>
  <c r="D111" i="36"/>
  <c r="B117" i="36"/>
  <c r="D131" i="36"/>
  <c r="E131" i="36"/>
  <c r="F131" i="36"/>
  <c r="G131" i="36"/>
  <c r="H131" i="36"/>
  <c r="I131" i="36"/>
  <c r="J131" i="36"/>
  <c r="K131" i="36"/>
  <c r="L131" i="36"/>
  <c r="M131" i="36"/>
  <c r="N131" i="36"/>
  <c r="O131" i="36"/>
  <c r="D137" i="36"/>
  <c r="B143" i="36"/>
  <c r="D187" i="36"/>
  <c r="B193" i="36"/>
  <c r="D212" i="36"/>
  <c r="B218" i="36"/>
  <c r="D232" i="36"/>
  <c r="E232" i="36"/>
  <c r="F232" i="36"/>
  <c r="G232" i="36"/>
  <c r="H232" i="36"/>
  <c r="I232" i="36"/>
  <c r="J232" i="36"/>
  <c r="K232" i="36"/>
  <c r="L232" i="36"/>
  <c r="M232" i="36"/>
  <c r="N232" i="36"/>
  <c r="O232" i="36"/>
  <c r="D238" i="36"/>
  <c r="B244" i="36"/>
  <c r="D288" i="36"/>
  <c r="B294" i="36"/>
  <c r="D308" i="36"/>
  <c r="E308" i="36"/>
  <c r="F308" i="36"/>
  <c r="G308" i="36"/>
  <c r="H308" i="36"/>
  <c r="I308" i="36"/>
  <c r="J308" i="36"/>
  <c r="K308" i="36"/>
  <c r="L308" i="36"/>
  <c r="M308" i="36"/>
  <c r="N308" i="36"/>
  <c r="O308" i="36"/>
  <c r="D314" i="36"/>
  <c r="B320" i="36"/>
  <c r="D389" i="36"/>
  <c r="B395" i="36"/>
  <c r="D86" i="36"/>
  <c r="D81" i="36"/>
  <c r="E81" i="36"/>
  <c r="F81" i="36"/>
  <c r="G81" i="36"/>
  <c r="H81" i="36"/>
  <c r="I81" i="36"/>
  <c r="J81" i="36"/>
  <c r="K81" i="36"/>
  <c r="L81" i="36"/>
  <c r="M81" i="36"/>
  <c r="N81" i="36"/>
  <c r="N82" i="36" s="1"/>
  <c r="O81" i="36"/>
  <c r="B92" i="36"/>
  <c r="D162" i="36"/>
  <c r="D157" i="36"/>
  <c r="E157" i="36"/>
  <c r="F157" i="36"/>
  <c r="G157" i="36"/>
  <c r="H157" i="36"/>
  <c r="I157" i="36"/>
  <c r="J157" i="36"/>
  <c r="K157" i="36"/>
  <c r="L157" i="36"/>
  <c r="M157" i="36"/>
  <c r="N157" i="36"/>
  <c r="O157" i="36"/>
  <c r="B168" i="36"/>
  <c r="D263" i="36"/>
  <c r="D258" i="36"/>
  <c r="E258" i="36"/>
  <c r="F258" i="36"/>
  <c r="G258" i="36"/>
  <c r="H258" i="36"/>
  <c r="I258" i="36"/>
  <c r="J258" i="36"/>
  <c r="K258" i="36"/>
  <c r="L258" i="36"/>
  <c r="M258" i="36"/>
  <c r="N258" i="36"/>
  <c r="O258" i="36"/>
  <c r="B269" i="36"/>
  <c r="D339" i="36"/>
  <c r="D334" i="36"/>
  <c r="E334" i="36"/>
  <c r="F334" i="36"/>
  <c r="G334" i="36"/>
  <c r="H334" i="36"/>
  <c r="I334" i="36"/>
  <c r="J334" i="36"/>
  <c r="K334" i="36"/>
  <c r="L334" i="36"/>
  <c r="M334" i="36"/>
  <c r="N334" i="36"/>
  <c r="O334" i="36"/>
  <c r="B345" i="36"/>
  <c r="D364" i="36"/>
  <c r="D359" i="36"/>
  <c r="E359" i="36"/>
  <c r="F359" i="36"/>
  <c r="G359" i="36"/>
  <c r="H359" i="36"/>
  <c r="I359" i="36"/>
  <c r="J359" i="36"/>
  <c r="K359" i="36"/>
  <c r="L359" i="36"/>
  <c r="M359" i="36"/>
  <c r="N359" i="36"/>
  <c r="O359" i="36"/>
  <c r="B370" i="36"/>
  <c r="D506" i="36"/>
  <c r="E10" i="36"/>
  <c r="E35" i="36"/>
  <c r="E61" i="36"/>
  <c r="E111" i="36"/>
  <c r="E137" i="36"/>
  <c r="E187" i="36"/>
  <c r="E212" i="36"/>
  <c r="E238" i="36"/>
  <c r="E288" i="36"/>
  <c r="E314" i="36"/>
  <c r="E389" i="36"/>
  <c r="E86" i="36"/>
  <c r="E162" i="36"/>
  <c r="E263" i="36"/>
  <c r="E339" i="36"/>
  <c r="E364" i="36"/>
  <c r="E506" i="36"/>
  <c r="F10" i="36"/>
  <c r="F35" i="36"/>
  <c r="F61" i="36"/>
  <c r="F111" i="36"/>
  <c r="F137" i="36"/>
  <c r="F187" i="36"/>
  <c r="F212" i="36"/>
  <c r="F238" i="36"/>
  <c r="F288" i="36"/>
  <c r="F314" i="36"/>
  <c r="F389" i="36"/>
  <c r="F86" i="36"/>
  <c r="F162" i="36"/>
  <c r="F263" i="36"/>
  <c r="F339" i="36"/>
  <c r="F364" i="36"/>
  <c r="F506" i="36"/>
  <c r="G10" i="36"/>
  <c r="G35" i="36"/>
  <c r="G61" i="36"/>
  <c r="G111" i="36"/>
  <c r="G137" i="36"/>
  <c r="G187" i="36"/>
  <c r="G212" i="36"/>
  <c r="G238" i="36"/>
  <c r="G288" i="36"/>
  <c r="G314" i="36"/>
  <c r="G389" i="36"/>
  <c r="G86" i="36"/>
  <c r="G162" i="36"/>
  <c r="G263" i="36"/>
  <c r="G339" i="36"/>
  <c r="G364" i="36"/>
  <c r="G506" i="36"/>
  <c r="H10" i="36"/>
  <c r="H35" i="36"/>
  <c r="H61" i="36"/>
  <c r="H111" i="36"/>
  <c r="H137" i="36"/>
  <c r="H187" i="36"/>
  <c r="H212" i="36"/>
  <c r="H238" i="36"/>
  <c r="H288" i="36"/>
  <c r="H314" i="36"/>
  <c r="H389" i="36"/>
  <c r="H86" i="36"/>
  <c r="H162" i="36"/>
  <c r="H263" i="36"/>
  <c r="H339" i="36"/>
  <c r="H364" i="36"/>
  <c r="H506" i="36"/>
  <c r="I10" i="36"/>
  <c r="I35" i="36"/>
  <c r="I61" i="36"/>
  <c r="I111" i="36"/>
  <c r="I137" i="36"/>
  <c r="I187" i="36"/>
  <c r="I212" i="36"/>
  <c r="I238" i="36"/>
  <c r="I288" i="36"/>
  <c r="I314" i="36"/>
  <c r="I389" i="36"/>
  <c r="I86" i="36"/>
  <c r="I162" i="36"/>
  <c r="I263" i="36"/>
  <c r="I339" i="36"/>
  <c r="I364" i="36"/>
  <c r="I506" i="36"/>
  <c r="J10" i="36"/>
  <c r="J35" i="36"/>
  <c r="J61" i="36"/>
  <c r="J111" i="36"/>
  <c r="J137" i="36"/>
  <c r="J187" i="36"/>
  <c r="J212" i="36"/>
  <c r="J238" i="36"/>
  <c r="J288" i="36"/>
  <c r="J314" i="36"/>
  <c r="J389" i="36"/>
  <c r="J86" i="36"/>
  <c r="J162" i="36"/>
  <c r="J263" i="36"/>
  <c r="J339" i="36"/>
  <c r="J364" i="36"/>
  <c r="J506" i="36"/>
  <c r="K10" i="36"/>
  <c r="K35" i="36"/>
  <c r="K61" i="36"/>
  <c r="K111" i="36"/>
  <c r="K137" i="36"/>
  <c r="K187" i="36"/>
  <c r="K212" i="36"/>
  <c r="K238" i="36"/>
  <c r="K288" i="36"/>
  <c r="K314" i="36"/>
  <c r="K389" i="36"/>
  <c r="K86" i="36"/>
  <c r="K162" i="36"/>
  <c r="K263" i="36"/>
  <c r="K339" i="36"/>
  <c r="K364" i="36"/>
  <c r="K506" i="36"/>
  <c r="L10" i="36"/>
  <c r="L35" i="36"/>
  <c r="L61" i="36"/>
  <c r="L111" i="36"/>
  <c r="L137" i="36"/>
  <c r="L187" i="36"/>
  <c r="L212" i="36"/>
  <c r="L238" i="36"/>
  <c r="L288" i="36"/>
  <c r="L314" i="36"/>
  <c r="L389" i="36"/>
  <c r="L86" i="36"/>
  <c r="L162" i="36"/>
  <c r="L263" i="36"/>
  <c r="L339" i="36"/>
  <c r="L364" i="36"/>
  <c r="L506" i="36"/>
  <c r="M10" i="36"/>
  <c r="M35" i="36"/>
  <c r="M61" i="36"/>
  <c r="M111" i="36"/>
  <c r="M137" i="36"/>
  <c r="M187" i="36"/>
  <c r="M212" i="36"/>
  <c r="M238" i="36"/>
  <c r="M288" i="36"/>
  <c r="M314" i="36"/>
  <c r="M389" i="36"/>
  <c r="M86" i="36"/>
  <c r="M162" i="36"/>
  <c r="M263" i="36"/>
  <c r="M339" i="36"/>
  <c r="M364" i="36"/>
  <c r="M506" i="36"/>
  <c r="N10" i="36"/>
  <c r="N35" i="36"/>
  <c r="N61" i="36"/>
  <c r="N111" i="36"/>
  <c r="N137" i="36"/>
  <c r="N187" i="36"/>
  <c r="N212" i="36"/>
  <c r="N238" i="36"/>
  <c r="N288" i="36"/>
  <c r="N314" i="36"/>
  <c r="N389" i="36"/>
  <c r="N86" i="36"/>
  <c r="N162" i="36"/>
  <c r="N263" i="36"/>
  <c r="N339" i="36"/>
  <c r="N364" i="36"/>
  <c r="N506" i="36"/>
  <c r="O10" i="36"/>
  <c r="O35" i="36"/>
  <c r="O61" i="36"/>
  <c r="O111" i="36"/>
  <c r="O137" i="36"/>
  <c r="O187" i="36"/>
  <c r="O212" i="36"/>
  <c r="O238" i="36"/>
  <c r="O288" i="36"/>
  <c r="O314" i="36"/>
  <c r="O389" i="36"/>
  <c r="O86" i="36"/>
  <c r="O162" i="36"/>
  <c r="O263" i="36"/>
  <c r="O339" i="36"/>
  <c r="O364" i="36"/>
  <c r="O506" i="36"/>
  <c r="H1" i="25"/>
  <c r="D10" i="25"/>
  <c r="B16" i="25"/>
  <c r="D35" i="25"/>
  <c r="B41" i="25"/>
  <c r="D61" i="25"/>
  <c r="B67" i="25"/>
  <c r="D111" i="25"/>
  <c r="B117" i="25"/>
  <c r="D131" i="25"/>
  <c r="E131" i="25"/>
  <c r="F131" i="25"/>
  <c r="G131" i="25"/>
  <c r="H131" i="25"/>
  <c r="I131" i="25"/>
  <c r="J131" i="25"/>
  <c r="K131" i="25"/>
  <c r="L131" i="25"/>
  <c r="M131" i="25"/>
  <c r="N131" i="25"/>
  <c r="O131" i="25"/>
  <c r="D137" i="25"/>
  <c r="B143" i="25"/>
  <c r="D187" i="25"/>
  <c r="B193" i="25"/>
  <c r="D212" i="25"/>
  <c r="B218" i="25"/>
  <c r="D232" i="25"/>
  <c r="E232" i="25"/>
  <c r="F232" i="25"/>
  <c r="G232" i="25"/>
  <c r="H232" i="25"/>
  <c r="I232" i="25"/>
  <c r="J232" i="25"/>
  <c r="K232" i="25"/>
  <c r="L232" i="25"/>
  <c r="M232" i="25"/>
  <c r="N232" i="25"/>
  <c r="O232" i="25"/>
  <c r="D238" i="25"/>
  <c r="B244" i="25"/>
  <c r="D288" i="25"/>
  <c r="B294" i="25"/>
  <c r="D308" i="25"/>
  <c r="E308" i="25"/>
  <c r="F308" i="25"/>
  <c r="G308" i="25"/>
  <c r="H308" i="25"/>
  <c r="I308" i="25"/>
  <c r="J308" i="25"/>
  <c r="K308" i="25"/>
  <c r="L308" i="25"/>
  <c r="M308" i="25"/>
  <c r="N308" i="25"/>
  <c r="O308" i="25"/>
  <c r="D314" i="25"/>
  <c r="B320" i="25"/>
  <c r="D389" i="25"/>
  <c r="B395" i="25"/>
  <c r="D86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B92" i="25"/>
  <c r="D162" i="25"/>
  <c r="D157" i="25"/>
  <c r="E157" i="25"/>
  <c r="F157" i="25"/>
  <c r="G157" i="25"/>
  <c r="H157" i="25"/>
  <c r="I157" i="25"/>
  <c r="J157" i="25"/>
  <c r="K157" i="25"/>
  <c r="M158" i="25" s="1"/>
  <c r="L157" i="25"/>
  <c r="M157" i="25"/>
  <c r="N157" i="25"/>
  <c r="O157" i="25"/>
  <c r="B168" i="25"/>
  <c r="D263" i="25"/>
  <c r="D258" i="25"/>
  <c r="E258" i="25"/>
  <c r="F258" i="25"/>
  <c r="G258" i="25"/>
  <c r="H258" i="25"/>
  <c r="I258" i="25"/>
  <c r="J258" i="25"/>
  <c r="K258" i="25"/>
  <c r="L258" i="25"/>
  <c r="M258" i="25"/>
  <c r="N258" i="25"/>
  <c r="O258" i="25"/>
  <c r="B269" i="25"/>
  <c r="D339" i="25"/>
  <c r="D334" i="25"/>
  <c r="E334" i="25"/>
  <c r="F334" i="25"/>
  <c r="G334" i="25"/>
  <c r="H334" i="25"/>
  <c r="I334" i="25"/>
  <c r="J334" i="25"/>
  <c r="K334" i="25"/>
  <c r="L334" i="25"/>
  <c r="M334" i="25"/>
  <c r="N334" i="25"/>
  <c r="O334" i="25"/>
  <c r="B345" i="25"/>
  <c r="D364" i="25"/>
  <c r="D359" i="25"/>
  <c r="E359" i="25"/>
  <c r="F359" i="25"/>
  <c r="G359" i="25"/>
  <c r="H359" i="25"/>
  <c r="I359" i="25"/>
  <c r="J359" i="25"/>
  <c r="K359" i="25"/>
  <c r="L359" i="25"/>
  <c r="M359" i="25"/>
  <c r="N359" i="25"/>
  <c r="O359" i="25"/>
  <c r="B370" i="25"/>
  <c r="D506" i="25"/>
  <c r="E10" i="25"/>
  <c r="E35" i="25"/>
  <c r="E61" i="25"/>
  <c r="E111" i="25"/>
  <c r="E137" i="25"/>
  <c r="E187" i="25"/>
  <c r="E212" i="25"/>
  <c r="E238" i="25"/>
  <c r="E288" i="25"/>
  <c r="E314" i="25"/>
  <c r="E389" i="25"/>
  <c r="E86" i="25"/>
  <c r="E162" i="25"/>
  <c r="E263" i="25"/>
  <c r="E339" i="25"/>
  <c r="E364" i="25"/>
  <c r="E506" i="25"/>
  <c r="F10" i="25"/>
  <c r="F35" i="25"/>
  <c r="F61" i="25"/>
  <c r="F111" i="25"/>
  <c r="F137" i="25"/>
  <c r="F187" i="25"/>
  <c r="F212" i="25"/>
  <c r="F238" i="25"/>
  <c r="F288" i="25"/>
  <c r="F314" i="25"/>
  <c r="F389" i="25"/>
  <c r="F86" i="25"/>
  <c r="F162" i="25"/>
  <c r="F263" i="25"/>
  <c r="F339" i="25"/>
  <c r="F364" i="25"/>
  <c r="F506" i="25"/>
  <c r="G10" i="25"/>
  <c r="G35" i="25"/>
  <c r="G61" i="25"/>
  <c r="G111" i="25"/>
  <c r="G137" i="25"/>
  <c r="G187" i="25"/>
  <c r="G212" i="25"/>
  <c r="G238" i="25"/>
  <c r="G288" i="25"/>
  <c r="G314" i="25"/>
  <c r="G389" i="25"/>
  <c r="G86" i="25"/>
  <c r="G162" i="25"/>
  <c r="G263" i="25"/>
  <c r="G339" i="25"/>
  <c r="G364" i="25"/>
  <c r="G506" i="25"/>
  <c r="H10" i="25"/>
  <c r="H35" i="25"/>
  <c r="H61" i="25"/>
  <c r="H111" i="25"/>
  <c r="H137" i="25"/>
  <c r="H187" i="25"/>
  <c r="H212" i="25"/>
  <c r="H238" i="25"/>
  <c r="H288" i="25"/>
  <c r="H314" i="25"/>
  <c r="H389" i="25"/>
  <c r="H86" i="25"/>
  <c r="H162" i="25"/>
  <c r="H263" i="25"/>
  <c r="H339" i="25"/>
  <c r="H364" i="25"/>
  <c r="H506" i="25"/>
  <c r="I10" i="25"/>
  <c r="I35" i="25"/>
  <c r="I61" i="25"/>
  <c r="I111" i="25"/>
  <c r="I137" i="25"/>
  <c r="I187" i="25"/>
  <c r="I212" i="25"/>
  <c r="I238" i="25"/>
  <c r="I288" i="25"/>
  <c r="I314" i="25"/>
  <c r="I389" i="25"/>
  <c r="I86" i="25"/>
  <c r="I162" i="25"/>
  <c r="I263" i="25"/>
  <c r="I339" i="25"/>
  <c r="I364" i="25"/>
  <c r="I506" i="25"/>
  <c r="J10" i="25"/>
  <c r="J35" i="25"/>
  <c r="J61" i="25"/>
  <c r="J111" i="25"/>
  <c r="J137" i="25"/>
  <c r="J187" i="25"/>
  <c r="J212" i="25"/>
  <c r="J238" i="25"/>
  <c r="J288" i="25"/>
  <c r="J314" i="25"/>
  <c r="J389" i="25"/>
  <c r="J86" i="25"/>
  <c r="J162" i="25"/>
  <c r="J263" i="25"/>
  <c r="J339" i="25"/>
  <c r="J364" i="25"/>
  <c r="J506" i="25"/>
  <c r="K10" i="25"/>
  <c r="K35" i="25"/>
  <c r="K61" i="25"/>
  <c r="K111" i="25"/>
  <c r="K137" i="25"/>
  <c r="K187" i="25"/>
  <c r="K212" i="25"/>
  <c r="K238" i="25"/>
  <c r="K288" i="25"/>
  <c r="K314" i="25"/>
  <c r="K389" i="25"/>
  <c r="K86" i="25"/>
  <c r="K162" i="25"/>
  <c r="K263" i="25"/>
  <c r="K339" i="25"/>
  <c r="K364" i="25"/>
  <c r="K506" i="25"/>
  <c r="L10" i="25"/>
  <c r="L35" i="25"/>
  <c r="L61" i="25"/>
  <c r="L111" i="25"/>
  <c r="L137" i="25"/>
  <c r="L187" i="25"/>
  <c r="L212" i="25"/>
  <c r="L238" i="25"/>
  <c r="L288" i="25"/>
  <c r="L314" i="25"/>
  <c r="L389" i="25"/>
  <c r="L86" i="25"/>
  <c r="L162" i="25"/>
  <c r="L263" i="25"/>
  <c r="L339" i="25"/>
  <c r="L364" i="25"/>
  <c r="L506" i="25"/>
  <c r="M10" i="25"/>
  <c r="M35" i="25"/>
  <c r="M61" i="25"/>
  <c r="M111" i="25"/>
  <c r="M137" i="25"/>
  <c r="M187" i="25"/>
  <c r="M212" i="25"/>
  <c r="M238" i="25"/>
  <c r="M288" i="25"/>
  <c r="M314" i="25"/>
  <c r="M389" i="25"/>
  <c r="M86" i="25"/>
  <c r="M162" i="25"/>
  <c r="M263" i="25"/>
  <c r="M339" i="25"/>
  <c r="M364" i="25"/>
  <c r="M506" i="25"/>
  <c r="N10" i="25"/>
  <c r="N35" i="25"/>
  <c r="N61" i="25"/>
  <c r="N111" i="25"/>
  <c r="N137" i="25"/>
  <c r="N187" i="25"/>
  <c r="N212" i="25"/>
  <c r="N238" i="25"/>
  <c r="N288" i="25"/>
  <c r="N314" i="25"/>
  <c r="N389" i="25"/>
  <c r="N86" i="25"/>
  <c r="N162" i="25"/>
  <c r="N263" i="25"/>
  <c r="N339" i="25"/>
  <c r="N364" i="25"/>
  <c r="N506" i="25"/>
  <c r="O10" i="25"/>
  <c r="O35" i="25"/>
  <c r="O61" i="25"/>
  <c r="O111" i="25"/>
  <c r="O137" i="25"/>
  <c r="O187" i="25"/>
  <c r="O212" i="25"/>
  <c r="O238" i="25"/>
  <c r="O288" i="25"/>
  <c r="O314" i="25"/>
  <c r="O389" i="25"/>
  <c r="O86" i="25"/>
  <c r="O162" i="25"/>
  <c r="O263" i="25"/>
  <c r="O339" i="25"/>
  <c r="O364" i="25"/>
  <c r="O506" i="25"/>
  <c r="H1" i="29"/>
  <c r="D10" i="29"/>
  <c r="B16" i="29"/>
  <c r="D35" i="29"/>
  <c r="B41" i="29"/>
  <c r="D61" i="29"/>
  <c r="B67" i="29"/>
  <c r="D111" i="29"/>
  <c r="B117" i="29"/>
  <c r="D131" i="29"/>
  <c r="E131" i="29"/>
  <c r="F131" i="29"/>
  <c r="G131" i="29"/>
  <c r="H131" i="29"/>
  <c r="I131" i="29"/>
  <c r="J131" i="29"/>
  <c r="K131" i="29"/>
  <c r="L131" i="29"/>
  <c r="M131" i="29"/>
  <c r="N131" i="29"/>
  <c r="O131" i="29"/>
  <c r="D137" i="29"/>
  <c r="B143" i="29"/>
  <c r="D187" i="29"/>
  <c r="B193" i="29"/>
  <c r="D212" i="29"/>
  <c r="B218" i="29"/>
  <c r="D232" i="29"/>
  <c r="E232" i="29"/>
  <c r="F232" i="29"/>
  <c r="G232" i="29"/>
  <c r="H232" i="29"/>
  <c r="I232" i="29"/>
  <c r="J232" i="29"/>
  <c r="K232" i="29"/>
  <c r="L232" i="29"/>
  <c r="M232" i="29"/>
  <c r="N232" i="29"/>
  <c r="O232" i="29"/>
  <c r="D238" i="29"/>
  <c r="B244" i="29"/>
  <c r="D288" i="29"/>
  <c r="B294" i="29"/>
  <c r="D308" i="29"/>
  <c r="E308" i="29"/>
  <c r="F308" i="29"/>
  <c r="G308" i="29"/>
  <c r="H308" i="29"/>
  <c r="I308" i="29"/>
  <c r="J308" i="29"/>
  <c r="K308" i="29"/>
  <c r="L308" i="29"/>
  <c r="M308" i="29"/>
  <c r="N308" i="29"/>
  <c r="O308" i="29"/>
  <c r="D314" i="29"/>
  <c r="B320" i="29"/>
  <c r="D389" i="29"/>
  <c r="B395" i="29"/>
  <c r="D86" i="29"/>
  <c r="D81" i="29"/>
  <c r="D82" i="29" s="1"/>
  <c r="E81" i="29"/>
  <c r="F81" i="29"/>
  <c r="G81" i="29"/>
  <c r="H81" i="29"/>
  <c r="I81" i="29"/>
  <c r="J81" i="29"/>
  <c r="K81" i="29"/>
  <c r="L81" i="29"/>
  <c r="M81" i="29"/>
  <c r="N81" i="29"/>
  <c r="O81" i="29"/>
  <c r="B92" i="29"/>
  <c r="D162" i="29"/>
  <c r="D157" i="29"/>
  <c r="E157" i="29"/>
  <c r="F157" i="29"/>
  <c r="G157" i="29"/>
  <c r="H157" i="29"/>
  <c r="I157" i="29"/>
  <c r="J157" i="29"/>
  <c r="K157" i="29"/>
  <c r="L157" i="29"/>
  <c r="M157" i="29"/>
  <c r="N157" i="29"/>
  <c r="O157" i="29"/>
  <c r="B168" i="29"/>
  <c r="D263" i="29"/>
  <c r="D258" i="29"/>
  <c r="E258" i="29"/>
  <c r="F258" i="29"/>
  <c r="G258" i="29"/>
  <c r="H258" i="29"/>
  <c r="I258" i="29"/>
  <c r="J258" i="29"/>
  <c r="K258" i="29"/>
  <c r="L258" i="29"/>
  <c r="M258" i="29"/>
  <c r="N258" i="29"/>
  <c r="O258" i="29"/>
  <c r="B269" i="29"/>
  <c r="D339" i="29"/>
  <c r="D334" i="29"/>
  <c r="E334" i="29"/>
  <c r="F334" i="29"/>
  <c r="G334" i="29"/>
  <c r="H334" i="29"/>
  <c r="I334" i="29"/>
  <c r="E335" i="29" s="1"/>
  <c r="E342" i="29" s="1"/>
  <c r="E348" i="29" s="1"/>
  <c r="E489" i="29" s="1"/>
  <c r="J334" i="29"/>
  <c r="K334" i="29"/>
  <c r="L334" i="29"/>
  <c r="M334" i="29"/>
  <c r="N334" i="29"/>
  <c r="O334" i="29"/>
  <c r="B345" i="29"/>
  <c r="D364" i="29"/>
  <c r="D359" i="29"/>
  <c r="E359" i="29"/>
  <c r="F359" i="29"/>
  <c r="G359" i="29"/>
  <c r="H359" i="29"/>
  <c r="I359" i="29"/>
  <c r="J359" i="29"/>
  <c r="K359" i="29"/>
  <c r="L359" i="29"/>
  <c r="M359" i="29"/>
  <c r="N359" i="29"/>
  <c r="O359" i="29"/>
  <c r="B370" i="29"/>
  <c r="D506" i="29"/>
  <c r="E10" i="29"/>
  <c r="E35" i="29"/>
  <c r="E61" i="29"/>
  <c r="E111" i="29"/>
  <c r="E137" i="29"/>
  <c r="E187" i="29"/>
  <c r="E212" i="29"/>
  <c r="E238" i="29"/>
  <c r="E288" i="29"/>
  <c r="E314" i="29"/>
  <c r="E389" i="29"/>
  <c r="E86" i="29"/>
  <c r="E162" i="29"/>
  <c r="E263" i="29"/>
  <c r="E339" i="29"/>
  <c r="E364" i="29"/>
  <c r="E506" i="29"/>
  <c r="F10" i="29"/>
  <c r="F35" i="29"/>
  <c r="F61" i="29"/>
  <c r="F111" i="29"/>
  <c r="F137" i="29"/>
  <c r="F187" i="29"/>
  <c r="F212" i="29"/>
  <c r="F238" i="29"/>
  <c r="F288" i="29"/>
  <c r="F314" i="29"/>
  <c r="F389" i="29"/>
  <c r="F86" i="29"/>
  <c r="F162" i="29"/>
  <c r="F263" i="29"/>
  <c r="F339" i="29"/>
  <c r="F364" i="29"/>
  <c r="F506" i="29"/>
  <c r="G10" i="29"/>
  <c r="G35" i="29"/>
  <c r="G61" i="29"/>
  <c r="G111" i="29"/>
  <c r="G137" i="29"/>
  <c r="G187" i="29"/>
  <c r="G212" i="29"/>
  <c r="G238" i="29"/>
  <c r="G288" i="29"/>
  <c r="G314" i="29"/>
  <c r="G389" i="29"/>
  <c r="G86" i="29"/>
  <c r="G162" i="29"/>
  <c r="G263" i="29"/>
  <c r="G339" i="29"/>
  <c r="G364" i="29"/>
  <c r="G506" i="29"/>
  <c r="H10" i="29"/>
  <c r="H35" i="29"/>
  <c r="H61" i="29"/>
  <c r="H111" i="29"/>
  <c r="H137" i="29"/>
  <c r="H187" i="29"/>
  <c r="H212" i="29"/>
  <c r="H238" i="29"/>
  <c r="H288" i="29"/>
  <c r="H314" i="29"/>
  <c r="H389" i="29"/>
  <c r="H86" i="29"/>
  <c r="H162" i="29"/>
  <c r="H263" i="29"/>
  <c r="H339" i="29"/>
  <c r="H364" i="29"/>
  <c r="H506" i="29"/>
  <c r="I10" i="29"/>
  <c r="I35" i="29"/>
  <c r="I61" i="29"/>
  <c r="I111" i="29"/>
  <c r="I137" i="29"/>
  <c r="I187" i="29"/>
  <c r="I212" i="29"/>
  <c r="I238" i="29"/>
  <c r="I288" i="29"/>
  <c r="I314" i="29"/>
  <c r="I389" i="29"/>
  <c r="I86" i="29"/>
  <c r="I162" i="29"/>
  <c r="I263" i="29"/>
  <c r="I339" i="29"/>
  <c r="I364" i="29"/>
  <c r="I506" i="29"/>
  <c r="J10" i="29"/>
  <c r="J35" i="29"/>
  <c r="J61" i="29"/>
  <c r="J111" i="29"/>
  <c r="J137" i="29"/>
  <c r="J187" i="29"/>
  <c r="J212" i="29"/>
  <c r="J238" i="29"/>
  <c r="J288" i="29"/>
  <c r="J314" i="29"/>
  <c r="J389" i="29"/>
  <c r="J86" i="29"/>
  <c r="J162" i="29"/>
  <c r="J263" i="29"/>
  <c r="J339" i="29"/>
  <c r="J364" i="29"/>
  <c r="J506" i="29"/>
  <c r="K10" i="29"/>
  <c r="K35" i="29"/>
  <c r="K61" i="29"/>
  <c r="K111" i="29"/>
  <c r="K137" i="29"/>
  <c r="K187" i="29"/>
  <c r="K212" i="29"/>
  <c r="K238" i="29"/>
  <c r="K288" i="29"/>
  <c r="K314" i="29"/>
  <c r="K389" i="29"/>
  <c r="K86" i="29"/>
  <c r="K162" i="29"/>
  <c r="K263" i="29"/>
  <c r="K339" i="29"/>
  <c r="K364" i="29"/>
  <c r="K506" i="29"/>
  <c r="L10" i="29"/>
  <c r="L35" i="29"/>
  <c r="L61" i="29"/>
  <c r="L111" i="29"/>
  <c r="L137" i="29"/>
  <c r="L187" i="29"/>
  <c r="L212" i="29"/>
  <c r="L238" i="29"/>
  <c r="L288" i="29"/>
  <c r="L314" i="29"/>
  <c r="L389" i="29"/>
  <c r="L86" i="29"/>
  <c r="L162" i="29"/>
  <c r="L263" i="29"/>
  <c r="L339" i="29"/>
  <c r="L364" i="29"/>
  <c r="L506" i="29"/>
  <c r="M10" i="29"/>
  <c r="M35" i="29"/>
  <c r="M61" i="29"/>
  <c r="M111" i="29"/>
  <c r="M137" i="29"/>
  <c r="M187" i="29"/>
  <c r="M212" i="29"/>
  <c r="M238" i="29"/>
  <c r="M288" i="29"/>
  <c r="M314" i="29"/>
  <c r="M389" i="29"/>
  <c r="M86" i="29"/>
  <c r="M162" i="29"/>
  <c r="M263" i="29"/>
  <c r="M339" i="29"/>
  <c r="M364" i="29"/>
  <c r="M506" i="29"/>
  <c r="N10" i="29"/>
  <c r="N35" i="29"/>
  <c r="N61" i="29"/>
  <c r="N111" i="29"/>
  <c r="N137" i="29"/>
  <c r="N187" i="29"/>
  <c r="N212" i="29"/>
  <c r="N238" i="29"/>
  <c r="N288" i="29"/>
  <c r="N314" i="29"/>
  <c r="N389" i="29"/>
  <c r="N86" i="29"/>
  <c r="N162" i="29"/>
  <c r="N263" i="29"/>
  <c r="N339" i="29"/>
  <c r="N364" i="29"/>
  <c r="N506" i="29"/>
  <c r="O10" i="29"/>
  <c r="O35" i="29"/>
  <c r="O61" i="29"/>
  <c r="O111" i="29"/>
  <c r="O137" i="29"/>
  <c r="O187" i="29"/>
  <c r="O212" i="29"/>
  <c r="O238" i="29"/>
  <c r="O288" i="29"/>
  <c r="O314" i="29"/>
  <c r="O389" i="29"/>
  <c r="O86" i="29"/>
  <c r="O162" i="29"/>
  <c r="O263" i="29"/>
  <c r="O339" i="29"/>
  <c r="O364" i="29"/>
  <c r="O506" i="29"/>
  <c r="H1" i="37"/>
  <c r="D10" i="37"/>
  <c r="B16" i="37"/>
  <c r="D35" i="37"/>
  <c r="B41" i="37"/>
  <c r="D61" i="37"/>
  <c r="B67" i="37"/>
  <c r="D111" i="37"/>
  <c r="B117" i="37"/>
  <c r="D131" i="37"/>
  <c r="E131" i="37"/>
  <c r="F131" i="37"/>
  <c r="G131" i="37"/>
  <c r="H131" i="37"/>
  <c r="I131" i="37"/>
  <c r="J131" i="37"/>
  <c r="K131" i="37"/>
  <c r="L131" i="37"/>
  <c r="M131" i="37"/>
  <c r="N131" i="37"/>
  <c r="O131" i="37"/>
  <c r="D137" i="37"/>
  <c r="B143" i="37"/>
  <c r="D187" i="37"/>
  <c r="B193" i="37"/>
  <c r="D212" i="37"/>
  <c r="B218" i="37"/>
  <c r="D232" i="37"/>
  <c r="E232" i="37"/>
  <c r="F232" i="37"/>
  <c r="G232" i="37"/>
  <c r="H232" i="37"/>
  <c r="I232" i="37"/>
  <c r="J232" i="37"/>
  <c r="K232" i="37"/>
  <c r="L232" i="37"/>
  <c r="M232" i="37"/>
  <c r="N232" i="37"/>
  <c r="O232" i="37"/>
  <c r="D238" i="37"/>
  <c r="B244" i="37"/>
  <c r="D288" i="37"/>
  <c r="B294" i="37"/>
  <c r="D308" i="37"/>
  <c r="E308" i="37"/>
  <c r="F308" i="37"/>
  <c r="G308" i="37"/>
  <c r="H308" i="37"/>
  <c r="I308" i="37"/>
  <c r="J308" i="37"/>
  <c r="K308" i="37"/>
  <c r="L308" i="37"/>
  <c r="M308" i="37"/>
  <c r="N308" i="37"/>
  <c r="O308" i="37"/>
  <c r="D314" i="37"/>
  <c r="B320" i="37"/>
  <c r="D389" i="37"/>
  <c r="B395" i="37"/>
  <c r="D86" i="37"/>
  <c r="D81" i="37"/>
  <c r="E81" i="37"/>
  <c r="F81" i="37"/>
  <c r="G81" i="37"/>
  <c r="H81" i="37"/>
  <c r="I81" i="37"/>
  <c r="J81" i="37"/>
  <c r="K81" i="37"/>
  <c r="L81" i="37"/>
  <c r="M81" i="37"/>
  <c r="N81" i="37"/>
  <c r="O81" i="37"/>
  <c r="B92" i="37"/>
  <c r="D162" i="37"/>
  <c r="D157" i="37"/>
  <c r="E157" i="37"/>
  <c r="F157" i="37"/>
  <c r="G157" i="37"/>
  <c r="H157" i="37"/>
  <c r="J158" i="37" s="1"/>
  <c r="J165" i="37" s="1"/>
  <c r="J171" i="37" s="1"/>
  <c r="J446" i="37" s="1"/>
  <c r="I157" i="37"/>
  <c r="J157" i="37"/>
  <c r="K157" i="37"/>
  <c r="L157" i="37"/>
  <c r="M157" i="37"/>
  <c r="N157" i="37"/>
  <c r="O157" i="37"/>
  <c r="B168" i="37"/>
  <c r="D263" i="37"/>
  <c r="D258" i="37"/>
  <c r="E258" i="37"/>
  <c r="F258" i="37"/>
  <c r="G258" i="37"/>
  <c r="H258" i="37"/>
  <c r="I258" i="37"/>
  <c r="J258" i="37"/>
  <c r="K258" i="37"/>
  <c r="L258" i="37"/>
  <c r="M258" i="37"/>
  <c r="N258" i="37"/>
  <c r="O258" i="37"/>
  <c r="B269" i="37"/>
  <c r="D339" i="37"/>
  <c r="D334" i="37"/>
  <c r="E334" i="37"/>
  <c r="F334" i="37"/>
  <c r="G334" i="37"/>
  <c r="H334" i="37"/>
  <c r="I334" i="37"/>
  <c r="J334" i="37"/>
  <c r="K334" i="37"/>
  <c r="L334" i="37"/>
  <c r="L335" i="37" s="1"/>
  <c r="M334" i="37"/>
  <c r="N334" i="37"/>
  <c r="O334" i="37"/>
  <c r="B345" i="37"/>
  <c r="D364" i="37"/>
  <c r="D359" i="37"/>
  <c r="E359" i="37"/>
  <c r="F359" i="37"/>
  <c r="G359" i="37"/>
  <c r="H359" i="37"/>
  <c r="I359" i="37"/>
  <c r="J359" i="37"/>
  <c r="K359" i="37"/>
  <c r="L359" i="37"/>
  <c r="M359" i="37"/>
  <c r="N359" i="37"/>
  <c r="O359" i="37"/>
  <c r="B370" i="37"/>
  <c r="D506" i="37"/>
  <c r="E10" i="37"/>
  <c r="E35" i="37"/>
  <c r="E61" i="37"/>
  <c r="E111" i="37"/>
  <c r="E137" i="37"/>
  <c r="E187" i="37"/>
  <c r="E212" i="37"/>
  <c r="E238" i="37"/>
  <c r="E288" i="37"/>
  <c r="E314" i="37"/>
  <c r="E389" i="37"/>
  <c r="E86" i="37"/>
  <c r="E162" i="37"/>
  <c r="E263" i="37"/>
  <c r="E339" i="37"/>
  <c r="E364" i="37"/>
  <c r="E506" i="37"/>
  <c r="F10" i="37"/>
  <c r="F35" i="37"/>
  <c r="F61" i="37"/>
  <c r="F111" i="37"/>
  <c r="F137" i="37"/>
  <c r="F187" i="37"/>
  <c r="F212" i="37"/>
  <c r="F238" i="37"/>
  <c r="F288" i="37"/>
  <c r="F314" i="37"/>
  <c r="F389" i="37"/>
  <c r="F86" i="37"/>
  <c r="F162" i="37"/>
  <c r="F263" i="37"/>
  <c r="F339" i="37"/>
  <c r="F364" i="37"/>
  <c r="F506" i="37"/>
  <c r="G10" i="37"/>
  <c r="G35" i="37"/>
  <c r="G61" i="37"/>
  <c r="G111" i="37"/>
  <c r="G137" i="37"/>
  <c r="G187" i="37"/>
  <c r="G212" i="37"/>
  <c r="G238" i="37"/>
  <c r="G288" i="37"/>
  <c r="G314" i="37"/>
  <c r="G389" i="37"/>
  <c r="G86" i="37"/>
  <c r="G162" i="37"/>
  <c r="G263" i="37"/>
  <c r="G339" i="37"/>
  <c r="G364" i="37"/>
  <c r="G506" i="37"/>
  <c r="H10" i="37"/>
  <c r="H35" i="37"/>
  <c r="H61" i="37"/>
  <c r="H111" i="37"/>
  <c r="H137" i="37"/>
  <c r="H187" i="37"/>
  <c r="H212" i="37"/>
  <c r="H238" i="37"/>
  <c r="H288" i="37"/>
  <c r="H314" i="37"/>
  <c r="H389" i="37"/>
  <c r="H86" i="37"/>
  <c r="H162" i="37"/>
  <c r="H263" i="37"/>
  <c r="H339" i="37"/>
  <c r="H364" i="37"/>
  <c r="H506" i="37"/>
  <c r="I10" i="37"/>
  <c r="I35" i="37"/>
  <c r="I61" i="37"/>
  <c r="I111" i="37"/>
  <c r="I137" i="37"/>
  <c r="I187" i="37"/>
  <c r="I212" i="37"/>
  <c r="I238" i="37"/>
  <c r="I288" i="37"/>
  <c r="I314" i="37"/>
  <c r="I389" i="37"/>
  <c r="I86" i="37"/>
  <c r="I162" i="37"/>
  <c r="I263" i="37"/>
  <c r="I339" i="37"/>
  <c r="I364" i="37"/>
  <c r="I506" i="37"/>
  <c r="J10" i="37"/>
  <c r="J35" i="37"/>
  <c r="J61" i="37"/>
  <c r="J111" i="37"/>
  <c r="J137" i="37"/>
  <c r="J187" i="37"/>
  <c r="J212" i="37"/>
  <c r="J238" i="37"/>
  <c r="J288" i="37"/>
  <c r="J314" i="37"/>
  <c r="J389" i="37"/>
  <c r="J86" i="37"/>
  <c r="J162" i="37"/>
  <c r="J263" i="37"/>
  <c r="J339" i="37"/>
  <c r="J364" i="37"/>
  <c r="J506" i="37"/>
  <c r="K10" i="37"/>
  <c r="K35" i="37"/>
  <c r="K61" i="37"/>
  <c r="K111" i="37"/>
  <c r="K137" i="37"/>
  <c r="K187" i="37"/>
  <c r="K212" i="37"/>
  <c r="K238" i="37"/>
  <c r="K288" i="37"/>
  <c r="K314" i="37"/>
  <c r="K389" i="37"/>
  <c r="K86" i="37"/>
  <c r="K162" i="37"/>
  <c r="K263" i="37"/>
  <c r="K339" i="37"/>
  <c r="K364" i="37"/>
  <c r="K506" i="37"/>
  <c r="L10" i="37"/>
  <c r="L35" i="37"/>
  <c r="L61" i="37"/>
  <c r="L111" i="37"/>
  <c r="L137" i="37"/>
  <c r="L187" i="37"/>
  <c r="L212" i="37"/>
  <c r="L238" i="37"/>
  <c r="L288" i="37"/>
  <c r="L314" i="37"/>
  <c r="L389" i="37"/>
  <c r="L86" i="37"/>
  <c r="L162" i="37"/>
  <c r="L263" i="37"/>
  <c r="L339" i="37"/>
  <c r="L364" i="37"/>
  <c r="L506" i="37"/>
  <c r="M10" i="37"/>
  <c r="M35" i="37"/>
  <c r="M61" i="37"/>
  <c r="M111" i="37"/>
  <c r="M137" i="37"/>
  <c r="M187" i="37"/>
  <c r="M212" i="37"/>
  <c r="M238" i="37"/>
  <c r="M288" i="37"/>
  <c r="M314" i="37"/>
  <c r="M389" i="37"/>
  <c r="M86" i="37"/>
  <c r="M162" i="37"/>
  <c r="M263" i="37"/>
  <c r="M339" i="37"/>
  <c r="M364" i="37"/>
  <c r="M506" i="37"/>
  <c r="N10" i="37"/>
  <c r="N35" i="37"/>
  <c r="N61" i="37"/>
  <c r="N111" i="37"/>
  <c r="N137" i="37"/>
  <c r="N187" i="37"/>
  <c r="N212" i="37"/>
  <c r="N238" i="37"/>
  <c r="N288" i="37"/>
  <c r="N314" i="37"/>
  <c r="N389" i="37"/>
  <c r="N86" i="37"/>
  <c r="N162" i="37"/>
  <c r="N263" i="37"/>
  <c r="N339" i="37"/>
  <c r="N364" i="37"/>
  <c r="N506" i="37"/>
  <c r="O10" i="37"/>
  <c r="O35" i="37"/>
  <c r="O61" i="37"/>
  <c r="O111" i="37"/>
  <c r="O137" i="37"/>
  <c r="O187" i="37"/>
  <c r="O212" i="37"/>
  <c r="O238" i="37"/>
  <c r="O288" i="37"/>
  <c r="O314" i="37"/>
  <c r="O389" i="37"/>
  <c r="O86" i="37"/>
  <c r="O162" i="37"/>
  <c r="O263" i="37"/>
  <c r="O339" i="37"/>
  <c r="O364" i="37"/>
  <c r="O506" i="37"/>
  <c r="H1" i="38"/>
  <c r="D10" i="38"/>
  <c r="B16" i="38"/>
  <c r="D35" i="38"/>
  <c r="B41" i="38"/>
  <c r="D61" i="38"/>
  <c r="B67" i="38"/>
  <c r="D111" i="38"/>
  <c r="B117" i="38"/>
  <c r="D131" i="38"/>
  <c r="E131" i="38"/>
  <c r="F131" i="38"/>
  <c r="G131" i="38"/>
  <c r="H131" i="38"/>
  <c r="I131" i="38"/>
  <c r="J131" i="38"/>
  <c r="K131" i="38"/>
  <c r="L131" i="38"/>
  <c r="M131" i="38"/>
  <c r="N131" i="38"/>
  <c r="O131" i="38"/>
  <c r="D137" i="38"/>
  <c r="B143" i="38"/>
  <c r="D187" i="38"/>
  <c r="B193" i="38"/>
  <c r="D212" i="38"/>
  <c r="B218" i="38"/>
  <c r="D232" i="38"/>
  <c r="E232" i="38"/>
  <c r="F232" i="38"/>
  <c r="G232" i="38"/>
  <c r="H232" i="38"/>
  <c r="I232" i="38"/>
  <c r="J232" i="38"/>
  <c r="K232" i="38"/>
  <c r="L232" i="38"/>
  <c r="M232" i="38"/>
  <c r="N232" i="38"/>
  <c r="O232" i="38"/>
  <c r="D238" i="38"/>
  <c r="B244" i="38"/>
  <c r="D288" i="38"/>
  <c r="B294" i="38"/>
  <c r="D308" i="38"/>
  <c r="E308" i="38"/>
  <c r="F308" i="38"/>
  <c r="G308" i="38"/>
  <c r="H308" i="38"/>
  <c r="I308" i="38"/>
  <c r="J308" i="38"/>
  <c r="K308" i="38"/>
  <c r="L308" i="38"/>
  <c r="M308" i="38"/>
  <c r="N308" i="38"/>
  <c r="O308" i="38"/>
  <c r="D314" i="38"/>
  <c r="B320" i="38"/>
  <c r="D389" i="38"/>
  <c r="B395" i="38"/>
  <c r="D86" i="38"/>
  <c r="D81" i="38"/>
  <c r="E81" i="38"/>
  <c r="F81" i="38"/>
  <c r="G81" i="38"/>
  <c r="H81" i="38"/>
  <c r="I81" i="38"/>
  <c r="J81" i="38"/>
  <c r="K81" i="38"/>
  <c r="L81" i="38"/>
  <c r="M81" i="38"/>
  <c r="N81" i="38"/>
  <c r="O81" i="38"/>
  <c r="B92" i="38"/>
  <c r="D162" i="38"/>
  <c r="D157" i="38"/>
  <c r="E157" i="38"/>
  <c r="F157" i="38"/>
  <c r="G157" i="38"/>
  <c r="H157" i="38"/>
  <c r="I157" i="38"/>
  <c r="J157" i="38"/>
  <c r="K157" i="38"/>
  <c r="L157" i="38"/>
  <c r="M157" i="38"/>
  <c r="N157" i="38"/>
  <c r="O157" i="38"/>
  <c r="B168" i="38"/>
  <c r="D263" i="38"/>
  <c r="D258" i="38"/>
  <c r="E258" i="38"/>
  <c r="F258" i="38"/>
  <c r="G258" i="38"/>
  <c r="H258" i="38"/>
  <c r="I258" i="38"/>
  <c r="J258" i="38"/>
  <c r="K258" i="38"/>
  <c r="L258" i="38"/>
  <c r="M258" i="38"/>
  <c r="N258" i="38"/>
  <c r="O258" i="38"/>
  <c r="B269" i="38"/>
  <c r="D339" i="38"/>
  <c r="D334" i="38"/>
  <c r="E334" i="38"/>
  <c r="F334" i="38"/>
  <c r="G334" i="38"/>
  <c r="H334" i="38"/>
  <c r="I334" i="38"/>
  <c r="J334" i="38"/>
  <c r="K334" i="38"/>
  <c r="L334" i="38"/>
  <c r="M334" i="38"/>
  <c r="N334" i="38"/>
  <c r="O334" i="38"/>
  <c r="B345" i="38"/>
  <c r="D364" i="38"/>
  <c r="D359" i="38"/>
  <c r="E359" i="38"/>
  <c r="F359" i="38"/>
  <c r="G359" i="38"/>
  <c r="H359" i="38"/>
  <c r="I359" i="38"/>
  <c r="J359" i="38"/>
  <c r="K359" i="38"/>
  <c r="L359" i="38"/>
  <c r="M359" i="38"/>
  <c r="N359" i="38"/>
  <c r="O359" i="38"/>
  <c r="B370" i="38"/>
  <c r="D506" i="38"/>
  <c r="E10" i="38"/>
  <c r="E35" i="38"/>
  <c r="E61" i="38"/>
  <c r="E111" i="38"/>
  <c r="E137" i="38"/>
  <c r="E187" i="38"/>
  <c r="E212" i="38"/>
  <c r="E238" i="38"/>
  <c r="E288" i="38"/>
  <c r="E314" i="38"/>
  <c r="E389" i="38"/>
  <c r="E86" i="38"/>
  <c r="E162" i="38"/>
  <c r="E263" i="38"/>
  <c r="E339" i="38"/>
  <c r="E364" i="38"/>
  <c r="E506" i="38"/>
  <c r="F10" i="38"/>
  <c r="F35" i="38"/>
  <c r="F61" i="38"/>
  <c r="F111" i="38"/>
  <c r="F137" i="38"/>
  <c r="F187" i="38"/>
  <c r="F212" i="38"/>
  <c r="F238" i="38"/>
  <c r="F288" i="38"/>
  <c r="F314" i="38"/>
  <c r="F389" i="38"/>
  <c r="F86" i="38"/>
  <c r="F162" i="38"/>
  <c r="F263" i="38"/>
  <c r="F339" i="38"/>
  <c r="F364" i="38"/>
  <c r="F506" i="38"/>
  <c r="G10" i="38"/>
  <c r="G35" i="38"/>
  <c r="G61" i="38"/>
  <c r="G111" i="38"/>
  <c r="G137" i="38"/>
  <c r="G187" i="38"/>
  <c r="G212" i="38"/>
  <c r="G238" i="38"/>
  <c r="G288" i="38"/>
  <c r="G314" i="38"/>
  <c r="G389" i="38"/>
  <c r="G86" i="38"/>
  <c r="G162" i="38"/>
  <c r="G263" i="38"/>
  <c r="G339" i="38"/>
  <c r="G364" i="38"/>
  <c r="G506" i="38"/>
  <c r="H10" i="38"/>
  <c r="H35" i="38"/>
  <c r="H61" i="38"/>
  <c r="H111" i="38"/>
  <c r="H137" i="38"/>
  <c r="H187" i="38"/>
  <c r="H212" i="38"/>
  <c r="H238" i="38"/>
  <c r="H288" i="38"/>
  <c r="H314" i="38"/>
  <c r="H389" i="38"/>
  <c r="H86" i="38"/>
  <c r="H162" i="38"/>
  <c r="H263" i="38"/>
  <c r="H339" i="38"/>
  <c r="H364" i="38"/>
  <c r="H506" i="38"/>
  <c r="I10" i="38"/>
  <c r="I35" i="38"/>
  <c r="I61" i="38"/>
  <c r="I111" i="38"/>
  <c r="I137" i="38"/>
  <c r="I187" i="38"/>
  <c r="I212" i="38"/>
  <c r="I238" i="38"/>
  <c r="I288" i="38"/>
  <c r="I314" i="38"/>
  <c r="I389" i="38"/>
  <c r="I86" i="38"/>
  <c r="I162" i="38"/>
  <c r="I263" i="38"/>
  <c r="I339" i="38"/>
  <c r="I364" i="38"/>
  <c r="I506" i="38"/>
  <c r="J10" i="38"/>
  <c r="J35" i="38"/>
  <c r="J61" i="38"/>
  <c r="J111" i="38"/>
  <c r="J137" i="38"/>
  <c r="J187" i="38"/>
  <c r="J212" i="38"/>
  <c r="J238" i="38"/>
  <c r="J288" i="38"/>
  <c r="J314" i="38"/>
  <c r="J389" i="38"/>
  <c r="J86" i="38"/>
  <c r="J162" i="38"/>
  <c r="J263" i="38"/>
  <c r="J339" i="38"/>
  <c r="J364" i="38"/>
  <c r="J506" i="38"/>
  <c r="K10" i="38"/>
  <c r="K35" i="38"/>
  <c r="K61" i="38"/>
  <c r="K111" i="38"/>
  <c r="K137" i="38"/>
  <c r="K187" i="38"/>
  <c r="K212" i="38"/>
  <c r="K238" i="38"/>
  <c r="K288" i="38"/>
  <c r="K314" i="38"/>
  <c r="K389" i="38"/>
  <c r="K86" i="38"/>
  <c r="K162" i="38"/>
  <c r="K263" i="38"/>
  <c r="K339" i="38"/>
  <c r="K364" i="38"/>
  <c r="K506" i="38"/>
  <c r="L10" i="38"/>
  <c r="L35" i="38"/>
  <c r="L61" i="38"/>
  <c r="L111" i="38"/>
  <c r="L137" i="38"/>
  <c r="L187" i="38"/>
  <c r="L212" i="38"/>
  <c r="L238" i="38"/>
  <c r="L288" i="38"/>
  <c r="L314" i="38"/>
  <c r="L389" i="38"/>
  <c r="L86" i="38"/>
  <c r="L162" i="38"/>
  <c r="L263" i="38"/>
  <c r="L339" i="38"/>
  <c r="L364" i="38"/>
  <c r="L506" i="38"/>
  <c r="M10" i="38"/>
  <c r="M35" i="38"/>
  <c r="M61" i="38"/>
  <c r="M111" i="38"/>
  <c r="M137" i="38"/>
  <c r="M187" i="38"/>
  <c r="M212" i="38"/>
  <c r="M238" i="38"/>
  <c r="M288" i="38"/>
  <c r="M314" i="38"/>
  <c r="M389" i="38"/>
  <c r="M86" i="38"/>
  <c r="M162" i="38"/>
  <c r="M263" i="38"/>
  <c r="M339" i="38"/>
  <c r="M364" i="38"/>
  <c r="M506" i="38"/>
  <c r="N10" i="38"/>
  <c r="N35" i="38"/>
  <c r="N61" i="38"/>
  <c r="N111" i="38"/>
  <c r="N137" i="38"/>
  <c r="N187" i="38"/>
  <c r="N212" i="38"/>
  <c r="N238" i="38"/>
  <c r="N288" i="38"/>
  <c r="N314" i="38"/>
  <c r="N389" i="38"/>
  <c r="N86" i="38"/>
  <c r="N162" i="38"/>
  <c r="N263" i="38"/>
  <c r="N339" i="38"/>
  <c r="N364" i="38"/>
  <c r="N506" i="38"/>
  <c r="O10" i="38"/>
  <c r="O35" i="38"/>
  <c r="O61" i="38"/>
  <c r="O111" i="38"/>
  <c r="O137" i="38"/>
  <c r="O187" i="38"/>
  <c r="O212" i="38"/>
  <c r="O238" i="38"/>
  <c r="O288" i="38"/>
  <c r="O314" i="38"/>
  <c r="O389" i="38"/>
  <c r="O86" i="38"/>
  <c r="O162" i="38"/>
  <c r="O263" i="38"/>
  <c r="O339" i="38"/>
  <c r="O364" i="38"/>
  <c r="O506" i="38"/>
  <c r="H1" i="39"/>
  <c r="D10" i="39"/>
  <c r="B16" i="39"/>
  <c r="D35" i="39"/>
  <c r="B41" i="39"/>
  <c r="D61" i="39"/>
  <c r="B67" i="39"/>
  <c r="D111" i="39"/>
  <c r="B117" i="39"/>
  <c r="D131" i="39"/>
  <c r="E131" i="39"/>
  <c r="F131" i="39"/>
  <c r="G131" i="39"/>
  <c r="H131" i="39"/>
  <c r="I131" i="39"/>
  <c r="J131" i="39"/>
  <c r="K131" i="39"/>
  <c r="L131" i="39"/>
  <c r="M131" i="39"/>
  <c r="N131" i="39"/>
  <c r="O131" i="39"/>
  <c r="D137" i="39"/>
  <c r="B143" i="39"/>
  <c r="D187" i="39"/>
  <c r="B193" i="39"/>
  <c r="D212" i="39"/>
  <c r="B218" i="39"/>
  <c r="D232" i="39"/>
  <c r="E232" i="39"/>
  <c r="F232" i="39"/>
  <c r="G232" i="39"/>
  <c r="H232" i="39"/>
  <c r="I232" i="39"/>
  <c r="J232" i="39"/>
  <c r="K232" i="39"/>
  <c r="L232" i="39"/>
  <c r="M232" i="39"/>
  <c r="N232" i="39"/>
  <c r="O232" i="39"/>
  <c r="D238" i="39"/>
  <c r="B244" i="39"/>
  <c r="D288" i="39"/>
  <c r="B294" i="39"/>
  <c r="D308" i="39"/>
  <c r="E308" i="39"/>
  <c r="F308" i="39"/>
  <c r="G308" i="39"/>
  <c r="H308" i="39"/>
  <c r="I308" i="39"/>
  <c r="J308" i="39"/>
  <c r="K308" i="39"/>
  <c r="L308" i="39"/>
  <c r="M308" i="39"/>
  <c r="N308" i="39"/>
  <c r="O308" i="39"/>
  <c r="D314" i="39"/>
  <c r="B320" i="39"/>
  <c r="D389" i="39"/>
  <c r="B395" i="39"/>
  <c r="D86" i="39"/>
  <c r="D81" i="39"/>
  <c r="E81" i="39"/>
  <c r="F81" i="39"/>
  <c r="G81" i="39"/>
  <c r="H81" i="39"/>
  <c r="I81" i="39"/>
  <c r="J81" i="39"/>
  <c r="K81" i="39"/>
  <c r="L81" i="39"/>
  <c r="M81" i="39"/>
  <c r="N81" i="39"/>
  <c r="O81" i="39"/>
  <c r="B92" i="39"/>
  <c r="D162" i="39"/>
  <c r="D157" i="39"/>
  <c r="E157" i="39"/>
  <c r="F157" i="39"/>
  <c r="G157" i="39"/>
  <c r="H157" i="39"/>
  <c r="I157" i="39"/>
  <c r="J157" i="39"/>
  <c r="K157" i="39"/>
  <c r="L157" i="39"/>
  <c r="M157" i="39"/>
  <c r="N157" i="39"/>
  <c r="O157" i="39"/>
  <c r="B168" i="39"/>
  <c r="D263" i="39"/>
  <c r="D258" i="39"/>
  <c r="E258" i="39"/>
  <c r="F258" i="39"/>
  <c r="G258" i="39"/>
  <c r="H258" i="39"/>
  <c r="I258" i="39"/>
  <c r="J258" i="39"/>
  <c r="K258" i="39"/>
  <c r="L258" i="39"/>
  <c r="M258" i="39"/>
  <c r="N258" i="39"/>
  <c r="O258" i="39"/>
  <c r="B269" i="39"/>
  <c r="D339" i="39"/>
  <c r="D334" i="39"/>
  <c r="E334" i="39"/>
  <c r="F334" i="39"/>
  <c r="G334" i="39"/>
  <c r="H334" i="39"/>
  <c r="I334" i="39"/>
  <c r="J334" i="39"/>
  <c r="K334" i="39"/>
  <c r="L334" i="39"/>
  <c r="M334" i="39"/>
  <c r="N334" i="39"/>
  <c r="O334" i="39"/>
  <c r="B345" i="39"/>
  <c r="D364" i="39"/>
  <c r="D359" i="39"/>
  <c r="E359" i="39"/>
  <c r="F359" i="39"/>
  <c r="G359" i="39"/>
  <c r="H359" i="39"/>
  <c r="I359" i="39"/>
  <c r="J359" i="39"/>
  <c r="K359" i="39"/>
  <c r="L359" i="39"/>
  <c r="M359" i="39"/>
  <c r="N359" i="39"/>
  <c r="O359" i="39"/>
  <c r="B370" i="39"/>
  <c r="D506" i="39"/>
  <c r="E10" i="39"/>
  <c r="E35" i="39"/>
  <c r="E61" i="39"/>
  <c r="E111" i="39"/>
  <c r="E137" i="39"/>
  <c r="E187" i="39"/>
  <c r="E212" i="39"/>
  <c r="E238" i="39"/>
  <c r="E288" i="39"/>
  <c r="E314" i="39"/>
  <c r="E389" i="39"/>
  <c r="E86" i="39"/>
  <c r="E162" i="39"/>
  <c r="E263" i="39"/>
  <c r="E339" i="39"/>
  <c r="E364" i="39"/>
  <c r="E506" i="39"/>
  <c r="F10" i="39"/>
  <c r="F35" i="39"/>
  <c r="F61" i="39"/>
  <c r="F111" i="39"/>
  <c r="F137" i="39"/>
  <c r="F187" i="39"/>
  <c r="F212" i="39"/>
  <c r="F238" i="39"/>
  <c r="F288" i="39"/>
  <c r="F314" i="39"/>
  <c r="F389" i="39"/>
  <c r="F86" i="39"/>
  <c r="F162" i="39"/>
  <c r="F263" i="39"/>
  <c r="F339" i="39"/>
  <c r="F364" i="39"/>
  <c r="F506" i="39"/>
  <c r="G10" i="39"/>
  <c r="G35" i="39"/>
  <c r="G61" i="39"/>
  <c r="G111" i="39"/>
  <c r="G137" i="39"/>
  <c r="G187" i="39"/>
  <c r="G212" i="39"/>
  <c r="G238" i="39"/>
  <c r="G288" i="39"/>
  <c r="G314" i="39"/>
  <c r="G389" i="39"/>
  <c r="G86" i="39"/>
  <c r="G162" i="39"/>
  <c r="G263" i="39"/>
  <c r="G339" i="39"/>
  <c r="G364" i="39"/>
  <c r="G506" i="39"/>
  <c r="H10" i="39"/>
  <c r="H35" i="39"/>
  <c r="H61" i="39"/>
  <c r="H111" i="39"/>
  <c r="H137" i="39"/>
  <c r="H187" i="39"/>
  <c r="H212" i="39"/>
  <c r="H238" i="39"/>
  <c r="H288" i="39"/>
  <c r="H314" i="39"/>
  <c r="H389" i="39"/>
  <c r="H86" i="39"/>
  <c r="H162" i="39"/>
  <c r="H263" i="39"/>
  <c r="H339" i="39"/>
  <c r="H364" i="39"/>
  <c r="H506" i="39"/>
  <c r="I10" i="39"/>
  <c r="I35" i="39"/>
  <c r="I61" i="39"/>
  <c r="I111" i="39"/>
  <c r="I137" i="39"/>
  <c r="I187" i="39"/>
  <c r="I212" i="39"/>
  <c r="I238" i="39"/>
  <c r="I288" i="39"/>
  <c r="I314" i="39"/>
  <c r="I389" i="39"/>
  <c r="I86" i="39"/>
  <c r="I162" i="39"/>
  <c r="I263" i="39"/>
  <c r="I339" i="39"/>
  <c r="I364" i="39"/>
  <c r="I506" i="39"/>
  <c r="J10" i="39"/>
  <c r="J35" i="39"/>
  <c r="J61" i="39"/>
  <c r="J111" i="39"/>
  <c r="J137" i="39"/>
  <c r="J187" i="39"/>
  <c r="J212" i="39"/>
  <c r="J238" i="39"/>
  <c r="J288" i="39"/>
  <c r="J314" i="39"/>
  <c r="J389" i="39"/>
  <c r="J86" i="39"/>
  <c r="J162" i="39"/>
  <c r="J263" i="39"/>
  <c r="J339" i="39"/>
  <c r="J364" i="39"/>
  <c r="J506" i="39"/>
  <c r="K10" i="39"/>
  <c r="K35" i="39"/>
  <c r="K61" i="39"/>
  <c r="K111" i="39"/>
  <c r="K137" i="39"/>
  <c r="K187" i="39"/>
  <c r="K212" i="39"/>
  <c r="K238" i="39"/>
  <c r="K288" i="39"/>
  <c r="K314" i="39"/>
  <c r="K389" i="39"/>
  <c r="K86" i="39"/>
  <c r="K162" i="39"/>
  <c r="K263" i="39"/>
  <c r="K339" i="39"/>
  <c r="K364" i="39"/>
  <c r="K506" i="39"/>
  <c r="L10" i="39"/>
  <c r="L35" i="39"/>
  <c r="L61" i="39"/>
  <c r="L111" i="39"/>
  <c r="L137" i="39"/>
  <c r="L187" i="39"/>
  <c r="L212" i="39"/>
  <c r="L238" i="39"/>
  <c r="L288" i="39"/>
  <c r="L314" i="39"/>
  <c r="L389" i="39"/>
  <c r="L86" i="39"/>
  <c r="L162" i="39"/>
  <c r="L263" i="39"/>
  <c r="L339" i="39"/>
  <c r="L364" i="39"/>
  <c r="L506" i="39"/>
  <c r="M10" i="39"/>
  <c r="M35" i="39"/>
  <c r="M61" i="39"/>
  <c r="M111" i="39"/>
  <c r="M137" i="39"/>
  <c r="M187" i="39"/>
  <c r="M212" i="39"/>
  <c r="M238" i="39"/>
  <c r="M288" i="39"/>
  <c r="M314" i="39"/>
  <c r="M389" i="39"/>
  <c r="M86" i="39"/>
  <c r="M162" i="39"/>
  <c r="M263" i="39"/>
  <c r="M339" i="39"/>
  <c r="M364" i="39"/>
  <c r="M506" i="39"/>
  <c r="N10" i="39"/>
  <c r="N35" i="39"/>
  <c r="N61" i="39"/>
  <c r="N111" i="39"/>
  <c r="N137" i="39"/>
  <c r="N187" i="39"/>
  <c r="N212" i="39"/>
  <c r="N238" i="39"/>
  <c r="N288" i="39"/>
  <c r="N314" i="39"/>
  <c r="N389" i="39"/>
  <c r="N86" i="39"/>
  <c r="N162" i="39"/>
  <c r="N263" i="39"/>
  <c r="N339" i="39"/>
  <c r="N364" i="39"/>
  <c r="N506" i="39"/>
  <c r="O10" i="39"/>
  <c r="O35" i="39"/>
  <c r="O61" i="39"/>
  <c r="O111" i="39"/>
  <c r="O137" i="39"/>
  <c r="O187" i="39"/>
  <c r="O212" i="39"/>
  <c r="O238" i="39"/>
  <c r="O288" i="39"/>
  <c r="O314" i="39"/>
  <c r="O389" i="39"/>
  <c r="O86" i="39"/>
  <c r="O162" i="39"/>
  <c r="O263" i="39"/>
  <c r="O339" i="39"/>
  <c r="O364" i="39"/>
  <c r="O506" i="39"/>
  <c r="H1" i="28"/>
  <c r="D10" i="28"/>
  <c r="B16" i="28"/>
  <c r="D35" i="28"/>
  <c r="B41" i="28"/>
  <c r="D61" i="28"/>
  <c r="B67" i="28"/>
  <c r="D111" i="28"/>
  <c r="B117" i="28"/>
  <c r="D131" i="28"/>
  <c r="E131" i="28"/>
  <c r="F131" i="28"/>
  <c r="G131" i="28"/>
  <c r="H131" i="28"/>
  <c r="I131" i="28"/>
  <c r="J131" i="28"/>
  <c r="K131" i="28"/>
  <c r="L131" i="28"/>
  <c r="M131" i="28"/>
  <c r="N131" i="28"/>
  <c r="O131" i="28"/>
  <c r="D137" i="28"/>
  <c r="B143" i="28"/>
  <c r="D187" i="28"/>
  <c r="B193" i="28"/>
  <c r="D212" i="28"/>
  <c r="B218" i="28"/>
  <c r="D232" i="28"/>
  <c r="E232" i="28"/>
  <c r="F232" i="28"/>
  <c r="G232" i="28"/>
  <c r="H232" i="28"/>
  <c r="I232" i="28"/>
  <c r="J232" i="28"/>
  <c r="K232" i="28"/>
  <c r="L232" i="28"/>
  <c r="M232" i="28"/>
  <c r="N232" i="28"/>
  <c r="O232" i="28"/>
  <c r="D238" i="28"/>
  <c r="B244" i="28"/>
  <c r="D288" i="28"/>
  <c r="B294" i="28"/>
  <c r="D308" i="28"/>
  <c r="E308" i="28"/>
  <c r="F308" i="28"/>
  <c r="G308" i="28"/>
  <c r="H308" i="28"/>
  <c r="I308" i="28"/>
  <c r="J308" i="28"/>
  <c r="K308" i="28"/>
  <c r="L308" i="28"/>
  <c r="M308" i="28"/>
  <c r="N308" i="28"/>
  <c r="O308" i="28"/>
  <c r="D314" i="28"/>
  <c r="B320" i="28"/>
  <c r="D389" i="28"/>
  <c r="B395" i="28"/>
  <c r="D86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B92" i="28"/>
  <c r="D162" i="28"/>
  <c r="D157" i="28"/>
  <c r="E157" i="28"/>
  <c r="F157" i="28"/>
  <c r="G157" i="28"/>
  <c r="H157" i="28"/>
  <c r="I157" i="28"/>
  <c r="J157" i="28"/>
  <c r="K157" i="28"/>
  <c r="L157" i="28"/>
  <c r="M157" i="28"/>
  <c r="N157" i="28"/>
  <c r="O157" i="28"/>
  <c r="B168" i="28"/>
  <c r="D263" i="28"/>
  <c r="D258" i="28"/>
  <c r="E258" i="28"/>
  <c r="F258" i="28"/>
  <c r="G258" i="28"/>
  <c r="H258" i="28"/>
  <c r="I258" i="28"/>
  <c r="J258" i="28"/>
  <c r="D259" i="28" s="1"/>
  <c r="K258" i="28"/>
  <c r="L258" i="28"/>
  <c r="M258" i="28"/>
  <c r="N258" i="28"/>
  <c r="O258" i="28"/>
  <c r="B269" i="28"/>
  <c r="D339" i="28"/>
  <c r="D334" i="28"/>
  <c r="E334" i="28"/>
  <c r="F334" i="28"/>
  <c r="G334" i="28"/>
  <c r="H334" i="28"/>
  <c r="I334" i="28"/>
  <c r="J334" i="28"/>
  <c r="K334" i="28"/>
  <c r="L334" i="28"/>
  <c r="M334" i="28"/>
  <c r="N334" i="28"/>
  <c r="O334" i="28"/>
  <c r="B345" i="28"/>
  <c r="D364" i="28"/>
  <c r="D359" i="28"/>
  <c r="E359" i="28"/>
  <c r="F359" i="28"/>
  <c r="G359" i="28"/>
  <c r="H359" i="28"/>
  <c r="I359" i="28"/>
  <c r="J359" i="28"/>
  <c r="K359" i="28"/>
  <c r="L359" i="28"/>
  <c r="M359" i="28"/>
  <c r="N359" i="28"/>
  <c r="O359" i="28"/>
  <c r="B370" i="28"/>
  <c r="D506" i="28"/>
  <c r="E10" i="28"/>
  <c r="E35" i="28"/>
  <c r="E61" i="28"/>
  <c r="E111" i="28"/>
  <c r="E137" i="28"/>
  <c r="E187" i="28"/>
  <c r="E212" i="28"/>
  <c r="E238" i="28"/>
  <c r="E288" i="28"/>
  <c r="E314" i="28"/>
  <c r="E389" i="28"/>
  <c r="E86" i="28"/>
  <c r="E162" i="28"/>
  <c r="E263" i="28"/>
  <c r="E339" i="28"/>
  <c r="E364" i="28"/>
  <c r="E506" i="28"/>
  <c r="F10" i="28"/>
  <c r="F35" i="28"/>
  <c r="F61" i="28"/>
  <c r="F111" i="28"/>
  <c r="F137" i="28"/>
  <c r="F187" i="28"/>
  <c r="F212" i="28"/>
  <c r="F238" i="28"/>
  <c r="F288" i="28"/>
  <c r="F314" i="28"/>
  <c r="F389" i="28"/>
  <c r="F86" i="28"/>
  <c r="F162" i="28"/>
  <c r="F263" i="28"/>
  <c r="F339" i="28"/>
  <c r="F364" i="28"/>
  <c r="F506" i="28"/>
  <c r="G10" i="28"/>
  <c r="G35" i="28"/>
  <c r="G61" i="28"/>
  <c r="G111" i="28"/>
  <c r="G137" i="28"/>
  <c r="G187" i="28"/>
  <c r="G212" i="28"/>
  <c r="G238" i="28"/>
  <c r="G288" i="28"/>
  <c r="G314" i="28"/>
  <c r="G389" i="28"/>
  <c r="G86" i="28"/>
  <c r="G162" i="28"/>
  <c r="G263" i="28"/>
  <c r="G339" i="28"/>
  <c r="G364" i="28"/>
  <c r="G506" i="28"/>
  <c r="H10" i="28"/>
  <c r="H35" i="28"/>
  <c r="H61" i="28"/>
  <c r="H111" i="28"/>
  <c r="H137" i="28"/>
  <c r="H187" i="28"/>
  <c r="H212" i="28"/>
  <c r="H238" i="28"/>
  <c r="H288" i="28"/>
  <c r="H314" i="28"/>
  <c r="H389" i="28"/>
  <c r="H86" i="28"/>
  <c r="H162" i="28"/>
  <c r="H263" i="28"/>
  <c r="H339" i="28"/>
  <c r="H364" i="28"/>
  <c r="H506" i="28"/>
  <c r="I10" i="28"/>
  <c r="I35" i="28"/>
  <c r="I61" i="28"/>
  <c r="I111" i="28"/>
  <c r="I137" i="28"/>
  <c r="I187" i="28"/>
  <c r="I212" i="28"/>
  <c r="I238" i="28"/>
  <c r="I288" i="28"/>
  <c r="I314" i="28"/>
  <c r="I389" i="28"/>
  <c r="I86" i="28"/>
  <c r="I162" i="28"/>
  <c r="I263" i="28"/>
  <c r="I339" i="28"/>
  <c r="I364" i="28"/>
  <c r="I506" i="28"/>
  <c r="J10" i="28"/>
  <c r="J35" i="28"/>
  <c r="J61" i="28"/>
  <c r="J111" i="28"/>
  <c r="J137" i="28"/>
  <c r="J187" i="28"/>
  <c r="J212" i="28"/>
  <c r="J238" i="28"/>
  <c r="J288" i="28"/>
  <c r="J314" i="28"/>
  <c r="J389" i="28"/>
  <c r="J86" i="28"/>
  <c r="J162" i="28"/>
  <c r="J263" i="28"/>
  <c r="J339" i="28"/>
  <c r="J364" i="28"/>
  <c r="J506" i="28"/>
  <c r="K10" i="28"/>
  <c r="K35" i="28"/>
  <c r="K61" i="28"/>
  <c r="K111" i="28"/>
  <c r="K137" i="28"/>
  <c r="K187" i="28"/>
  <c r="K212" i="28"/>
  <c r="K238" i="28"/>
  <c r="K288" i="28"/>
  <c r="K314" i="28"/>
  <c r="K389" i="28"/>
  <c r="K86" i="28"/>
  <c r="K162" i="28"/>
  <c r="K263" i="28"/>
  <c r="K339" i="28"/>
  <c r="K364" i="28"/>
  <c r="K506" i="28"/>
  <c r="L10" i="28"/>
  <c r="L35" i="28"/>
  <c r="L61" i="28"/>
  <c r="L111" i="28"/>
  <c r="L137" i="28"/>
  <c r="L187" i="28"/>
  <c r="L212" i="28"/>
  <c r="L238" i="28"/>
  <c r="L288" i="28"/>
  <c r="L314" i="28"/>
  <c r="L389" i="28"/>
  <c r="L86" i="28"/>
  <c r="L162" i="28"/>
  <c r="L263" i="28"/>
  <c r="L339" i="28"/>
  <c r="L364" i="28"/>
  <c r="L506" i="28"/>
  <c r="M10" i="28"/>
  <c r="M35" i="28"/>
  <c r="M61" i="28"/>
  <c r="M111" i="28"/>
  <c r="M137" i="28"/>
  <c r="M187" i="28"/>
  <c r="M212" i="28"/>
  <c r="M238" i="28"/>
  <c r="M288" i="28"/>
  <c r="M314" i="28"/>
  <c r="M389" i="28"/>
  <c r="M86" i="28"/>
  <c r="M162" i="28"/>
  <c r="M263" i="28"/>
  <c r="M339" i="28"/>
  <c r="M364" i="28"/>
  <c r="M506" i="28"/>
  <c r="N10" i="28"/>
  <c r="N35" i="28"/>
  <c r="N61" i="28"/>
  <c r="N111" i="28"/>
  <c r="N137" i="28"/>
  <c r="N187" i="28"/>
  <c r="N212" i="28"/>
  <c r="N238" i="28"/>
  <c r="N288" i="28"/>
  <c r="N314" i="28"/>
  <c r="N389" i="28"/>
  <c r="N86" i="28"/>
  <c r="N162" i="28"/>
  <c r="N263" i="28"/>
  <c r="N339" i="28"/>
  <c r="N364" i="28"/>
  <c r="N506" i="28"/>
  <c r="O10" i="28"/>
  <c r="O35" i="28"/>
  <c r="O61" i="28"/>
  <c r="O111" i="28"/>
  <c r="O137" i="28"/>
  <c r="O187" i="28"/>
  <c r="O212" i="28"/>
  <c r="O238" i="28"/>
  <c r="O288" i="28"/>
  <c r="O314" i="28"/>
  <c r="O389" i="28"/>
  <c r="O86" i="28"/>
  <c r="O162" i="28"/>
  <c r="O263" i="28"/>
  <c r="O339" i="28"/>
  <c r="O364" i="28"/>
  <c r="O506" i="28"/>
  <c r="H1" i="40"/>
  <c r="D10" i="40"/>
  <c r="B16" i="40"/>
  <c r="D35" i="40"/>
  <c r="B41" i="40"/>
  <c r="D61" i="40"/>
  <c r="B67" i="40"/>
  <c r="D111" i="40"/>
  <c r="B117" i="40"/>
  <c r="D131" i="40"/>
  <c r="E131" i="40"/>
  <c r="F131" i="40"/>
  <c r="G131" i="40"/>
  <c r="H131" i="40"/>
  <c r="I131" i="40"/>
  <c r="J131" i="40"/>
  <c r="K131" i="40"/>
  <c r="L131" i="40"/>
  <c r="M131" i="40"/>
  <c r="N131" i="40"/>
  <c r="O131" i="40"/>
  <c r="D137" i="40"/>
  <c r="B143" i="40"/>
  <c r="D187" i="40"/>
  <c r="B193" i="40"/>
  <c r="D212" i="40"/>
  <c r="B218" i="40"/>
  <c r="D232" i="40"/>
  <c r="E232" i="40"/>
  <c r="F232" i="40"/>
  <c r="G232" i="40"/>
  <c r="H232" i="40"/>
  <c r="I232" i="40"/>
  <c r="J232" i="40"/>
  <c r="K232" i="40"/>
  <c r="L232" i="40"/>
  <c r="M232" i="40"/>
  <c r="N232" i="40"/>
  <c r="O232" i="40"/>
  <c r="D238" i="40"/>
  <c r="B244" i="40"/>
  <c r="D288" i="40"/>
  <c r="B294" i="40"/>
  <c r="D308" i="40"/>
  <c r="E308" i="40"/>
  <c r="F308" i="40"/>
  <c r="G308" i="40"/>
  <c r="H308" i="40"/>
  <c r="I308" i="40"/>
  <c r="J308" i="40"/>
  <c r="K308" i="40"/>
  <c r="L308" i="40"/>
  <c r="M308" i="40"/>
  <c r="N308" i="40"/>
  <c r="O308" i="40"/>
  <c r="D314" i="40"/>
  <c r="B320" i="40"/>
  <c r="D389" i="40"/>
  <c r="B395" i="40"/>
  <c r="D86" i="40"/>
  <c r="D81" i="40"/>
  <c r="E81" i="40"/>
  <c r="F81" i="40"/>
  <c r="G81" i="40"/>
  <c r="H81" i="40"/>
  <c r="I81" i="40"/>
  <c r="M82" i="40" s="1"/>
  <c r="M88" i="40" s="1"/>
  <c r="M96" i="40" s="1"/>
  <c r="M429" i="40" s="1"/>
  <c r="J81" i="40"/>
  <c r="K81" i="40"/>
  <c r="L81" i="40"/>
  <c r="M81" i="40"/>
  <c r="N81" i="40"/>
  <c r="O81" i="40"/>
  <c r="B92" i="40"/>
  <c r="D162" i="40"/>
  <c r="D157" i="40"/>
  <c r="E157" i="40"/>
  <c r="F157" i="40"/>
  <c r="G157" i="40"/>
  <c r="H157" i="40"/>
  <c r="I157" i="40"/>
  <c r="J157" i="40"/>
  <c r="K157" i="40"/>
  <c r="L157" i="40"/>
  <c r="M157" i="40"/>
  <c r="N157" i="40"/>
  <c r="O157" i="40"/>
  <c r="B168" i="40"/>
  <c r="D263" i="40"/>
  <c r="D258" i="40"/>
  <c r="E258" i="40"/>
  <c r="F258" i="40"/>
  <c r="G258" i="40"/>
  <c r="H258" i="40"/>
  <c r="I258" i="40"/>
  <c r="J258" i="40"/>
  <c r="K258" i="40"/>
  <c r="L258" i="40"/>
  <c r="M258" i="40"/>
  <c r="N258" i="40"/>
  <c r="O258" i="40"/>
  <c r="B269" i="40"/>
  <c r="D339" i="40"/>
  <c r="D334" i="40"/>
  <c r="E334" i="40"/>
  <c r="F334" i="40"/>
  <c r="G334" i="40"/>
  <c r="H334" i="40"/>
  <c r="I334" i="40"/>
  <c r="J334" i="40"/>
  <c r="K334" i="40"/>
  <c r="L334" i="40"/>
  <c r="M334" i="40"/>
  <c r="N334" i="40"/>
  <c r="O334" i="40"/>
  <c r="B345" i="40"/>
  <c r="D364" i="40"/>
  <c r="D359" i="40"/>
  <c r="E359" i="40"/>
  <c r="F359" i="40"/>
  <c r="G359" i="40"/>
  <c r="H359" i="40"/>
  <c r="I359" i="40"/>
  <c r="J359" i="40"/>
  <c r="K359" i="40"/>
  <c r="L359" i="40"/>
  <c r="M359" i="40"/>
  <c r="N359" i="40"/>
  <c r="O359" i="40"/>
  <c r="B370" i="40"/>
  <c r="D506" i="40"/>
  <c r="E10" i="40"/>
  <c r="E35" i="40"/>
  <c r="E61" i="40"/>
  <c r="E111" i="40"/>
  <c r="E137" i="40"/>
  <c r="E187" i="40"/>
  <c r="E212" i="40"/>
  <c r="E238" i="40"/>
  <c r="E288" i="40"/>
  <c r="E314" i="40"/>
  <c r="E389" i="40"/>
  <c r="E86" i="40"/>
  <c r="E162" i="40"/>
  <c r="E263" i="40"/>
  <c r="E339" i="40"/>
  <c r="E364" i="40"/>
  <c r="E506" i="40"/>
  <c r="F10" i="40"/>
  <c r="F35" i="40"/>
  <c r="F61" i="40"/>
  <c r="F111" i="40"/>
  <c r="F137" i="40"/>
  <c r="F187" i="40"/>
  <c r="F212" i="40"/>
  <c r="F238" i="40"/>
  <c r="F288" i="40"/>
  <c r="F314" i="40"/>
  <c r="F389" i="40"/>
  <c r="F86" i="40"/>
  <c r="F162" i="40"/>
  <c r="F263" i="40"/>
  <c r="F339" i="40"/>
  <c r="F364" i="40"/>
  <c r="F506" i="40"/>
  <c r="G10" i="40"/>
  <c r="G35" i="40"/>
  <c r="G61" i="40"/>
  <c r="G111" i="40"/>
  <c r="G137" i="40"/>
  <c r="G187" i="40"/>
  <c r="G212" i="40"/>
  <c r="G238" i="40"/>
  <c r="G288" i="40"/>
  <c r="G314" i="40"/>
  <c r="G389" i="40"/>
  <c r="G86" i="40"/>
  <c r="G162" i="40"/>
  <c r="G263" i="40"/>
  <c r="G339" i="40"/>
  <c r="G364" i="40"/>
  <c r="G506" i="40"/>
  <c r="H10" i="40"/>
  <c r="H35" i="40"/>
  <c r="H61" i="40"/>
  <c r="H111" i="40"/>
  <c r="H137" i="40"/>
  <c r="H187" i="40"/>
  <c r="H212" i="40"/>
  <c r="H238" i="40"/>
  <c r="H288" i="40"/>
  <c r="H314" i="40"/>
  <c r="H389" i="40"/>
  <c r="H86" i="40"/>
  <c r="H162" i="40"/>
  <c r="H263" i="40"/>
  <c r="H339" i="40"/>
  <c r="H364" i="40"/>
  <c r="H506" i="40"/>
  <c r="I10" i="40"/>
  <c r="I35" i="40"/>
  <c r="I61" i="40"/>
  <c r="I111" i="40"/>
  <c r="I137" i="40"/>
  <c r="I187" i="40"/>
  <c r="I212" i="40"/>
  <c r="I238" i="40"/>
  <c r="I288" i="40"/>
  <c r="I314" i="40"/>
  <c r="I389" i="40"/>
  <c r="I86" i="40"/>
  <c r="I162" i="40"/>
  <c r="I263" i="40"/>
  <c r="I339" i="40"/>
  <c r="I364" i="40"/>
  <c r="I506" i="40"/>
  <c r="J10" i="40"/>
  <c r="J35" i="40"/>
  <c r="J61" i="40"/>
  <c r="J111" i="40"/>
  <c r="J137" i="40"/>
  <c r="J187" i="40"/>
  <c r="J212" i="40"/>
  <c r="J238" i="40"/>
  <c r="J288" i="40"/>
  <c r="J314" i="40"/>
  <c r="J389" i="40"/>
  <c r="J86" i="40"/>
  <c r="J162" i="40"/>
  <c r="J263" i="40"/>
  <c r="J339" i="40"/>
  <c r="J364" i="40"/>
  <c r="J506" i="40"/>
  <c r="K10" i="40"/>
  <c r="K35" i="40"/>
  <c r="K61" i="40"/>
  <c r="K111" i="40"/>
  <c r="K137" i="40"/>
  <c r="K187" i="40"/>
  <c r="K212" i="40"/>
  <c r="K238" i="40"/>
  <c r="K288" i="40"/>
  <c r="K314" i="40"/>
  <c r="K389" i="40"/>
  <c r="K86" i="40"/>
  <c r="K162" i="40"/>
  <c r="K263" i="40"/>
  <c r="K339" i="40"/>
  <c r="K364" i="40"/>
  <c r="K506" i="40"/>
  <c r="L10" i="40"/>
  <c r="L35" i="40"/>
  <c r="L61" i="40"/>
  <c r="L111" i="40"/>
  <c r="L137" i="40"/>
  <c r="L187" i="40"/>
  <c r="L212" i="40"/>
  <c r="L238" i="40"/>
  <c r="L288" i="40"/>
  <c r="L314" i="40"/>
  <c r="L389" i="40"/>
  <c r="L86" i="40"/>
  <c r="L162" i="40"/>
  <c r="L263" i="40"/>
  <c r="L339" i="40"/>
  <c r="L364" i="40"/>
  <c r="L506" i="40"/>
  <c r="M10" i="40"/>
  <c r="M35" i="40"/>
  <c r="M61" i="40"/>
  <c r="M111" i="40"/>
  <c r="M137" i="40"/>
  <c r="M187" i="40"/>
  <c r="M212" i="40"/>
  <c r="M238" i="40"/>
  <c r="M288" i="40"/>
  <c r="M314" i="40"/>
  <c r="M389" i="40"/>
  <c r="M86" i="40"/>
  <c r="M162" i="40"/>
  <c r="M263" i="40"/>
  <c r="M339" i="40"/>
  <c r="M364" i="40"/>
  <c r="M506" i="40"/>
  <c r="N10" i="40"/>
  <c r="N35" i="40"/>
  <c r="N61" i="40"/>
  <c r="N111" i="40"/>
  <c r="N137" i="40"/>
  <c r="N187" i="40"/>
  <c r="N212" i="40"/>
  <c r="N238" i="40"/>
  <c r="N288" i="40"/>
  <c r="N314" i="40"/>
  <c r="N389" i="40"/>
  <c r="N86" i="40"/>
  <c r="N162" i="40"/>
  <c r="N263" i="40"/>
  <c r="N339" i="40"/>
  <c r="N364" i="40"/>
  <c r="N506" i="40"/>
  <c r="O10" i="40"/>
  <c r="O35" i="40"/>
  <c r="O61" i="40"/>
  <c r="O111" i="40"/>
  <c r="O137" i="40"/>
  <c r="O187" i="40"/>
  <c r="O212" i="40"/>
  <c r="O238" i="40"/>
  <c r="O288" i="40"/>
  <c r="O314" i="40"/>
  <c r="O389" i="40"/>
  <c r="O86" i="40"/>
  <c r="O162" i="40"/>
  <c r="O263" i="40"/>
  <c r="O339" i="40"/>
  <c r="O364" i="40"/>
  <c r="O506" i="40"/>
  <c r="H1" i="41"/>
  <c r="D10" i="41"/>
  <c r="B16" i="41"/>
  <c r="D35" i="41"/>
  <c r="B41" i="41"/>
  <c r="D61" i="41"/>
  <c r="B67" i="41"/>
  <c r="D111" i="41"/>
  <c r="B117" i="41"/>
  <c r="D131" i="41"/>
  <c r="E131" i="41"/>
  <c r="F131" i="41"/>
  <c r="G131" i="41"/>
  <c r="H131" i="41"/>
  <c r="I131" i="41"/>
  <c r="J131" i="41"/>
  <c r="K131" i="41"/>
  <c r="L131" i="41"/>
  <c r="M131" i="41"/>
  <c r="N131" i="41"/>
  <c r="O131" i="41"/>
  <c r="D137" i="41"/>
  <c r="B143" i="41"/>
  <c r="D187" i="41"/>
  <c r="B193" i="41"/>
  <c r="D212" i="41"/>
  <c r="B218" i="41"/>
  <c r="D232" i="41"/>
  <c r="E232" i="41"/>
  <c r="F232" i="41"/>
  <c r="G232" i="41"/>
  <c r="H232" i="41"/>
  <c r="I232" i="41"/>
  <c r="J232" i="41"/>
  <c r="K232" i="41"/>
  <c r="L232" i="41"/>
  <c r="M232" i="41"/>
  <c r="N232" i="41"/>
  <c r="O232" i="41"/>
  <c r="D238" i="41"/>
  <c r="B244" i="41"/>
  <c r="D288" i="41"/>
  <c r="B294" i="41"/>
  <c r="D308" i="41"/>
  <c r="E308" i="41"/>
  <c r="F308" i="41"/>
  <c r="G308" i="41"/>
  <c r="H308" i="41"/>
  <c r="I308" i="41"/>
  <c r="J308" i="41"/>
  <c r="K308" i="41"/>
  <c r="L308" i="41"/>
  <c r="M308" i="41"/>
  <c r="N308" i="41"/>
  <c r="O308" i="41"/>
  <c r="D314" i="41"/>
  <c r="B320" i="41"/>
  <c r="D389" i="41"/>
  <c r="B395" i="41"/>
  <c r="D86" i="41"/>
  <c r="D81" i="41"/>
  <c r="E81" i="41"/>
  <c r="F81" i="41"/>
  <c r="G81" i="41"/>
  <c r="H81" i="41"/>
  <c r="I81" i="41"/>
  <c r="J81" i="41"/>
  <c r="K81" i="41"/>
  <c r="L81" i="41"/>
  <c r="M81" i="41"/>
  <c r="N81" i="41"/>
  <c r="O81" i="41"/>
  <c r="B92" i="41"/>
  <c r="D162" i="41"/>
  <c r="D157" i="41"/>
  <c r="E157" i="41"/>
  <c r="F157" i="41"/>
  <c r="G157" i="41"/>
  <c r="H157" i="41"/>
  <c r="I157" i="41"/>
  <c r="J157" i="41"/>
  <c r="K157" i="41"/>
  <c r="L157" i="41"/>
  <c r="M157" i="41"/>
  <c r="N157" i="41"/>
  <c r="O157" i="41"/>
  <c r="B168" i="41"/>
  <c r="D263" i="41"/>
  <c r="D258" i="41"/>
  <c r="E258" i="41"/>
  <c r="F258" i="41"/>
  <c r="G258" i="41"/>
  <c r="H258" i="41"/>
  <c r="I258" i="41"/>
  <c r="J258" i="41"/>
  <c r="K258" i="41"/>
  <c r="L258" i="41"/>
  <c r="M258" i="41"/>
  <c r="N258" i="41"/>
  <c r="O258" i="41"/>
  <c r="B269" i="41"/>
  <c r="D339" i="41"/>
  <c r="D334" i="41"/>
  <c r="E334" i="41"/>
  <c r="F334" i="41"/>
  <c r="G334" i="41"/>
  <c r="H334" i="41"/>
  <c r="I334" i="41"/>
  <c r="J334" i="41"/>
  <c r="K334" i="41"/>
  <c r="L334" i="41"/>
  <c r="M334" i="41"/>
  <c r="N334" i="41"/>
  <c r="O334" i="41"/>
  <c r="B345" i="41"/>
  <c r="D364" i="41"/>
  <c r="D359" i="41"/>
  <c r="E359" i="41"/>
  <c r="F359" i="41"/>
  <c r="G359" i="41"/>
  <c r="H359" i="41"/>
  <c r="I359" i="41"/>
  <c r="J359" i="41"/>
  <c r="K359" i="41"/>
  <c r="L359" i="41"/>
  <c r="M359" i="41"/>
  <c r="N359" i="41"/>
  <c r="O359" i="41"/>
  <c r="B370" i="41"/>
  <c r="D506" i="41"/>
  <c r="E10" i="41"/>
  <c r="E35" i="41"/>
  <c r="E61" i="41"/>
  <c r="E111" i="41"/>
  <c r="E137" i="41"/>
  <c r="E187" i="41"/>
  <c r="E212" i="41"/>
  <c r="E238" i="41"/>
  <c r="E288" i="41"/>
  <c r="E314" i="41"/>
  <c r="E389" i="41"/>
  <c r="E86" i="41"/>
  <c r="E162" i="41"/>
  <c r="E263" i="41"/>
  <c r="E339" i="41"/>
  <c r="E364" i="41"/>
  <c r="E506" i="41"/>
  <c r="F10" i="41"/>
  <c r="F35" i="41"/>
  <c r="F61" i="41"/>
  <c r="F111" i="41"/>
  <c r="F137" i="41"/>
  <c r="F187" i="41"/>
  <c r="F212" i="41"/>
  <c r="F238" i="41"/>
  <c r="F288" i="41"/>
  <c r="F314" i="41"/>
  <c r="F389" i="41"/>
  <c r="F86" i="41"/>
  <c r="F162" i="41"/>
  <c r="F263" i="41"/>
  <c r="F339" i="41"/>
  <c r="F364" i="41"/>
  <c r="F506" i="41"/>
  <c r="G10" i="41"/>
  <c r="G35" i="41"/>
  <c r="G61" i="41"/>
  <c r="G111" i="41"/>
  <c r="G137" i="41"/>
  <c r="G187" i="41"/>
  <c r="G212" i="41"/>
  <c r="G238" i="41"/>
  <c r="G288" i="41"/>
  <c r="G314" i="41"/>
  <c r="G389" i="41"/>
  <c r="G86" i="41"/>
  <c r="G162" i="41"/>
  <c r="G263" i="41"/>
  <c r="G339" i="41"/>
  <c r="G364" i="41"/>
  <c r="G506" i="41"/>
  <c r="H10" i="41"/>
  <c r="H35" i="41"/>
  <c r="H61" i="41"/>
  <c r="H111" i="41"/>
  <c r="H137" i="41"/>
  <c r="H187" i="41"/>
  <c r="H212" i="41"/>
  <c r="H238" i="41"/>
  <c r="H288" i="41"/>
  <c r="H314" i="41"/>
  <c r="H389" i="41"/>
  <c r="H86" i="41"/>
  <c r="H162" i="41"/>
  <c r="H263" i="41"/>
  <c r="H339" i="41"/>
  <c r="H364" i="41"/>
  <c r="H506" i="41"/>
  <c r="I10" i="41"/>
  <c r="I35" i="41"/>
  <c r="I61" i="41"/>
  <c r="I111" i="41"/>
  <c r="I137" i="41"/>
  <c r="I187" i="41"/>
  <c r="I212" i="41"/>
  <c r="I238" i="41"/>
  <c r="I288" i="41"/>
  <c r="I314" i="41"/>
  <c r="I389" i="41"/>
  <c r="I86" i="41"/>
  <c r="I162" i="41"/>
  <c r="I263" i="41"/>
  <c r="I339" i="41"/>
  <c r="I364" i="41"/>
  <c r="I506" i="41"/>
  <c r="J10" i="41"/>
  <c r="J35" i="41"/>
  <c r="J61" i="41"/>
  <c r="J111" i="41"/>
  <c r="J137" i="41"/>
  <c r="J187" i="41"/>
  <c r="J212" i="41"/>
  <c r="J238" i="41"/>
  <c r="J288" i="41"/>
  <c r="J314" i="41"/>
  <c r="J389" i="41"/>
  <c r="J86" i="41"/>
  <c r="J162" i="41"/>
  <c r="J263" i="41"/>
  <c r="J339" i="41"/>
  <c r="J364" i="41"/>
  <c r="J506" i="41"/>
  <c r="K10" i="41"/>
  <c r="K35" i="41"/>
  <c r="K61" i="41"/>
  <c r="K111" i="41"/>
  <c r="K137" i="41"/>
  <c r="K187" i="41"/>
  <c r="K212" i="41"/>
  <c r="K238" i="41"/>
  <c r="K288" i="41"/>
  <c r="K314" i="41"/>
  <c r="K389" i="41"/>
  <c r="K86" i="41"/>
  <c r="K162" i="41"/>
  <c r="K263" i="41"/>
  <c r="K339" i="41"/>
  <c r="K364" i="41"/>
  <c r="K506" i="41"/>
  <c r="L10" i="41"/>
  <c r="L35" i="41"/>
  <c r="L61" i="41"/>
  <c r="L111" i="41"/>
  <c r="L137" i="41"/>
  <c r="L187" i="41"/>
  <c r="L212" i="41"/>
  <c r="L238" i="41"/>
  <c r="L288" i="41"/>
  <c r="L314" i="41"/>
  <c r="L389" i="41"/>
  <c r="L86" i="41"/>
  <c r="L162" i="41"/>
  <c r="L263" i="41"/>
  <c r="L339" i="41"/>
  <c r="L364" i="41"/>
  <c r="L506" i="41"/>
  <c r="M10" i="41"/>
  <c r="M35" i="41"/>
  <c r="M61" i="41"/>
  <c r="M111" i="41"/>
  <c r="M137" i="41"/>
  <c r="M187" i="41"/>
  <c r="M212" i="41"/>
  <c r="M238" i="41"/>
  <c r="M288" i="41"/>
  <c r="M314" i="41"/>
  <c r="M389" i="41"/>
  <c r="M86" i="41"/>
  <c r="M162" i="41"/>
  <c r="M263" i="41"/>
  <c r="M339" i="41"/>
  <c r="M364" i="41"/>
  <c r="M506" i="41"/>
  <c r="N10" i="41"/>
  <c r="N35" i="41"/>
  <c r="N61" i="41"/>
  <c r="N111" i="41"/>
  <c r="N137" i="41"/>
  <c r="N187" i="41"/>
  <c r="N212" i="41"/>
  <c r="N238" i="41"/>
  <c r="N288" i="41"/>
  <c r="N314" i="41"/>
  <c r="N389" i="41"/>
  <c r="N86" i="41"/>
  <c r="N162" i="41"/>
  <c r="N263" i="41"/>
  <c r="N339" i="41"/>
  <c r="N364" i="41"/>
  <c r="N506" i="41"/>
  <c r="O10" i="41"/>
  <c r="O35" i="41"/>
  <c r="O61" i="41"/>
  <c r="O111" i="41"/>
  <c r="O137" i="41"/>
  <c r="O187" i="41"/>
  <c r="O212" i="41"/>
  <c r="O238" i="41"/>
  <c r="O288" i="41"/>
  <c r="O314" i="41"/>
  <c r="O389" i="41"/>
  <c r="O86" i="41"/>
  <c r="O162" i="41"/>
  <c r="O263" i="41"/>
  <c r="O339" i="41"/>
  <c r="O364" i="41"/>
  <c r="O506" i="41"/>
  <c r="H1" i="42"/>
  <c r="D10" i="42"/>
  <c r="B16" i="42"/>
  <c r="D35" i="42"/>
  <c r="B41" i="42"/>
  <c r="D61" i="42"/>
  <c r="B67" i="42"/>
  <c r="D111" i="42"/>
  <c r="B117" i="42"/>
  <c r="D131" i="42"/>
  <c r="E131" i="42"/>
  <c r="F131" i="42"/>
  <c r="G131" i="42"/>
  <c r="H131" i="42"/>
  <c r="I131" i="42"/>
  <c r="J131" i="42"/>
  <c r="K131" i="42"/>
  <c r="L131" i="42"/>
  <c r="M131" i="42"/>
  <c r="N131" i="42"/>
  <c r="O131" i="42"/>
  <c r="D137" i="42"/>
  <c r="B143" i="42"/>
  <c r="D187" i="42"/>
  <c r="B193" i="42"/>
  <c r="D212" i="42"/>
  <c r="B218" i="42"/>
  <c r="D232" i="42"/>
  <c r="E232" i="42"/>
  <c r="F232" i="42"/>
  <c r="G232" i="42"/>
  <c r="H232" i="42"/>
  <c r="I232" i="42"/>
  <c r="J232" i="42"/>
  <c r="K232" i="42"/>
  <c r="L232" i="42"/>
  <c r="M232" i="42"/>
  <c r="N232" i="42"/>
  <c r="O232" i="42"/>
  <c r="D238" i="42"/>
  <c r="B244" i="42"/>
  <c r="D288" i="42"/>
  <c r="B294" i="42"/>
  <c r="D308" i="42"/>
  <c r="E308" i="42"/>
  <c r="F308" i="42"/>
  <c r="G308" i="42"/>
  <c r="H308" i="42"/>
  <c r="I308" i="42"/>
  <c r="J308" i="42"/>
  <c r="K308" i="42"/>
  <c r="L308" i="42"/>
  <c r="M308" i="42"/>
  <c r="N308" i="42"/>
  <c r="O308" i="42"/>
  <c r="D314" i="42"/>
  <c r="B320" i="42"/>
  <c r="D389" i="42"/>
  <c r="B395" i="42"/>
  <c r="D86" i="42"/>
  <c r="D81" i="42"/>
  <c r="E81" i="42"/>
  <c r="F81" i="42"/>
  <c r="G81" i="42"/>
  <c r="H81" i="42"/>
  <c r="I81" i="42"/>
  <c r="J81" i="42"/>
  <c r="K81" i="42"/>
  <c r="L81" i="42"/>
  <c r="M81" i="42"/>
  <c r="N81" i="42"/>
  <c r="O81" i="42"/>
  <c r="B92" i="42"/>
  <c r="D162" i="42"/>
  <c r="D157" i="42"/>
  <c r="E157" i="42"/>
  <c r="F157" i="42"/>
  <c r="G157" i="42"/>
  <c r="H157" i="42"/>
  <c r="I157" i="42"/>
  <c r="J157" i="42"/>
  <c r="K157" i="42"/>
  <c r="L157" i="42"/>
  <c r="M157" i="42"/>
  <c r="N157" i="42"/>
  <c r="O157" i="42"/>
  <c r="B168" i="42"/>
  <c r="D263" i="42"/>
  <c r="D258" i="42"/>
  <c r="E258" i="42"/>
  <c r="F258" i="42"/>
  <c r="G258" i="42"/>
  <c r="H258" i="42"/>
  <c r="I258" i="42"/>
  <c r="J258" i="42"/>
  <c r="K258" i="42"/>
  <c r="L258" i="42"/>
  <c r="M258" i="42"/>
  <c r="N258" i="42"/>
  <c r="O258" i="42"/>
  <c r="B269" i="42"/>
  <c r="D339" i="42"/>
  <c r="D334" i="42"/>
  <c r="E334" i="42"/>
  <c r="F334" i="42"/>
  <c r="G334" i="42"/>
  <c r="H334" i="42"/>
  <c r="I334" i="42"/>
  <c r="J334" i="42"/>
  <c r="K334" i="42"/>
  <c r="L334" i="42"/>
  <c r="M334" i="42"/>
  <c r="N334" i="42"/>
  <c r="O334" i="42"/>
  <c r="B345" i="42"/>
  <c r="D364" i="42"/>
  <c r="D359" i="42"/>
  <c r="E359" i="42"/>
  <c r="F359" i="42"/>
  <c r="G359" i="42"/>
  <c r="H359" i="42"/>
  <c r="I359" i="42"/>
  <c r="J359" i="42"/>
  <c r="K359" i="42"/>
  <c r="L359" i="42"/>
  <c r="M359" i="42"/>
  <c r="N359" i="42"/>
  <c r="O359" i="42"/>
  <c r="B370" i="42"/>
  <c r="D506" i="42"/>
  <c r="E10" i="42"/>
  <c r="E35" i="42"/>
  <c r="E61" i="42"/>
  <c r="E111" i="42"/>
  <c r="E137" i="42"/>
  <c r="E187" i="42"/>
  <c r="E212" i="42"/>
  <c r="E238" i="42"/>
  <c r="E288" i="42"/>
  <c r="E314" i="42"/>
  <c r="E389" i="42"/>
  <c r="E86" i="42"/>
  <c r="E162" i="42"/>
  <c r="E263" i="42"/>
  <c r="E339" i="42"/>
  <c r="E364" i="42"/>
  <c r="E506" i="42"/>
  <c r="F10" i="42"/>
  <c r="F35" i="42"/>
  <c r="F61" i="42"/>
  <c r="F111" i="42"/>
  <c r="F137" i="42"/>
  <c r="F187" i="42"/>
  <c r="F212" i="42"/>
  <c r="F238" i="42"/>
  <c r="F288" i="42"/>
  <c r="F314" i="42"/>
  <c r="F389" i="42"/>
  <c r="F86" i="42"/>
  <c r="F162" i="42"/>
  <c r="F263" i="42"/>
  <c r="F339" i="42"/>
  <c r="F364" i="42"/>
  <c r="F506" i="42"/>
  <c r="G10" i="42"/>
  <c r="G35" i="42"/>
  <c r="G61" i="42"/>
  <c r="G111" i="42"/>
  <c r="G137" i="42"/>
  <c r="G187" i="42"/>
  <c r="G212" i="42"/>
  <c r="G238" i="42"/>
  <c r="G288" i="42"/>
  <c r="G314" i="42"/>
  <c r="G389" i="42"/>
  <c r="G86" i="42"/>
  <c r="G162" i="42"/>
  <c r="G263" i="42"/>
  <c r="G339" i="42"/>
  <c r="G364" i="42"/>
  <c r="G506" i="42"/>
  <c r="H10" i="42"/>
  <c r="H35" i="42"/>
  <c r="H61" i="42"/>
  <c r="H111" i="42"/>
  <c r="H137" i="42"/>
  <c r="H187" i="42"/>
  <c r="H212" i="42"/>
  <c r="H238" i="42"/>
  <c r="H288" i="42"/>
  <c r="H314" i="42"/>
  <c r="H389" i="42"/>
  <c r="H86" i="42"/>
  <c r="H162" i="42"/>
  <c r="H263" i="42"/>
  <c r="H339" i="42"/>
  <c r="H364" i="42"/>
  <c r="H506" i="42"/>
  <c r="I10" i="42"/>
  <c r="I35" i="42"/>
  <c r="I61" i="42"/>
  <c r="I111" i="42"/>
  <c r="I137" i="42"/>
  <c r="I187" i="42"/>
  <c r="I212" i="42"/>
  <c r="I238" i="42"/>
  <c r="I288" i="42"/>
  <c r="I314" i="42"/>
  <c r="I389" i="42"/>
  <c r="I86" i="42"/>
  <c r="I162" i="42"/>
  <c r="I263" i="42"/>
  <c r="I339" i="42"/>
  <c r="I364" i="42"/>
  <c r="I506" i="42"/>
  <c r="J10" i="42"/>
  <c r="J35" i="42"/>
  <c r="J61" i="42"/>
  <c r="J111" i="42"/>
  <c r="J137" i="42"/>
  <c r="J187" i="42"/>
  <c r="J212" i="42"/>
  <c r="J238" i="42"/>
  <c r="J288" i="42"/>
  <c r="J314" i="42"/>
  <c r="J389" i="42"/>
  <c r="J86" i="42"/>
  <c r="J162" i="42"/>
  <c r="J263" i="42"/>
  <c r="J339" i="42"/>
  <c r="J364" i="42"/>
  <c r="J506" i="42"/>
  <c r="K10" i="42"/>
  <c r="K35" i="42"/>
  <c r="K61" i="42"/>
  <c r="K111" i="42"/>
  <c r="K137" i="42"/>
  <c r="K187" i="42"/>
  <c r="K212" i="42"/>
  <c r="K238" i="42"/>
  <c r="K288" i="42"/>
  <c r="K314" i="42"/>
  <c r="K389" i="42"/>
  <c r="K86" i="42"/>
  <c r="K162" i="42"/>
  <c r="K263" i="42"/>
  <c r="K339" i="42"/>
  <c r="K364" i="42"/>
  <c r="K506" i="42"/>
  <c r="L10" i="42"/>
  <c r="L35" i="42"/>
  <c r="L61" i="42"/>
  <c r="L111" i="42"/>
  <c r="L137" i="42"/>
  <c r="L187" i="42"/>
  <c r="L212" i="42"/>
  <c r="L238" i="42"/>
  <c r="L288" i="42"/>
  <c r="L314" i="42"/>
  <c r="L389" i="42"/>
  <c r="L86" i="42"/>
  <c r="L162" i="42"/>
  <c r="L263" i="42"/>
  <c r="L339" i="42"/>
  <c r="L364" i="42"/>
  <c r="L506" i="42"/>
  <c r="M10" i="42"/>
  <c r="M35" i="42"/>
  <c r="M61" i="42"/>
  <c r="M111" i="42"/>
  <c r="M137" i="42"/>
  <c r="M187" i="42"/>
  <c r="M212" i="42"/>
  <c r="M238" i="42"/>
  <c r="M288" i="42"/>
  <c r="M314" i="42"/>
  <c r="M389" i="42"/>
  <c r="M86" i="42"/>
  <c r="M162" i="42"/>
  <c r="M263" i="42"/>
  <c r="M339" i="42"/>
  <c r="M364" i="42"/>
  <c r="M506" i="42"/>
  <c r="N10" i="42"/>
  <c r="N35" i="42"/>
  <c r="N61" i="42"/>
  <c r="N111" i="42"/>
  <c r="N137" i="42"/>
  <c r="N187" i="42"/>
  <c r="N212" i="42"/>
  <c r="N238" i="42"/>
  <c r="N288" i="42"/>
  <c r="N314" i="42"/>
  <c r="N389" i="42"/>
  <c r="N86" i="42"/>
  <c r="N162" i="42"/>
  <c r="N263" i="42"/>
  <c r="N339" i="42"/>
  <c r="N364" i="42"/>
  <c r="N506" i="42"/>
  <c r="O10" i="42"/>
  <c r="O35" i="42"/>
  <c r="O61" i="42"/>
  <c r="O111" i="42"/>
  <c r="O137" i="42"/>
  <c r="O187" i="42"/>
  <c r="O212" i="42"/>
  <c r="O238" i="42"/>
  <c r="O288" i="42"/>
  <c r="O314" i="42"/>
  <c r="O389" i="42"/>
  <c r="O86" i="42"/>
  <c r="O162" i="42"/>
  <c r="O263" i="42"/>
  <c r="O339" i="42"/>
  <c r="O364" i="42"/>
  <c r="O506" i="42"/>
  <c r="H1" i="43"/>
  <c r="D10" i="43"/>
  <c r="B16" i="43"/>
  <c r="D35" i="43"/>
  <c r="B41" i="43"/>
  <c r="D61" i="43"/>
  <c r="B67" i="43"/>
  <c r="D111" i="43"/>
  <c r="B117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D137" i="43"/>
  <c r="B143" i="43"/>
  <c r="D187" i="43"/>
  <c r="B193" i="43"/>
  <c r="D212" i="43"/>
  <c r="B218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D238" i="43"/>
  <c r="B244" i="43"/>
  <c r="D288" i="43"/>
  <c r="B294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D314" i="43"/>
  <c r="B320" i="43"/>
  <c r="D389" i="43"/>
  <c r="B395" i="43"/>
  <c r="D86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B92" i="43"/>
  <c r="D162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B168" i="43"/>
  <c r="D263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B269" i="43"/>
  <c r="D339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B345" i="43"/>
  <c r="D364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B370" i="43"/>
  <c r="D506" i="43"/>
  <c r="E10" i="43"/>
  <c r="E35" i="43"/>
  <c r="E61" i="43"/>
  <c r="E111" i="43"/>
  <c r="E137" i="43"/>
  <c r="E187" i="43"/>
  <c r="E212" i="43"/>
  <c r="E238" i="43"/>
  <c r="E288" i="43"/>
  <c r="E314" i="43"/>
  <c r="E389" i="43"/>
  <c r="E86" i="43"/>
  <c r="E162" i="43"/>
  <c r="E263" i="43"/>
  <c r="E339" i="43"/>
  <c r="E364" i="43"/>
  <c r="E506" i="43"/>
  <c r="F10" i="43"/>
  <c r="F35" i="43"/>
  <c r="F61" i="43"/>
  <c r="F111" i="43"/>
  <c r="F137" i="43"/>
  <c r="F187" i="43"/>
  <c r="F212" i="43"/>
  <c r="F238" i="43"/>
  <c r="F288" i="43"/>
  <c r="F314" i="43"/>
  <c r="F389" i="43"/>
  <c r="F86" i="43"/>
  <c r="F162" i="43"/>
  <c r="F263" i="43"/>
  <c r="F339" i="43"/>
  <c r="F364" i="43"/>
  <c r="F506" i="43"/>
  <c r="G10" i="43"/>
  <c r="G35" i="43"/>
  <c r="G61" i="43"/>
  <c r="G111" i="43"/>
  <c r="G137" i="43"/>
  <c r="G187" i="43"/>
  <c r="G212" i="43"/>
  <c r="G238" i="43"/>
  <c r="G288" i="43"/>
  <c r="G314" i="43"/>
  <c r="G389" i="43"/>
  <c r="G86" i="43"/>
  <c r="G162" i="43"/>
  <c r="G263" i="43"/>
  <c r="G339" i="43"/>
  <c r="G364" i="43"/>
  <c r="G506" i="43"/>
  <c r="H10" i="43"/>
  <c r="H35" i="43"/>
  <c r="H61" i="43"/>
  <c r="H111" i="43"/>
  <c r="H137" i="43"/>
  <c r="H187" i="43"/>
  <c r="H212" i="43"/>
  <c r="H238" i="43"/>
  <c r="H288" i="43"/>
  <c r="H314" i="43"/>
  <c r="H389" i="43"/>
  <c r="H86" i="43"/>
  <c r="H162" i="43"/>
  <c r="H263" i="43"/>
  <c r="H339" i="43"/>
  <c r="H364" i="43"/>
  <c r="H506" i="43"/>
  <c r="I10" i="43"/>
  <c r="I35" i="43"/>
  <c r="I61" i="43"/>
  <c r="I111" i="43"/>
  <c r="I137" i="43"/>
  <c r="I187" i="43"/>
  <c r="I212" i="43"/>
  <c r="I238" i="43"/>
  <c r="I288" i="43"/>
  <c r="I314" i="43"/>
  <c r="I389" i="43"/>
  <c r="I86" i="43"/>
  <c r="I162" i="43"/>
  <c r="I263" i="43"/>
  <c r="I339" i="43"/>
  <c r="I364" i="43"/>
  <c r="I506" i="43"/>
  <c r="J10" i="43"/>
  <c r="J35" i="43"/>
  <c r="J61" i="43"/>
  <c r="J111" i="43"/>
  <c r="J137" i="43"/>
  <c r="J187" i="43"/>
  <c r="J212" i="43"/>
  <c r="J238" i="43"/>
  <c r="J288" i="43"/>
  <c r="J314" i="43"/>
  <c r="J389" i="43"/>
  <c r="J86" i="43"/>
  <c r="J162" i="43"/>
  <c r="J263" i="43"/>
  <c r="J339" i="43"/>
  <c r="J364" i="43"/>
  <c r="J506" i="43"/>
  <c r="K10" i="43"/>
  <c r="K35" i="43"/>
  <c r="K61" i="43"/>
  <c r="K111" i="43"/>
  <c r="K137" i="43"/>
  <c r="K187" i="43"/>
  <c r="K212" i="43"/>
  <c r="K238" i="43"/>
  <c r="K288" i="43"/>
  <c r="K314" i="43"/>
  <c r="K389" i="43"/>
  <c r="K86" i="43"/>
  <c r="K162" i="43"/>
  <c r="K263" i="43"/>
  <c r="K339" i="43"/>
  <c r="K364" i="43"/>
  <c r="K506" i="43"/>
  <c r="L10" i="43"/>
  <c r="L35" i="43"/>
  <c r="L61" i="43"/>
  <c r="L111" i="43"/>
  <c r="L137" i="43"/>
  <c r="L187" i="43"/>
  <c r="L212" i="43"/>
  <c r="L238" i="43"/>
  <c r="L288" i="43"/>
  <c r="L314" i="43"/>
  <c r="L389" i="43"/>
  <c r="L86" i="43"/>
  <c r="L162" i="43"/>
  <c r="L263" i="43"/>
  <c r="L339" i="43"/>
  <c r="L364" i="43"/>
  <c r="L506" i="43"/>
  <c r="M10" i="43"/>
  <c r="M35" i="43"/>
  <c r="M61" i="43"/>
  <c r="M111" i="43"/>
  <c r="M137" i="43"/>
  <c r="M187" i="43"/>
  <c r="M212" i="43"/>
  <c r="M238" i="43"/>
  <c r="M288" i="43"/>
  <c r="M314" i="43"/>
  <c r="M389" i="43"/>
  <c r="M86" i="43"/>
  <c r="M162" i="43"/>
  <c r="M263" i="43"/>
  <c r="M339" i="43"/>
  <c r="M364" i="43"/>
  <c r="M506" i="43"/>
  <c r="N10" i="43"/>
  <c r="N35" i="43"/>
  <c r="N61" i="43"/>
  <c r="N111" i="43"/>
  <c r="N137" i="43"/>
  <c r="N187" i="43"/>
  <c r="N212" i="43"/>
  <c r="N238" i="43"/>
  <c r="N288" i="43"/>
  <c r="N314" i="43"/>
  <c r="N389" i="43"/>
  <c r="N86" i="43"/>
  <c r="N162" i="43"/>
  <c r="N263" i="43"/>
  <c r="N339" i="43"/>
  <c r="N364" i="43"/>
  <c r="N506" i="43"/>
  <c r="O10" i="43"/>
  <c r="O35" i="43"/>
  <c r="O61" i="43"/>
  <c r="O111" i="43"/>
  <c r="O137" i="43"/>
  <c r="O187" i="43"/>
  <c r="O212" i="43"/>
  <c r="O238" i="43"/>
  <c r="O288" i="43"/>
  <c r="O314" i="43"/>
  <c r="O389" i="43"/>
  <c r="O86" i="43"/>
  <c r="O162" i="43"/>
  <c r="O263" i="43"/>
  <c r="O339" i="43"/>
  <c r="O364" i="43"/>
  <c r="O506" i="43"/>
  <c r="D10" i="44"/>
  <c r="B16" i="44"/>
  <c r="D35" i="44"/>
  <c r="B41" i="44"/>
  <c r="D61" i="44"/>
  <c r="B67" i="44"/>
  <c r="D111" i="44"/>
  <c r="B117" i="44"/>
  <c r="D131" i="44"/>
  <c r="E131" i="44"/>
  <c r="F131" i="44"/>
  <c r="G131" i="44"/>
  <c r="H131" i="44"/>
  <c r="I131" i="44"/>
  <c r="J131" i="44"/>
  <c r="K131" i="44"/>
  <c r="L131" i="44"/>
  <c r="M131" i="44"/>
  <c r="N131" i="44"/>
  <c r="O131" i="44"/>
  <c r="D137" i="44"/>
  <c r="B143" i="44"/>
  <c r="D187" i="44"/>
  <c r="B193" i="44"/>
  <c r="D212" i="44"/>
  <c r="B218" i="44"/>
  <c r="D232" i="44"/>
  <c r="E232" i="44"/>
  <c r="F232" i="44"/>
  <c r="G232" i="44"/>
  <c r="H232" i="44"/>
  <c r="I232" i="44"/>
  <c r="J232" i="44"/>
  <c r="K232" i="44"/>
  <c r="L232" i="44"/>
  <c r="M232" i="44"/>
  <c r="N232" i="44"/>
  <c r="O232" i="44"/>
  <c r="D238" i="44"/>
  <c r="B244" i="44"/>
  <c r="D288" i="44"/>
  <c r="B294" i="44"/>
  <c r="D308" i="44"/>
  <c r="E308" i="44"/>
  <c r="F308" i="44"/>
  <c r="G308" i="44"/>
  <c r="H308" i="44"/>
  <c r="I308" i="44"/>
  <c r="J308" i="44"/>
  <c r="K308" i="44"/>
  <c r="L308" i="44"/>
  <c r="M308" i="44"/>
  <c r="N308" i="44"/>
  <c r="O308" i="44"/>
  <c r="D314" i="44"/>
  <c r="B320" i="44"/>
  <c r="D389" i="44"/>
  <c r="B395" i="44"/>
  <c r="D86" i="44"/>
  <c r="D81" i="44"/>
  <c r="E81" i="44"/>
  <c r="F81" i="44"/>
  <c r="G81" i="44"/>
  <c r="H81" i="44"/>
  <c r="I81" i="44"/>
  <c r="J81" i="44"/>
  <c r="K81" i="44"/>
  <c r="L81" i="44"/>
  <c r="M81" i="44"/>
  <c r="N81" i="44"/>
  <c r="O81" i="44"/>
  <c r="B92" i="44"/>
  <c r="D162" i="44"/>
  <c r="D157" i="44"/>
  <c r="E157" i="44"/>
  <c r="F157" i="44"/>
  <c r="G157" i="44"/>
  <c r="H157" i="44"/>
  <c r="I157" i="44"/>
  <c r="J157" i="44"/>
  <c r="K157" i="44"/>
  <c r="L157" i="44"/>
  <c r="M157" i="44"/>
  <c r="N157" i="44"/>
  <c r="O157" i="44"/>
  <c r="B168" i="44"/>
  <c r="D263" i="44"/>
  <c r="D258" i="44"/>
  <c r="E258" i="44"/>
  <c r="F258" i="44"/>
  <c r="G258" i="44"/>
  <c r="H258" i="44"/>
  <c r="I258" i="44"/>
  <c r="J258" i="44"/>
  <c r="K258" i="44"/>
  <c r="L258" i="44"/>
  <c r="M258" i="44"/>
  <c r="N258" i="44"/>
  <c r="O258" i="44"/>
  <c r="B269" i="44"/>
  <c r="D339" i="44"/>
  <c r="D334" i="44"/>
  <c r="E334" i="44"/>
  <c r="F334" i="44"/>
  <c r="G334" i="44"/>
  <c r="H334" i="44"/>
  <c r="I334" i="44"/>
  <c r="J334" i="44"/>
  <c r="K334" i="44"/>
  <c r="L334" i="44"/>
  <c r="M334" i="44"/>
  <c r="N334" i="44"/>
  <c r="O334" i="44"/>
  <c r="B345" i="44"/>
  <c r="D364" i="44"/>
  <c r="D359" i="44"/>
  <c r="E359" i="44"/>
  <c r="F359" i="44"/>
  <c r="G359" i="44"/>
  <c r="H359" i="44"/>
  <c r="I359" i="44"/>
  <c r="J359" i="44"/>
  <c r="K359" i="44"/>
  <c r="L359" i="44"/>
  <c r="M359" i="44"/>
  <c r="N359" i="44"/>
  <c r="O359" i="44"/>
  <c r="B370" i="44"/>
  <c r="D506" i="44"/>
  <c r="E10" i="44"/>
  <c r="E35" i="44"/>
  <c r="E61" i="44"/>
  <c r="E111" i="44"/>
  <c r="E137" i="44"/>
  <c r="E187" i="44"/>
  <c r="E212" i="44"/>
  <c r="E238" i="44"/>
  <c r="E288" i="44"/>
  <c r="E314" i="44"/>
  <c r="E389" i="44"/>
  <c r="E86" i="44"/>
  <c r="E162" i="44"/>
  <c r="E263" i="44"/>
  <c r="E339" i="44"/>
  <c r="E364" i="44"/>
  <c r="E506" i="44"/>
  <c r="F10" i="44"/>
  <c r="F35" i="44"/>
  <c r="F61" i="44"/>
  <c r="F111" i="44"/>
  <c r="F137" i="44"/>
  <c r="F187" i="44"/>
  <c r="F212" i="44"/>
  <c r="F238" i="44"/>
  <c r="F288" i="44"/>
  <c r="F314" i="44"/>
  <c r="F389" i="44"/>
  <c r="F86" i="44"/>
  <c r="F162" i="44"/>
  <c r="F263" i="44"/>
  <c r="F339" i="44"/>
  <c r="F364" i="44"/>
  <c r="F506" i="44"/>
  <c r="G10" i="44"/>
  <c r="G35" i="44"/>
  <c r="G61" i="44"/>
  <c r="G111" i="44"/>
  <c r="G137" i="44"/>
  <c r="G187" i="44"/>
  <c r="G212" i="44"/>
  <c r="G238" i="44"/>
  <c r="G288" i="44"/>
  <c r="G314" i="44"/>
  <c r="G389" i="44"/>
  <c r="G86" i="44"/>
  <c r="G162" i="44"/>
  <c r="G263" i="44"/>
  <c r="G339" i="44"/>
  <c r="G364" i="44"/>
  <c r="G506" i="44"/>
  <c r="H10" i="44"/>
  <c r="H35" i="44"/>
  <c r="H61" i="44"/>
  <c r="H111" i="44"/>
  <c r="H137" i="44"/>
  <c r="H187" i="44"/>
  <c r="H212" i="44"/>
  <c r="H238" i="44"/>
  <c r="H288" i="44"/>
  <c r="H314" i="44"/>
  <c r="H389" i="44"/>
  <c r="H86" i="44"/>
  <c r="H162" i="44"/>
  <c r="H263" i="44"/>
  <c r="H339" i="44"/>
  <c r="H364" i="44"/>
  <c r="H506" i="44"/>
  <c r="I10" i="44"/>
  <c r="I35" i="44"/>
  <c r="I61" i="44"/>
  <c r="I111" i="44"/>
  <c r="I137" i="44"/>
  <c r="I187" i="44"/>
  <c r="I212" i="44"/>
  <c r="I238" i="44"/>
  <c r="I288" i="44"/>
  <c r="I314" i="44"/>
  <c r="I389" i="44"/>
  <c r="I86" i="44"/>
  <c r="I162" i="44"/>
  <c r="I263" i="44"/>
  <c r="I339" i="44"/>
  <c r="I364" i="44"/>
  <c r="I506" i="44"/>
  <c r="J10" i="44"/>
  <c r="J35" i="44"/>
  <c r="J61" i="44"/>
  <c r="J111" i="44"/>
  <c r="J137" i="44"/>
  <c r="J187" i="44"/>
  <c r="J212" i="44"/>
  <c r="J238" i="44"/>
  <c r="J288" i="44"/>
  <c r="J314" i="44"/>
  <c r="J389" i="44"/>
  <c r="J86" i="44"/>
  <c r="J162" i="44"/>
  <c r="J263" i="44"/>
  <c r="J339" i="44"/>
  <c r="J364" i="44"/>
  <c r="J506" i="44"/>
  <c r="K10" i="44"/>
  <c r="K35" i="44"/>
  <c r="K61" i="44"/>
  <c r="K111" i="44"/>
  <c r="K137" i="44"/>
  <c r="K187" i="44"/>
  <c r="K212" i="44"/>
  <c r="K238" i="44"/>
  <c r="K288" i="44"/>
  <c r="K314" i="44"/>
  <c r="K389" i="44"/>
  <c r="K86" i="44"/>
  <c r="K162" i="44"/>
  <c r="K263" i="44"/>
  <c r="K339" i="44"/>
  <c r="K364" i="44"/>
  <c r="K506" i="44"/>
  <c r="L10" i="44"/>
  <c r="L35" i="44"/>
  <c r="L61" i="44"/>
  <c r="L111" i="44"/>
  <c r="L137" i="44"/>
  <c r="L187" i="44"/>
  <c r="L212" i="44"/>
  <c r="L238" i="44"/>
  <c r="L288" i="44"/>
  <c r="L314" i="44"/>
  <c r="L389" i="44"/>
  <c r="L86" i="44"/>
  <c r="L162" i="44"/>
  <c r="L263" i="44"/>
  <c r="L339" i="44"/>
  <c r="L364" i="44"/>
  <c r="L506" i="44"/>
  <c r="M10" i="44"/>
  <c r="M35" i="44"/>
  <c r="M61" i="44"/>
  <c r="M111" i="44"/>
  <c r="M137" i="44"/>
  <c r="M187" i="44"/>
  <c r="M212" i="44"/>
  <c r="M238" i="44"/>
  <c r="M288" i="44"/>
  <c r="M314" i="44"/>
  <c r="M389" i="44"/>
  <c r="M86" i="44"/>
  <c r="M162" i="44"/>
  <c r="M263" i="44"/>
  <c r="M339" i="44"/>
  <c r="M364" i="44"/>
  <c r="M506" i="44"/>
  <c r="N10" i="44"/>
  <c r="N35" i="44"/>
  <c r="N61" i="44"/>
  <c r="N111" i="44"/>
  <c r="N137" i="44"/>
  <c r="N187" i="44"/>
  <c r="N212" i="44"/>
  <c r="N238" i="44"/>
  <c r="N288" i="44"/>
  <c r="N314" i="44"/>
  <c r="N389" i="44"/>
  <c r="N86" i="44"/>
  <c r="N162" i="44"/>
  <c r="N263" i="44"/>
  <c r="N339" i="44"/>
  <c r="N364" i="44"/>
  <c r="N506" i="44"/>
  <c r="O10" i="44"/>
  <c r="O35" i="44"/>
  <c r="O61" i="44"/>
  <c r="O111" i="44"/>
  <c r="O137" i="44"/>
  <c r="O187" i="44"/>
  <c r="O212" i="44"/>
  <c r="O238" i="44"/>
  <c r="O288" i="44"/>
  <c r="O314" i="44"/>
  <c r="O389" i="44"/>
  <c r="O86" i="44"/>
  <c r="O162" i="44"/>
  <c r="O263" i="44"/>
  <c r="O339" i="44"/>
  <c r="O364" i="44"/>
  <c r="O506" i="44"/>
  <c r="H1" i="45"/>
  <c r="D10" i="45"/>
  <c r="B16" i="45"/>
  <c r="D35" i="45"/>
  <c r="B41" i="45"/>
  <c r="D61" i="45"/>
  <c r="B67" i="45"/>
  <c r="D111" i="45"/>
  <c r="B117" i="45"/>
  <c r="D131" i="45"/>
  <c r="E131" i="45"/>
  <c r="F131" i="45"/>
  <c r="G131" i="45"/>
  <c r="H131" i="45"/>
  <c r="I131" i="45"/>
  <c r="J131" i="45"/>
  <c r="K131" i="45"/>
  <c r="L131" i="45"/>
  <c r="M131" i="45"/>
  <c r="N131" i="45"/>
  <c r="O131" i="45"/>
  <c r="D137" i="45"/>
  <c r="B143" i="45"/>
  <c r="D187" i="45"/>
  <c r="B193" i="45"/>
  <c r="D212" i="45"/>
  <c r="B218" i="45"/>
  <c r="D232" i="45"/>
  <c r="E232" i="45"/>
  <c r="F232" i="45"/>
  <c r="G232" i="45"/>
  <c r="H232" i="45"/>
  <c r="I232" i="45"/>
  <c r="J232" i="45"/>
  <c r="K232" i="45"/>
  <c r="L232" i="45"/>
  <c r="M232" i="45"/>
  <c r="N232" i="45"/>
  <c r="O232" i="45"/>
  <c r="D238" i="45"/>
  <c r="B244" i="45"/>
  <c r="D288" i="45"/>
  <c r="B294" i="45"/>
  <c r="D308" i="45"/>
  <c r="E308" i="45"/>
  <c r="F308" i="45"/>
  <c r="G308" i="45"/>
  <c r="H308" i="45"/>
  <c r="I308" i="45"/>
  <c r="J308" i="45"/>
  <c r="K308" i="45"/>
  <c r="L308" i="45"/>
  <c r="M308" i="45"/>
  <c r="N308" i="45"/>
  <c r="O308" i="45"/>
  <c r="D314" i="45"/>
  <c r="B320" i="45"/>
  <c r="D389" i="45"/>
  <c r="B395" i="45"/>
  <c r="D86" i="45"/>
  <c r="D81" i="45"/>
  <c r="E81" i="45"/>
  <c r="F81" i="45"/>
  <c r="G81" i="45"/>
  <c r="H81" i="45"/>
  <c r="I81" i="45"/>
  <c r="J81" i="45"/>
  <c r="K81" i="45"/>
  <c r="L81" i="45"/>
  <c r="M81" i="45"/>
  <c r="N81" i="45"/>
  <c r="O81" i="45"/>
  <c r="B92" i="45"/>
  <c r="D162" i="45"/>
  <c r="D157" i="45"/>
  <c r="E157" i="45"/>
  <c r="F157" i="45"/>
  <c r="G157" i="45"/>
  <c r="H157" i="45"/>
  <c r="I157" i="45"/>
  <c r="J157" i="45"/>
  <c r="K157" i="45"/>
  <c r="L157" i="45"/>
  <c r="M157" i="45"/>
  <c r="N157" i="45"/>
  <c r="O157" i="45"/>
  <c r="B168" i="45"/>
  <c r="D263" i="45"/>
  <c r="D258" i="45"/>
  <c r="E258" i="45"/>
  <c r="F258" i="45"/>
  <c r="G258" i="45"/>
  <c r="H258" i="45"/>
  <c r="I258" i="45"/>
  <c r="J258" i="45"/>
  <c r="K258" i="45"/>
  <c r="L258" i="45"/>
  <c r="M258" i="45"/>
  <c r="N258" i="45"/>
  <c r="O258" i="45"/>
  <c r="B269" i="45"/>
  <c r="D339" i="45"/>
  <c r="D334" i="45"/>
  <c r="E334" i="45"/>
  <c r="F334" i="45"/>
  <c r="G334" i="45"/>
  <c r="H334" i="45"/>
  <c r="I334" i="45"/>
  <c r="J334" i="45"/>
  <c r="K334" i="45"/>
  <c r="L334" i="45"/>
  <c r="M334" i="45"/>
  <c r="N334" i="45"/>
  <c r="O334" i="45"/>
  <c r="B345" i="45"/>
  <c r="D364" i="45"/>
  <c r="D359" i="45"/>
  <c r="E359" i="45"/>
  <c r="F359" i="45"/>
  <c r="G359" i="45"/>
  <c r="H359" i="45"/>
  <c r="I359" i="45"/>
  <c r="J359" i="45"/>
  <c r="K359" i="45"/>
  <c r="L359" i="45"/>
  <c r="M359" i="45"/>
  <c r="N359" i="45"/>
  <c r="O359" i="45"/>
  <c r="B370" i="45"/>
  <c r="D506" i="45"/>
  <c r="E10" i="45"/>
  <c r="E35" i="45"/>
  <c r="E61" i="45"/>
  <c r="E111" i="45"/>
  <c r="E137" i="45"/>
  <c r="E187" i="45"/>
  <c r="E212" i="45"/>
  <c r="E238" i="45"/>
  <c r="E288" i="45"/>
  <c r="E314" i="45"/>
  <c r="E389" i="45"/>
  <c r="E86" i="45"/>
  <c r="E162" i="45"/>
  <c r="E263" i="45"/>
  <c r="E339" i="45"/>
  <c r="E364" i="45"/>
  <c r="E506" i="45"/>
  <c r="F10" i="45"/>
  <c r="F35" i="45"/>
  <c r="F61" i="45"/>
  <c r="F111" i="45"/>
  <c r="F137" i="45"/>
  <c r="F187" i="45"/>
  <c r="F212" i="45"/>
  <c r="F238" i="45"/>
  <c r="F288" i="45"/>
  <c r="F314" i="45"/>
  <c r="F389" i="45"/>
  <c r="F86" i="45"/>
  <c r="F162" i="45"/>
  <c r="F263" i="45"/>
  <c r="F339" i="45"/>
  <c r="F364" i="45"/>
  <c r="F506" i="45"/>
  <c r="G10" i="45"/>
  <c r="G35" i="45"/>
  <c r="G61" i="45"/>
  <c r="G111" i="45"/>
  <c r="G137" i="45"/>
  <c r="G187" i="45"/>
  <c r="G212" i="45"/>
  <c r="G238" i="45"/>
  <c r="G288" i="45"/>
  <c r="G314" i="45"/>
  <c r="G389" i="45"/>
  <c r="G86" i="45"/>
  <c r="G162" i="45"/>
  <c r="G263" i="45"/>
  <c r="G339" i="45"/>
  <c r="G364" i="45"/>
  <c r="G506" i="45"/>
  <c r="H10" i="45"/>
  <c r="H35" i="45"/>
  <c r="H61" i="45"/>
  <c r="H111" i="45"/>
  <c r="H137" i="45"/>
  <c r="H187" i="45"/>
  <c r="H212" i="45"/>
  <c r="H238" i="45"/>
  <c r="H288" i="45"/>
  <c r="H314" i="45"/>
  <c r="H389" i="45"/>
  <c r="H86" i="45"/>
  <c r="H162" i="45"/>
  <c r="H263" i="45"/>
  <c r="H339" i="45"/>
  <c r="H364" i="45"/>
  <c r="H506" i="45"/>
  <c r="I10" i="45"/>
  <c r="I35" i="45"/>
  <c r="I61" i="45"/>
  <c r="I111" i="45"/>
  <c r="I137" i="45"/>
  <c r="I187" i="45"/>
  <c r="I212" i="45"/>
  <c r="I238" i="45"/>
  <c r="I288" i="45"/>
  <c r="I314" i="45"/>
  <c r="I389" i="45"/>
  <c r="I86" i="45"/>
  <c r="I162" i="45"/>
  <c r="I263" i="45"/>
  <c r="I339" i="45"/>
  <c r="I364" i="45"/>
  <c r="I506" i="45"/>
  <c r="J10" i="45"/>
  <c r="J35" i="45"/>
  <c r="J61" i="45"/>
  <c r="J111" i="45"/>
  <c r="J137" i="45"/>
  <c r="J187" i="45"/>
  <c r="J212" i="45"/>
  <c r="J238" i="45"/>
  <c r="J288" i="45"/>
  <c r="J314" i="45"/>
  <c r="J389" i="45"/>
  <c r="J86" i="45"/>
  <c r="J162" i="45"/>
  <c r="J263" i="45"/>
  <c r="J339" i="45"/>
  <c r="J364" i="45"/>
  <c r="J506" i="45"/>
  <c r="K10" i="45"/>
  <c r="K35" i="45"/>
  <c r="K61" i="45"/>
  <c r="K111" i="45"/>
  <c r="K137" i="45"/>
  <c r="K187" i="45"/>
  <c r="K212" i="45"/>
  <c r="K238" i="45"/>
  <c r="K288" i="45"/>
  <c r="K314" i="45"/>
  <c r="K389" i="45"/>
  <c r="K86" i="45"/>
  <c r="K162" i="45"/>
  <c r="K263" i="45"/>
  <c r="K339" i="45"/>
  <c r="K364" i="45"/>
  <c r="K506" i="45"/>
  <c r="L10" i="45"/>
  <c r="L35" i="45"/>
  <c r="L61" i="45"/>
  <c r="L111" i="45"/>
  <c r="L137" i="45"/>
  <c r="L187" i="45"/>
  <c r="L212" i="45"/>
  <c r="L238" i="45"/>
  <c r="L288" i="45"/>
  <c r="L314" i="45"/>
  <c r="L389" i="45"/>
  <c r="L86" i="45"/>
  <c r="L162" i="45"/>
  <c r="L263" i="45"/>
  <c r="L339" i="45"/>
  <c r="L364" i="45"/>
  <c r="L506" i="45"/>
  <c r="M10" i="45"/>
  <c r="M35" i="45"/>
  <c r="M61" i="45"/>
  <c r="M111" i="45"/>
  <c r="M137" i="45"/>
  <c r="M187" i="45"/>
  <c r="M212" i="45"/>
  <c r="M238" i="45"/>
  <c r="M288" i="45"/>
  <c r="M314" i="45"/>
  <c r="M389" i="45"/>
  <c r="M86" i="45"/>
  <c r="M162" i="45"/>
  <c r="M263" i="45"/>
  <c r="M339" i="45"/>
  <c r="M364" i="45"/>
  <c r="M506" i="45"/>
  <c r="N10" i="45"/>
  <c r="N35" i="45"/>
  <c r="N61" i="45"/>
  <c r="N111" i="45"/>
  <c r="N137" i="45"/>
  <c r="N187" i="45"/>
  <c r="N212" i="45"/>
  <c r="N238" i="45"/>
  <c r="N288" i="45"/>
  <c r="N314" i="45"/>
  <c r="N389" i="45"/>
  <c r="N86" i="45"/>
  <c r="N162" i="45"/>
  <c r="N263" i="45"/>
  <c r="N339" i="45"/>
  <c r="N364" i="45"/>
  <c r="N506" i="45"/>
  <c r="O10" i="45"/>
  <c r="O35" i="45"/>
  <c r="O61" i="45"/>
  <c r="O111" i="45"/>
  <c r="O137" i="45"/>
  <c r="O187" i="45"/>
  <c r="O212" i="45"/>
  <c r="O238" i="45"/>
  <c r="O288" i="45"/>
  <c r="O314" i="45"/>
  <c r="O389" i="45"/>
  <c r="O86" i="45"/>
  <c r="O162" i="45"/>
  <c r="O263" i="45"/>
  <c r="O339" i="45"/>
  <c r="O364" i="45"/>
  <c r="O506" i="45"/>
  <c r="H1" i="46"/>
  <c r="D10" i="46"/>
  <c r="B16" i="46"/>
  <c r="D35" i="46"/>
  <c r="B41" i="46"/>
  <c r="D61" i="46"/>
  <c r="B67" i="46"/>
  <c r="D111" i="46"/>
  <c r="B117" i="46"/>
  <c r="D131" i="46"/>
  <c r="E131" i="46"/>
  <c r="F131" i="46"/>
  <c r="G131" i="46"/>
  <c r="H131" i="46"/>
  <c r="I131" i="46"/>
  <c r="J131" i="46"/>
  <c r="K131" i="46"/>
  <c r="L131" i="46"/>
  <c r="M131" i="46"/>
  <c r="N131" i="46"/>
  <c r="O131" i="46"/>
  <c r="D137" i="46"/>
  <c r="B143" i="46"/>
  <c r="D187" i="46"/>
  <c r="B193" i="46"/>
  <c r="D212" i="46"/>
  <c r="B218" i="46"/>
  <c r="D232" i="46"/>
  <c r="E232" i="46"/>
  <c r="F232" i="46"/>
  <c r="G232" i="46"/>
  <c r="H232" i="46"/>
  <c r="I232" i="46"/>
  <c r="J232" i="46"/>
  <c r="K232" i="46"/>
  <c r="L232" i="46"/>
  <c r="M232" i="46"/>
  <c r="N232" i="46"/>
  <c r="O232" i="46"/>
  <c r="D238" i="46"/>
  <c r="B244" i="46"/>
  <c r="D288" i="46"/>
  <c r="B294" i="46"/>
  <c r="D308" i="46"/>
  <c r="E308" i="46"/>
  <c r="F308" i="46"/>
  <c r="G308" i="46"/>
  <c r="H308" i="46"/>
  <c r="I308" i="46"/>
  <c r="J308" i="46"/>
  <c r="K308" i="46"/>
  <c r="L308" i="46"/>
  <c r="M308" i="46"/>
  <c r="N308" i="46"/>
  <c r="O308" i="46"/>
  <c r="D314" i="46"/>
  <c r="B320" i="46"/>
  <c r="D389" i="46"/>
  <c r="B395" i="46"/>
  <c r="D86" i="46"/>
  <c r="D81" i="46"/>
  <c r="E81" i="46"/>
  <c r="F81" i="46"/>
  <c r="G81" i="46"/>
  <c r="H81" i="46"/>
  <c r="I81" i="46"/>
  <c r="J81" i="46"/>
  <c r="K81" i="46"/>
  <c r="L81" i="46"/>
  <c r="M81" i="46"/>
  <c r="N81" i="46"/>
  <c r="O81" i="46"/>
  <c r="B92" i="46"/>
  <c r="D162" i="46"/>
  <c r="D157" i="46"/>
  <c r="E157" i="46"/>
  <c r="F157" i="46"/>
  <c r="G157" i="46"/>
  <c r="H157" i="46"/>
  <c r="I157" i="46"/>
  <c r="J157" i="46"/>
  <c r="K157" i="46"/>
  <c r="L157" i="46"/>
  <c r="M157" i="46"/>
  <c r="M158" i="46" s="1"/>
  <c r="N157" i="46"/>
  <c r="O157" i="46"/>
  <c r="B168" i="46"/>
  <c r="D263" i="46"/>
  <c r="D258" i="46"/>
  <c r="E258" i="46"/>
  <c r="F258" i="46"/>
  <c r="G258" i="46"/>
  <c r="H258" i="46"/>
  <c r="I258" i="46"/>
  <c r="J258" i="46"/>
  <c r="K258" i="46"/>
  <c r="L258" i="46"/>
  <c r="M258" i="46"/>
  <c r="N258" i="46"/>
  <c r="O258" i="46"/>
  <c r="B269" i="46"/>
  <c r="D339" i="46"/>
  <c r="D334" i="46"/>
  <c r="E334" i="46"/>
  <c r="F334" i="46"/>
  <c r="G334" i="46"/>
  <c r="H334" i="46"/>
  <c r="I334" i="46"/>
  <c r="J334" i="46"/>
  <c r="K334" i="46"/>
  <c r="L334" i="46"/>
  <c r="M334" i="46"/>
  <c r="N334" i="46"/>
  <c r="O334" i="46"/>
  <c r="B345" i="46"/>
  <c r="D364" i="46"/>
  <c r="D359" i="46"/>
  <c r="E359" i="46"/>
  <c r="F359" i="46"/>
  <c r="G359" i="46"/>
  <c r="H359" i="46"/>
  <c r="I359" i="46"/>
  <c r="J359" i="46"/>
  <c r="K359" i="46"/>
  <c r="L359" i="46"/>
  <c r="M359" i="46"/>
  <c r="N359" i="46"/>
  <c r="O359" i="46"/>
  <c r="B370" i="46"/>
  <c r="D506" i="46"/>
  <c r="E10" i="46"/>
  <c r="E35" i="46"/>
  <c r="E61" i="46"/>
  <c r="E111" i="46"/>
  <c r="E137" i="46"/>
  <c r="E187" i="46"/>
  <c r="E212" i="46"/>
  <c r="E238" i="46"/>
  <c r="E288" i="46"/>
  <c r="E314" i="46"/>
  <c r="E389" i="46"/>
  <c r="E86" i="46"/>
  <c r="E162" i="46"/>
  <c r="E263" i="46"/>
  <c r="E339" i="46"/>
  <c r="E364" i="46"/>
  <c r="E506" i="46"/>
  <c r="F10" i="46"/>
  <c r="F35" i="46"/>
  <c r="F61" i="46"/>
  <c r="F111" i="46"/>
  <c r="F137" i="46"/>
  <c r="F187" i="46"/>
  <c r="F212" i="46"/>
  <c r="F238" i="46"/>
  <c r="F288" i="46"/>
  <c r="F314" i="46"/>
  <c r="F389" i="46"/>
  <c r="F86" i="46"/>
  <c r="F162" i="46"/>
  <c r="F263" i="46"/>
  <c r="F339" i="46"/>
  <c r="F364" i="46"/>
  <c r="F506" i="46"/>
  <c r="G10" i="46"/>
  <c r="G35" i="46"/>
  <c r="G61" i="46"/>
  <c r="G111" i="46"/>
  <c r="G137" i="46"/>
  <c r="G187" i="46"/>
  <c r="G212" i="46"/>
  <c r="G238" i="46"/>
  <c r="G288" i="46"/>
  <c r="G314" i="46"/>
  <c r="G389" i="46"/>
  <c r="G86" i="46"/>
  <c r="G162" i="46"/>
  <c r="G263" i="46"/>
  <c r="G339" i="46"/>
  <c r="G364" i="46"/>
  <c r="G506" i="46"/>
  <c r="H10" i="46"/>
  <c r="H35" i="46"/>
  <c r="H61" i="46"/>
  <c r="H111" i="46"/>
  <c r="H137" i="46"/>
  <c r="H187" i="46"/>
  <c r="H212" i="46"/>
  <c r="H238" i="46"/>
  <c r="H288" i="46"/>
  <c r="H314" i="46"/>
  <c r="H389" i="46"/>
  <c r="H86" i="46"/>
  <c r="H162" i="46"/>
  <c r="H263" i="46"/>
  <c r="H339" i="46"/>
  <c r="H364" i="46"/>
  <c r="H506" i="46"/>
  <c r="I10" i="46"/>
  <c r="I35" i="46"/>
  <c r="I61" i="46"/>
  <c r="I111" i="46"/>
  <c r="I137" i="46"/>
  <c r="I187" i="46"/>
  <c r="I212" i="46"/>
  <c r="I238" i="46"/>
  <c r="I288" i="46"/>
  <c r="I314" i="46"/>
  <c r="I389" i="46"/>
  <c r="I86" i="46"/>
  <c r="I162" i="46"/>
  <c r="I263" i="46"/>
  <c r="I339" i="46"/>
  <c r="I364" i="46"/>
  <c r="I506" i="46"/>
  <c r="J10" i="46"/>
  <c r="J35" i="46"/>
  <c r="J61" i="46"/>
  <c r="J111" i="46"/>
  <c r="J137" i="46"/>
  <c r="J187" i="46"/>
  <c r="J212" i="46"/>
  <c r="J238" i="46"/>
  <c r="J288" i="46"/>
  <c r="J314" i="46"/>
  <c r="J389" i="46"/>
  <c r="J86" i="46"/>
  <c r="J162" i="46"/>
  <c r="J263" i="46"/>
  <c r="J339" i="46"/>
  <c r="J364" i="46"/>
  <c r="J506" i="46"/>
  <c r="K10" i="46"/>
  <c r="K35" i="46"/>
  <c r="K61" i="46"/>
  <c r="K111" i="46"/>
  <c r="K137" i="46"/>
  <c r="K187" i="46"/>
  <c r="K212" i="46"/>
  <c r="K238" i="46"/>
  <c r="K288" i="46"/>
  <c r="K314" i="46"/>
  <c r="K389" i="46"/>
  <c r="K86" i="46"/>
  <c r="K162" i="46"/>
  <c r="K263" i="46"/>
  <c r="K339" i="46"/>
  <c r="K364" i="46"/>
  <c r="K506" i="46"/>
  <c r="L10" i="46"/>
  <c r="L35" i="46"/>
  <c r="L61" i="46"/>
  <c r="L111" i="46"/>
  <c r="L137" i="46"/>
  <c r="L187" i="46"/>
  <c r="L212" i="46"/>
  <c r="L238" i="46"/>
  <c r="L288" i="46"/>
  <c r="L314" i="46"/>
  <c r="L389" i="46"/>
  <c r="L86" i="46"/>
  <c r="L162" i="46"/>
  <c r="L263" i="46"/>
  <c r="L339" i="46"/>
  <c r="L364" i="46"/>
  <c r="L506" i="46"/>
  <c r="M10" i="46"/>
  <c r="M35" i="46"/>
  <c r="M61" i="46"/>
  <c r="M111" i="46"/>
  <c r="M137" i="46"/>
  <c r="M187" i="46"/>
  <c r="M212" i="46"/>
  <c r="M238" i="46"/>
  <c r="M288" i="46"/>
  <c r="M314" i="46"/>
  <c r="M389" i="46"/>
  <c r="M86" i="46"/>
  <c r="M162" i="46"/>
  <c r="M263" i="46"/>
  <c r="M339" i="46"/>
  <c r="M364" i="46"/>
  <c r="M506" i="46"/>
  <c r="N10" i="46"/>
  <c r="N35" i="46"/>
  <c r="N61" i="46"/>
  <c r="N111" i="46"/>
  <c r="N137" i="46"/>
  <c r="N187" i="46"/>
  <c r="N212" i="46"/>
  <c r="N238" i="46"/>
  <c r="N288" i="46"/>
  <c r="N314" i="46"/>
  <c r="N389" i="46"/>
  <c r="N86" i="46"/>
  <c r="N162" i="46"/>
  <c r="N263" i="46"/>
  <c r="N339" i="46"/>
  <c r="N364" i="46"/>
  <c r="N506" i="46"/>
  <c r="O10" i="46"/>
  <c r="O35" i="46"/>
  <c r="O61" i="46"/>
  <c r="O111" i="46"/>
  <c r="O137" i="46"/>
  <c r="O187" i="46"/>
  <c r="O212" i="46"/>
  <c r="O238" i="46"/>
  <c r="O288" i="46"/>
  <c r="O314" i="46"/>
  <c r="O389" i="46"/>
  <c r="O86" i="46"/>
  <c r="O162" i="46"/>
  <c r="O263" i="46"/>
  <c r="O339" i="46"/>
  <c r="O364" i="46"/>
  <c r="O506" i="46"/>
  <c r="H1" i="47"/>
  <c r="D10" i="47"/>
  <c r="B16" i="47"/>
  <c r="D35" i="47"/>
  <c r="B41" i="47"/>
  <c r="D61" i="47"/>
  <c r="B67" i="47"/>
  <c r="D111" i="47"/>
  <c r="B117" i="47"/>
  <c r="D131" i="47"/>
  <c r="E131" i="47"/>
  <c r="F131" i="47"/>
  <c r="G131" i="47"/>
  <c r="H131" i="47"/>
  <c r="I131" i="47"/>
  <c r="J131" i="47"/>
  <c r="K131" i="47"/>
  <c r="L131" i="47"/>
  <c r="M131" i="47"/>
  <c r="N131" i="47"/>
  <c r="O131" i="47"/>
  <c r="D137" i="47"/>
  <c r="B143" i="47"/>
  <c r="D187" i="47"/>
  <c r="B193" i="47"/>
  <c r="D212" i="47"/>
  <c r="B218" i="47"/>
  <c r="D232" i="47"/>
  <c r="E232" i="47"/>
  <c r="F232" i="47"/>
  <c r="G232" i="47"/>
  <c r="H232" i="47"/>
  <c r="I232" i="47"/>
  <c r="J232" i="47"/>
  <c r="K232" i="47"/>
  <c r="L232" i="47"/>
  <c r="M232" i="47"/>
  <c r="N232" i="47"/>
  <c r="O232" i="47"/>
  <c r="D238" i="47"/>
  <c r="B244" i="47"/>
  <c r="D288" i="47"/>
  <c r="B294" i="47"/>
  <c r="D308" i="47"/>
  <c r="E308" i="47"/>
  <c r="F308" i="47"/>
  <c r="G308" i="47"/>
  <c r="H308" i="47"/>
  <c r="I308" i="47"/>
  <c r="J308" i="47"/>
  <c r="K308" i="47"/>
  <c r="L308" i="47"/>
  <c r="M308" i="47"/>
  <c r="N308" i="47"/>
  <c r="O308" i="47"/>
  <c r="D314" i="47"/>
  <c r="B320" i="47"/>
  <c r="D389" i="47"/>
  <c r="B395" i="47"/>
  <c r="D86" i="47"/>
  <c r="D81" i="47"/>
  <c r="E81" i="47"/>
  <c r="F81" i="47"/>
  <c r="G81" i="47"/>
  <c r="H81" i="47"/>
  <c r="I81" i="47"/>
  <c r="J81" i="47"/>
  <c r="K81" i="47"/>
  <c r="L81" i="47"/>
  <c r="M81" i="47"/>
  <c r="N81" i="47"/>
  <c r="O81" i="47"/>
  <c r="B92" i="47"/>
  <c r="D162" i="47"/>
  <c r="D157" i="47"/>
  <c r="E157" i="47"/>
  <c r="F157" i="47"/>
  <c r="G157" i="47"/>
  <c r="H157" i="47"/>
  <c r="I157" i="47"/>
  <c r="J157" i="47"/>
  <c r="K157" i="47"/>
  <c r="L157" i="47"/>
  <c r="M157" i="47"/>
  <c r="N157" i="47"/>
  <c r="O157" i="47"/>
  <c r="B168" i="47"/>
  <c r="D263" i="47"/>
  <c r="D258" i="47"/>
  <c r="E258" i="47"/>
  <c r="F258" i="47"/>
  <c r="G258" i="47"/>
  <c r="H258" i="47"/>
  <c r="I258" i="47"/>
  <c r="J258" i="47"/>
  <c r="K258" i="47"/>
  <c r="L258" i="47"/>
  <c r="M258" i="47"/>
  <c r="N258" i="47"/>
  <c r="O258" i="47"/>
  <c r="B269" i="47"/>
  <c r="D339" i="47"/>
  <c r="D334" i="47"/>
  <c r="E334" i="47"/>
  <c r="F334" i="47"/>
  <c r="G334" i="47"/>
  <c r="H334" i="47"/>
  <c r="I334" i="47"/>
  <c r="J334" i="47"/>
  <c r="K334" i="47"/>
  <c r="L334" i="47"/>
  <c r="M334" i="47"/>
  <c r="N334" i="47"/>
  <c r="O334" i="47"/>
  <c r="B345" i="47"/>
  <c r="D364" i="47"/>
  <c r="D359" i="47"/>
  <c r="E359" i="47"/>
  <c r="F359" i="47"/>
  <c r="G359" i="47"/>
  <c r="H359" i="47"/>
  <c r="I359" i="47"/>
  <c r="J359" i="47"/>
  <c r="K359" i="47"/>
  <c r="L359" i="47"/>
  <c r="M359" i="47"/>
  <c r="N359" i="47"/>
  <c r="O359" i="47"/>
  <c r="B370" i="47"/>
  <c r="D506" i="47"/>
  <c r="E10" i="47"/>
  <c r="E35" i="47"/>
  <c r="E61" i="47"/>
  <c r="E111" i="47"/>
  <c r="E137" i="47"/>
  <c r="E187" i="47"/>
  <c r="E212" i="47"/>
  <c r="E238" i="47"/>
  <c r="E288" i="47"/>
  <c r="E314" i="47"/>
  <c r="E389" i="47"/>
  <c r="E86" i="47"/>
  <c r="E162" i="47"/>
  <c r="E263" i="47"/>
  <c r="E339" i="47"/>
  <c r="E364" i="47"/>
  <c r="E506" i="47"/>
  <c r="F10" i="47"/>
  <c r="F35" i="47"/>
  <c r="F61" i="47"/>
  <c r="F111" i="47"/>
  <c r="F137" i="47"/>
  <c r="F187" i="47"/>
  <c r="F212" i="47"/>
  <c r="F238" i="47"/>
  <c r="F288" i="47"/>
  <c r="F314" i="47"/>
  <c r="F389" i="47"/>
  <c r="F86" i="47"/>
  <c r="F162" i="47"/>
  <c r="F263" i="47"/>
  <c r="F339" i="47"/>
  <c r="F364" i="47"/>
  <c r="F506" i="47"/>
  <c r="G10" i="47"/>
  <c r="G35" i="47"/>
  <c r="G61" i="47"/>
  <c r="G111" i="47"/>
  <c r="G137" i="47"/>
  <c r="G187" i="47"/>
  <c r="G212" i="47"/>
  <c r="G238" i="47"/>
  <c r="G288" i="47"/>
  <c r="G314" i="47"/>
  <c r="G389" i="47"/>
  <c r="G86" i="47"/>
  <c r="G162" i="47"/>
  <c r="G263" i="47"/>
  <c r="G339" i="47"/>
  <c r="G364" i="47"/>
  <c r="G506" i="47"/>
  <c r="H10" i="47"/>
  <c r="H35" i="47"/>
  <c r="H61" i="47"/>
  <c r="H111" i="47"/>
  <c r="H137" i="47"/>
  <c r="H187" i="47"/>
  <c r="H212" i="47"/>
  <c r="H238" i="47"/>
  <c r="H288" i="47"/>
  <c r="H314" i="47"/>
  <c r="H389" i="47"/>
  <c r="H86" i="47"/>
  <c r="H162" i="47"/>
  <c r="H263" i="47"/>
  <c r="H339" i="47"/>
  <c r="H364" i="47"/>
  <c r="H506" i="47"/>
  <c r="I10" i="47"/>
  <c r="I35" i="47"/>
  <c r="I61" i="47"/>
  <c r="I111" i="47"/>
  <c r="I137" i="47"/>
  <c r="I187" i="47"/>
  <c r="I212" i="47"/>
  <c r="I238" i="47"/>
  <c r="I288" i="47"/>
  <c r="I314" i="47"/>
  <c r="I389" i="47"/>
  <c r="I86" i="47"/>
  <c r="I162" i="47"/>
  <c r="I263" i="47"/>
  <c r="I339" i="47"/>
  <c r="I364" i="47"/>
  <c r="I506" i="47"/>
  <c r="J10" i="47"/>
  <c r="J35" i="47"/>
  <c r="J61" i="47"/>
  <c r="J111" i="47"/>
  <c r="J137" i="47"/>
  <c r="J187" i="47"/>
  <c r="J212" i="47"/>
  <c r="J238" i="47"/>
  <c r="J288" i="47"/>
  <c r="J314" i="47"/>
  <c r="J389" i="47"/>
  <c r="J86" i="47"/>
  <c r="J162" i="47"/>
  <c r="J263" i="47"/>
  <c r="J339" i="47"/>
  <c r="J364" i="47"/>
  <c r="J506" i="47"/>
  <c r="K10" i="47"/>
  <c r="K35" i="47"/>
  <c r="K61" i="47"/>
  <c r="K111" i="47"/>
  <c r="K137" i="47"/>
  <c r="K187" i="47"/>
  <c r="K212" i="47"/>
  <c r="K238" i="47"/>
  <c r="K288" i="47"/>
  <c r="K314" i="47"/>
  <c r="K389" i="47"/>
  <c r="K86" i="47"/>
  <c r="K162" i="47"/>
  <c r="K263" i="47"/>
  <c r="K339" i="47"/>
  <c r="K364" i="47"/>
  <c r="K506" i="47"/>
  <c r="L10" i="47"/>
  <c r="L35" i="47"/>
  <c r="L61" i="47"/>
  <c r="L111" i="47"/>
  <c r="L137" i="47"/>
  <c r="L187" i="47"/>
  <c r="L212" i="47"/>
  <c r="L238" i="47"/>
  <c r="L288" i="47"/>
  <c r="L314" i="47"/>
  <c r="L389" i="47"/>
  <c r="L86" i="47"/>
  <c r="L162" i="47"/>
  <c r="L263" i="47"/>
  <c r="L339" i="47"/>
  <c r="L364" i="47"/>
  <c r="L506" i="47"/>
  <c r="M10" i="47"/>
  <c r="M35" i="47"/>
  <c r="M61" i="47"/>
  <c r="M111" i="47"/>
  <c r="M137" i="47"/>
  <c r="M187" i="47"/>
  <c r="M212" i="47"/>
  <c r="M238" i="47"/>
  <c r="M288" i="47"/>
  <c r="M314" i="47"/>
  <c r="M389" i="47"/>
  <c r="M86" i="47"/>
  <c r="M162" i="47"/>
  <c r="M263" i="47"/>
  <c r="M339" i="47"/>
  <c r="M364" i="47"/>
  <c r="M506" i="47"/>
  <c r="N10" i="47"/>
  <c r="N35" i="47"/>
  <c r="N61" i="47"/>
  <c r="N111" i="47"/>
  <c r="N137" i="47"/>
  <c r="N187" i="47"/>
  <c r="N212" i="47"/>
  <c r="N238" i="47"/>
  <c r="N288" i="47"/>
  <c r="N314" i="47"/>
  <c r="N389" i="47"/>
  <c r="N86" i="47"/>
  <c r="N162" i="47"/>
  <c r="N263" i="47"/>
  <c r="N339" i="47"/>
  <c r="N364" i="47"/>
  <c r="N506" i="47"/>
  <c r="O10" i="47"/>
  <c r="O35" i="47"/>
  <c r="O61" i="47"/>
  <c r="O111" i="47"/>
  <c r="O137" i="47"/>
  <c r="O187" i="47"/>
  <c r="O212" i="47"/>
  <c r="O238" i="47"/>
  <c r="O288" i="47"/>
  <c r="O314" i="47"/>
  <c r="O389" i="47"/>
  <c r="O86" i="47"/>
  <c r="O162" i="47"/>
  <c r="O263" i="47"/>
  <c r="O339" i="47"/>
  <c r="O364" i="47"/>
  <c r="O506" i="47"/>
  <c r="H1" i="48"/>
  <c r="D10" i="48"/>
  <c r="B16" i="48"/>
  <c r="D35" i="48"/>
  <c r="B41" i="48"/>
  <c r="D61" i="48"/>
  <c r="B67" i="48"/>
  <c r="D111" i="48"/>
  <c r="B117" i="48"/>
  <c r="D131" i="48"/>
  <c r="E131" i="48"/>
  <c r="F131" i="48"/>
  <c r="G131" i="48"/>
  <c r="H131" i="48"/>
  <c r="I131" i="48"/>
  <c r="J131" i="48"/>
  <c r="K131" i="48"/>
  <c r="L131" i="48"/>
  <c r="M131" i="48"/>
  <c r="N131" i="48"/>
  <c r="O131" i="48"/>
  <c r="D137" i="48"/>
  <c r="B143" i="48"/>
  <c r="D187" i="48"/>
  <c r="B193" i="48"/>
  <c r="D212" i="48"/>
  <c r="B218" i="48"/>
  <c r="D232" i="48"/>
  <c r="E232" i="48"/>
  <c r="F232" i="48"/>
  <c r="G232" i="48"/>
  <c r="H232" i="48"/>
  <c r="I232" i="48"/>
  <c r="J232" i="48"/>
  <c r="K232" i="48"/>
  <c r="L232" i="48"/>
  <c r="M232" i="48"/>
  <c r="N232" i="48"/>
  <c r="O232" i="48"/>
  <c r="D238" i="48"/>
  <c r="B244" i="48"/>
  <c r="D288" i="48"/>
  <c r="B294" i="48"/>
  <c r="D308" i="48"/>
  <c r="E308" i="48"/>
  <c r="F308" i="48"/>
  <c r="G308" i="48"/>
  <c r="H308" i="48"/>
  <c r="I308" i="48"/>
  <c r="J308" i="48"/>
  <c r="K308" i="48"/>
  <c r="L308" i="48"/>
  <c r="M308" i="48"/>
  <c r="N308" i="48"/>
  <c r="O308" i="48"/>
  <c r="D314" i="48"/>
  <c r="B320" i="48"/>
  <c r="D389" i="48"/>
  <c r="B395" i="48"/>
  <c r="D86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B92" i="48"/>
  <c r="D162" i="48"/>
  <c r="D157" i="48"/>
  <c r="E157" i="48"/>
  <c r="F157" i="48"/>
  <c r="G157" i="48"/>
  <c r="H157" i="48"/>
  <c r="I157" i="48"/>
  <c r="J157" i="48"/>
  <c r="K157" i="48"/>
  <c r="L157" i="48"/>
  <c r="M157" i="48"/>
  <c r="N157" i="48"/>
  <c r="O157" i="48"/>
  <c r="B168" i="48"/>
  <c r="D263" i="48"/>
  <c r="D258" i="48"/>
  <c r="E258" i="48"/>
  <c r="F258" i="48"/>
  <c r="G258" i="48"/>
  <c r="H258" i="48"/>
  <c r="I258" i="48"/>
  <c r="J258" i="48"/>
  <c r="K258" i="48"/>
  <c r="L258" i="48"/>
  <c r="M258" i="48"/>
  <c r="N258" i="48"/>
  <c r="O258" i="48"/>
  <c r="B269" i="48"/>
  <c r="D339" i="48"/>
  <c r="D334" i="48"/>
  <c r="E334" i="48"/>
  <c r="F334" i="48"/>
  <c r="G334" i="48"/>
  <c r="H334" i="48"/>
  <c r="I334" i="48"/>
  <c r="J334" i="48"/>
  <c r="K334" i="48"/>
  <c r="L334" i="48"/>
  <c r="M334" i="48"/>
  <c r="N334" i="48"/>
  <c r="O334" i="48"/>
  <c r="B345" i="48"/>
  <c r="D364" i="48"/>
  <c r="D359" i="48"/>
  <c r="E359" i="48"/>
  <c r="F359" i="48"/>
  <c r="G359" i="48"/>
  <c r="H359" i="48"/>
  <c r="I359" i="48"/>
  <c r="J359" i="48"/>
  <c r="K359" i="48"/>
  <c r="L359" i="48"/>
  <c r="M359" i="48"/>
  <c r="N359" i="48"/>
  <c r="O359" i="48"/>
  <c r="B370" i="48"/>
  <c r="D506" i="48"/>
  <c r="E10" i="48"/>
  <c r="E35" i="48"/>
  <c r="E61" i="48"/>
  <c r="E111" i="48"/>
  <c r="E137" i="48"/>
  <c r="E187" i="48"/>
  <c r="E212" i="48"/>
  <c r="E238" i="48"/>
  <c r="E288" i="48"/>
  <c r="E314" i="48"/>
  <c r="E389" i="48"/>
  <c r="E86" i="48"/>
  <c r="E162" i="48"/>
  <c r="E263" i="48"/>
  <c r="E339" i="48"/>
  <c r="E364" i="48"/>
  <c r="E506" i="48"/>
  <c r="F10" i="48"/>
  <c r="F35" i="48"/>
  <c r="F61" i="48"/>
  <c r="F111" i="48"/>
  <c r="F137" i="48"/>
  <c r="F187" i="48"/>
  <c r="F212" i="48"/>
  <c r="F238" i="48"/>
  <c r="F288" i="48"/>
  <c r="F314" i="48"/>
  <c r="F389" i="48"/>
  <c r="F86" i="48"/>
  <c r="F162" i="48"/>
  <c r="F263" i="48"/>
  <c r="F339" i="48"/>
  <c r="F364" i="48"/>
  <c r="F506" i="48"/>
  <c r="G10" i="48"/>
  <c r="G35" i="48"/>
  <c r="G61" i="48"/>
  <c r="G111" i="48"/>
  <c r="G137" i="48"/>
  <c r="G187" i="48"/>
  <c r="G212" i="48"/>
  <c r="G238" i="48"/>
  <c r="G288" i="48"/>
  <c r="G314" i="48"/>
  <c r="G389" i="48"/>
  <c r="G86" i="48"/>
  <c r="G162" i="48"/>
  <c r="G263" i="48"/>
  <c r="G339" i="48"/>
  <c r="G364" i="48"/>
  <c r="G506" i="48"/>
  <c r="H10" i="48"/>
  <c r="H35" i="48"/>
  <c r="H61" i="48"/>
  <c r="H111" i="48"/>
  <c r="H137" i="48"/>
  <c r="H187" i="48"/>
  <c r="H212" i="48"/>
  <c r="H238" i="48"/>
  <c r="H288" i="48"/>
  <c r="H314" i="48"/>
  <c r="H389" i="48"/>
  <c r="H86" i="48"/>
  <c r="H162" i="48"/>
  <c r="H263" i="48"/>
  <c r="H339" i="48"/>
  <c r="H364" i="48"/>
  <c r="H506" i="48"/>
  <c r="I10" i="48"/>
  <c r="I35" i="48"/>
  <c r="I61" i="48"/>
  <c r="I111" i="48"/>
  <c r="I137" i="48"/>
  <c r="I187" i="48"/>
  <c r="I212" i="48"/>
  <c r="I238" i="48"/>
  <c r="I288" i="48"/>
  <c r="I314" i="48"/>
  <c r="I389" i="48"/>
  <c r="I86" i="48"/>
  <c r="I162" i="48"/>
  <c r="I263" i="48"/>
  <c r="I339" i="48"/>
  <c r="I364" i="48"/>
  <c r="I506" i="48"/>
  <c r="J10" i="48"/>
  <c r="J35" i="48"/>
  <c r="J61" i="48"/>
  <c r="J111" i="48"/>
  <c r="J137" i="48"/>
  <c r="J187" i="48"/>
  <c r="J212" i="48"/>
  <c r="J238" i="48"/>
  <c r="J288" i="48"/>
  <c r="J314" i="48"/>
  <c r="J389" i="48"/>
  <c r="J86" i="48"/>
  <c r="J162" i="48"/>
  <c r="J263" i="48"/>
  <c r="J339" i="48"/>
  <c r="J364" i="48"/>
  <c r="J506" i="48"/>
  <c r="K10" i="48"/>
  <c r="K35" i="48"/>
  <c r="K61" i="48"/>
  <c r="K111" i="48"/>
  <c r="K137" i="48"/>
  <c r="K187" i="48"/>
  <c r="K212" i="48"/>
  <c r="K238" i="48"/>
  <c r="K288" i="48"/>
  <c r="K314" i="48"/>
  <c r="K389" i="48"/>
  <c r="K86" i="48"/>
  <c r="K162" i="48"/>
  <c r="K263" i="48"/>
  <c r="K339" i="48"/>
  <c r="K364" i="48"/>
  <c r="K506" i="48"/>
  <c r="L10" i="48"/>
  <c r="L35" i="48"/>
  <c r="L61" i="48"/>
  <c r="L111" i="48"/>
  <c r="L137" i="48"/>
  <c r="L187" i="48"/>
  <c r="L212" i="48"/>
  <c r="L238" i="48"/>
  <c r="L288" i="48"/>
  <c r="L314" i="48"/>
  <c r="L389" i="48"/>
  <c r="L86" i="48"/>
  <c r="L162" i="48"/>
  <c r="L263" i="48"/>
  <c r="L339" i="48"/>
  <c r="L364" i="48"/>
  <c r="L506" i="48"/>
  <c r="M10" i="48"/>
  <c r="M35" i="48"/>
  <c r="M61" i="48"/>
  <c r="M111" i="48"/>
  <c r="M137" i="48"/>
  <c r="M187" i="48"/>
  <c r="M212" i="48"/>
  <c r="M238" i="48"/>
  <c r="M288" i="48"/>
  <c r="M314" i="48"/>
  <c r="M389" i="48"/>
  <c r="M86" i="48"/>
  <c r="M162" i="48"/>
  <c r="M263" i="48"/>
  <c r="M339" i="48"/>
  <c r="M364" i="48"/>
  <c r="M506" i="48"/>
  <c r="N10" i="48"/>
  <c r="N35" i="48"/>
  <c r="N61" i="48"/>
  <c r="N111" i="48"/>
  <c r="N137" i="48"/>
  <c r="N187" i="48"/>
  <c r="N212" i="48"/>
  <c r="N238" i="48"/>
  <c r="N288" i="48"/>
  <c r="N314" i="48"/>
  <c r="N389" i="48"/>
  <c r="N86" i="48"/>
  <c r="N162" i="48"/>
  <c r="N263" i="48"/>
  <c r="N339" i="48"/>
  <c r="N364" i="48"/>
  <c r="N506" i="48"/>
  <c r="O10" i="48"/>
  <c r="O35" i="48"/>
  <c r="O61" i="48"/>
  <c r="O111" i="48"/>
  <c r="O137" i="48"/>
  <c r="O187" i="48"/>
  <c r="O212" i="48"/>
  <c r="O238" i="48"/>
  <c r="O288" i="48"/>
  <c r="O314" i="48"/>
  <c r="O389" i="48"/>
  <c r="O86" i="48"/>
  <c r="O162" i="48"/>
  <c r="O263" i="48"/>
  <c r="O339" i="48"/>
  <c r="O364" i="48"/>
  <c r="O506" i="48"/>
  <c r="H1" i="49"/>
  <c r="D10" i="49"/>
  <c r="B16" i="49"/>
  <c r="D35" i="49"/>
  <c r="B41" i="49"/>
  <c r="D61" i="49"/>
  <c r="B67" i="49"/>
  <c r="D111" i="49"/>
  <c r="B117" i="49"/>
  <c r="D131" i="49"/>
  <c r="E131" i="49"/>
  <c r="F131" i="49"/>
  <c r="G131" i="49"/>
  <c r="H131" i="49"/>
  <c r="I131" i="49"/>
  <c r="J131" i="49"/>
  <c r="K131" i="49"/>
  <c r="L131" i="49"/>
  <c r="M131" i="49"/>
  <c r="N131" i="49"/>
  <c r="O131" i="49"/>
  <c r="D137" i="49"/>
  <c r="B143" i="49"/>
  <c r="D187" i="49"/>
  <c r="B193" i="49"/>
  <c r="D212" i="49"/>
  <c r="B218" i="49"/>
  <c r="D232" i="49"/>
  <c r="E232" i="49"/>
  <c r="F232" i="49"/>
  <c r="G232" i="49"/>
  <c r="H232" i="49"/>
  <c r="I232" i="49"/>
  <c r="J232" i="49"/>
  <c r="K232" i="49"/>
  <c r="L232" i="49"/>
  <c r="M232" i="49"/>
  <c r="N232" i="49"/>
  <c r="O232" i="49"/>
  <c r="D238" i="49"/>
  <c r="B244" i="49"/>
  <c r="D288" i="49"/>
  <c r="B294" i="49"/>
  <c r="D308" i="49"/>
  <c r="E308" i="49"/>
  <c r="F308" i="49"/>
  <c r="G308" i="49"/>
  <c r="H308" i="49"/>
  <c r="I308" i="49"/>
  <c r="J308" i="49"/>
  <c r="K308" i="49"/>
  <c r="L308" i="49"/>
  <c r="M308" i="49"/>
  <c r="N308" i="49"/>
  <c r="O308" i="49"/>
  <c r="D314" i="49"/>
  <c r="B320" i="49"/>
  <c r="D389" i="49"/>
  <c r="B395" i="49"/>
  <c r="D86" i="49"/>
  <c r="D81" i="49"/>
  <c r="E81" i="49"/>
  <c r="F81" i="49"/>
  <c r="G81" i="49"/>
  <c r="H81" i="49"/>
  <c r="I81" i="49"/>
  <c r="J81" i="49"/>
  <c r="K81" i="49"/>
  <c r="L81" i="49"/>
  <c r="M81" i="49"/>
  <c r="N81" i="49"/>
  <c r="O81" i="49"/>
  <c r="B92" i="49"/>
  <c r="D162" i="49"/>
  <c r="D157" i="49"/>
  <c r="E157" i="49"/>
  <c r="F157" i="49"/>
  <c r="G157" i="49"/>
  <c r="H157" i="49"/>
  <c r="I157" i="49"/>
  <c r="J157" i="49"/>
  <c r="K157" i="49"/>
  <c r="L157" i="49"/>
  <c r="M157" i="49"/>
  <c r="N157" i="49"/>
  <c r="O157" i="49"/>
  <c r="B168" i="49"/>
  <c r="D263" i="49"/>
  <c r="D258" i="49"/>
  <c r="E258" i="49"/>
  <c r="F258" i="49"/>
  <c r="G258" i="49"/>
  <c r="H258" i="49"/>
  <c r="I258" i="49"/>
  <c r="J258" i="49"/>
  <c r="K258" i="49"/>
  <c r="L258" i="49"/>
  <c r="M258" i="49"/>
  <c r="N258" i="49"/>
  <c r="O258" i="49"/>
  <c r="B269" i="49"/>
  <c r="D339" i="49"/>
  <c r="D334" i="49"/>
  <c r="E334" i="49"/>
  <c r="F334" i="49"/>
  <c r="G334" i="49"/>
  <c r="H334" i="49"/>
  <c r="I334" i="49"/>
  <c r="J334" i="49"/>
  <c r="K334" i="49"/>
  <c r="L334" i="49"/>
  <c r="M334" i="49"/>
  <c r="N334" i="49"/>
  <c r="O334" i="49"/>
  <c r="B345" i="49"/>
  <c r="D364" i="49"/>
  <c r="D359" i="49"/>
  <c r="E359" i="49"/>
  <c r="F359" i="49"/>
  <c r="G359" i="49"/>
  <c r="H359" i="49"/>
  <c r="I359" i="49"/>
  <c r="J359" i="49"/>
  <c r="K359" i="49"/>
  <c r="L359" i="49"/>
  <c r="M359" i="49"/>
  <c r="N359" i="49"/>
  <c r="O359" i="49"/>
  <c r="B370" i="49"/>
  <c r="D506" i="49"/>
  <c r="E10" i="49"/>
  <c r="E35" i="49"/>
  <c r="E61" i="49"/>
  <c r="E111" i="49"/>
  <c r="E137" i="49"/>
  <c r="E187" i="49"/>
  <c r="E212" i="49"/>
  <c r="E238" i="49"/>
  <c r="E288" i="49"/>
  <c r="E314" i="49"/>
  <c r="E389" i="49"/>
  <c r="E86" i="49"/>
  <c r="E162" i="49"/>
  <c r="E263" i="49"/>
  <c r="E339" i="49"/>
  <c r="E364" i="49"/>
  <c r="E506" i="49"/>
  <c r="F10" i="49"/>
  <c r="F35" i="49"/>
  <c r="F61" i="49"/>
  <c r="F111" i="49"/>
  <c r="F137" i="49"/>
  <c r="F187" i="49"/>
  <c r="F212" i="49"/>
  <c r="F238" i="49"/>
  <c r="F288" i="49"/>
  <c r="F314" i="49"/>
  <c r="F389" i="49"/>
  <c r="F86" i="49"/>
  <c r="F162" i="49"/>
  <c r="F263" i="49"/>
  <c r="F339" i="49"/>
  <c r="F364" i="49"/>
  <c r="F506" i="49"/>
  <c r="G10" i="49"/>
  <c r="G35" i="49"/>
  <c r="G61" i="49"/>
  <c r="G111" i="49"/>
  <c r="G137" i="49"/>
  <c r="G187" i="49"/>
  <c r="G212" i="49"/>
  <c r="G238" i="49"/>
  <c r="G288" i="49"/>
  <c r="G314" i="49"/>
  <c r="G389" i="49"/>
  <c r="G86" i="49"/>
  <c r="G162" i="49"/>
  <c r="G263" i="49"/>
  <c r="G339" i="49"/>
  <c r="G364" i="49"/>
  <c r="G506" i="49"/>
  <c r="H10" i="49"/>
  <c r="H35" i="49"/>
  <c r="H61" i="49"/>
  <c r="H111" i="49"/>
  <c r="H137" i="49"/>
  <c r="H187" i="49"/>
  <c r="H212" i="49"/>
  <c r="H238" i="49"/>
  <c r="H288" i="49"/>
  <c r="H314" i="49"/>
  <c r="H389" i="49"/>
  <c r="H86" i="49"/>
  <c r="H162" i="49"/>
  <c r="H263" i="49"/>
  <c r="H339" i="49"/>
  <c r="H364" i="49"/>
  <c r="H506" i="49"/>
  <c r="I10" i="49"/>
  <c r="I35" i="49"/>
  <c r="I61" i="49"/>
  <c r="I111" i="49"/>
  <c r="I137" i="49"/>
  <c r="I187" i="49"/>
  <c r="I212" i="49"/>
  <c r="I238" i="49"/>
  <c r="I288" i="49"/>
  <c r="I314" i="49"/>
  <c r="I389" i="49"/>
  <c r="I86" i="49"/>
  <c r="I162" i="49"/>
  <c r="I263" i="49"/>
  <c r="I339" i="49"/>
  <c r="I364" i="49"/>
  <c r="I506" i="49"/>
  <c r="J10" i="49"/>
  <c r="J35" i="49"/>
  <c r="J61" i="49"/>
  <c r="J111" i="49"/>
  <c r="J137" i="49"/>
  <c r="J187" i="49"/>
  <c r="J212" i="49"/>
  <c r="J238" i="49"/>
  <c r="J288" i="49"/>
  <c r="J314" i="49"/>
  <c r="J389" i="49"/>
  <c r="J86" i="49"/>
  <c r="J162" i="49"/>
  <c r="J263" i="49"/>
  <c r="J339" i="49"/>
  <c r="J364" i="49"/>
  <c r="J506" i="49"/>
  <c r="K10" i="49"/>
  <c r="K35" i="49"/>
  <c r="K61" i="49"/>
  <c r="K111" i="49"/>
  <c r="K137" i="49"/>
  <c r="K187" i="49"/>
  <c r="K212" i="49"/>
  <c r="K238" i="49"/>
  <c r="K288" i="49"/>
  <c r="K314" i="49"/>
  <c r="K389" i="49"/>
  <c r="K86" i="49"/>
  <c r="K162" i="49"/>
  <c r="K263" i="49"/>
  <c r="K339" i="49"/>
  <c r="K364" i="49"/>
  <c r="K506" i="49"/>
  <c r="L10" i="49"/>
  <c r="L35" i="49"/>
  <c r="L61" i="49"/>
  <c r="L111" i="49"/>
  <c r="L137" i="49"/>
  <c r="L187" i="49"/>
  <c r="L212" i="49"/>
  <c r="L238" i="49"/>
  <c r="L288" i="49"/>
  <c r="L314" i="49"/>
  <c r="L389" i="49"/>
  <c r="L86" i="49"/>
  <c r="L162" i="49"/>
  <c r="L263" i="49"/>
  <c r="L339" i="49"/>
  <c r="L364" i="49"/>
  <c r="L506" i="49"/>
  <c r="M10" i="49"/>
  <c r="M35" i="49"/>
  <c r="M61" i="49"/>
  <c r="M111" i="49"/>
  <c r="M137" i="49"/>
  <c r="M187" i="49"/>
  <c r="M212" i="49"/>
  <c r="M238" i="49"/>
  <c r="M288" i="49"/>
  <c r="M314" i="49"/>
  <c r="M389" i="49"/>
  <c r="M86" i="49"/>
  <c r="M162" i="49"/>
  <c r="M263" i="49"/>
  <c r="M339" i="49"/>
  <c r="M364" i="49"/>
  <c r="M506" i="49"/>
  <c r="N10" i="49"/>
  <c r="N35" i="49"/>
  <c r="N61" i="49"/>
  <c r="N111" i="49"/>
  <c r="N137" i="49"/>
  <c r="N187" i="49"/>
  <c r="N212" i="49"/>
  <c r="N238" i="49"/>
  <c r="N288" i="49"/>
  <c r="N314" i="49"/>
  <c r="N389" i="49"/>
  <c r="N86" i="49"/>
  <c r="N162" i="49"/>
  <c r="N263" i="49"/>
  <c r="N339" i="49"/>
  <c r="N364" i="49"/>
  <c r="N506" i="49"/>
  <c r="O10" i="49"/>
  <c r="O35" i="49"/>
  <c r="O61" i="49"/>
  <c r="O111" i="49"/>
  <c r="O137" i="49"/>
  <c r="O187" i="49"/>
  <c r="O212" i="49"/>
  <c r="O238" i="49"/>
  <c r="O288" i="49"/>
  <c r="O314" i="49"/>
  <c r="O389" i="49"/>
  <c r="O86" i="49"/>
  <c r="O162" i="49"/>
  <c r="O263" i="49"/>
  <c r="O339" i="49"/>
  <c r="O364" i="49"/>
  <c r="O506" i="49"/>
  <c r="H1" i="50"/>
  <c r="D10" i="50"/>
  <c r="B16" i="50"/>
  <c r="D35" i="50"/>
  <c r="B41" i="50"/>
  <c r="D61" i="50"/>
  <c r="B67" i="50"/>
  <c r="D111" i="50"/>
  <c r="B117" i="50"/>
  <c r="D131" i="50"/>
  <c r="E131" i="50"/>
  <c r="F131" i="50"/>
  <c r="G131" i="50"/>
  <c r="H131" i="50"/>
  <c r="I131" i="50"/>
  <c r="J131" i="50"/>
  <c r="K131" i="50"/>
  <c r="L131" i="50"/>
  <c r="M131" i="50"/>
  <c r="N131" i="50"/>
  <c r="O131" i="50"/>
  <c r="D137" i="50"/>
  <c r="B143" i="50"/>
  <c r="D187" i="50"/>
  <c r="B193" i="50"/>
  <c r="D212" i="50"/>
  <c r="B218" i="50"/>
  <c r="D232" i="50"/>
  <c r="E232" i="50"/>
  <c r="F232" i="50"/>
  <c r="G232" i="50"/>
  <c r="H232" i="50"/>
  <c r="I232" i="50"/>
  <c r="J232" i="50"/>
  <c r="K232" i="50"/>
  <c r="L232" i="50"/>
  <c r="M232" i="50"/>
  <c r="N232" i="50"/>
  <c r="O232" i="50"/>
  <c r="D238" i="50"/>
  <c r="B244" i="50"/>
  <c r="D288" i="50"/>
  <c r="B294" i="50"/>
  <c r="D308" i="50"/>
  <c r="E308" i="50"/>
  <c r="F308" i="50"/>
  <c r="G308" i="50"/>
  <c r="H308" i="50"/>
  <c r="I308" i="50"/>
  <c r="J308" i="50"/>
  <c r="K308" i="50"/>
  <c r="L308" i="50"/>
  <c r="M308" i="50"/>
  <c r="N308" i="50"/>
  <c r="O308" i="50"/>
  <c r="D314" i="50"/>
  <c r="B320" i="50"/>
  <c r="D389" i="50"/>
  <c r="B395" i="50"/>
  <c r="D86" i="50"/>
  <c r="D81" i="50"/>
  <c r="E81" i="50"/>
  <c r="F81" i="50"/>
  <c r="G81" i="50"/>
  <c r="H81" i="50"/>
  <c r="I81" i="50"/>
  <c r="J81" i="50"/>
  <c r="K81" i="50"/>
  <c r="L81" i="50"/>
  <c r="M81" i="50"/>
  <c r="N81" i="50"/>
  <c r="O81" i="50"/>
  <c r="B92" i="50"/>
  <c r="D162" i="50"/>
  <c r="D157" i="50"/>
  <c r="E157" i="50"/>
  <c r="F157" i="50"/>
  <c r="G157" i="50"/>
  <c r="H157" i="50"/>
  <c r="I157" i="50"/>
  <c r="J157" i="50"/>
  <c r="K157" i="50"/>
  <c r="L157" i="50"/>
  <c r="M157" i="50"/>
  <c r="N157" i="50"/>
  <c r="O157" i="50"/>
  <c r="B168" i="50"/>
  <c r="D263" i="50"/>
  <c r="D258" i="50"/>
  <c r="E258" i="50"/>
  <c r="F258" i="50"/>
  <c r="G258" i="50"/>
  <c r="H258" i="50"/>
  <c r="I258" i="50"/>
  <c r="J258" i="50"/>
  <c r="K258" i="50"/>
  <c r="L258" i="50"/>
  <c r="M258" i="50"/>
  <c r="N258" i="50"/>
  <c r="O258" i="50"/>
  <c r="B269" i="50"/>
  <c r="D339" i="50"/>
  <c r="D334" i="50"/>
  <c r="E334" i="50"/>
  <c r="F334" i="50"/>
  <c r="G334" i="50"/>
  <c r="H334" i="50"/>
  <c r="I334" i="50"/>
  <c r="J334" i="50"/>
  <c r="K334" i="50"/>
  <c r="L334" i="50"/>
  <c r="M334" i="50"/>
  <c r="N334" i="50"/>
  <c r="O334" i="50"/>
  <c r="B345" i="50"/>
  <c r="D364" i="50"/>
  <c r="D359" i="50"/>
  <c r="E359" i="50"/>
  <c r="F359" i="50"/>
  <c r="G359" i="50"/>
  <c r="H359" i="50"/>
  <c r="I359" i="50"/>
  <c r="J359" i="50"/>
  <c r="K359" i="50"/>
  <c r="L359" i="50"/>
  <c r="M359" i="50"/>
  <c r="N359" i="50"/>
  <c r="O359" i="50"/>
  <c r="B370" i="50"/>
  <c r="D506" i="50"/>
  <c r="E10" i="50"/>
  <c r="E35" i="50"/>
  <c r="E61" i="50"/>
  <c r="E111" i="50"/>
  <c r="E137" i="50"/>
  <c r="E187" i="50"/>
  <c r="E212" i="50"/>
  <c r="E238" i="50"/>
  <c r="E288" i="50"/>
  <c r="E314" i="50"/>
  <c r="E389" i="50"/>
  <c r="E86" i="50"/>
  <c r="E162" i="50"/>
  <c r="E263" i="50"/>
  <c r="E339" i="50"/>
  <c r="E364" i="50"/>
  <c r="E506" i="50"/>
  <c r="F10" i="50"/>
  <c r="F35" i="50"/>
  <c r="F61" i="50"/>
  <c r="F111" i="50"/>
  <c r="F137" i="50"/>
  <c r="F187" i="50"/>
  <c r="F212" i="50"/>
  <c r="F238" i="50"/>
  <c r="F288" i="50"/>
  <c r="F314" i="50"/>
  <c r="F389" i="50"/>
  <c r="F86" i="50"/>
  <c r="F162" i="50"/>
  <c r="F263" i="50"/>
  <c r="F339" i="50"/>
  <c r="F364" i="50"/>
  <c r="F506" i="50"/>
  <c r="G10" i="50"/>
  <c r="G35" i="50"/>
  <c r="G61" i="50"/>
  <c r="G111" i="50"/>
  <c r="G137" i="50"/>
  <c r="G187" i="50"/>
  <c r="G212" i="50"/>
  <c r="G238" i="50"/>
  <c r="G288" i="50"/>
  <c r="G314" i="50"/>
  <c r="G389" i="50"/>
  <c r="G86" i="50"/>
  <c r="G162" i="50"/>
  <c r="G263" i="50"/>
  <c r="G339" i="50"/>
  <c r="G364" i="50"/>
  <c r="G506" i="50"/>
  <c r="H10" i="50"/>
  <c r="H35" i="50"/>
  <c r="H61" i="50"/>
  <c r="H111" i="50"/>
  <c r="H137" i="50"/>
  <c r="H187" i="50"/>
  <c r="H212" i="50"/>
  <c r="H238" i="50"/>
  <c r="H288" i="50"/>
  <c r="H314" i="50"/>
  <c r="H389" i="50"/>
  <c r="H86" i="50"/>
  <c r="H162" i="50"/>
  <c r="H263" i="50"/>
  <c r="H339" i="50"/>
  <c r="H364" i="50"/>
  <c r="H506" i="50"/>
  <c r="I10" i="50"/>
  <c r="I35" i="50"/>
  <c r="I61" i="50"/>
  <c r="I111" i="50"/>
  <c r="I137" i="50"/>
  <c r="I187" i="50"/>
  <c r="I212" i="50"/>
  <c r="I238" i="50"/>
  <c r="I288" i="50"/>
  <c r="I314" i="50"/>
  <c r="I389" i="50"/>
  <c r="I86" i="50"/>
  <c r="I162" i="50"/>
  <c r="I263" i="50"/>
  <c r="I339" i="50"/>
  <c r="I364" i="50"/>
  <c r="I506" i="50"/>
  <c r="J10" i="50"/>
  <c r="J35" i="50"/>
  <c r="J61" i="50"/>
  <c r="J111" i="50"/>
  <c r="J137" i="50"/>
  <c r="J187" i="50"/>
  <c r="J212" i="50"/>
  <c r="J238" i="50"/>
  <c r="J288" i="50"/>
  <c r="J314" i="50"/>
  <c r="J389" i="50"/>
  <c r="J86" i="50"/>
  <c r="J162" i="50"/>
  <c r="J263" i="50"/>
  <c r="J339" i="50"/>
  <c r="J364" i="50"/>
  <c r="J506" i="50"/>
  <c r="K10" i="50"/>
  <c r="K35" i="50"/>
  <c r="K61" i="50"/>
  <c r="K111" i="50"/>
  <c r="K137" i="50"/>
  <c r="K187" i="50"/>
  <c r="K212" i="50"/>
  <c r="K238" i="50"/>
  <c r="K288" i="50"/>
  <c r="K314" i="50"/>
  <c r="K389" i="50"/>
  <c r="K86" i="50"/>
  <c r="K162" i="50"/>
  <c r="K263" i="50"/>
  <c r="K339" i="50"/>
  <c r="K364" i="50"/>
  <c r="K506" i="50"/>
  <c r="L10" i="50"/>
  <c r="L35" i="50"/>
  <c r="L61" i="50"/>
  <c r="L111" i="50"/>
  <c r="L137" i="50"/>
  <c r="L187" i="50"/>
  <c r="L212" i="50"/>
  <c r="L238" i="50"/>
  <c r="L288" i="50"/>
  <c r="L314" i="50"/>
  <c r="L389" i="50"/>
  <c r="L86" i="50"/>
  <c r="L162" i="50"/>
  <c r="L263" i="50"/>
  <c r="L339" i="50"/>
  <c r="L364" i="50"/>
  <c r="L506" i="50"/>
  <c r="M10" i="50"/>
  <c r="M35" i="50"/>
  <c r="M61" i="50"/>
  <c r="M111" i="50"/>
  <c r="M137" i="50"/>
  <c r="M187" i="50"/>
  <c r="M212" i="50"/>
  <c r="M238" i="50"/>
  <c r="M288" i="50"/>
  <c r="M314" i="50"/>
  <c r="M389" i="50"/>
  <c r="M86" i="50"/>
  <c r="M162" i="50"/>
  <c r="M263" i="50"/>
  <c r="M339" i="50"/>
  <c r="M364" i="50"/>
  <c r="M506" i="50"/>
  <c r="N10" i="50"/>
  <c r="N35" i="50"/>
  <c r="N61" i="50"/>
  <c r="N111" i="50"/>
  <c r="N137" i="50"/>
  <c r="N187" i="50"/>
  <c r="N212" i="50"/>
  <c r="N238" i="50"/>
  <c r="N288" i="50"/>
  <c r="N314" i="50"/>
  <c r="N389" i="50"/>
  <c r="N86" i="50"/>
  <c r="N162" i="50"/>
  <c r="N263" i="50"/>
  <c r="N339" i="50"/>
  <c r="N364" i="50"/>
  <c r="N506" i="50"/>
  <c r="O10" i="50"/>
  <c r="O35" i="50"/>
  <c r="O61" i="50"/>
  <c r="O111" i="50"/>
  <c r="O137" i="50"/>
  <c r="O187" i="50"/>
  <c r="O212" i="50"/>
  <c r="O238" i="50"/>
  <c r="O288" i="50"/>
  <c r="O314" i="50"/>
  <c r="O389" i="50"/>
  <c r="O86" i="50"/>
  <c r="O162" i="50"/>
  <c r="O263" i="50"/>
  <c r="O339" i="50"/>
  <c r="O364" i="50"/>
  <c r="O506" i="50"/>
  <c r="H1" i="51"/>
  <c r="D10" i="51"/>
  <c r="B16" i="51"/>
  <c r="D35" i="51"/>
  <c r="B41" i="51"/>
  <c r="D61" i="51"/>
  <c r="B67" i="51"/>
  <c r="D111" i="51"/>
  <c r="B117" i="51"/>
  <c r="D131" i="51"/>
  <c r="E131" i="51"/>
  <c r="F131" i="51"/>
  <c r="G131" i="51"/>
  <c r="H131" i="51"/>
  <c r="I131" i="51"/>
  <c r="J131" i="51"/>
  <c r="K131" i="51"/>
  <c r="L131" i="51"/>
  <c r="M131" i="51"/>
  <c r="N131" i="51"/>
  <c r="O131" i="51"/>
  <c r="D137" i="51"/>
  <c r="B143" i="51"/>
  <c r="D187" i="51"/>
  <c r="B193" i="51"/>
  <c r="D212" i="51"/>
  <c r="B218" i="51"/>
  <c r="D232" i="51"/>
  <c r="E232" i="51"/>
  <c r="F232" i="51"/>
  <c r="G232" i="51"/>
  <c r="H232" i="51"/>
  <c r="I232" i="51"/>
  <c r="J232" i="51"/>
  <c r="K232" i="51"/>
  <c r="L232" i="51"/>
  <c r="M232" i="51"/>
  <c r="N232" i="51"/>
  <c r="O232" i="51"/>
  <c r="D238" i="51"/>
  <c r="B244" i="51"/>
  <c r="D288" i="51"/>
  <c r="B294" i="51"/>
  <c r="D308" i="51"/>
  <c r="E308" i="51"/>
  <c r="F308" i="51"/>
  <c r="G308" i="51"/>
  <c r="H308" i="51"/>
  <c r="I308" i="51"/>
  <c r="J308" i="51"/>
  <c r="K308" i="51"/>
  <c r="L308" i="51"/>
  <c r="M308" i="51"/>
  <c r="N308" i="51"/>
  <c r="O308" i="51"/>
  <c r="D314" i="51"/>
  <c r="B320" i="51"/>
  <c r="D389" i="51"/>
  <c r="B395" i="51"/>
  <c r="D86" i="51"/>
  <c r="D81" i="51"/>
  <c r="E81" i="51"/>
  <c r="F81" i="51"/>
  <c r="G81" i="51"/>
  <c r="H81" i="51"/>
  <c r="I81" i="51"/>
  <c r="J81" i="51"/>
  <c r="K81" i="51"/>
  <c r="L81" i="51"/>
  <c r="M81" i="51"/>
  <c r="N81" i="51"/>
  <c r="O81" i="51"/>
  <c r="B92" i="51"/>
  <c r="D162" i="51"/>
  <c r="D157" i="51"/>
  <c r="E157" i="51"/>
  <c r="F157" i="51"/>
  <c r="G157" i="51"/>
  <c r="H157" i="51"/>
  <c r="I157" i="51"/>
  <c r="J157" i="51"/>
  <c r="K157" i="51"/>
  <c r="L157" i="51"/>
  <c r="M157" i="51"/>
  <c r="N157" i="51"/>
  <c r="O157" i="51"/>
  <c r="B168" i="51"/>
  <c r="D263" i="51"/>
  <c r="D258" i="51"/>
  <c r="E258" i="51"/>
  <c r="F258" i="51"/>
  <c r="G258" i="51"/>
  <c r="H258" i="51"/>
  <c r="I258" i="51"/>
  <c r="J258" i="51"/>
  <c r="K258" i="51"/>
  <c r="L258" i="51"/>
  <c r="M258" i="51"/>
  <c r="N258" i="51"/>
  <c r="O258" i="51"/>
  <c r="B269" i="51"/>
  <c r="D339" i="51"/>
  <c r="D334" i="51"/>
  <c r="E334" i="51"/>
  <c r="F334" i="51"/>
  <c r="G334" i="51"/>
  <c r="H334" i="51"/>
  <c r="I334" i="51"/>
  <c r="J334" i="51"/>
  <c r="K334" i="51"/>
  <c r="L334" i="51"/>
  <c r="M334" i="51"/>
  <c r="N334" i="51"/>
  <c r="O334" i="51"/>
  <c r="B345" i="51"/>
  <c r="D364" i="51"/>
  <c r="D359" i="51"/>
  <c r="E359" i="51"/>
  <c r="F359" i="51"/>
  <c r="G359" i="51"/>
  <c r="H359" i="51"/>
  <c r="I359" i="51"/>
  <c r="J359" i="51"/>
  <c r="K359" i="51"/>
  <c r="L359" i="51"/>
  <c r="M359" i="51"/>
  <c r="N359" i="51"/>
  <c r="O359" i="51"/>
  <c r="B370" i="51"/>
  <c r="D506" i="51"/>
  <c r="E10" i="51"/>
  <c r="E35" i="51"/>
  <c r="E61" i="51"/>
  <c r="E111" i="51"/>
  <c r="E137" i="51"/>
  <c r="E187" i="51"/>
  <c r="E212" i="51"/>
  <c r="E238" i="51"/>
  <c r="E288" i="51"/>
  <c r="E314" i="51"/>
  <c r="E389" i="51"/>
  <c r="E86" i="51"/>
  <c r="E162" i="51"/>
  <c r="E263" i="51"/>
  <c r="E339" i="51"/>
  <c r="E364" i="51"/>
  <c r="E506" i="51"/>
  <c r="F10" i="51"/>
  <c r="F35" i="51"/>
  <c r="F61" i="51"/>
  <c r="F111" i="51"/>
  <c r="F137" i="51"/>
  <c r="F187" i="51"/>
  <c r="F212" i="51"/>
  <c r="F238" i="51"/>
  <c r="F288" i="51"/>
  <c r="F314" i="51"/>
  <c r="F389" i="51"/>
  <c r="F86" i="51"/>
  <c r="F162" i="51"/>
  <c r="F263" i="51"/>
  <c r="F339" i="51"/>
  <c r="F364" i="51"/>
  <c r="F506" i="51"/>
  <c r="G10" i="51"/>
  <c r="G35" i="51"/>
  <c r="G61" i="51"/>
  <c r="G111" i="51"/>
  <c r="G137" i="51"/>
  <c r="G187" i="51"/>
  <c r="G212" i="51"/>
  <c r="G238" i="51"/>
  <c r="G288" i="51"/>
  <c r="G314" i="51"/>
  <c r="G389" i="51"/>
  <c r="G86" i="51"/>
  <c r="G162" i="51"/>
  <c r="G263" i="51"/>
  <c r="G339" i="51"/>
  <c r="G364" i="51"/>
  <c r="G506" i="51"/>
  <c r="H10" i="51"/>
  <c r="H35" i="51"/>
  <c r="H61" i="51"/>
  <c r="H111" i="51"/>
  <c r="H137" i="51"/>
  <c r="H187" i="51"/>
  <c r="H212" i="51"/>
  <c r="H238" i="51"/>
  <c r="H288" i="51"/>
  <c r="H314" i="51"/>
  <c r="H389" i="51"/>
  <c r="H86" i="51"/>
  <c r="H162" i="51"/>
  <c r="H263" i="51"/>
  <c r="H339" i="51"/>
  <c r="H364" i="51"/>
  <c r="H506" i="51"/>
  <c r="I10" i="51"/>
  <c r="I35" i="51"/>
  <c r="I61" i="51"/>
  <c r="I111" i="51"/>
  <c r="I137" i="51"/>
  <c r="I187" i="51"/>
  <c r="I212" i="51"/>
  <c r="I238" i="51"/>
  <c r="I288" i="51"/>
  <c r="I314" i="51"/>
  <c r="I389" i="51"/>
  <c r="I86" i="51"/>
  <c r="I162" i="51"/>
  <c r="I263" i="51"/>
  <c r="I339" i="51"/>
  <c r="I364" i="51"/>
  <c r="I506" i="51"/>
  <c r="J10" i="51"/>
  <c r="J35" i="51"/>
  <c r="J61" i="51"/>
  <c r="J111" i="51"/>
  <c r="J137" i="51"/>
  <c r="J187" i="51"/>
  <c r="J212" i="51"/>
  <c r="J238" i="51"/>
  <c r="J288" i="51"/>
  <c r="J314" i="51"/>
  <c r="J389" i="51"/>
  <c r="J86" i="51"/>
  <c r="J162" i="51"/>
  <c r="J263" i="51"/>
  <c r="J339" i="51"/>
  <c r="J364" i="51"/>
  <c r="J506" i="51"/>
  <c r="K10" i="51"/>
  <c r="K35" i="51"/>
  <c r="K61" i="51"/>
  <c r="K111" i="51"/>
  <c r="K137" i="51"/>
  <c r="K187" i="51"/>
  <c r="K212" i="51"/>
  <c r="K238" i="51"/>
  <c r="K288" i="51"/>
  <c r="K314" i="51"/>
  <c r="K389" i="51"/>
  <c r="K86" i="51"/>
  <c r="K162" i="51"/>
  <c r="K263" i="51"/>
  <c r="K339" i="51"/>
  <c r="K364" i="51"/>
  <c r="K506" i="51"/>
  <c r="L10" i="51"/>
  <c r="L35" i="51"/>
  <c r="L61" i="51"/>
  <c r="L111" i="51"/>
  <c r="L137" i="51"/>
  <c r="L187" i="51"/>
  <c r="L212" i="51"/>
  <c r="L238" i="51"/>
  <c r="L288" i="51"/>
  <c r="L314" i="51"/>
  <c r="L389" i="51"/>
  <c r="L86" i="51"/>
  <c r="L162" i="51"/>
  <c r="L263" i="51"/>
  <c r="L339" i="51"/>
  <c r="L364" i="51"/>
  <c r="L506" i="51"/>
  <c r="M10" i="51"/>
  <c r="M35" i="51"/>
  <c r="M61" i="51"/>
  <c r="M111" i="51"/>
  <c r="M137" i="51"/>
  <c r="M187" i="51"/>
  <c r="M212" i="51"/>
  <c r="M238" i="51"/>
  <c r="M288" i="51"/>
  <c r="M314" i="51"/>
  <c r="M389" i="51"/>
  <c r="M86" i="51"/>
  <c r="M162" i="51"/>
  <c r="M263" i="51"/>
  <c r="M339" i="51"/>
  <c r="M364" i="51"/>
  <c r="M506" i="51"/>
  <c r="N10" i="51"/>
  <c r="N35" i="51"/>
  <c r="N61" i="51"/>
  <c r="N111" i="51"/>
  <c r="N137" i="51"/>
  <c r="N187" i="51"/>
  <c r="N212" i="51"/>
  <c r="N238" i="51"/>
  <c r="N288" i="51"/>
  <c r="N314" i="51"/>
  <c r="N389" i="51"/>
  <c r="N86" i="51"/>
  <c r="N162" i="51"/>
  <c r="N263" i="51"/>
  <c r="N339" i="51"/>
  <c r="N364" i="51"/>
  <c r="N506" i="51"/>
  <c r="O10" i="51"/>
  <c r="O35" i="51"/>
  <c r="O61" i="51"/>
  <c r="O111" i="51"/>
  <c r="O137" i="51"/>
  <c r="O187" i="51"/>
  <c r="O212" i="51"/>
  <c r="O238" i="51"/>
  <c r="O288" i="51"/>
  <c r="O314" i="51"/>
  <c r="O389" i="51"/>
  <c r="O86" i="51"/>
  <c r="O162" i="51"/>
  <c r="O263" i="51"/>
  <c r="O339" i="51"/>
  <c r="O364" i="51"/>
  <c r="O506" i="51"/>
  <c r="D10" i="15"/>
  <c r="B16" i="15"/>
  <c r="D35" i="15"/>
  <c r="B41" i="15"/>
  <c r="D61" i="15"/>
  <c r="B67" i="15"/>
  <c r="D111" i="15"/>
  <c r="B117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D137" i="15"/>
  <c r="B143" i="15"/>
  <c r="D187" i="15"/>
  <c r="B193" i="15"/>
  <c r="D212" i="15"/>
  <c r="B218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D238" i="15"/>
  <c r="B244" i="15"/>
  <c r="D288" i="15"/>
  <c r="B294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D314" i="15"/>
  <c r="B320" i="15"/>
  <c r="D389" i="15"/>
  <c r="B395" i="15"/>
  <c r="D86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B92" i="15"/>
  <c r="D162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B168" i="15"/>
  <c r="D263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B269" i="15"/>
  <c r="D339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B345" i="15"/>
  <c r="D364" i="15"/>
  <c r="D359" i="15"/>
  <c r="E359" i="15"/>
  <c r="F359" i="15"/>
  <c r="G359" i="15"/>
  <c r="H359" i="15"/>
  <c r="I359" i="15"/>
  <c r="J359" i="15"/>
  <c r="K359" i="15"/>
  <c r="L359" i="15"/>
  <c r="M359" i="15"/>
  <c r="N359" i="15"/>
  <c r="O359" i="15"/>
  <c r="B370" i="15"/>
  <c r="D506" i="15"/>
  <c r="E10" i="15"/>
  <c r="E35" i="15"/>
  <c r="E61" i="15"/>
  <c r="E111" i="15"/>
  <c r="E137" i="15"/>
  <c r="E187" i="15"/>
  <c r="E212" i="15"/>
  <c r="E238" i="15"/>
  <c r="E288" i="15"/>
  <c r="E314" i="15"/>
  <c r="E389" i="15"/>
  <c r="E86" i="15"/>
  <c r="E162" i="15"/>
  <c r="E263" i="15"/>
  <c r="E339" i="15"/>
  <c r="E364" i="15"/>
  <c r="E506" i="15"/>
  <c r="F10" i="15"/>
  <c r="F35" i="15"/>
  <c r="F61" i="15"/>
  <c r="F111" i="15"/>
  <c r="F137" i="15"/>
  <c r="F187" i="15"/>
  <c r="F212" i="15"/>
  <c r="F238" i="15"/>
  <c r="F288" i="15"/>
  <c r="F314" i="15"/>
  <c r="F389" i="15"/>
  <c r="F86" i="15"/>
  <c r="F162" i="15"/>
  <c r="F263" i="15"/>
  <c r="F339" i="15"/>
  <c r="F364" i="15"/>
  <c r="F506" i="15"/>
  <c r="G10" i="15"/>
  <c r="G35" i="15"/>
  <c r="G61" i="15"/>
  <c r="G111" i="15"/>
  <c r="G137" i="15"/>
  <c r="G187" i="15"/>
  <c r="G212" i="15"/>
  <c r="G238" i="15"/>
  <c r="G288" i="15"/>
  <c r="G314" i="15"/>
  <c r="G389" i="15"/>
  <c r="G86" i="15"/>
  <c r="G162" i="15"/>
  <c r="G263" i="15"/>
  <c r="G339" i="15"/>
  <c r="G364" i="15"/>
  <c r="G506" i="15"/>
  <c r="H10" i="15"/>
  <c r="H35" i="15"/>
  <c r="H61" i="15"/>
  <c r="H111" i="15"/>
  <c r="H137" i="15"/>
  <c r="H187" i="15"/>
  <c r="H212" i="15"/>
  <c r="H238" i="15"/>
  <c r="H288" i="15"/>
  <c r="H314" i="15"/>
  <c r="H389" i="15"/>
  <c r="H86" i="15"/>
  <c r="H162" i="15"/>
  <c r="H263" i="15"/>
  <c r="H339" i="15"/>
  <c r="H364" i="15"/>
  <c r="H506" i="15"/>
  <c r="I10" i="15"/>
  <c r="I35" i="15"/>
  <c r="I61" i="15"/>
  <c r="I111" i="15"/>
  <c r="I137" i="15"/>
  <c r="I187" i="15"/>
  <c r="I212" i="15"/>
  <c r="I238" i="15"/>
  <c r="I288" i="15"/>
  <c r="I314" i="15"/>
  <c r="I389" i="15"/>
  <c r="I86" i="15"/>
  <c r="I162" i="15"/>
  <c r="I263" i="15"/>
  <c r="I339" i="15"/>
  <c r="I364" i="15"/>
  <c r="I506" i="15"/>
  <c r="J10" i="15"/>
  <c r="J35" i="15"/>
  <c r="J61" i="15"/>
  <c r="J111" i="15"/>
  <c r="J137" i="15"/>
  <c r="J187" i="15"/>
  <c r="J212" i="15"/>
  <c r="J238" i="15"/>
  <c r="J288" i="15"/>
  <c r="J314" i="15"/>
  <c r="J389" i="15"/>
  <c r="J86" i="15"/>
  <c r="J162" i="15"/>
  <c r="J263" i="15"/>
  <c r="J339" i="15"/>
  <c r="J364" i="15"/>
  <c r="J506" i="15"/>
  <c r="K10" i="15"/>
  <c r="K35" i="15"/>
  <c r="K61" i="15"/>
  <c r="K111" i="15"/>
  <c r="K137" i="15"/>
  <c r="K187" i="15"/>
  <c r="K212" i="15"/>
  <c r="K238" i="15"/>
  <c r="K288" i="15"/>
  <c r="K314" i="15"/>
  <c r="K389" i="15"/>
  <c r="K86" i="15"/>
  <c r="K162" i="15"/>
  <c r="K263" i="15"/>
  <c r="K339" i="15"/>
  <c r="K364" i="15"/>
  <c r="K506" i="15"/>
  <c r="L10" i="15"/>
  <c r="L35" i="15"/>
  <c r="L61" i="15"/>
  <c r="L111" i="15"/>
  <c r="L137" i="15"/>
  <c r="L187" i="15"/>
  <c r="L212" i="15"/>
  <c r="L238" i="15"/>
  <c r="L288" i="15"/>
  <c r="L314" i="15"/>
  <c r="L389" i="15"/>
  <c r="L86" i="15"/>
  <c r="L162" i="15"/>
  <c r="L263" i="15"/>
  <c r="L339" i="15"/>
  <c r="L364" i="15"/>
  <c r="L506" i="15"/>
  <c r="M10" i="15"/>
  <c r="M35" i="15"/>
  <c r="M61" i="15"/>
  <c r="M111" i="15"/>
  <c r="M137" i="15"/>
  <c r="M187" i="15"/>
  <c r="M212" i="15"/>
  <c r="M238" i="15"/>
  <c r="M288" i="15"/>
  <c r="M314" i="15"/>
  <c r="M389" i="15"/>
  <c r="M86" i="15"/>
  <c r="M162" i="15"/>
  <c r="M263" i="15"/>
  <c r="M339" i="15"/>
  <c r="M364" i="15"/>
  <c r="M506" i="15"/>
  <c r="N10" i="15"/>
  <c r="N35" i="15"/>
  <c r="N61" i="15"/>
  <c r="N111" i="15"/>
  <c r="N137" i="15"/>
  <c r="N187" i="15"/>
  <c r="N212" i="15"/>
  <c r="N238" i="15"/>
  <c r="N288" i="15"/>
  <c r="N314" i="15"/>
  <c r="N389" i="15"/>
  <c r="N86" i="15"/>
  <c r="N162" i="15"/>
  <c r="N263" i="15"/>
  <c r="N339" i="15"/>
  <c r="N364" i="15"/>
  <c r="N506" i="15"/>
  <c r="O10" i="15"/>
  <c r="O35" i="15"/>
  <c r="O61" i="15"/>
  <c r="O111" i="15"/>
  <c r="O137" i="15"/>
  <c r="O187" i="15"/>
  <c r="O212" i="15"/>
  <c r="O238" i="15"/>
  <c r="O288" i="15"/>
  <c r="O314" i="15"/>
  <c r="O389" i="15"/>
  <c r="O86" i="15"/>
  <c r="O162" i="15"/>
  <c r="O263" i="15"/>
  <c r="O339" i="15"/>
  <c r="O364" i="15"/>
  <c r="O506" i="15"/>
  <c r="N47" i="53"/>
  <c r="O47" i="53" s="1"/>
  <c r="N48" i="53"/>
  <c r="O48" i="53" s="1"/>
  <c r="N49" i="53"/>
  <c r="O49" i="53" s="1"/>
  <c r="O50" i="53"/>
  <c r="N51" i="53"/>
  <c r="O51" i="53" s="1"/>
  <c r="N52" i="53"/>
  <c r="O52" i="53" s="1"/>
  <c r="N53" i="53"/>
  <c r="O53" i="53" s="1"/>
  <c r="N54" i="53"/>
  <c r="O54" i="53" s="1"/>
  <c r="N55" i="53"/>
  <c r="O55" i="53" s="1"/>
  <c r="N56" i="53"/>
  <c r="O56" i="53" s="1"/>
  <c r="N57" i="53"/>
  <c r="O57" i="53"/>
  <c r="N58" i="53"/>
  <c r="O58" i="53"/>
  <c r="N59" i="53"/>
  <c r="O59" i="53" s="1"/>
  <c r="N60" i="53"/>
  <c r="O60" i="53"/>
  <c r="O61" i="53"/>
  <c r="N62" i="53"/>
  <c r="O62" i="53" s="1"/>
  <c r="N63" i="53"/>
  <c r="O63" i="53" s="1"/>
  <c r="N64" i="53"/>
  <c r="O64" i="53" s="1"/>
  <c r="N65" i="53"/>
  <c r="O65" i="53" s="1"/>
  <c r="O66" i="53"/>
  <c r="N67" i="53"/>
  <c r="O67" i="53" s="1"/>
  <c r="N68" i="53"/>
  <c r="N69" i="53"/>
  <c r="O69" i="53"/>
  <c r="N71" i="53"/>
  <c r="O71" i="53" s="1"/>
  <c r="N72" i="53"/>
  <c r="N73" i="53"/>
  <c r="O73" i="53" s="1"/>
  <c r="N74" i="53"/>
  <c r="O74" i="53" s="1"/>
  <c r="N75" i="53"/>
  <c r="O75" i="53" s="1"/>
  <c r="N46" i="53"/>
  <c r="O46" i="53" s="1"/>
  <c r="N70" i="53"/>
  <c r="G9" i="53"/>
  <c r="J9" i="53"/>
  <c r="K9" i="53"/>
  <c r="M9" i="53"/>
  <c r="Q9" i="53"/>
  <c r="R9" i="53"/>
  <c r="T9" i="53"/>
  <c r="V9" i="53"/>
  <c r="W9" i="53"/>
  <c r="Y9" i="53"/>
  <c r="AC9" i="53"/>
  <c r="AF9" i="53"/>
  <c r="S15" i="6"/>
  <c r="T15" i="6"/>
  <c r="U15" i="6"/>
  <c r="S3" i="6"/>
  <c r="T3" i="6"/>
  <c r="U3" i="6"/>
  <c r="S4" i="6"/>
  <c r="T4" i="6"/>
  <c r="U4" i="6"/>
  <c r="S5" i="6"/>
  <c r="T5" i="6"/>
  <c r="U5" i="6"/>
  <c r="S7" i="6"/>
  <c r="T7" i="6"/>
  <c r="U7" i="6"/>
  <c r="S8" i="6"/>
  <c r="T8" i="6"/>
  <c r="U8" i="6"/>
  <c r="S11" i="6"/>
  <c r="T11" i="6"/>
  <c r="U11" i="6"/>
  <c r="S13" i="6"/>
  <c r="T13" i="6"/>
  <c r="U13" i="6"/>
  <c r="S14" i="6"/>
  <c r="T14" i="6"/>
  <c r="U14" i="6"/>
  <c r="S18" i="6"/>
  <c r="T18" i="6"/>
  <c r="U18" i="6"/>
  <c r="S20" i="6"/>
  <c r="T20" i="6"/>
  <c r="U20" i="6"/>
  <c r="S23" i="6"/>
  <c r="T23" i="6"/>
  <c r="U23" i="6"/>
  <c r="S25" i="6"/>
  <c r="T25" i="6"/>
  <c r="U25" i="6"/>
  <c r="S26" i="6"/>
  <c r="T26" i="6"/>
  <c r="U26" i="6"/>
  <c r="S27" i="6"/>
  <c r="T27" i="6"/>
  <c r="U27" i="6"/>
  <c r="S29" i="6"/>
  <c r="T29" i="6"/>
  <c r="U29" i="6"/>
  <c r="S30" i="6"/>
  <c r="T30" i="6"/>
  <c r="U30" i="6"/>
  <c r="S2" i="6"/>
  <c r="T2" i="6"/>
  <c r="U2" i="6"/>
  <c r="S6" i="6"/>
  <c r="T6" i="6"/>
  <c r="U6" i="6"/>
  <c r="S9" i="6"/>
  <c r="T9" i="6"/>
  <c r="U9" i="6"/>
  <c r="S10" i="6"/>
  <c r="T10" i="6"/>
  <c r="U10" i="6"/>
  <c r="S12" i="6"/>
  <c r="T12" i="6"/>
  <c r="U12" i="6"/>
  <c r="S16" i="6"/>
  <c r="T16" i="6"/>
  <c r="U16" i="6"/>
  <c r="S17" i="6"/>
  <c r="T17" i="6"/>
  <c r="U17" i="6"/>
  <c r="S19" i="6"/>
  <c r="T19" i="6"/>
  <c r="U19" i="6"/>
  <c r="S21" i="6"/>
  <c r="T21" i="6"/>
  <c r="U21" i="6"/>
  <c r="S22" i="6"/>
  <c r="T22" i="6"/>
  <c r="U22" i="6"/>
  <c r="S24" i="6"/>
  <c r="T24" i="6"/>
  <c r="U24" i="6"/>
  <c r="S28" i="6"/>
  <c r="T28" i="6"/>
  <c r="U28" i="6"/>
  <c r="S31" i="6"/>
  <c r="T31" i="6"/>
  <c r="U31" i="6"/>
  <c r="V5" i="48"/>
  <c r="V6" i="48"/>
  <c r="V7" i="48"/>
  <c r="V8" i="48"/>
  <c r="A408" i="48"/>
  <c r="A409" i="48"/>
  <c r="D412" i="48"/>
  <c r="E412" i="48"/>
  <c r="F412" i="48"/>
  <c r="G412" i="48"/>
  <c r="H412" i="48"/>
  <c r="I412" i="48"/>
  <c r="J412" i="48"/>
  <c r="K412" i="48"/>
  <c r="L412" i="48"/>
  <c r="M412" i="48"/>
  <c r="N412" i="48"/>
  <c r="O412" i="48"/>
  <c r="A415" i="48"/>
  <c r="D418" i="48"/>
  <c r="E418" i="48"/>
  <c r="F418" i="48"/>
  <c r="G418" i="48"/>
  <c r="H418" i="48"/>
  <c r="I418" i="48"/>
  <c r="J418" i="48"/>
  <c r="K418" i="48"/>
  <c r="L418" i="48"/>
  <c r="M418" i="48"/>
  <c r="N418" i="48"/>
  <c r="O418" i="48"/>
  <c r="A421" i="48"/>
  <c r="D424" i="48"/>
  <c r="E424" i="48"/>
  <c r="F424" i="48"/>
  <c r="G424" i="48"/>
  <c r="H424" i="48"/>
  <c r="I424" i="48"/>
  <c r="J424" i="48"/>
  <c r="K424" i="48"/>
  <c r="L424" i="48"/>
  <c r="M424" i="48"/>
  <c r="N424" i="48"/>
  <c r="O424" i="48"/>
  <c r="A427" i="48"/>
  <c r="D430" i="48"/>
  <c r="E430" i="48"/>
  <c r="F430" i="48"/>
  <c r="G430" i="48"/>
  <c r="H430" i="48"/>
  <c r="I430" i="48"/>
  <c r="J430" i="48"/>
  <c r="K430" i="48"/>
  <c r="L430" i="48"/>
  <c r="M430" i="48"/>
  <c r="N430" i="48"/>
  <c r="O430" i="48"/>
  <c r="A433" i="48"/>
  <c r="D436" i="48"/>
  <c r="E436" i="48"/>
  <c r="F436" i="48"/>
  <c r="G436" i="48"/>
  <c r="H436" i="48"/>
  <c r="I436" i="48"/>
  <c r="J436" i="48"/>
  <c r="K436" i="48"/>
  <c r="L436" i="48"/>
  <c r="M436" i="48"/>
  <c r="N436" i="48"/>
  <c r="O436" i="48"/>
  <c r="A439" i="48"/>
  <c r="D442" i="48"/>
  <c r="E442" i="48"/>
  <c r="F442" i="48"/>
  <c r="G442" i="48"/>
  <c r="H442" i="48"/>
  <c r="I442" i="48"/>
  <c r="J442" i="48"/>
  <c r="K442" i="48"/>
  <c r="L442" i="48"/>
  <c r="M442" i="48"/>
  <c r="N442" i="48"/>
  <c r="O442" i="48"/>
  <c r="A445" i="48"/>
  <c r="D448" i="48"/>
  <c r="E448" i="48"/>
  <c r="F448" i="48"/>
  <c r="G448" i="48"/>
  <c r="H448" i="48"/>
  <c r="I448" i="48"/>
  <c r="J448" i="48"/>
  <c r="K448" i="48"/>
  <c r="L448" i="48"/>
  <c r="M448" i="48"/>
  <c r="N448" i="48"/>
  <c r="O448" i="48"/>
  <c r="A451" i="48"/>
  <c r="A452" i="48"/>
  <c r="D455" i="48"/>
  <c r="E455" i="48"/>
  <c r="F455" i="48"/>
  <c r="G455" i="48"/>
  <c r="H455" i="48"/>
  <c r="I455" i="48"/>
  <c r="J455" i="48"/>
  <c r="K455" i="48"/>
  <c r="L455" i="48"/>
  <c r="M455" i="48"/>
  <c r="N455" i="48"/>
  <c r="O455" i="48"/>
  <c r="A458" i="48"/>
  <c r="D461" i="48"/>
  <c r="E461" i="48"/>
  <c r="F461" i="48"/>
  <c r="G461" i="48"/>
  <c r="H461" i="48"/>
  <c r="I461" i="48"/>
  <c r="J461" i="48"/>
  <c r="K461" i="48"/>
  <c r="L461" i="48"/>
  <c r="M461" i="48"/>
  <c r="N461" i="48"/>
  <c r="O461" i="48"/>
  <c r="A464" i="48"/>
  <c r="D467" i="48"/>
  <c r="E467" i="48"/>
  <c r="F467" i="48"/>
  <c r="G467" i="48"/>
  <c r="H467" i="48"/>
  <c r="I467" i="48"/>
  <c r="J467" i="48"/>
  <c r="K467" i="48"/>
  <c r="L467" i="48"/>
  <c r="M467" i="48"/>
  <c r="N467" i="48"/>
  <c r="O467" i="48"/>
  <c r="A470" i="48"/>
  <c r="D473" i="48"/>
  <c r="E473" i="48"/>
  <c r="F473" i="48"/>
  <c r="G473" i="48"/>
  <c r="H473" i="48"/>
  <c r="I473" i="48"/>
  <c r="J473" i="48"/>
  <c r="K473" i="48"/>
  <c r="L473" i="48"/>
  <c r="M473" i="48"/>
  <c r="N473" i="48"/>
  <c r="O473" i="48"/>
  <c r="A476" i="48"/>
  <c r="D479" i="48"/>
  <c r="E479" i="48"/>
  <c r="F479" i="48"/>
  <c r="G479" i="48"/>
  <c r="H479" i="48"/>
  <c r="I479" i="48"/>
  <c r="J479" i="48"/>
  <c r="K479" i="48"/>
  <c r="L479" i="48"/>
  <c r="M479" i="48"/>
  <c r="N479" i="48"/>
  <c r="O479" i="48"/>
  <c r="A482" i="48"/>
  <c r="D485" i="48"/>
  <c r="E485" i="48"/>
  <c r="F485" i="48"/>
  <c r="G485" i="48"/>
  <c r="H485" i="48"/>
  <c r="I485" i="48"/>
  <c r="J485" i="48"/>
  <c r="K485" i="48"/>
  <c r="L485" i="48"/>
  <c r="M485" i="48"/>
  <c r="N485" i="48"/>
  <c r="O485" i="48"/>
  <c r="A488" i="48"/>
  <c r="D491" i="48"/>
  <c r="E491" i="48"/>
  <c r="F491" i="48"/>
  <c r="G491" i="48"/>
  <c r="H491" i="48"/>
  <c r="I491" i="48"/>
  <c r="J491" i="48"/>
  <c r="K491" i="48"/>
  <c r="L491" i="48"/>
  <c r="M491" i="48"/>
  <c r="N491" i="48"/>
  <c r="O491" i="48"/>
  <c r="A494" i="48"/>
  <c r="D497" i="48"/>
  <c r="E497" i="48"/>
  <c r="F497" i="48"/>
  <c r="G497" i="48"/>
  <c r="H497" i="48"/>
  <c r="I497" i="48"/>
  <c r="J497" i="48"/>
  <c r="K497" i="48"/>
  <c r="L497" i="48"/>
  <c r="M497" i="48"/>
  <c r="N497" i="48"/>
  <c r="O497" i="48"/>
  <c r="A500" i="48"/>
  <c r="D503" i="48"/>
  <c r="E503" i="48"/>
  <c r="F503" i="48"/>
  <c r="G503" i="48"/>
  <c r="H503" i="48"/>
  <c r="I503" i="48"/>
  <c r="J503" i="48"/>
  <c r="K503" i="48"/>
  <c r="L503" i="48"/>
  <c r="M503" i="48"/>
  <c r="N503" i="48"/>
  <c r="O503" i="48"/>
  <c r="B535" i="48"/>
  <c r="B536" i="48"/>
  <c r="B537" i="48" s="1"/>
  <c r="B538" i="48" s="1"/>
  <c r="B539" i="48" s="1"/>
  <c r="B540" i="48" s="1"/>
  <c r="B541" i="48" s="1"/>
  <c r="B542" i="48" s="1"/>
  <c r="B543" i="48" s="1"/>
  <c r="B544" i="48" s="1"/>
  <c r="B545" i="48" s="1"/>
  <c r="B546" i="48" s="1"/>
  <c r="B547" i="48" s="1"/>
  <c r="B548" i="48" s="1"/>
  <c r="B549" i="48" s="1"/>
  <c r="B550" i="48" s="1"/>
  <c r="B551" i="48" s="1"/>
  <c r="B552" i="48" s="1"/>
  <c r="B553" i="48" s="1"/>
  <c r="B554" i="48" s="1"/>
  <c r="B555" i="48" s="1"/>
  <c r="B556" i="48" s="1"/>
  <c r="B557" i="48" s="1"/>
  <c r="B558" i="48" s="1"/>
  <c r="B559" i="48" s="1"/>
  <c r="B560" i="48" s="1"/>
  <c r="B561" i="48" s="1"/>
  <c r="B562" i="48" s="1"/>
  <c r="B563" i="48" s="1"/>
  <c r="B564" i="48" s="1"/>
  <c r="B565" i="48" s="1"/>
  <c r="B566" i="48" s="1"/>
  <c r="B567" i="48" s="1"/>
  <c r="B568" i="48" s="1"/>
  <c r="B569" i="48" s="1"/>
  <c r="B570" i="48" s="1"/>
  <c r="K535" i="48"/>
  <c r="L535" i="48"/>
  <c r="L543" i="48"/>
  <c r="L537" i="48"/>
  <c r="V535" i="48"/>
  <c r="W535" i="48"/>
  <c r="W546" i="48"/>
  <c r="K536" i="48"/>
  <c r="L536" i="48"/>
  <c r="V536" i="48"/>
  <c r="W536" i="48"/>
  <c r="W537" i="48"/>
  <c r="K537" i="48"/>
  <c r="L541" i="48"/>
  <c r="V537" i="48"/>
  <c r="W540" i="48"/>
  <c r="K538" i="48"/>
  <c r="L538" i="48"/>
  <c r="L546" i="48"/>
  <c r="V538" i="48"/>
  <c r="W538" i="48"/>
  <c r="W543" i="48"/>
  <c r="K539" i="48"/>
  <c r="L539" i="48"/>
  <c r="L540" i="48"/>
  <c r="V539" i="48"/>
  <c r="W539" i="48"/>
  <c r="K540" i="48"/>
  <c r="V540" i="48"/>
  <c r="W544" i="48"/>
  <c r="K541" i="48"/>
  <c r="L544" i="48"/>
  <c r="V541" i="48"/>
  <c r="W541" i="48"/>
  <c r="K542" i="48"/>
  <c r="L542" i="48"/>
  <c r="V542" i="48"/>
  <c r="W542" i="48"/>
  <c r="K543" i="48"/>
  <c r="V543" i="48"/>
  <c r="W545" i="48"/>
  <c r="K544" i="48"/>
  <c r="L545" i="48"/>
  <c r="V544" i="48"/>
  <c r="K545" i="48"/>
  <c r="V545" i="48"/>
  <c r="K546" i="48"/>
  <c r="V546" i="48"/>
  <c r="V5" i="49"/>
  <c r="V6" i="49"/>
  <c r="V7" i="49"/>
  <c r="V8" i="49"/>
  <c r="A408" i="49"/>
  <c r="A409" i="49"/>
  <c r="D412" i="49"/>
  <c r="E412" i="49"/>
  <c r="F412" i="49"/>
  <c r="G412" i="49"/>
  <c r="H412" i="49"/>
  <c r="I412" i="49"/>
  <c r="J412" i="49"/>
  <c r="K412" i="49"/>
  <c r="L412" i="49"/>
  <c r="M412" i="49"/>
  <c r="N412" i="49"/>
  <c r="O412" i="49"/>
  <c r="A415" i="49"/>
  <c r="D418" i="49"/>
  <c r="E418" i="49"/>
  <c r="F418" i="49"/>
  <c r="G418" i="49"/>
  <c r="H418" i="49"/>
  <c r="I418" i="49"/>
  <c r="J418" i="49"/>
  <c r="K418" i="49"/>
  <c r="L418" i="49"/>
  <c r="M418" i="49"/>
  <c r="N418" i="49"/>
  <c r="O418" i="49"/>
  <c r="A421" i="49"/>
  <c r="D424" i="49"/>
  <c r="E424" i="49"/>
  <c r="F424" i="49"/>
  <c r="G424" i="49"/>
  <c r="H424" i="49"/>
  <c r="I424" i="49"/>
  <c r="J424" i="49"/>
  <c r="K424" i="49"/>
  <c r="L424" i="49"/>
  <c r="M424" i="49"/>
  <c r="N424" i="49"/>
  <c r="O424" i="49"/>
  <c r="A427" i="49"/>
  <c r="D430" i="49"/>
  <c r="E430" i="49"/>
  <c r="F430" i="49"/>
  <c r="G430" i="49"/>
  <c r="H430" i="49"/>
  <c r="I430" i="49"/>
  <c r="J430" i="49"/>
  <c r="K430" i="49"/>
  <c r="L430" i="49"/>
  <c r="M430" i="49"/>
  <c r="N430" i="49"/>
  <c r="O430" i="49"/>
  <c r="A433" i="49"/>
  <c r="D436" i="49"/>
  <c r="E436" i="49"/>
  <c r="F436" i="49"/>
  <c r="G436" i="49"/>
  <c r="H436" i="49"/>
  <c r="I436" i="49"/>
  <c r="J436" i="49"/>
  <c r="K436" i="49"/>
  <c r="L436" i="49"/>
  <c r="M436" i="49"/>
  <c r="N436" i="49"/>
  <c r="O436" i="49"/>
  <c r="A439" i="49"/>
  <c r="D442" i="49"/>
  <c r="E442" i="49"/>
  <c r="F442" i="49"/>
  <c r="G442" i="49"/>
  <c r="H442" i="49"/>
  <c r="I442" i="49"/>
  <c r="J442" i="49"/>
  <c r="K442" i="49"/>
  <c r="L442" i="49"/>
  <c r="M442" i="49"/>
  <c r="N442" i="49"/>
  <c r="O442" i="49"/>
  <c r="A445" i="49"/>
  <c r="D448" i="49"/>
  <c r="E448" i="49"/>
  <c r="F448" i="49"/>
  <c r="G448" i="49"/>
  <c r="H448" i="49"/>
  <c r="I448" i="49"/>
  <c r="J448" i="49"/>
  <c r="K448" i="49"/>
  <c r="L448" i="49"/>
  <c r="M448" i="49"/>
  <c r="N448" i="49"/>
  <c r="O448" i="49"/>
  <c r="A451" i="49"/>
  <c r="A452" i="49"/>
  <c r="D455" i="49"/>
  <c r="E455" i="49"/>
  <c r="F455" i="49"/>
  <c r="G455" i="49"/>
  <c r="H455" i="49"/>
  <c r="I455" i="49"/>
  <c r="J455" i="49"/>
  <c r="K455" i="49"/>
  <c r="L455" i="49"/>
  <c r="M455" i="49"/>
  <c r="N455" i="49"/>
  <c r="O455" i="49"/>
  <c r="A458" i="49"/>
  <c r="D461" i="49"/>
  <c r="E461" i="49"/>
  <c r="F461" i="49"/>
  <c r="G461" i="49"/>
  <c r="H461" i="49"/>
  <c r="I461" i="49"/>
  <c r="J461" i="49"/>
  <c r="K461" i="49"/>
  <c r="L461" i="49"/>
  <c r="M461" i="49"/>
  <c r="N461" i="49"/>
  <c r="O461" i="49"/>
  <c r="A464" i="49"/>
  <c r="D467" i="49"/>
  <c r="E467" i="49"/>
  <c r="F467" i="49"/>
  <c r="G467" i="49"/>
  <c r="H467" i="49"/>
  <c r="I467" i="49"/>
  <c r="J467" i="49"/>
  <c r="K467" i="49"/>
  <c r="L467" i="49"/>
  <c r="M467" i="49"/>
  <c r="N467" i="49"/>
  <c r="O467" i="49"/>
  <c r="A470" i="49"/>
  <c r="D473" i="49"/>
  <c r="E473" i="49"/>
  <c r="F473" i="49"/>
  <c r="G473" i="49"/>
  <c r="H473" i="49"/>
  <c r="I473" i="49"/>
  <c r="J473" i="49"/>
  <c r="K473" i="49"/>
  <c r="L473" i="49"/>
  <c r="M473" i="49"/>
  <c r="N473" i="49"/>
  <c r="O473" i="49"/>
  <c r="A476" i="49"/>
  <c r="D479" i="49"/>
  <c r="E479" i="49"/>
  <c r="F479" i="49"/>
  <c r="G479" i="49"/>
  <c r="H479" i="49"/>
  <c r="I479" i="49"/>
  <c r="J479" i="49"/>
  <c r="K479" i="49"/>
  <c r="L479" i="49"/>
  <c r="M479" i="49"/>
  <c r="N479" i="49"/>
  <c r="O479" i="49"/>
  <c r="A482" i="49"/>
  <c r="D485" i="49"/>
  <c r="E485" i="49"/>
  <c r="F485" i="49"/>
  <c r="G485" i="49"/>
  <c r="H485" i="49"/>
  <c r="I485" i="49"/>
  <c r="J485" i="49"/>
  <c r="K485" i="49"/>
  <c r="L485" i="49"/>
  <c r="M485" i="49"/>
  <c r="N485" i="49"/>
  <c r="O485" i="49"/>
  <c r="A488" i="49"/>
  <c r="D491" i="49"/>
  <c r="E491" i="49"/>
  <c r="F491" i="49"/>
  <c r="G491" i="49"/>
  <c r="H491" i="49"/>
  <c r="I491" i="49"/>
  <c r="J491" i="49"/>
  <c r="K491" i="49"/>
  <c r="L491" i="49"/>
  <c r="M491" i="49"/>
  <c r="N491" i="49"/>
  <c r="O491" i="49"/>
  <c r="A494" i="49"/>
  <c r="D497" i="49"/>
  <c r="E497" i="49"/>
  <c r="F497" i="49"/>
  <c r="G497" i="49"/>
  <c r="H497" i="49"/>
  <c r="I497" i="49"/>
  <c r="J497" i="49"/>
  <c r="K497" i="49"/>
  <c r="L497" i="49"/>
  <c r="M497" i="49"/>
  <c r="N497" i="49"/>
  <c r="O497" i="49"/>
  <c r="A500" i="49"/>
  <c r="D503" i="49"/>
  <c r="E503" i="49"/>
  <c r="F503" i="49"/>
  <c r="G503" i="49"/>
  <c r="H503" i="49"/>
  <c r="I503" i="49"/>
  <c r="J503" i="49"/>
  <c r="K503" i="49"/>
  <c r="L503" i="49"/>
  <c r="M503" i="49"/>
  <c r="N503" i="49"/>
  <c r="O503" i="49"/>
  <c r="B535" i="49"/>
  <c r="B536" i="49" s="1"/>
  <c r="B537" i="49" s="1"/>
  <c r="B538" i="49" s="1"/>
  <c r="B539" i="49" s="1"/>
  <c r="B540" i="49" s="1"/>
  <c r="B541" i="49" s="1"/>
  <c r="B542" i="49" s="1"/>
  <c r="B543" i="49" s="1"/>
  <c r="B544" i="49" s="1"/>
  <c r="B545" i="49" s="1"/>
  <c r="B546" i="49" s="1"/>
  <c r="B547" i="49" s="1"/>
  <c r="B548" i="49" s="1"/>
  <c r="B549" i="49" s="1"/>
  <c r="B550" i="49" s="1"/>
  <c r="B551" i="49" s="1"/>
  <c r="B552" i="49" s="1"/>
  <c r="B553" i="49" s="1"/>
  <c r="B554" i="49" s="1"/>
  <c r="B555" i="49" s="1"/>
  <c r="B556" i="49" s="1"/>
  <c r="B557" i="49" s="1"/>
  <c r="B558" i="49" s="1"/>
  <c r="B559" i="49" s="1"/>
  <c r="B560" i="49" s="1"/>
  <c r="B561" i="49" s="1"/>
  <c r="B562" i="49" s="1"/>
  <c r="B563" i="49" s="1"/>
  <c r="B564" i="49" s="1"/>
  <c r="B565" i="49" s="1"/>
  <c r="B566" i="49" s="1"/>
  <c r="B567" i="49" s="1"/>
  <c r="B568" i="49" s="1"/>
  <c r="B569" i="49" s="1"/>
  <c r="B570" i="49" s="1"/>
  <c r="K535" i="49"/>
  <c r="L535" i="49"/>
  <c r="L537" i="49"/>
  <c r="V535" i="49"/>
  <c r="W535" i="49"/>
  <c r="W537" i="49"/>
  <c r="K536" i="49"/>
  <c r="L536" i="49"/>
  <c r="V536" i="49"/>
  <c r="W536" i="49"/>
  <c r="K537" i="49"/>
  <c r="L540" i="49"/>
  <c r="V537" i="49"/>
  <c r="K538" i="49"/>
  <c r="L538" i="49"/>
  <c r="L546" i="49"/>
  <c r="V538" i="49"/>
  <c r="W538" i="49"/>
  <c r="K539" i="49"/>
  <c r="L539" i="49"/>
  <c r="V539" i="49"/>
  <c r="W539" i="49"/>
  <c r="W544" i="49"/>
  <c r="K540" i="49"/>
  <c r="L544" i="49"/>
  <c r="V540" i="49"/>
  <c r="W540" i="49"/>
  <c r="K541" i="49"/>
  <c r="L541" i="49"/>
  <c r="L543" i="49"/>
  <c r="V541" i="49"/>
  <c r="W541" i="49"/>
  <c r="W546" i="49"/>
  <c r="K542" i="49"/>
  <c r="L542" i="49"/>
  <c r="V542" i="49"/>
  <c r="W542" i="49"/>
  <c r="K543" i="49"/>
  <c r="V543" i="49"/>
  <c r="W543" i="49"/>
  <c r="W545" i="49"/>
  <c r="K544" i="49"/>
  <c r="L545" i="49"/>
  <c r="V544" i="49"/>
  <c r="K545" i="49"/>
  <c r="V545" i="49"/>
  <c r="K546" i="49"/>
  <c r="V546" i="49"/>
  <c r="V5" i="50"/>
  <c r="V6" i="50"/>
  <c r="V7" i="50"/>
  <c r="V8" i="50"/>
  <c r="A408" i="50"/>
  <c r="A409" i="50"/>
  <c r="D412" i="50"/>
  <c r="E412" i="50"/>
  <c r="F412" i="50"/>
  <c r="G412" i="50"/>
  <c r="H412" i="50"/>
  <c r="I412" i="50"/>
  <c r="J412" i="50"/>
  <c r="K412" i="50"/>
  <c r="L412" i="50"/>
  <c r="M412" i="50"/>
  <c r="N412" i="50"/>
  <c r="O412" i="50"/>
  <c r="A415" i="50"/>
  <c r="D418" i="50"/>
  <c r="E418" i="50"/>
  <c r="F418" i="50"/>
  <c r="G418" i="50"/>
  <c r="H418" i="50"/>
  <c r="I418" i="50"/>
  <c r="J418" i="50"/>
  <c r="K418" i="50"/>
  <c r="L418" i="50"/>
  <c r="M418" i="50"/>
  <c r="N418" i="50"/>
  <c r="O418" i="50"/>
  <c r="A421" i="50"/>
  <c r="D424" i="50"/>
  <c r="E424" i="50"/>
  <c r="F424" i="50"/>
  <c r="G424" i="50"/>
  <c r="H424" i="50"/>
  <c r="I424" i="50"/>
  <c r="J424" i="50"/>
  <c r="K424" i="50"/>
  <c r="L424" i="50"/>
  <c r="M424" i="50"/>
  <c r="N424" i="50"/>
  <c r="O424" i="50"/>
  <c r="A427" i="50"/>
  <c r="D430" i="50"/>
  <c r="E430" i="50"/>
  <c r="F430" i="50"/>
  <c r="G430" i="50"/>
  <c r="H430" i="50"/>
  <c r="I430" i="50"/>
  <c r="J430" i="50"/>
  <c r="K430" i="50"/>
  <c r="L430" i="50"/>
  <c r="M430" i="50"/>
  <c r="N430" i="50"/>
  <c r="O430" i="50"/>
  <c r="A433" i="50"/>
  <c r="D436" i="50"/>
  <c r="E436" i="50"/>
  <c r="F436" i="50"/>
  <c r="G436" i="50"/>
  <c r="H436" i="50"/>
  <c r="I436" i="50"/>
  <c r="J436" i="50"/>
  <c r="K436" i="50"/>
  <c r="L436" i="50"/>
  <c r="M436" i="50"/>
  <c r="N436" i="50"/>
  <c r="O436" i="50"/>
  <c r="A439" i="50"/>
  <c r="D442" i="50"/>
  <c r="E442" i="50"/>
  <c r="F442" i="50"/>
  <c r="G442" i="50"/>
  <c r="H442" i="50"/>
  <c r="I442" i="50"/>
  <c r="J442" i="50"/>
  <c r="K442" i="50"/>
  <c r="L442" i="50"/>
  <c r="M442" i="50"/>
  <c r="N442" i="50"/>
  <c r="O442" i="50"/>
  <c r="A445" i="50"/>
  <c r="D448" i="50"/>
  <c r="E448" i="50"/>
  <c r="F448" i="50"/>
  <c r="G448" i="50"/>
  <c r="H448" i="50"/>
  <c r="I448" i="50"/>
  <c r="J448" i="50"/>
  <c r="K448" i="50"/>
  <c r="L448" i="50"/>
  <c r="M448" i="50"/>
  <c r="N448" i="50"/>
  <c r="O448" i="50"/>
  <c r="A451" i="50"/>
  <c r="A452" i="50"/>
  <c r="D455" i="50"/>
  <c r="E455" i="50"/>
  <c r="F455" i="50"/>
  <c r="G455" i="50"/>
  <c r="H455" i="50"/>
  <c r="I455" i="50"/>
  <c r="J455" i="50"/>
  <c r="K455" i="50"/>
  <c r="L455" i="50"/>
  <c r="M455" i="50"/>
  <c r="N455" i="50"/>
  <c r="O455" i="50"/>
  <c r="A458" i="50"/>
  <c r="D461" i="50"/>
  <c r="E461" i="50"/>
  <c r="F461" i="50"/>
  <c r="G461" i="50"/>
  <c r="H461" i="50"/>
  <c r="I461" i="50"/>
  <c r="J461" i="50"/>
  <c r="K461" i="50"/>
  <c r="L461" i="50"/>
  <c r="M461" i="50"/>
  <c r="N461" i="50"/>
  <c r="O461" i="50"/>
  <c r="A464" i="50"/>
  <c r="D467" i="50"/>
  <c r="E467" i="50"/>
  <c r="F467" i="50"/>
  <c r="G467" i="50"/>
  <c r="H467" i="50"/>
  <c r="I467" i="50"/>
  <c r="J467" i="50"/>
  <c r="K467" i="50"/>
  <c r="L467" i="50"/>
  <c r="M467" i="50"/>
  <c r="N467" i="50"/>
  <c r="O467" i="50"/>
  <c r="A470" i="50"/>
  <c r="D473" i="50"/>
  <c r="E473" i="50"/>
  <c r="F473" i="50"/>
  <c r="G473" i="50"/>
  <c r="H473" i="50"/>
  <c r="I473" i="50"/>
  <c r="J473" i="50"/>
  <c r="K473" i="50"/>
  <c r="L473" i="50"/>
  <c r="M473" i="50"/>
  <c r="N473" i="50"/>
  <c r="O473" i="50"/>
  <c r="A476" i="50"/>
  <c r="D479" i="50"/>
  <c r="E479" i="50"/>
  <c r="F479" i="50"/>
  <c r="G479" i="50"/>
  <c r="H479" i="50"/>
  <c r="I479" i="50"/>
  <c r="J479" i="50"/>
  <c r="K479" i="50"/>
  <c r="L479" i="50"/>
  <c r="M479" i="50"/>
  <c r="N479" i="50"/>
  <c r="O479" i="50"/>
  <c r="A482" i="50"/>
  <c r="D485" i="50"/>
  <c r="E485" i="50"/>
  <c r="F485" i="50"/>
  <c r="G485" i="50"/>
  <c r="H485" i="50"/>
  <c r="I485" i="50"/>
  <c r="J485" i="50"/>
  <c r="K485" i="50"/>
  <c r="L485" i="50"/>
  <c r="M485" i="50"/>
  <c r="N485" i="50"/>
  <c r="O485" i="50"/>
  <c r="A488" i="50"/>
  <c r="D491" i="50"/>
  <c r="E491" i="50"/>
  <c r="F491" i="50"/>
  <c r="G491" i="50"/>
  <c r="H491" i="50"/>
  <c r="I491" i="50"/>
  <c r="J491" i="50"/>
  <c r="K491" i="50"/>
  <c r="L491" i="50"/>
  <c r="M491" i="50"/>
  <c r="N491" i="50"/>
  <c r="O491" i="50"/>
  <c r="A494" i="50"/>
  <c r="D497" i="50"/>
  <c r="E497" i="50"/>
  <c r="F497" i="50"/>
  <c r="G497" i="50"/>
  <c r="H497" i="50"/>
  <c r="I497" i="50"/>
  <c r="J497" i="50"/>
  <c r="K497" i="50"/>
  <c r="L497" i="50"/>
  <c r="M497" i="50"/>
  <c r="N497" i="50"/>
  <c r="O497" i="50"/>
  <c r="A500" i="50"/>
  <c r="D503" i="50"/>
  <c r="E503" i="50"/>
  <c r="F503" i="50"/>
  <c r="G503" i="50"/>
  <c r="H503" i="50"/>
  <c r="I503" i="50"/>
  <c r="J503" i="50"/>
  <c r="K503" i="50"/>
  <c r="L503" i="50"/>
  <c r="M503" i="50"/>
  <c r="N503" i="50"/>
  <c r="O503" i="50"/>
  <c r="B535" i="50"/>
  <c r="B536" i="50"/>
  <c r="B537" i="50" s="1"/>
  <c r="B538" i="50" s="1"/>
  <c r="B539" i="50" s="1"/>
  <c r="B540" i="50" s="1"/>
  <c r="B541" i="50" s="1"/>
  <c r="B542" i="50" s="1"/>
  <c r="B543" i="50" s="1"/>
  <c r="B544" i="50" s="1"/>
  <c r="B545" i="50" s="1"/>
  <c r="B546" i="50" s="1"/>
  <c r="B547" i="50" s="1"/>
  <c r="B548" i="50" s="1"/>
  <c r="B549" i="50" s="1"/>
  <c r="B550" i="50" s="1"/>
  <c r="B551" i="50" s="1"/>
  <c r="B552" i="50" s="1"/>
  <c r="B553" i="50" s="1"/>
  <c r="B554" i="50" s="1"/>
  <c r="B555" i="50" s="1"/>
  <c r="B556" i="50" s="1"/>
  <c r="B557" i="50" s="1"/>
  <c r="B558" i="50" s="1"/>
  <c r="B559" i="50" s="1"/>
  <c r="B560" i="50" s="1"/>
  <c r="B561" i="50" s="1"/>
  <c r="B562" i="50" s="1"/>
  <c r="B563" i="50" s="1"/>
  <c r="B564" i="50" s="1"/>
  <c r="B565" i="50" s="1"/>
  <c r="B566" i="50" s="1"/>
  <c r="B567" i="50" s="1"/>
  <c r="B568" i="50" s="1"/>
  <c r="B569" i="50" s="1"/>
  <c r="B570" i="50" s="1"/>
  <c r="K535" i="50"/>
  <c r="L535" i="50"/>
  <c r="L537" i="50"/>
  <c r="V535" i="50"/>
  <c r="W535" i="50"/>
  <c r="W540" i="50"/>
  <c r="K536" i="50"/>
  <c r="L536" i="50"/>
  <c r="L540" i="50"/>
  <c r="V536" i="50"/>
  <c r="W536" i="50"/>
  <c r="W546" i="50"/>
  <c r="K537" i="50"/>
  <c r="L543" i="50"/>
  <c r="L546" i="50"/>
  <c r="V537" i="50"/>
  <c r="W537" i="50"/>
  <c r="W543" i="50"/>
  <c r="K538" i="50"/>
  <c r="L538" i="50"/>
  <c r="V538" i="50"/>
  <c r="W538" i="50"/>
  <c r="K539" i="50"/>
  <c r="L539" i="50"/>
  <c r="V539" i="50"/>
  <c r="W539" i="50"/>
  <c r="W544" i="50"/>
  <c r="K540" i="50"/>
  <c r="V540" i="50"/>
  <c r="K541" i="50"/>
  <c r="L541" i="50"/>
  <c r="L544" i="50"/>
  <c r="V541" i="50"/>
  <c r="W541" i="50"/>
  <c r="K542" i="50"/>
  <c r="L542" i="50"/>
  <c r="V542" i="50"/>
  <c r="W542" i="50"/>
  <c r="K543" i="50"/>
  <c r="V543" i="50"/>
  <c r="K544" i="50"/>
  <c r="L545" i="50"/>
  <c r="V544" i="50"/>
  <c r="W545" i="50"/>
  <c r="K545" i="50"/>
  <c r="V545" i="50"/>
  <c r="K546" i="50"/>
  <c r="V546" i="50"/>
  <c r="V5" i="51"/>
  <c r="V6" i="51"/>
  <c r="V7" i="51"/>
  <c r="V8" i="51"/>
  <c r="A408" i="51"/>
  <c r="A409" i="51"/>
  <c r="D412" i="51"/>
  <c r="E412" i="51"/>
  <c r="F412" i="51"/>
  <c r="G412" i="51"/>
  <c r="H412" i="51"/>
  <c r="I412" i="51"/>
  <c r="J412" i="51"/>
  <c r="K412" i="51"/>
  <c r="L412" i="51"/>
  <c r="M412" i="51"/>
  <c r="N412" i="51"/>
  <c r="O412" i="51"/>
  <c r="A415" i="51"/>
  <c r="D418" i="51"/>
  <c r="E418" i="51"/>
  <c r="F418" i="51"/>
  <c r="G418" i="51"/>
  <c r="H418" i="51"/>
  <c r="I418" i="51"/>
  <c r="J418" i="51"/>
  <c r="K418" i="51"/>
  <c r="L418" i="51"/>
  <c r="M418" i="51"/>
  <c r="N418" i="51"/>
  <c r="O418" i="51"/>
  <c r="A421" i="51"/>
  <c r="D424" i="51"/>
  <c r="E424" i="51"/>
  <c r="F424" i="51"/>
  <c r="G424" i="51"/>
  <c r="H424" i="51"/>
  <c r="I424" i="51"/>
  <c r="J424" i="51"/>
  <c r="K424" i="51"/>
  <c r="L424" i="51"/>
  <c r="M424" i="51"/>
  <c r="N424" i="51"/>
  <c r="O424" i="51"/>
  <c r="A427" i="51"/>
  <c r="D430" i="51"/>
  <c r="E430" i="51"/>
  <c r="F430" i="51"/>
  <c r="G430" i="51"/>
  <c r="H430" i="51"/>
  <c r="I430" i="51"/>
  <c r="J430" i="51"/>
  <c r="K430" i="51"/>
  <c r="L430" i="51"/>
  <c r="M430" i="51"/>
  <c r="N430" i="51"/>
  <c r="O430" i="51"/>
  <c r="A433" i="51"/>
  <c r="D436" i="51"/>
  <c r="E436" i="51"/>
  <c r="F436" i="51"/>
  <c r="G436" i="51"/>
  <c r="H436" i="51"/>
  <c r="I436" i="51"/>
  <c r="J436" i="51"/>
  <c r="K436" i="51"/>
  <c r="L436" i="51"/>
  <c r="M436" i="51"/>
  <c r="N436" i="51"/>
  <c r="O436" i="51"/>
  <c r="A439" i="51"/>
  <c r="D442" i="51"/>
  <c r="E442" i="51"/>
  <c r="F442" i="51"/>
  <c r="G442" i="51"/>
  <c r="H442" i="51"/>
  <c r="I442" i="51"/>
  <c r="J442" i="51"/>
  <c r="K442" i="51"/>
  <c r="L442" i="51"/>
  <c r="M442" i="51"/>
  <c r="N442" i="51"/>
  <c r="O442" i="51"/>
  <c r="A445" i="51"/>
  <c r="D448" i="51"/>
  <c r="E448" i="51"/>
  <c r="F448" i="51"/>
  <c r="G448" i="51"/>
  <c r="H448" i="51"/>
  <c r="I448" i="51"/>
  <c r="J448" i="51"/>
  <c r="K448" i="51"/>
  <c r="L448" i="51"/>
  <c r="M448" i="51"/>
  <c r="N448" i="51"/>
  <c r="O448" i="51"/>
  <c r="A451" i="51"/>
  <c r="A452" i="51"/>
  <c r="D455" i="51"/>
  <c r="E455" i="51"/>
  <c r="F455" i="51"/>
  <c r="G455" i="51"/>
  <c r="H455" i="51"/>
  <c r="I455" i="51"/>
  <c r="J455" i="51"/>
  <c r="K455" i="51"/>
  <c r="L455" i="51"/>
  <c r="M455" i="51"/>
  <c r="N455" i="51"/>
  <c r="O455" i="51"/>
  <c r="A458" i="51"/>
  <c r="D461" i="51"/>
  <c r="E461" i="51"/>
  <c r="F461" i="51"/>
  <c r="G461" i="51"/>
  <c r="H461" i="51"/>
  <c r="I461" i="51"/>
  <c r="J461" i="51"/>
  <c r="K461" i="51"/>
  <c r="L461" i="51"/>
  <c r="M461" i="51"/>
  <c r="N461" i="51"/>
  <c r="O461" i="51"/>
  <c r="A464" i="51"/>
  <c r="D467" i="51"/>
  <c r="E467" i="51"/>
  <c r="F467" i="51"/>
  <c r="G467" i="51"/>
  <c r="H467" i="51"/>
  <c r="I467" i="51"/>
  <c r="J467" i="51"/>
  <c r="K467" i="51"/>
  <c r="L467" i="51"/>
  <c r="M467" i="51"/>
  <c r="N467" i="51"/>
  <c r="O467" i="51"/>
  <c r="A470" i="51"/>
  <c r="D473" i="51"/>
  <c r="E473" i="51"/>
  <c r="F473" i="51"/>
  <c r="G473" i="51"/>
  <c r="H473" i="51"/>
  <c r="I473" i="51"/>
  <c r="J473" i="51"/>
  <c r="K473" i="51"/>
  <c r="L473" i="51"/>
  <c r="M473" i="51"/>
  <c r="N473" i="51"/>
  <c r="O473" i="51"/>
  <c r="A476" i="51"/>
  <c r="D479" i="51"/>
  <c r="E479" i="51"/>
  <c r="F479" i="51"/>
  <c r="G479" i="51"/>
  <c r="H479" i="51"/>
  <c r="I479" i="51"/>
  <c r="J479" i="51"/>
  <c r="K479" i="51"/>
  <c r="L479" i="51"/>
  <c r="M479" i="51"/>
  <c r="N479" i="51"/>
  <c r="O479" i="51"/>
  <c r="A482" i="51"/>
  <c r="D485" i="51"/>
  <c r="E485" i="51"/>
  <c r="F485" i="51"/>
  <c r="G485" i="51"/>
  <c r="H485" i="51"/>
  <c r="I485" i="51"/>
  <c r="J485" i="51"/>
  <c r="K485" i="51"/>
  <c r="L485" i="51"/>
  <c r="M485" i="51"/>
  <c r="N485" i="51"/>
  <c r="O485" i="51"/>
  <c r="A488" i="51"/>
  <c r="D491" i="51"/>
  <c r="E491" i="51"/>
  <c r="F491" i="51"/>
  <c r="G491" i="51"/>
  <c r="H491" i="51"/>
  <c r="I491" i="51"/>
  <c r="J491" i="51"/>
  <c r="K491" i="51"/>
  <c r="L491" i="51"/>
  <c r="M491" i="51"/>
  <c r="N491" i="51"/>
  <c r="O491" i="51"/>
  <c r="A494" i="51"/>
  <c r="D497" i="51"/>
  <c r="E497" i="51"/>
  <c r="F497" i="51"/>
  <c r="G497" i="51"/>
  <c r="H497" i="51"/>
  <c r="I497" i="51"/>
  <c r="J497" i="51"/>
  <c r="K497" i="51"/>
  <c r="L497" i="51"/>
  <c r="M497" i="51"/>
  <c r="N497" i="51"/>
  <c r="O497" i="51"/>
  <c r="A500" i="51"/>
  <c r="D503" i="51"/>
  <c r="E503" i="51"/>
  <c r="F503" i="51"/>
  <c r="G503" i="51"/>
  <c r="H503" i="51"/>
  <c r="I503" i="51"/>
  <c r="J503" i="51"/>
  <c r="K503" i="51"/>
  <c r="L503" i="51"/>
  <c r="M503" i="51"/>
  <c r="N503" i="51"/>
  <c r="O503" i="51"/>
  <c r="B535" i="51"/>
  <c r="B536" i="51"/>
  <c r="B537" i="51" s="1"/>
  <c r="B538" i="51" s="1"/>
  <c r="B539" i="51" s="1"/>
  <c r="B540" i="51" s="1"/>
  <c r="B541" i="51" s="1"/>
  <c r="B542" i="51" s="1"/>
  <c r="B543" i="51" s="1"/>
  <c r="B544" i="51" s="1"/>
  <c r="B545" i="51" s="1"/>
  <c r="B546" i="51" s="1"/>
  <c r="B547" i="51" s="1"/>
  <c r="B548" i="51" s="1"/>
  <c r="B549" i="51" s="1"/>
  <c r="B550" i="51" s="1"/>
  <c r="B551" i="51" s="1"/>
  <c r="B552" i="51" s="1"/>
  <c r="B553" i="51" s="1"/>
  <c r="B554" i="51" s="1"/>
  <c r="B555" i="51" s="1"/>
  <c r="B556" i="51" s="1"/>
  <c r="B557" i="51" s="1"/>
  <c r="B558" i="51" s="1"/>
  <c r="B559" i="51" s="1"/>
  <c r="B560" i="51" s="1"/>
  <c r="B561" i="51" s="1"/>
  <c r="B562" i="51" s="1"/>
  <c r="B563" i="51" s="1"/>
  <c r="B564" i="51" s="1"/>
  <c r="B565" i="51" s="1"/>
  <c r="B566" i="51" s="1"/>
  <c r="B567" i="51" s="1"/>
  <c r="B568" i="51" s="1"/>
  <c r="B569" i="51" s="1"/>
  <c r="B570" i="51" s="1"/>
  <c r="K535" i="51"/>
  <c r="L535" i="51"/>
  <c r="L537" i="51"/>
  <c r="V535" i="51"/>
  <c r="W535" i="51"/>
  <c r="W540" i="51"/>
  <c r="K536" i="51"/>
  <c r="L536" i="51"/>
  <c r="V536" i="51"/>
  <c r="W536" i="51"/>
  <c r="W546" i="51"/>
  <c r="K537" i="51"/>
  <c r="L543" i="51"/>
  <c r="V537" i="51"/>
  <c r="W537" i="51"/>
  <c r="W543" i="51"/>
  <c r="K538" i="51"/>
  <c r="L538" i="51"/>
  <c r="L546" i="51"/>
  <c r="V538" i="51"/>
  <c r="W538" i="51"/>
  <c r="K539" i="51"/>
  <c r="L539" i="51"/>
  <c r="L540" i="51"/>
  <c r="V539" i="51"/>
  <c r="W539" i="51"/>
  <c r="K540" i="51"/>
  <c r="L541" i="51"/>
  <c r="V540" i="51"/>
  <c r="W544" i="51"/>
  <c r="K541" i="51"/>
  <c r="L544" i="51"/>
  <c r="V541" i="51"/>
  <c r="W541" i="51"/>
  <c r="K542" i="51"/>
  <c r="L542" i="51"/>
  <c r="V542" i="51"/>
  <c r="W542" i="51"/>
  <c r="K543" i="51"/>
  <c r="V543" i="51"/>
  <c r="K544" i="51"/>
  <c r="L545" i="51"/>
  <c r="V544" i="51"/>
  <c r="K545" i="51"/>
  <c r="V545" i="51"/>
  <c r="W545" i="51"/>
  <c r="K546" i="51"/>
  <c r="V546" i="51"/>
  <c r="V5" i="52"/>
  <c r="V6" i="52"/>
  <c r="V7" i="52"/>
  <c r="V8" i="52"/>
  <c r="A408" i="52"/>
  <c r="A409" i="52"/>
  <c r="D412" i="52"/>
  <c r="E412" i="52"/>
  <c r="F412" i="52"/>
  <c r="G412" i="52"/>
  <c r="H412" i="52"/>
  <c r="I412" i="52"/>
  <c r="J412" i="52"/>
  <c r="K412" i="52"/>
  <c r="L412" i="52"/>
  <c r="M412" i="52"/>
  <c r="N412" i="52"/>
  <c r="O412" i="52"/>
  <c r="A415" i="52"/>
  <c r="D418" i="52"/>
  <c r="E418" i="52"/>
  <c r="F418" i="52"/>
  <c r="G418" i="52"/>
  <c r="H418" i="52"/>
  <c r="I418" i="52"/>
  <c r="J418" i="52"/>
  <c r="K418" i="52"/>
  <c r="L418" i="52"/>
  <c r="M418" i="52"/>
  <c r="N418" i="52"/>
  <c r="O418" i="52"/>
  <c r="A421" i="52"/>
  <c r="D424" i="52"/>
  <c r="E424" i="52"/>
  <c r="F424" i="52"/>
  <c r="G424" i="52"/>
  <c r="H424" i="52"/>
  <c r="I424" i="52"/>
  <c r="J424" i="52"/>
  <c r="K424" i="52"/>
  <c r="L424" i="52"/>
  <c r="M424" i="52"/>
  <c r="N424" i="52"/>
  <c r="O424" i="52"/>
  <c r="A427" i="52"/>
  <c r="D430" i="52"/>
  <c r="E430" i="52"/>
  <c r="F430" i="52"/>
  <c r="G430" i="52"/>
  <c r="H430" i="52"/>
  <c r="I430" i="52"/>
  <c r="J430" i="52"/>
  <c r="K430" i="52"/>
  <c r="L430" i="52"/>
  <c r="M430" i="52"/>
  <c r="N430" i="52"/>
  <c r="O430" i="52"/>
  <c r="A433" i="52"/>
  <c r="D436" i="52"/>
  <c r="E436" i="52"/>
  <c r="F436" i="52"/>
  <c r="G436" i="52"/>
  <c r="H436" i="52"/>
  <c r="I436" i="52"/>
  <c r="J436" i="52"/>
  <c r="K436" i="52"/>
  <c r="L436" i="52"/>
  <c r="M436" i="52"/>
  <c r="N436" i="52"/>
  <c r="O436" i="52"/>
  <c r="A439" i="52"/>
  <c r="D442" i="52"/>
  <c r="E442" i="52"/>
  <c r="F442" i="52"/>
  <c r="G442" i="52"/>
  <c r="H442" i="52"/>
  <c r="I442" i="52"/>
  <c r="J442" i="52"/>
  <c r="K442" i="52"/>
  <c r="L442" i="52"/>
  <c r="M442" i="52"/>
  <c r="N442" i="52"/>
  <c r="O442" i="52"/>
  <c r="A445" i="52"/>
  <c r="D448" i="52"/>
  <c r="E448" i="52"/>
  <c r="F448" i="52"/>
  <c r="G448" i="52"/>
  <c r="H448" i="52"/>
  <c r="I448" i="52"/>
  <c r="J448" i="52"/>
  <c r="K448" i="52"/>
  <c r="L448" i="52"/>
  <c r="M448" i="52"/>
  <c r="N448" i="52"/>
  <c r="O448" i="52"/>
  <c r="A451" i="52"/>
  <c r="A452" i="52"/>
  <c r="D455" i="52"/>
  <c r="E455" i="52"/>
  <c r="F455" i="52"/>
  <c r="G455" i="52"/>
  <c r="H455" i="52"/>
  <c r="I455" i="52"/>
  <c r="J455" i="52"/>
  <c r="K455" i="52"/>
  <c r="L455" i="52"/>
  <c r="M455" i="52"/>
  <c r="N455" i="52"/>
  <c r="O455" i="52"/>
  <c r="A458" i="52"/>
  <c r="D461" i="52"/>
  <c r="E461" i="52"/>
  <c r="F461" i="52"/>
  <c r="G461" i="52"/>
  <c r="H461" i="52"/>
  <c r="I461" i="52"/>
  <c r="J461" i="52"/>
  <c r="K461" i="52"/>
  <c r="L461" i="52"/>
  <c r="M461" i="52"/>
  <c r="N461" i="52"/>
  <c r="O461" i="52"/>
  <c r="A464" i="52"/>
  <c r="D467" i="52"/>
  <c r="E467" i="52"/>
  <c r="F467" i="52"/>
  <c r="G467" i="52"/>
  <c r="H467" i="52"/>
  <c r="I467" i="52"/>
  <c r="J467" i="52"/>
  <c r="K467" i="52"/>
  <c r="L467" i="52"/>
  <c r="M467" i="52"/>
  <c r="N467" i="52"/>
  <c r="O467" i="52"/>
  <c r="A470" i="52"/>
  <c r="D473" i="52"/>
  <c r="E473" i="52"/>
  <c r="F473" i="52"/>
  <c r="G473" i="52"/>
  <c r="H473" i="52"/>
  <c r="I473" i="52"/>
  <c r="J473" i="52"/>
  <c r="K473" i="52"/>
  <c r="L473" i="52"/>
  <c r="M473" i="52"/>
  <c r="N473" i="52"/>
  <c r="O473" i="52"/>
  <c r="A476" i="52"/>
  <c r="D479" i="52"/>
  <c r="E479" i="52"/>
  <c r="F479" i="52"/>
  <c r="G479" i="52"/>
  <c r="H479" i="52"/>
  <c r="I479" i="52"/>
  <c r="J479" i="52"/>
  <c r="K479" i="52"/>
  <c r="L479" i="52"/>
  <c r="M479" i="52"/>
  <c r="N479" i="52"/>
  <c r="O479" i="52"/>
  <c r="A482" i="52"/>
  <c r="D485" i="52"/>
  <c r="E485" i="52"/>
  <c r="F485" i="52"/>
  <c r="G485" i="52"/>
  <c r="H485" i="52"/>
  <c r="I485" i="52"/>
  <c r="J485" i="52"/>
  <c r="K485" i="52"/>
  <c r="L485" i="52"/>
  <c r="M485" i="52"/>
  <c r="N485" i="52"/>
  <c r="O485" i="52"/>
  <c r="A488" i="52"/>
  <c r="D491" i="52"/>
  <c r="E491" i="52"/>
  <c r="F491" i="52"/>
  <c r="G491" i="52"/>
  <c r="H491" i="52"/>
  <c r="I491" i="52"/>
  <c r="J491" i="52"/>
  <c r="K491" i="52"/>
  <c r="L491" i="52"/>
  <c r="M491" i="52"/>
  <c r="N491" i="52"/>
  <c r="O491" i="52"/>
  <c r="A494" i="52"/>
  <c r="D497" i="52"/>
  <c r="E497" i="52"/>
  <c r="F497" i="52"/>
  <c r="G497" i="52"/>
  <c r="H497" i="52"/>
  <c r="I497" i="52"/>
  <c r="J497" i="52"/>
  <c r="K497" i="52"/>
  <c r="L497" i="52"/>
  <c r="M497" i="52"/>
  <c r="N497" i="52"/>
  <c r="O497" i="52"/>
  <c r="A500" i="52"/>
  <c r="D503" i="52"/>
  <c r="E503" i="52"/>
  <c r="F503" i="52"/>
  <c r="G503" i="52"/>
  <c r="H503" i="52"/>
  <c r="I503" i="52"/>
  <c r="J503" i="52"/>
  <c r="K503" i="52"/>
  <c r="L503" i="52"/>
  <c r="M503" i="52"/>
  <c r="N503" i="52"/>
  <c r="O503" i="52"/>
  <c r="B535" i="52"/>
  <c r="B536" i="52"/>
  <c r="B537" i="52" s="1"/>
  <c r="B538" i="52" s="1"/>
  <c r="B539" i="52" s="1"/>
  <c r="B540" i="52" s="1"/>
  <c r="B541" i="52" s="1"/>
  <c r="B542" i="52" s="1"/>
  <c r="B543" i="52" s="1"/>
  <c r="B544" i="52" s="1"/>
  <c r="B545" i="52" s="1"/>
  <c r="B546" i="52" s="1"/>
  <c r="B547" i="52" s="1"/>
  <c r="B548" i="52" s="1"/>
  <c r="B549" i="52" s="1"/>
  <c r="B550" i="52" s="1"/>
  <c r="B551" i="52" s="1"/>
  <c r="B552" i="52" s="1"/>
  <c r="B553" i="52" s="1"/>
  <c r="B554" i="52" s="1"/>
  <c r="B555" i="52" s="1"/>
  <c r="B556" i="52" s="1"/>
  <c r="B557" i="52" s="1"/>
  <c r="B558" i="52" s="1"/>
  <c r="B559" i="52" s="1"/>
  <c r="B560" i="52" s="1"/>
  <c r="B561" i="52" s="1"/>
  <c r="B562" i="52" s="1"/>
  <c r="B563" i="52" s="1"/>
  <c r="B564" i="52" s="1"/>
  <c r="B565" i="52" s="1"/>
  <c r="B566" i="52" s="1"/>
  <c r="B567" i="52" s="1"/>
  <c r="B568" i="52" s="1"/>
  <c r="B569" i="52" s="1"/>
  <c r="B570" i="52" s="1"/>
  <c r="K535" i="52"/>
  <c r="L535" i="52"/>
  <c r="L537" i="52"/>
  <c r="V535" i="52"/>
  <c r="W535" i="52"/>
  <c r="W540" i="52"/>
  <c r="K536" i="52"/>
  <c r="L536" i="52"/>
  <c r="L543" i="52"/>
  <c r="V536" i="52"/>
  <c r="W536" i="52"/>
  <c r="W546" i="52"/>
  <c r="K537" i="52"/>
  <c r="V537" i="52"/>
  <c r="W537" i="52"/>
  <c r="W543" i="52"/>
  <c r="K538" i="52"/>
  <c r="L538" i="52"/>
  <c r="L540" i="52"/>
  <c r="L541" i="52"/>
  <c r="V538" i="52"/>
  <c r="W538" i="52"/>
  <c r="K539" i="52"/>
  <c r="L539" i="52"/>
  <c r="V539" i="52"/>
  <c r="W539" i="52"/>
  <c r="W544" i="52"/>
  <c r="K540" i="52"/>
  <c r="L546" i="52"/>
  <c r="V540" i="52"/>
  <c r="K541" i="52"/>
  <c r="V541" i="52"/>
  <c r="W541" i="52"/>
  <c r="K542" i="52"/>
  <c r="L542" i="52"/>
  <c r="L544" i="52"/>
  <c r="V542" i="52"/>
  <c r="W542" i="52"/>
  <c r="K543" i="52"/>
  <c r="V543" i="52"/>
  <c r="W545" i="52"/>
  <c r="K544" i="52"/>
  <c r="L545" i="52"/>
  <c r="V544" i="52"/>
  <c r="K545" i="52"/>
  <c r="V545" i="52"/>
  <c r="K546" i="52"/>
  <c r="V546" i="52"/>
  <c r="V5" i="42"/>
  <c r="V6" i="42"/>
  <c r="V7" i="42"/>
  <c r="V8" i="42"/>
  <c r="A408" i="42"/>
  <c r="A409" i="42"/>
  <c r="D412" i="42"/>
  <c r="E412" i="42"/>
  <c r="F412" i="42"/>
  <c r="G412" i="42"/>
  <c r="H412" i="42"/>
  <c r="I412" i="42"/>
  <c r="J412" i="42"/>
  <c r="K412" i="42"/>
  <c r="L412" i="42"/>
  <c r="M412" i="42"/>
  <c r="N412" i="42"/>
  <c r="O412" i="42"/>
  <c r="A415" i="42"/>
  <c r="D418" i="42"/>
  <c r="E418" i="42"/>
  <c r="F418" i="42"/>
  <c r="G418" i="42"/>
  <c r="H418" i="42"/>
  <c r="I418" i="42"/>
  <c r="J418" i="42"/>
  <c r="K418" i="42"/>
  <c r="L418" i="42"/>
  <c r="M418" i="42"/>
  <c r="N418" i="42"/>
  <c r="O418" i="42"/>
  <c r="A421" i="42"/>
  <c r="D424" i="42"/>
  <c r="E424" i="42"/>
  <c r="F424" i="42"/>
  <c r="G424" i="42"/>
  <c r="H424" i="42"/>
  <c r="I424" i="42"/>
  <c r="J424" i="42"/>
  <c r="K424" i="42"/>
  <c r="L424" i="42"/>
  <c r="M424" i="42"/>
  <c r="N424" i="42"/>
  <c r="O424" i="42"/>
  <c r="A427" i="42"/>
  <c r="D430" i="42"/>
  <c r="E430" i="42"/>
  <c r="F430" i="42"/>
  <c r="G430" i="42"/>
  <c r="H430" i="42"/>
  <c r="I430" i="42"/>
  <c r="J430" i="42"/>
  <c r="K430" i="42"/>
  <c r="L430" i="42"/>
  <c r="M430" i="42"/>
  <c r="N430" i="42"/>
  <c r="O430" i="42"/>
  <c r="A433" i="42"/>
  <c r="D436" i="42"/>
  <c r="E436" i="42"/>
  <c r="F436" i="42"/>
  <c r="G436" i="42"/>
  <c r="H436" i="42"/>
  <c r="I436" i="42"/>
  <c r="J436" i="42"/>
  <c r="K436" i="42"/>
  <c r="L436" i="42"/>
  <c r="M436" i="42"/>
  <c r="N436" i="42"/>
  <c r="O436" i="42"/>
  <c r="A439" i="42"/>
  <c r="D442" i="42"/>
  <c r="E442" i="42"/>
  <c r="F442" i="42"/>
  <c r="G442" i="42"/>
  <c r="H442" i="42"/>
  <c r="I442" i="42"/>
  <c r="J442" i="42"/>
  <c r="K442" i="42"/>
  <c r="L442" i="42"/>
  <c r="M442" i="42"/>
  <c r="N442" i="42"/>
  <c r="O442" i="42"/>
  <c r="A445" i="42"/>
  <c r="D448" i="42"/>
  <c r="E448" i="42"/>
  <c r="F448" i="42"/>
  <c r="G448" i="42"/>
  <c r="H448" i="42"/>
  <c r="I448" i="42"/>
  <c r="J448" i="42"/>
  <c r="K448" i="42"/>
  <c r="L448" i="42"/>
  <c r="M448" i="42"/>
  <c r="N448" i="42"/>
  <c r="O448" i="42"/>
  <c r="A451" i="42"/>
  <c r="A452" i="42"/>
  <c r="D455" i="42"/>
  <c r="E455" i="42"/>
  <c r="F455" i="42"/>
  <c r="G455" i="42"/>
  <c r="H455" i="42"/>
  <c r="I455" i="42"/>
  <c r="J455" i="42"/>
  <c r="K455" i="42"/>
  <c r="L455" i="42"/>
  <c r="M455" i="42"/>
  <c r="N455" i="42"/>
  <c r="O455" i="42"/>
  <c r="A458" i="42"/>
  <c r="D461" i="42"/>
  <c r="E461" i="42"/>
  <c r="F461" i="42"/>
  <c r="G461" i="42"/>
  <c r="H461" i="42"/>
  <c r="I461" i="42"/>
  <c r="J461" i="42"/>
  <c r="K461" i="42"/>
  <c r="L461" i="42"/>
  <c r="M461" i="42"/>
  <c r="N461" i="42"/>
  <c r="O461" i="42"/>
  <c r="A464" i="42"/>
  <c r="D467" i="42"/>
  <c r="E467" i="42"/>
  <c r="F467" i="42"/>
  <c r="G467" i="42"/>
  <c r="H467" i="42"/>
  <c r="I467" i="42"/>
  <c r="J467" i="42"/>
  <c r="K467" i="42"/>
  <c r="L467" i="42"/>
  <c r="M467" i="42"/>
  <c r="N467" i="42"/>
  <c r="O467" i="42"/>
  <c r="A470" i="42"/>
  <c r="D473" i="42"/>
  <c r="E473" i="42"/>
  <c r="F473" i="42"/>
  <c r="G473" i="42"/>
  <c r="H473" i="42"/>
  <c r="I473" i="42"/>
  <c r="J473" i="42"/>
  <c r="K473" i="42"/>
  <c r="L473" i="42"/>
  <c r="M473" i="42"/>
  <c r="N473" i="42"/>
  <c r="O473" i="42"/>
  <c r="A476" i="42"/>
  <c r="D479" i="42"/>
  <c r="E479" i="42"/>
  <c r="F479" i="42"/>
  <c r="G479" i="42"/>
  <c r="H479" i="42"/>
  <c r="I479" i="42"/>
  <c r="J479" i="42"/>
  <c r="K479" i="42"/>
  <c r="L479" i="42"/>
  <c r="M479" i="42"/>
  <c r="N479" i="42"/>
  <c r="O479" i="42"/>
  <c r="A482" i="42"/>
  <c r="D485" i="42"/>
  <c r="E485" i="42"/>
  <c r="F485" i="42"/>
  <c r="G485" i="42"/>
  <c r="H485" i="42"/>
  <c r="I485" i="42"/>
  <c r="J485" i="42"/>
  <c r="K485" i="42"/>
  <c r="L485" i="42"/>
  <c r="M485" i="42"/>
  <c r="N485" i="42"/>
  <c r="O485" i="42"/>
  <c r="A488" i="42"/>
  <c r="D491" i="42"/>
  <c r="E491" i="42"/>
  <c r="F491" i="42"/>
  <c r="G491" i="42"/>
  <c r="H491" i="42"/>
  <c r="I491" i="42"/>
  <c r="J491" i="42"/>
  <c r="K491" i="42"/>
  <c r="L491" i="42"/>
  <c r="M491" i="42"/>
  <c r="N491" i="42"/>
  <c r="O491" i="42"/>
  <c r="A494" i="42"/>
  <c r="D497" i="42"/>
  <c r="E497" i="42"/>
  <c r="F497" i="42"/>
  <c r="G497" i="42"/>
  <c r="H497" i="42"/>
  <c r="I497" i="42"/>
  <c r="J497" i="42"/>
  <c r="K497" i="42"/>
  <c r="L497" i="42"/>
  <c r="M497" i="42"/>
  <c r="N497" i="42"/>
  <c r="O497" i="42"/>
  <c r="A500" i="42"/>
  <c r="D503" i="42"/>
  <c r="E503" i="42"/>
  <c r="F503" i="42"/>
  <c r="G503" i="42"/>
  <c r="H503" i="42"/>
  <c r="I503" i="42"/>
  <c r="J503" i="42"/>
  <c r="K503" i="42"/>
  <c r="L503" i="42"/>
  <c r="M503" i="42"/>
  <c r="N503" i="42"/>
  <c r="O503" i="42"/>
  <c r="B535" i="42"/>
  <c r="B536" i="42" s="1"/>
  <c r="B537" i="42" s="1"/>
  <c r="B538" i="42" s="1"/>
  <c r="B539" i="42" s="1"/>
  <c r="B540" i="42" s="1"/>
  <c r="B541" i="42" s="1"/>
  <c r="B542" i="42" s="1"/>
  <c r="B543" i="42" s="1"/>
  <c r="B544" i="42" s="1"/>
  <c r="B545" i="42" s="1"/>
  <c r="B546" i="42" s="1"/>
  <c r="B547" i="42" s="1"/>
  <c r="B548" i="42" s="1"/>
  <c r="B549" i="42" s="1"/>
  <c r="B550" i="42" s="1"/>
  <c r="B551" i="42" s="1"/>
  <c r="B552" i="42" s="1"/>
  <c r="B553" i="42" s="1"/>
  <c r="B554" i="42" s="1"/>
  <c r="B555" i="42" s="1"/>
  <c r="B556" i="42" s="1"/>
  <c r="B557" i="42" s="1"/>
  <c r="B558" i="42" s="1"/>
  <c r="B559" i="42" s="1"/>
  <c r="B560" i="42" s="1"/>
  <c r="B561" i="42" s="1"/>
  <c r="B562" i="42" s="1"/>
  <c r="B563" i="42" s="1"/>
  <c r="B564" i="42" s="1"/>
  <c r="B565" i="42" s="1"/>
  <c r="B566" i="42" s="1"/>
  <c r="B567" i="42" s="1"/>
  <c r="B568" i="42" s="1"/>
  <c r="B569" i="42" s="1"/>
  <c r="B570" i="42" s="1"/>
  <c r="K535" i="42"/>
  <c r="L535" i="42"/>
  <c r="L543" i="42"/>
  <c r="V535" i="42"/>
  <c r="W535" i="42"/>
  <c r="W540" i="42"/>
  <c r="K536" i="42"/>
  <c r="L536" i="42"/>
  <c r="L541" i="42"/>
  <c r="V536" i="42"/>
  <c r="W536" i="42"/>
  <c r="W546" i="42"/>
  <c r="K537" i="42"/>
  <c r="L537" i="42"/>
  <c r="V537" i="42"/>
  <c r="W537" i="42"/>
  <c r="W543" i="42"/>
  <c r="K538" i="42"/>
  <c r="L538" i="42"/>
  <c r="V538" i="42"/>
  <c r="W538" i="42"/>
  <c r="K539" i="42"/>
  <c r="L539" i="42"/>
  <c r="L546" i="42"/>
  <c r="V539" i="42"/>
  <c r="W539" i="42"/>
  <c r="K540" i="42"/>
  <c r="L540" i="42"/>
  <c r="V540" i="42"/>
  <c r="W544" i="42"/>
  <c r="W541" i="42"/>
  <c r="K541" i="42"/>
  <c r="L544" i="42"/>
  <c r="V541" i="42"/>
  <c r="K542" i="42"/>
  <c r="L542" i="42"/>
  <c r="V542" i="42"/>
  <c r="W542" i="42"/>
  <c r="K543" i="42"/>
  <c r="L545" i="42"/>
  <c r="V543" i="42"/>
  <c r="K544" i="42"/>
  <c r="V544" i="42"/>
  <c r="W545" i="42"/>
  <c r="K545" i="42"/>
  <c r="V545" i="42"/>
  <c r="K546" i="42"/>
  <c r="V546" i="42"/>
  <c r="V5" i="43"/>
  <c r="V6" i="43"/>
  <c r="V7" i="43"/>
  <c r="V8" i="43"/>
  <c r="A408" i="43"/>
  <c r="A409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A415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A421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A427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A433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A439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A445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A451" i="43"/>
  <c r="A452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A458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A464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A470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A476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A482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A488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A494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A500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B535" i="43"/>
  <c r="B536" i="43" s="1"/>
  <c r="B537" i="43" s="1"/>
  <c r="B538" i="43" s="1"/>
  <c r="B539" i="43" s="1"/>
  <c r="B540" i="43" s="1"/>
  <c r="B541" i="43" s="1"/>
  <c r="B542" i="43" s="1"/>
  <c r="B543" i="43" s="1"/>
  <c r="B544" i="43" s="1"/>
  <c r="B545" i="43" s="1"/>
  <c r="B546" i="43" s="1"/>
  <c r="B547" i="43" s="1"/>
  <c r="B548" i="43" s="1"/>
  <c r="B549" i="43" s="1"/>
  <c r="B550" i="43" s="1"/>
  <c r="B551" i="43" s="1"/>
  <c r="B552" i="43" s="1"/>
  <c r="B553" i="43" s="1"/>
  <c r="B554" i="43" s="1"/>
  <c r="B555" i="43" s="1"/>
  <c r="B556" i="43" s="1"/>
  <c r="B557" i="43" s="1"/>
  <c r="B558" i="43" s="1"/>
  <c r="B559" i="43" s="1"/>
  <c r="B560" i="43" s="1"/>
  <c r="B561" i="43" s="1"/>
  <c r="B562" i="43" s="1"/>
  <c r="B563" i="43" s="1"/>
  <c r="B564" i="43" s="1"/>
  <c r="B565" i="43" s="1"/>
  <c r="B566" i="43" s="1"/>
  <c r="B567" i="43" s="1"/>
  <c r="B568" i="43" s="1"/>
  <c r="B569" i="43" s="1"/>
  <c r="B570" i="43" s="1"/>
  <c r="K535" i="43"/>
  <c r="L535" i="43"/>
  <c r="L537" i="43"/>
  <c r="L543" i="43"/>
  <c r="V535" i="43"/>
  <c r="W535" i="43"/>
  <c r="W541" i="43"/>
  <c r="K536" i="43"/>
  <c r="L536" i="43"/>
  <c r="L541" i="43"/>
  <c r="V536" i="43"/>
  <c r="W536" i="43"/>
  <c r="W540" i="43"/>
  <c r="K537" i="43"/>
  <c r="V537" i="43"/>
  <c r="W537" i="43"/>
  <c r="W543" i="43"/>
  <c r="K538" i="43"/>
  <c r="L538" i="43"/>
  <c r="L546" i="43"/>
  <c r="V538" i="43"/>
  <c r="W538" i="43"/>
  <c r="K539" i="43"/>
  <c r="L539" i="43"/>
  <c r="L540" i="43"/>
  <c r="V539" i="43"/>
  <c r="W539" i="43"/>
  <c r="W544" i="43"/>
  <c r="K540" i="43"/>
  <c r="V540" i="43"/>
  <c r="K541" i="43"/>
  <c r="L544" i="43"/>
  <c r="V541" i="43"/>
  <c r="W546" i="43"/>
  <c r="K542" i="43"/>
  <c r="L542" i="43"/>
  <c r="V542" i="43"/>
  <c r="W542" i="43"/>
  <c r="K543" i="43"/>
  <c r="V543" i="43"/>
  <c r="K544" i="43"/>
  <c r="V544" i="43"/>
  <c r="K545" i="43"/>
  <c r="L545" i="43"/>
  <c r="V545" i="43"/>
  <c r="W545" i="43"/>
  <c r="K546" i="43"/>
  <c r="V546" i="43"/>
  <c r="V5" i="44"/>
  <c r="V6" i="44"/>
  <c r="V7" i="44"/>
  <c r="V8" i="44"/>
  <c r="A408" i="44"/>
  <c r="A409" i="44"/>
  <c r="D412" i="44"/>
  <c r="E412" i="44"/>
  <c r="F412" i="44"/>
  <c r="G412" i="44"/>
  <c r="H412" i="44"/>
  <c r="I412" i="44"/>
  <c r="J412" i="44"/>
  <c r="K412" i="44"/>
  <c r="L412" i="44"/>
  <c r="M412" i="44"/>
  <c r="N412" i="44"/>
  <c r="O412" i="44"/>
  <c r="A415" i="44"/>
  <c r="D418" i="44"/>
  <c r="E418" i="44"/>
  <c r="F418" i="44"/>
  <c r="G418" i="44"/>
  <c r="H418" i="44"/>
  <c r="I418" i="44"/>
  <c r="J418" i="44"/>
  <c r="K418" i="44"/>
  <c r="L418" i="44"/>
  <c r="M418" i="44"/>
  <c r="N418" i="44"/>
  <c r="O418" i="44"/>
  <c r="A421" i="44"/>
  <c r="D424" i="44"/>
  <c r="E424" i="44"/>
  <c r="F424" i="44"/>
  <c r="G424" i="44"/>
  <c r="H424" i="44"/>
  <c r="I424" i="44"/>
  <c r="J424" i="44"/>
  <c r="K424" i="44"/>
  <c r="L424" i="44"/>
  <c r="M424" i="44"/>
  <c r="N424" i="44"/>
  <c r="O424" i="44"/>
  <c r="A427" i="44"/>
  <c r="D430" i="44"/>
  <c r="E430" i="44"/>
  <c r="F430" i="44"/>
  <c r="G430" i="44"/>
  <c r="H430" i="44"/>
  <c r="I430" i="44"/>
  <c r="J430" i="44"/>
  <c r="K430" i="44"/>
  <c r="L430" i="44"/>
  <c r="M430" i="44"/>
  <c r="N430" i="44"/>
  <c r="O430" i="44"/>
  <c r="A433" i="44"/>
  <c r="D436" i="44"/>
  <c r="E436" i="44"/>
  <c r="F436" i="44"/>
  <c r="G436" i="44"/>
  <c r="H436" i="44"/>
  <c r="I436" i="44"/>
  <c r="J436" i="44"/>
  <c r="K436" i="44"/>
  <c r="L436" i="44"/>
  <c r="M436" i="44"/>
  <c r="N436" i="44"/>
  <c r="O436" i="44"/>
  <c r="A439" i="44"/>
  <c r="D442" i="44"/>
  <c r="E442" i="44"/>
  <c r="F442" i="44"/>
  <c r="G442" i="44"/>
  <c r="H442" i="44"/>
  <c r="I442" i="44"/>
  <c r="J442" i="44"/>
  <c r="K442" i="44"/>
  <c r="L442" i="44"/>
  <c r="M442" i="44"/>
  <c r="N442" i="44"/>
  <c r="O442" i="44"/>
  <c r="A445" i="44"/>
  <c r="D448" i="44"/>
  <c r="E448" i="44"/>
  <c r="F448" i="44"/>
  <c r="G448" i="44"/>
  <c r="H448" i="44"/>
  <c r="I448" i="44"/>
  <c r="J448" i="44"/>
  <c r="K448" i="44"/>
  <c r="L448" i="44"/>
  <c r="M448" i="44"/>
  <c r="N448" i="44"/>
  <c r="O448" i="44"/>
  <c r="A451" i="44"/>
  <c r="A452" i="44"/>
  <c r="D455" i="44"/>
  <c r="E455" i="44"/>
  <c r="F455" i="44"/>
  <c r="G455" i="44"/>
  <c r="H455" i="44"/>
  <c r="I455" i="44"/>
  <c r="J455" i="44"/>
  <c r="K455" i="44"/>
  <c r="L455" i="44"/>
  <c r="M455" i="44"/>
  <c r="N455" i="44"/>
  <c r="O455" i="44"/>
  <c r="A458" i="44"/>
  <c r="D461" i="44"/>
  <c r="E461" i="44"/>
  <c r="F461" i="44"/>
  <c r="G461" i="44"/>
  <c r="H461" i="44"/>
  <c r="I461" i="44"/>
  <c r="J461" i="44"/>
  <c r="K461" i="44"/>
  <c r="L461" i="44"/>
  <c r="M461" i="44"/>
  <c r="N461" i="44"/>
  <c r="O461" i="44"/>
  <c r="A464" i="44"/>
  <c r="D467" i="44"/>
  <c r="E467" i="44"/>
  <c r="F467" i="44"/>
  <c r="G467" i="44"/>
  <c r="H467" i="44"/>
  <c r="I467" i="44"/>
  <c r="J467" i="44"/>
  <c r="K467" i="44"/>
  <c r="L467" i="44"/>
  <c r="M467" i="44"/>
  <c r="N467" i="44"/>
  <c r="O467" i="44"/>
  <c r="A470" i="44"/>
  <c r="D473" i="44"/>
  <c r="E473" i="44"/>
  <c r="F473" i="44"/>
  <c r="G473" i="44"/>
  <c r="H473" i="44"/>
  <c r="I473" i="44"/>
  <c r="J473" i="44"/>
  <c r="K473" i="44"/>
  <c r="L473" i="44"/>
  <c r="M473" i="44"/>
  <c r="N473" i="44"/>
  <c r="O473" i="44"/>
  <c r="A476" i="44"/>
  <c r="D479" i="44"/>
  <c r="E479" i="44"/>
  <c r="F479" i="44"/>
  <c r="G479" i="44"/>
  <c r="H479" i="44"/>
  <c r="I479" i="44"/>
  <c r="J479" i="44"/>
  <c r="K479" i="44"/>
  <c r="L479" i="44"/>
  <c r="M479" i="44"/>
  <c r="N479" i="44"/>
  <c r="O479" i="44"/>
  <c r="A482" i="44"/>
  <c r="D485" i="44"/>
  <c r="E485" i="44"/>
  <c r="F485" i="44"/>
  <c r="G485" i="44"/>
  <c r="H485" i="44"/>
  <c r="I485" i="44"/>
  <c r="J485" i="44"/>
  <c r="K485" i="44"/>
  <c r="L485" i="44"/>
  <c r="M485" i="44"/>
  <c r="N485" i="44"/>
  <c r="O485" i="44"/>
  <c r="A488" i="44"/>
  <c r="D491" i="44"/>
  <c r="E491" i="44"/>
  <c r="F491" i="44"/>
  <c r="G491" i="44"/>
  <c r="H491" i="44"/>
  <c r="I491" i="44"/>
  <c r="J491" i="44"/>
  <c r="K491" i="44"/>
  <c r="L491" i="44"/>
  <c r="M491" i="44"/>
  <c r="N491" i="44"/>
  <c r="O491" i="44"/>
  <c r="A494" i="44"/>
  <c r="D497" i="44"/>
  <c r="E497" i="44"/>
  <c r="F497" i="44"/>
  <c r="G497" i="44"/>
  <c r="H497" i="44"/>
  <c r="I497" i="44"/>
  <c r="J497" i="44"/>
  <c r="K497" i="44"/>
  <c r="L497" i="44"/>
  <c r="M497" i="44"/>
  <c r="N497" i="44"/>
  <c r="O497" i="44"/>
  <c r="A500" i="44"/>
  <c r="D503" i="44"/>
  <c r="E503" i="44"/>
  <c r="F503" i="44"/>
  <c r="G503" i="44"/>
  <c r="H503" i="44"/>
  <c r="I503" i="44"/>
  <c r="J503" i="44"/>
  <c r="K503" i="44"/>
  <c r="L503" i="44"/>
  <c r="M503" i="44"/>
  <c r="N503" i="44"/>
  <c r="O503" i="44"/>
  <c r="B535" i="44"/>
  <c r="B536" i="44" s="1"/>
  <c r="B537" i="44" s="1"/>
  <c r="B538" i="44" s="1"/>
  <c r="B539" i="44" s="1"/>
  <c r="B540" i="44" s="1"/>
  <c r="B541" i="44" s="1"/>
  <c r="B542" i="44" s="1"/>
  <c r="B543" i="44" s="1"/>
  <c r="B544" i="44" s="1"/>
  <c r="B545" i="44" s="1"/>
  <c r="B546" i="44" s="1"/>
  <c r="B547" i="44" s="1"/>
  <c r="B548" i="44" s="1"/>
  <c r="B549" i="44" s="1"/>
  <c r="B550" i="44" s="1"/>
  <c r="B551" i="44" s="1"/>
  <c r="B552" i="44" s="1"/>
  <c r="B553" i="44" s="1"/>
  <c r="B554" i="44" s="1"/>
  <c r="B555" i="44" s="1"/>
  <c r="B556" i="44" s="1"/>
  <c r="B557" i="44" s="1"/>
  <c r="B558" i="44" s="1"/>
  <c r="B559" i="44" s="1"/>
  <c r="B560" i="44" s="1"/>
  <c r="B561" i="44" s="1"/>
  <c r="B562" i="44" s="1"/>
  <c r="B563" i="44" s="1"/>
  <c r="B564" i="44" s="1"/>
  <c r="B565" i="44" s="1"/>
  <c r="B566" i="44" s="1"/>
  <c r="B567" i="44" s="1"/>
  <c r="B568" i="44" s="1"/>
  <c r="B569" i="44" s="1"/>
  <c r="B570" i="44" s="1"/>
  <c r="K535" i="44"/>
  <c r="L535" i="44"/>
  <c r="L543" i="44"/>
  <c r="L537" i="44"/>
  <c r="V535" i="44"/>
  <c r="W535" i="44"/>
  <c r="W541" i="44"/>
  <c r="K536" i="44"/>
  <c r="L536" i="44"/>
  <c r="L541" i="44"/>
  <c r="V536" i="44"/>
  <c r="W536" i="44"/>
  <c r="W543" i="44"/>
  <c r="K537" i="44"/>
  <c r="L540" i="44"/>
  <c r="L546" i="44"/>
  <c r="V537" i="44"/>
  <c r="W537" i="44"/>
  <c r="W544" i="44"/>
  <c r="K538" i="44"/>
  <c r="L538" i="44"/>
  <c r="V538" i="44"/>
  <c r="W538" i="44"/>
  <c r="K539" i="44"/>
  <c r="L539" i="44"/>
  <c r="V539" i="44"/>
  <c r="W539" i="44"/>
  <c r="W546" i="44"/>
  <c r="K540" i="44"/>
  <c r="V540" i="44"/>
  <c r="W540" i="44"/>
  <c r="K541" i="44"/>
  <c r="L544" i="44"/>
  <c r="V541" i="44"/>
  <c r="W542" i="44"/>
  <c r="K542" i="44"/>
  <c r="L542" i="44"/>
  <c r="V542" i="44"/>
  <c r="K543" i="44"/>
  <c r="V543" i="44"/>
  <c r="W545" i="44"/>
  <c r="K544" i="44"/>
  <c r="L545" i="44"/>
  <c r="V544" i="44"/>
  <c r="K545" i="44"/>
  <c r="V545" i="44"/>
  <c r="K546" i="44"/>
  <c r="V546" i="44"/>
  <c r="V5" i="45"/>
  <c r="V6" i="45"/>
  <c r="V7" i="45"/>
  <c r="V8" i="45"/>
  <c r="A408" i="45"/>
  <c r="A409" i="45"/>
  <c r="D412" i="45"/>
  <c r="E412" i="45"/>
  <c r="F412" i="45"/>
  <c r="G412" i="45"/>
  <c r="H412" i="45"/>
  <c r="I412" i="45"/>
  <c r="J412" i="45"/>
  <c r="K412" i="45"/>
  <c r="L412" i="45"/>
  <c r="M412" i="45"/>
  <c r="N412" i="45"/>
  <c r="O412" i="45"/>
  <c r="A415" i="45"/>
  <c r="D418" i="45"/>
  <c r="E418" i="45"/>
  <c r="F418" i="45"/>
  <c r="G418" i="45"/>
  <c r="H418" i="45"/>
  <c r="I418" i="45"/>
  <c r="J418" i="45"/>
  <c r="K418" i="45"/>
  <c r="L418" i="45"/>
  <c r="M418" i="45"/>
  <c r="N418" i="45"/>
  <c r="O418" i="45"/>
  <c r="A421" i="45"/>
  <c r="D424" i="45"/>
  <c r="E424" i="45"/>
  <c r="F424" i="45"/>
  <c r="G424" i="45"/>
  <c r="H424" i="45"/>
  <c r="I424" i="45"/>
  <c r="J424" i="45"/>
  <c r="K424" i="45"/>
  <c r="L424" i="45"/>
  <c r="M424" i="45"/>
  <c r="N424" i="45"/>
  <c r="O424" i="45"/>
  <c r="A427" i="45"/>
  <c r="D430" i="45"/>
  <c r="E430" i="45"/>
  <c r="F430" i="45"/>
  <c r="G430" i="45"/>
  <c r="H430" i="45"/>
  <c r="I430" i="45"/>
  <c r="J430" i="45"/>
  <c r="K430" i="45"/>
  <c r="L430" i="45"/>
  <c r="M430" i="45"/>
  <c r="N430" i="45"/>
  <c r="O430" i="45"/>
  <c r="A433" i="45"/>
  <c r="D436" i="45"/>
  <c r="E436" i="45"/>
  <c r="F436" i="45"/>
  <c r="G436" i="45"/>
  <c r="H436" i="45"/>
  <c r="I436" i="45"/>
  <c r="J436" i="45"/>
  <c r="K436" i="45"/>
  <c r="L436" i="45"/>
  <c r="M436" i="45"/>
  <c r="N436" i="45"/>
  <c r="O436" i="45"/>
  <c r="A439" i="45"/>
  <c r="D442" i="45"/>
  <c r="E442" i="45"/>
  <c r="F442" i="45"/>
  <c r="G442" i="45"/>
  <c r="H442" i="45"/>
  <c r="I442" i="45"/>
  <c r="J442" i="45"/>
  <c r="K442" i="45"/>
  <c r="L442" i="45"/>
  <c r="M442" i="45"/>
  <c r="N442" i="45"/>
  <c r="O442" i="45"/>
  <c r="A445" i="45"/>
  <c r="D448" i="45"/>
  <c r="E448" i="45"/>
  <c r="F448" i="45"/>
  <c r="G448" i="45"/>
  <c r="H448" i="45"/>
  <c r="I448" i="45"/>
  <c r="J448" i="45"/>
  <c r="K448" i="45"/>
  <c r="L448" i="45"/>
  <c r="M448" i="45"/>
  <c r="N448" i="45"/>
  <c r="O448" i="45"/>
  <c r="A451" i="45"/>
  <c r="A452" i="45"/>
  <c r="D455" i="45"/>
  <c r="E455" i="45"/>
  <c r="F455" i="45"/>
  <c r="G455" i="45"/>
  <c r="H455" i="45"/>
  <c r="I455" i="45"/>
  <c r="J455" i="45"/>
  <c r="K455" i="45"/>
  <c r="L455" i="45"/>
  <c r="M455" i="45"/>
  <c r="N455" i="45"/>
  <c r="O455" i="45"/>
  <c r="A458" i="45"/>
  <c r="D461" i="45"/>
  <c r="E461" i="45"/>
  <c r="F461" i="45"/>
  <c r="G461" i="45"/>
  <c r="H461" i="45"/>
  <c r="I461" i="45"/>
  <c r="J461" i="45"/>
  <c r="K461" i="45"/>
  <c r="L461" i="45"/>
  <c r="M461" i="45"/>
  <c r="N461" i="45"/>
  <c r="O461" i="45"/>
  <c r="A464" i="45"/>
  <c r="D467" i="45"/>
  <c r="E467" i="45"/>
  <c r="F467" i="45"/>
  <c r="G467" i="45"/>
  <c r="H467" i="45"/>
  <c r="I467" i="45"/>
  <c r="J467" i="45"/>
  <c r="K467" i="45"/>
  <c r="L467" i="45"/>
  <c r="M467" i="45"/>
  <c r="N467" i="45"/>
  <c r="O467" i="45"/>
  <c r="A470" i="45"/>
  <c r="D473" i="45"/>
  <c r="E473" i="45"/>
  <c r="F473" i="45"/>
  <c r="G473" i="45"/>
  <c r="H473" i="45"/>
  <c r="I473" i="45"/>
  <c r="J473" i="45"/>
  <c r="K473" i="45"/>
  <c r="L473" i="45"/>
  <c r="M473" i="45"/>
  <c r="N473" i="45"/>
  <c r="O473" i="45"/>
  <c r="A476" i="45"/>
  <c r="D479" i="45"/>
  <c r="E479" i="45"/>
  <c r="F479" i="45"/>
  <c r="G479" i="45"/>
  <c r="H479" i="45"/>
  <c r="I479" i="45"/>
  <c r="J479" i="45"/>
  <c r="K479" i="45"/>
  <c r="L479" i="45"/>
  <c r="M479" i="45"/>
  <c r="N479" i="45"/>
  <c r="O479" i="45"/>
  <c r="A482" i="45"/>
  <c r="D485" i="45"/>
  <c r="E485" i="45"/>
  <c r="F485" i="45"/>
  <c r="G485" i="45"/>
  <c r="H485" i="45"/>
  <c r="I485" i="45"/>
  <c r="J485" i="45"/>
  <c r="K485" i="45"/>
  <c r="L485" i="45"/>
  <c r="M485" i="45"/>
  <c r="N485" i="45"/>
  <c r="O485" i="45"/>
  <c r="A488" i="45"/>
  <c r="D491" i="45"/>
  <c r="E491" i="45"/>
  <c r="F491" i="45"/>
  <c r="G491" i="45"/>
  <c r="H491" i="45"/>
  <c r="I491" i="45"/>
  <c r="J491" i="45"/>
  <c r="K491" i="45"/>
  <c r="L491" i="45"/>
  <c r="M491" i="45"/>
  <c r="N491" i="45"/>
  <c r="O491" i="45"/>
  <c r="A494" i="45"/>
  <c r="D497" i="45"/>
  <c r="E497" i="45"/>
  <c r="F497" i="45"/>
  <c r="G497" i="45"/>
  <c r="H497" i="45"/>
  <c r="I497" i="45"/>
  <c r="J497" i="45"/>
  <c r="K497" i="45"/>
  <c r="L497" i="45"/>
  <c r="M497" i="45"/>
  <c r="N497" i="45"/>
  <c r="O497" i="45"/>
  <c r="A500" i="45"/>
  <c r="D503" i="45"/>
  <c r="E503" i="45"/>
  <c r="F503" i="45"/>
  <c r="G503" i="45"/>
  <c r="H503" i="45"/>
  <c r="I503" i="45"/>
  <c r="J503" i="45"/>
  <c r="K503" i="45"/>
  <c r="L503" i="45"/>
  <c r="M503" i="45"/>
  <c r="N503" i="45"/>
  <c r="O503" i="45"/>
  <c r="B535" i="45"/>
  <c r="B536" i="45" s="1"/>
  <c r="B537" i="45" s="1"/>
  <c r="B538" i="45" s="1"/>
  <c r="B539" i="45" s="1"/>
  <c r="B540" i="45" s="1"/>
  <c r="B541" i="45" s="1"/>
  <c r="B542" i="45" s="1"/>
  <c r="B543" i="45" s="1"/>
  <c r="B544" i="45" s="1"/>
  <c r="B545" i="45" s="1"/>
  <c r="B546" i="45" s="1"/>
  <c r="B547" i="45" s="1"/>
  <c r="B548" i="45" s="1"/>
  <c r="B549" i="45" s="1"/>
  <c r="B550" i="45" s="1"/>
  <c r="B551" i="45" s="1"/>
  <c r="B552" i="45" s="1"/>
  <c r="B553" i="45" s="1"/>
  <c r="B554" i="45" s="1"/>
  <c r="B555" i="45" s="1"/>
  <c r="B556" i="45" s="1"/>
  <c r="B557" i="45" s="1"/>
  <c r="B558" i="45" s="1"/>
  <c r="B559" i="45" s="1"/>
  <c r="B560" i="45" s="1"/>
  <c r="B561" i="45" s="1"/>
  <c r="B562" i="45" s="1"/>
  <c r="B563" i="45" s="1"/>
  <c r="B564" i="45" s="1"/>
  <c r="B565" i="45" s="1"/>
  <c r="B566" i="45" s="1"/>
  <c r="B567" i="45" s="1"/>
  <c r="B568" i="45" s="1"/>
  <c r="B569" i="45" s="1"/>
  <c r="B570" i="45" s="1"/>
  <c r="K535" i="45"/>
  <c r="L535" i="45"/>
  <c r="L537" i="45"/>
  <c r="V535" i="45"/>
  <c r="W535" i="45"/>
  <c r="W537" i="45"/>
  <c r="K536" i="45"/>
  <c r="L536" i="45"/>
  <c r="V536" i="45"/>
  <c r="W536" i="45"/>
  <c r="K537" i="45"/>
  <c r="L540" i="45"/>
  <c r="V537" i="45"/>
  <c r="K538" i="45"/>
  <c r="L538" i="45"/>
  <c r="L546" i="45"/>
  <c r="V538" i="45"/>
  <c r="W538" i="45"/>
  <c r="K539" i="45"/>
  <c r="L539" i="45"/>
  <c r="V539" i="45"/>
  <c r="W539" i="45"/>
  <c r="W544" i="45"/>
  <c r="K540" i="45"/>
  <c r="L544" i="45"/>
  <c r="V540" i="45"/>
  <c r="W540" i="45"/>
  <c r="K541" i="45"/>
  <c r="L541" i="45"/>
  <c r="L543" i="45"/>
  <c r="V541" i="45"/>
  <c r="W541" i="45"/>
  <c r="W546" i="45"/>
  <c r="K542" i="45"/>
  <c r="L542" i="45"/>
  <c r="V542" i="45"/>
  <c r="W542" i="45"/>
  <c r="K543" i="45"/>
  <c r="V543" i="45"/>
  <c r="W543" i="45"/>
  <c r="W545" i="45"/>
  <c r="K544" i="45"/>
  <c r="L545" i="45"/>
  <c r="V544" i="45"/>
  <c r="K545" i="45"/>
  <c r="V545" i="45"/>
  <c r="K546" i="45"/>
  <c r="V546" i="45"/>
  <c r="V5" i="46"/>
  <c r="V6" i="46"/>
  <c r="V7" i="46"/>
  <c r="V8" i="46"/>
  <c r="A408" i="46"/>
  <c r="A409" i="46"/>
  <c r="D412" i="46"/>
  <c r="E412" i="46"/>
  <c r="F412" i="46"/>
  <c r="G412" i="46"/>
  <c r="H412" i="46"/>
  <c r="I412" i="46"/>
  <c r="J412" i="46"/>
  <c r="K412" i="46"/>
  <c r="L412" i="46"/>
  <c r="M412" i="46"/>
  <c r="N412" i="46"/>
  <c r="O412" i="46"/>
  <c r="A415" i="46"/>
  <c r="D418" i="46"/>
  <c r="E418" i="46"/>
  <c r="F418" i="46"/>
  <c r="G418" i="46"/>
  <c r="H418" i="46"/>
  <c r="I418" i="46"/>
  <c r="J418" i="46"/>
  <c r="K418" i="46"/>
  <c r="L418" i="46"/>
  <c r="M418" i="46"/>
  <c r="N418" i="46"/>
  <c r="O418" i="46"/>
  <c r="A421" i="46"/>
  <c r="D424" i="46"/>
  <c r="E424" i="46"/>
  <c r="F424" i="46"/>
  <c r="G424" i="46"/>
  <c r="H424" i="46"/>
  <c r="I424" i="46"/>
  <c r="J424" i="46"/>
  <c r="K424" i="46"/>
  <c r="L424" i="46"/>
  <c r="M424" i="46"/>
  <c r="N424" i="46"/>
  <c r="O424" i="46"/>
  <c r="A427" i="46"/>
  <c r="D430" i="46"/>
  <c r="E430" i="46"/>
  <c r="F430" i="46"/>
  <c r="G430" i="46"/>
  <c r="H430" i="46"/>
  <c r="I430" i="46"/>
  <c r="J430" i="46"/>
  <c r="K430" i="46"/>
  <c r="L430" i="46"/>
  <c r="M430" i="46"/>
  <c r="N430" i="46"/>
  <c r="O430" i="46"/>
  <c r="A433" i="46"/>
  <c r="D436" i="46"/>
  <c r="E436" i="46"/>
  <c r="F436" i="46"/>
  <c r="G436" i="46"/>
  <c r="H436" i="46"/>
  <c r="I436" i="46"/>
  <c r="J436" i="46"/>
  <c r="K436" i="46"/>
  <c r="L436" i="46"/>
  <c r="M436" i="46"/>
  <c r="N436" i="46"/>
  <c r="O436" i="46"/>
  <c r="A439" i="46"/>
  <c r="D442" i="46"/>
  <c r="E442" i="46"/>
  <c r="F442" i="46"/>
  <c r="G442" i="46"/>
  <c r="H442" i="46"/>
  <c r="I442" i="46"/>
  <c r="J442" i="46"/>
  <c r="K442" i="46"/>
  <c r="L442" i="46"/>
  <c r="M442" i="46"/>
  <c r="N442" i="46"/>
  <c r="O442" i="46"/>
  <c r="A445" i="46"/>
  <c r="D448" i="46"/>
  <c r="E448" i="46"/>
  <c r="F448" i="46"/>
  <c r="G448" i="46"/>
  <c r="H448" i="46"/>
  <c r="I448" i="46"/>
  <c r="J448" i="46"/>
  <c r="K448" i="46"/>
  <c r="L448" i="46"/>
  <c r="M448" i="46"/>
  <c r="N448" i="46"/>
  <c r="O448" i="46"/>
  <c r="A451" i="46"/>
  <c r="A452" i="46"/>
  <c r="D455" i="46"/>
  <c r="E455" i="46"/>
  <c r="F455" i="46"/>
  <c r="G455" i="46"/>
  <c r="H455" i="46"/>
  <c r="I455" i="46"/>
  <c r="J455" i="46"/>
  <c r="K455" i="46"/>
  <c r="L455" i="46"/>
  <c r="M455" i="46"/>
  <c r="N455" i="46"/>
  <c r="O455" i="46"/>
  <c r="A458" i="46"/>
  <c r="D461" i="46"/>
  <c r="E461" i="46"/>
  <c r="F461" i="46"/>
  <c r="G461" i="46"/>
  <c r="H461" i="46"/>
  <c r="I461" i="46"/>
  <c r="J461" i="46"/>
  <c r="K461" i="46"/>
  <c r="L461" i="46"/>
  <c r="M461" i="46"/>
  <c r="N461" i="46"/>
  <c r="O461" i="46"/>
  <c r="A464" i="46"/>
  <c r="D467" i="46"/>
  <c r="E467" i="46"/>
  <c r="F467" i="46"/>
  <c r="G467" i="46"/>
  <c r="H467" i="46"/>
  <c r="I467" i="46"/>
  <c r="J467" i="46"/>
  <c r="K467" i="46"/>
  <c r="L467" i="46"/>
  <c r="M467" i="46"/>
  <c r="N467" i="46"/>
  <c r="O467" i="46"/>
  <c r="A470" i="46"/>
  <c r="D473" i="46"/>
  <c r="E473" i="46"/>
  <c r="F473" i="46"/>
  <c r="G473" i="46"/>
  <c r="H473" i="46"/>
  <c r="I473" i="46"/>
  <c r="J473" i="46"/>
  <c r="K473" i="46"/>
  <c r="L473" i="46"/>
  <c r="M473" i="46"/>
  <c r="N473" i="46"/>
  <c r="O473" i="46"/>
  <c r="A476" i="46"/>
  <c r="D479" i="46"/>
  <c r="E479" i="46"/>
  <c r="F479" i="46"/>
  <c r="G479" i="46"/>
  <c r="H479" i="46"/>
  <c r="I479" i="46"/>
  <c r="J479" i="46"/>
  <c r="K479" i="46"/>
  <c r="L479" i="46"/>
  <c r="M479" i="46"/>
  <c r="N479" i="46"/>
  <c r="O479" i="46"/>
  <c r="A482" i="46"/>
  <c r="D485" i="46"/>
  <c r="E485" i="46"/>
  <c r="F485" i="46"/>
  <c r="G485" i="46"/>
  <c r="H485" i="46"/>
  <c r="I485" i="46"/>
  <c r="J485" i="46"/>
  <c r="K485" i="46"/>
  <c r="L485" i="46"/>
  <c r="M485" i="46"/>
  <c r="N485" i="46"/>
  <c r="O485" i="46"/>
  <c r="A488" i="46"/>
  <c r="D491" i="46"/>
  <c r="E491" i="46"/>
  <c r="F491" i="46"/>
  <c r="G491" i="46"/>
  <c r="H491" i="46"/>
  <c r="I491" i="46"/>
  <c r="J491" i="46"/>
  <c r="K491" i="46"/>
  <c r="L491" i="46"/>
  <c r="M491" i="46"/>
  <c r="N491" i="46"/>
  <c r="O491" i="46"/>
  <c r="A494" i="46"/>
  <c r="D497" i="46"/>
  <c r="E497" i="46"/>
  <c r="F497" i="46"/>
  <c r="G497" i="46"/>
  <c r="H497" i="46"/>
  <c r="I497" i="46"/>
  <c r="J497" i="46"/>
  <c r="K497" i="46"/>
  <c r="L497" i="46"/>
  <c r="M497" i="46"/>
  <c r="N497" i="46"/>
  <c r="O497" i="46"/>
  <c r="A500" i="46"/>
  <c r="D503" i="46"/>
  <c r="E503" i="46"/>
  <c r="F503" i="46"/>
  <c r="G503" i="46"/>
  <c r="H503" i="46"/>
  <c r="I503" i="46"/>
  <c r="J503" i="46"/>
  <c r="K503" i="46"/>
  <c r="L503" i="46"/>
  <c r="M503" i="46"/>
  <c r="N503" i="46"/>
  <c r="O503" i="46"/>
  <c r="B535" i="46"/>
  <c r="B536" i="46" s="1"/>
  <c r="B537" i="46" s="1"/>
  <c r="B538" i="46" s="1"/>
  <c r="B539" i="46" s="1"/>
  <c r="B540" i="46" s="1"/>
  <c r="B541" i="46" s="1"/>
  <c r="B542" i="46" s="1"/>
  <c r="B543" i="46" s="1"/>
  <c r="B544" i="46" s="1"/>
  <c r="B545" i="46" s="1"/>
  <c r="B546" i="46" s="1"/>
  <c r="B547" i="46" s="1"/>
  <c r="B548" i="46" s="1"/>
  <c r="B549" i="46" s="1"/>
  <c r="B550" i="46" s="1"/>
  <c r="B551" i="46" s="1"/>
  <c r="B552" i="46" s="1"/>
  <c r="B553" i="46" s="1"/>
  <c r="B554" i="46" s="1"/>
  <c r="B555" i="46" s="1"/>
  <c r="B556" i="46" s="1"/>
  <c r="B557" i="46" s="1"/>
  <c r="B558" i="46" s="1"/>
  <c r="B559" i="46" s="1"/>
  <c r="B560" i="46" s="1"/>
  <c r="B561" i="46" s="1"/>
  <c r="B562" i="46" s="1"/>
  <c r="B563" i="46" s="1"/>
  <c r="B564" i="46" s="1"/>
  <c r="B565" i="46" s="1"/>
  <c r="B566" i="46" s="1"/>
  <c r="B567" i="46" s="1"/>
  <c r="B568" i="46" s="1"/>
  <c r="B569" i="46" s="1"/>
  <c r="B570" i="46" s="1"/>
  <c r="K535" i="46"/>
  <c r="L535" i="46"/>
  <c r="L543" i="46"/>
  <c r="L537" i="46"/>
  <c r="V535" i="46"/>
  <c r="W535" i="46"/>
  <c r="W540" i="46"/>
  <c r="K536" i="46"/>
  <c r="L536" i="46"/>
  <c r="V536" i="46"/>
  <c r="W536" i="46"/>
  <c r="W546" i="46"/>
  <c r="K537" i="46"/>
  <c r="L541" i="46"/>
  <c r="V537" i="46"/>
  <c r="W537" i="46"/>
  <c r="W543" i="46"/>
  <c r="K538" i="46"/>
  <c r="L538" i="46"/>
  <c r="L546" i="46"/>
  <c r="V538" i="46"/>
  <c r="W538" i="46"/>
  <c r="K539" i="46"/>
  <c r="L539" i="46"/>
  <c r="L540" i="46"/>
  <c r="V539" i="46"/>
  <c r="W539" i="46"/>
  <c r="K540" i="46"/>
  <c r="V540" i="46"/>
  <c r="W544" i="46"/>
  <c r="K541" i="46"/>
  <c r="L544" i="46"/>
  <c r="V541" i="46"/>
  <c r="W541" i="46"/>
  <c r="K542" i="46"/>
  <c r="L542" i="46"/>
  <c r="V542" i="46"/>
  <c r="W542" i="46"/>
  <c r="K543" i="46"/>
  <c r="V543" i="46"/>
  <c r="K544" i="46"/>
  <c r="L545" i="46"/>
  <c r="V544" i="46"/>
  <c r="K545" i="46"/>
  <c r="V545" i="46"/>
  <c r="W545" i="46"/>
  <c r="K546" i="46"/>
  <c r="V546" i="46"/>
  <c r="V5" i="47"/>
  <c r="V6" i="47"/>
  <c r="V7" i="47"/>
  <c r="V8" i="47"/>
  <c r="A408" i="47"/>
  <c r="A409" i="47"/>
  <c r="D412" i="47"/>
  <c r="E412" i="47"/>
  <c r="F412" i="47"/>
  <c r="G412" i="47"/>
  <c r="H412" i="47"/>
  <c r="I412" i="47"/>
  <c r="J412" i="47"/>
  <c r="K412" i="47"/>
  <c r="L412" i="47"/>
  <c r="M412" i="47"/>
  <c r="N412" i="47"/>
  <c r="O412" i="47"/>
  <c r="A415" i="47"/>
  <c r="D418" i="47"/>
  <c r="E418" i="47"/>
  <c r="F418" i="47"/>
  <c r="G418" i="47"/>
  <c r="H418" i="47"/>
  <c r="I418" i="47"/>
  <c r="J418" i="47"/>
  <c r="K418" i="47"/>
  <c r="L418" i="47"/>
  <c r="M418" i="47"/>
  <c r="N418" i="47"/>
  <c r="O418" i="47"/>
  <c r="A421" i="47"/>
  <c r="D424" i="47"/>
  <c r="E424" i="47"/>
  <c r="F424" i="47"/>
  <c r="G424" i="47"/>
  <c r="H424" i="47"/>
  <c r="I424" i="47"/>
  <c r="J424" i="47"/>
  <c r="K424" i="47"/>
  <c r="L424" i="47"/>
  <c r="M424" i="47"/>
  <c r="N424" i="47"/>
  <c r="O424" i="47"/>
  <c r="A427" i="47"/>
  <c r="D430" i="47"/>
  <c r="E430" i="47"/>
  <c r="F430" i="47"/>
  <c r="G430" i="47"/>
  <c r="H430" i="47"/>
  <c r="I430" i="47"/>
  <c r="J430" i="47"/>
  <c r="K430" i="47"/>
  <c r="L430" i="47"/>
  <c r="M430" i="47"/>
  <c r="N430" i="47"/>
  <c r="O430" i="47"/>
  <c r="A433" i="47"/>
  <c r="D436" i="47"/>
  <c r="E436" i="47"/>
  <c r="F436" i="47"/>
  <c r="G436" i="47"/>
  <c r="H436" i="47"/>
  <c r="I436" i="47"/>
  <c r="J436" i="47"/>
  <c r="K436" i="47"/>
  <c r="L436" i="47"/>
  <c r="M436" i="47"/>
  <c r="N436" i="47"/>
  <c r="O436" i="47"/>
  <c r="A439" i="47"/>
  <c r="D442" i="47"/>
  <c r="E442" i="47"/>
  <c r="F442" i="47"/>
  <c r="G442" i="47"/>
  <c r="H442" i="47"/>
  <c r="I442" i="47"/>
  <c r="J442" i="47"/>
  <c r="K442" i="47"/>
  <c r="L442" i="47"/>
  <c r="M442" i="47"/>
  <c r="N442" i="47"/>
  <c r="O442" i="47"/>
  <c r="A445" i="47"/>
  <c r="D448" i="47"/>
  <c r="E448" i="47"/>
  <c r="F448" i="47"/>
  <c r="G448" i="47"/>
  <c r="H448" i="47"/>
  <c r="I448" i="47"/>
  <c r="J448" i="47"/>
  <c r="K448" i="47"/>
  <c r="L448" i="47"/>
  <c r="M448" i="47"/>
  <c r="N448" i="47"/>
  <c r="O448" i="47"/>
  <c r="A451" i="47"/>
  <c r="A452" i="47"/>
  <c r="D455" i="47"/>
  <c r="E455" i="47"/>
  <c r="F455" i="47"/>
  <c r="G455" i="47"/>
  <c r="H455" i="47"/>
  <c r="I455" i="47"/>
  <c r="J455" i="47"/>
  <c r="K455" i="47"/>
  <c r="L455" i="47"/>
  <c r="M455" i="47"/>
  <c r="N455" i="47"/>
  <c r="O455" i="47"/>
  <c r="A458" i="47"/>
  <c r="D461" i="47"/>
  <c r="E461" i="47"/>
  <c r="F461" i="47"/>
  <c r="G461" i="47"/>
  <c r="H461" i="47"/>
  <c r="I461" i="47"/>
  <c r="J461" i="47"/>
  <c r="K461" i="47"/>
  <c r="L461" i="47"/>
  <c r="M461" i="47"/>
  <c r="N461" i="47"/>
  <c r="O461" i="47"/>
  <c r="A464" i="47"/>
  <c r="D467" i="47"/>
  <c r="E467" i="47"/>
  <c r="F467" i="47"/>
  <c r="G467" i="47"/>
  <c r="H467" i="47"/>
  <c r="I467" i="47"/>
  <c r="J467" i="47"/>
  <c r="K467" i="47"/>
  <c r="L467" i="47"/>
  <c r="M467" i="47"/>
  <c r="N467" i="47"/>
  <c r="O467" i="47"/>
  <c r="A470" i="47"/>
  <c r="D473" i="47"/>
  <c r="E473" i="47"/>
  <c r="F473" i="47"/>
  <c r="G473" i="47"/>
  <c r="H473" i="47"/>
  <c r="I473" i="47"/>
  <c r="J473" i="47"/>
  <c r="K473" i="47"/>
  <c r="L473" i="47"/>
  <c r="M473" i="47"/>
  <c r="N473" i="47"/>
  <c r="O473" i="47"/>
  <c r="A476" i="47"/>
  <c r="D479" i="47"/>
  <c r="E479" i="47"/>
  <c r="F479" i="47"/>
  <c r="G479" i="47"/>
  <c r="H479" i="47"/>
  <c r="I479" i="47"/>
  <c r="J479" i="47"/>
  <c r="K479" i="47"/>
  <c r="L479" i="47"/>
  <c r="M479" i="47"/>
  <c r="N479" i="47"/>
  <c r="O479" i="47"/>
  <c r="A482" i="47"/>
  <c r="D485" i="47"/>
  <c r="E485" i="47"/>
  <c r="F485" i="47"/>
  <c r="G485" i="47"/>
  <c r="H485" i="47"/>
  <c r="I485" i="47"/>
  <c r="J485" i="47"/>
  <c r="K485" i="47"/>
  <c r="L485" i="47"/>
  <c r="M485" i="47"/>
  <c r="N485" i="47"/>
  <c r="O485" i="47"/>
  <c r="A488" i="47"/>
  <c r="D491" i="47"/>
  <c r="E491" i="47"/>
  <c r="F491" i="47"/>
  <c r="G491" i="47"/>
  <c r="H491" i="47"/>
  <c r="I491" i="47"/>
  <c r="J491" i="47"/>
  <c r="K491" i="47"/>
  <c r="L491" i="47"/>
  <c r="M491" i="47"/>
  <c r="N491" i="47"/>
  <c r="O491" i="47"/>
  <c r="A494" i="47"/>
  <c r="D497" i="47"/>
  <c r="E497" i="47"/>
  <c r="F497" i="47"/>
  <c r="G497" i="47"/>
  <c r="H497" i="47"/>
  <c r="I497" i="47"/>
  <c r="J497" i="47"/>
  <c r="K497" i="47"/>
  <c r="L497" i="47"/>
  <c r="M497" i="47"/>
  <c r="N497" i="47"/>
  <c r="O497" i="47"/>
  <c r="A500" i="47"/>
  <c r="D503" i="47"/>
  <c r="E503" i="47"/>
  <c r="F503" i="47"/>
  <c r="G503" i="47"/>
  <c r="H503" i="47"/>
  <c r="I503" i="47"/>
  <c r="J503" i="47"/>
  <c r="K503" i="47"/>
  <c r="L503" i="47"/>
  <c r="M503" i="47"/>
  <c r="N503" i="47"/>
  <c r="O503" i="47"/>
  <c r="B535" i="47"/>
  <c r="B536" i="47" s="1"/>
  <c r="B537" i="47" s="1"/>
  <c r="B538" i="47" s="1"/>
  <c r="B539" i="47" s="1"/>
  <c r="B540" i="47" s="1"/>
  <c r="B541" i="47" s="1"/>
  <c r="B542" i="47" s="1"/>
  <c r="B543" i="47" s="1"/>
  <c r="B544" i="47" s="1"/>
  <c r="B545" i="47" s="1"/>
  <c r="B546" i="47" s="1"/>
  <c r="B547" i="47" s="1"/>
  <c r="B548" i="47" s="1"/>
  <c r="B549" i="47" s="1"/>
  <c r="B550" i="47" s="1"/>
  <c r="B551" i="47" s="1"/>
  <c r="B552" i="47" s="1"/>
  <c r="B553" i="47" s="1"/>
  <c r="B554" i="47" s="1"/>
  <c r="B555" i="47" s="1"/>
  <c r="B556" i="47" s="1"/>
  <c r="B557" i="47" s="1"/>
  <c r="B558" i="47" s="1"/>
  <c r="B559" i="47" s="1"/>
  <c r="B560" i="47" s="1"/>
  <c r="B561" i="47" s="1"/>
  <c r="B562" i="47" s="1"/>
  <c r="B563" i="47" s="1"/>
  <c r="B564" i="47" s="1"/>
  <c r="B565" i="47" s="1"/>
  <c r="B566" i="47" s="1"/>
  <c r="B567" i="47" s="1"/>
  <c r="B568" i="47" s="1"/>
  <c r="B569" i="47" s="1"/>
  <c r="B570" i="47" s="1"/>
  <c r="K535" i="47"/>
  <c r="L535" i="47"/>
  <c r="L537" i="47"/>
  <c r="V535" i="47"/>
  <c r="W535" i="47"/>
  <c r="W537" i="47"/>
  <c r="K536" i="47"/>
  <c r="L536" i="47"/>
  <c r="V536" i="47"/>
  <c r="W536" i="47"/>
  <c r="W546" i="47"/>
  <c r="K537" i="47"/>
  <c r="L540" i="47"/>
  <c r="V537" i="47"/>
  <c r="W540" i="47"/>
  <c r="K538" i="47"/>
  <c r="L538" i="47"/>
  <c r="L546" i="47"/>
  <c r="V538" i="47"/>
  <c r="W538" i="47"/>
  <c r="W543" i="47"/>
  <c r="K539" i="47"/>
  <c r="L539" i="47"/>
  <c r="L543" i="47"/>
  <c r="V539" i="47"/>
  <c r="W539" i="47"/>
  <c r="K540" i="47"/>
  <c r="V540" i="47"/>
  <c r="W544" i="47"/>
  <c r="K541" i="47"/>
  <c r="L541" i="47"/>
  <c r="L544" i="47"/>
  <c r="V541" i="47"/>
  <c r="W541" i="47"/>
  <c r="K542" i="47"/>
  <c r="L542" i="47"/>
  <c r="V542" i="47"/>
  <c r="W542" i="47"/>
  <c r="K543" i="47"/>
  <c r="V543" i="47"/>
  <c r="K544" i="47"/>
  <c r="V544" i="47"/>
  <c r="K545" i="47"/>
  <c r="L545" i="47"/>
  <c r="V545" i="47"/>
  <c r="W545" i="47"/>
  <c r="K546" i="47"/>
  <c r="V546" i="47"/>
  <c r="V5" i="41"/>
  <c r="V6" i="41"/>
  <c r="V7" i="41"/>
  <c r="V8" i="41"/>
  <c r="A408" i="41"/>
  <c r="A409" i="41"/>
  <c r="D412" i="41"/>
  <c r="E412" i="41"/>
  <c r="F412" i="41"/>
  <c r="G412" i="41"/>
  <c r="H412" i="41"/>
  <c r="I412" i="41"/>
  <c r="J412" i="41"/>
  <c r="K412" i="41"/>
  <c r="L412" i="41"/>
  <c r="M412" i="41"/>
  <c r="N412" i="41"/>
  <c r="O412" i="41"/>
  <c r="A415" i="41"/>
  <c r="D418" i="41"/>
  <c r="E418" i="41"/>
  <c r="F418" i="41"/>
  <c r="G418" i="41"/>
  <c r="H418" i="41"/>
  <c r="I418" i="41"/>
  <c r="J418" i="41"/>
  <c r="K418" i="41"/>
  <c r="L418" i="41"/>
  <c r="M418" i="41"/>
  <c r="N418" i="41"/>
  <c r="O418" i="41"/>
  <c r="A421" i="41"/>
  <c r="D424" i="41"/>
  <c r="E424" i="41"/>
  <c r="F424" i="41"/>
  <c r="G424" i="41"/>
  <c r="H424" i="41"/>
  <c r="I424" i="41"/>
  <c r="J424" i="41"/>
  <c r="K424" i="41"/>
  <c r="L424" i="41"/>
  <c r="M424" i="41"/>
  <c r="N424" i="41"/>
  <c r="O424" i="41"/>
  <c r="A427" i="41"/>
  <c r="D430" i="41"/>
  <c r="E430" i="41"/>
  <c r="F430" i="41"/>
  <c r="G430" i="41"/>
  <c r="H430" i="41"/>
  <c r="I430" i="41"/>
  <c r="J430" i="41"/>
  <c r="K430" i="41"/>
  <c r="L430" i="41"/>
  <c r="M430" i="41"/>
  <c r="N430" i="41"/>
  <c r="O430" i="41"/>
  <c r="A433" i="41"/>
  <c r="D436" i="41"/>
  <c r="E436" i="41"/>
  <c r="F436" i="41"/>
  <c r="G436" i="41"/>
  <c r="H436" i="41"/>
  <c r="I436" i="41"/>
  <c r="J436" i="41"/>
  <c r="K436" i="41"/>
  <c r="L436" i="41"/>
  <c r="M436" i="41"/>
  <c r="N436" i="41"/>
  <c r="O436" i="41"/>
  <c r="A439" i="41"/>
  <c r="D442" i="41"/>
  <c r="E442" i="41"/>
  <c r="F442" i="41"/>
  <c r="G442" i="41"/>
  <c r="H442" i="41"/>
  <c r="I442" i="41"/>
  <c r="J442" i="41"/>
  <c r="K442" i="41"/>
  <c r="L442" i="41"/>
  <c r="M442" i="41"/>
  <c r="N442" i="41"/>
  <c r="O442" i="41"/>
  <c r="A445" i="41"/>
  <c r="D448" i="41"/>
  <c r="E448" i="41"/>
  <c r="F448" i="41"/>
  <c r="G448" i="41"/>
  <c r="H448" i="41"/>
  <c r="I448" i="41"/>
  <c r="J448" i="41"/>
  <c r="K448" i="41"/>
  <c r="L448" i="41"/>
  <c r="M448" i="41"/>
  <c r="N448" i="41"/>
  <c r="O448" i="41"/>
  <c r="A451" i="41"/>
  <c r="A452" i="41"/>
  <c r="D455" i="41"/>
  <c r="E455" i="41"/>
  <c r="F455" i="41"/>
  <c r="G455" i="41"/>
  <c r="H455" i="41"/>
  <c r="I455" i="41"/>
  <c r="J455" i="41"/>
  <c r="K455" i="41"/>
  <c r="L455" i="41"/>
  <c r="M455" i="41"/>
  <c r="N455" i="41"/>
  <c r="O455" i="41"/>
  <c r="A458" i="41"/>
  <c r="D461" i="41"/>
  <c r="E461" i="41"/>
  <c r="F461" i="41"/>
  <c r="G461" i="41"/>
  <c r="H461" i="41"/>
  <c r="I461" i="41"/>
  <c r="J461" i="41"/>
  <c r="K461" i="41"/>
  <c r="L461" i="41"/>
  <c r="M461" i="41"/>
  <c r="N461" i="41"/>
  <c r="O461" i="41"/>
  <c r="A464" i="41"/>
  <c r="D467" i="41"/>
  <c r="E467" i="41"/>
  <c r="F467" i="41"/>
  <c r="G467" i="41"/>
  <c r="H467" i="41"/>
  <c r="I467" i="41"/>
  <c r="J467" i="41"/>
  <c r="K467" i="41"/>
  <c r="L467" i="41"/>
  <c r="M467" i="41"/>
  <c r="N467" i="41"/>
  <c r="O467" i="41"/>
  <c r="A470" i="41"/>
  <c r="D473" i="41"/>
  <c r="E473" i="41"/>
  <c r="F473" i="41"/>
  <c r="G473" i="41"/>
  <c r="H473" i="41"/>
  <c r="I473" i="41"/>
  <c r="J473" i="41"/>
  <c r="K473" i="41"/>
  <c r="L473" i="41"/>
  <c r="M473" i="41"/>
  <c r="N473" i="41"/>
  <c r="O473" i="41"/>
  <c r="A476" i="41"/>
  <c r="D479" i="41"/>
  <c r="E479" i="41"/>
  <c r="F479" i="41"/>
  <c r="G479" i="41"/>
  <c r="H479" i="41"/>
  <c r="I479" i="41"/>
  <c r="J479" i="41"/>
  <c r="K479" i="41"/>
  <c r="L479" i="41"/>
  <c r="M479" i="41"/>
  <c r="N479" i="41"/>
  <c r="O479" i="41"/>
  <c r="A482" i="41"/>
  <c r="D485" i="41"/>
  <c r="E485" i="41"/>
  <c r="F485" i="41"/>
  <c r="G485" i="41"/>
  <c r="H485" i="41"/>
  <c r="I485" i="41"/>
  <c r="J485" i="41"/>
  <c r="K485" i="41"/>
  <c r="L485" i="41"/>
  <c r="M485" i="41"/>
  <c r="N485" i="41"/>
  <c r="O485" i="41"/>
  <c r="A488" i="41"/>
  <c r="D491" i="41"/>
  <c r="E491" i="41"/>
  <c r="F491" i="41"/>
  <c r="G491" i="41"/>
  <c r="H491" i="41"/>
  <c r="I491" i="41"/>
  <c r="J491" i="41"/>
  <c r="K491" i="41"/>
  <c r="L491" i="41"/>
  <c r="M491" i="41"/>
  <c r="N491" i="41"/>
  <c r="O491" i="41"/>
  <c r="A494" i="41"/>
  <c r="D497" i="41"/>
  <c r="E497" i="41"/>
  <c r="F497" i="41"/>
  <c r="G497" i="41"/>
  <c r="H497" i="41"/>
  <c r="I497" i="41"/>
  <c r="J497" i="41"/>
  <c r="K497" i="41"/>
  <c r="L497" i="41"/>
  <c r="M497" i="41"/>
  <c r="N497" i="41"/>
  <c r="O497" i="41"/>
  <c r="A500" i="41"/>
  <c r="D503" i="41"/>
  <c r="E503" i="41"/>
  <c r="F503" i="41"/>
  <c r="G503" i="41"/>
  <c r="H503" i="41"/>
  <c r="I503" i="41"/>
  <c r="J503" i="41"/>
  <c r="K503" i="41"/>
  <c r="L503" i="41"/>
  <c r="M503" i="41"/>
  <c r="N503" i="41"/>
  <c r="O503" i="41"/>
  <c r="B535" i="41"/>
  <c r="B536" i="41" s="1"/>
  <c r="B537" i="41" s="1"/>
  <c r="B538" i="41" s="1"/>
  <c r="B539" i="41" s="1"/>
  <c r="B540" i="41" s="1"/>
  <c r="B541" i="41" s="1"/>
  <c r="B542" i="41" s="1"/>
  <c r="B543" i="41" s="1"/>
  <c r="B544" i="41" s="1"/>
  <c r="B545" i="41" s="1"/>
  <c r="B546" i="41" s="1"/>
  <c r="B547" i="41" s="1"/>
  <c r="B548" i="41" s="1"/>
  <c r="B549" i="41" s="1"/>
  <c r="B550" i="41" s="1"/>
  <c r="B551" i="41" s="1"/>
  <c r="B552" i="41" s="1"/>
  <c r="B553" i="41" s="1"/>
  <c r="B554" i="41" s="1"/>
  <c r="B555" i="41" s="1"/>
  <c r="B556" i="41" s="1"/>
  <c r="B557" i="41" s="1"/>
  <c r="B558" i="41" s="1"/>
  <c r="B559" i="41" s="1"/>
  <c r="B560" i="41" s="1"/>
  <c r="B561" i="41" s="1"/>
  <c r="B562" i="41" s="1"/>
  <c r="B563" i="41" s="1"/>
  <c r="B564" i="41" s="1"/>
  <c r="B565" i="41" s="1"/>
  <c r="B566" i="41" s="1"/>
  <c r="B567" i="41" s="1"/>
  <c r="B568" i="41" s="1"/>
  <c r="B569" i="41" s="1"/>
  <c r="B570" i="41" s="1"/>
  <c r="K535" i="41"/>
  <c r="L535" i="41"/>
  <c r="L537" i="41"/>
  <c r="V535" i="41"/>
  <c r="W535" i="41"/>
  <c r="W543" i="41"/>
  <c r="K536" i="41"/>
  <c r="L536" i="41"/>
  <c r="L543" i="41"/>
  <c r="V536" i="41"/>
  <c r="W536" i="41"/>
  <c r="W542" i="41"/>
  <c r="K537" i="41"/>
  <c r="L546" i="41"/>
  <c r="L540" i="41"/>
  <c r="V537" i="41"/>
  <c r="W537" i="41"/>
  <c r="W541" i="41"/>
  <c r="K538" i="41"/>
  <c r="L538" i="41"/>
  <c r="V538" i="41"/>
  <c r="W538" i="41"/>
  <c r="W540" i="41"/>
  <c r="K539" i="41"/>
  <c r="L539" i="41"/>
  <c r="V539" i="41"/>
  <c r="W539" i="41"/>
  <c r="K540" i="41"/>
  <c r="L541" i="41"/>
  <c r="V540" i="41"/>
  <c r="K541" i="41"/>
  <c r="L544" i="41"/>
  <c r="V541" i="41"/>
  <c r="K542" i="41"/>
  <c r="L542" i="41"/>
  <c r="V542" i="41"/>
  <c r="K543" i="41"/>
  <c r="V543" i="41"/>
  <c r="W546" i="41"/>
  <c r="K544" i="41"/>
  <c r="L545" i="41"/>
  <c r="V544" i="41"/>
  <c r="W544" i="41"/>
  <c r="W545" i="41"/>
  <c r="K545" i="41"/>
  <c r="V545" i="41"/>
  <c r="K546" i="41"/>
  <c r="V546" i="41"/>
  <c r="V5" i="40"/>
  <c r="V6" i="40"/>
  <c r="V7" i="40"/>
  <c r="V8" i="40"/>
  <c r="A408" i="40"/>
  <c r="A409" i="40"/>
  <c r="D412" i="40"/>
  <c r="E412" i="40"/>
  <c r="F412" i="40"/>
  <c r="G412" i="40"/>
  <c r="H412" i="40"/>
  <c r="I412" i="40"/>
  <c r="J412" i="40"/>
  <c r="K412" i="40"/>
  <c r="L412" i="40"/>
  <c r="M412" i="40"/>
  <c r="N412" i="40"/>
  <c r="O412" i="40"/>
  <c r="A415" i="40"/>
  <c r="D418" i="40"/>
  <c r="E418" i="40"/>
  <c r="F418" i="40"/>
  <c r="G418" i="40"/>
  <c r="H418" i="40"/>
  <c r="I418" i="40"/>
  <c r="J418" i="40"/>
  <c r="K418" i="40"/>
  <c r="L418" i="40"/>
  <c r="M418" i="40"/>
  <c r="N418" i="40"/>
  <c r="O418" i="40"/>
  <c r="A421" i="40"/>
  <c r="D424" i="40"/>
  <c r="E424" i="40"/>
  <c r="F424" i="40"/>
  <c r="G424" i="40"/>
  <c r="H424" i="40"/>
  <c r="I424" i="40"/>
  <c r="J424" i="40"/>
  <c r="K424" i="40"/>
  <c r="L424" i="40"/>
  <c r="M424" i="40"/>
  <c r="N424" i="40"/>
  <c r="O424" i="40"/>
  <c r="A427" i="40"/>
  <c r="D430" i="40"/>
  <c r="E430" i="40"/>
  <c r="F430" i="40"/>
  <c r="G430" i="40"/>
  <c r="H430" i="40"/>
  <c r="I430" i="40"/>
  <c r="J430" i="40"/>
  <c r="K430" i="40"/>
  <c r="L430" i="40"/>
  <c r="M430" i="40"/>
  <c r="N430" i="40"/>
  <c r="O430" i="40"/>
  <c r="A433" i="40"/>
  <c r="D436" i="40"/>
  <c r="E436" i="40"/>
  <c r="F436" i="40"/>
  <c r="G436" i="40"/>
  <c r="H436" i="40"/>
  <c r="I436" i="40"/>
  <c r="J436" i="40"/>
  <c r="K436" i="40"/>
  <c r="L436" i="40"/>
  <c r="M436" i="40"/>
  <c r="N436" i="40"/>
  <c r="O436" i="40"/>
  <c r="A439" i="40"/>
  <c r="D442" i="40"/>
  <c r="E442" i="40"/>
  <c r="F442" i="40"/>
  <c r="G442" i="40"/>
  <c r="H442" i="40"/>
  <c r="I442" i="40"/>
  <c r="J442" i="40"/>
  <c r="K442" i="40"/>
  <c r="L442" i="40"/>
  <c r="M442" i="40"/>
  <c r="N442" i="40"/>
  <c r="O442" i="40"/>
  <c r="A445" i="40"/>
  <c r="D448" i="40"/>
  <c r="E448" i="40"/>
  <c r="F448" i="40"/>
  <c r="G448" i="40"/>
  <c r="H448" i="40"/>
  <c r="I448" i="40"/>
  <c r="J448" i="40"/>
  <c r="K448" i="40"/>
  <c r="L448" i="40"/>
  <c r="M448" i="40"/>
  <c r="N448" i="40"/>
  <c r="O448" i="40"/>
  <c r="A451" i="40"/>
  <c r="A452" i="40"/>
  <c r="D455" i="40"/>
  <c r="E455" i="40"/>
  <c r="F455" i="40"/>
  <c r="G455" i="40"/>
  <c r="H455" i="40"/>
  <c r="I455" i="40"/>
  <c r="J455" i="40"/>
  <c r="K455" i="40"/>
  <c r="L455" i="40"/>
  <c r="M455" i="40"/>
  <c r="N455" i="40"/>
  <c r="O455" i="40"/>
  <c r="A458" i="40"/>
  <c r="D461" i="40"/>
  <c r="E461" i="40"/>
  <c r="F461" i="40"/>
  <c r="G461" i="40"/>
  <c r="H461" i="40"/>
  <c r="I461" i="40"/>
  <c r="J461" i="40"/>
  <c r="K461" i="40"/>
  <c r="L461" i="40"/>
  <c r="M461" i="40"/>
  <c r="N461" i="40"/>
  <c r="O461" i="40"/>
  <c r="A464" i="40"/>
  <c r="D467" i="40"/>
  <c r="E467" i="40"/>
  <c r="F467" i="40"/>
  <c r="G467" i="40"/>
  <c r="H467" i="40"/>
  <c r="I467" i="40"/>
  <c r="J467" i="40"/>
  <c r="K467" i="40"/>
  <c r="L467" i="40"/>
  <c r="M467" i="40"/>
  <c r="N467" i="40"/>
  <c r="O467" i="40"/>
  <c r="A470" i="40"/>
  <c r="D473" i="40"/>
  <c r="E473" i="40"/>
  <c r="F473" i="40"/>
  <c r="G473" i="40"/>
  <c r="H473" i="40"/>
  <c r="I473" i="40"/>
  <c r="J473" i="40"/>
  <c r="K473" i="40"/>
  <c r="L473" i="40"/>
  <c r="M473" i="40"/>
  <c r="N473" i="40"/>
  <c r="O473" i="40"/>
  <c r="A476" i="40"/>
  <c r="D479" i="40"/>
  <c r="E479" i="40"/>
  <c r="F479" i="40"/>
  <c r="G479" i="40"/>
  <c r="H479" i="40"/>
  <c r="I479" i="40"/>
  <c r="J479" i="40"/>
  <c r="K479" i="40"/>
  <c r="L479" i="40"/>
  <c r="M479" i="40"/>
  <c r="N479" i="40"/>
  <c r="O479" i="40"/>
  <c r="A482" i="40"/>
  <c r="D485" i="40"/>
  <c r="E485" i="40"/>
  <c r="F485" i="40"/>
  <c r="G485" i="40"/>
  <c r="H485" i="40"/>
  <c r="I485" i="40"/>
  <c r="J485" i="40"/>
  <c r="K485" i="40"/>
  <c r="L485" i="40"/>
  <c r="M485" i="40"/>
  <c r="N485" i="40"/>
  <c r="O485" i="40"/>
  <c r="A488" i="40"/>
  <c r="D491" i="40"/>
  <c r="E491" i="40"/>
  <c r="F491" i="40"/>
  <c r="G491" i="40"/>
  <c r="H491" i="40"/>
  <c r="I491" i="40"/>
  <c r="J491" i="40"/>
  <c r="K491" i="40"/>
  <c r="L491" i="40"/>
  <c r="M491" i="40"/>
  <c r="N491" i="40"/>
  <c r="O491" i="40"/>
  <c r="A494" i="40"/>
  <c r="D497" i="40"/>
  <c r="E497" i="40"/>
  <c r="F497" i="40"/>
  <c r="G497" i="40"/>
  <c r="H497" i="40"/>
  <c r="I497" i="40"/>
  <c r="J497" i="40"/>
  <c r="K497" i="40"/>
  <c r="L497" i="40"/>
  <c r="M497" i="40"/>
  <c r="N497" i="40"/>
  <c r="O497" i="40"/>
  <c r="A500" i="40"/>
  <c r="D503" i="40"/>
  <c r="E503" i="40"/>
  <c r="F503" i="40"/>
  <c r="G503" i="40"/>
  <c r="H503" i="40"/>
  <c r="I503" i="40"/>
  <c r="J503" i="40"/>
  <c r="K503" i="40"/>
  <c r="L503" i="40"/>
  <c r="M503" i="40"/>
  <c r="N503" i="40"/>
  <c r="O503" i="40"/>
  <c r="B535" i="40"/>
  <c r="B536" i="40" s="1"/>
  <c r="B537" i="40" s="1"/>
  <c r="B538" i="40" s="1"/>
  <c r="B539" i="40" s="1"/>
  <c r="B540" i="40" s="1"/>
  <c r="B541" i="40" s="1"/>
  <c r="B542" i="40" s="1"/>
  <c r="B543" i="40" s="1"/>
  <c r="B544" i="40" s="1"/>
  <c r="B545" i="40" s="1"/>
  <c r="B546" i="40" s="1"/>
  <c r="B547" i="40" s="1"/>
  <c r="B548" i="40" s="1"/>
  <c r="B549" i="40" s="1"/>
  <c r="B550" i="40" s="1"/>
  <c r="B551" i="40" s="1"/>
  <c r="B552" i="40" s="1"/>
  <c r="B553" i="40" s="1"/>
  <c r="B554" i="40" s="1"/>
  <c r="B555" i="40" s="1"/>
  <c r="B556" i="40" s="1"/>
  <c r="B557" i="40" s="1"/>
  <c r="B558" i="40" s="1"/>
  <c r="B559" i="40" s="1"/>
  <c r="B560" i="40" s="1"/>
  <c r="B561" i="40" s="1"/>
  <c r="B562" i="40" s="1"/>
  <c r="B563" i="40" s="1"/>
  <c r="B564" i="40" s="1"/>
  <c r="B565" i="40" s="1"/>
  <c r="B566" i="40" s="1"/>
  <c r="B567" i="40" s="1"/>
  <c r="B568" i="40" s="1"/>
  <c r="B569" i="40" s="1"/>
  <c r="B570" i="40" s="1"/>
  <c r="K535" i="40"/>
  <c r="L535" i="40"/>
  <c r="L543" i="40"/>
  <c r="V535" i="40"/>
  <c r="W535" i="40"/>
  <c r="W540" i="40"/>
  <c r="K536" i="40"/>
  <c r="L536" i="40"/>
  <c r="L541" i="40"/>
  <c r="L537" i="40"/>
  <c r="V536" i="40"/>
  <c r="W536" i="40"/>
  <c r="W546" i="40"/>
  <c r="K537" i="40"/>
  <c r="V537" i="40"/>
  <c r="W537" i="40"/>
  <c r="K538" i="40"/>
  <c r="L538" i="40"/>
  <c r="L540" i="40"/>
  <c r="V538" i="40"/>
  <c r="W538" i="40"/>
  <c r="W543" i="40"/>
  <c r="K539" i="40"/>
  <c r="L539" i="40"/>
  <c r="V539" i="40"/>
  <c r="W539" i="40"/>
  <c r="K540" i="40"/>
  <c r="L546" i="40"/>
  <c r="V540" i="40"/>
  <c r="W544" i="40"/>
  <c r="K541" i="40"/>
  <c r="V541" i="40"/>
  <c r="W541" i="40"/>
  <c r="K542" i="40"/>
  <c r="L542" i="40"/>
  <c r="L544" i="40"/>
  <c r="V542" i="40"/>
  <c r="W542" i="40"/>
  <c r="W545" i="40"/>
  <c r="K543" i="40"/>
  <c r="V543" i="40"/>
  <c r="K544" i="40"/>
  <c r="L545" i="40"/>
  <c r="V544" i="40"/>
  <c r="K545" i="40"/>
  <c r="V545" i="40"/>
  <c r="K546" i="40"/>
  <c r="V546" i="40"/>
  <c r="V5" i="39"/>
  <c r="V6" i="39"/>
  <c r="V7" i="39"/>
  <c r="V8" i="39"/>
  <c r="A408" i="39"/>
  <c r="A409" i="39"/>
  <c r="D412" i="39"/>
  <c r="E412" i="39"/>
  <c r="F412" i="39"/>
  <c r="G412" i="39"/>
  <c r="H412" i="39"/>
  <c r="I412" i="39"/>
  <c r="J412" i="39"/>
  <c r="K412" i="39"/>
  <c r="L412" i="39"/>
  <c r="M412" i="39"/>
  <c r="N412" i="39"/>
  <c r="O412" i="39"/>
  <c r="A415" i="39"/>
  <c r="D418" i="39"/>
  <c r="E418" i="39"/>
  <c r="F418" i="39"/>
  <c r="G418" i="39"/>
  <c r="H418" i="39"/>
  <c r="I418" i="39"/>
  <c r="J418" i="39"/>
  <c r="K418" i="39"/>
  <c r="L418" i="39"/>
  <c r="M418" i="39"/>
  <c r="N418" i="39"/>
  <c r="O418" i="39"/>
  <c r="A421" i="39"/>
  <c r="D424" i="39"/>
  <c r="E424" i="39"/>
  <c r="F424" i="39"/>
  <c r="G424" i="39"/>
  <c r="H424" i="39"/>
  <c r="I424" i="39"/>
  <c r="J424" i="39"/>
  <c r="K424" i="39"/>
  <c r="L424" i="39"/>
  <c r="M424" i="39"/>
  <c r="N424" i="39"/>
  <c r="O424" i="39"/>
  <c r="A427" i="39"/>
  <c r="D430" i="39"/>
  <c r="E430" i="39"/>
  <c r="F430" i="39"/>
  <c r="G430" i="39"/>
  <c r="H430" i="39"/>
  <c r="I430" i="39"/>
  <c r="J430" i="39"/>
  <c r="K430" i="39"/>
  <c r="L430" i="39"/>
  <c r="M430" i="39"/>
  <c r="N430" i="39"/>
  <c r="O430" i="39"/>
  <c r="A433" i="39"/>
  <c r="D436" i="39"/>
  <c r="E436" i="39"/>
  <c r="F436" i="39"/>
  <c r="G436" i="39"/>
  <c r="H436" i="39"/>
  <c r="I436" i="39"/>
  <c r="J436" i="39"/>
  <c r="K436" i="39"/>
  <c r="L436" i="39"/>
  <c r="M436" i="39"/>
  <c r="N436" i="39"/>
  <c r="O436" i="39"/>
  <c r="A439" i="39"/>
  <c r="D442" i="39"/>
  <c r="E442" i="39"/>
  <c r="F442" i="39"/>
  <c r="G442" i="39"/>
  <c r="H442" i="39"/>
  <c r="I442" i="39"/>
  <c r="J442" i="39"/>
  <c r="K442" i="39"/>
  <c r="L442" i="39"/>
  <c r="M442" i="39"/>
  <c r="N442" i="39"/>
  <c r="O442" i="39"/>
  <c r="A445" i="39"/>
  <c r="D448" i="39"/>
  <c r="E448" i="39"/>
  <c r="F448" i="39"/>
  <c r="G448" i="39"/>
  <c r="H448" i="39"/>
  <c r="I448" i="39"/>
  <c r="J448" i="39"/>
  <c r="K448" i="39"/>
  <c r="L448" i="39"/>
  <c r="M448" i="39"/>
  <c r="N448" i="39"/>
  <c r="O448" i="39"/>
  <c r="A451" i="39"/>
  <c r="A452" i="39"/>
  <c r="D455" i="39"/>
  <c r="E455" i="39"/>
  <c r="F455" i="39"/>
  <c r="G455" i="39"/>
  <c r="H455" i="39"/>
  <c r="I455" i="39"/>
  <c r="J455" i="39"/>
  <c r="K455" i="39"/>
  <c r="L455" i="39"/>
  <c r="M455" i="39"/>
  <c r="N455" i="39"/>
  <c r="O455" i="39"/>
  <c r="A458" i="39"/>
  <c r="D461" i="39"/>
  <c r="E461" i="39"/>
  <c r="F461" i="39"/>
  <c r="G461" i="39"/>
  <c r="H461" i="39"/>
  <c r="I461" i="39"/>
  <c r="J461" i="39"/>
  <c r="K461" i="39"/>
  <c r="L461" i="39"/>
  <c r="M461" i="39"/>
  <c r="N461" i="39"/>
  <c r="O461" i="39"/>
  <c r="A464" i="39"/>
  <c r="D467" i="39"/>
  <c r="E467" i="39"/>
  <c r="F467" i="39"/>
  <c r="G467" i="39"/>
  <c r="H467" i="39"/>
  <c r="I467" i="39"/>
  <c r="J467" i="39"/>
  <c r="K467" i="39"/>
  <c r="L467" i="39"/>
  <c r="M467" i="39"/>
  <c r="N467" i="39"/>
  <c r="O467" i="39"/>
  <c r="A470" i="39"/>
  <c r="D473" i="39"/>
  <c r="E473" i="39"/>
  <c r="F473" i="39"/>
  <c r="G473" i="39"/>
  <c r="H473" i="39"/>
  <c r="I473" i="39"/>
  <c r="J473" i="39"/>
  <c r="K473" i="39"/>
  <c r="L473" i="39"/>
  <c r="M473" i="39"/>
  <c r="N473" i="39"/>
  <c r="O473" i="39"/>
  <c r="A476" i="39"/>
  <c r="D479" i="39"/>
  <c r="E479" i="39"/>
  <c r="F479" i="39"/>
  <c r="G479" i="39"/>
  <c r="H479" i="39"/>
  <c r="I479" i="39"/>
  <c r="J479" i="39"/>
  <c r="K479" i="39"/>
  <c r="L479" i="39"/>
  <c r="M479" i="39"/>
  <c r="N479" i="39"/>
  <c r="O479" i="39"/>
  <c r="A482" i="39"/>
  <c r="D485" i="39"/>
  <c r="E485" i="39"/>
  <c r="F485" i="39"/>
  <c r="G485" i="39"/>
  <c r="H485" i="39"/>
  <c r="I485" i="39"/>
  <c r="J485" i="39"/>
  <c r="K485" i="39"/>
  <c r="L485" i="39"/>
  <c r="M485" i="39"/>
  <c r="N485" i="39"/>
  <c r="O485" i="39"/>
  <c r="A488" i="39"/>
  <c r="D491" i="39"/>
  <c r="E491" i="39"/>
  <c r="F491" i="39"/>
  <c r="G491" i="39"/>
  <c r="H491" i="39"/>
  <c r="I491" i="39"/>
  <c r="J491" i="39"/>
  <c r="K491" i="39"/>
  <c r="L491" i="39"/>
  <c r="M491" i="39"/>
  <c r="N491" i="39"/>
  <c r="O491" i="39"/>
  <c r="A494" i="39"/>
  <c r="D497" i="39"/>
  <c r="E497" i="39"/>
  <c r="F497" i="39"/>
  <c r="G497" i="39"/>
  <c r="H497" i="39"/>
  <c r="I497" i="39"/>
  <c r="J497" i="39"/>
  <c r="K497" i="39"/>
  <c r="L497" i="39"/>
  <c r="M497" i="39"/>
  <c r="N497" i="39"/>
  <c r="O497" i="39"/>
  <c r="A500" i="39"/>
  <c r="D503" i="39"/>
  <c r="E503" i="39"/>
  <c r="F503" i="39"/>
  <c r="G503" i="39"/>
  <c r="H503" i="39"/>
  <c r="I503" i="39"/>
  <c r="J503" i="39"/>
  <c r="K503" i="39"/>
  <c r="L503" i="39"/>
  <c r="M503" i="39"/>
  <c r="N503" i="39"/>
  <c r="O503" i="39"/>
  <c r="B535" i="39"/>
  <c r="B536" i="39" s="1"/>
  <c r="B537" i="39" s="1"/>
  <c r="B538" i="39" s="1"/>
  <c r="B539" i="39" s="1"/>
  <c r="B540" i="39" s="1"/>
  <c r="B541" i="39" s="1"/>
  <c r="B542" i="39" s="1"/>
  <c r="B543" i="39" s="1"/>
  <c r="B544" i="39" s="1"/>
  <c r="B545" i="39" s="1"/>
  <c r="B546" i="39" s="1"/>
  <c r="B547" i="39" s="1"/>
  <c r="B548" i="39" s="1"/>
  <c r="B549" i="39" s="1"/>
  <c r="B550" i="39" s="1"/>
  <c r="B551" i="39" s="1"/>
  <c r="B552" i="39" s="1"/>
  <c r="B553" i="39" s="1"/>
  <c r="B554" i="39" s="1"/>
  <c r="B555" i="39" s="1"/>
  <c r="B556" i="39" s="1"/>
  <c r="B557" i="39" s="1"/>
  <c r="B558" i="39" s="1"/>
  <c r="B559" i="39" s="1"/>
  <c r="B560" i="39" s="1"/>
  <c r="B561" i="39" s="1"/>
  <c r="B562" i="39" s="1"/>
  <c r="B563" i="39" s="1"/>
  <c r="B564" i="39" s="1"/>
  <c r="B565" i="39" s="1"/>
  <c r="B566" i="39" s="1"/>
  <c r="B567" i="39" s="1"/>
  <c r="B568" i="39" s="1"/>
  <c r="B569" i="39" s="1"/>
  <c r="B570" i="39" s="1"/>
  <c r="K535" i="39"/>
  <c r="L535" i="39"/>
  <c r="L537" i="39"/>
  <c r="V535" i="39"/>
  <c r="W535" i="39"/>
  <c r="W543" i="39"/>
  <c r="K536" i="39"/>
  <c r="L536" i="39"/>
  <c r="L540" i="39"/>
  <c r="V536" i="39"/>
  <c r="W536" i="39"/>
  <c r="W542" i="39"/>
  <c r="K537" i="39"/>
  <c r="V537" i="39"/>
  <c r="W537" i="39"/>
  <c r="W541" i="39"/>
  <c r="K538" i="39"/>
  <c r="L538" i="39"/>
  <c r="L546" i="39"/>
  <c r="V538" i="39"/>
  <c r="W538" i="39"/>
  <c r="W540" i="39"/>
  <c r="K539" i="39"/>
  <c r="L539" i="39"/>
  <c r="L543" i="39"/>
  <c r="V539" i="39"/>
  <c r="W539" i="39"/>
  <c r="K540" i="39"/>
  <c r="V540" i="39"/>
  <c r="K541" i="39"/>
  <c r="L541" i="39"/>
  <c r="L544" i="39"/>
  <c r="V541" i="39"/>
  <c r="K542" i="39"/>
  <c r="L542" i="39"/>
  <c r="V542" i="39"/>
  <c r="K543" i="39"/>
  <c r="V543" i="39"/>
  <c r="W546" i="39"/>
  <c r="K544" i="39"/>
  <c r="L545" i="39"/>
  <c r="V544" i="39"/>
  <c r="W544" i="39"/>
  <c r="W545" i="39"/>
  <c r="K545" i="39"/>
  <c r="V545" i="39"/>
  <c r="K546" i="39"/>
  <c r="V546" i="39"/>
  <c r="V5" i="38"/>
  <c r="V6" i="38"/>
  <c r="V7" i="38"/>
  <c r="V8" i="38"/>
  <c r="A408" i="38"/>
  <c r="A409" i="38"/>
  <c r="D412" i="38"/>
  <c r="E412" i="38"/>
  <c r="F412" i="38"/>
  <c r="G412" i="38"/>
  <c r="H412" i="38"/>
  <c r="I412" i="38"/>
  <c r="J412" i="38"/>
  <c r="K412" i="38"/>
  <c r="L412" i="38"/>
  <c r="M412" i="38"/>
  <c r="N412" i="38"/>
  <c r="O412" i="38"/>
  <c r="A415" i="38"/>
  <c r="D418" i="38"/>
  <c r="E418" i="38"/>
  <c r="F418" i="38"/>
  <c r="G418" i="38"/>
  <c r="H418" i="38"/>
  <c r="I418" i="38"/>
  <c r="J418" i="38"/>
  <c r="K418" i="38"/>
  <c r="L418" i="38"/>
  <c r="M418" i="38"/>
  <c r="N418" i="38"/>
  <c r="O418" i="38"/>
  <c r="A421" i="38"/>
  <c r="D424" i="38"/>
  <c r="E424" i="38"/>
  <c r="F424" i="38"/>
  <c r="G424" i="38"/>
  <c r="H424" i="38"/>
  <c r="I424" i="38"/>
  <c r="J424" i="38"/>
  <c r="K424" i="38"/>
  <c r="L424" i="38"/>
  <c r="M424" i="38"/>
  <c r="N424" i="38"/>
  <c r="O424" i="38"/>
  <c r="A427" i="38"/>
  <c r="D430" i="38"/>
  <c r="E430" i="38"/>
  <c r="F430" i="38"/>
  <c r="G430" i="38"/>
  <c r="H430" i="38"/>
  <c r="I430" i="38"/>
  <c r="J430" i="38"/>
  <c r="K430" i="38"/>
  <c r="L430" i="38"/>
  <c r="M430" i="38"/>
  <c r="N430" i="38"/>
  <c r="O430" i="38"/>
  <c r="A433" i="38"/>
  <c r="D436" i="38"/>
  <c r="E436" i="38"/>
  <c r="F436" i="38"/>
  <c r="G436" i="38"/>
  <c r="H436" i="38"/>
  <c r="I436" i="38"/>
  <c r="J436" i="38"/>
  <c r="K436" i="38"/>
  <c r="L436" i="38"/>
  <c r="M436" i="38"/>
  <c r="N436" i="38"/>
  <c r="O436" i="38"/>
  <c r="A439" i="38"/>
  <c r="D442" i="38"/>
  <c r="E442" i="38"/>
  <c r="F442" i="38"/>
  <c r="G442" i="38"/>
  <c r="H442" i="38"/>
  <c r="I442" i="38"/>
  <c r="J442" i="38"/>
  <c r="K442" i="38"/>
  <c r="L442" i="38"/>
  <c r="M442" i="38"/>
  <c r="N442" i="38"/>
  <c r="O442" i="38"/>
  <c r="A445" i="38"/>
  <c r="D448" i="38"/>
  <c r="E448" i="38"/>
  <c r="F448" i="38"/>
  <c r="G448" i="38"/>
  <c r="H448" i="38"/>
  <c r="I448" i="38"/>
  <c r="J448" i="38"/>
  <c r="K448" i="38"/>
  <c r="L448" i="38"/>
  <c r="M448" i="38"/>
  <c r="N448" i="38"/>
  <c r="O448" i="38"/>
  <c r="A451" i="38"/>
  <c r="A452" i="38"/>
  <c r="D455" i="38"/>
  <c r="E455" i="38"/>
  <c r="F455" i="38"/>
  <c r="G455" i="38"/>
  <c r="H455" i="38"/>
  <c r="I455" i="38"/>
  <c r="J455" i="38"/>
  <c r="K455" i="38"/>
  <c r="L455" i="38"/>
  <c r="M455" i="38"/>
  <c r="N455" i="38"/>
  <c r="O455" i="38"/>
  <c r="A458" i="38"/>
  <c r="D461" i="38"/>
  <c r="E461" i="38"/>
  <c r="F461" i="38"/>
  <c r="G461" i="38"/>
  <c r="H461" i="38"/>
  <c r="I461" i="38"/>
  <c r="J461" i="38"/>
  <c r="K461" i="38"/>
  <c r="L461" i="38"/>
  <c r="M461" i="38"/>
  <c r="N461" i="38"/>
  <c r="O461" i="38"/>
  <c r="A464" i="38"/>
  <c r="D467" i="38"/>
  <c r="E467" i="38"/>
  <c r="F467" i="38"/>
  <c r="G467" i="38"/>
  <c r="H467" i="38"/>
  <c r="I467" i="38"/>
  <c r="J467" i="38"/>
  <c r="K467" i="38"/>
  <c r="L467" i="38"/>
  <c r="M467" i="38"/>
  <c r="N467" i="38"/>
  <c r="O467" i="38"/>
  <c r="A470" i="38"/>
  <c r="D473" i="38"/>
  <c r="E473" i="38"/>
  <c r="F473" i="38"/>
  <c r="G473" i="38"/>
  <c r="H473" i="38"/>
  <c r="I473" i="38"/>
  <c r="J473" i="38"/>
  <c r="K473" i="38"/>
  <c r="L473" i="38"/>
  <c r="M473" i="38"/>
  <c r="N473" i="38"/>
  <c r="O473" i="38"/>
  <c r="A476" i="38"/>
  <c r="D479" i="38"/>
  <c r="E479" i="38"/>
  <c r="F479" i="38"/>
  <c r="G479" i="38"/>
  <c r="H479" i="38"/>
  <c r="I479" i="38"/>
  <c r="J479" i="38"/>
  <c r="K479" i="38"/>
  <c r="L479" i="38"/>
  <c r="M479" i="38"/>
  <c r="N479" i="38"/>
  <c r="O479" i="38"/>
  <c r="A482" i="38"/>
  <c r="D485" i="38"/>
  <c r="E485" i="38"/>
  <c r="F485" i="38"/>
  <c r="G485" i="38"/>
  <c r="H485" i="38"/>
  <c r="I485" i="38"/>
  <c r="J485" i="38"/>
  <c r="K485" i="38"/>
  <c r="L485" i="38"/>
  <c r="M485" i="38"/>
  <c r="N485" i="38"/>
  <c r="O485" i="38"/>
  <c r="A488" i="38"/>
  <c r="D491" i="38"/>
  <c r="E491" i="38"/>
  <c r="F491" i="38"/>
  <c r="G491" i="38"/>
  <c r="H491" i="38"/>
  <c r="I491" i="38"/>
  <c r="J491" i="38"/>
  <c r="K491" i="38"/>
  <c r="L491" i="38"/>
  <c r="M491" i="38"/>
  <c r="N491" i="38"/>
  <c r="O491" i="38"/>
  <c r="A494" i="38"/>
  <c r="D497" i="38"/>
  <c r="E497" i="38"/>
  <c r="F497" i="38"/>
  <c r="G497" i="38"/>
  <c r="H497" i="38"/>
  <c r="I497" i="38"/>
  <c r="J497" i="38"/>
  <c r="K497" i="38"/>
  <c r="L497" i="38"/>
  <c r="M497" i="38"/>
  <c r="N497" i="38"/>
  <c r="O497" i="38"/>
  <c r="A500" i="38"/>
  <c r="D503" i="38"/>
  <c r="E503" i="38"/>
  <c r="F503" i="38"/>
  <c r="G503" i="38"/>
  <c r="H503" i="38"/>
  <c r="I503" i="38"/>
  <c r="J503" i="38"/>
  <c r="K503" i="38"/>
  <c r="L503" i="38"/>
  <c r="M503" i="38"/>
  <c r="N503" i="38"/>
  <c r="O503" i="38"/>
  <c r="B535" i="38"/>
  <c r="B536" i="38" s="1"/>
  <c r="B537" i="38" s="1"/>
  <c r="B538" i="38" s="1"/>
  <c r="B539" i="38" s="1"/>
  <c r="B540" i="38" s="1"/>
  <c r="B541" i="38" s="1"/>
  <c r="B542" i="38" s="1"/>
  <c r="B543" i="38" s="1"/>
  <c r="B544" i="38" s="1"/>
  <c r="B545" i="38" s="1"/>
  <c r="B546" i="38" s="1"/>
  <c r="B547" i="38" s="1"/>
  <c r="B548" i="38" s="1"/>
  <c r="B549" i="38" s="1"/>
  <c r="B550" i="38" s="1"/>
  <c r="B551" i="38" s="1"/>
  <c r="B552" i="38" s="1"/>
  <c r="B553" i="38" s="1"/>
  <c r="B554" i="38" s="1"/>
  <c r="B555" i="38" s="1"/>
  <c r="B556" i="38" s="1"/>
  <c r="B557" i="38" s="1"/>
  <c r="B558" i="38" s="1"/>
  <c r="B559" i="38" s="1"/>
  <c r="B560" i="38" s="1"/>
  <c r="B561" i="38" s="1"/>
  <c r="B562" i="38" s="1"/>
  <c r="B563" i="38" s="1"/>
  <c r="B564" i="38" s="1"/>
  <c r="B565" i="38" s="1"/>
  <c r="B566" i="38" s="1"/>
  <c r="B567" i="38" s="1"/>
  <c r="B568" i="38" s="1"/>
  <c r="B569" i="38" s="1"/>
  <c r="B570" i="38" s="1"/>
  <c r="K535" i="38"/>
  <c r="L535" i="38"/>
  <c r="L537" i="38"/>
  <c r="V535" i="38"/>
  <c r="W535" i="38"/>
  <c r="W538" i="38"/>
  <c r="K536" i="38"/>
  <c r="L536" i="38"/>
  <c r="L540" i="38"/>
  <c r="V536" i="38"/>
  <c r="W536" i="38"/>
  <c r="W544" i="38"/>
  <c r="K537" i="38"/>
  <c r="L546" i="38"/>
  <c r="V537" i="38"/>
  <c r="W537" i="38"/>
  <c r="W541" i="38"/>
  <c r="K538" i="38"/>
  <c r="L538" i="38"/>
  <c r="L543" i="38"/>
  <c r="V538" i="38"/>
  <c r="W540" i="38"/>
  <c r="K539" i="38"/>
  <c r="L539" i="38"/>
  <c r="V539" i="38"/>
  <c r="W539" i="38"/>
  <c r="W546" i="38"/>
  <c r="K540" i="38"/>
  <c r="V540" i="38"/>
  <c r="W543" i="38"/>
  <c r="K541" i="38"/>
  <c r="L541" i="38"/>
  <c r="L544" i="38"/>
  <c r="V541" i="38"/>
  <c r="K542" i="38"/>
  <c r="L542" i="38"/>
  <c r="V542" i="38"/>
  <c r="W542" i="38"/>
  <c r="K543" i="38"/>
  <c r="V543" i="38"/>
  <c r="K544" i="38"/>
  <c r="L545" i="38"/>
  <c r="V544" i="38"/>
  <c r="K545" i="38"/>
  <c r="V545" i="38"/>
  <c r="W545" i="38"/>
  <c r="K546" i="38"/>
  <c r="V546" i="38"/>
  <c r="V5" i="37"/>
  <c r="V6" i="37"/>
  <c r="V7" i="37"/>
  <c r="V8" i="37"/>
  <c r="A408" i="37"/>
  <c r="A409" i="37"/>
  <c r="D412" i="37"/>
  <c r="E412" i="37"/>
  <c r="F412" i="37"/>
  <c r="G412" i="37"/>
  <c r="H412" i="37"/>
  <c r="I412" i="37"/>
  <c r="J412" i="37"/>
  <c r="K412" i="37"/>
  <c r="L412" i="37"/>
  <c r="M412" i="37"/>
  <c r="N412" i="37"/>
  <c r="O412" i="37"/>
  <c r="A415" i="37"/>
  <c r="D418" i="37"/>
  <c r="E418" i="37"/>
  <c r="F418" i="37"/>
  <c r="G418" i="37"/>
  <c r="H418" i="37"/>
  <c r="I418" i="37"/>
  <c r="J418" i="37"/>
  <c r="K418" i="37"/>
  <c r="L418" i="37"/>
  <c r="M418" i="37"/>
  <c r="N418" i="37"/>
  <c r="O418" i="37"/>
  <c r="A421" i="37"/>
  <c r="D424" i="37"/>
  <c r="E424" i="37"/>
  <c r="F424" i="37"/>
  <c r="G424" i="37"/>
  <c r="H424" i="37"/>
  <c r="I424" i="37"/>
  <c r="J424" i="37"/>
  <c r="K424" i="37"/>
  <c r="L424" i="37"/>
  <c r="M424" i="37"/>
  <c r="N424" i="37"/>
  <c r="O424" i="37"/>
  <c r="A427" i="37"/>
  <c r="D430" i="37"/>
  <c r="E430" i="37"/>
  <c r="F430" i="37"/>
  <c r="G430" i="37"/>
  <c r="H430" i="37"/>
  <c r="I430" i="37"/>
  <c r="J430" i="37"/>
  <c r="K430" i="37"/>
  <c r="L430" i="37"/>
  <c r="M430" i="37"/>
  <c r="N430" i="37"/>
  <c r="O430" i="37"/>
  <c r="A433" i="37"/>
  <c r="D436" i="37"/>
  <c r="E436" i="37"/>
  <c r="F436" i="37"/>
  <c r="G436" i="37"/>
  <c r="H436" i="37"/>
  <c r="I436" i="37"/>
  <c r="J436" i="37"/>
  <c r="K436" i="37"/>
  <c r="L436" i="37"/>
  <c r="M436" i="37"/>
  <c r="N436" i="37"/>
  <c r="O436" i="37"/>
  <c r="A439" i="37"/>
  <c r="D442" i="37"/>
  <c r="E442" i="37"/>
  <c r="F442" i="37"/>
  <c r="G442" i="37"/>
  <c r="H442" i="37"/>
  <c r="I442" i="37"/>
  <c r="J442" i="37"/>
  <c r="K442" i="37"/>
  <c r="L442" i="37"/>
  <c r="M442" i="37"/>
  <c r="N442" i="37"/>
  <c r="O442" i="37"/>
  <c r="A445" i="37"/>
  <c r="D448" i="37"/>
  <c r="E448" i="37"/>
  <c r="F448" i="37"/>
  <c r="G448" i="37"/>
  <c r="H448" i="37"/>
  <c r="I448" i="37"/>
  <c r="J448" i="37"/>
  <c r="K448" i="37"/>
  <c r="L448" i="37"/>
  <c r="M448" i="37"/>
  <c r="N448" i="37"/>
  <c r="O448" i="37"/>
  <c r="A451" i="37"/>
  <c r="A452" i="37"/>
  <c r="D455" i="37"/>
  <c r="E455" i="37"/>
  <c r="F455" i="37"/>
  <c r="G455" i="37"/>
  <c r="H455" i="37"/>
  <c r="I455" i="37"/>
  <c r="J455" i="37"/>
  <c r="K455" i="37"/>
  <c r="L455" i="37"/>
  <c r="M455" i="37"/>
  <c r="N455" i="37"/>
  <c r="O455" i="37"/>
  <c r="A458" i="37"/>
  <c r="D461" i="37"/>
  <c r="E461" i="37"/>
  <c r="F461" i="37"/>
  <c r="G461" i="37"/>
  <c r="H461" i="37"/>
  <c r="I461" i="37"/>
  <c r="J461" i="37"/>
  <c r="K461" i="37"/>
  <c r="L461" i="37"/>
  <c r="M461" i="37"/>
  <c r="N461" i="37"/>
  <c r="O461" i="37"/>
  <c r="A464" i="37"/>
  <c r="D467" i="37"/>
  <c r="E467" i="37"/>
  <c r="F467" i="37"/>
  <c r="G467" i="37"/>
  <c r="H467" i="37"/>
  <c r="I467" i="37"/>
  <c r="J467" i="37"/>
  <c r="K467" i="37"/>
  <c r="L467" i="37"/>
  <c r="M467" i="37"/>
  <c r="N467" i="37"/>
  <c r="O467" i="37"/>
  <c r="A470" i="37"/>
  <c r="D473" i="37"/>
  <c r="E473" i="37"/>
  <c r="F473" i="37"/>
  <c r="G473" i="37"/>
  <c r="H473" i="37"/>
  <c r="I473" i="37"/>
  <c r="J473" i="37"/>
  <c r="K473" i="37"/>
  <c r="L473" i="37"/>
  <c r="M473" i="37"/>
  <c r="N473" i="37"/>
  <c r="O473" i="37"/>
  <c r="A476" i="37"/>
  <c r="D479" i="37"/>
  <c r="E479" i="37"/>
  <c r="F479" i="37"/>
  <c r="G479" i="37"/>
  <c r="H479" i="37"/>
  <c r="I479" i="37"/>
  <c r="J479" i="37"/>
  <c r="K479" i="37"/>
  <c r="L479" i="37"/>
  <c r="M479" i="37"/>
  <c r="N479" i="37"/>
  <c r="O479" i="37"/>
  <c r="A482" i="37"/>
  <c r="D485" i="37"/>
  <c r="E485" i="37"/>
  <c r="F485" i="37"/>
  <c r="G485" i="37"/>
  <c r="H485" i="37"/>
  <c r="I485" i="37"/>
  <c r="J485" i="37"/>
  <c r="K485" i="37"/>
  <c r="L485" i="37"/>
  <c r="M485" i="37"/>
  <c r="N485" i="37"/>
  <c r="O485" i="37"/>
  <c r="A488" i="37"/>
  <c r="D491" i="37"/>
  <c r="E491" i="37"/>
  <c r="F491" i="37"/>
  <c r="G491" i="37"/>
  <c r="H491" i="37"/>
  <c r="I491" i="37"/>
  <c r="J491" i="37"/>
  <c r="K491" i="37"/>
  <c r="L491" i="37"/>
  <c r="M491" i="37"/>
  <c r="N491" i="37"/>
  <c r="O491" i="37"/>
  <c r="A494" i="37"/>
  <c r="D497" i="37"/>
  <c r="E497" i="37"/>
  <c r="F497" i="37"/>
  <c r="G497" i="37"/>
  <c r="H497" i="37"/>
  <c r="I497" i="37"/>
  <c r="J497" i="37"/>
  <c r="K497" i="37"/>
  <c r="L497" i="37"/>
  <c r="M497" i="37"/>
  <c r="N497" i="37"/>
  <c r="O497" i="37"/>
  <c r="A500" i="37"/>
  <c r="D503" i="37"/>
  <c r="E503" i="37"/>
  <c r="F503" i="37"/>
  <c r="G503" i="37"/>
  <c r="H503" i="37"/>
  <c r="I503" i="37"/>
  <c r="J503" i="37"/>
  <c r="K503" i="37"/>
  <c r="L503" i="37"/>
  <c r="M503" i="37"/>
  <c r="N503" i="37"/>
  <c r="O503" i="37"/>
  <c r="B535" i="37"/>
  <c r="B536" i="37" s="1"/>
  <c r="B537" i="37" s="1"/>
  <c r="B538" i="37" s="1"/>
  <c r="B539" i="37" s="1"/>
  <c r="B540" i="37" s="1"/>
  <c r="B541" i="37" s="1"/>
  <c r="B542" i="37" s="1"/>
  <c r="B543" i="37" s="1"/>
  <c r="B544" i="37" s="1"/>
  <c r="B545" i="37" s="1"/>
  <c r="B546" i="37" s="1"/>
  <c r="B547" i="37" s="1"/>
  <c r="B548" i="37" s="1"/>
  <c r="B549" i="37" s="1"/>
  <c r="B550" i="37" s="1"/>
  <c r="B551" i="37" s="1"/>
  <c r="B552" i="37" s="1"/>
  <c r="B553" i="37" s="1"/>
  <c r="B554" i="37" s="1"/>
  <c r="B555" i="37" s="1"/>
  <c r="B556" i="37" s="1"/>
  <c r="B557" i="37" s="1"/>
  <c r="B558" i="37" s="1"/>
  <c r="B559" i="37" s="1"/>
  <c r="B560" i="37" s="1"/>
  <c r="B561" i="37" s="1"/>
  <c r="B562" i="37" s="1"/>
  <c r="B563" i="37" s="1"/>
  <c r="B564" i="37" s="1"/>
  <c r="B565" i="37" s="1"/>
  <c r="B566" i="37" s="1"/>
  <c r="B567" i="37" s="1"/>
  <c r="B568" i="37" s="1"/>
  <c r="B569" i="37" s="1"/>
  <c r="B570" i="37" s="1"/>
  <c r="K535" i="37"/>
  <c r="L535" i="37"/>
  <c r="L537" i="37"/>
  <c r="V535" i="37"/>
  <c r="W535" i="37"/>
  <c r="W540" i="37"/>
  <c r="K536" i="37"/>
  <c r="L536" i="37"/>
  <c r="V536" i="37"/>
  <c r="W536" i="37"/>
  <c r="W546" i="37"/>
  <c r="K537" i="37"/>
  <c r="L543" i="37"/>
  <c r="V537" i="37"/>
  <c r="W537" i="37"/>
  <c r="W543" i="37"/>
  <c r="K538" i="37"/>
  <c r="L538" i="37"/>
  <c r="L546" i="37"/>
  <c r="V538" i="37"/>
  <c r="W538" i="37"/>
  <c r="K539" i="37"/>
  <c r="L539" i="37"/>
  <c r="L540" i="37"/>
  <c r="V539" i="37"/>
  <c r="W539" i="37"/>
  <c r="K540" i="37"/>
  <c r="L541" i="37"/>
  <c r="V540" i="37"/>
  <c r="W544" i="37"/>
  <c r="K541" i="37"/>
  <c r="L544" i="37"/>
  <c r="V541" i="37"/>
  <c r="W541" i="37"/>
  <c r="K542" i="37"/>
  <c r="L542" i="37"/>
  <c r="V542" i="37"/>
  <c r="W542" i="37"/>
  <c r="K543" i="37"/>
  <c r="V543" i="37"/>
  <c r="K544" i="37"/>
  <c r="L545" i="37"/>
  <c r="V544" i="37"/>
  <c r="W545" i="37"/>
  <c r="K545" i="37"/>
  <c r="V545" i="37"/>
  <c r="K546" i="37"/>
  <c r="V546" i="37"/>
  <c r="V5" i="36"/>
  <c r="V6" i="36"/>
  <c r="V7" i="36"/>
  <c r="V8" i="36"/>
  <c r="A408" i="36"/>
  <c r="A409" i="36"/>
  <c r="D412" i="36"/>
  <c r="E412" i="36"/>
  <c r="F412" i="36"/>
  <c r="G412" i="36"/>
  <c r="H412" i="36"/>
  <c r="I412" i="36"/>
  <c r="J412" i="36"/>
  <c r="K412" i="36"/>
  <c r="L412" i="36"/>
  <c r="M412" i="36"/>
  <c r="N412" i="36"/>
  <c r="O412" i="36"/>
  <c r="A415" i="36"/>
  <c r="D418" i="36"/>
  <c r="E418" i="36"/>
  <c r="F418" i="36"/>
  <c r="G418" i="36"/>
  <c r="H418" i="36"/>
  <c r="I418" i="36"/>
  <c r="J418" i="36"/>
  <c r="K418" i="36"/>
  <c r="L418" i="36"/>
  <c r="M418" i="36"/>
  <c r="N418" i="36"/>
  <c r="O418" i="36"/>
  <c r="A421" i="36"/>
  <c r="D424" i="36"/>
  <c r="E424" i="36"/>
  <c r="F424" i="36"/>
  <c r="G424" i="36"/>
  <c r="H424" i="36"/>
  <c r="I424" i="36"/>
  <c r="J424" i="36"/>
  <c r="K424" i="36"/>
  <c r="L424" i="36"/>
  <c r="M424" i="36"/>
  <c r="N424" i="36"/>
  <c r="O424" i="36"/>
  <c r="A427" i="36"/>
  <c r="D430" i="36"/>
  <c r="E430" i="36"/>
  <c r="F430" i="36"/>
  <c r="G430" i="36"/>
  <c r="H430" i="36"/>
  <c r="I430" i="36"/>
  <c r="J430" i="36"/>
  <c r="K430" i="36"/>
  <c r="L430" i="36"/>
  <c r="M430" i="36"/>
  <c r="N430" i="36"/>
  <c r="O430" i="36"/>
  <c r="A433" i="36"/>
  <c r="D436" i="36"/>
  <c r="E436" i="36"/>
  <c r="F436" i="36"/>
  <c r="G436" i="36"/>
  <c r="H436" i="36"/>
  <c r="I436" i="36"/>
  <c r="J436" i="36"/>
  <c r="K436" i="36"/>
  <c r="L436" i="36"/>
  <c r="M436" i="36"/>
  <c r="N436" i="36"/>
  <c r="O436" i="36"/>
  <c r="A439" i="36"/>
  <c r="D442" i="36"/>
  <c r="E442" i="36"/>
  <c r="F442" i="36"/>
  <c r="G442" i="36"/>
  <c r="H442" i="36"/>
  <c r="I442" i="36"/>
  <c r="J442" i="36"/>
  <c r="K442" i="36"/>
  <c r="L442" i="36"/>
  <c r="M442" i="36"/>
  <c r="N442" i="36"/>
  <c r="O442" i="36"/>
  <c r="A445" i="36"/>
  <c r="D448" i="36"/>
  <c r="E448" i="36"/>
  <c r="F448" i="36"/>
  <c r="G448" i="36"/>
  <c r="H448" i="36"/>
  <c r="I448" i="36"/>
  <c r="J448" i="36"/>
  <c r="K448" i="36"/>
  <c r="L448" i="36"/>
  <c r="M448" i="36"/>
  <c r="N448" i="36"/>
  <c r="O448" i="36"/>
  <c r="A451" i="36"/>
  <c r="A452" i="36"/>
  <c r="D455" i="36"/>
  <c r="E455" i="36"/>
  <c r="F455" i="36"/>
  <c r="G455" i="36"/>
  <c r="H455" i="36"/>
  <c r="I455" i="36"/>
  <c r="J455" i="36"/>
  <c r="K455" i="36"/>
  <c r="L455" i="36"/>
  <c r="M455" i="36"/>
  <c r="N455" i="36"/>
  <c r="O455" i="36"/>
  <c r="A458" i="36"/>
  <c r="D461" i="36"/>
  <c r="E461" i="36"/>
  <c r="F461" i="36"/>
  <c r="G461" i="36"/>
  <c r="H461" i="36"/>
  <c r="I461" i="36"/>
  <c r="J461" i="36"/>
  <c r="K461" i="36"/>
  <c r="L461" i="36"/>
  <c r="M461" i="36"/>
  <c r="N461" i="36"/>
  <c r="O461" i="36"/>
  <c r="A464" i="36"/>
  <c r="D467" i="36"/>
  <c r="E467" i="36"/>
  <c r="F467" i="36"/>
  <c r="G467" i="36"/>
  <c r="H467" i="36"/>
  <c r="I467" i="36"/>
  <c r="J467" i="36"/>
  <c r="K467" i="36"/>
  <c r="L467" i="36"/>
  <c r="M467" i="36"/>
  <c r="N467" i="36"/>
  <c r="O467" i="36"/>
  <c r="A470" i="36"/>
  <c r="D473" i="36"/>
  <c r="E473" i="36"/>
  <c r="F473" i="36"/>
  <c r="G473" i="36"/>
  <c r="H473" i="36"/>
  <c r="I473" i="36"/>
  <c r="J473" i="36"/>
  <c r="K473" i="36"/>
  <c r="L473" i="36"/>
  <c r="M473" i="36"/>
  <c r="N473" i="36"/>
  <c r="O473" i="36"/>
  <c r="A476" i="36"/>
  <c r="D479" i="36"/>
  <c r="E479" i="36"/>
  <c r="F479" i="36"/>
  <c r="G479" i="36"/>
  <c r="H479" i="36"/>
  <c r="I479" i="36"/>
  <c r="J479" i="36"/>
  <c r="K479" i="36"/>
  <c r="L479" i="36"/>
  <c r="M479" i="36"/>
  <c r="N479" i="36"/>
  <c r="O479" i="36"/>
  <c r="A482" i="36"/>
  <c r="D485" i="36"/>
  <c r="E485" i="36"/>
  <c r="F485" i="36"/>
  <c r="G485" i="36"/>
  <c r="H485" i="36"/>
  <c r="I485" i="36"/>
  <c r="J485" i="36"/>
  <c r="K485" i="36"/>
  <c r="L485" i="36"/>
  <c r="M485" i="36"/>
  <c r="N485" i="36"/>
  <c r="O485" i="36"/>
  <c r="A488" i="36"/>
  <c r="D491" i="36"/>
  <c r="E491" i="36"/>
  <c r="F491" i="36"/>
  <c r="G491" i="36"/>
  <c r="H491" i="36"/>
  <c r="I491" i="36"/>
  <c r="J491" i="36"/>
  <c r="K491" i="36"/>
  <c r="L491" i="36"/>
  <c r="M491" i="36"/>
  <c r="N491" i="36"/>
  <c r="O491" i="36"/>
  <c r="A494" i="36"/>
  <c r="D497" i="36"/>
  <c r="E497" i="36"/>
  <c r="F497" i="36"/>
  <c r="G497" i="36"/>
  <c r="H497" i="36"/>
  <c r="I497" i="36"/>
  <c r="J497" i="36"/>
  <c r="K497" i="36"/>
  <c r="L497" i="36"/>
  <c r="M497" i="36"/>
  <c r="N497" i="36"/>
  <c r="O497" i="36"/>
  <c r="A500" i="36"/>
  <c r="D503" i="36"/>
  <c r="E503" i="36"/>
  <c r="F503" i="36"/>
  <c r="G503" i="36"/>
  <c r="H503" i="36"/>
  <c r="I503" i="36"/>
  <c r="J503" i="36"/>
  <c r="K503" i="36"/>
  <c r="L503" i="36"/>
  <c r="M503" i="36"/>
  <c r="N503" i="36"/>
  <c r="O503" i="36"/>
  <c r="B535" i="36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K535" i="36"/>
  <c r="L535" i="36"/>
  <c r="L537" i="36"/>
  <c r="V535" i="36"/>
  <c r="W535" i="36"/>
  <c r="W537" i="36"/>
  <c r="K536" i="36"/>
  <c r="L536" i="36"/>
  <c r="V536" i="36"/>
  <c r="W536" i="36"/>
  <c r="K537" i="36"/>
  <c r="L543" i="36"/>
  <c r="V537" i="36"/>
  <c r="W540" i="36"/>
  <c r="K538" i="36"/>
  <c r="L538" i="36"/>
  <c r="L546" i="36"/>
  <c r="V538" i="36"/>
  <c r="W538" i="36"/>
  <c r="W546" i="36"/>
  <c r="K539" i="36"/>
  <c r="L539" i="36"/>
  <c r="L540" i="36"/>
  <c r="V539" i="36"/>
  <c r="W539" i="36"/>
  <c r="K540" i="36"/>
  <c r="L541" i="36"/>
  <c r="V540" i="36"/>
  <c r="W544" i="36"/>
  <c r="K541" i="36"/>
  <c r="L544" i="36"/>
  <c r="V541" i="36"/>
  <c r="W541" i="36"/>
  <c r="W543" i="36"/>
  <c r="K542" i="36"/>
  <c r="L542" i="36"/>
  <c r="V542" i="36"/>
  <c r="W542" i="36"/>
  <c r="K543" i="36"/>
  <c r="V543" i="36"/>
  <c r="K544" i="36"/>
  <c r="L545" i="36"/>
  <c r="V544" i="36"/>
  <c r="K545" i="36"/>
  <c r="V545" i="36"/>
  <c r="W545" i="36"/>
  <c r="K546" i="36"/>
  <c r="V546" i="36"/>
  <c r="V5" i="35"/>
  <c r="V6" i="35"/>
  <c r="V7" i="35"/>
  <c r="V8" i="35"/>
  <c r="A408" i="35"/>
  <c r="A409" i="35"/>
  <c r="D412" i="35"/>
  <c r="E412" i="35"/>
  <c r="F412" i="35"/>
  <c r="G412" i="35"/>
  <c r="H412" i="35"/>
  <c r="I412" i="35"/>
  <c r="J412" i="35"/>
  <c r="K412" i="35"/>
  <c r="L412" i="35"/>
  <c r="M412" i="35"/>
  <c r="N412" i="35"/>
  <c r="O412" i="35"/>
  <c r="A415" i="35"/>
  <c r="D418" i="35"/>
  <c r="E418" i="35"/>
  <c r="F418" i="35"/>
  <c r="G418" i="35"/>
  <c r="H418" i="35"/>
  <c r="I418" i="35"/>
  <c r="J418" i="35"/>
  <c r="K418" i="35"/>
  <c r="L418" i="35"/>
  <c r="M418" i="35"/>
  <c r="N418" i="35"/>
  <c r="O418" i="35"/>
  <c r="A421" i="35"/>
  <c r="D424" i="35"/>
  <c r="E424" i="35"/>
  <c r="F424" i="35"/>
  <c r="G424" i="35"/>
  <c r="H424" i="35"/>
  <c r="I424" i="35"/>
  <c r="J424" i="35"/>
  <c r="K424" i="35"/>
  <c r="L424" i="35"/>
  <c r="M424" i="35"/>
  <c r="N424" i="35"/>
  <c r="O424" i="35"/>
  <c r="A427" i="35"/>
  <c r="D430" i="35"/>
  <c r="E430" i="35"/>
  <c r="F430" i="35"/>
  <c r="G430" i="35"/>
  <c r="H430" i="35"/>
  <c r="I430" i="35"/>
  <c r="J430" i="35"/>
  <c r="K430" i="35"/>
  <c r="L430" i="35"/>
  <c r="M430" i="35"/>
  <c r="N430" i="35"/>
  <c r="O430" i="35"/>
  <c r="A433" i="35"/>
  <c r="D436" i="35"/>
  <c r="E436" i="35"/>
  <c r="F436" i="35"/>
  <c r="G436" i="35"/>
  <c r="H436" i="35"/>
  <c r="I436" i="35"/>
  <c r="J436" i="35"/>
  <c r="K436" i="35"/>
  <c r="L436" i="35"/>
  <c r="M436" i="35"/>
  <c r="N436" i="35"/>
  <c r="O436" i="35"/>
  <c r="A439" i="35"/>
  <c r="D442" i="35"/>
  <c r="E442" i="35"/>
  <c r="F442" i="35"/>
  <c r="G442" i="35"/>
  <c r="H442" i="35"/>
  <c r="I442" i="35"/>
  <c r="J442" i="35"/>
  <c r="K442" i="35"/>
  <c r="L442" i="35"/>
  <c r="M442" i="35"/>
  <c r="N442" i="35"/>
  <c r="O442" i="35"/>
  <c r="A445" i="35"/>
  <c r="D448" i="35"/>
  <c r="E448" i="35"/>
  <c r="F448" i="35"/>
  <c r="G448" i="35"/>
  <c r="H448" i="35"/>
  <c r="I448" i="35"/>
  <c r="J448" i="35"/>
  <c r="K448" i="35"/>
  <c r="L448" i="35"/>
  <c r="M448" i="35"/>
  <c r="N448" i="35"/>
  <c r="O448" i="35"/>
  <c r="A451" i="35"/>
  <c r="A452" i="35"/>
  <c r="D455" i="35"/>
  <c r="E455" i="35"/>
  <c r="F455" i="35"/>
  <c r="G455" i="35"/>
  <c r="H455" i="35"/>
  <c r="I455" i="35"/>
  <c r="J455" i="35"/>
  <c r="K455" i="35"/>
  <c r="L455" i="35"/>
  <c r="M455" i="35"/>
  <c r="N455" i="35"/>
  <c r="O455" i="35"/>
  <c r="A458" i="35"/>
  <c r="D461" i="35"/>
  <c r="E461" i="35"/>
  <c r="F461" i="35"/>
  <c r="G461" i="35"/>
  <c r="H461" i="35"/>
  <c r="I461" i="35"/>
  <c r="J461" i="35"/>
  <c r="K461" i="35"/>
  <c r="L461" i="35"/>
  <c r="M461" i="35"/>
  <c r="N461" i="35"/>
  <c r="O461" i="35"/>
  <c r="A464" i="35"/>
  <c r="D467" i="35"/>
  <c r="E467" i="35"/>
  <c r="F467" i="35"/>
  <c r="G467" i="35"/>
  <c r="H467" i="35"/>
  <c r="I467" i="35"/>
  <c r="J467" i="35"/>
  <c r="K467" i="35"/>
  <c r="L467" i="35"/>
  <c r="M467" i="35"/>
  <c r="N467" i="35"/>
  <c r="O467" i="35"/>
  <c r="A470" i="35"/>
  <c r="D473" i="35"/>
  <c r="E473" i="35"/>
  <c r="F473" i="35"/>
  <c r="G473" i="35"/>
  <c r="H473" i="35"/>
  <c r="I473" i="35"/>
  <c r="J473" i="35"/>
  <c r="K473" i="35"/>
  <c r="L473" i="35"/>
  <c r="M473" i="35"/>
  <c r="N473" i="35"/>
  <c r="O473" i="35"/>
  <c r="A476" i="35"/>
  <c r="D479" i="35"/>
  <c r="E479" i="35"/>
  <c r="F479" i="35"/>
  <c r="G479" i="35"/>
  <c r="H479" i="35"/>
  <c r="I479" i="35"/>
  <c r="J479" i="35"/>
  <c r="K479" i="35"/>
  <c r="L479" i="35"/>
  <c r="M479" i="35"/>
  <c r="N479" i="35"/>
  <c r="O479" i="35"/>
  <c r="A482" i="35"/>
  <c r="D485" i="35"/>
  <c r="E485" i="35"/>
  <c r="F485" i="35"/>
  <c r="G485" i="35"/>
  <c r="H485" i="35"/>
  <c r="I485" i="35"/>
  <c r="J485" i="35"/>
  <c r="K485" i="35"/>
  <c r="L485" i="35"/>
  <c r="M485" i="35"/>
  <c r="N485" i="35"/>
  <c r="O485" i="35"/>
  <c r="A488" i="35"/>
  <c r="D491" i="35"/>
  <c r="E491" i="35"/>
  <c r="F491" i="35"/>
  <c r="G491" i="35"/>
  <c r="H491" i="35"/>
  <c r="I491" i="35"/>
  <c r="J491" i="35"/>
  <c r="K491" i="35"/>
  <c r="L491" i="35"/>
  <c r="M491" i="35"/>
  <c r="N491" i="35"/>
  <c r="O491" i="35"/>
  <c r="A494" i="35"/>
  <c r="D497" i="35"/>
  <c r="E497" i="35"/>
  <c r="F497" i="35"/>
  <c r="G497" i="35"/>
  <c r="H497" i="35"/>
  <c r="I497" i="35"/>
  <c r="J497" i="35"/>
  <c r="K497" i="35"/>
  <c r="L497" i="35"/>
  <c r="M497" i="35"/>
  <c r="N497" i="35"/>
  <c r="O497" i="35"/>
  <c r="A500" i="35"/>
  <c r="D503" i="35"/>
  <c r="E503" i="35"/>
  <c r="F503" i="35"/>
  <c r="G503" i="35"/>
  <c r="H503" i="35"/>
  <c r="I503" i="35"/>
  <c r="J503" i="35"/>
  <c r="K503" i="35"/>
  <c r="L503" i="35"/>
  <c r="M503" i="35"/>
  <c r="N503" i="35"/>
  <c r="O503" i="35"/>
  <c r="B535" i="35"/>
  <c r="B536" i="35" s="1"/>
  <c r="B537" i="35" s="1"/>
  <c r="B538" i="35" s="1"/>
  <c r="B539" i="35" s="1"/>
  <c r="B540" i="35" s="1"/>
  <c r="B541" i="35" s="1"/>
  <c r="B542" i="35" s="1"/>
  <c r="B543" i="35" s="1"/>
  <c r="B544" i="35" s="1"/>
  <c r="B545" i="35" s="1"/>
  <c r="B546" i="35" s="1"/>
  <c r="B547" i="35" s="1"/>
  <c r="B548" i="35" s="1"/>
  <c r="B549" i="35" s="1"/>
  <c r="B550" i="35" s="1"/>
  <c r="B551" i="35" s="1"/>
  <c r="B552" i="35" s="1"/>
  <c r="B553" i="35" s="1"/>
  <c r="B554" i="35" s="1"/>
  <c r="B555" i="35" s="1"/>
  <c r="B556" i="35" s="1"/>
  <c r="B557" i="35" s="1"/>
  <c r="B558" i="35" s="1"/>
  <c r="B559" i="35" s="1"/>
  <c r="B560" i="35" s="1"/>
  <c r="B561" i="35" s="1"/>
  <c r="B562" i="35" s="1"/>
  <c r="B563" i="35" s="1"/>
  <c r="B564" i="35" s="1"/>
  <c r="B565" i="35" s="1"/>
  <c r="B566" i="35" s="1"/>
  <c r="B567" i="35" s="1"/>
  <c r="B568" i="35" s="1"/>
  <c r="B569" i="35" s="1"/>
  <c r="B570" i="35" s="1"/>
  <c r="K535" i="35"/>
  <c r="L535" i="35"/>
  <c r="L543" i="35"/>
  <c r="V535" i="35"/>
  <c r="W535" i="35"/>
  <c r="W540" i="35"/>
  <c r="K536" i="35"/>
  <c r="L536" i="35"/>
  <c r="L541" i="35"/>
  <c r="V536" i="35"/>
  <c r="W536" i="35"/>
  <c r="W543" i="35"/>
  <c r="W546" i="35"/>
  <c r="K537" i="35"/>
  <c r="L537" i="35"/>
  <c r="V537" i="35"/>
  <c r="W537" i="35"/>
  <c r="K538" i="35"/>
  <c r="L538" i="35"/>
  <c r="V538" i="35"/>
  <c r="W538" i="35"/>
  <c r="K539" i="35"/>
  <c r="L539" i="35"/>
  <c r="L546" i="35"/>
  <c r="V539" i="35"/>
  <c r="W539" i="35"/>
  <c r="W541" i="35"/>
  <c r="K540" i="35"/>
  <c r="L540" i="35"/>
  <c r="V540" i="35"/>
  <c r="K541" i="35"/>
  <c r="L544" i="35"/>
  <c r="V541" i="35"/>
  <c r="W544" i="35"/>
  <c r="K542" i="35"/>
  <c r="L542" i="35"/>
  <c r="V542" i="35"/>
  <c r="W542" i="35"/>
  <c r="K543" i="35"/>
  <c r="V543" i="35"/>
  <c r="W545" i="35"/>
  <c r="K544" i="35"/>
  <c r="L545" i="35"/>
  <c r="V544" i="35"/>
  <c r="K545" i="35"/>
  <c r="V545" i="35"/>
  <c r="K546" i="35"/>
  <c r="V546" i="35"/>
  <c r="V5" i="34"/>
  <c r="V6" i="34"/>
  <c r="V7" i="34"/>
  <c r="V8" i="34"/>
  <c r="A408" i="34"/>
  <c r="A409" i="34"/>
  <c r="D412" i="34"/>
  <c r="E412" i="34"/>
  <c r="F412" i="34"/>
  <c r="G412" i="34"/>
  <c r="H412" i="34"/>
  <c r="I412" i="34"/>
  <c r="J412" i="34"/>
  <c r="K412" i="34"/>
  <c r="L412" i="34"/>
  <c r="M412" i="34"/>
  <c r="N412" i="34"/>
  <c r="O412" i="34"/>
  <c r="A415" i="34"/>
  <c r="D418" i="34"/>
  <c r="E418" i="34"/>
  <c r="F418" i="34"/>
  <c r="G418" i="34"/>
  <c r="H418" i="34"/>
  <c r="I418" i="34"/>
  <c r="J418" i="34"/>
  <c r="K418" i="34"/>
  <c r="L418" i="34"/>
  <c r="M418" i="34"/>
  <c r="N418" i="34"/>
  <c r="O418" i="34"/>
  <c r="A421" i="34"/>
  <c r="D424" i="34"/>
  <c r="E424" i="34"/>
  <c r="F424" i="34"/>
  <c r="G424" i="34"/>
  <c r="H424" i="34"/>
  <c r="I424" i="34"/>
  <c r="J424" i="34"/>
  <c r="K424" i="34"/>
  <c r="L424" i="34"/>
  <c r="M424" i="34"/>
  <c r="N424" i="34"/>
  <c r="O424" i="34"/>
  <c r="A427" i="34"/>
  <c r="D430" i="34"/>
  <c r="E430" i="34"/>
  <c r="F430" i="34"/>
  <c r="G430" i="34"/>
  <c r="H430" i="34"/>
  <c r="I430" i="34"/>
  <c r="J430" i="34"/>
  <c r="K430" i="34"/>
  <c r="L430" i="34"/>
  <c r="M430" i="34"/>
  <c r="N430" i="34"/>
  <c r="O430" i="34"/>
  <c r="A433" i="34"/>
  <c r="D436" i="34"/>
  <c r="E436" i="34"/>
  <c r="F436" i="34"/>
  <c r="G436" i="34"/>
  <c r="H436" i="34"/>
  <c r="I436" i="34"/>
  <c r="J436" i="34"/>
  <c r="K436" i="34"/>
  <c r="L436" i="34"/>
  <c r="M436" i="34"/>
  <c r="N436" i="34"/>
  <c r="O436" i="34"/>
  <c r="A439" i="34"/>
  <c r="D442" i="34"/>
  <c r="E442" i="34"/>
  <c r="F442" i="34"/>
  <c r="G442" i="34"/>
  <c r="H442" i="34"/>
  <c r="I442" i="34"/>
  <c r="J442" i="34"/>
  <c r="K442" i="34"/>
  <c r="L442" i="34"/>
  <c r="M442" i="34"/>
  <c r="N442" i="34"/>
  <c r="O442" i="34"/>
  <c r="A445" i="34"/>
  <c r="D448" i="34"/>
  <c r="E448" i="34"/>
  <c r="F448" i="34"/>
  <c r="G448" i="34"/>
  <c r="H448" i="34"/>
  <c r="I448" i="34"/>
  <c r="J448" i="34"/>
  <c r="K448" i="34"/>
  <c r="L448" i="34"/>
  <c r="M448" i="34"/>
  <c r="N448" i="34"/>
  <c r="O448" i="34"/>
  <c r="A451" i="34"/>
  <c r="A452" i="34"/>
  <c r="D455" i="34"/>
  <c r="E455" i="34"/>
  <c r="F455" i="34"/>
  <c r="G455" i="34"/>
  <c r="H455" i="34"/>
  <c r="I455" i="34"/>
  <c r="J455" i="34"/>
  <c r="K455" i="34"/>
  <c r="L455" i="34"/>
  <c r="M455" i="34"/>
  <c r="N455" i="34"/>
  <c r="O455" i="34"/>
  <c r="A458" i="34"/>
  <c r="D461" i="34"/>
  <c r="E461" i="34"/>
  <c r="F461" i="34"/>
  <c r="G461" i="34"/>
  <c r="H461" i="34"/>
  <c r="I461" i="34"/>
  <c r="J461" i="34"/>
  <c r="K461" i="34"/>
  <c r="L461" i="34"/>
  <c r="M461" i="34"/>
  <c r="N461" i="34"/>
  <c r="O461" i="34"/>
  <c r="A464" i="34"/>
  <c r="D467" i="34"/>
  <c r="E467" i="34"/>
  <c r="F467" i="34"/>
  <c r="G467" i="34"/>
  <c r="H467" i="34"/>
  <c r="I467" i="34"/>
  <c r="J467" i="34"/>
  <c r="K467" i="34"/>
  <c r="L467" i="34"/>
  <c r="M467" i="34"/>
  <c r="N467" i="34"/>
  <c r="O467" i="34"/>
  <c r="A470" i="34"/>
  <c r="D473" i="34"/>
  <c r="E473" i="34"/>
  <c r="F473" i="34"/>
  <c r="G473" i="34"/>
  <c r="H473" i="34"/>
  <c r="I473" i="34"/>
  <c r="J473" i="34"/>
  <c r="K473" i="34"/>
  <c r="L473" i="34"/>
  <c r="M473" i="34"/>
  <c r="N473" i="34"/>
  <c r="O473" i="34"/>
  <c r="A476" i="34"/>
  <c r="D479" i="34"/>
  <c r="E479" i="34"/>
  <c r="F479" i="34"/>
  <c r="G479" i="34"/>
  <c r="H479" i="34"/>
  <c r="I479" i="34"/>
  <c r="J479" i="34"/>
  <c r="K479" i="34"/>
  <c r="L479" i="34"/>
  <c r="M479" i="34"/>
  <c r="N479" i="34"/>
  <c r="O479" i="34"/>
  <c r="A482" i="34"/>
  <c r="D485" i="34"/>
  <c r="E485" i="34"/>
  <c r="F485" i="34"/>
  <c r="G485" i="34"/>
  <c r="H485" i="34"/>
  <c r="I485" i="34"/>
  <c r="J485" i="34"/>
  <c r="K485" i="34"/>
  <c r="L485" i="34"/>
  <c r="M485" i="34"/>
  <c r="N485" i="34"/>
  <c r="O485" i="34"/>
  <c r="A488" i="34"/>
  <c r="D491" i="34"/>
  <c r="E491" i="34"/>
  <c r="F491" i="34"/>
  <c r="G491" i="34"/>
  <c r="H491" i="34"/>
  <c r="I491" i="34"/>
  <c r="J491" i="34"/>
  <c r="K491" i="34"/>
  <c r="L491" i="34"/>
  <c r="M491" i="34"/>
  <c r="N491" i="34"/>
  <c r="O491" i="34"/>
  <c r="A494" i="34"/>
  <c r="D497" i="34"/>
  <c r="E497" i="34"/>
  <c r="F497" i="34"/>
  <c r="G497" i="34"/>
  <c r="H497" i="34"/>
  <c r="I497" i="34"/>
  <c r="J497" i="34"/>
  <c r="K497" i="34"/>
  <c r="L497" i="34"/>
  <c r="M497" i="34"/>
  <c r="N497" i="34"/>
  <c r="O497" i="34"/>
  <c r="A500" i="34"/>
  <c r="D503" i="34"/>
  <c r="E503" i="34"/>
  <c r="F503" i="34"/>
  <c r="G503" i="34"/>
  <c r="H503" i="34"/>
  <c r="I503" i="34"/>
  <c r="J503" i="34"/>
  <c r="K503" i="34"/>
  <c r="L503" i="34"/>
  <c r="M503" i="34"/>
  <c r="N503" i="34"/>
  <c r="O503" i="34"/>
  <c r="B535" i="34"/>
  <c r="B536" i="34" s="1"/>
  <c r="B537" i="34" s="1"/>
  <c r="B538" i="34" s="1"/>
  <c r="B539" i="34" s="1"/>
  <c r="B540" i="34" s="1"/>
  <c r="B541" i="34" s="1"/>
  <c r="B542" i="34" s="1"/>
  <c r="B543" i="34" s="1"/>
  <c r="B544" i="34" s="1"/>
  <c r="B545" i="34" s="1"/>
  <c r="B546" i="34" s="1"/>
  <c r="B547" i="34" s="1"/>
  <c r="B548" i="34" s="1"/>
  <c r="B549" i="34" s="1"/>
  <c r="B550" i="34" s="1"/>
  <c r="B551" i="34" s="1"/>
  <c r="B552" i="34" s="1"/>
  <c r="B553" i="34" s="1"/>
  <c r="B554" i="34" s="1"/>
  <c r="B555" i="34" s="1"/>
  <c r="B556" i="34" s="1"/>
  <c r="B557" i="34" s="1"/>
  <c r="B558" i="34" s="1"/>
  <c r="B559" i="34" s="1"/>
  <c r="B560" i="34" s="1"/>
  <c r="B561" i="34" s="1"/>
  <c r="B562" i="34" s="1"/>
  <c r="B563" i="34" s="1"/>
  <c r="B564" i="34" s="1"/>
  <c r="B565" i="34" s="1"/>
  <c r="B566" i="34" s="1"/>
  <c r="B567" i="34" s="1"/>
  <c r="B568" i="34" s="1"/>
  <c r="B569" i="34" s="1"/>
  <c r="B570" i="34" s="1"/>
  <c r="K535" i="34"/>
  <c r="L535" i="34"/>
  <c r="L543" i="34"/>
  <c r="V535" i="34"/>
  <c r="W535" i="34"/>
  <c r="W543" i="34"/>
  <c r="K536" i="34"/>
  <c r="L536" i="34"/>
  <c r="L537" i="34"/>
  <c r="V536" i="34"/>
  <c r="W536" i="34"/>
  <c r="W541" i="34"/>
  <c r="K537" i="34"/>
  <c r="L541" i="34"/>
  <c r="V537" i="34"/>
  <c r="W537" i="34"/>
  <c r="W542" i="34"/>
  <c r="K538" i="34"/>
  <c r="L538" i="34"/>
  <c r="V538" i="34"/>
  <c r="W538" i="34"/>
  <c r="W540" i="34"/>
  <c r="K539" i="34"/>
  <c r="L539" i="34"/>
  <c r="L546" i="34"/>
  <c r="V539" i="34"/>
  <c r="W539" i="34"/>
  <c r="W546" i="34"/>
  <c r="K540" i="34"/>
  <c r="L540" i="34"/>
  <c r="V540" i="34"/>
  <c r="K541" i="34"/>
  <c r="L544" i="34"/>
  <c r="V541" i="34"/>
  <c r="K542" i="34"/>
  <c r="L542" i="34"/>
  <c r="V542" i="34"/>
  <c r="W544" i="34"/>
  <c r="K543" i="34"/>
  <c r="V543" i="34"/>
  <c r="W545" i="34"/>
  <c r="K544" i="34"/>
  <c r="L545" i="34"/>
  <c r="V544" i="34"/>
  <c r="K545" i="34"/>
  <c r="V545" i="34"/>
  <c r="K546" i="34"/>
  <c r="V546" i="34"/>
  <c r="V5" i="33"/>
  <c r="V6" i="33"/>
  <c r="V7" i="33"/>
  <c r="V8" i="33"/>
  <c r="A408" i="33"/>
  <c r="A409" i="33"/>
  <c r="D412" i="33"/>
  <c r="E412" i="33"/>
  <c r="F412" i="33"/>
  <c r="G412" i="33"/>
  <c r="H412" i="33"/>
  <c r="I412" i="33"/>
  <c r="J412" i="33"/>
  <c r="K412" i="33"/>
  <c r="L412" i="33"/>
  <c r="M412" i="33"/>
  <c r="N412" i="33"/>
  <c r="O412" i="33"/>
  <c r="A415" i="33"/>
  <c r="D418" i="33"/>
  <c r="E418" i="33"/>
  <c r="F418" i="33"/>
  <c r="G418" i="33"/>
  <c r="H418" i="33"/>
  <c r="I418" i="33"/>
  <c r="J418" i="33"/>
  <c r="K418" i="33"/>
  <c r="L418" i="33"/>
  <c r="M418" i="33"/>
  <c r="N418" i="33"/>
  <c r="O418" i="33"/>
  <c r="A421" i="33"/>
  <c r="D424" i="33"/>
  <c r="E424" i="33"/>
  <c r="F424" i="33"/>
  <c r="G424" i="33"/>
  <c r="H424" i="33"/>
  <c r="I424" i="33"/>
  <c r="J424" i="33"/>
  <c r="K424" i="33"/>
  <c r="L424" i="33"/>
  <c r="M424" i="33"/>
  <c r="N424" i="33"/>
  <c r="O424" i="33"/>
  <c r="A427" i="33"/>
  <c r="D430" i="33"/>
  <c r="E430" i="33"/>
  <c r="F430" i="33"/>
  <c r="G430" i="33"/>
  <c r="H430" i="33"/>
  <c r="I430" i="33"/>
  <c r="J430" i="33"/>
  <c r="K430" i="33"/>
  <c r="L430" i="33"/>
  <c r="M430" i="33"/>
  <c r="N430" i="33"/>
  <c r="O430" i="33"/>
  <c r="A433" i="33"/>
  <c r="D436" i="33"/>
  <c r="E436" i="33"/>
  <c r="F436" i="33"/>
  <c r="G436" i="33"/>
  <c r="H436" i="33"/>
  <c r="I436" i="33"/>
  <c r="J436" i="33"/>
  <c r="K436" i="33"/>
  <c r="L436" i="33"/>
  <c r="M436" i="33"/>
  <c r="N436" i="33"/>
  <c r="O436" i="33"/>
  <c r="A439" i="33"/>
  <c r="D442" i="33"/>
  <c r="E442" i="33"/>
  <c r="F442" i="33"/>
  <c r="G442" i="33"/>
  <c r="H442" i="33"/>
  <c r="I442" i="33"/>
  <c r="J442" i="33"/>
  <c r="K442" i="33"/>
  <c r="L442" i="33"/>
  <c r="M442" i="33"/>
  <c r="N442" i="33"/>
  <c r="O442" i="33"/>
  <c r="A445" i="33"/>
  <c r="D448" i="33"/>
  <c r="E448" i="33"/>
  <c r="F448" i="33"/>
  <c r="G448" i="33"/>
  <c r="H448" i="33"/>
  <c r="I448" i="33"/>
  <c r="J448" i="33"/>
  <c r="K448" i="33"/>
  <c r="L448" i="33"/>
  <c r="M448" i="33"/>
  <c r="N448" i="33"/>
  <c r="O448" i="33"/>
  <c r="A451" i="33"/>
  <c r="A452" i="33"/>
  <c r="D455" i="33"/>
  <c r="E455" i="33"/>
  <c r="F455" i="33"/>
  <c r="G455" i="33"/>
  <c r="H455" i="33"/>
  <c r="I455" i="33"/>
  <c r="J455" i="33"/>
  <c r="K455" i="33"/>
  <c r="L455" i="33"/>
  <c r="M455" i="33"/>
  <c r="N455" i="33"/>
  <c r="O455" i="33"/>
  <c r="A458" i="33"/>
  <c r="D461" i="33"/>
  <c r="E461" i="33"/>
  <c r="F461" i="33"/>
  <c r="G461" i="33"/>
  <c r="H461" i="33"/>
  <c r="I461" i="33"/>
  <c r="J461" i="33"/>
  <c r="K461" i="33"/>
  <c r="L461" i="33"/>
  <c r="M461" i="33"/>
  <c r="N461" i="33"/>
  <c r="O461" i="33"/>
  <c r="A464" i="33"/>
  <c r="D467" i="33"/>
  <c r="E467" i="33"/>
  <c r="F467" i="33"/>
  <c r="G467" i="33"/>
  <c r="H467" i="33"/>
  <c r="I467" i="33"/>
  <c r="J467" i="33"/>
  <c r="K467" i="33"/>
  <c r="L467" i="33"/>
  <c r="M467" i="33"/>
  <c r="N467" i="33"/>
  <c r="O467" i="33"/>
  <c r="A470" i="33"/>
  <c r="D473" i="33"/>
  <c r="E473" i="33"/>
  <c r="F473" i="33"/>
  <c r="G473" i="33"/>
  <c r="H473" i="33"/>
  <c r="I473" i="33"/>
  <c r="J473" i="33"/>
  <c r="K473" i="33"/>
  <c r="L473" i="33"/>
  <c r="M473" i="33"/>
  <c r="N473" i="33"/>
  <c r="O473" i="33"/>
  <c r="A476" i="33"/>
  <c r="D479" i="33"/>
  <c r="E479" i="33"/>
  <c r="F479" i="33"/>
  <c r="G479" i="33"/>
  <c r="H479" i="33"/>
  <c r="I479" i="33"/>
  <c r="J479" i="33"/>
  <c r="K479" i="33"/>
  <c r="L479" i="33"/>
  <c r="M479" i="33"/>
  <c r="N479" i="33"/>
  <c r="O479" i="33"/>
  <c r="A482" i="33"/>
  <c r="D485" i="33"/>
  <c r="E485" i="33"/>
  <c r="F485" i="33"/>
  <c r="G485" i="33"/>
  <c r="H485" i="33"/>
  <c r="I485" i="33"/>
  <c r="J485" i="33"/>
  <c r="K485" i="33"/>
  <c r="L485" i="33"/>
  <c r="M485" i="33"/>
  <c r="N485" i="33"/>
  <c r="O485" i="33"/>
  <c r="A488" i="33"/>
  <c r="D491" i="33"/>
  <c r="E491" i="33"/>
  <c r="F491" i="33"/>
  <c r="G491" i="33"/>
  <c r="H491" i="33"/>
  <c r="I491" i="33"/>
  <c r="J491" i="33"/>
  <c r="K491" i="33"/>
  <c r="L491" i="33"/>
  <c r="M491" i="33"/>
  <c r="N491" i="33"/>
  <c r="O491" i="33"/>
  <c r="A494" i="33"/>
  <c r="D497" i="33"/>
  <c r="E497" i="33"/>
  <c r="F497" i="33"/>
  <c r="G497" i="33"/>
  <c r="H497" i="33"/>
  <c r="I497" i="33"/>
  <c r="J497" i="33"/>
  <c r="K497" i="33"/>
  <c r="L497" i="33"/>
  <c r="M497" i="33"/>
  <c r="N497" i="33"/>
  <c r="O497" i="33"/>
  <c r="A500" i="33"/>
  <c r="D503" i="33"/>
  <c r="E503" i="33"/>
  <c r="F503" i="33"/>
  <c r="G503" i="33"/>
  <c r="H503" i="33"/>
  <c r="I503" i="33"/>
  <c r="J503" i="33"/>
  <c r="K503" i="33"/>
  <c r="L503" i="33"/>
  <c r="M503" i="33"/>
  <c r="N503" i="33"/>
  <c r="O503" i="33"/>
  <c r="B535" i="33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K535" i="33"/>
  <c r="L535" i="33"/>
  <c r="L537" i="33"/>
  <c r="L543" i="33"/>
  <c r="V535" i="33"/>
  <c r="W535" i="33"/>
  <c r="W541" i="33"/>
  <c r="K536" i="33"/>
  <c r="L536" i="33"/>
  <c r="L541" i="33"/>
  <c r="V536" i="33"/>
  <c r="W536" i="33"/>
  <c r="W540" i="33"/>
  <c r="K537" i="33"/>
  <c r="L540" i="33"/>
  <c r="V537" i="33"/>
  <c r="W537" i="33"/>
  <c r="K538" i="33"/>
  <c r="L538" i="33"/>
  <c r="L546" i="33"/>
  <c r="V538" i="33"/>
  <c r="W538" i="33"/>
  <c r="K539" i="33"/>
  <c r="L539" i="33"/>
  <c r="V539" i="33"/>
  <c r="W539" i="33"/>
  <c r="W542" i="33"/>
  <c r="K540" i="33"/>
  <c r="V540" i="33"/>
  <c r="W544" i="33"/>
  <c r="K541" i="33"/>
  <c r="L544" i="33"/>
  <c r="V541" i="33"/>
  <c r="W546" i="33"/>
  <c r="K542" i="33"/>
  <c r="L542" i="33"/>
  <c r="V542" i="33"/>
  <c r="K543" i="33"/>
  <c r="V543" i="33"/>
  <c r="W543" i="33"/>
  <c r="K544" i="33"/>
  <c r="V544" i="33"/>
  <c r="K545" i="33"/>
  <c r="L545" i="33"/>
  <c r="V545" i="33"/>
  <c r="W545" i="33"/>
  <c r="K546" i="33"/>
  <c r="V546" i="33"/>
  <c r="V5" i="32"/>
  <c r="V6" i="32"/>
  <c r="V7" i="32"/>
  <c r="V8" i="32"/>
  <c r="A408" i="32"/>
  <c r="A409" i="32"/>
  <c r="D412" i="32"/>
  <c r="E412" i="32"/>
  <c r="F412" i="32"/>
  <c r="G412" i="32"/>
  <c r="H412" i="32"/>
  <c r="I412" i="32"/>
  <c r="J412" i="32"/>
  <c r="K412" i="32"/>
  <c r="L412" i="32"/>
  <c r="M412" i="32"/>
  <c r="N412" i="32"/>
  <c r="O412" i="32"/>
  <c r="A415" i="32"/>
  <c r="D418" i="32"/>
  <c r="E418" i="32"/>
  <c r="F418" i="32"/>
  <c r="G418" i="32"/>
  <c r="H418" i="32"/>
  <c r="I418" i="32"/>
  <c r="J418" i="32"/>
  <c r="K418" i="32"/>
  <c r="L418" i="32"/>
  <c r="M418" i="32"/>
  <c r="N418" i="32"/>
  <c r="O418" i="32"/>
  <c r="A421" i="32"/>
  <c r="D424" i="32"/>
  <c r="E424" i="32"/>
  <c r="F424" i="32"/>
  <c r="G424" i="32"/>
  <c r="H424" i="32"/>
  <c r="I424" i="32"/>
  <c r="J424" i="32"/>
  <c r="K424" i="32"/>
  <c r="L424" i="32"/>
  <c r="M424" i="32"/>
  <c r="N424" i="32"/>
  <c r="O424" i="32"/>
  <c r="A427" i="32"/>
  <c r="D430" i="32"/>
  <c r="E430" i="32"/>
  <c r="F430" i="32"/>
  <c r="G430" i="32"/>
  <c r="H430" i="32"/>
  <c r="I430" i="32"/>
  <c r="J430" i="32"/>
  <c r="K430" i="32"/>
  <c r="L430" i="32"/>
  <c r="M430" i="32"/>
  <c r="N430" i="32"/>
  <c r="O430" i="32"/>
  <c r="A433" i="32"/>
  <c r="D436" i="32"/>
  <c r="E436" i="32"/>
  <c r="F436" i="32"/>
  <c r="G436" i="32"/>
  <c r="H436" i="32"/>
  <c r="I436" i="32"/>
  <c r="J436" i="32"/>
  <c r="K436" i="32"/>
  <c r="L436" i="32"/>
  <c r="M436" i="32"/>
  <c r="N436" i="32"/>
  <c r="O436" i="32"/>
  <c r="A439" i="32"/>
  <c r="D442" i="32"/>
  <c r="E442" i="32"/>
  <c r="F442" i="32"/>
  <c r="G442" i="32"/>
  <c r="H442" i="32"/>
  <c r="I442" i="32"/>
  <c r="J442" i="32"/>
  <c r="K442" i="32"/>
  <c r="L442" i="32"/>
  <c r="M442" i="32"/>
  <c r="N442" i="32"/>
  <c r="O442" i="32"/>
  <c r="A445" i="32"/>
  <c r="D448" i="32"/>
  <c r="E448" i="32"/>
  <c r="F448" i="32"/>
  <c r="G448" i="32"/>
  <c r="H448" i="32"/>
  <c r="I448" i="32"/>
  <c r="J448" i="32"/>
  <c r="K448" i="32"/>
  <c r="L448" i="32"/>
  <c r="M448" i="32"/>
  <c r="N448" i="32"/>
  <c r="O448" i="32"/>
  <c r="A451" i="32"/>
  <c r="A452" i="32"/>
  <c r="D455" i="32"/>
  <c r="E455" i="32"/>
  <c r="F455" i="32"/>
  <c r="G455" i="32"/>
  <c r="H455" i="32"/>
  <c r="I455" i="32"/>
  <c r="J455" i="32"/>
  <c r="K455" i="32"/>
  <c r="L455" i="32"/>
  <c r="M455" i="32"/>
  <c r="N455" i="32"/>
  <c r="O455" i="32"/>
  <c r="A458" i="32"/>
  <c r="D461" i="32"/>
  <c r="E461" i="32"/>
  <c r="F461" i="32"/>
  <c r="G461" i="32"/>
  <c r="H461" i="32"/>
  <c r="I461" i="32"/>
  <c r="J461" i="32"/>
  <c r="K461" i="32"/>
  <c r="L461" i="32"/>
  <c r="M461" i="32"/>
  <c r="N461" i="32"/>
  <c r="O461" i="32"/>
  <c r="A464" i="32"/>
  <c r="D467" i="32"/>
  <c r="E467" i="32"/>
  <c r="F467" i="32"/>
  <c r="G467" i="32"/>
  <c r="H467" i="32"/>
  <c r="I467" i="32"/>
  <c r="J467" i="32"/>
  <c r="K467" i="32"/>
  <c r="L467" i="32"/>
  <c r="M467" i="32"/>
  <c r="N467" i="32"/>
  <c r="O467" i="32"/>
  <c r="A470" i="32"/>
  <c r="D473" i="32"/>
  <c r="E473" i="32"/>
  <c r="F473" i="32"/>
  <c r="G473" i="32"/>
  <c r="H473" i="32"/>
  <c r="I473" i="32"/>
  <c r="J473" i="32"/>
  <c r="K473" i="32"/>
  <c r="L473" i="32"/>
  <c r="M473" i="32"/>
  <c r="N473" i="32"/>
  <c r="O473" i="32"/>
  <c r="A476" i="32"/>
  <c r="D479" i="32"/>
  <c r="E479" i="32"/>
  <c r="F479" i="32"/>
  <c r="G479" i="32"/>
  <c r="H479" i="32"/>
  <c r="I479" i="32"/>
  <c r="J479" i="32"/>
  <c r="K479" i="32"/>
  <c r="L479" i="32"/>
  <c r="M479" i="32"/>
  <c r="N479" i="32"/>
  <c r="O479" i="32"/>
  <c r="A482" i="32"/>
  <c r="D485" i="32"/>
  <c r="E485" i="32"/>
  <c r="F485" i="32"/>
  <c r="G485" i="32"/>
  <c r="H485" i="32"/>
  <c r="I485" i="32"/>
  <c r="J485" i="32"/>
  <c r="K485" i="32"/>
  <c r="L485" i="32"/>
  <c r="M485" i="32"/>
  <c r="N485" i="32"/>
  <c r="O485" i="32"/>
  <c r="A488" i="32"/>
  <c r="D491" i="32"/>
  <c r="E491" i="32"/>
  <c r="F491" i="32"/>
  <c r="G491" i="32"/>
  <c r="H491" i="32"/>
  <c r="I491" i="32"/>
  <c r="J491" i="32"/>
  <c r="K491" i="32"/>
  <c r="L491" i="32"/>
  <c r="M491" i="32"/>
  <c r="N491" i="32"/>
  <c r="O491" i="32"/>
  <c r="A494" i="32"/>
  <c r="D497" i="32"/>
  <c r="E497" i="32"/>
  <c r="F497" i="32"/>
  <c r="G497" i="32"/>
  <c r="H497" i="32"/>
  <c r="I497" i="32"/>
  <c r="J497" i="32"/>
  <c r="K497" i="32"/>
  <c r="L497" i="32"/>
  <c r="M497" i="32"/>
  <c r="N497" i="32"/>
  <c r="O497" i="32"/>
  <c r="A500" i="32"/>
  <c r="D503" i="32"/>
  <c r="E503" i="32"/>
  <c r="F503" i="32"/>
  <c r="G503" i="32"/>
  <c r="H503" i="32"/>
  <c r="I503" i="32"/>
  <c r="J503" i="32"/>
  <c r="K503" i="32"/>
  <c r="L503" i="32"/>
  <c r="M503" i="32"/>
  <c r="N503" i="32"/>
  <c r="O503" i="32"/>
  <c r="B535" i="32"/>
  <c r="B536" i="32" s="1"/>
  <c r="B537" i="32" s="1"/>
  <c r="B538" i="32" s="1"/>
  <c r="B539" i="32" s="1"/>
  <c r="B540" i="32" s="1"/>
  <c r="B541" i="32" s="1"/>
  <c r="B542" i="32" s="1"/>
  <c r="B543" i="32" s="1"/>
  <c r="B544" i="32" s="1"/>
  <c r="B545" i="32" s="1"/>
  <c r="B546" i="32" s="1"/>
  <c r="B547" i="32" s="1"/>
  <c r="B548" i="32" s="1"/>
  <c r="B549" i="32" s="1"/>
  <c r="B550" i="32" s="1"/>
  <c r="B551" i="32" s="1"/>
  <c r="B552" i="32" s="1"/>
  <c r="B553" i="32" s="1"/>
  <c r="B554" i="32" s="1"/>
  <c r="B555" i="32" s="1"/>
  <c r="B556" i="32" s="1"/>
  <c r="B557" i="32" s="1"/>
  <c r="B558" i="32" s="1"/>
  <c r="B559" i="32" s="1"/>
  <c r="B560" i="32" s="1"/>
  <c r="B561" i="32" s="1"/>
  <c r="B562" i="32" s="1"/>
  <c r="B563" i="32" s="1"/>
  <c r="B564" i="32" s="1"/>
  <c r="B565" i="32" s="1"/>
  <c r="B566" i="32" s="1"/>
  <c r="B567" i="32" s="1"/>
  <c r="B568" i="32" s="1"/>
  <c r="B569" i="32" s="1"/>
  <c r="B570" i="32" s="1"/>
  <c r="K535" i="32"/>
  <c r="L535" i="32"/>
  <c r="L537" i="32"/>
  <c r="V535" i="32"/>
  <c r="W535" i="32"/>
  <c r="K536" i="32"/>
  <c r="L536" i="32"/>
  <c r="L543" i="32"/>
  <c r="V536" i="32"/>
  <c r="W536" i="32"/>
  <c r="W538" i="32"/>
  <c r="K537" i="32"/>
  <c r="V537" i="32"/>
  <c r="W537" i="32"/>
  <c r="K538" i="32"/>
  <c r="L538" i="32"/>
  <c r="L540" i="32"/>
  <c r="V538" i="32"/>
  <c r="W544" i="32"/>
  <c r="K539" i="32"/>
  <c r="L539" i="32"/>
  <c r="L546" i="32"/>
  <c r="V539" i="32"/>
  <c r="W539" i="32"/>
  <c r="W541" i="32"/>
  <c r="K540" i="32"/>
  <c r="L541" i="32"/>
  <c r="V540" i="32"/>
  <c r="W540" i="32"/>
  <c r="K541" i="32"/>
  <c r="V541" i="32"/>
  <c r="W546" i="32"/>
  <c r="K542" i="32"/>
  <c r="L542" i="32"/>
  <c r="L544" i="32"/>
  <c r="V542" i="32"/>
  <c r="W542" i="32"/>
  <c r="W543" i="32"/>
  <c r="K543" i="32"/>
  <c r="V543" i="32"/>
  <c r="K544" i="32"/>
  <c r="L545" i="32"/>
  <c r="V544" i="32"/>
  <c r="W545" i="32"/>
  <c r="K545" i="32"/>
  <c r="V545" i="32"/>
  <c r="K546" i="32"/>
  <c r="V546" i="32"/>
  <c r="V5" i="31"/>
  <c r="V6" i="31"/>
  <c r="V7" i="31"/>
  <c r="V8" i="31"/>
  <c r="A408" i="31"/>
  <c r="A409" i="31"/>
  <c r="D412" i="31"/>
  <c r="E412" i="31"/>
  <c r="F412" i="31"/>
  <c r="G412" i="31"/>
  <c r="H412" i="31"/>
  <c r="I412" i="31"/>
  <c r="J412" i="31"/>
  <c r="K412" i="31"/>
  <c r="L412" i="31"/>
  <c r="M412" i="31"/>
  <c r="N412" i="31"/>
  <c r="O412" i="31"/>
  <c r="A415" i="31"/>
  <c r="D418" i="31"/>
  <c r="E418" i="31"/>
  <c r="F418" i="31"/>
  <c r="G418" i="31"/>
  <c r="H418" i="31"/>
  <c r="I418" i="31"/>
  <c r="J418" i="31"/>
  <c r="K418" i="31"/>
  <c r="L418" i="31"/>
  <c r="M418" i="31"/>
  <c r="N418" i="31"/>
  <c r="O418" i="31"/>
  <c r="A421" i="31"/>
  <c r="D424" i="31"/>
  <c r="E424" i="31"/>
  <c r="F424" i="31"/>
  <c r="G424" i="31"/>
  <c r="H424" i="31"/>
  <c r="I424" i="31"/>
  <c r="J424" i="31"/>
  <c r="K424" i="31"/>
  <c r="L424" i="31"/>
  <c r="M424" i="31"/>
  <c r="N424" i="31"/>
  <c r="O424" i="31"/>
  <c r="A427" i="31"/>
  <c r="D430" i="31"/>
  <c r="E430" i="31"/>
  <c r="F430" i="31"/>
  <c r="G430" i="31"/>
  <c r="H430" i="31"/>
  <c r="I430" i="31"/>
  <c r="J430" i="31"/>
  <c r="K430" i="31"/>
  <c r="L430" i="31"/>
  <c r="M430" i="31"/>
  <c r="N430" i="31"/>
  <c r="O430" i="31"/>
  <c r="A433" i="31"/>
  <c r="D436" i="31"/>
  <c r="E436" i="31"/>
  <c r="F436" i="31"/>
  <c r="G436" i="31"/>
  <c r="H436" i="31"/>
  <c r="I436" i="31"/>
  <c r="J436" i="31"/>
  <c r="K436" i="31"/>
  <c r="L436" i="31"/>
  <c r="M436" i="31"/>
  <c r="N436" i="31"/>
  <c r="O436" i="31"/>
  <c r="A439" i="31"/>
  <c r="D442" i="31"/>
  <c r="E442" i="31"/>
  <c r="F442" i="31"/>
  <c r="G442" i="31"/>
  <c r="H442" i="31"/>
  <c r="I442" i="31"/>
  <c r="J442" i="31"/>
  <c r="K442" i="31"/>
  <c r="L442" i="31"/>
  <c r="M442" i="31"/>
  <c r="N442" i="31"/>
  <c r="O442" i="31"/>
  <c r="A445" i="31"/>
  <c r="D448" i="31"/>
  <c r="E448" i="31"/>
  <c r="F448" i="31"/>
  <c r="G448" i="31"/>
  <c r="H448" i="31"/>
  <c r="I448" i="31"/>
  <c r="J448" i="31"/>
  <c r="K448" i="31"/>
  <c r="L448" i="31"/>
  <c r="M448" i="31"/>
  <c r="N448" i="31"/>
  <c r="O448" i="31"/>
  <c r="A451" i="31"/>
  <c r="A452" i="31"/>
  <c r="D455" i="31"/>
  <c r="E455" i="31"/>
  <c r="F455" i="31"/>
  <c r="G455" i="31"/>
  <c r="H455" i="31"/>
  <c r="I455" i="31"/>
  <c r="J455" i="31"/>
  <c r="K455" i="31"/>
  <c r="L455" i="31"/>
  <c r="M455" i="31"/>
  <c r="N455" i="31"/>
  <c r="O455" i="31"/>
  <c r="A458" i="31"/>
  <c r="D461" i="31"/>
  <c r="E461" i="31"/>
  <c r="F461" i="31"/>
  <c r="G461" i="31"/>
  <c r="H461" i="31"/>
  <c r="I461" i="31"/>
  <c r="J461" i="31"/>
  <c r="K461" i="31"/>
  <c r="L461" i="31"/>
  <c r="M461" i="31"/>
  <c r="N461" i="31"/>
  <c r="O461" i="31"/>
  <c r="A464" i="31"/>
  <c r="D467" i="31"/>
  <c r="E467" i="31"/>
  <c r="F467" i="31"/>
  <c r="G467" i="31"/>
  <c r="H467" i="31"/>
  <c r="I467" i="31"/>
  <c r="J467" i="31"/>
  <c r="K467" i="31"/>
  <c r="L467" i="31"/>
  <c r="M467" i="31"/>
  <c r="N467" i="31"/>
  <c r="O467" i="31"/>
  <c r="A470" i="31"/>
  <c r="D473" i="31"/>
  <c r="E473" i="31"/>
  <c r="F473" i="31"/>
  <c r="G473" i="31"/>
  <c r="H473" i="31"/>
  <c r="I473" i="31"/>
  <c r="J473" i="31"/>
  <c r="K473" i="31"/>
  <c r="L473" i="31"/>
  <c r="M473" i="31"/>
  <c r="N473" i="31"/>
  <c r="O473" i="31"/>
  <c r="A476" i="31"/>
  <c r="D479" i="31"/>
  <c r="E479" i="31"/>
  <c r="F479" i="31"/>
  <c r="G479" i="31"/>
  <c r="H479" i="31"/>
  <c r="I479" i="31"/>
  <c r="J479" i="31"/>
  <c r="K479" i="31"/>
  <c r="L479" i="31"/>
  <c r="M479" i="31"/>
  <c r="N479" i="31"/>
  <c r="O479" i="31"/>
  <c r="A482" i="31"/>
  <c r="D485" i="31"/>
  <c r="E485" i="31"/>
  <c r="F485" i="31"/>
  <c r="G485" i="31"/>
  <c r="H485" i="31"/>
  <c r="I485" i="31"/>
  <c r="J485" i="31"/>
  <c r="K485" i="31"/>
  <c r="L485" i="31"/>
  <c r="M485" i="31"/>
  <c r="N485" i="31"/>
  <c r="O485" i="31"/>
  <c r="A488" i="31"/>
  <c r="D491" i="31"/>
  <c r="E491" i="31"/>
  <c r="F491" i="31"/>
  <c r="G491" i="31"/>
  <c r="H491" i="31"/>
  <c r="I491" i="31"/>
  <c r="J491" i="31"/>
  <c r="K491" i="31"/>
  <c r="L491" i="31"/>
  <c r="M491" i="31"/>
  <c r="N491" i="31"/>
  <c r="O491" i="31"/>
  <c r="A494" i="31"/>
  <c r="D497" i="31"/>
  <c r="E497" i="31"/>
  <c r="F497" i="31"/>
  <c r="G497" i="31"/>
  <c r="H497" i="31"/>
  <c r="I497" i="31"/>
  <c r="J497" i="31"/>
  <c r="K497" i="31"/>
  <c r="L497" i="31"/>
  <c r="M497" i="31"/>
  <c r="N497" i="31"/>
  <c r="O497" i="31"/>
  <c r="A500" i="31"/>
  <c r="D503" i="31"/>
  <c r="E503" i="31"/>
  <c r="F503" i="31"/>
  <c r="G503" i="31"/>
  <c r="H503" i="31"/>
  <c r="I503" i="31"/>
  <c r="J503" i="31"/>
  <c r="K503" i="31"/>
  <c r="L503" i="31"/>
  <c r="M503" i="31"/>
  <c r="N503" i="31"/>
  <c r="O503" i="31"/>
  <c r="B535" i="3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K535" i="31"/>
  <c r="L535" i="31"/>
  <c r="L537" i="31"/>
  <c r="V535" i="31"/>
  <c r="W535" i="31"/>
  <c r="W540" i="31"/>
  <c r="K536" i="31"/>
  <c r="L536" i="31"/>
  <c r="V536" i="31"/>
  <c r="W536" i="31"/>
  <c r="W546" i="31"/>
  <c r="K537" i="31"/>
  <c r="L543" i="31"/>
  <c r="L546" i="31"/>
  <c r="V537" i="31"/>
  <c r="W537" i="31"/>
  <c r="W543" i="31"/>
  <c r="K538" i="31"/>
  <c r="L538" i="31"/>
  <c r="L540" i="31"/>
  <c r="V538" i="31"/>
  <c r="W538" i="31"/>
  <c r="K539" i="31"/>
  <c r="L539" i="31"/>
  <c r="V539" i="31"/>
  <c r="W539" i="31"/>
  <c r="K540" i="31"/>
  <c r="L544" i="31"/>
  <c r="V540" i="31"/>
  <c r="W544" i="31"/>
  <c r="K541" i="31"/>
  <c r="L541" i="31"/>
  <c r="V541" i="31"/>
  <c r="W541" i="31"/>
  <c r="K542" i="31"/>
  <c r="L542" i="31"/>
  <c r="V542" i="31"/>
  <c r="W542" i="31"/>
  <c r="K543" i="31"/>
  <c r="V543" i="31"/>
  <c r="K544" i="31"/>
  <c r="L545" i="31"/>
  <c r="V544" i="31"/>
  <c r="W545" i="31"/>
  <c r="K545" i="31"/>
  <c r="V545" i="31"/>
  <c r="K546" i="31"/>
  <c r="V546" i="31"/>
  <c r="V5" i="30"/>
  <c r="V6" i="30"/>
  <c r="V7" i="30"/>
  <c r="V8" i="30"/>
  <c r="A408" i="30"/>
  <c r="A409" i="30"/>
  <c r="D412" i="30"/>
  <c r="E412" i="30"/>
  <c r="F412" i="30"/>
  <c r="G412" i="30"/>
  <c r="H412" i="30"/>
  <c r="I412" i="30"/>
  <c r="J412" i="30"/>
  <c r="K412" i="30"/>
  <c r="L412" i="30"/>
  <c r="M412" i="30"/>
  <c r="N412" i="30"/>
  <c r="O412" i="30"/>
  <c r="A415" i="30"/>
  <c r="D418" i="30"/>
  <c r="E418" i="30"/>
  <c r="F418" i="30"/>
  <c r="G418" i="30"/>
  <c r="H418" i="30"/>
  <c r="I418" i="30"/>
  <c r="J418" i="30"/>
  <c r="K418" i="30"/>
  <c r="L418" i="30"/>
  <c r="M418" i="30"/>
  <c r="N418" i="30"/>
  <c r="O418" i="30"/>
  <c r="A421" i="30"/>
  <c r="D424" i="30"/>
  <c r="E424" i="30"/>
  <c r="F424" i="30"/>
  <c r="G424" i="30"/>
  <c r="H424" i="30"/>
  <c r="I424" i="30"/>
  <c r="J424" i="30"/>
  <c r="K424" i="30"/>
  <c r="L424" i="30"/>
  <c r="M424" i="30"/>
  <c r="N424" i="30"/>
  <c r="O424" i="30"/>
  <c r="A427" i="30"/>
  <c r="D430" i="30"/>
  <c r="E430" i="30"/>
  <c r="F430" i="30"/>
  <c r="G430" i="30"/>
  <c r="H430" i="30"/>
  <c r="I430" i="30"/>
  <c r="J430" i="30"/>
  <c r="K430" i="30"/>
  <c r="L430" i="30"/>
  <c r="M430" i="30"/>
  <c r="N430" i="30"/>
  <c r="O430" i="30"/>
  <c r="A433" i="30"/>
  <c r="D436" i="30"/>
  <c r="E436" i="30"/>
  <c r="F436" i="30"/>
  <c r="G436" i="30"/>
  <c r="H436" i="30"/>
  <c r="I436" i="30"/>
  <c r="J436" i="30"/>
  <c r="K436" i="30"/>
  <c r="L436" i="30"/>
  <c r="M436" i="30"/>
  <c r="N436" i="30"/>
  <c r="O436" i="30"/>
  <c r="A439" i="30"/>
  <c r="D442" i="30"/>
  <c r="E442" i="30"/>
  <c r="F442" i="30"/>
  <c r="G442" i="30"/>
  <c r="H442" i="30"/>
  <c r="I442" i="30"/>
  <c r="J442" i="30"/>
  <c r="K442" i="30"/>
  <c r="L442" i="30"/>
  <c r="M442" i="30"/>
  <c r="N442" i="30"/>
  <c r="O442" i="30"/>
  <c r="A445" i="30"/>
  <c r="D448" i="30"/>
  <c r="E448" i="30"/>
  <c r="F448" i="30"/>
  <c r="G448" i="30"/>
  <c r="H448" i="30"/>
  <c r="I448" i="30"/>
  <c r="J448" i="30"/>
  <c r="K448" i="30"/>
  <c r="L448" i="30"/>
  <c r="M448" i="30"/>
  <c r="N448" i="30"/>
  <c r="O448" i="30"/>
  <c r="A451" i="30"/>
  <c r="A452" i="30"/>
  <c r="D455" i="30"/>
  <c r="E455" i="30"/>
  <c r="F455" i="30"/>
  <c r="G455" i="30"/>
  <c r="H455" i="30"/>
  <c r="I455" i="30"/>
  <c r="J455" i="30"/>
  <c r="K455" i="30"/>
  <c r="L455" i="30"/>
  <c r="M455" i="30"/>
  <c r="N455" i="30"/>
  <c r="O455" i="30"/>
  <c r="A458" i="30"/>
  <c r="D461" i="30"/>
  <c r="E461" i="30"/>
  <c r="F461" i="30"/>
  <c r="G461" i="30"/>
  <c r="H461" i="30"/>
  <c r="I461" i="30"/>
  <c r="J461" i="30"/>
  <c r="K461" i="30"/>
  <c r="L461" i="30"/>
  <c r="M461" i="30"/>
  <c r="N461" i="30"/>
  <c r="O461" i="30"/>
  <c r="A464" i="30"/>
  <c r="D467" i="30"/>
  <c r="E467" i="30"/>
  <c r="F467" i="30"/>
  <c r="G467" i="30"/>
  <c r="H467" i="30"/>
  <c r="I467" i="30"/>
  <c r="J467" i="30"/>
  <c r="K467" i="30"/>
  <c r="L467" i="30"/>
  <c r="M467" i="30"/>
  <c r="N467" i="30"/>
  <c r="O467" i="30"/>
  <c r="A470" i="30"/>
  <c r="D473" i="30"/>
  <c r="E473" i="30"/>
  <c r="F473" i="30"/>
  <c r="G473" i="30"/>
  <c r="H473" i="30"/>
  <c r="I473" i="30"/>
  <c r="J473" i="30"/>
  <c r="K473" i="30"/>
  <c r="L473" i="30"/>
  <c r="M473" i="30"/>
  <c r="N473" i="30"/>
  <c r="O473" i="30"/>
  <c r="A476" i="30"/>
  <c r="D479" i="30"/>
  <c r="E479" i="30"/>
  <c r="F479" i="30"/>
  <c r="G479" i="30"/>
  <c r="H479" i="30"/>
  <c r="I479" i="30"/>
  <c r="J479" i="30"/>
  <c r="K479" i="30"/>
  <c r="L479" i="30"/>
  <c r="M479" i="30"/>
  <c r="N479" i="30"/>
  <c r="O479" i="30"/>
  <c r="A482" i="30"/>
  <c r="D485" i="30"/>
  <c r="E485" i="30"/>
  <c r="F485" i="30"/>
  <c r="G485" i="30"/>
  <c r="H485" i="30"/>
  <c r="I485" i="30"/>
  <c r="J485" i="30"/>
  <c r="K485" i="30"/>
  <c r="L485" i="30"/>
  <c r="M485" i="30"/>
  <c r="N485" i="30"/>
  <c r="O485" i="30"/>
  <c r="A488" i="30"/>
  <c r="D491" i="30"/>
  <c r="E491" i="30"/>
  <c r="F491" i="30"/>
  <c r="G491" i="30"/>
  <c r="H491" i="30"/>
  <c r="I491" i="30"/>
  <c r="J491" i="30"/>
  <c r="K491" i="30"/>
  <c r="L491" i="30"/>
  <c r="M491" i="30"/>
  <c r="N491" i="30"/>
  <c r="O491" i="30"/>
  <c r="A494" i="30"/>
  <c r="D497" i="30"/>
  <c r="E497" i="30"/>
  <c r="F497" i="30"/>
  <c r="G497" i="30"/>
  <c r="H497" i="30"/>
  <c r="I497" i="30"/>
  <c r="J497" i="30"/>
  <c r="K497" i="30"/>
  <c r="L497" i="30"/>
  <c r="M497" i="30"/>
  <c r="N497" i="30"/>
  <c r="O497" i="30"/>
  <c r="A500" i="30"/>
  <c r="D503" i="30"/>
  <c r="E503" i="30"/>
  <c r="F503" i="30"/>
  <c r="G503" i="30"/>
  <c r="H503" i="30"/>
  <c r="I503" i="30"/>
  <c r="J503" i="30"/>
  <c r="K503" i="30"/>
  <c r="L503" i="30"/>
  <c r="M503" i="30"/>
  <c r="N503" i="30"/>
  <c r="O503" i="30"/>
  <c r="B535" i="30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K535" i="30"/>
  <c r="L535" i="30"/>
  <c r="L537" i="30"/>
  <c r="V535" i="30"/>
  <c r="W535" i="30"/>
  <c r="W537" i="30"/>
  <c r="K536" i="30"/>
  <c r="L536" i="30"/>
  <c r="V536" i="30"/>
  <c r="W536" i="30"/>
  <c r="W540" i="30"/>
  <c r="K537" i="30"/>
  <c r="L543" i="30"/>
  <c r="L540" i="30"/>
  <c r="V537" i="30"/>
  <c r="W546" i="30"/>
  <c r="K538" i="30"/>
  <c r="L538" i="30"/>
  <c r="L546" i="30"/>
  <c r="V538" i="30"/>
  <c r="W538" i="30"/>
  <c r="W545" i="30"/>
  <c r="K539" i="30"/>
  <c r="L539" i="30"/>
  <c r="V539" i="30"/>
  <c r="W539" i="30"/>
  <c r="K540" i="30"/>
  <c r="L541" i="30"/>
  <c r="V540" i="30"/>
  <c r="K541" i="30"/>
  <c r="L544" i="30"/>
  <c r="V541" i="30"/>
  <c r="W541" i="30"/>
  <c r="W543" i="30"/>
  <c r="K542" i="30"/>
  <c r="L542" i="30"/>
  <c r="V542" i="30"/>
  <c r="W542" i="30"/>
  <c r="K543" i="30"/>
  <c r="V543" i="30"/>
  <c r="K544" i="30"/>
  <c r="L545" i="30"/>
  <c r="V544" i="30"/>
  <c r="W544" i="30"/>
  <c r="K545" i="30"/>
  <c r="V545" i="30"/>
  <c r="K546" i="30"/>
  <c r="V546" i="30"/>
  <c r="V5" i="29"/>
  <c r="V6" i="29"/>
  <c r="V7" i="29"/>
  <c r="V8" i="29"/>
  <c r="A408" i="29"/>
  <c r="A409" i="29"/>
  <c r="D412" i="29"/>
  <c r="E412" i="29"/>
  <c r="F412" i="29"/>
  <c r="G412" i="29"/>
  <c r="H412" i="29"/>
  <c r="I412" i="29"/>
  <c r="J412" i="29"/>
  <c r="K412" i="29"/>
  <c r="L412" i="29"/>
  <c r="M412" i="29"/>
  <c r="N412" i="29"/>
  <c r="O412" i="29"/>
  <c r="A415" i="29"/>
  <c r="D418" i="29"/>
  <c r="E418" i="29"/>
  <c r="F418" i="29"/>
  <c r="G418" i="29"/>
  <c r="H418" i="29"/>
  <c r="I418" i="29"/>
  <c r="J418" i="29"/>
  <c r="K418" i="29"/>
  <c r="L418" i="29"/>
  <c r="M418" i="29"/>
  <c r="N418" i="29"/>
  <c r="O418" i="29"/>
  <c r="A421" i="29"/>
  <c r="D424" i="29"/>
  <c r="E424" i="29"/>
  <c r="F424" i="29"/>
  <c r="G424" i="29"/>
  <c r="H424" i="29"/>
  <c r="I424" i="29"/>
  <c r="J424" i="29"/>
  <c r="K424" i="29"/>
  <c r="L424" i="29"/>
  <c r="M424" i="29"/>
  <c r="N424" i="29"/>
  <c r="O424" i="29"/>
  <c r="A427" i="29"/>
  <c r="D430" i="29"/>
  <c r="E430" i="29"/>
  <c r="F430" i="29"/>
  <c r="G430" i="29"/>
  <c r="H430" i="29"/>
  <c r="I430" i="29"/>
  <c r="J430" i="29"/>
  <c r="K430" i="29"/>
  <c r="L430" i="29"/>
  <c r="M430" i="29"/>
  <c r="N430" i="29"/>
  <c r="O430" i="29"/>
  <c r="A433" i="29"/>
  <c r="D436" i="29"/>
  <c r="E436" i="29"/>
  <c r="F436" i="29"/>
  <c r="G436" i="29"/>
  <c r="H436" i="29"/>
  <c r="I436" i="29"/>
  <c r="J436" i="29"/>
  <c r="K436" i="29"/>
  <c r="L436" i="29"/>
  <c r="M436" i="29"/>
  <c r="N436" i="29"/>
  <c r="O436" i="29"/>
  <c r="A439" i="29"/>
  <c r="D442" i="29"/>
  <c r="E442" i="29"/>
  <c r="F442" i="29"/>
  <c r="G442" i="29"/>
  <c r="H442" i="29"/>
  <c r="I442" i="29"/>
  <c r="J442" i="29"/>
  <c r="K442" i="29"/>
  <c r="L442" i="29"/>
  <c r="M442" i="29"/>
  <c r="N442" i="29"/>
  <c r="O442" i="29"/>
  <c r="A445" i="29"/>
  <c r="D448" i="29"/>
  <c r="E448" i="29"/>
  <c r="F448" i="29"/>
  <c r="G448" i="29"/>
  <c r="H448" i="29"/>
  <c r="I448" i="29"/>
  <c r="J448" i="29"/>
  <c r="K448" i="29"/>
  <c r="L448" i="29"/>
  <c r="M448" i="29"/>
  <c r="N448" i="29"/>
  <c r="O448" i="29"/>
  <c r="A451" i="29"/>
  <c r="A452" i="29"/>
  <c r="D455" i="29"/>
  <c r="E455" i="29"/>
  <c r="F455" i="29"/>
  <c r="G455" i="29"/>
  <c r="H455" i="29"/>
  <c r="I455" i="29"/>
  <c r="J455" i="29"/>
  <c r="K455" i="29"/>
  <c r="L455" i="29"/>
  <c r="M455" i="29"/>
  <c r="N455" i="29"/>
  <c r="O455" i="29"/>
  <c r="A458" i="29"/>
  <c r="D461" i="29"/>
  <c r="E461" i="29"/>
  <c r="F461" i="29"/>
  <c r="G461" i="29"/>
  <c r="H461" i="29"/>
  <c r="I461" i="29"/>
  <c r="J461" i="29"/>
  <c r="K461" i="29"/>
  <c r="L461" i="29"/>
  <c r="M461" i="29"/>
  <c r="N461" i="29"/>
  <c r="O461" i="29"/>
  <c r="A464" i="29"/>
  <c r="D467" i="29"/>
  <c r="E467" i="29"/>
  <c r="F467" i="29"/>
  <c r="G467" i="29"/>
  <c r="H467" i="29"/>
  <c r="I467" i="29"/>
  <c r="J467" i="29"/>
  <c r="K467" i="29"/>
  <c r="L467" i="29"/>
  <c r="M467" i="29"/>
  <c r="N467" i="29"/>
  <c r="O467" i="29"/>
  <c r="A470" i="29"/>
  <c r="D473" i="29"/>
  <c r="E473" i="29"/>
  <c r="F473" i="29"/>
  <c r="G473" i="29"/>
  <c r="H473" i="29"/>
  <c r="I473" i="29"/>
  <c r="J473" i="29"/>
  <c r="K473" i="29"/>
  <c r="L473" i="29"/>
  <c r="M473" i="29"/>
  <c r="N473" i="29"/>
  <c r="O473" i="29"/>
  <c r="A476" i="29"/>
  <c r="D479" i="29"/>
  <c r="E479" i="29"/>
  <c r="F479" i="29"/>
  <c r="G479" i="29"/>
  <c r="H479" i="29"/>
  <c r="I479" i="29"/>
  <c r="J479" i="29"/>
  <c r="K479" i="29"/>
  <c r="L479" i="29"/>
  <c r="M479" i="29"/>
  <c r="N479" i="29"/>
  <c r="O479" i="29"/>
  <c r="A482" i="29"/>
  <c r="D485" i="29"/>
  <c r="E485" i="29"/>
  <c r="F485" i="29"/>
  <c r="G485" i="29"/>
  <c r="H485" i="29"/>
  <c r="I485" i="29"/>
  <c r="J485" i="29"/>
  <c r="K485" i="29"/>
  <c r="L485" i="29"/>
  <c r="M485" i="29"/>
  <c r="N485" i="29"/>
  <c r="O485" i="29"/>
  <c r="A488" i="29"/>
  <c r="D491" i="29"/>
  <c r="E491" i="29"/>
  <c r="F491" i="29"/>
  <c r="G491" i="29"/>
  <c r="H491" i="29"/>
  <c r="I491" i="29"/>
  <c r="J491" i="29"/>
  <c r="K491" i="29"/>
  <c r="L491" i="29"/>
  <c r="M491" i="29"/>
  <c r="N491" i="29"/>
  <c r="O491" i="29"/>
  <c r="A494" i="29"/>
  <c r="D497" i="29"/>
  <c r="E497" i="29"/>
  <c r="F497" i="29"/>
  <c r="G497" i="29"/>
  <c r="H497" i="29"/>
  <c r="I497" i="29"/>
  <c r="J497" i="29"/>
  <c r="K497" i="29"/>
  <c r="L497" i="29"/>
  <c r="M497" i="29"/>
  <c r="N497" i="29"/>
  <c r="O497" i="29"/>
  <c r="A500" i="29"/>
  <c r="D503" i="29"/>
  <c r="E503" i="29"/>
  <c r="F503" i="29"/>
  <c r="G503" i="29"/>
  <c r="H503" i="29"/>
  <c r="I503" i="29"/>
  <c r="J503" i="29"/>
  <c r="K503" i="29"/>
  <c r="L503" i="29"/>
  <c r="M503" i="29"/>
  <c r="N503" i="29"/>
  <c r="O503" i="29"/>
  <c r="B535" i="29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K535" i="29"/>
  <c r="L535" i="29"/>
  <c r="L537" i="29"/>
  <c r="L543" i="29"/>
  <c r="V535" i="29"/>
  <c r="W535" i="29"/>
  <c r="W541" i="29"/>
  <c r="K536" i="29"/>
  <c r="L536" i="29"/>
  <c r="L541" i="29"/>
  <c r="V536" i="29"/>
  <c r="W536" i="29"/>
  <c r="W540" i="29"/>
  <c r="K537" i="29"/>
  <c r="V537" i="29"/>
  <c r="W537" i="29"/>
  <c r="K538" i="29"/>
  <c r="L538" i="29"/>
  <c r="L540" i="29"/>
  <c r="V538" i="29"/>
  <c r="W538" i="29"/>
  <c r="W542" i="29"/>
  <c r="K539" i="29"/>
  <c r="L539" i="29"/>
  <c r="V539" i="29"/>
  <c r="W539" i="29"/>
  <c r="K540" i="29"/>
  <c r="L546" i="29"/>
  <c r="V540" i="29"/>
  <c r="K541" i="29"/>
  <c r="V541" i="29"/>
  <c r="W544" i="29"/>
  <c r="K542" i="29"/>
  <c r="L542" i="29"/>
  <c r="L544" i="29"/>
  <c r="V542" i="29"/>
  <c r="W546" i="29"/>
  <c r="K543" i="29"/>
  <c r="V543" i="29"/>
  <c r="W543" i="29"/>
  <c r="K544" i="29"/>
  <c r="V544" i="29"/>
  <c r="K545" i="29"/>
  <c r="L545" i="29"/>
  <c r="V545" i="29"/>
  <c r="W545" i="29"/>
  <c r="K546" i="29"/>
  <c r="V546" i="29"/>
  <c r="V5" i="28"/>
  <c r="V6" i="28"/>
  <c r="V7" i="28"/>
  <c r="V8" i="28"/>
  <c r="A408" i="28"/>
  <c r="A409" i="28"/>
  <c r="D412" i="28"/>
  <c r="E412" i="28"/>
  <c r="F412" i="28"/>
  <c r="G412" i="28"/>
  <c r="H412" i="28"/>
  <c r="I412" i="28"/>
  <c r="J412" i="28"/>
  <c r="K412" i="28"/>
  <c r="L412" i="28"/>
  <c r="M412" i="28"/>
  <c r="N412" i="28"/>
  <c r="O412" i="28"/>
  <c r="A415" i="28"/>
  <c r="D418" i="28"/>
  <c r="E418" i="28"/>
  <c r="F418" i="28"/>
  <c r="G418" i="28"/>
  <c r="H418" i="28"/>
  <c r="I418" i="28"/>
  <c r="J418" i="28"/>
  <c r="K418" i="28"/>
  <c r="L418" i="28"/>
  <c r="M418" i="28"/>
  <c r="N418" i="28"/>
  <c r="O418" i="28"/>
  <c r="A421" i="28"/>
  <c r="D424" i="28"/>
  <c r="E424" i="28"/>
  <c r="F424" i="28"/>
  <c r="G424" i="28"/>
  <c r="H424" i="28"/>
  <c r="I424" i="28"/>
  <c r="J424" i="28"/>
  <c r="K424" i="28"/>
  <c r="L424" i="28"/>
  <c r="M424" i="28"/>
  <c r="N424" i="28"/>
  <c r="O424" i="28"/>
  <c r="A427" i="28"/>
  <c r="D430" i="28"/>
  <c r="E430" i="28"/>
  <c r="F430" i="28"/>
  <c r="G430" i="28"/>
  <c r="H430" i="28"/>
  <c r="I430" i="28"/>
  <c r="J430" i="28"/>
  <c r="K430" i="28"/>
  <c r="L430" i="28"/>
  <c r="M430" i="28"/>
  <c r="N430" i="28"/>
  <c r="O430" i="28"/>
  <c r="A433" i="28"/>
  <c r="D436" i="28"/>
  <c r="E436" i="28"/>
  <c r="F436" i="28"/>
  <c r="G436" i="28"/>
  <c r="H436" i="28"/>
  <c r="I436" i="28"/>
  <c r="J436" i="28"/>
  <c r="K436" i="28"/>
  <c r="L436" i="28"/>
  <c r="M436" i="28"/>
  <c r="N436" i="28"/>
  <c r="O436" i="28"/>
  <c r="A439" i="28"/>
  <c r="D442" i="28"/>
  <c r="E442" i="28"/>
  <c r="F442" i="28"/>
  <c r="G442" i="28"/>
  <c r="H442" i="28"/>
  <c r="I442" i="28"/>
  <c r="J442" i="28"/>
  <c r="K442" i="28"/>
  <c r="L442" i="28"/>
  <c r="M442" i="28"/>
  <c r="N442" i="28"/>
  <c r="O442" i="28"/>
  <c r="A445" i="28"/>
  <c r="D448" i="28"/>
  <c r="E448" i="28"/>
  <c r="F448" i="28"/>
  <c r="G448" i="28"/>
  <c r="H448" i="28"/>
  <c r="I448" i="28"/>
  <c r="J448" i="28"/>
  <c r="K448" i="28"/>
  <c r="L448" i="28"/>
  <c r="M448" i="28"/>
  <c r="N448" i="28"/>
  <c r="O448" i="28"/>
  <c r="A451" i="28"/>
  <c r="A452" i="28"/>
  <c r="D455" i="28"/>
  <c r="E455" i="28"/>
  <c r="F455" i="28"/>
  <c r="G455" i="28"/>
  <c r="H455" i="28"/>
  <c r="I455" i="28"/>
  <c r="J455" i="28"/>
  <c r="K455" i="28"/>
  <c r="L455" i="28"/>
  <c r="M455" i="28"/>
  <c r="N455" i="28"/>
  <c r="O455" i="28"/>
  <c r="A458" i="28"/>
  <c r="D461" i="28"/>
  <c r="E461" i="28"/>
  <c r="F461" i="28"/>
  <c r="G461" i="28"/>
  <c r="H461" i="28"/>
  <c r="I461" i="28"/>
  <c r="J461" i="28"/>
  <c r="K461" i="28"/>
  <c r="L461" i="28"/>
  <c r="M461" i="28"/>
  <c r="N461" i="28"/>
  <c r="O461" i="28"/>
  <c r="A464" i="28"/>
  <c r="D467" i="28"/>
  <c r="E467" i="28"/>
  <c r="F467" i="28"/>
  <c r="G467" i="28"/>
  <c r="H467" i="28"/>
  <c r="I467" i="28"/>
  <c r="J467" i="28"/>
  <c r="K467" i="28"/>
  <c r="L467" i="28"/>
  <c r="M467" i="28"/>
  <c r="N467" i="28"/>
  <c r="O467" i="28"/>
  <c r="A470" i="28"/>
  <c r="D473" i="28"/>
  <c r="E473" i="28"/>
  <c r="F473" i="28"/>
  <c r="G473" i="28"/>
  <c r="H473" i="28"/>
  <c r="I473" i="28"/>
  <c r="J473" i="28"/>
  <c r="K473" i="28"/>
  <c r="L473" i="28"/>
  <c r="M473" i="28"/>
  <c r="N473" i="28"/>
  <c r="O473" i="28"/>
  <c r="A476" i="28"/>
  <c r="D479" i="28"/>
  <c r="E479" i="28"/>
  <c r="F479" i="28"/>
  <c r="G479" i="28"/>
  <c r="H479" i="28"/>
  <c r="I479" i="28"/>
  <c r="J479" i="28"/>
  <c r="K479" i="28"/>
  <c r="L479" i="28"/>
  <c r="M479" i="28"/>
  <c r="N479" i="28"/>
  <c r="O479" i="28"/>
  <c r="A482" i="28"/>
  <c r="D485" i="28"/>
  <c r="E485" i="28"/>
  <c r="F485" i="28"/>
  <c r="G485" i="28"/>
  <c r="H485" i="28"/>
  <c r="I485" i="28"/>
  <c r="J485" i="28"/>
  <c r="K485" i="28"/>
  <c r="L485" i="28"/>
  <c r="M485" i="28"/>
  <c r="N485" i="28"/>
  <c r="O485" i="28"/>
  <c r="A488" i="28"/>
  <c r="D491" i="28"/>
  <c r="E491" i="28"/>
  <c r="F491" i="28"/>
  <c r="G491" i="28"/>
  <c r="H491" i="28"/>
  <c r="I491" i="28"/>
  <c r="J491" i="28"/>
  <c r="K491" i="28"/>
  <c r="L491" i="28"/>
  <c r="M491" i="28"/>
  <c r="N491" i="28"/>
  <c r="O491" i="28"/>
  <c r="A494" i="28"/>
  <c r="D497" i="28"/>
  <c r="E497" i="28"/>
  <c r="F497" i="28"/>
  <c r="G497" i="28"/>
  <c r="H497" i="28"/>
  <c r="I497" i="28"/>
  <c r="J497" i="28"/>
  <c r="K497" i="28"/>
  <c r="L497" i="28"/>
  <c r="M497" i="28"/>
  <c r="N497" i="28"/>
  <c r="O497" i="28"/>
  <c r="A500" i="28"/>
  <c r="D503" i="28"/>
  <c r="E503" i="28"/>
  <c r="F503" i="28"/>
  <c r="G503" i="28"/>
  <c r="H503" i="28"/>
  <c r="I503" i="28"/>
  <c r="J503" i="28"/>
  <c r="K503" i="28"/>
  <c r="L503" i="28"/>
  <c r="M503" i="28"/>
  <c r="N503" i="28"/>
  <c r="O503" i="28"/>
  <c r="B535" i="28"/>
  <c r="B536" i="28" s="1"/>
  <c r="B537" i="28" s="1"/>
  <c r="B538" i="28" s="1"/>
  <c r="B539" i="28" s="1"/>
  <c r="B540" i="28" s="1"/>
  <c r="B541" i="28" s="1"/>
  <c r="B542" i="28" s="1"/>
  <c r="B543" i="28" s="1"/>
  <c r="B544" i="28" s="1"/>
  <c r="B545" i="28" s="1"/>
  <c r="B546" i="28" s="1"/>
  <c r="B547" i="28" s="1"/>
  <c r="B548" i="28" s="1"/>
  <c r="B549" i="28" s="1"/>
  <c r="B550" i="28" s="1"/>
  <c r="B551" i="28" s="1"/>
  <c r="B552" i="28" s="1"/>
  <c r="B553" i="28" s="1"/>
  <c r="B554" i="28" s="1"/>
  <c r="B555" i="28" s="1"/>
  <c r="B556" i="28" s="1"/>
  <c r="B557" i="28" s="1"/>
  <c r="B558" i="28" s="1"/>
  <c r="B559" i="28" s="1"/>
  <c r="B560" i="28" s="1"/>
  <c r="B561" i="28" s="1"/>
  <c r="B562" i="28" s="1"/>
  <c r="B563" i="28" s="1"/>
  <c r="B564" i="28" s="1"/>
  <c r="B565" i="28" s="1"/>
  <c r="B566" i="28" s="1"/>
  <c r="B567" i="28" s="1"/>
  <c r="B568" i="28" s="1"/>
  <c r="B569" i="28" s="1"/>
  <c r="B570" i="28" s="1"/>
  <c r="K535" i="28"/>
  <c r="L535" i="28"/>
  <c r="L537" i="28"/>
  <c r="V535" i="28"/>
  <c r="W535" i="28"/>
  <c r="W546" i="28"/>
  <c r="K536" i="28"/>
  <c r="L536" i="28"/>
  <c r="L540" i="28"/>
  <c r="L543" i="28"/>
  <c r="V536" i="28"/>
  <c r="W536" i="28"/>
  <c r="W540" i="28"/>
  <c r="K537" i="28"/>
  <c r="V537" i="28"/>
  <c r="W537" i="28"/>
  <c r="W543" i="28"/>
  <c r="K538" i="28"/>
  <c r="L538" i="28"/>
  <c r="L546" i="28"/>
  <c r="V538" i="28"/>
  <c r="W538" i="28"/>
  <c r="K539" i="28"/>
  <c r="L539" i="28"/>
  <c r="V539" i="28"/>
  <c r="W539" i="28"/>
  <c r="W544" i="28"/>
  <c r="K540" i="28"/>
  <c r="L541" i="28"/>
  <c r="V540" i="28"/>
  <c r="K541" i="28"/>
  <c r="V541" i="28"/>
  <c r="W541" i="28"/>
  <c r="K542" i="28"/>
  <c r="L542" i="28"/>
  <c r="L544" i="28"/>
  <c r="V542" i="28"/>
  <c r="W542" i="28"/>
  <c r="K543" i="28"/>
  <c r="V543" i="28"/>
  <c r="K544" i="28"/>
  <c r="L545" i="28"/>
  <c r="V544" i="28"/>
  <c r="W545" i="28"/>
  <c r="K545" i="28"/>
  <c r="V545" i="28"/>
  <c r="K546" i="28"/>
  <c r="V546" i="28"/>
  <c r="V5" i="27"/>
  <c r="V6" i="27"/>
  <c r="V7" i="27"/>
  <c r="V8" i="27"/>
  <c r="A408" i="27"/>
  <c r="A409" i="27"/>
  <c r="D412" i="27"/>
  <c r="E412" i="27"/>
  <c r="F412" i="27"/>
  <c r="G412" i="27"/>
  <c r="H412" i="27"/>
  <c r="I412" i="27"/>
  <c r="J412" i="27"/>
  <c r="K412" i="27"/>
  <c r="L412" i="27"/>
  <c r="M412" i="27"/>
  <c r="N412" i="27"/>
  <c r="O412" i="27"/>
  <c r="A415" i="27"/>
  <c r="D418" i="27"/>
  <c r="E418" i="27"/>
  <c r="F418" i="27"/>
  <c r="G418" i="27"/>
  <c r="H418" i="27"/>
  <c r="I418" i="27"/>
  <c r="J418" i="27"/>
  <c r="K418" i="27"/>
  <c r="L418" i="27"/>
  <c r="M418" i="27"/>
  <c r="N418" i="27"/>
  <c r="O418" i="27"/>
  <c r="A421" i="27"/>
  <c r="D424" i="27"/>
  <c r="E424" i="27"/>
  <c r="F424" i="27"/>
  <c r="G424" i="27"/>
  <c r="H424" i="27"/>
  <c r="I424" i="27"/>
  <c r="J424" i="27"/>
  <c r="K424" i="27"/>
  <c r="L424" i="27"/>
  <c r="M424" i="27"/>
  <c r="N424" i="27"/>
  <c r="O424" i="27"/>
  <c r="A427" i="27"/>
  <c r="D430" i="27"/>
  <c r="E430" i="27"/>
  <c r="F430" i="27"/>
  <c r="G430" i="27"/>
  <c r="H430" i="27"/>
  <c r="I430" i="27"/>
  <c r="J430" i="27"/>
  <c r="K430" i="27"/>
  <c r="L430" i="27"/>
  <c r="M430" i="27"/>
  <c r="N430" i="27"/>
  <c r="O430" i="27"/>
  <c r="A433" i="27"/>
  <c r="D436" i="27"/>
  <c r="E436" i="27"/>
  <c r="F436" i="27"/>
  <c r="G436" i="27"/>
  <c r="H436" i="27"/>
  <c r="I436" i="27"/>
  <c r="J436" i="27"/>
  <c r="K436" i="27"/>
  <c r="L436" i="27"/>
  <c r="M436" i="27"/>
  <c r="N436" i="27"/>
  <c r="O436" i="27"/>
  <c r="A439" i="27"/>
  <c r="D442" i="27"/>
  <c r="E442" i="27"/>
  <c r="F442" i="27"/>
  <c r="G442" i="27"/>
  <c r="H442" i="27"/>
  <c r="I442" i="27"/>
  <c r="J442" i="27"/>
  <c r="K442" i="27"/>
  <c r="L442" i="27"/>
  <c r="M442" i="27"/>
  <c r="N442" i="27"/>
  <c r="O442" i="27"/>
  <c r="A445" i="27"/>
  <c r="D448" i="27"/>
  <c r="E448" i="27"/>
  <c r="F448" i="27"/>
  <c r="G448" i="27"/>
  <c r="H448" i="27"/>
  <c r="I448" i="27"/>
  <c r="J448" i="27"/>
  <c r="K448" i="27"/>
  <c r="L448" i="27"/>
  <c r="M448" i="27"/>
  <c r="N448" i="27"/>
  <c r="O448" i="27"/>
  <c r="A451" i="27"/>
  <c r="A452" i="27"/>
  <c r="D455" i="27"/>
  <c r="E455" i="27"/>
  <c r="F455" i="27"/>
  <c r="G455" i="27"/>
  <c r="H455" i="27"/>
  <c r="I455" i="27"/>
  <c r="J455" i="27"/>
  <c r="K455" i="27"/>
  <c r="L455" i="27"/>
  <c r="M455" i="27"/>
  <c r="N455" i="27"/>
  <c r="O455" i="27"/>
  <c r="A458" i="27"/>
  <c r="D461" i="27"/>
  <c r="E461" i="27"/>
  <c r="F461" i="27"/>
  <c r="G461" i="27"/>
  <c r="H461" i="27"/>
  <c r="I461" i="27"/>
  <c r="J461" i="27"/>
  <c r="K461" i="27"/>
  <c r="L461" i="27"/>
  <c r="M461" i="27"/>
  <c r="N461" i="27"/>
  <c r="O461" i="27"/>
  <c r="A464" i="27"/>
  <c r="D467" i="27"/>
  <c r="E467" i="27"/>
  <c r="F467" i="27"/>
  <c r="G467" i="27"/>
  <c r="H467" i="27"/>
  <c r="I467" i="27"/>
  <c r="J467" i="27"/>
  <c r="K467" i="27"/>
  <c r="L467" i="27"/>
  <c r="M467" i="27"/>
  <c r="N467" i="27"/>
  <c r="O467" i="27"/>
  <c r="A470" i="27"/>
  <c r="D473" i="27"/>
  <c r="E473" i="27"/>
  <c r="F473" i="27"/>
  <c r="G473" i="27"/>
  <c r="H473" i="27"/>
  <c r="I473" i="27"/>
  <c r="J473" i="27"/>
  <c r="K473" i="27"/>
  <c r="L473" i="27"/>
  <c r="M473" i="27"/>
  <c r="N473" i="27"/>
  <c r="O473" i="27"/>
  <c r="A476" i="27"/>
  <c r="D479" i="27"/>
  <c r="E479" i="27"/>
  <c r="F479" i="27"/>
  <c r="G479" i="27"/>
  <c r="H479" i="27"/>
  <c r="I479" i="27"/>
  <c r="J479" i="27"/>
  <c r="K479" i="27"/>
  <c r="L479" i="27"/>
  <c r="M479" i="27"/>
  <c r="N479" i="27"/>
  <c r="O479" i="27"/>
  <c r="A482" i="27"/>
  <c r="D485" i="27"/>
  <c r="E485" i="27"/>
  <c r="F485" i="27"/>
  <c r="G485" i="27"/>
  <c r="H485" i="27"/>
  <c r="I485" i="27"/>
  <c r="J485" i="27"/>
  <c r="K485" i="27"/>
  <c r="L485" i="27"/>
  <c r="M485" i="27"/>
  <c r="N485" i="27"/>
  <c r="O485" i="27"/>
  <c r="A488" i="27"/>
  <c r="D491" i="27"/>
  <c r="E491" i="27"/>
  <c r="F491" i="27"/>
  <c r="G491" i="27"/>
  <c r="H491" i="27"/>
  <c r="I491" i="27"/>
  <c r="J491" i="27"/>
  <c r="K491" i="27"/>
  <c r="L491" i="27"/>
  <c r="M491" i="27"/>
  <c r="N491" i="27"/>
  <c r="O491" i="27"/>
  <c r="A494" i="27"/>
  <c r="D497" i="27"/>
  <c r="E497" i="27"/>
  <c r="F497" i="27"/>
  <c r="G497" i="27"/>
  <c r="H497" i="27"/>
  <c r="I497" i="27"/>
  <c r="J497" i="27"/>
  <c r="K497" i="27"/>
  <c r="L497" i="27"/>
  <c r="M497" i="27"/>
  <c r="N497" i="27"/>
  <c r="O497" i="27"/>
  <c r="A500" i="27"/>
  <c r="D503" i="27"/>
  <c r="E503" i="27"/>
  <c r="F503" i="27"/>
  <c r="G503" i="27"/>
  <c r="H503" i="27"/>
  <c r="I503" i="27"/>
  <c r="J503" i="27"/>
  <c r="K503" i="27"/>
  <c r="L503" i="27"/>
  <c r="M503" i="27"/>
  <c r="N503" i="27"/>
  <c r="O503" i="27"/>
  <c r="B535" i="27"/>
  <c r="B536" i="27" s="1"/>
  <c r="B537" i="27" s="1"/>
  <c r="B538" i="27" s="1"/>
  <c r="B539" i="27" s="1"/>
  <c r="B540" i="27" s="1"/>
  <c r="B541" i="27" s="1"/>
  <c r="B542" i="27" s="1"/>
  <c r="B543" i="27" s="1"/>
  <c r="B544" i="27" s="1"/>
  <c r="B545" i="27" s="1"/>
  <c r="B546" i="27" s="1"/>
  <c r="B547" i="27" s="1"/>
  <c r="B548" i="27" s="1"/>
  <c r="B549" i="27" s="1"/>
  <c r="B550" i="27" s="1"/>
  <c r="B551" i="27" s="1"/>
  <c r="B552" i="27" s="1"/>
  <c r="B553" i="27" s="1"/>
  <c r="B554" i="27" s="1"/>
  <c r="B555" i="27" s="1"/>
  <c r="B556" i="27" s="1"/>
  <c r="B557" i="27" s="1"/>
  <c r="B558" i="27" s="1"/>
  <c r="B559" i="27" s="1"/>
  <c r="B560" i="27" s="1"/>
  <c r="B561" i="27" s="1"/>
  <c r="B562" i="27" s="1"/>
  <c r="B563" i="27" s="1"/>
  <c r="B564" i="27" s="1"/>
  <c r="B565" i="27" s="1"/>
  <c r="B566" i="27" s="1"/>
  <c r="B567" i="27" s="1"/>
  <c r="B568" i="27" s="1"/>
  <c r="B569" i="27" s="1"/>
  <c r="B570" i="27" s="1"/>
  <c r="K535" i="27"/>
  <c r="L535" i="27"/>
  <c r="L537" i="27"/>
  <c r="V535" i="27"/>
  <c r="W535" i="27"/>
  <c r="W537" i="27"/>
  <c r="K536" i="27"/>
  <c r="L536" i="27"/>
  <c r="V536" i="27"/>
  <c r="W536" i="27"/>
  <c r="W540" i="27"/>
  <c r="K537" i="27"/>
  <c r="L546" i="27"/>
  <c r="V537" i="27"/>
  <c r="W546" i="27"/>
  <c r="K538" i="27"/>
  <c r="L538" i="27"/>
  <c r="L540" i="27"/>
  <c r="V538" i="27"/>
  <c r="W538" i="27"/>
  <c r="K539" i="27"/>
  <c r="L539" i="27"/>
  <c r="L543" i="27"/>
  <c r="V539" i="27"/>
  <c r="W539" i="27"/>
  <c r="W543" i="27"/>
  <c r="K540" i="27"/>
  <c r="L544" i="27"/>
  <c r="V540" i="27"/>
  <c r="K541" i="27"/>
  <c r="L541" i="27"/>
  <c r="V541" i="27"/>
  <c r="W541" i="27"/>
  <c r="W545" i="27"/>
  <c r="K542" i="27"/>
  <c r="L542" i="27"/>
  <c r="V542" i="27"/>
  <c r="W542" i="27"/>
  <c r="K543" i="27"/>
  <c r="V543" i="27"/>
  <c r="K544" i="27"/>
  <c r="L545" i="27"/>
  <c r="V544" i="27"/>
  <c r="W544" i="27"/>
  <c r="K545" i="27"/>
  <c r="V545" i="27"/>
  <c r="K546" i="27"/>
  <c r="V546" i="27"/>
  <c r="V5" i="26"/>
  <c r="V6" i="26"/>
  <c r="V7" i="26"/>
  <c r="V8" i="26"/>
  <c r="A408" i="26"/>
  <c r="A409" i="26"/>
  <c r="D412" i="26"/>
  <c r="E412" i="26"/>
  <c r="F412" i="26"/>
  <c r="G412" i="26"/>
  <c r="H412" i="26"/>
  <c r="I412" i="26"/>
  <c r="J412" i="26"/>
  <c r="K412" i="26"/>
  <c r="L412" i="26"/>
  <c r="M412" i="26"/>
  <c r="N412" i="26"/>
  <c r="O412" i="26"/>
  <c r="A415" i="26"/>
  <c r="D418" i="26"/>
  <c r="E418" i="26"/>
  <c r="F418" i="26"/>
  <c r="G418" i="26"/>
  <c r="H418" i="26"/>
  <c r="I418" i="26"/>
  <c r="J418" i="26"/>
  <c r="K418" i="26"/>
  <c r="L418" i="26"/>
  <c r="M418" i="26"/>
  <c r="N418" i="26"/>
  <c r="O418" i="26"/>
  <c r="A421" i="26"/>
  <c r="D424" i="26"/>
  <c r="E424" i="26"/>
  <c r="F424" i="26"/>
  <c r="G424" i="26"/>
  <c r="H424" i="26"/>
  <c r="I424" i="26"/>
  <c r="J424" i="26"/>
  <c r="K424" i="26"/>
  <c r="L424" i="26"/>
  <c r="M424" i="26"/>
  <c r="N424" i="26"/>
  <c r="O424" i="26"/>
  <c r="A427" i="26"/>
  <c r="D430" i="26"/>
  <c r="E430" i="26"/>
  <c r="F430" i="26"/>
  <c r="G430" i="26"/>
  <c r="H430" i="26"/>
  <c r="I430" i="26"/>
  <c r="J430" i="26"/>
  <c r="K430" i="26"/>
  <c r="L430" i="26"/>
  <c r="M430" i="26"/>
  <c r="N430" i="26"/>
  <c r="O430" i="26"/>
  <c r="A433" i="26"/>
  <c r="D436" i="26"/>
  <c r="E436" i="26"/>
  <c r="F436" i="26"/>
  <c r="G436" i="26"/>
  <c r="H436" i="26"/>
  <c r="I436" i="26"/>
  <c r="J436" i="26"/>
  <c r="K436" i="26"/>
  <c r="L436" i="26"/>
  <c r="M436" i="26"/>
  <c r="N436" i="26"/>
  <c r="O436" i="26"/>
  <c r="A439" i="26"/>
  <c r="D442" i="26"/>
  <c r="E442" i="26"/>
  <c r="F442" i="26"/>
  <c r="G442" i="26"/>
  <c r="H442" i="26"/>
  <c r="I442" i="26"/>
  <c r="J442" i="26"/>
  <c r="K442" i="26"/>
  <c r="L442" i="26"/>
  <c r="M442" i="26"/>
  <c r="N442" i="26"/>
  <c r="O442" i="26"/>
  <c r="A445" i="26"/>
  <c r="D448" i="26"/>
  <c r="E448" i="26"/>
  <c r="F448" i="26"/>
  <c r="G448" i="26"/>
  <c r="H448" i="26"/>
  <c r="I448" i="26"/>
  <c r="J448" i="26"/>
  <c r="K448" i="26"/>
  <c r="L448" i="26"/>
  <c r="M448" i="26"/>
  <c r="N448" i="26"/>
  <c r="O448" i="26"/>
  <c r="A451" i="26"/>
  <c r="A452" i="26"/>
  <c r="D455" i="26"/>
  <c r="E455" i="26"/>
  <c r="F455" i="26"/>
  <c r="G455" i="26"/>
  <c r="H455" i="26"/>
  <c r="I455" i="26"/>
  <c r="J455" i="26"/>
  <c r="K455" i="26"/>
  <c r="L455" i="26"/>
  <c r="M455" i="26"/>
  <c r="N455" i="26"/>
  <c r="O455" i="26"/>
  <c r="A458" i="26"/>
  <c r="D461" i="26"/>
  <c r="E461" i="26"/>
  <c r="F461" i="26"/>
  <c r="G461" i="26"/>
  <c r="H461" i="26"/>
  <c r="I461" i="26"/>
  <c r="J461" i="26"/>
  <c r="K461" i="26"/>
  <c r="L461" i="26"/>
  <c r="M461" i="26"/>
  <c r="N461" i="26"/>
  <c r="O461" i="26"/>
  <c r="A464" i="26"/>
  <c r="D467" i="26"/>
  <c r="E467" i="26"/>
  <c r="F467" i="26"/>
  <c r="G467" i="26"/>
  <c r="H467" i="26"/>
  <c r="I467" i="26"/>
  <c r="J467" i="26"/>
  <c r="K467" i="26"/>
  <c r="L467" i="26"/>
  <c r="M467" i="26"/>
  <c r="N467" i="26"/>
  <c r="O467" i="26"/>
  <c r="A470" i="26"/>
  <c r="D473" i="26"/>
  <c r="E473" i="26"/>
  <c r="F473" i="26"/>
  <c r="G473" i="26"/>
  <c r="H473" i="26"/>
  <c r="I473" i="26"/>
  <c r="J473" i="26"/>
  <c r="K473" i="26"/>
  <c r="L473" i="26"/>
  <c r="M473" i="26"/>
  <c r="N473" i="26"/>
  <c r="O473" i="26"/>
  <c r="A476" i="26"/>
  <c r="D479" i="26"/>
  <c r="E479" i="26"/>
  <c r="F479" i="26"/>
  <c r="G479" i="26"/>
  <c r="H479" i="26"/>
  <c r="I479" i="26"/>
  <c r="J479" i="26"/>
  <c r="K479" i="26"/>
  <c r="L479" i="26"/>
  <c r="M479" i="26"/>
  <c r="N479" i="26"/>
  <c r="O479" i="26"/>
  <c r="A482" i="26"/>
  <c r="D485" i="26"/>
  <c r="E485" i="26"/>
  <c r="F485" i="26"/>
  <c r="G485" i="26"/>
  <c r="H485" i="26"/>
  <c r="I485" i="26"/>
  <c r="J485" i="26"/>
  <c r="K485" i="26"/>
  <c r="L485" i="26"/>
  <c r="M485" i="26"/>
  <c r="N485" i="26"/>
  <c r="O485" i="26"/>
  <c r="A488" i="26"/>
  <c r="D491" i="26"/>
  <c r="E491" i="26"/>
  <c r="F491" i="26"/>
  <c r="G491" i="26"/>
  <c r="H491" i="26"/>
  <c r="I491" i="26"/>
  <c r="J491" i="26"/>
  <c r="K491" i="26"/>
  <c r="L491" i="26"/>
  <c r="M491" i="26"/>
  <c r="N491" i="26"/>
  <c r="O491" i="26"/>
  <c r="A494" i="26"/>
  <c r="D497" i="26"/>
  <c r="E497" i="26"/>
  <c r="F497" i="26"/>
  <c r="G497" i="26"/>
  <c r="H497" i="26"/>
  <c r="I497" i="26"/>
  <c r="J497" i="26"/>
  <c r="K497" i="26"/>
  <c r="L497" i="26"/>
  <c r="M497" i="26"/>
  <c r="N497" i="26"/>
  <c r="O497" i="26"/>
  <c r="A500" i="26"/>
  <c r="D503" i="26"/>
  <c r="E503" i="26"/>
  <c r="F503" i="26"/>
  <c r="G503" i="26"/>
  <c r="H503" i="26"/>
  <c r="I503" i="26"/>
  <c r="J503" i="26"/>
  <c r="K503" i="26"/>
  <c r="L503" i="26"/>
  <c r="M503" i="26"/>
  <c r="N503" i="26"/>
  <c r="O503" i="26"/>
  <c r="B535" i="26"/>
  <c r="B536" i="26" s="1"/>
  <c r="B537" i="26" s="1"/>
  <c r="B538" i="26" s="1"/>
  <c r="B539" i="26" s="1"/>
  <c r="B540" i="26" s="1"/>
  <c r="B541" i="26" s="1"/>
  <c r="B542" i="26" s="1"/>
  <c r="B543" i="26" s="1"/>
  <c r="B544" i="26" s="1"/>
  <c r="B545" i="26" s="1"/>
  <c r="B546" i="26" s="1"/>
  <c r="B547" i="26" s="1"/>
  <c r="B548" i="26" s="1"/>
  <c r="B549" i="26" s="1"/>
  <c r="B550" i="26" s="1"/>
  <c r="B551" i="26" s="1"/>
  <c r="B552" i="26" s="1"/>
  <c r="B553" i="26" s="1"/>
  <c r="B554" i="26" s="1"/>
  <c r="B555" i="26" s="1"/>
  <c r="B556" i="26" s="1"/>
  <c r="B557" i="26" s="1"/>
  <c r="B558" i="26" s="1"/>
  <c r="B559" i="26" s="1"/>
  <c r="B560" i="26" s="1"/>
  <c r="B561" i="26" s="1"/>
  <c r="B562" i="26" s="1"/>
  <c r="B563" i="26" s="1"/>
  <c r="B564" i="26" s="1"/>
  <c r="B565" i="26" s="1"/>
  <c r="B566" i="26" s="1"/>
  <c r="B567" i="26" s="1"/>
  <c r="B568" i="26" s="1"/>
  <c r="B569" i="26" s="1"/>
  <c r="B570" i="26" s="1"/>
  <c r="K535" i="26"/>
  <c r="L535" i="26"/>
  <c r="L537" i="26"/>
  <c r="V535" i="26"/>
  <c r="W535" i="26"/>
  <c r="W537" i="26"/>
  <c r="K536" i="26"/>
  <c r="L536" i="26"/>
  <c r="V536" i="26"/>
  <c r="W536" i="26"/>
  <c r="W540" i="26"/>
  <c r="K537" i="26"/>
  <c r="L540" i="26"/>
  <c r="V537" i="26"/>
  <c r="W546" i="26"/>
  <c r="K538" i="26"/>
  <c r="L538" i="26"/>
  <c r="L546" i="26"/>
  <c r="V538" i="26"/>
  <c r="W538" i="26"/>
  <c r="W545" i="26"/>
  <c r="K539" i="26"/>
  <c r="L539" i="26"/>
  <c r="L543" i="26"/>
  <c r="V539" i="26"/>
  <c r="W539" i="26"/>
  <c r="K540" i="26"/>
  <c r="V540" i="26"/>
  <c r="K541" i="26"/>
  <c r="L541" i="26"/>
  <c r="L544" i="26"/>
  <c r="V541" i="26"/>
  <c r="W541" i="26"/>
  <c r="K542" i="26"/>
  <c r="L542" i="26"/>
  <c r="V542" i="26"/>
  <c r="W542" i="26"/>
  <c r="W543" i="26"/>
  <c r="K543" i="26"/>
  <c r="V543" i="26"/>
  <c r="K544" i="26"/>
  <c r="L545" i="26"/>
  <c r="V544" i="26"/>
  <c r="W544" i="26"/>
  <c r="K545" i="26"/>
  <c r="V545" i="26"/>
  <c r="K546" i="26"/>
  <c r="V546" i="26"/>
  <c r="V5" i="25"/>
  <c r="V6" i="25"/>
  <c r="V7" i="25"/>
  <c r="V8" i="25"/>
  <c r="A408" i="25"/>
  <c r="A409" i="25"/>
  <c r="D412" i="25"/>
  <c r="E412" i="25"/>
  <c r="F412" i="25"/>
  <c r="G412" i="25"/>
  <c r="H412" i="25"/>
  <c r="I412" i="25"/>
  <c r="J412" i="25"/>
  <c r="K412" i="25"/>
  <c r="L412" i="25"/>
  <c r="M412" i="25"/>
  <c r="N412" i="25"/>
  <c r="O412" i="25"/>
  <c r="A415" i="25"/>
  <c r="D418" i="25"/>
  <c r="E418" i="25"/>
  <c r="F418" i="25"/>
  <c r="G418" i="25"/>
  <c r="H418" i="25"/>
  <c r="I418" i="25"/>
  <c r="J418" i="25"/>
  <c r="K418" i="25"/>
  <c r="L418" i="25"/>
  <c r="M418" i="25"/>
  <c r="N418" i="25"/>
  <c r="O418" i="25"/>
  <c r="A421" i="25"/>
  <c r="D424" i="25"/>
  <c r="E424" i="25"/>
  <c r="F424" i="25"/>
  <c r="G424" i="25"/>
  <c r="H424" i="25"/>
  <c r="I424" i="25"/>
  <c r="J424" i="25"/>
  <c r="K424" i="25"/>
  <c r="L424" i="25"/>
  <c r="M424" i="25"/>
  <c r="N424" i="25"/>
  <c r="O424" i="25"/>
  <c r="A427" i="25"/>
  <c r="D430" i="25"/>
  <c r="E430" i="25"/>
  <c r="F430" i="25"/>
  <c r="G430" i="25"/>
  <c r="H430" i="25"/>
  <c r="I430" i="25"/>
  <c r="J430" i="25"/>
  <c r="K430" i="25"/>
  <c r="L430" i="25"/>
  <c r="M430" i="25"/>
  <c r="N430" i="25"/>
  <c r="O430" i="25"/>
  <c r="A433" i="25"/>
  <c r="D436" i="25"/>
  <c r="E436" i="25"/>
  <c r="F436" i="25"/>
  <c r="G436" i="25"/>
  <c r="H436" i="25"/>
  <c r="I436" i="25"/>
  <c r="J436" i="25"/>
  <c r="K436" i="25"/>
  <c r="L436" i="25"/>
  <c r="M436" i="25"/>
  <c r="N436" i="25"/>
  <c r="O436" i="25"/>
  <c r="A439" i="25"/>
  <c r="D442" i="25"/>
  <c r="E442" i="25"/>
  <c r="F442" i="25"/>
  <c r="G442" i="25"/>
  <c r="H442" i="25"/>
  <c r="I442" i="25"/>
  <c r="J442" i="25"/>
  <c r="K442" i="25"/>
  <c r="L442" i="25"/>
  <c r="M442" i="25"/>
  <c r="N442" i="25"/>
  <c r="O442" i="25"/>
  <c r="A445" i="25"/>
  <c r="D448" i="25"/>
  <c r="E448" i="25"/>
  <c r="F448" i="25"/>
  <c r="G448" i="25"/>
  <c r="H448" i="25"/>
  <c r="I448" i="25"/>
  <c r="J448" i="25"/>
  <c r="K448" i="25"/>
  <c r="L448" i="25"/>
  <c r="M448" i="25"/>
  <c r="N448" i="25"/>
  <c r="O448" i="25"/>
  <c r="A451" i="25"/>
  <c r="A452" i="25"/>
  <c r="D455" i="25"/>
  <c r="E455" i="25"/>
  <c r="F455" i="25"/>
  <c r="G455" i="25"/>
  <c r="H455" i="25"/>
  <c r="I455" i="25"/>
  <c r="J455" i="25"/>
  <c r="K455" i="25"/>
  <c r="L455" i="25"/>
  <c r="M455" i="25"/>
  <c r="N455" i="25"/>
  <c r="O455" i="25"/>
  <c r="A458" i="25"/>
  <c r="D461" i="25"/>
  <c r="E461" i="25"/>
  <c r="F461" i="25"/>
  <c r="G461" i="25"/>
  <c r="H461" i="25"/>
  <c r="I461" i="25"/>
  <c r="J461" i="25"/>
  <c r="K461" i="25"/>
  <c r="L461" i="25"/>
  <c r="M461" i="25"/>
  <c r="N461" i="25"/>
  <c r="O461" i="25"/>
  <c r="A464" i="25"/>
  <c r="D467" i="25"/>
  <c r="E467" i="25"/>
  <c r="F467" i="25"/>
  <c r="G467" i="25"/>
  <c r="H467" i="25"/>
  <c r="I467" i="25"/>
  <c r="J467" i="25"/>
  <c r="K467" i="25"/>
  <c r="L467" i="25"/>
  <c r="M467" i="25"/>
  <c r="N467" i="25"/>
  <c r="O467" i="25"/>
  <c r="A470" i="25"/>
  <c r="D473" i="25"/>
  <c r="E473" i="25"/>
  <c r="F473" i="25"/>
  <c r="G473" i="25"/>
  <c r="H473" i="25"/>
  <c r="I473" i="25"/>
  <c r="J473" i="25"/>
  <c r="K473" i="25"/>
  <c r="L473" i="25"/>
  <c r="M473" i="25"/>
  <c r="N473" i="25"/>
  <c r="O473" i="25"/>
  <c r="A476" i="25"/>
  <c r="D479" i="25"/>
  <c r="E479" i="25"/>
  <c r="F479" i="25"/>
  <c r="G479" i="25"/>
  <c r="H479" i="25"/>
  <c r="I479" i="25"/>
  <c r="J479" i="25"/>
  <c r="K479" i="25"/>
  <c r="L479" i="25"/>
  <c r="M479" i="25"/>
  <c r="N479" i="25"/>
  <c r="O479" i="25"/>
  <c r="A482" i="25"/>
  <c r="D485" i="25"/>
  <c r="E485" i="25"/>
  <c r="F485" i="25"/>
  <c r="G485" i="25"/>
  <c r="H485" i="25"/>
  <c r="I485" i="25"/>
  <c r="J485" i="25"/>
  <c r="K485" i="25"/>
  <c r="L485" i="25"/>
  <c r="M485" i="25"/>
  <c r="N485" i="25"/>
  <c r="O485" i="25"/>
  <c r="A488" i="25"/>
  <c r="D491" i="25"/>
  <c r="E491" i="25"/>
  <c r="F491" i="25"/>
  <c r="G491" i="25"/>
  <c r="H491" i="25"/>
  <c r="I491" i="25"/>
  <c r="J491" i="25"/>
  <c r="K491" i="25"/>
  <c r="L491" i="25"/>
  <c r="M491" i="25"/>
  <c r="N491" i="25"/>
  <c r="O491" i="25"/>
  <c r="A494" i="25"/>
  <c r="D497" i="25"/>
  <c r="E497" i="25"/>
  <c r="F497" i="25"/>
  <c r="G497" i="25"/>
  <c r="H497" i="25"/>
  <c r="I497" i="25"/>
  <c r="J497" i="25"/>
  <c r="K497" i="25"/>
  <c r="L497" i="25"/>
  <c r="M497" i="25"/>
  <c r="N497" i="25"/>
  <c r="O497" i="25"/>
  <c r="A500" i="25"/>
  <c r="D503" i="25"/>
  <c r="E503" i="25"/>
  <c r="F503" i="25"/>
  <c r="G503" i="25"/>
  <c r="H503" i="25"/>
  <c r="I503" i="25"/>
  <c r="J503" i="25"/>
  <c r="K503" i="25"/>
  <c r="L503" i="25"/>
  <c r="M503" i="25"/>
  <c r="N503" i="25"/>
  <c r="O503" i="25"/>
  <c r="B535" i="25"/>
  <c r="B536" i="25"/>
  <c r="B537" i="25" s="1"/>
  <c r="B538" i="25" s="1"/>
  <c r="B539" i="25" s="1"/>
  <c r="B540" i="25" s="1"/>
  <c r="B541" i="25" s="1"/>
  <c r="B542" i="25" s="1"/>
  <c r="B543" i="25" s="1"/>
  <c r="B544" i="25" s="1"/>
  <c r="B545" i="25" s="1"/>
  <c r="B546" i="25" s="1"/>
  <c r="B547" i="25" s="1"/>
  <c r="B548" i="25" s="1"/>
  <c r="B549" i="25" s="1"/>
  <c r="B550" i="25" s="1"/>
  <c r="B551" i="25" s="1"/>
  <c r="B552" i="25" s="1"/>
  <c r="B553" i="25" s="1"/>
  <c r="B554" i="25" s="1"/>
  <c r="B555" i="25" s="1"/>
  <c r="B556" i="25" s="1"/>
  <c r="B557" i="25" s="1"/>
  <c r="B558" i="25" s="1"/>
  <c r="B559" i="25" s="1"/>
  <c r="B560" i="25" s="1"/>
  <c r="B561" i="25" s="1"/>
  <c r="B562" i="25" s="1"/>
  <c r="B563" i="25" s="1"/>
  <c r="B564" i="25" s="1"/>
  <c r="B565" i="25" s="1"/>
  <c r="B566" i="25" s="1"/>
  <c r="B567" i="25" s="1"/>
  <c r="B568" i="25" s="1"/>
  <c r="B569" i="25" s="1"/>
  <c r="B570" i="25" s="1"/>
  <c r="K535" i="25"/>
  <c r="L535" i="25"/>
  <c r="L537" i="25"/>
  <c r="V535" i="25"/>
  <c r="W535" i="25"/>
  <c r="K536" i="25"/>
  <c r="L536" i="25"/>
  <c r="V536" i="25"/>
  <c r="W536" i="25"/>
  <c r="W544" i="25"/>
  <c r="K537" i="25"/>
  <c r="L540" i="25"/>
  <c r="V537" i="25"/>
  <c r="W537" i="25"/>
  <c r="W538" i="25"/>
  <c r="K538" i="25"/>
  <c r="L538" i="25"/>
  <c r="L546" i="25"/>
  <c r="V538" i="25"/>
  <c r="K539" i="25"/>
  <c r="L539" i="25"/>
  <c r="V539" i="25"/>
  <c r="W539" i="25"/>
  <c r="W541" i="25"/>
  <c r="K540" i="25"/>
  <c r="L544" i="25"/>
  <c r="V540" i="25"/>
  <c r="W540" i="25"/>
  <c r="W546" i="25"/>
  <c r="K541" i="25"/>
  <c r="L541" i="25"/>
  <c r="L543" i="25"/>
  <c r="V541" i="25"/>
  <c r="K542" i="25"/>
  <c r="L542" i="25"/>
  <c r="V542" i="25"/>
  <c r="W542" i="25"/>
  <c r="W543" i="25"/>
  <c r="K543" i="25"/>
  <c r="V543" i="25"/>
  <c r="K544" i="25"/>
  <c r="L545" i="25"/>
  <c r="V544" i="25"/>
  <c r="W545" i="25"/>
  <c r="K545" i="25"/>
  <c r="V545" i="25"/>
  <c r="K546" i="25"/>
  <c r="V546" i="25"/>
  <c r="V5" i="24"/>
  <c r="V6" i="24"/>
  <c r="V7" i="24"/>
  <c r="V8" i="24"/>
  <c r="A408" i="24"/>
  <c r="A409" i="24"/>
  <c r="D412" i="24"/>
  <c r="E412" i="24"/>
  <c r="F412" i="24"/>
  <c r="G412" i="24"/>
  <c r="H412" i="24"/>
  <c r="I412" i="24"/>
  <c r="J412" i="24"/>
  <c r="K412" i="24"/>
  <c r="L412" i="24"/>
  <c r="M412" i="24"/>
  <c r="N412" i="24"/>
  <c r="O412" i="24"/>
  <c r="A415" i="24"/>
  <c r="D418" i="24"/>
  <c r="E418" i="24"/>
  <c r="F418" i="24"/>
  <c r="G418" i="24"/>
  <c r="H418" i="24"/>
  <c r="I418" i="24"/>
  <c r="J418" i="24"/>
  <c r="K418" i="24"/>
  <c r="L418" i="24"/>
  <c r="M418" i="24"/>
  <c r="N418" i="24"/>
  <c r="O418" i="24"/>
  <c r="A421" i="24"/>
  <c r="D424" i="24"/>
  <c r="E424" i="24"/>
  <c r="F424" i="24"/>
  <c r="G424" i="24"/>
  <c r="H424" i="24"/>
  <c r="I424" i="24"/>
  <c r="J424" i="24"/>
  <c r="K424" i="24"/>
  <c r="L424" i="24"/>
  <c r="M424" i="24"/>
  <c r="N424" i="24"/>
  <c r="O424" i="24"/>
  <c r="A427" i="24"/>
  <c r="D430" i="24"/>
  <c r="E430" i="24"/>
  <c r="F430" i="24"/>
  <c r="G430" i="24"/>
  <c r="H430" i="24"/>
  <c r="I430" i="24"/>
  <c r="J430" i="24"/>
  <c r="K430" i="24"/>
  <c r="L430" i="24"/>
  <c r="M430" i="24"/>
  <c r="N430" i="24"/>
  <c r="O430" i="24"/>
  <c r="A433" i="24"/>
  <c r="D436" i="24"/>
  <c r="E436" i="24"/>
  <c r="F436" i="24"/>
  <c r="G436" i="24"/>
  <c r="H436" i="24"/>
  <c r="I436" i="24"/>
  <c r="J436" i="24"/>
  <c r="K436" i="24"/>
  <c r="L436" i="24"/>
  <c r="M436" i="24"/>
  <c r="N436" i="24"/>
  <c r="O436" i="24"/>
  <c r="A439" i="24"/>
  <c r="D442" i="24"/>
  <c r="E442" i="24"/>
  <c r="F442" i="24"/>
  <c r="G442" i="24"/>
  <c r="H442" i="24"/>
  <c r="I442" i="24"/>
  <c r="J442" i="24"/>
  <c r="K442" i="24"/>
  <c r="L442" i="24"/>
  <c r="M442" i="24"/>
  <c r="N442" i="24"/>
  <c r="O442" i="24"/>
  <c r="A445" i="24"/>
  <c r="D448" i="24"/>
  <c r="E448" i="24"/>
  <c r="F448" i="24"/>
  <c r="G448" i="24"/>
  <c r="H448" i="24"/>
  <c r="I448" i="24"/>
  <c r="J448" i="24"/>
  <c r="K448" i="24"/>
  <c r="L448" i="24"/>
  <c r="M448" i="24"/>
  <c r="N448" i="24"/>
  <c r="O448" i="24"/>
  <c r="A451" i="24"/>
  <c r="A452" i="24"/>
  <c r="D455" i="24"/>
  <c r="E455" i="24"/>
  <c r="F455" i="24"/>
  <c r="G455" i="24"/>
  <c r="H455" i="24"/>
  <c r="I455" i="24"/>
  <c r="J455" i="24"/>
  <c r="K455" i="24"/>
  <c r="L455" i="24"/>
  <c r="M455" i="24"/>
  <c r="N455" i="24"/>
  <c r="O455" i="24"/>
  <c r="A458" i="24"/>
  <c r="D461" i="24"/>
  <c r="E461" i="24"/>
  <c r="F461" i="24"/>
  <c r="G461" i="24"/>
  <c r="H461" i="24"/>
  <c r="I461" i="24"/>
  <c r="J461" i="24"/>
  <c r="K461" i="24"/>
  <c r="L461" i="24"/>
  <c r="M461" i="24"/>
  <c r="N461" i="24"/>
  <c r="O461" i="24"/>
  <c r="A464" i="24"/>
  <c r="D467" i="24"/>
  <c r="E467" i="24"/>
  <c r="F467" i="24"/>
  <c r="G467" i="24"/>
  <c r="H467" i="24"/>
  <c r="I467" i="24"/>
  <c r="J467" i="24"/>
  <c r="K467" i="24"/>
  <c r="L467" i="24"/>
  <c r="M467" i="24"/>
  <c r="N467" i="24"/>
  <c r="O467" i="24"/>
  <c r="A470" i="24"/>
  <c r="D473" i="24"/>
  <c r="E473" i="24"/>
  <c r="F473" i="24"/>
  <c r="G473" i="24"/>
  <c r="H473" i="24"/>
  <c r="I473" i="24"/>
  <c r="J473" i="24"/>
  <c r="K473" i="24"/>
  <c r="L473" i="24"/>
  <c r="M473" i="24"/>
  <c r="N473" i="24"/>
  <c r="O473" i="24"/>
  <c r="A476" i="24"/>
  <c r="D479" i="24"/>
  <c r="E479" i="24"/>
  <c r="F479" i="24"/>
  <c r="G479" i="24"/>
  <c r="H479" i="24"/>
  <c r="I479" i="24"/>
  <c r="J479" i="24"/>
  <c r="K479" i="24"/>
  <c r="L479" i="24"/>
  <c r="M479" i="24"/>
  <c r="N479" i="24"/>
  <c r="O479" i="24"/>
  <c r="A482" i="24"/>
  <c r="D485" i="24"/>
  <c r="E485" i="24"/>
  <c r="F485" i="24"/>
  <c r="G485" i="24"/>
  <c r="H485" i="24"/>
  <c r="I485" i="24"/>
  <c r="J485" i="24"/>
  <c r="K485" i="24"/>
  <c r="L485" i="24"/>
  <c r="M485" i="24"/>
  <c r="N485" i="24"/>
  <c r="O485" i="24"/>
  <c r="A488" i="24"/>
  <c r="D491" i="24"/>
  <c r="E491" i="24"/>
  <c r="F491" i="24"/>
  <c r="G491" i="24"/>
  <c r="H491" i="24"/>
  <c r="I491" i="24"/>
  <c r="J491" i="24"/>
  <c r="K491" i="24"/>
  <c r="L491" i="24"/>
  <c r="M491" i="24"/>
  <c r="N491" i="24"/>
  <c r="O491" i="24"/>
  <c r="A494" i="24"/>
  <c r="D497" i="24"/>
  <c r="E497" i="24"/>
  <c r="F497" i="24"/>
  <c r="G497" i="24"/>
  <c r="H497" i="24"/>
  <c r="I497" i="24"/>
  <c r="J497" i="24"/>
  <c r="K497" i="24"/>
  <c r="L497" i="24"/>
  <c r="M497" i="24"/>
  <c r="N497" i="24"/>
  <c r="O497" i="24"/>
  <c r="A500" i="24"/>
  <c r="D503" i="24"/>
  <c r="E503" i="24"/>
  <c r="F503" i="24"/>
  <c r="G503" i="24"/>
  <c r="H503" i="24"/>
  <c r="I503" i="24"/>
  <c r="J503" i="24"/>
  <c r="K503" i="24"/>
  <c r="L503" i="24"/>
  <c r="M503" i="24"/>
  <c r="N503" i="24"/>
  <c r="O503" i="24"/>
  <c r="B535" i="24"/>
  <c r="B536" i="24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K535" i="24"/>
  <c r="L535" i="24"/>
  <c r="L543" i="24"/>
  <c r="V535" i="24"/>
  <c r="W535" i="24"/>
  <c r="W543" i="24"/>
  <c r="K536" i="24"/>
  <c r="L536" i="24"/>
  <c r="L537" i="24"/>
  <c r="V536" i="24"/>
  <c r="W536" i="24"/>
  <c r="W540" i="24"/>
  <c r="K537" i="24"/>
  <c r="L541" i="24"/>
  <c r="V537" i="24"/>
  <c r="W537" i="24"/>
  <c r="W546" i="24"/>
  <c r="K538" i="24"/>
  <c r="L538" i="24"/>
  <c r="V538" i="24"/>
  <c r="W538" i="24"/>
  <c r="K539" i="24"/>
  <c r="L539" i="24"/>
  <c r="L540" i="24"/>
  <c r="V539" i="24"/>
  <c r="W539" i="24"/>
  <c r="W541" i="24"/>
  <c r="K540" i="24"/>
  <c r="L546" i="24"/>
  <c r="V540" i="24"/>
  <c r="K541" i="24"/>
  <c r="V541" i="24"/>
  <c r="W544" i="24"/>
  <c r="K542" i="24"/>
  <c r="L542" i="24"/>
  <c r="L544" i="24"/>
  <c r="V542" i="24"/>
  <c r="W542" i="24"/>
  <c r="K543" i="24"/>
  <c r="V543" i="24"/>
  <c r="K544" i="24"/>
  <c r="L545" i="24"/>
  <c r="V544" i="24"/>
  <c r="K545" i="24"/>
  <c r="V545" i="24"/>
  <c r="W545" i="24"/>
  <c r="K546" i="24"/>
  <c r="V546" i="24"/>
  <c r="D39" i="2"/>
  <c r="E39" i="2"/>
  <c r="F39" i="2"/>
  <c r="G39" i="2"/>
  <c r="G60" i="2" s="1"/>
  <c r="H39" i="2"/>
  <c r="H48" i="2" s="1"/>
  <c r="I39" i="2"/>
  <c r="J39" i="2"/>
  <c r="K39" i="2"/>
  <c r="K41" i="2" s="1"/>
  <c r="L39" i="2"/>
  <c r="L57" i="2" s="1"/>
  <c r="M39" i="2"/>
  <c r="N39" i="2"/>
  <c r="O39" i="2"/>
  <c r="O41" i="2" s="1"/>
  <c r="F55" i="2"/>
  <c r="B125" i="17"/>
  <c r="B126" i="17" s="1"/>
  <c r="B127" i="17" s="1"/>
  <c r="B128" i="17" s="1"/>
  <c r="B129" i="17" s="1"/>
  <c r="B130" i="17" s="1"/>
  <c r="B137" i="17"/>
  <c r="B138" i="17" s="1"/>
  <c r="B149" i="17"/>
  <c r="B150" i="17" s="1"/>
  <c r="B161" i="17"/>
  <c r="B162" i="17" s="1"/>
  <c r="B163" i="17" s="1"/>
  <c r="B164" i="17" s="1"/>
  <c r="B173" i="17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5" i="17"/>
  <c r="B186" i="17"/>
  <c r="B187" i="17" s="1"/>
  <c r="B188" i="17" s="1"/>
  <c r="B189" i="17" s="1"/>
  <c r="B190" i="17" s="1"/>
  <c r="B191" i="17" s="1"/>
  <c r="B192" i="17" s="1"/>
  <c r="V5" i="15"/>
  <c r="V6" i="15"/>
  <c r="V7" i="15"/>
  <c r="V8" i="15"/>
  <c r="A408" i="15"/>
  <c r="A409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A415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A421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A427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A433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A439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A445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A451" i="15"/>
  <c r="A452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A458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A464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A470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A476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A482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A488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A494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A500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B535" i="15"/>
  <c r="B536" i="15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55" i="15" s="1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K535" i="15"/>
  <c r="L535" i="15"/>
  <c r="L537" i="15"/>
  <c r="V535" i="15"/>
  <c r="W535" i="15"/>
  <c r="W540" i="15"/>
  <c r="K536" i="15"/>
  <c r="L536" i="15"/>
  <c r="V536" i="15"/>
  <c r="W536" i="15"/>
  <c r="W546" i="15"/>
  <c r="K537" i="15"/>
  <c r="L543" i="15"/>
  <c r="V537" i="15"/>
  <c r="W537" i="15"/>
  <c r="W543" i="15"/>
  <c r="K538" i="15"/>
  <c r="L538" i="15"/>
  <c r="L546" i="15"/>
  <c r="V538" i="15"/>
  <c r="W538" i="15"/>
  <c r="K539" i="15"/>
  <c r="L539" i="15"/>
  <c r="L540" i="15"/>
  <c r="V539" i="15"/>
  <c r="W539" i="15"/>
  <c r="W544" i="15"/>
  <c r="K540" i="15"/>
  <c r="L541" i="15"/>
  <c r="V540" i="15"/>
  <c r="K541" i="15"/>
  <c r="L544" i="15"/>
  <c r="V541" i="15"/>
  <c r="W541" i="15"/>
  <c r="K542" i="15"/>
  <c r="L542" i="15"/>
  <c r="V542" i="15"/>
  <c r="W542" i="15"/>
  <c r="K543" i="15"/>
  <c r="V543" i="15"/>
  <c r="W545" i="15"/>
  <c r="K544" i="15"/>
  <c r="L545" i="15"/>
  <c r="V544" i="15"/>
  <c r="K545" i="15"/>
  <c r="V545" i="15"/>
  <c r="K546" i="15"/>
  <c r="V546" i="15"/>
  <c r="B535" i="14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K535" i="14"/>
  <c r="L535" i="14"/>
  <c r="L537" i="14"/>
  <c r="V535" i="14"/>
  <c r="W535" i="14"/>
  <c r="W540" i="14"/>
  <c r="W537" i="14"/>
  <c r="K536" i="14"/>
  <c r="L536" i="14"/>
  <c r="L543" i="14"/>
  <c r="V536" i="14"/>
  <c r="W536" i="14"/>
  <c r="W546" i="14"/>
  <c r="K537" i="14"/>
  <c r="L540" i="14"/>
  <c r="V537" i="14"/>
  <c r="W543" i="14"/>
  <c r="K538" i="14"/>
  <c r="L538" i="14"/>
  <c r="L541" i="14"/>
  <c r="L546" i="14"/>
  <c r="V538" i="14"/>
  <c r="W538" i="14"/>
  <c r="K539" i="14"/>
  <c r="L539" i="14"/>
  <c r="V539" i="14"/>
  <c r="W539" i="14"/>
  <c r="W544" i="14"/>
  <c r="K540" i="14"/>
  <c r="V540" i="14"/>
  <c r="K541" i="14"/>
  <c r="L544" i="14"/>
  <c r="V541" i="14"/>
  <c r="W541" i="14"/>
  <c r="K542" i="14"/>
  <c r="L542" i="14"/>
  <c r="V542" i="14"/>
  <c r="W542" i="14"/>
  <c r="K543" i="14"/>
  <c r="V543" i="14"/>
  <c r="W545" i="14"/>
  <c r="K544" i="14"/>
  <c r="L545" i="14"/>
  <c r="V544" i="14"/>
  <c r="K545" i="14"/>
  <c r="V545" i="14"/>
  <c r="K546" i="14"/>
  <c r="V546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B69" i="5"/>
  <c r="C69" i="5"/>
  <c r="D69" i="5"/>
  <c r="E69" i="5"/>
  <c r="F69" i="5"/>
  <c r="G69" i="5"/>
  <c r="H69" i="5"/>
  <c r="I69" i="5"/>
  <c r="J69" i="5"/>
  <c r="K69" i="5"/>
  <c r="L69" i="5"/>
  <c r="M69" i="5"/>
  <c r="B70" i="5"/>
  <c r="C70" i="5"/>
  <c r="D70" i="5"/>
  <c r="E70" i="5"/>
  <c r="F70" i="5"/>
  <c r="G70" i="5"/>
  <c r="H70" i="5"/>
  <c r="I70" i="5"/>
  <c r="J70" i="5"/>
  <c r="K70" i="5"/>
  <c r="L70" i="5"/>
  <c r="M70" i="5"/>
  <c r="B71" i="5"/>
  <c r="C71" i="5"/>
  <c r="D71" i="5"/>
  <c r="E71" i="5"/>
  <c r="F71" i="5"/>
  <c r="G71" i="5"/>
  <c r="H71" i="5"/>
  <c r="I71" i="5"/>
  <c r="J71" i="5"/>
  <c r="K71" i="5"/>
  <c r="L71" i="5"/>
  <c r="M71" i="5"/>
  <c r="B72" i="5"/>
  <c r="C72" i="5"/>
  <c r="D72" i="5"/>
  <c r="E72" i="5"/>
  <c r="F72" i="5"/>
  <c r="G72" i="5"/>
  <c r="H72" i="5"/>
  <c r="I72" i="5"/>
  <c r="J72" i="5"/>
  <c r="K72" i="5"/>
  <c r="L72" i="5"/>
  <c r="M72" i="5"/>
  <c r="B73" i="5"/>
  <c r="C73" i="5"/>
  <c r="D73" i="5"/>
  <c r="E73" i="5"/>
  <c r="F73" i="5"/>
  <c r="G73" i="5"/>
  <c r="H73" i="5"/>
  <c r="I73" i="5"/>
  <c r="J73" i="5"/>
  <c r="K73" i="5"/>
  <c r="L73" i="5"/>
  <c r="M73" i="5"/>
  <c r="B74" i="5"/>
  <c r="C74" i="5"/>
  <c r="D74" i="5"/>
  <c r="E74" i="5"/>
  <c r="F74" i="5"/>
  <c r="G74" i="5"/>
  <c r="H74" i="5"/>
  <c r="I74" i="5"/>
  <c r="J74" i="5"/>
  <c r="K74" i="5"/>
  <c r="L74" i="5"/>
  <c r="M74" i="5"/>
  <c r="B75" i="5"/>
  <c r="C75" i="5"/>
  <c r="D75" i="5"/>
  <c r="E75" i="5"/>
  <c r="F75" i="5"/>
  <c r="G75" i="5"/>
  <c r="H75" i="5"/>
  <c r="I75" i="5"/>
  <c r="J75" i="5"/>
  <c r="K75" i="5"/>
  <c r="L75" i="5"/>
  <c r="M75" i="5"/>
  <c r="B76" i="5"/>
  <c r="C76" i="5"/>
  <c r="D76" i="5"/>
  <c r="E76" i="5"/>
  <c r="F76" i="5"/>
  <c r="G76" i="5"/>
  <c r="H76" i="5"/>
  <c r="I76" i="5"/>
  <c r="J76" i="5"/>
  <c r="K76" i="5"/>
  <c r="L76" i="5"/>
  <c r="M76" i="5"/>
  <c r="B77" i="5"/>
  <c r="C77" i="5"/>
  <c r="D77" i="5"/>
  <c r="E77" i="5"/>
  <c r="F77" i="5"/>
  <c r="G77" i="5"/>
  <c r="H77" i="5"/>
  <c r="I77" i="5"/>
  <c r="J77" i="5"/>
  <c r="K77" i="5"/>
  <c r="L77" i="5"/>
  <c r="M77" i="5"/>
  <c r="B78" i="5"/>
  <c r="C78" i="5"/>
  <c r="D78" i="5"/>
  <c r="E78" i="5"/>
  <c r="F78" i="5"/>
  <c r="G78" i="5"/>
  <c r="H78" i="5"/>
  <c r="I78" i="5"/>
  <c r="J78" i="5"/>
  <c r="K78" i="5"/>
  <c r="L78" i="5"/>
  <c r="M78" i="5"/>
  <c r="B79" i="5"/>
  <c r="C79" i="5"/>
  <c r="D79" i="5"/>
  <c r="E79" i="5"/>
  <c r="F79" i="5"/>
  <c r="G79" i="5"/>
  <c r="H79" i="5"/>
  <c r="I79" i="5"/>
  <c r="J79" i="5"/>
  <c r="K79" i="5"/>
  <c r="L79" i="5"/>
  <c r="M79" i="5"/>
  <c r="B80" i="5"/>
  <c r="C80" i="5"/>
  <c r="D80" i="5"/>
  <c r="E80" i="5"/>
  <c r="F80" i="5"/>
  <c r="G80" i="5"/>
  <c r="H80" i="5"/>
  <c r="I80" i="5"/>
  <c r="J80" i="5"/>
  <c r="K80" i="5"/>
  <c r="L80" i="5"/>
  <c r="M80" i="5"/>
  <c r="B81" i="5"/>
  <c r="C81" i="5"/>
  <c r="D81" i="5"/>
  <c r="E81" i="5"/>
  <c r="F81" i="5"/>
  <c r="G81" i="5"/>
  <c r="H81" i="5"/>
  <c r="I81" i="5"/>
  <c r="J81" i="5"/>
  <c r="K81" i="5"/>
  <c r="L81" i="5"/>
  <c r="M81" i="5"/>
  <c r="B82" i="5"/>
  <c r="C82" i="5"/>
  <c r="D82" i="5"/>
  <c r="E82" i="5"/>
  <c r="F82" i="5"/>
  <c r="G82" i="5"/>
  <c r="H82" i="5"/>
  <c r="I82" i="5"/>
  <c r="J82" i="5"/>
  <c r="K82" i="5"/>
  <c r="L82" i="5"/>
  <c r="M82" i="5"/>
  <c r="B83" i="5"/>
  <c r="C83" i="5"/>
  <c r="D83" i="5"/>
  <c r="E83" i="5"/>
  <c r="F83" i="5"/>
  <c r="G83" i="5"/>
  <c r="H83" i="5"/>
  <c r="I83" i="5"/>
  <c r="J83" i="5"/>
  <c r="K83" i="5"/>
  <c r="L83" i="5"/>
  <c r="M83" i="5"/>
  <c r="B84" i="5"/>
  <c r="C84" i="5"/>
  <c r="D84" i="5"/>
  <c r="E84" i="5"/>
  <c r="F84" i="5"/>
  <c r="G84" i="5"/>
  <c r="H84" i="5"/>
  <c r="I84" i="5"/>
  <c r="J84" i="5"/>
  <c r="K84" i="5"/>
  <c r="L84" i="5"/>
  <c r="M84" i="5"/>
  <c r="B85" i="5"/>
  <c r="C85" i="5"/>
  <c r="D85" i="5"/>
  <c r="E85" i="5"/>
  <c r="F85" i="5"/>
  <c r="G85" i="5"/>
  <c r="H85" i="5"/>
  <c r="I85" i="5"/>
  <c r="J85" i="5"/>
  <c r="K85" i="5"/>
  <c r="L85" i="5"/>
  <c r="M85" i="5"/>
  <c r="B55" i="5"/>
  <c r="B86" i="5" s="1"/>
  <c r="C55" i="5"/>
  <c r="C86" i="5"/>
  <c r="D55" i="5"/>
  <c r="D86" i="5"/>
  <c r="E55" i="5"/>
  <c r="E86" i="5" s="1"/>
  <c r="F55" i="5"/>
  <c r="F86" i="5" s="1"/>
  <c r="G55" i="5"/>
  <c r="G86" i="5" s="1"/>
  <c r="H55" i="5"/>
  <c r="H86" i="5" s="1"/>
  <c r="I55" i="5"/>
  <c r="I86" i="5"/>
  <c r="J55" i="5"/>
  <c r="J86" i="5" s="1"/>
  <c r="K55" i="5"/>
  <c r="K86" i="5" s="1"/>
  <c r="L55" i="5"/>
  <c r="L86" i="5"/>
  <c r="M55" i="5"/>
  <c r="M86" i="5"/>
  <c r="B87" i="5"/>
  <c r="C87" i="5"/>
  <c r="D87" i="5"/>
  <c r="E87" i="5"/>
  <c r="F87" i="5"/>
  <c r="G87" i="5"/>
  <c r="H87" i="5"/>
  <c r="I87" i="5"/>
  <c r="J87" i="5"/>
  <c r="K87" i="5"/>
  <c r="L87" i="5"/>
  <c r="M87" i="5"/>
  <c r="B88" i="5"/>
  <c r="C88" i="5"/>
  <c r="D88" i="5"/>
  <c r="E88" i="5"/>
  <c r="F88" i="5"/>
  <c r="G88" i="5"/>
  <c r="H88" i="5"/>
  <c r="I88" i="5"/>
  <c r="J88" i="5"/>
  <c r="K88" i="5"/>
  <c r="L88" i="5"/>
  <c r="M88" i="5"/>
  <c r="B89" i="5"/>
  <c r="C89" i="5"/>
  <c r="D89" i="5"/>
  <c r="E89" i="5"/>
  <c r="F89" i="5"/>
  <c r="G89" i="5"/>
  <c r="H89" i="5"/>
  <c r="I89" i="5"/>
  <c r="J89" i="5"/>
  <c r="K89" i="5"/>
  <c r="L89" i="5"/>
  <c r="M89" i="5"/>
  <c r="B90" i="5"/>
  <c r="C90" i="5"/>
  <c r="D90" i="5"/>
  <c r="E90" i="5"/>
  <c r="F90" i="5"/>
  <c r="G90" i="5"/>
  <c r="H90" i="5"/>
  <c r="I90" i="5"/>
  <c r="J90" i="5"/>
  <c r="K90" i="5"/>
  <c r="L90" i="5"/>
  <c r="M90" i="5"/>
  <c r="B91" i="5"/>
  <c r="C91" i="5"/>
  <c r="D91" i="5"/>
  <c r="E91" i="5"/>
  <c r="F91" i="5"/>
  <c r="G91" i="5"/>
  <c r="H91" i="5"/>
  <c r="I91" i="5"/>
  <c r="J91" i="5"/>
  <c r="K91" i="5"/>
  <c r="L91" i="5"/>
  <c r="M91" i="5"/>
  <c r="B92" i="5"/>
  <c r="C92" i="5"/>
  <c r="D92" i="5"/>
  <c r="E92" i="5"/>
  <c r="F92" i="5"/>
  <c r="G92" i="5"/>
  <c r="H92" i="5"/>
  <c r="I92" i="5"/>
  <c r="J92" i="5"/>
  <c r="K92" i="5"/>
  <c r="L92" i="5"/>
  <c r="M92" i="5"/>
  <c r="B93" i="5"/>
  <c r="C93" i="5"/>
  <c r="D93" i="5"/>
  <c r="E93" i="5"/>
  <c r="F93" i="5"/>
  <c r="G93" i="5"/>
  <c r="H93" i="5"/>
  <c r="I93" i="5"/>
  <c r="J93" i="5"/>
  <c r="K93" i="5"/>
  <c r="L93" i="5"/>
  <c r="M93" i="5"/>
  <c r="B94" i="5"/>
  <c r="C94" i="5"/>
  <c r="D94" i="5"/>
  <c r="E94" i="5"/>
  <c r="F94" i="5"/>
  <c r="G94" i="5"/>
  <c r="H94" i="5"/>
  <c r="I94" i="5"/>
  <c r="J94" i="5"/>
  <c r="K94" i="5"/>
  <c r="L94" i="5"/>
  <c r="M94" i="5"/>
  <c r="B95" i="5"/>
  <c r="C95" i="5"/>
  <c r="D95" i="5"/>
  <c r="E95" i="5"/>
  <c r="F95" i="5"/>
  <c r="G95" i="5"/>
  <c r="H95" i="5"/>
  <c r="I95" i="5"/>
  <c r="J95" i="5"/>
  <c r="K95" i="5"/>
  <c r="L95" i="5"/>
  <c r="M95" i="5"/>
  <c r="B96" i="5"/>
  <c r="C96" i="5"/>
  <c r="D96" i="5"/>
  <c r="E96" i="5"/>
  <c r="F96" i="5"/>
  <c r="G96" i="5"/>
  <c r="H96" i="5"/>
  <c r="I96" i="5"/>
  <c r="J96" i="5"/>
  <c r="K96" i="5"/>
  <c r="L96" i="5"/>
  <c r="M96" i="5"/>
  <c r="B97" i="5"/>
  <c r="C97" i="5"/>
  <c r="D97" i="5"/>
  <c r="E97" i="5"/>
  <c r="F97" i="5"/>
  <c r="G97" i="5"/>
  <c r="H97" i="5"/>
  <c r="I97" i="5"/>
  <c r="J97" i="5"/>
  <c r="K97" i="5"/>
  <c r="L97" i="5"/>
  <c r="M97" i="5"/>
  <c r="C68" i="5"/>
  <c r="D68" i="5"/>
  <c r="E68" i="5"/>
  <c r="F68" i="5"/>
  <c r="G68" i="5"/>
  <c r="H68" i="5"/>
  <c r="I68" i="5"/>
  <c r="J68" i="5"/>
  <c r="K68" i="5"/>
  <c r="L68" i="5"/>
  <c r="M68" i="5"/>
  <c r="B68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6" i="5"/>
  <c r="P57" i="5"/>
  <c r="P58" i="5"/>
  <c r="P59" i="5"/>
  <c r="P60" i="5"/>
  <c r="P61" i="5"/>
  <c r="P62" i="5"/>
  <c r="P63" i="5"/>
  <c r="P64" i="5"/>
  <c r="P65" i="5"/>
  <c r="P66" i="5"/>
  <c r="P37" i="5"/>
  <c r="M49" i="2"/>
  <c r="M51" i="2"/>
  <c r="M59" i="2"/>
  <c r="M60" i="2"/>
  <c r="M64" i="2"/>
  <c r="M65" i="2"/>
  <c r="I50" i="2"/>
  <c r="N42" i="2"/>
  <c r="O46" i="2"/>
  <c r="O49" i="2"/>
  <c r="O55" i="2"/>
  <c r="O62" i="2"/>
  <c r="O65" i="2"/>
  <c r="K42" i="2"/>
  <c r="K43" i="2"/>
  <c r="K45" i="2"/>
  <c r="K46" i="2"/>
  <c r="K47" i="2"/>
  <c r="K49" i="2"/>
  <c r="K50" i="2"/>
  <c r="K51" i="2"/>
  <c r="K53" i="2"/>
  <c r="K54" i="2"/>
  <c r="K55" i="2"/>
  <c r="K57" i="2"/>
  <c r="K58" i="2"/>
  <c r="K59" i="2"/>
  <c r="K61" i="2"/>
  <c r="K62" i="2"/>
  <c r="K63" i="2"/>
  <c r="K65" i="2"/>
  <c r="K66" i="2"/>
  <c r="K67" i="2"/>
  <c r="K69" i="2"/>
  <c r="K70" i="2"/>
  <c r="G49" i="2"/>
  <c r="G65" i="2"/>
  <c r="J67" i="2"/>
  <c r="F64" i="2"/>
  <c r="F62" i="2"/>
  <c r="N50" i="2"/>
  <c r="H42" i="2"/>
  <c r="E67" i="2"/>
  <c r="E64" i="2"/>
  <c r="E63" i="2"/>
  <c r="E56" i="2"/>
  <c r="E55" i="2"/>
  <c r="E48" i="2"/>
  <c r="E47" i="2"/>
  <c r="E45" i="2"/>
  <c r="M335" i="49"/>
  <c r="J259" i="15"/>
  <c r="J266" i="15" s="1"/>
  <c r="J272" i="15" s="1"/>
  <c r="J471" i="15" s="1"/>
  <c r="J82" i="15"/>
  <c r="D82" i="50"/>
  <c r="D89" i="50" s="1"/>
  <c r="D95" i="50" s="1"/>
  <c r="D428" i="50" s="1"/>
  <c r="N259" i="50"/>
  <c r="H360" i="49"/>
  <c r="H367" i="49" s="1"/>
  <c r="H373" i="49" s="1"/>
  <c r="H495" i="49" s="1"/>
  <c r="G259" i="49"/>
  <c r="D82" i="49"/>
  <c r="D88" i="49" s="1"/>
  <c r="N335" i="48"/>
  <c r="N341" i="48" s="1"/>
  <c r="N349" i="48" s="1"/>
  <c r="J335" i="48"/>
  <c r="H259" i="48"/>
  <c r="J335" i="47"/>
  <c r="H82" i="47"/>
  <c r="H89" i="47" s="1"/>
  <c r="H95" i="47" s="1"/>
  <c r="H428" i="47" s="1"/>
  <c r="J335" i="46"/>
  <c r="J341" i="46" s="1"/>
  <c r="J349" i="46" s="1"/>
  <c r="J490" i="46" s="1"/>
  <c r="H259" i="46"/>
  <c r="H265" i="46" s="1"/>
  <c r="H273" i="46" s="1"/>
  <c r="H472" i="46" s="1"/>
  <c r="J360" i="45"/>
  <c r="J366" i="45" s="1"/>
  <c r="H335" i="45"/>
  <c r="F335" i="44"/>
  <c r="I158" i="43"/>
  <c r="F335" i="43"/>
  <c r="K259" i="48"/>
  <c r="O360" i="47"/>
  <c r="O366" i="47" s="1"/>
  <c r="G82" i="47"/>
  <c r="O82" i="46"/>
  <c r="O89" i="46" s="1"/>
  <c r="O95" i="46" s="1"/>
  <c r="O428" i="46" s="1"/>
  <c r="G82" i="46"/>
  <c r="G88" i="46" s="1"/>
  <c r="G96" i="46" s="1"/>
  <c r="G429" i="46" s="1"/>
  <c r="O158" i="45"/>
  <c r="O164" i="45" s="1"/>
  <c r="O172" i="45" s="1"/>
  <c r="O447" i="45" s="1"/>
  <c r="J335" i="43"/>
  <c r="J158" i="43"/>
  <c r="J82" i="44"/>
  <c r="K335" i="44"/>
  <c r="K341" i="44" s="1"/>
  <c r="H259" i="43"/>
  <c r="H266" i="43" s="1"/>
  <c r="H272" i="43" s="1"/>
  <c r="H471" i="43" s="1"/>
  <c r="K158" i="43"/>
  <c r="K165" i="43" s="1"/>
  <c r="K171" i="43" s="1"/>
  <c r="K446" i="43" s="1"/>
  <c r="E82" i="43"/>
  <c r="E88" i="43" s="1"/>
  <c r="E96" i="43" s="1"/>
  <c r="E429" i="43" s="1"/>
  <c r="D82" i="41"/>
  <c r="G360" i="40"/>
  <c r="G367" i="40" s="1"/>
  <c r="G373" i="40" s="1"/>
  <c r="G495" i="40" s="1"/>
  <c r="E82" i="40"/>
  <c r="E89" i="40" s="1"/>
  <c r="E95" i="40" s="1"/>
  <c r="E428" i="40" s="1"/>
  <c r="N360" i="40"/>
  <c r="N366" i="40" s="1"/>
  <c r="N374" i="40" s="1"/>
  <c r="N496" i="40" s="1"/>
  <c r="F158" i="40"/>
  <c r="F165" i="40" s="1"/>
  <c r="F171" i="40" s="1"/>
  <c r="H82" i="40"/>
  <c r="H89" i="40" s="1"/>
  <c r="H95" i="40" s="1"/>
  <c r="H428" i="40" s="1"/>
  <c r="N360" i="37"/>
  <c r="J164" i="37"/>
  <c r="J172" i="37" s="1"/>
  <c r="J447" i="37" s="1"/>
  <c r="I158" i="37"/>
  <c r="E341" i="29"/>
  <c r="E349" i="29" s="1"/>
  <c r="E490" i="29" s="1"/>
  <c r="F82" i="36"/>
  <c r="L82" i="24"/>
  <c r="K259" i="34"/>
  <c r="L259" i="34"/>
  <c r="O82" i="34"/>
  <c r="L82" i="34"/>
  <c r="I335" i="34"/>
  <c r="I158" i="34"/>
  <c r="I164" i="34" s="1"/>
  <c r="I172" i="34" s="1"/>
  <c r="L335" i="26"/>
  <c r="L342" i="26" s="1"/>
  <c r="L348" i="26" s="1"/>
  <c r="L489" i="26" s="1"/>
  <c r="L158" i="26"/>
  <c r="F360" i="26"/>
  <c r="M82" i="26"/>
  <c r="K158" i="26"/>
  <c r="K165" i="26" s="1"/>
  <c r="K171" i="26" s="1"/>
  <c r="K446" i="26" s="1"/>
  <c r="G158" i="26"/>
  <c r="G164" i="26" s="1"/>
  <c r="G172" i="26" s="1"/>
  <c r="G447" i="26" s="1"/>
  <c r="D335" i="31"/>
  <c r="D341" i="31" s="1"/>
  <c r="F259" i="30"/>
  <c r="F82" i="30"/>
  <c r="F88" i="30" s="1"/>
  <c r="F96" i="30" s="1"/>
  <c r="J259" i="30"/>
  <c r="K335" i="30"/>
  <c r="K341" i="30" s="1"/>
  <c r="G360" i="30"/>
  <c r="H335" i="30"/>
  <c r="H341" i="30" s="1"/>
  <c r="H349" i="30" s="1"/>
  <c r="K82" i="30"/>
  <c r="K88" i="30" s="1"/>
  <c r="G82" i="30"/>
  <c r="G88" i="30" s="1"/>
  <c r="D335" i="52"/>
  <c r="D342" i="52" s="1"/>
  <c r="D348" i="52" s="1"/>
  <c r="D489" i="52" s="1"/>
  <c r="L341" i="52"/>
  <c r="K360" i="27"/>
  <c r="K82" i="27"/>
  <c r="K88" i="27" s="1"/>
  <c r="K96" i="27" s="1"/>
  <c r="D82" i="27"/>
  <c r="D89" i="27" s="1"/>
  <c r="D95" i="27" s="1"/>
  <c r="D428" i="27" s="1"/>
  <c r="M360" i="52"/>
  <c r="M366" i="52" s="1"/>
  <c r="M374" i="52" s="1"/>
  <c r="E360" i="52"/>
  <c r="E366" i="52" s="1"/>
  <c r="E374" i="52" s="1"/>
  <c r="G158" i="27"/>
  <c r="G164" i="27" s="1"/>
  <c r="G172" i="27" s="1"/>
  <c r="E360" i="27"/>
  <c r="L82" i="52"/>
  <c r="L88" i="52" s="1"/>
  <c r="J259" i="52"/>
  <c r="D360" i="52"/>
  <c r="D82" i="52"/>
  <c r="I259" i="52"/>
  <c r="I265" i="52" s="1"/>
  <c r="I273" i="52" s="1"/>
  <c r="F360" i="35"/>
  <c r="N367" i="40"/>
  <c r="N373" i="40" s="1"/>
  <c r="N495" i="40" s="1"/>
  <c r="J265" i="15"/>
  <c r="O88" i="46"/>
  <c r="O96" i="46" s="1"/>
  <c r="O429" i="46" s="1"/>
  <c r="N342" i="48"/>
  <c r="N348" i="48" s="1"/>
  <c r="N489" i="48" s="1"/>
  <c r="J342" i="46"/>
  <c r="J348" i="46"/>
  <c r="J489" i="46" s="1"/>
  <c r="M89" i="40"/>
  <c r="M95" i="40" s="1"/>
  <c r="M428" i="40" s="1"/>
  <c r="E89" i="43"/>
  <c r="E95" i="43" s="1"/>
  <c r="E428" i="43" s="1"/>
  <c r="H265" i="43"/>
  <c r="H273" i="43" s="1"/>
  <c r="H472" i="43" s="1"/>
  <c r="O367" i="47"/>
  <c r="O373" i="47" s="1"/>
  <c r="O495" i="47" s="1"/>
  <c r="D88" i="50"/>
  <c r="K164" i="43"/>
  <c r="K172" i="43"/>
  <c r="J89" i="44"/>
  <c r="J95" i="44" s="1"/>
  <c r="J428" i="44" s="1"/>
  <c r="J88" i="44"/>
  <c r="J164" i="43"/>
  <c r="J172" i="43" s="1"/>
  <c r="J447" i="43" s="1"/>
  <c r="J165" i="43"/>
  <c r="J171" i="43" s="1"/>
  <c r="J446" i="43" s="1"/>
  <c r="M165" i="46"/>
  <c r="M171" i="46" s="1"/>
  <c r="M446" i="46" s="1"/>
  <c r="M164" i="46"/>
  <c r="H341" i="45"/>
  <c r="H342" i="45"/>
  <c r="H348" i="45" s="1"/>
  <c r="H489" i="45" s="1"/>
  <c r="J342" i="47"/>
  <c r="J348" i="47" s="1"/>
  <c r="J489" i="47" s="1"/>
  <c r="J341" i="47"/>
  <c r="J349" i="47" s="1"/>
  <c r="J490" i="47" s="1"/>
  <c r="D89" i="49"/>
  <c r="D95" i="49" s="1"/>
  <c r="D428" i="49" s="1"/>
  <c r="H366" i="49"/>
  <c r="H374" i="49" s="1"/>
  <c r="B151" i="17"/>
  <c r="B152" i="17" s="1"/>
  <c r="B153" i="17" s="1"/>
  <c r="B154" i="17" s="1"/>
  <c r="B155" i="17" s="1"/>
  <c r="B156" i="17" s="1"/>
  <c r="B157" i="17" s="1"/>
  <c r="B158" i="17" s="1"/>
  <c r="B159" i="17" s="1"/>
  <c r="B139" i="17"/>
  <c r="B140" i="17"/>
  <c r="B141" i="17" s="1"/>
  <c r="B142" i="17" s="1"/>
  <c r="B143" i="17" s="1"/>
  <c r="B144" i="17" s="1"/>
  <c r="B145" i="17" s="1"/>
  <c r="B146" i="17" s="1"/>
  <c r="B147" i="17" s="1"/>
  <c r="B165" i="17"/>
  <c r="B166" i="17" s="1"/>
  <c r="B167" i="17" s="1"/>
  <c r="B168" i="17" s="1"/>
  <c r="B169" i="17" s="1"/>
  <c r="B170" i="17" s="1"/>
  <c r="B171" i="17" s="1"/>
  <c r="B131" i="17"/>
  <c r="B132" i="17" s="1"/>
  <c r="B133" i="17" s="1"/>
  <c r="B134" i="17" s="1"/>
  <c r="B135" i="17" s="1"/>
  <c r="M172" i="46"/>
  <c r="M447" i="46" s="1"/>
  <c r="K96" i="30"/>
  <c r="K429" i="30" s="1"/>
  <c r="K349" i="30"/>
  <c r="K347" i="30"/>
  <c r="K488" i="30" s="1"/>
  <c r="B193" i="17"/>
  <c r="B194" i="17" s="1"/>
  <c r="B195" i="17" s="1"/>
  <c r="K490" i="30"/>
  <c r="D360" i="32"/>
  <c r="K360" i="32"/>
  <c r="F360" i="32"/>
  <c r="H360" i="32"/>
  <c r="O360" i="32"/>
  <c r="L360" i="32"/>
  <c r="J360" i="32"/>
  <c r="D259" i="47"/>
  <c r="I259" i="47"/>
  <c r="E259" i="47"/>
  <c r="G259" i="47"/>
  <c r="H259" i="47"/>
  <c r="M259" i="47"/>
  <c r="L259" i="47"/>
  <c r="K259" i="47"/>
  <c r="D349" i="31"/>
  <c r="D490" i="31" s="1"/>
  <c r="M89" i="26"/>
  <c r="M95" i="26" s="1"/>
  <c r="M428" i="26" s="1"/>
  <c r="M88" i="26"/>
  <c r="O374" i="47"/>
  <c r="J158" i="41"/>
  <c r="J164" i="41" s="1"/>
  <c r="F158" i="41"/>
  <c r="K158" i="41"/>
  <c r="J96" i="44"/>
  <c r="G94" i="46"/>
  <c r="J273" i="15"/>
  <c r="K367" i="27"/>
  <c r="K373" i="27" s="1"/>
  <c r="K495" i="27" s="1"/>
  <c r="K366" i="27"/>
  <c r="E88" i="40"/>
  <c r="P55" i="5"/>
  <c r="D341" i="52"/>
  <c r="G102" i="5"/>
  <c r="I266" i="52"/>
  <c r="I272" i="52" s="1"/>
  <c r="C633" i="14"/>
  <c r="C637" i="14"/>
  <c r="C640" i="14"/>
  <c r="C641" i="14"/>
  <c r="C638" i="14"/>
  <c r="D367" i="52"/>
  <c r="D373" i="52"/>
  <c r="D495" i="52" s="1"/>
  <c r="D366" i="52"/>
  <c r="L46" i="2"/>
  <c r="L55" i="2"/>
  <c r="L62" i="2"/>
  <c r="L43" i="2"/>
  <c r="L50" i="2"/>
  <c r="L59" i="2"/>
  <c r="L66" i="2"/>
  <c r="L47" i="2"/>
  <c r="L54" i="2"/>
  <c r="L63" i="2"/>
  <c r="L70" i="2"/>
  <c r="L42" i="2"/>
  <c r="L49" i="2"/>
  <c r="L56" i="2"/>
  <c r="L65" i="2"/>
  <c r="L48" i="2"/>
  <c r="L60" i="2"/>
  <c r="L52" i="2"/>
  <c r="L58" i="2"/>
  <c r="L61" i="2"/>
  <c r="L44" i="2"/>
  <c r="L64" i="2"/>
  <c r="L53" i="2"/>
  <c r="L41" i="2"/>
  <c r="L69" i="2"/>
  <c r="L45" i="2"/>
  <c r="L51" i="2"/>
  <c r="L67" i="2"/>
  <c r="L68" i="2"/>
  <c r="D45" i="2"/>
  <c r="D52" i="2"/>
  <c r="D61" i="2"/>
  <c r="D68" i="2"/>
  <c r="D41" i="2"/>
  <c r="D49" i="2"/>
  <c r="D56" i="2"/>
  <c r="D65" i="2"/>
  <c r="D44" i="2"/>
  <c r="D53" i="2"/>
  <c r="D60" i="2"/>
  <c r="D69" i="2"/>
  <c r="D42" i="2"/>
  <c r="D46" i="2"/>
  <c r="D55" i="2"/>
  <c r="D62" i="2"/>
  <c r="D47" i="2"/>
  <c r="D64" i="2"/>
  <c r="D51" i="2"/>
  <c r="D57" i="2"/>
  <c r="D48" i="2"/>
  <c r="D63" i="2"/>
  <c r="D59" i="2"/>
  <c r="D50" i="2"/>
  <c r="D43" i="2"/>
  <c r="D54" i="2"/>
  <c r="D66" i="2"/>
  <c r="D70" i="2"/>
  <c r="M158" i="49"/>
  <c r="M164" i="49"/>
  <c r="L158" i="49"/>
  <c r="J158" i="49"/>
  <c r="H158" i="49"/>
  <c r="H165" i="49" s="1"/>
  <c r="H171" i="49" s="1"/>
  <c r="H446" i="49" s="1"/>
  <c r="I158" i="49"/>
  <c r="N158" i="49"/>
  <c r="F158" i="49"/>
  <c r="F164" i="49" s="1"/>
  <c r="E158" i="49"/>
  <c r="D158" i="49"/>
  <c r="D164" i="49" s="1"/>
  <c r="E88" i="27"/>
  <c r="E89" i="27"/>
  <c r="E95" i="27"/>
  <c r="E428" i="27" s="1"/>
  <c r="F266" i="30"/>
  <c r="F272" i="30" s="1"/>
  <c r="F265" i="30"/>
  <c r="D102" i="5"/>
  <c r="C635" i="14"/>
  <c r="J48" i="2"/>
  <c r="J64" i="2"/>
  <c r="J55" i="2"/>
  <c r="J52" i="2"/>
  <c r="J68" i="2"/>
  <c r="J59" i="2"/>
  <c r="J43" i="2"/>
  <c r="J56" i="2"/>
  <c r="J63" i="2"/>
  <c r="J47" i="2"/>
  <c r="J58" i="2"/>
  <c r="J57" i="2"/>
  <c r="J54" i="2"/>
  <c r="J66" i="2"/>
  <c r="J51" i="2"/>
  <c r="J45" i="2"/>
  <c r="J50" i="2"/>
  <c r="J70" i="2"/>
  <c r="J42" i="2"/>
  <c r="J62" i="2"/>
  <c r="J41" i="2"/>
  <c r="J49" i="2"/>
  <c r="J53" i="2"/>
  <c r="J65" i="2"/>
  <c r="J46" i="2"/>
  <c r="J60" i="2"/>
  <c r="O158" i="49"/>
  <c r="M82" i="49"/>
  <c r="G82" i="49"/>
  <c r="O82" i="49"/>
  <c r="L82" i="49"/>
  <c r="H82" i="49"/>
  <c r="K82" i="49"/>
  <c r="M158" i="50"/>
  <c r="K158" i="50"/>
  <c r="N158" i="50"/>
  <c r="L158" i="50"/>
  <c r="D158" i="50"/>
  <c r="E158" i="50"/>
  <c r="L89" i="52"/>
  <c r="L95" i="52" s="1"/>
  <c r="L428" i="52" s="1"/>
  <c r="C623" i="14"/>
  <c r="C621" i="14"/>
  <c r="C626" i="14"/>
  <c r="C629" i="14"/>
  <c r="C624" i="14"/>
  <c r="G360" i="15"/>
  <c r="H360" i="15"/>
  <c r="M360" i="15"/>
  <c r="N360" i="15"/>
  <c r="N367" i="15" s="1"/>
  <c r="N373" i="15"/>
  <c r="E360" i="15"/>
  <c r="J360" i="15"/>
  <c r="I360" i="15"/>
  <c r="F360" i="15"/>
  <c r="O259" i="43"/>
  <c r="K259" i="43"/>
  <c r="I259" i="43"/>
  <c r="G259" i="43"/>
  <c r="E259" i="43"/>
  <c r="J259" i="43"/>
  <c r="M259" i="43"/>
  <c r="N259" i="43"/>
  <c r="N266" i="43"/>
  <c r="N272" i="43" s="1"/>
  <c r="N471" i="43" s="1"/>
  <c r="C639" i="14"/>
  <c r="C631" i="14"/>
  <c r="H50" i="2"/>
  <c r="H57" i="2"/>
  <c r="H66" i="2"/>
  <c r="H45" i="2"/>
  <c r="H54" i="2"/>
  <c r="H61" i="2"/>
  <c r="H70" i="2"/>
  <c r="H49" i="2"/>
  <c r="H58" i="2"/>
  <c r="H65" i="2"/>
  <c r="H44" i="2"/>
  <c r="H51" i="2"/>
  <c r="H60" i="2"/>
  <c r="H67" i="2"/>
  <c r="H41" i="2"/>
  <c r="H46" i="2"/>
  <c r="H63" i="2"/>
  <c r="H69" i="2"/>
  <c r="H55" i="2"/>
  <c r="H47" i="2"/>
  <c r="H53" i="2"/>
  <c r="H56" i="2"/>
  <c r="H62" i="2"/>
  <c r="H59" i="2"/>
  <c r="H68" i="2"/>
  <c r="L335" i="42"/>
  <c r="M335" i="42"/>
  <c r="M342" i="42"/>
  <c r="M348" i="42"/>
  <c r="M489" i="42" s="1"/>
  <c r="D335" i="42"/>
  <c r="K102" i="5"/>
  <c r="C619" i="14"/>
  <c r="C613" i="14"/>
  <c r="C609" i="14"/>
  <c r="C612" i="14"/>
  <c r="O48" i="2"/>
  <c r="O56" i="2"/>
  <c r="O64" i="2"/>
  <c r="O42" i="2"/>
  <c r="O50" i="2"/>
  <c r="O58" i="2"/>
  <c r="O66" i="2"/>
  <c r="O44" i="2"/>
  <c r="O52" i="2"/>
  <c r="O60" i="2"/>
  <c r="O68" i="2"/>
  <c r="O45" i="2"/>
  <c r="O53" i="2"/>
  <c r="O61" i="2"/>
  <c r="O69" i="2"/>
  <c r="O43" i="2"/>
  <c r="O59" i="2"/>
  <c r="O47" i="2"/>
  <c r="O63" i="2"/>
  <c r="O51" i="2"/>
  <c r="O67" i="2"/>
  <c r="O54" i="2"/>
  <c r="O70" i="2"/>
  <c r="G46" i="2"/>
  <c r="G54" i="2"/>
  <c r="G62" i="2"/>
  <c r="G70" i="2"/>
  <c r="G48" i="2"/>
  <c r="G56" i="2"/>
  <c r="G64" i="2"/>
  <c r="G42" i="2"/>
  <c r="G50" i="2"/>
  <c r="G58" i="2"/>
  <c r="G66" i="2"/>
  <c r="G43" i="2"/>
  <c r="G51" i="2"/>
  <c r="G59" i="2"/>
  <c r="G67" i="2"/>
  <c r="G53" i="2"/>
  <c r="G69" i="2"/>
  <c r="G57" i="2"/>
  <c r="G45" i="2"/>
  <c r="G61" i="2"/>
  <c r="G41" i="2"/>
  <c r="G47" i="2"/>
  <c r="G63" i="2"/>
  <c r="F360" i="43"/>
  <c r="D360" i="43"/>
  <c r="D367" i="43"/>
  <c r="D373" i="43" s="1"/>
  <c r="D495" i="43" s="1"/>
  <c r="K360" i="43"/>
  <c r="K367" i="43" s="1"/>
  <c r="K373" i="43" s="1"/>
  <c r="K495" i="43" s="1"/>
  <c r="H360" i="43"/>
  <c r="M360" i="43"/>
  <c r="J360" i="43"/>
  <c r="I360" i="43"/>
  <c r="H102" i="5"/>
  <c r="J335" i="15"/>
  <c r="O335" i="15"/>
  <c r="G335" i="15"/>
  <c r="G342" i="15" s="1"/>
  <c r="G348" i="15" s="1"/>
  <c r="G489" i="15" s="1"/>
  <c r="F335" i="15"/>
  <c r="J259" i="38"/>
  <c r="D259" i="38"/>
  <c r="D265" i="38"/>
  <c r="H259" i="38"/>
  <c r="M259" i="38"/>
  <c r="L259" i="38"/>
  <c r="E43" i="2"/>
  <c r="F102" i="5"/>
  <c r="L82" i="15"/>
  <c r="E82" i="15"/>
  <c r="D82" i="15"/>
  <c r="D88" i="15" s="1"/>
  <c r="N82" i="15"/>
  <c r="F82" i="15"/>
  <c r="K335" i="48"/>
  <c r="K342" i="48"/>
  <c r="L335" i="48"/>
  <c r="L341" i="48"/>
  <c r="M335" i="48"/>
  <c r="M342" i="48" s="1"/>
  <c r="M348" i="48" s="1"/>
  <c r="M489" i="48" s="1"/>
  <c r="I335" i="48"/>
  <c r="I341" i="48"/>
  <c r="J360" i="46"/>
  <c r="K360" i="46"/>
  <c r="E70" i="2"/>
  <c r="E62" i="2"/>
  <c r="E54" i="2"/>
  <c r="E46" i="2"/>
  <c r="E68" i="2"/>
  <c r="E60" i="2"/>
  <c r="E52" i="2"/>
  <c r="E44" i="2"/>
  <c r="E42" i="2"/>
  <c r="E66" i="2"/>
  <c r="E58" i="2"/>
  <c r="E50" i="2"/>
  <c r="E41" i="2"/>
  <c r="E65" i="2"/>
  <c r="E57" i="2"/>
  <c r="E49" i="2"/>
  <c r="L360" i="15"/>
  <c r="L367" i="15"/>
  <c r="J82" i="29"/>
  <c r="O82" i="29"/>
  <c r="O89" i="29" s="1"/>
  <c r="O95" i="29" s="1"/>
  <c r="O428" i="29" s="1"/>
  <c r="M82" i="29"/>
  <c r="L102" i="5"/>
  <c r="C642" i="14"/>
  <c r="C634" i="14"/>
  <c r="K259" i="46"/>
  <c r="I102" i="5"/>
  <c r="C625" i="14"/>
  <c r="C620" i="14"/>
  <c r="E360" i="51"/>
  <c r="M360" i="51"/>
  <c r="G360" i="51"/>
  <c r="H360" i="51"/>
  <c r="O360" i="51"/>
  <c r="K360" i="51"/>
  <c r="D360" i="51"/>
  <c r="I158" i="51"/>
  <c r="I165" i="51"/>
  <c r="I171" i="51" s="1"/>
  <c r="L158" i="51"/>
  <c r="J158" i="51"/>
  <c r="O158" i="51"/>
  <c r="K158" i="51"/>
  <c r="D158" i="51"/>
  <c r="N259" i="46"/>
  <c r="N265" i="46"/>
  <c r="I259" i="46"/>
  <c r="L259" i="46"/>
  <c r="L266" i="46" s="1"/>
  <c r="L272" i="46" s="1"/>
  <c r="O259" i="46"/>
  <c r="G259" i="46"/>
  <c r="N259" i="51"/>
  <c r="F259" i="51"/>
  <c r="J259" i="51"/>
  <c r="E259" i="51"/>
  <c r="D360" i="42"/>
  <c r="D366" i="42" s="1"/>
  <c r="O360" i="42"/>
  <c r="L360" i="42"/>
  <c r="G360" i="42"/>
  <c r="E82" i="34"/>
  <c r="N82" i="34"/>
  <c r="J82" i="34"/>
  <c r="I82" i="34"/>
  <c r="H259" i="50"/>
  <c r="L259" i="50"/>
  <c r="L265" i="50"/>
  <c r="M259" i="50"/>
  <c r="E82" i="50"/>
  <c r="F82" i="50"/>
  <c r="L82" i="50"/>
  <c r="L88" i="50" s="1"/>
  <c r="I82" i="50"/>
  <c r="H82" i="50"/>
  <c r="O335" i="48"/>
  <c r="O341" i="48"/>
  <c r="E335" i="48"/>
  <c r="E341" i="48" s="1"/>
  <c r="G335" i="48"/>
  <c r="D335" i="48"/>
  <c r="F82" i="48"/>
  <c r="F335" i="25"/>
  <c r="J335" i="25"/>
  <c r="D335" i="25"/>
  <c r="H335" i="25"/>
  <c r="H341" i="25" s="1"/>
  <c r="I335" i="25"/>
  <c r="I342" i="25" s="1"/>
  <c r="I348" i="25" s="1"/>
  <c r="N335" i="25"/>
  <c r="D259" i="15"/>
  <c r="H259" i="15"/>
  <c r="H266" i="15" s="1"/>
  <c r="H272" i="15" s="1"/>
  <c r="K259" i="15"/>
  <c r="L259" i="15"/>
  <c r="E259" i="15"/>
  <c r="E265" i="15"/>
  <c r="O259" i="15"/>
  <c r="F158" i="51"/>
  <c r="F164" i="51"/>
  <c r="D360" i="48"/>
  <c r="F360" i="48"/>
  <c r="F366" i="48" s="1"/>
  <c r="I360" i="48"/>
  <c r="N360" i="48"/>
  <c r="F360" i="47"/>
  <c r="F367" i="47" s="1"/>
  <c r="F373" i="47" s="1"/>
  <c r="J360" i="47"/>
  <c r="E335" i="40"/>
  <c r="O335" i="40"/>
  <c r="O341" i="40" s="1"/>
  <c r="H335" i="40"/>
  <c r="H342" i="40"/>
  <c r="E82" i="25"/>
  <c r="H82" i="25"/>
  <c r="K82" i="25"/>
  <c r="N82" i="25"/>
  <c r="J82" i="25"/>
  <c r="F82" i="25"/>
  <c r="F89" i="25" s="1"/>
  <c r="F95" i="25" s="1"/>
  <c r="F428" i="25" s="1"/>
  <c r="L82" i="25"/>
  <c r="L360" i="51"/>
  <c r="M335" i="43"/>
  <c r="E335" i="43"/>
  <c r="E342" i="43" s="1"/>
  <c r="E348" i="43" s="1"/>
  <c r="E489" i="43" s="1"/>
  <c r="H335" i="43"/>
  <c r="L335" i="43"/>
  <c r="I335" i="43"/>
  <c r="D259" i="43"/>
  <c r="E335" i="42"/>
  <c r="E341" i="42"/>
  <c r="E349" i="42" s="1"/>
  <c r="I158" i="42"/>
  <c r="K158" i="42"/>
  <c r="O158" i="41"/>
  <c r="F360" i="40"/>
  <c r="F367" i="40"/>
  <c r="F373" i="40" s="1"/>
  <c r="L360" i="40"/>
  <c r="O82" i="15"/>
  <c r="H82" i="15"/>
  <c r="N360" i="51"/>
  <c r="F360" i="51"/>
  <c r="O158" i="50"/>
  <c r="D360" i="47"/>
  <c r="G259" i="44"/>
  <c r="K82" i="44"/>
  <c r="K259" i="32"/>
  <c r="F259" i="32"/>
  <c r="H82" i="32"/>
  <c r="N360" i="32"/>
  <c r="E360" i="32"/>
  <c r="J335" i="51"/>
  <c r="I360" i="50"/>
  <c r="M82" i="48"/>
  <c r="E82" i="48"/>
  <c r="D82" i="48"/>
  <c r="J82" i="48"/>
  <c r="I82" i="48"/>
  <c r="I88" i="48"/>
  <c r="I96" i="48" s="1"/>
  <c r="L360" i="45"/>
  <c r="L367" i="45" s="1"/>
  <c r="L373" i="45"/>
  <c r="H360" i="45"/>
  <c r="D360" i="45"/>
  <c r="K360" i="45"/>
  <c r="K366" i="45" s="1"/>
  <c r="O360" i="45"/>
  <c r="H259" i="45"/>
  <c r="G259" i="45"/>
  <c r="K259" i="45"/>
  <c r="H158" i="41"/>
  <c r="D158" i="15"/>
  <c r="J158" i="15"/>
  <c r="I158" i="15"/>
  <c r="M158" i="15"/>
  <c r="I360" i="51"/>
  <c r="H82" i="51"/>
  <c r="E82" i="51"/>
  <c r="E89" i="51" s="1"/>
  <c r="O82" i="51"/>
  <c r="N360" i="50"/>
  <c r="O360" i="50"/>
  <c r="O366" i="50" s="1"/>
  <c r="J360" i="50"/>
  <c r="G360" i="50"/>
  <c r="H335" i="48"/>
  <c r="L158" i="46"/>
  <c r="O158" i="46"/>
  <c r="O165" i="46" s="1"/>
  <c r="O171" i="46" s="1"/>
  <c r="H158" i="46"/>
  <c r="H164" i="46"/>
  <c r="J158" i="45"/>
  <c r="I335" i="42"/>
  <c r="O335" i="42"/>
  <c r="N335" i="42"/>
  <c r="J335" i="42"/>
  <c r="G158" i="42"/>
  <c r="L158" i="28"/>
  <c r="L165" i="28"/>
  <c r="G158" i="28"/>
  <c r="J158" i="28"/>
  <c r="J165" i="28" s="1"/>
  <c r="J171" i="28" s="1"/>
  <c r="E158" i="28"/>
  <c r="I158" i="28"/>
  <c r="N335" i="51"/>
  <c r="F335" i="51"/>
  <c r="M259" i="51"/>
  <c r="H158" i="51"/>
  <c r="H165" i="51"/>
  <c r="H171" i="51" s="1"/>
  <c r="H446" i="51" s="1"/>
  <c r="M360" i="50"/>
  <c r="D335" i="50"/>
  <c r="F335" i="50"/>
  <c r="G335" i="50"/>
  <c r="G342" i="50" s="1"/>
  <c r="G348" i="50" s="1"/>
  <c r="K335" i="50"/>
  <c r="O335" i="50"/>
  <c r="J335" i="50"/>
  <c r="N335" i="50"/>
  <c r="N341" i="50" s="1"/>
  <c r="F82" i="47"/>
  <c r="N82" i="47"/>
  <c r="N88" i="47" s="1"/>
  <c r="M82" i="47"/>
  <c r="M88" i="47" s="1"/>
  <c r="J82" i="47"/>
  <c r="J88" i="47" s="1"/>
  <c r="M82" i="43"/>
  <c r="F82" i="43"/>
  <c r="F88" i="43" s="1"/>
  <c r="D82" i="43"/>
  <c r="G335" i="42"/>
  <c r="M335" i="15"/>
  <c r="M341" i="15" s="1"/>
  <c r="E335" i="15"/>
  <c r="L259" i="51"/>
  <c r="G158" i="51"/>
  <c r="N82" i="51"/>
  <c r="J82" i="51"/>
  <c r="J88" i="51" s="1"/>
  <c r="H335" i="50"/>
  <c r="H341" i="50" s="1"/>
  <c r="F259" i="50"/>
  <c r="K259" i="50"/>
  <c r="I259" i="50"/>
  <c r="I265" i="50" s="1"/>
  <c r="E259" i="50"/>
  <c r="H158" i="50"/>
  <c r="E259" i="49"/>
  <c r="E265" i="49"/>
  <c r="F259" i="49"/>
  <c r="F265" i="49" s="1"/>
  <c r="K158" i="49"/>
  <c r="K165" i="49" s="1"/>
  <c r="K171" i="49" s="1"/>
  <c r="K446" i="49" s="1"/>
  <c r="G158" i="47"/>
  <c r="L158" i="47"/>
  <c r="E158" i="47"/>
  <c r="E164" i="47"/>
  <c r="E172" i="47" s="1"/>
  <c r="K158" i="47"/>
  <c r="D259" i="45"/>
  <c r="H82" i="45"/>
  <c r="E158" i="43"/>
  <c r="H158" i="43"/>
  <c r="O259" i="42"/>
  <c r="O158" i="42"/>
  <c r="O165" i="42" s="1"/>
  <c r="O171" i="42" s="1"/>
  <c r="G158" i="41"/>
  <c r="D158" i="41"/>
  <c r="L82" i="40"/>
  <c r="L89" i="40"/>
  <c r="D82" i="40"/>
  <c r="O82" i="40"/>
  <c r="I360" i="29"/>
  <c r="F360" i="29"/>
  <c r="L360" i="29"/>
  <c r="G360" i="29"/>
  <c r="N360" i="29"/>
  <c r="E360" i="29"/>
  <c r="H360" i="29"/>
  <c r="O335" i="29"/>
  <c r="N335" i="29"/>
  <c r="H335" i="29"/>
  <c r="I360" i="24"/>
  <c r="F360" i="24"/>
  <c r="M360" i="24"/>
  <c r="N360" i="24"/>
  <c r="E335" i="24"/>
  <c r="E342" i="24" s="1"/>
  <c r="E348" i="24" s="1"/>
  <c r="E489" i="24" s="1"/>
  <c r="K335" i="24"/>
  <c r="K341" i="24" s="1"/>
  <c r="G335" i="24"/>
  <c r="G341" i="24" s="1"/>
  <c r="K360" i="15"/>
  <c r="D360" i="15"/>
  <c r="D366" i="15" s="1"/>
  <c r="D335" i="15"/>
  <c r="I335" i="15"/>
  <c r="J360" i="51"/>
  <c r="K335" i="51"/>
  <c r="K341" i="51" s="1"/>
  <c r="L335" i="51"/>
  <c r="K259" i="51"/>
  <c r="D259" i="51"/>
  <c r="D266" i="51" s="1"/>
  <c r="D272" i="51" s="1"/>
  <c r="D471" i="51" s="1"/>
  <c r="M82" i="51"/>
  <c r="E259" i="48"/>
  <c r="E265" i="48" s="1"/>
  <c r="E335" i="47"/>
  <c r="G335" i="47"/>
  <c r="G342" i="47" s="1"/>
  <c r="K335" i="46"/>
  <c r="G360" i="45"/>
  <c r="G366" i="45" s="1"/>
  <c r="E335" i="45"/>
  <c r="I335" i="45"/>
  <c r="M335" i="45"/>
  <c r="D82" i="45"/>
  <c r="O259" i="44"/>
  <c r="M82" i="44"/>
  <c r="E82" i="44"/>
  <c r="G82" i="44"/>
  <c r="D82" i="44"/>
  <c r="O82" i="44"/>
  <c r="J360" i="42"/>
  <c r="D82" i="42"/>
  <c r="K82" i="42"/>
  <c r="N82" i="42"/>
  <c r="N88" i="42"/>
  <c r="J82" i="42"/>
  <c r="J89" i="42"/>
  <c r="J95" i="42" s="1"/>
  <c r="J428" i="42" s="1"/>
  <c r="O82" i="42"/>
  <c r="G82" i="42"/>
  <c r="F82" i="42"/>
  <c r="E158" i="40"/>
  <c r="E164" i="40"/>
  <c r="E172" i="40" s="1"/>
  <c r="E447" i="40" s="1"/>
  <c r="I335" i="51"/>
  <c r="I342" i="51" s="1"/>
  <c r="I348" i="51" s="1"/>
  <c r="I259" i="51"/>
  <c r="E158" i="51"/>
  <c r="M158" i="51"/>
  <c r="K82" i="51"/>
  <c r="K89" i="51" s="1"/>
  <c r="D82" i="51"/>
  <c r="I158" i="50"/>
  <c r="I165" i="50"/>
  <c r="I171" i="50" s="1"/>
  <c r="O82" i="50"/>
  <c r="D335" i="49"/>
  <c r="O335" i="49"/>
  <c r="O342" i="49" s="1"/>
  <c r="O348" i="49" s="1"/>
  <c r="H335" i="49"/>
  <c r="J259" i="49"/>
  <c r="E360" i="48"/>
  <c r="J259" i="47"/>
  <c r="J266" i="47" s="1"/>
  <c r="J272" i="47" s="1"/>
  <c r="J471" i="47" s="1"/>
  <c r="G335" i="46"/>
  <c r="G342" i="46" s="1"/>
  <c r="N360" i="46"/>
  <c r="E360" i="46"/>
  <c r="D360" i="46"/>
  <c r="F360" i="46"/>
  <c r="F366" i="46" s="1"/>
  <c r="I360" i="46"/>
  <c r="E360" i="45"/>
  <c r="I360" i="44"/>
  <c r="I367" i="44"/>
  <c r="I373" i="44" s="1"/>
  <c r="M259" i="44"/>
  <c r="E259" i="44"/>
  <c r="F158" i="44"/>
  <c r="L158" i="44"/>
  <c r="J158" i="44"/>
  <c r="J164" i="44" s="1"/>
  <c r="G360" i="43"/>
  <c r="H360" i="42"/>
  <c r="H335" i="42"/>
  <c r="K259" i="41"/>
  <c r="F259" i="41"/>
  <c r="M259" i="41"/>
  <c r="I82" i="41"/>
  <c r="J82" i="41"/>
  <c r="O82" i="41"/>
  <c r="F82" i="41"/>
  <c r="G82" i="41"/>
  <c r="G89" i="41"/>
  <c r="K82" i="41"/>
  <c r="N158" i="15"/>
  <c r="F158" i="15"/>
  <c r="O335" i="51"/>
  <c r="G335" i="51"/>
  <c r="O259" i="51"/>
  <c r="G259" i="51"/>
  <c r="I82" i="51"/>
  <c r="G158" i="50"/>
  <c r="G158" i="49"/>
  <c r="O158" i="48"/>
  <c r="G158" i="48"/>
  <c r="E158" i="48"/>
  <c r="G82" i="45"/>
  <c r="G88" i="45" s="1"/>
  <c r="K82" i="45"/>
  <c r="G360" i="44"/>
  <c r="M360" i="44"/>
  <c r="I82" i="44"/>
  <c r="I88" i="44"/>
  <c r="N360" i="42"/>
  <c r="I259" i="41"/>
  <c r="M82" i="41"/>
  <c r="H335" i="34"/>
  <c r="D335" i="34"/>
  <c r="O335" i="34"/>
  <c r="H360" i="26"/>
  <c r="G360" i="26"/>
  <c r="D360" i="26"/>
  <c r="D366" i="26"/>
  <c r="E360" i="26"/>
  <c r="O360" i="26"/>
  <c r="N360" i="26"/>
  <c r="N366" i="26" s="1"/>
  <c r="K360" i="26"/>
  <c r="L360" i="26"/>
  <c r="J335" i="26"/>
  <c r="O335" i="26"/>
  <c r="D335" i="26"/>
  <c r="F335" i="26"/>
  <c r="M335" i="26"/>
  <c r="M335" i="50"/>
  <c r="I360" i="49"/>
  <c r="N259" i="49"/>
  <c r="I82" i="49"/>
  <c r="E82" i="49"/>
  <c r="F82" i="49"/>
  <c r="J360" i="48"/>
  <c r="H335" i="46"/>
  <c r="N158" i="45"/>
  <c r="D360" i="44"/>
  <c r="H335" i="44"/>
  <c r="D259" i="44"/>
  <c r="L360" i="43"/>
  <c r="L367" i="43"/>
  <c r="L373" i="43" s="1"/>
  <c r="O158" i="43"/>
  <c r="O82" i="43"/>
  <c r="F360" i="42"/>
  <c r="H259" i="42"/>
  <c r="N158" i="42"/>
  <c r="I360" i="41"/>
  <c r="H335" i="41"/>
  <c r="O259" i="41"/>
  <c r="O266" i="41" s="1"/>
  <c r="O272" i="41" s="1"/>
  <c r="G259" i="41"/>
  <c r="N360" i="28"/>
  <c r="G335" i="25"/>
  <c r="H82" i="36"/>
  <c r="D82" i="36"/>
  <c r="H360" i="50"/>
  <c r="H366" i="50" s="1"/>
  <c r="F360" i="50"/>
  <c r="F366" i="50" s="1"/>
  <c r="K360" i="50"/>
  <c r="K367" i="50"/>
  <c r="K373" i="50"/>
  <c r="K495" i="50" s="1"/>
  <c r="E360" i="50"/>
  <c r="L335" i="50"/>
  <c r="E335" i="50"/>
  <c r="J158" i="50"/>
  <c r="G335" i="49"/>
  <c r="M259" i="49"/>
  <c r="E82" i="47"/>
  <c r="E88" i="47" s="1"/>
  <c r="E96" i="47" s="1"/>
  <c r="E429" i="47" s="1"/>
  <c r="F259" i="46"/>
  <c r="K158" i="46"/>
  <c r="D158" i="46"/>
  <c r="G158" i="46"/>
  <c r="M82" i="46"/>
  <c r="L259" i="45"/>
  <c r="O259" i="45"/>
  <c r="L82" i="45"/>
  <c r="E82" i="45"/>
  <c r="L360" i="44"/>
  <c r="K259" i="44"/>
  <c r="E360" i="42"/>
  <c r="M82" i="42"/>
  <c r="O360" i="41"/>
  <c r="G335" i="41"/>
  <c r="G341" i="41" s="1"/>
  <c r="M158" i="41"/>
  <c r="E158" i="41"/>
  <c r="E165" i="41" s="1"/>
  <c r="E171" i="41" s="1"/>
  <c r="E446" i="41" s="1"/>
  <c r="L259" i="40"/>
  <c r="L266" i="40"/>
  <c r="L272" i="40" s="1"/>
  <c r="L471" i="40" s="1"/>
  <c r="G259" i="40"/>
  <c r="F158" i="28"/>
  <c r="H360" i="38"/>
  <c r="O360" i="38"/>
  <c r="J360" i="38"/>
  <c r="L360" i="38"/>
  <c r="E360" i="38"/>
  <c r="M360" i="38"/>
  <c r="J82" i="49"/>
  <c r="N259" i="48"/>
  <c r="F259" i="48"/>
  <c r="D158" i="48"/>
  <c r="D164" i="48" s="1"/>
  <c r="L158" i="48"/>
  <c r="L164" i="48" s="1"/>
  <c r="M360" i="47"/>
  <c r="D335" i="47"/>
  <c r="L335" i="47"/>
  <c r="F259" i="47"/>
  <c r="N259" i="47"/>
  <c r="M360" i="46"/>
  <c r="L335" i="46"/>
  <c r="E335" i="46"/>
  <c r="J259" i="46"/>
  <c r="M259" i="46"/>
  <c r="E259" i="46"/>
  <c r="D259" i="46"/>
  <c r="E158" i="46"/>
  <c r="E164" i="46" s="1"/>
  <c r="N82" i="46"/>
  <c r="F82" i="46"/>
  <c r="J82" i="46"/>
  <c r="E259" i="45"/>
  <c r="F158" i="45"/>
  <c r="F165" i="45" s="1"/>
  <c r="F171" i="45" s="1"/>
  <c r="E158" i="45"/>
  <c r="I259" i="44"/>
  <c r="O158" i="44"/>
  <c r="O164" i="44" s="1"/>
  <c r="O335" i="43"/>
  <c r="F259" i="43"/>
  <c r="J82" i="43"/>
  <c r="G82" i="43"/>
  <c r="G89" i="43"/>
  <c r="G95" i="43" s="1"/>
  <c r="G428" i="43" s="1"/>
  <c r="K360" i="42"/>
  <c r="E259" i="42"/>
  <c r="M259" i="42"/>
  <c r="G259" i="42"/>
  <c r="G265" i="42" s="1"/>
  <c r="D259" i="42"/>
  <c r="H158" i="42"/>
  <c r="L158" i="42"/>
  <c r="L164" i="42"/>
  <c r="F360" i="41"/>
  <c r="N360" i="41"/>
  <c r="H360" i="41"/>
  <c r="L259" i="41"/>
  <c r="G82" i="40"/>
  <c r="H360" i="39"/>
  <c r="H367" i="39" s="1"/>
  <c r="H373" i="39" s="1"/>
  <c r="H495" i="39" s="1"/>
  <c r="E360" i="39"/>
  <c r="J360" i="39"/>
  <c r="N360" i="39"/>
  <c r="F360" i="38"/>
  <c r="I360" i="37"/>
  <c r="L360" i="37"/>
  <c r="E360" i="37"/>
  <c r="H360" i="37"/>
  <c r="H366" i="37" s="1"/>
  <c r="O360" i="37"/>
  <c r="O367" i="37" s="1"/>
  <c r="O373" i="37" s="1"/>
  <c r="O259" i="50"/>
  <c r="F158" i="50"/>
  <c r="F360" i="49"/>
  <c r="F366" i="49"/>
  <c r="K335" i="49"/>
  <c r="I259" i="49"/>
  <c r="M360" i="48"/>
  <c r="M366" i="48" s="1"/>
  <c r="D259" i="48"/>
  <c r="D266" i="48" s="1"/>
  <c r="D272" i="48" s="1"/>
  <c r="D471" i="48" s="1"/>
  <c r="J259" i="48"/>
  <c r="J265" i="48"/>
  <c r="I259" i="48"/>
  <c r="I266" i="48"/>
  <c r="M259" i="48"/>
  <c r="N360" i="47"/>
  <c r="E360" i="47"/>
  <c r="I360" i="47"/>
  <c r="I82" i="46"/>
  <c r="I89" i="46"/>
  <c r="D335" i="45"/>
  <c r="I158" i="45"/>
  <c r="O335" i="44"/>
  <c r="O341" i="44" s="1"/>
  <c r="O360" i="43"/>
  <c r="L259" i="43"/>
  <c r="I360" i="42"/>
  <c r="F335" i="42"/>
  <c r="K335" i="42"/>
  <c r="K341" i="42"/>
  <c r="K259" i="42"/>
  <c r="K265" i="42" s="1"/>
  <c r="I158" i="41"/>
  <c r="I164" i="41" s="1"/>
  <c r="I172" i="41" s="1"/>
  <c r="I165" i="41"/>
  <c r="I171" i="41" s="1"/>
  <c r="H82" i="41"/>
  <c r="J360" i="28"/>
  <c r="N158" i="25"/>
  <c r="F158" i="25"/>
  <c r="K360" i="36"/>
  <c r="D360" i="36"/>
  <c r="H360" i="36"/>
  <c r="O360" i="36"/>
  <c r="O366" i="36"/>
  <c r="J259" i="42"/>
  <c r="D158" i="42"/>
  <c r="F158" i="42"/>
  <c r="E82" i="42"/>
  <c r="L360" i="41"/>
  <c r="L367" i="41"/>
  <c r="L373" i="41" s="1"/>
  <c r="F335" i="41"/>
  <c r="O335" i="41"/>
  <c r="O342" i="41"/>
  <c r="O348" i="41" s="1"/>
  <c r="D335" i="41"/>
  <c r="N259" i="41"/>
  <c r="D360" i="40"/>
  <c r="F82" i="40"/>
  <c r="F88" i="40" s="1"/>
  <c r="L360" i="28"/>
  <c r="G360" i="28"/>
  <c r="I335" i="28"/>
  <c r="F335" i="28"/>
  <c r="F342" i="28"/>
  <c r="F348" i="28" s="1"/>
  <c r="O335" i="28"/>
  <c r="L335" i="28"/>
  <c r="M335" i="28"/>
  <c r="H335" i="28"/>
  <c r="N335" i="28"/>
  <c r="D335" i="28"/>
  <c r="D342" i="28"/>
  <c r="D348" i="28" s="1"/>
  <c r="L259" i="28"/>
  <c r="L266" i="28" s="1"/>
  <c r="L272" i="28" s="1"/>
  <c r="L265" i="28"/>
  <c r="E259" i="28"/>
  <c r="O259" i="28"/>
  <c r="F259" i="39"/>
  <c r="M158" i="39"/>
  <c r="G158" i="39"/>
  <c r="F158" i="39"/>
  <c r="H158" i="39"/>
  <c r="H164" i="39"/>
  <c r="J158" i="39"/>
  <c r="O158" i="39"/>
  <c r="K82" i="39"/>
  <c r="N82" i="39"/>
  <c r="N88" i="39" s="1"/>
  <c r="D82" i="39"/>
  <c r="D89" i="39" s="1"/>
  <c r="D95" i="39" s="1"/>
  <c r="D428" i="39" s="1"/>
  <c r="J82" i="39"/>
  <c r="E82" i="39"/>
  <c r="H82" i="39"/>
  <c r="M82" i="39"/>
  <c r="I82" i="39"/>
  <c r="I88" i="39" s="1"/>
  <c r="L335" i="38"/>
  <c r="I259" i="42"/>
  <c r="I265" i="42" s="1"/>
  <c r="J158" i="42"/>
  <c r="K360" i="41"/>
  <c r="M360" i="41"/>
  <c r="G360" i="41"/>
  <c r="G366" i="41"/>
  <c r="E335" i="41"/>
  <c r="L335" i="40"/>
  <c r="K335" i="28"/>
  <c r="F82" i="38"/>
  <c r="F89" i="38"/>
  <c r="F95" i="38" s="1"/>
  <c r="F428" i="38" s="1"/>
  <c r="J335" i="29"/>
  <c r="L335" i="29"/>
  <c r="L341" i="29" s="1"/>
  <c r="D335" i="29"/>
  <c r="G335" i="29"/>
  <c r="M335" i="29"/>
  <c r="F335" i="29"/>
  <c r="I158" i="29"/>
  <c r="L158" i="29"/>
  <c r="K158" i="29"/>
  <c r="N158" i="29"/>
  <c r="L158" i="25"/>
  <c r="L165" i="25" s="1"/>
  <c r="L171" i="25" s="1"/>
  <c r="L446" i="25" s="1"/>
  <c r="I158" i="33"/>
  <c r="L158" i="33"/>
  <c r="M360" i="42"/>
  <c r="I82" i="42"/>
  <c r="E259" i="41"/>
  <c r="E265" i="41" s="1"/>
  <c r="N158" i="41"/>
  <c r="N165" i="41" s="1"/>
  <c r="N171" i="41"/>
  <c r="N82" i="41"/>
  <c r="O158" i="40"/>
  <c r="F82" i="28"/>
  <c r="I360" i="38"/>
  <c r="E360" i="34"/>
  <c r="J360" i="34"/>
  <c r="F360" i="34"/>
  <c r="I360" i="34"/>
  <c r="N360" i="34"/>
  <c r="K335" i="34"/>
  <c r="G360" i="31"/>
  <c r="G366" i="31" s="1"/>
  <c r="N360" i="31"/>
  <c r="N366" i="31" s="1"/>
  <c r="F360" i="31"/>
  <c r="M158" i="42"/>
  <c r="M165" i="42" s="1"/>
  <c r="M171" i="42" s="1"/>
  <c r="J259" i="41"/>
  <c r="J265" i="41" s="1"/>
  <c r="L158" i="41"/>
  <c r="L164" i="41" s="1"/>
  <c r="L82" i="41"/>
  <c r="N259" i="40"/>
  <c r="N266" i="40"/>
  <c r="N272" i="40"/>
  <c r="I360" i="28"/>
  <c r="I259" i="39"/>
  <c r="E259" i="39"/>
  <c r="E266" i="39" s="1"/>
  <c r="N259" i="39"/>
  <c r="G82" i="39"/>
  <c r="G335" i="38"/>
  <c r="K82" i="29"/>
  <c r="F360" i="25"/>
  <c r="E360" i="25"/>
  <c r="M360" i="25"/>
  <c r="L360" i="25"/>
  <c r="L335" i="25"/>
  <c r="I335" i="36"/>
  <c r="G259" i="36"/>
  <c r="K259" i="36"/>
  <c r="K265" i="36"/>
  <c r="O259" i="36"/>
  <c r="K259" i="28"/>
  <c r="F259" i="28"/>
  <c r="N158" i="28"/>
  <c r="N165" i="28"/>
  <c r="G360" i="39"/>
  <c r="O360" i="39"/>
  <c r="F360" i="39"/>
  <c r="F367" i="39" s="1"/>
  <c r="D360" i="39"/>
  <c r="D366" i="39" s="1"/>
  <c r="D374" i="39" s="1"/>
  <c r="I335" i="39"/>
  <c r="I342" i="39" s="1"/>
  <c r="I348" i="39" s="1"/>
  <c r="H259" i="39"/>
  <c r="F259" i="38"/>
  <c r="I259" i="38"/>
  <c r="E259" i="38"/>
  <c r="O259" i="38"/>
  <c r="N158" i="38"/>
  <c r="O82" i="38"/>
  <c r="O88" i="38" s="1"/>
  <c r="O96" i="38" s="1"/>
  <c r="G82" i="38"/>
  <c r="I82" i="38"/>
  <c r="I89" i="38" s="1"/>
  <c r="I95" i="38" s="1"/>
  <c r="K82" i="38"/>
  <c r="K89" i="38" s="1"/>
  <c r="G158" i="37"/>
  <c r="F82" i="29"/>
  <c r="N335" i="36"/>
  <c r="F259" i="24"/>
  <c r="D259" i="24"/>
  <c r="D266" i="24" s="1"/>
  <c r="D272" i="24"/>
  <c r="D471" i="24" s="1"/>
  <c r="O259" i="24"/>
  <c r="N259" i="24"/>
  <c r="I82" i="24"/>
  <c r="I89" i="24" s="1"/>
  <c r="I95" i="24" s="1"/>
  <c r="I428" i="24" s="1"/>
  <c r="I259" i="28"/>
  <c r="M259" i="28"/>
  <c r="H259" i="28"/>
  <c r="H266" i="28"/>
  <c r="H272" i="28" s="1"/>
  <c r="H471" i="28" s="1"/>
  <c r="H158" i="28"/>
  <c r="O82" i="28"/>
  <c r="O88" i="28" s="1"/>
  <c r="I82" i="28"/>
  <c r="I89" i="28" s="1"/>
  <c r="I95" i="28" s="1"/>
  <c r="M360" i="39"/>
  <c r="N82" i="38"/>
  <c r="N158" i="37"/>
  <c r="M82" i="37"/>
  <c r="E82" i="37"/>
  <c r="D158" i="29"/>
  <c r="O158" i="25"/>
  <c r="K158" i="25"/>
  <c r="D158" i="25"/>
  <c r="G158" i="25"/>
  <c r="J158" i="25"/>
  <c r="O82" i="36"/>
  <c r="O88" i="36" s="1"/>
  <c r="F82" i="24"/>
  <c r="J82" i="24"/>
  <c r="J89" i="24" s="1"/>
  <c r="J95" i="24" s="1"/>
  <c r="J428" i="24" s="1"/>
  <c r="M158" i="28"/>
  <c r="L360" i="39"/>
  <c r="L366" i="39"/>
  <c r="J259" i="39"/>
  <c r="J266" i="39" s="1"/>
  <c r="J272" i="39" s="1"/>
  <c r="J471" i="39" s="1"/>
  <c r="D259" i="39"/>
  <c r="K259" i="39"/>
  <c r="O82" i="39"/>
  <c r="O88" i="39" s="1"/>
  <c r="D360" i="38"/>
  <c r="D366" i="38" s="1"/>
  <c r="D335" i="38"/>
  <c r="E335" i="38"/>
  <c r="N335" i="38"/>
  <c r="H335" i="38"/>
  <c r="H342" i="38" s="1"/>
  <c r="H348" i="38" s="1"/>
  <c r="M335" i="38"/>
  <c r="K259" i="38"/>
  <c r="M158" i="37"/>
  <c r="M165" i="37" s="1"/>
  <c r="M171" i="37" s="1"/>
  <c r="H82" i="37"/>
  <c r="H88" i="37" s="1"/>
  <c r="H89" i="37"/>
  <c r="H95" i="37" s="1"/>
  <c r="H428" i="37" s="1"/>
  <c r="M360" i="29"/>
  <c r="M259" i="29"/>
  <c r="E259" i="29"/>
  <c r="I259" i="29"/>
  <c r="O259" i="29"/>
  <c r="H259" i="29"/>
  <c r="H265" i="29" s="1"/>
  <c r="E82" i="29"/>
  <c r="E88" i="29"/>
  <c r="O335" i="25"/>
  <c r="D335" i="36"/>
  <c r="E158" i="24"/>
  <c r="L158" i="24"/>
  <c r="E259" i="26"/>
  <c r="K259" i="26"/>
  <c r="D259" i="26"/>
  <c r="H259" i="26"/>
  <c r="G259" i="26"/>
  <c r="G265" i="26" s="1"/>
  <c r="N259" i="26"/>
  <c r="F259" i="27"/>
  <c r="M259" i="27"/>
  <c r="N259" i="27"/>
  <c r="K360" i="28"/>
  <c r="F360" i="28"/>
  <c r="F366" i="28" s="1"/>
  <c r="H360" i="28"/>
  <c r="H367" i="28"/>
  <c r="G335" i="28"/>
  <c r="M82" i="28"/>
  <c r="G82" i="28"/>
  <c r="K360" i="39"/>
  <c r="M259" i="39"/>
  <c r="J335" i="38"/>
  <c r="L82" i="38"/>
  <c r="D335" i="37"/>
  <c r="L259" i="37"/>
  <c r="K158" i="37"/>
  <c r="O158" i="37"/>
  <c r="K259" i="29"/>
  <c r="K266" i="29"/>
  <c r="J158" i="29"/>
  <c r="H82" i="29"/>
  <c r="H88" i="29"/>
  <c r="I82" i="29"/>
  <c r="L82" i="29"/>
  <c r="N82" i="29"/>
  <c r="G82" i="29"/>
  <c r="L259" i="25"/>
  <c r="K259" i="25"/>
  <c r="K266" i="25" s="1"/>
  <c r="J259" i="25"/>
  <c r="H259" i="25"/>
  <c r="H266" i="25" s="1"/>
  <c r="H272" i="25" s="1"/>
  <c r="H471" i="25" s="1"/>
  <c r="H265" i="25"/>
  <c r="H273" i="25" s="1"/>
  <c r="H472" i="25" s="1"/>
  <c r="N259" i="25"/>
  <c r="E360" i="36"/>
  <c r="D158" i="36"/>
  <c r="F158" i="36"/>
  <c r="I259" i="24"/>
  <c r="K360" i="38"/>
  <c r="K366" i="38" s="1"/>
  <c r="K158" i="38"/>
  <c r="E82" i="38"/>
  <c r="M82" i="38"/>
  <c r="D82" i="38"/>
  <c r="M335" i="37"/>
  <c r="E259" i="37"/>
  <c r="H158" i="29"/>
  <c r="K335" i="25"/>
  <c r="K341" i="25"/>
  <c r="I82" i="25"/>
  <c r="O335" i="24"/>
  <c r="F259" i="34"/>
  <c r="F265" i="34"/>
  <c r="H82" i="26"/>
  <c r="H88" i="26" s="1"/>
  <c r="D82" i="26"/>
  <c r="G82" i="26"/>
  <c r="L82" i="26"/>
  <c r="L88" i="26" s="1"/>
  <c r="K82" i="31"/>
  <c r="M82" i="35"/>
  <c r="H82" i="35"/>
  <c r="H88" i="35" s="1"/>
  <c r="O158" i="32"/>
  <c r="F158" i="32"/>
  <c r="H158" i="32"/>
  <c r="G158" i="32"/>
  <c r="N158" i="32"/>
  <c r="K158" i="32"/>
  <c r="E158" i="32"/>
  <c r="D158" i="32"/>
  <c r="M158" i="32"/>
  <c r="M164" i="32"/>
  <c r="M82" i="32"/>
  <c r="I82" i="32"/>
  <c r="I89" i="32" s="1"/>
  <c r="I95" i="32" s="1"/>
  <c r="I428" i="32" s="1"/>
  <c r="D82" i="32"/>
  <c r="F82" i="32"/>
  <c r="F88" i="32"/>
  <c r="E82" i="32"/>
  <c r="E88" i="32" s="1"/>
  <c r="L82" i="32"/>
  <c r="N82" i="32"/>
  <c r="O82" i="32"/>
  <c r="O88" i="32" s="1"/>
  <c r="I360" i="32"/>
  <c r="E360" i="28"/>
  <c r="M360" i="28"/>
  <c r="N82" i="28"/>
  <c r="N89" i="28"/>
  <c r="N95" i="28" s="1"/>
  <c r="I360" i="39"/>
  <c r="G335" i="39"/>
  <c r="G341" i="39" s="1"/>
  <c r="D158" i="38"/>
  <c r="H158" i="38"/>
  <c r="M158" i="38"/>
  <c r="O335" i="37"/>
  <c r="O342" i="37" s="1"/>
  <c r="O348" i="37" s="1"/>
  <c r="O489" i="37" s="1"/>
  <c r="F335" i="37"/>
  <c r="I82" i="37"/>
  <c r="J360" i="29"/>
  <c r="O360" i="29"/>
  <c r="G158" i="29"/>
  <c r="G164" i="29" s="1"/>
  <c r="I360" i="25"/>
  <c r="G360" i="25"/>
  <c r="O360" i="25"/>
  <c r="O367" i="25" s="1"/>
  <c r="O373" i="25" s="1"/>
  <c r="J360" i="25"/>
  <c r="J367" i="25" s="1"/>
  <c r="J373" i="25" s="1"/>
  <c r="J495" i="25" s="1"/>
  <c r="E259" i="36"/>
  <c r="L82" i="36"/>
  <c r="K82" i="36"/>
  <c r="K89" i="36" s="1"/>
  <c r="K95" i="36" s="1"/>
  <c r="K428" i="36" s="1"/>
  <c r="E82" i="36"/>
  <c r="G158" i="24"/>
  <c r="K158" i="24"/>
  <c r="M82" i="24"/>
  <c r="M88" i="24" s="1"/>
  <c r="M96" i="24" s="1"/>
  <c r="M259" i="34"/>
  <c r="M265" i="34" s="1"/>
  <c r="K82" i="26"/>
  <c r="K89" i="26" s="1"/>
  <c r="I158" i="26"/>
  <c r="N158" i="26"/>
  <c r="K360" i="31"/>
  <c r="J259" i="33"/>
  <c r="L259" i="33"/>
  <c r="L265" i="33" s="1"/>
  <c r="L273" i="33" s="1"/>
  <c r="F259" i="33"/>
  <c r="H259" i="33"/>
  <c r="E158" i="33"/>
  <c r="D158" i="33"/>
  <c r="J158" i="33"/>
  <c r="H158" i="33"/>
  <c r="O158" i="33"/>
  <c r="N158" i="33"/>
  <c r="N165" i="33"/>
  <c r="N171" i="33" s="1"/>
  <c r="N259" i="29"/>
  <c r="G259" i="29"/>
  <c r="G265" i="29" s="1"/>
  <c r="M158" i="29"/>
  <c r="K360" i="25"/>
  <c r="I259" i="25"/>
  <c r="I158" i="25"/>
  <c r="O82" i="25"/>
  <c r="G82" i="25"/>
  <c r="G88" i="25" s="1"/>
  <c r="D259" i="36"/>
  <c r="M259" i="24"/>
  <c r="E82" i="24"/>
  <c r="I259" i="34"/>
  <c r="I266" i="34"/>
  <c r="I272" i="34" s="1"/>
  <c r="I335" i="26"/>
  <c r="H158" i="31"/>
  <c r="H165" i="31" s="1"/>
  <c r="H171" i="31" s="1"/>
  <c r="H446" i="31" s="1"/>
  <c r="J158" i="31"/>
  <c r="O158" i="31"/>
  <c r="L158" i="31"/>
  <c r="M158" i="31"/>
  <c r="K158" i="31"/>
  <c r="J82" i="31"/>
  <c r="D82" i="31"/>
  <c r="G82" i="31"/>
  <c r="F82" i="31"/>
  <c r="O82" i="31"/>
  <c r="N335" i="33"/>
  <c r="L335" i="33"/>
  <c r="L341" i="33" s="1"/>
  <c r="K335" i="33"/>
  <c r="J335" i="33"/>
  <c r="M259" i="32"/>
  <c r="I259" i="32"/>
  <c r="H259" i="32"/>
  <c r="L259" i="32"/>
  <c r="L266" i="32" s="1"/>
  <c r="L272" i="32" s="1"/>
  <c r="J259" i="32"/>
  <c r="N259" i="32"/>
  <c r="D259" i="32"/>
  <c r="E259" i="32"/>
  <c r="G259" i="32"/>
  <c r="O259" i="32"/>
  <c r="L158" i="32"/>
  <c r="J158" i="32"/>
  <c r="K82" i="32"/>
  <c r="K89" i="32"/>
  <c r="K95" i="32" s="1"/>
  <c r="K428" i="32" s="1"/>
  <c r="G360" i="32"/>
  <c r="G367" i="32" s="1"/>
  <c r="G373" i="32"/>
  <c r="G495" i="32" s="1"/>
  <c r="G360" i="38"/>
  <c r="N259" i="38"/>
  <c r="G259" i="38"/>
  <c r="O158" i="38"/>
  <c r="O164" i="38" s="1"/>
  <c r="O82" i="37"/>
  <c r="K335" i="29"/>
  <c r="F259" i="29"/>
  <c r="F158" i="29"/>
  <c r="F165" i="29" s="1"/>
  <c r="F171" i="29" s="1"/>
  <c r="H158" i="25"/>
  <c r="L259" i="36"/>
  <c r="L266" i="36" s="1"/>
  <c r="G360" i="36"/>
  <c r="E335" i="36"/>
  <c r="J158" i="36"/>
  <c r="E360" i="24"/>
  <c r="E367" i="24"/>
  <c r="E373" i="24" s="1"/>
  <c r="E495" i="24" s="1"/>
  <c r="J360" i="24"/>
  <c r="O360" i="24"/>
  <c r="L335" i="24"/>
  <c r="E259" i="24"/>
  <c r="O82" i="24"/>
  <c r="N82" i="24"/>
  <c r="N88" i="24" s="1"/>
  <c r="E158" i="31"/>
  <c r="I360" i="31"/>
  <c r="O335" i="31"/>
  <c r="O342" i="31" s="1"/>
  <c r="O348" i="31"/>
  <c r="O489" i="31"/>
  <c r="L335" i="31"/>
  <c r="L342" i="31" s="1"/>
  <c r="L348" i="31" s="1"/>
  <c r="L489" i="31" s="1"/>
  <c r="G335" i="31"/>
  <c r="O158" i="24"/>
  <c r="O165" i="24" s="1"/>
  <c r="J158" i="26"/>
  <c r="O259" i="26"/>
  <c r="O266" i="26" s="1"/>
  <c r="O272" i="26"/>
  <c r="O471" i="26" s="1"/>
  <c r="M158" i="26"/>
  <c r="N82" i="26"/>
  <c r="N89" i="26" s="1"/>
  <c r="E82" i="26"/>
  <c r="E88" i="26"/>
  <c r="H360" i="31"/>
  <c r="D360" i="31"/>
  <c r="J360" i="31"/>
  <c r="E360" i="31"/>
  <c r="L360" i="31"/>
  <c r="L366" i="31"/>
  <c r="O360" i="31"/>
  <c r="K335" i="31"/>
  <c r="H335" i="31"/>
  <c r="H341" i="31" s="1"/>
  <c r="H349" i="31" s="1"/>
  <c r="H490" i="31" s="1"/>
  <c r="M335" i="31"/>
  <c r="G259" i="31"/>
  <c r="O259" i="31"/>
  <c r="K259" i="31"/>
  <c r="M335" i="33"/>
  <c r="M342" i="33"/>
  <c r="M348" i="33" s="1"/>
  <c r="M489" i="33" s="1"/>
  <c r="G259" i="33"/>
  <c r="N360" i="33"/>
  <c r="N259" i="33"/>
  <c r="D360" i="24"/>
  <c r="N259" i="34"/>
  <c r="M82" i="34"/>
  <c r="L259" i="26"/>
  <c r="L360" i="33"/>
  <c r="O360" i="33"/>
  <c r="F360" i="33"/>
  <c r="F366" i="33" s="1"/>
  <c r="H158" i="52"/>
  <c r="H164" i="52" s="1"/>
  <c r="O158" i="52"/>
  <c r="E259" i="34"/>
  <c r="G158" i="34"/>
  <c r="G165" i="34" s="1"/>
  <c r="G171" i="34" s="1"/>
  <c r="L158" i="34"/>
  <c r="E335" i="26"/>
  <c r="N335" i="26"/>
  <c r="N342" i="26" s="1"/>
  <c r="O158" i="26"/>
  <c r="E158" i="26"/>
  <c r="E164" i="26" s="1"/>
  <c r="E172" i="26" s="1"/>
  <c r="E447" i="26" s="1"/>
  <c r="F158" i="26"/>
  <c r="N335" i="31"/>
  <c r="N158" i="31"/>
  <c r="F158" i="33"/>
  <c r="F335" i="31"/>
  <c r="F341" i="31" s="1"/>
  <c r="J360" i="33"/>
  <c r="I335" i="33"/>
  <c r="O82" i="33"/>
  <c r="O89" i="33" s="1"/>
  <c r="O95" i="33" s="1"/>
  <c r="O428" i="33" s="1"/>
  <c r="G82" i="27"/>
  <c r="L82" i="35"/>
  <c r="E335" i="31"/>
  <c r="F259" i="31"/>
  <c r="L82" i="31"/>
  <c r="I360" i="33"/>
  <c r="G158" i="33"/>
  <c r="N360" i="27"/>
  <c r="I360" i="27"/>
  <c r="J335" i="27"/>
  <c r="J342" i="27" s="1"/>
  <c r="I259" i="27"/>
  <c r="F82" i="27"/>
  <c r="F89" i="27" s="1"/>
  <c r="F95" i="27" s="1"/>
  <c r="J82" i="27"/>
  <c r="O82" i="27"/>
  <c r="K360" i="52"/>
  <c r="H360" i="52"/>
  <c r="H367" i="52" s="1"/>
  <c r="H373" i="52" s="1"/>
  <c r="H495" i="52" s="1"/>
  <c r="J335" i="52"/>
  <c r="J341" i="52" s="1"/>
  <c r="M335" i="52"/>
  <c r="M341" i="52"/>
  <c r="J335" i="31"/>
  <c r="I158" i="31"/>
  <c r="G360" i="33"/>
  <c r="G367" i="33" s="1"/>
  <c r="G373" i="33" s="1"/>
  <c r="G495" i="33" s="1"/>
  <c r="M158" i="33"/>
  <c r="I335" i="35"/>
  <c r="F335" i="35"/>
  <c r="H335" i="35"/>
  <c r="N335" i="35"/>
  <c r="N342" i="35" s="1"/>
  <c r="N348" i="35" s="1"/>
  <c r="D335" i="35"/>
  <c r="E335" i="35"/>
  <c r="F82" i="35"/>
  <c r="F88" i="35" s="1"/>
  <c r="D259" i="31"/>
  <c r="G158" i="31"/>
  <c r="G165" i="31"/>
  <c r="G171" i="31"/>
  <c r="M360" i="33"/>
  <c r="O335" i="33"/>
  <c r="O341" i="33" s="1"/>
  <c r="O349" i="33" s="1"/>
  <c r="D335" i="33"/>
  <c r="I259" i="33"/>
  <c r="M259" i="33"/>
  <c r="E259" i="33"/>
  <c r="K158" i="33"/>
  <c r="D82" i="33"/>
  <c r="J82" i="33"/>
  <c r="M82" i="33"/>
  <c r="M88" i="33" s="1"/>
  <c r="G82" i="33"/>
  <c r="K82" i="33"/>
  <c r="K88" i="33" s="1"/>
  <c r="N259" i="35"/>
  <c r="L259" i="35"/>
  <c r="K158" i="35"/>
  <c r="E158" i="35"/>
  <c r="D158" i="35"/>
  <c r="M158" i="35"/>
  <c r="M164" i="35" s="1"/>
  <c r="J158" i="35"/>
  <c r="N158" i="35"/>
  <c r="G82" i="35"/>
  <c r="J82" i="35"/>
  <c r="D82" i="35"/>
  <c r="O82" i="35"/>
  <c r="N82" i="35"/>
  <c r="E82" i="35"/>
  <c r="E88" i="35" s="1"/>
  <c r="K335" i="32"/>
  <c r="J335" i="32"/>
  <c r="F335" i="32"/>
  <c r="F342" i="32" s="1"/>
  <c r="F348" i="32" s="1"/>
  <c r="I335" i="32"/>
  <c r="O335" i="32"/>
  <c r="D335" i="32"/>
  <c r="L335" i="32"/>
  <c r="L342" i="32" s="1"/>
  <c r="L348" i="32" s="1"/>
  <c r="F335" i="33"/>
  <c r="I259" i="30"/>
  <c r="N259" i="30"/>
  <c r="H259" i="30"/>
  <c r="L158" i="30"/>
  <c r="M158" i="30"/>
  <c r="N158" i="30"/>
  <c r="N164" i="30"/>
  <c r="O158" i="30"/>
  <c r="D158" i="30"/>
  <c r="O158" i="27"/>
  <c r="J158" i="27"/>
  <c r="H259" i="27"/>
  <c r="N158" i="27"/>
  <c r="I158" i="52"/>
  <c r="G158" i="52"/>
  <c r="M158" i="52"/>
  <c r="M164" i="52" s="1"/>
  <c r="N158" i="52"/>
  <c r="J158" i="52"/>
  <c r="F158" i="52"/>
  <c r="O335" i="35"/>
  <c r="G335" i="35"/>
  <c r="K335" i="35"/>
  <c r="F158" i="35"/>
  <c r="E360" i="33"/>
  <c r="E360" i="30"/>
  <c r="L360" i="30"/>
  <c r="N360" i="30"/>
  <c r="N366" i="30"/>
  <c r="D335" i="30"/>
  <c r="D342" i="30" s="1"/>
  <c r="D348" i="30"/>
  <c r="D489" i="30" s="1"/>
  <c r="O335" i="30"/>
  <c r="J360" i="27"/>
  <c r="L82" i="27"/>
  <c r="G335" i="52"/>
  <c r="K82" i="35"/>
  <c r="K88" i="35"/>
  <c r="H335" i="32"/>
  <c r="H360" i="27"/>
  <c r="N335" i="27"/>
  <c r="J259" i="27"/>
  <c r="G259" i="27"/>
  <c r="L259" i="27"/>
  <c r="E335" i="52"/>
  <c r="D360" i="35"/>
  <c r="D366" i="35" s="1"/>
  <c r="L335" i="35"/>
  <c r="M259" i="35"/>
  <c r="O259" i="35"/>
  <c r="E259" i="35"/>
  <c r="H335" i="33"/>
  <c r="D259" i="33"/>
  <c r="L335" i="30"/>
  <c r="E335" i="27"/>
  <c r="K335" i="27"/>
  <c r="L335" i="27"/>
  <c r="L341" i="27" s="1"/>
  <c r="O335" i="27"/>
  <c r="F360" i="27"/>
  <c r="F367" i="27" s="1"/>
  <c r="F373" i="27" s="1"/>
  <c r="N82" i="52"/>
  <c r="N88" i="52"/>
  <c r="M360" i="35"/>
  <c r="L360" i="35"/>
  <c r="O360" i="35"/>
  <c r="O367" i="35"/>
  <c r="O373" i="35" s="1"/>
  <c r="I360" i="35"/>
  <c r="K360" i="35"/>
  <c r="E360" i="35"/>
  <c r="E366" i="35" s="1"/>
  <c r="E374" i="35" s="1"/>
  <c r="M335" i="30"/>
  <c r="M259" i="30"/>
  <c r="E259" i="30"/>
  <c r="E266" i="30" s="1"/>
  <c r="E272" i="30" s="1"/>
  <c r="E471" i="30" s="1"/>
  <c r="E265" i="30"/>
  <c r="I82" i="30"/>
  <c r="L158" i="27"/>
  <c r="I82" i="27"/>
  <c r="H335" i="52"/>
  <c r="N259" i="52"/>
  <c r="N265" i="52" s="1"/>
  <c r="K82" i="52"/>
  <c r="K259" i="35"/>
  <c r="M360" i="30"/>
  <c r="H360" i="30"/>
  <c r="E158" i="27"/>
  <c r="G360" i="52"/>
  <c r="N335" i="52"/>
  <c r="M259" i="52"/>
  <c r="M266" i="52"/>
  <c r="M272" i="52"/>
  <c r="O259" i="52"/>
  <c r="G259" i="52"/>
  <c r="O158" i="35"/>
  <c r="O164" i="35"/>
  <c r="I82" i="35"/>
  <c r="K158" i="30"/>
  <c r="K165" i="30"/>
  <c r="G158" i="30"/>
  <c r="E82" i="30"/>
  <c r="H158" i="27"/>
  <c r="H82" i="27"/>
  <c r="H88" i="27"/>
  <c r="O360" i="52"/>
  <c r="O335" i="52"/>
  <c r="F335" i="52"/>
  <c r="O82" i="52"/>
  <c r="G82" i="52"/>
  <c r="H360" i="35"/>
  <c r="H367" i="35"/>
  <c r="H373" i="35"/>
  <c r="J335" i="35"/>
  <c r="G259" i="35"/>
  <c r="G266" i="35"/>
  <c r="G272" i="35"/>
  <c r="H164" i="31"/>
  <c r="F367" i="28"/>
  <c r="F373" i="28" s="1"/>
  <c r="H341" i="38"/>
  <c r="H489" i="38"/>
  <c r="I88" i="24"/>
  <c r="L342" i="29"/>
  <c r="L348" i="29" s="1"/>
  <c r="E265" i="28"/>
  <c r="E266" i="28"/>
  <c r="E272" i="28" s="1"/>
  <c r="E471" i="28" s="1"/>
  <c r="N367" i="26"/>
  <c r="N373" i="26"/>
  <c r="O489" i="49"/>
  <c r="O341" i="49"/>
  <c r="G367" i="45"/>
  <c r="G373" i="45" s="1"/>
  <c r="H341" i="40"/>
  <c r="H348" i="40"/>
  <c r="H489" i="40" s="1"/>
  <c r="G341" i="15"/>
  <c r="G349" i="15" s="1"/>
  <c r="G490" i="15" s="1"/>
  <c r="K366" i="43"/>
  <c r="F341" i="32"/>
  <c r="J342" i="52"/>
  <c r="J348" i="52"/>
  <c r="I265" i="25"/>
  <c r="I266" i="25"/>
  <c r="I272" i="25" s="1"/>
  <c r="G165" i="29"/>
  <c r="G171" i="29" s="1"/>
  <c r="G446" i="29" s="1"/>
  <c r="H89" i="29"/>
  <c r="H95" i="29" s="1"/>
  <c r="H428" i="29" s="1"/>
  <c r="L367" i="39"/>
  <c r="L373" i="39" s="1"/>
  <c r="I88" i="38"/>
  <c r="N367" i="31"/>
  <c r="N373" i="31"/>
  <c r="G88" i="43"/>
  <c r="M366" i="38"/>
  <c r="M367" i="38"/>
  <c r="M373" i="38" s="1"/>
  <c r="M495" i="38"/>
  <c r="O367" i="26"/>
  <c r="O373" i="26" s="1"/>
  <c r="O495" i="26" s="1"/>
  <c r="O366" i="26"/>
  <c r="O266" i="51"/>
  <c r="O272" i="51"/>
  <c r="O471" i="51" s="1"/>
  <c r="O265" i="51"/>
  <c r="M266" i="44"/>
  <c r="M272" i="44" s="1"/>
  <c r="M265" i="44"/>
  <c r="M273" i="44"/>
  <c r="N89" i="42"/>
  <c r="N95" i="42" s="1"/>
  <c r="K342" i="51"/>
  <c r="K348" i="51"/>
  <c r="K489" i="51" s="1"/>
  <c r="O164" i="42"/>
  <c r="O172" i="42" s="1"/>
  <c r="O447" i="42" s="1"/>
  <c r="M89" i="47"/>
  <c r="M95" i="47" s="1"/>
  <c r="O367" i="50"/>
  <c r="O373" i="50" s="1"/>
  <c r="O495" i="50" s="1"/>
  <c r="D366" i="43"/>
  <c r="D374" i="43" s="1"/>
  <c r="D496" i="43" s="1"/>
  <c r="K171" i="30"/>
  <c r="N367" i="30"/>
  <c r="N373" i="30" s="1"/>
  <c r="F89" i="35"/>
  <c r="F95" i="35" s="1"/>
  <c r="F428" i="35" s="1"/>
  <c r="G366" i="32"/>
  <c r="I265" i="34"/>
  <c r="K88" i="36"/>
  <c r="E165" i="32"/>
  <c r="E171" i="32" s="1"/>
  <c r="E164" i="32"/>
  <c r="I88" i="28"/>
  <c r="G367" i="31"/>
  <c r="G373" i="31" s="1"/>
  <c r="H165" i="39"/>
  <c r="H171" i="39" s="1"/>
  <c r="H446" i="39" s="1"/>
  <c r="L366" i="41"/>
  <c r="I272" i="48"/>
  <c r="I265" i="48"/>
  <c r="L165" i="42"/>
  <c r="L171" i="42"/>
  <c r="L446" i="42"/>
  <c r="L165" i="48"/>
  <c r="L171" i="48" s="1"/>
  <c r="K366" i="50"/>
  <c r="J366" i="48"/>
  <c r="J367" i="48"/>
  <c r="J373" i="48" s="1"/>
  <c r="J495" i="48" s="1"/>
  <c r="E164" i="48"/>
  <c r="E165" i="48"/>
  <c r="E171" i="48" s="1"/>
  <c r="E446" i="48" s="1"/>
  <c r="J265" i="47"/>
  <c r="G341" i="47"/>
  <c r="G348" i="47"/>
  <c r="N342" i="25"/>
  <c r="N348" i="25" s="1"/>
  <c r="N341" i="25"/>
  <c r="I342" i="48"/>
  <c r="I348" i="48"/>
  <c r="I489" i="48" s="1"/>
  <c r="J342" i="15"/>
  <c r="J348" i="15" s="1"/>
  <c r="J341" i="15"/>
  <c r="M165" i="50"/>
  <c r="M171" i="50" s="1"/>
  <c r="M446" i="50" s="1"/>
  <c r="M164" i="50"/>
  <c r="J342" i="31"/>
  <c r="J348" i="31" s="1"/>
  <c r="J489" i="31" s="1"/>
  <c r="J341" i="31"/>
  <c r="E89" i="26"/>
  <c r="E95" i="26" s="1"/>
  <c r="E428" i="26" s="1"/>
  <c r="K88" i="32"/>
  <c r="K96" i="32" s="1"/>
  <c r="K429" i="32" s="1"/>
  <c r="E88" i="24"/>
  <c r="E89" i="24"/>
  <c r="E95" i="24" s="1"/>
  <c r="E428" i="24" s="1"/>
  <c r="M265" i="27"/>
  <c r="M266" i="27"/>
  <c r="M272" i="27" s="1"/>
  <c r="M471" i="27" s="1"/>
  <c r="M164" i="28"/>
  <c r="M165" i="28"/>
  <c r="M171" i="28" s="1"/>
  <c r="M446" i="28" s="1"/>
  <c r="D366" i="36"/>
  <c r="D367" i="36"/>
  <c r="D373" i="36"/>
  <c r="D495" i="36" s="1"/>
  <c r="J266" i="48"/>
  <c r="J272" i="48" s="1"/>
  <c r="H164" i="42"/>
  <c r="H172" i="42" s="1"/>
  <c r="H447" i="42" s="1"/>
  <c r="H165" i="42"/>
  <c r="H171" i="42" s="1"/>
  <c r="D165" i="48"/>
  <c r="D171" i="48" s="1"/>
  <c r="D446" i="48" s="1"/>
  <c r="E89" i="47"/>
  <c r="E95" i="47" s="1"/>
  <c r="E428" i="47" s="1"/>
  <c r="F88" i="49"/>
  <c r="F89" i="49"/>
  <c r="F95" i="49" s="1"/>
  <c r="G165" i="48"/>
  <c r="G171" i="48"/>
  <c r="G164" i="48"/>
  <c r="E366" i="45"/>
  <c r="E367" i="45"/>
  <c r="E373" i="45"/>
  <c r="D88" i="42"/>
  <c r="D89" i="42"/>
  <c r="D95" i="42" s="1"/>
  <c r="D428" i="42" s="1"/>
  <c r="E341" i="24"/>
  <c r="H342" i="50"/>
  <c r="H348" i="50"/>
  <c r="H489" i="50" s="1"/>
  <c r="E164" i="28"/>
  <c r="E165" i="28"/>
  <c r="E171" i="28" s="1"/>
  <c r="E446" i="28" s="1"/>
  <c r="E366" i="32"/>
  <c r="E367" i="32"/>
  <c r="E373" i="32" s="1"/>
  <c r="E495" i="32" s="1"/>
  <c r="M341" i="48"/>
  <c r="N265" i="43"/>
  <c r="N366" i="15"/>
  <c r="F164" i="41"/>
  <c r="F165" i="41"/>
  <c r="F171" i="41" s="1"/>
  <c r="O342" i="52"/>
  <c r="O348" i="52" s="1"/>
  <c r="O489" i="52" s="1"/>
  <c r="O341" i="52"/>
  <c r="O165" i="35"/>
  <c r="O171" i="35" s="1"/>
  <c r="O446" i="35"/>
  <c r="M366" i="35"/>
  <c r="M367" i="35"/>
  <c r="M373" i="35" s="1"/>
  <c r="M495" i="35" s="1"/>
  <c r="D367" i="35"/>
  <c r="D373" i="35" s="1"/>
  <c r="D495" i="35"/>
  <c r="K89" i="35"/>
  <c r="K95" i="35" s="1"/>
  <c r="K428" i="35" s="1"/>
  <c r="M165" i="35"/>
  <c r="M171" i="35" s="1"/>
  <c r="M446" i="35" s="1"/>
  <c r="K89" i="33"/>
  <c r="K95" i="33"/>
  <c r="K428" i="33" s="1"/>
  <c r="O366" i="33"/>
  <c r="O367" i="33"/>
  <c r="O373" i="33" s="1"/>
  <c r="O495" i="33" s="1"/>
  <c r="N95" i="26"/>
  <c r="N88" i="26"/>
  <c r="E366" i="24"/>
  <c r="E374" i="24" s="1"/>
  <c r="K341" i="29"/>
  <c r="K349" i="29"/>
  <c r="K490" i="29" s="1"/>
  <c r="K342" i="29"/>
  <c r="K348" i="29"/>
  <c r="J164" i="32"/>
  <c r="J165" i="32"/>
  <c r="J171" i="32" s="1"/>
  <c r="L265" i="32"/>
  <c r="L342" i="33"/>
  <c r="L348" i="33" s="1"/>
  <c r="M165" i="31"/>
  <c r="M171" i="31" s="1"/>
  <c r="M446" i="31" s="1"/>
  <c r="M164" i="31"/>
  <c r="G266" i="29"/>
  <c r="G272" i="29" s="1"/>
  <c r="G471" i="29" s="1"/>
  <c r="K95" i="26"/>
  <c r="K88" i="26"/>
  <c r="I89" i="37"/>
  <c r="I95" i="37"/>
  <c r="I88" i="37"/>
  <c r="I96" i="37" s="1"/>
  <c r="I94" i="37" s="1"/>
  <c r="N88" i="28"/>
  <c r="F89" i="32"/>
  <c r="F95" i="32" s="1"/>
  <c r="N165" i="32"/>
  <c r="N171" i="32" s="1"/>
  <c r="N446" i="32" s="1"/>
  <c r="N164" i="32"/>
  <c r="I266" i="24"/>
  <c r="I272" i="24" s="1"/>
  <c r="I471" i="24" s="1"/>
  <c r="I265" i="24"/>
  <c r="L266" i="25"/>
  <c r="L272" i="25" s="1"/>
  <c r="L265" i="25"/>
  <c r="O164" i="37"/>
  <c r="O172" i="37" s="1"/>
  <c r="O165" i="37"/>
  <c r="O171" i="37"/>
  <c r="G89" i="28"/>
  <c r="G95" i="28" s="1"/>
  <c r="G428" i="28" s="1"/>
  <c r="G88" i="28"/>
  <c r="F266" i="27"/>
  <c r="F272" i="27" s="1"/>
  <c r="F265" i="27"/>
  <c r="H266" i="29"/>
  <c r="H272" i="29"/>
  <c r="H471" i="29" s="1"/>
  <c r="J88" i="24"/>
  <c r="H164" i="28"/>
  <c r="H165" i="28"/>
  <c r="H171" i="28"/>
  <c r="H446" i="28" s="1"/>
  <c r="F373" i="39"/>
  <c r="F366" i="39"/>
  <c r="E367" i="25"/>
  <c r="E373" i="25" s="1"/>
  <c r="E495" i="25" s="1"/>
  <c r="E366" i="25"/>
  <c r="E265" i="39"/>
  <c r="E272" i="39"/>
  <c r="E471" i="39" s="1"/>
  <c r="J266" i="41"/>
  <c r="J272" i="41" s="1"/>
  <c r="J471" i="41" s="1"/>
  <c r="N366" i="34"/>
  <c r="N367" i="34"/>
  <c r="N373" i="34" s="1"/>
  <c r="N88" i="41"/>
  <c r="N89" i="41"/>
  <c r="N95" i="41"/>
  <c r="I164" i="33"/>
  <c r="I165" i="33"/>
  <c r="I171" i="33" s="1"/>
  <c r="F342" i="29"/>
  <c r="F348" i="29" s="1"/>
  <c r="F341" i="29"/>
  <c r="I266" i="42"/>
  <c r="I272" i="42" s="1"/>
  <c r="I471" i="42" s="1"/>
  <c r="G165" i="39"/>
  <c r="G171" i="39" s="1"/>
  <c r="G446" i="39" s="1"/>
  <c r="G164" i="39"/>
  <c r="F89" i="40"/>
  <c r="F95" i="40" s="1"/>
  <c r="K367" i="36"/>
  <c r="K373" i="36" s="1"/>
  <c r="K495" i="36" s="1"/>
  <c r="K366" i="36"/>
  <c r="K266" i="42"/>
  <c r="K272" i="42" s="1"/>
  <c r="K471" i="42" s="1"/>
  <c r="D265" i="48"/>
  <c r="H367" i="37"/>
  <c r="H373" i="37"/>
  <c r="H495" i="37" s="1"/>
  <c r="O342" i="43"/>
  <c r="O348" i="43" s="1"/>
  <c r="O341" i="43"/>
  <c r="N88" i="46"/>
  <c r="N89" i="46"/>
  <c r="N95" i="46" s="1"/>
  <c r="M367" i="46"/>
  <c r="M373" i="46" s="1"/>
  <c r="M366" i="46"/>
  <c r="F265" i="48"/>
  <c r="F266" i="48"/>
  <c r="F272" i="48" s="1"/>
  <c r="G342" i="41"/>
  <c r="G348" i="41" s="1"/>
  <c r="H367" i="50"/>
  <c r="H373" i="50"/>
  <c r="H495" i="50" s="1"/>
  <c r="O265" i="41"/>
  <c r="L366" i="43"/>
  <c r="O342" i="26"/>
  <c r="O348" i="26" s="1"/>
  <c r="O489" i="26" s="1"/>
  <c r="O341" i="26"/>
  <c r="I89" i="44"/>
  <c r="I95" i="44" s="1"/>
  <c r="J89" i="41"/>
  <c r="J95" i="41" s="1"/>
  <c r="J88" i="41"/>
  <c r="I366" i="46"/>
  <c r="I367" i="46"/>
  <c r="I373" i="46"/>
  <c r="E165" i="40"/>
  <c r="E171" i="40" s="1"/>
  <c r="E446" i="40" s="1"/>
  <c r="L88" i="40"/>
  <c r="L95" i="40"/>
  <c r="L428" i="40" s="1"/>
  <c r="F266" i="49"/>
  <c r="F272" i="49" s="1"/>
  <c r="J89" i="51"/>
  <c r="J95" i="51"/>
  <c r="J428" i="51" s="1"/>
  <c r="F89" i="43"/>
  <c r="F95" i="43" s="1"/>
  <c r="N342" i="50"/>
  <c r="N348" i="50" s="1"/>
  <c r="H164" i="51"/>
  <c r="J164" i="28"/>
  <c r="O164" i="46"/>
  <c r="E95" i="51"/>
  <c r="E428" i="51" s="1"/>
  <c r="E88" i="51"/>
  <c r="E96" i="51"/>
  <c r="E429" i="51" s="1"/>
  <c r="K265" i="45"/>
  <c r="K266" i="45"/>
  <c r="K272" i="45" s="1"/>
  <c r="I89" i="48"/>
  <c r="I95" i="48"/>
  <c r="N366" i="32"/>
  <c r="N367" i="32"/>
  <c r="N373" i="32"/>
  <c r="L366" i="40"/>
  <c r="L367" i="40"/>
  <c r="L373" i="40" s="1"/>
  <c r="D265" i="43"/>
  <c r="D266" i="43"/>
  <c r="D272" i="43" s="1"/>
  <c r="D471" i="43" s="1"/>
  <c r="L367" i="51"/>
  <c r="L373" i="51"/>
  <c r="L366" i="51"/>
  <c r="F366" i="47"/>
  <c r="O265" i="15"/>
  <c r="O266" i="15"/>
  <c r="O272" i="15" s="1"/>
  <c r="H342" i="25"/>
  <c r="H348" i="25" s="1"/>
  <c r="H489" i="25" s="1"/>
  <c r="O342" i="48"/>
  <c r="O348" i="48" s="1"/>
  <c r="O489" i="48" s="1"/>
  <c r="H265" i="50"/>
  <c r="H266" i="50"/>
  <c r="H272" i="50"/>
  <c r="H471" i="50" s="1"/>
  <c r="E88" i="34"/>
  <c r="E89" i="34"/>
  <c r="E95" i="34"/>
  <c r="E428" i="34" s="1"/>
  <c r="J266" i="51"/>
  <c r="J272" i="51" s="1"/>
  <c r="J471" i="51" s="1"/>
  <c r="J265" i="51"/>
  <c r="D164" i="51"/>
  <c r="D165" i="51"/>
  <c r="D171" i="51" s="1"/>
  <c r="D446" i="51" s="1"/>
  <c r="O366" i="51"/>
  <c r="O367" i="51"/>
  <c r="O373" i="51"/>
  <c r="O495" i="51" s="1"/>
  <c r="K266" i="46"/>
  <c r="K272" i="46" s="1"/>
  <c r="K471" i="46" s="1"/>
  <c r="K265" i="46"/>
  <c r="M89" i="29"/>
  <c r="M95" i="29" s="1"/>
  <c r="M428" i="29" s="1"/>
  <c r="M88" i="29"/>
  <c r="L342" i="48"/>
  <c r="L348" i="48"/>
  <c r="J265" i="38"/>
  <c r="J266" i="38"/>
  <c r="J272" i="38"/>
  <c r="J471" i="38" s="1"/>
  <c r="I366" i="43"/>
  <c r="I367" i="43"/>
  <c r="I373" i="43"/>
  <c r="M265" i="43"/>
  <c r="M273" i="43" s="1"/>
  <c r="M266" i="43"/>
  <c r="M272" i="43" s="1"/>
  <c r="M471" i="43" s="1"/>
  <c r="M367" i="15"/>
  <c r="M373" i="15" s="1"/>
  <c r="M495" i="15" s="1"/>
  <c r="M366" i="15"/>
  <c r="M88" i="49"/>
  <c r="M89" i="49"/>
  <c r="M95" i="49"/>
  <c r="J165" i="49"/>
  <c r="J171" i="49" s="1"/>
  <c r="J446" i="49" s="1"/>
  <c r="J164" i="49"/>
  <c r="K374" i="27"/>
  <c r="J165" i="41"/>
  <c r="J171" i="41"/>
  <c r="L265" i="47"/>
  <c r="L266" i="47"/>
  <c r="L272" i="47" s="1"/>
  <c r="L366" i="32"/>
  <c r="L367" i="32"/>
  <c r="L373" i="32" s="1"/>
  <c r="L495" i="32" s="1"/>
  <c r="L265" i="35"/>
  <c r="L266" i="35"/>
  <c r="L272" i="35" s="1"/>
  <c r="M165" i="33"/>
  <c r="M171" i="33"/>
  <c r="M446" i="33"/>
  <c r="M164" i="33"/>
  <c r="N341" i="26"/>
  <c r="N349" i="26" s="1"/>
  <c r="N348" i="26"/>
  <c r="N489" i="26" s="1"/>
  <c r="L272" i="36"/>
  <c r="L471" i="36"/>
  <c r="L265" i="36"/>
  <c r="L273" i="36" s="1"/>
  <c r="L271" i="36" s="1"/>
  <c r="G88" i="31"/>
  <c r="G89" i="31"/>
  <c r="G95" i="31"/>
  <c r="G428" i="31" s="1"/>
  <c r="O89" i="32"/>
  <c r="O95" i="32" s="1"/>
  <c r="O428" i="32" s="1"/>
  <c r="N265" i="25"/>
  <c r="N266" i="25"/>
  <c r="N272" i="25" s="1"/>
  <c r="M265" i="29"/>
  <c r="M266" i="29"/>
  <c r="M272" i="29" s="1"/>
  <c r="M471" i="29" s="1"/>
  <c r="N88" i="38"/>
  <c r="N89" i="38"/>
  <c r="N95" i="38" s="1"/>
  <c r="K95" i="38"/>
  <c r="K428" i="38" s="1"/>
  <c r="K88" i="38"/>
  <c r="K89" i="29"/>
  <c r="K95" i="29" s="1"/>
  <c r="K428" i="29" s="1"/>
  <c r="K88" i="29"/>
  <c r="I89" i="39"/>
  <c r="I95" i="39"/>
  <c r="L265" i="43"/>
  <c r="L266" i="43"/>
  <c r="L272" i="43" s="1"/>
  <c r="F164" i="45"/>
  <c r="K265" i="44"/>
  <c r="K273" i="44" s="1"/>
  <c r="K472" i="44" s="1"/>
  <c r="K266" i="44"/>
  <c r="K272" i="44"/>
  <c r="H265" i="42"/>
  <c r="H266" i="42"/>
  <c r="H272" i="42"/>
  <c r="H471" i="42" s="1"/>
  <c r="G89" i="45"/>
  <c r="G95" i="45" s="1"/>
  <c r="E266" i="44"/>
  <c r="E272" i="44"/>
  <c r="E471" i="44" s="1"/>
  <c r="E265" i="44"/>
  <c r="J88" i="42"/>
  <c r="J96" i="42" s="1"/>
  <c r="J429" i="42" s="1"/>
  <c r="E165" i="47"/>
  <c r="E171" i="47" s="1"/>
  <c r="E446" i="47" s="1"/>
  <c r="J89" i="47"/>
  <c r="J95" i="47"/>
  <c r="K367" i="45"/>
  <c r="K373" i="45" s="1"/>
  <c r="H88" i="15"/>
  <c r="H89" i="15"/>
  <c r="H95" i="15" s="1"/>
  <c r="H428" i="15" s="1"/>
  <c r="H265" i="15"/>
  <c r="D367" i="42"/>
  <c r="D373" i="42"/>
  <c r="D495" i="42"/>
  <c r="K366" i="46"/>
  <c r="K367" i="46"/>
  <c r="K373" i="46" s="1"/>
  <c r="I265" i="43"/>
  <c r="I266" i="43"/>
  <c r="I272" i="43"/>
  <c r="I471" i="43"/>
  <c r="F165" i="49"/>
  <c r="F171" i="49" s="1"/>
  <c r="G367" i="52"/>
  <c r="G373" i="52"/>
  <c r="G495" i="52" s="1"/>
  <c r="G366" i="52"/>
  <c r="H266" i="30"/>
  <c r="H272" i="30"/>
  <c r="H471" i="30"/>
  <c r="H265" i="30"/>
  <c r="D367" i="31"/>
  <c r="D373" i="31"/>
  <c r="D366" i="31"/>
  <c r="E89" i="36"/>
  <c r="E95" i="36" s="1"/>
  <c r="E428" i="36" s="1"/>
  <c r="E88" i="36"/>
  <c r="N342" i="38"/>
  <c r="N348" i="38" s="1"/>
  <c r="N341" i="38"/>
  <c r="M366" i="39"/>
  <c r="M367" i="39"/>
  <c r="M373" i="39" s="1"/>
  <c r="F265" i="28"/>
  <c r="F266" i="28"/>
  <c r="F272" i="28" s="1"/>
  <c r="J164" i="39"/>
  <c r="J165" i="39"/>
  <c r="J171" i="39" s="1"/>
  <c r="J446" i="39" s="1"/>
  <c r="O367" i="36"/>
  <c r="O373" i="36" s="1"/>
  <c r="O495" i="36" s="1"/>
  <c r="M266" i="48"/>
  <c r="M272" i="48" s="1"/>
  <c r="M265" i="48"/>
  <c r="F366" i="41"/>
  <c r="F367" i="41"/>
  <c r="F373" i="41" s="1"/>
  <c r="F495" i="41" s="1"/>
  <c r="L265" i="40"/>
  <c r="E367" i="50"/>
  <c r="E373" i="50"/>
  <c r="E495" i="50"/>
  <c r="E366" i="50"/>
  <c r="H342" i="46"/>
  <c r="H348" i="46" s="1"/>
  <c r="H489" i="46" s="1"/>
  <c r="H341" i="46"/>
  <c r="M88" i="41"/>
  <c r="M89" i="41"/>
  <c r="M95" i="41" s="1"/>
  <c r="M428" i="41" s="1"/>
  <c r="I341" i="51"/>
  <c r="I349" i="51" s="1"/>
  <c r="G342" i="24"/>
  <c r="G348" i="24" s="1"/>
  <c r="G489" i="24" s="1"/>
  <c r="J165" i="15"/>
  <c r="J171" i="15" s="1"/>
  <c r="J164" i="15"/>
  <c r="E342" i="42"/>
  <c r="E348" i="42" s="1"/>
  <c r="E489" i="42" s="1"/>
  <c r="O342" i="40"/>
  <c r="O348" i="40" s="1"/>
  <c r="E89" i="50"/>
  <c r="E95" i="50" s="1"/>
  <c r="E428" i="50" s="1"/>
  <c r="E88" i="50"/>
  <c r="J367" i="46"/>
  <c r="J373" i="46" s="1"/>
  <c r="J495" i="46" s="1"/>
  <c r="J366" i="46"/>
  <c r="D349" i="52"/>
  <c r="I266" i="47"/>
  <c r="I272" i="47"/>
  <c r="I265" i="47"/>
  <c r="D367" i="32"/>
  <c r="D373" i="32" s="1"/>
  <c r="D495" i="32" s="1"/>
  <c r="D366" i="32"/>
  <c r="O366" i="35"/>
  <c r="J164" i="27"/>
  <c r="J172" i="27" s="1"/>
  <c r="J165" i="27"/>
  <c r="J171" i="27" s="1"/>
  <c r="J341" i="27"/>
  <c r="J348" i="27"/>
  <c r="M342" i="31"/>
  <c r="M348" i="31" s="1"/>
  <c r="M489" i="31" s="1"/>
  <c r="M341" i="31"/>
  <c r="N164" i="26"/>
  <c r="N165" i="26"/>
  <c r="N171" i="26"/>
  <c r="L88" i="32"/>
  <c r="L89" i="32"/>
  <c r="L95" i="32" s="1"/>
  <c r="D89" i="26"/>
  <c r="D95" i="26" s="1"/>
  <c r="D428" i="26" s="1"/>
  <c r="D88" i="26"/>
  <c r="J164" i="29"/>
  <c r="J165" i="29"/>
  <c r="J171" i="29" s="1"/>
  <c r="J446" i="29" s="1"/>
  <c r="K164" i="25"/>
  <c r="K165" i="25"/>
  <c r="K171" i="25" s="1"/>
  <c r="K446" i="25" s="1"/>
  <c r="G89" i="38"/>
  <c r="G95" i="38" s="1"/>
  <c r="G428" i="38" s="1"/>
  <c r="G88" i="38"/>
  <c r="L89" i="41"/>
  <c r="L95" i="41" s="1"/>
  <c r="L88" i="41"/>
  <c r="O342" i="44"/>
  <c r="O348" i="44"/>
  <c r="E164" i="41"/>
  <c r="N366" i="28"/>
  <c r="N367" i="28"/>
  <c r="N373" i="28" s="1"/>
  <c r="N495" i="28" s="1"/>
  <c r="E366" i="26"/>
  <c r="E367" i="26"/>
  <c r="E373" i="26" s="1"/>
  <c r="E495" i="26" s="1"/>
  <c r="F88" i="41"/>
  <c r="F89" i="41"/>
  <c r="F95" i="41"/>
  <c r="I366" i="44"/>
  <c r="K88" i="42"/>
  <c r="K89" i="42"/>
  <c r="K95" i="42" s="1"/>
  <c r="K428" i="42" s="1"/>
  <c r="K342" i="24"/>
  <c r="K348" i="24" s="1"/>
  <c r="G165" i="47"/>
  <c r="G171" i="47" s="1"/>
  <c r="G446" i="47" s="1"/>
  <c r="G164" i="47"/>
  <c r="J89" i="34"/>
  <c r="J95" i="34" s="1"/>
  <c r="J428" i="34" s="1"/>
  <c r="J88" i="34"/>
  <c r="O265" i="43"/>
  <c r="O266" i="43"/>
  <c r="O272" i="43" s="1"/>
  <c r="O471" i="43" s="1"/>
  <c r="J165" i="52"/>
  <c r="J171" i="52"/>
  <c r="J446" i="52" s="1"/>
  <c r="J164" i="52"/>
  <c r="E342" i="35"/>
  <c r="E348" i="35" s="1"/>
  <c r="E489" i="35" s="1"/>
  <c r="E341" i="35"/>
  <c r="I366" i="27"/>
  <c r="I367" i="27"/>
  <c r="I373" i="27" s="1"/>
  <c r="I495" i="27" s="1"/>
  <c r="J265" i="32"/>
  <c r="J266" i="32"/>
  <c r="J272" i="32" s="1"/>
  <c r="J471" i="32" s="1"/>
  <c r="M165" i="29"/>
  <c r="M171" i="29"/>
  <c r="M446" i="29" s="1"/>
  <c r="M164" i="29"/>
  <c r="E89" i="32"/>
  <c r="E95" i="32" s="1"/>
  <c r="E428" i="32" s="1"/>
  <c r="E89" i="29"/>
  <c r="E95" i="29"/>
  <c r="E428" i="29"/>
  <c r="O165" i="25"/>
  <c r="O171" i="25" s="1"/>
  <c r="O446" i="25" s="1"/>
  <c r="O164" i="25"/>
  <c r="J164" i="42"/>
  <c r="J165" i="42"/>
  <c r="J171" i="42" s="1"/>
  <c r="J446" i="42" s="1"/>
  <c r="L366" i="28"/>
  <c r="L367" i="28"/>
  <c r="L373" i="28" s="1"/>
  <c r="L495" i="28" s="1"/>
  <c r="O366" i="37"/>
  <c r="F266" i="43"/>
  <c r="F272" i="43" s="1"/>
  <c r="F265" i="43"/>
  <c r="L367" i="38"/>
  <c r="L373" i="38" s="1"/>
  <c r="L495" i="38" s="1"/>
  <c r="L366" i="38"/>
  <c r="F367" i="50"/>
  <c r="F373" i="50" s="1"/>
  <c r="D374" i="26"/>
  <c r="D367" i="26"/>
  <c r="D373" i="26" s="1"/>
  <c r="D495" i="26" s="1"/>
  <c r="O89" i="41"/>
  <c r="O95" i="41" s="1"/>
  <c r="O428" i="41" s="1"/>
  <c r="O88" i="41"/>
  <c r="O96" i="41"/>
  <c r="O429" i="41"/>
  <c r="I164" i="50"/>
  <c r="E342" i="47"/>
  <c r="E348" i="47" s="1"/>
  <c r="E489" i="47" s="1"/>
  <c r="E341" i="47"/>
  <c r="H367" i="29"/>
  <c r="H373" i="29"/>
  <c r="H366" i="29"/>
  <c r="H374" i="29" s="1"/>
  <c r="H496" i="29" s="1"/>
  <c r="K164" i="49"/>
  <c r="H165" i="46"/>
  <c r="H171" i="46" s="1"/>
  <c r="H446" i="46" s="1"/>
  <c r="L366" i="45"/>
  <c r="I341" i="25"/>
  <c r="L266" i="50"/>
  <c r="L272" i="50" s="1"/>
  <c r="L471" i="50" s="1"/>
  <c r="K265" i="47"/>
  <c r="K273" i="47" s="1"/>
  <c r="K472" i="47" s="1"/>
  <c r="K266" i="47"/>
  <c r="K272" i="47" s="1"/>
  <c r="K471" i="47" s="1"/>
  <c r="O367" i="52"/>
  <c r="O373" i="52"/>
  <c r="O495" i="52"/>
  <c r="O366" i="52"/>
  <c r="G266" i="52"/>
  <c r="G272" i="52"/>
  <c r="G471" i="52" s="1"/>
  <c r="G265" i="52"/>
  <c r="K266" i="35"/>
  <c r="K272" i="35"/>
  <c r="K471" i="35"/>
  <c r="K265" i="35"/>
  <c r="M266" i="30"/>
  <c r="M272" i="30"/>
  <c r="M265" i="30"/>
  <c r="N89" i="52"/>
  <c r="N95" i="52" s="1"/>
  <c r="N428" i="52" s="1"/>
  <c r="E341" i="52"/>
  <c r="E342" i="52"/>
  <c r="E348" i="52"/>
  <c r="G341" i="52"/>
  <c r="G342" i="52"/>
  <c r="G348" i="52" s="1"/>
  <c r="M165" i="52"/>
  <c r="M171" i="52" s="1"/>
  <c r="O165" i="30"/>
  <c r="O171" i="30" s="1"/>
  <c r="O446" i="30" s="1"/>
  <c r="O164" i="30"/>
  <c r="L341" i="32"/>
  <c r="G89" i="33"/>
  <c r="G95" i="33" s="1"/>
  <c r="G428" i="33" s="1"/>
  <c r="G88" i="33"/>
  <c r="N341" i="35"/>
  <c r="G88" i="27"/>
  <c r="G89" i="27"/>
  <c r="G95" i="27"/>
  <c r="G428" i="27" s="1"/>
  <c r="F164" i="26"/>
  <c r="F165" i="26"/>
  <c r="F171" i="26" s="1"/>
  <c r="O164" i="52"/>
  <c r="O165" i="52"/>
  <c r="O171" i="52" s="1"/>
  <c r="G265" i="33"/>
  <c r="G266" i="33"/>
  <c r="G272" i="33" s="1"/>
  <c r="G471" i="33" s="1"/>
  <c r="O367" i="31"/>
  <c r="O373" i="31" s="1"/>
  <c r="O495" i="31" s="1"/>
  <c r="O366" i="31"/>
  <c r="M165" i="26"/>
  <c r="M171" i="26" s="1"/>
  <c r="M164" i="26"/>
  <c r="E164" i="31"/>
  <c r="E165" i="31"/>
  <c r="E171" i="31" s="1"/>
  <c r="E446" i="31" s="1"/>
  <c r="J165" i="36"/>
  <c r="J171" i="36"/>
  <c r="J164" i="36"/>
  <c r="L165" i="32"/>
  <c r="L171" i="32" s="1"/>
  <c r="L164" i="32"/>
  <c r="H266" i="32"/>
  <c r="H272" i="32"/>
  <c r="H265" i="32"/>
  <c r="N342" i="33"/>
  <c r="N348" i="33"/>
  <c r="N341" i="33"/>
  <c r="L164" i="31"/>
  <c r="L165" i="31"/>
  <c r="L171" i="31"/>
  <c r="D266" i="36"/>
  <c r="D272" i="36" s="1"/>
  <c r="D471" i="36" s="1"/>
  <c r="D265" i="36"/>
  <c r="D273" i="36" s="1"/>
  <c r="D472" i="36" s="1"/>
  <c r="N266" i="29"/>
  <c r="N272" i="29" s="1"/>
  <c r="N265" i="29"/>
  <c r="F265" i="33"/>
  <c r="F266" i="33"/>
  <c r="F272" i="33"/>
  <c r="M266" i="34"/>
  <c r="M272" i="34" s="1"/>
  <c r="J366" i="25"/>
  <c r="F165" i="36"/>
  <c r="F171" i="36" s="1"/>
  <c r="F446" i="36" s="1"/>
  <c r="F164" i="36"/>
  <c r="G88" i="29"/>
  <c r="G89" i="29"/>
  <c r="G95" i="29" s="1"/>
  <c r="G428" i="29" s="1"/>
  <c r="K164" i="37"/>
  <c r="K165" i="37"/>
  <c r="K171" i="37" s="1"/>
  <c r="K446" i="37" s="1"/>
  <c r="M88" i="28"/>
  <c r="M89" i="28"/>
  <c r="M95" i="28" s="1"/>
  <c r="M428" i="28" s="1"/>
  <c r="L164" i="24"/>
  <c r="L165" i="24"/>
  <c r="L171" i="24" s="1"/>
  <c r="O265" i="29"/>
  <c r="O266" i="29"/>
  <c r="O272" i="29"/>
  <c r="O471" i="29" s="1"/>
  <c r="M164" i="37"/>
  <c r="F88" i="24"/>
  <c r="F89" i="24"/>
  <c r="F95" i="24" s="1"/>
  <c r="H265" i="28"/>
  <c r="I266" i="39"/>
  <c r="I272" i="39"/>
  <c r="I265" i="39"/>
  <c r="M164" i="42"/>
  <c r="N164" i="41"/>
  <c r="M342" i="29"/>
  <c r="M348" i="29" s="1"/>
  <c r="M489" i="29" s="1"/>
  <c r="M341" i="29"/>
  <c r="K341" i="28"/>
  <c r="K342" i="28"/>
  <c r="K348" i="28" s="1"/>
  <c r="K489" i="28" s="1"/>
  <c r="L341" i="38"/>
  <c r="L342" i="38"/>
  <c r="L348" i="38" s="1"/>
  <c r="D88" i="39"/>
  <c r="D96" i="39" s="1"/>
  <c r="D429" i="39" s="1"/>
  <c r="D366" i="40"/>
  <c r="D367" i="40"/>
  <c r="D373" i="40" s="1"/>
  <c r="D495" i="40" s="1"/>
  <c r="F164" i="25"/>
  <c r="F165" i="25"/>
  <c r="F171" i="25" s="1"/>
  <c r="K342" i="42"/>
  <c r="K348" i="42" s="1"/>
  <c r="K489" i="42" s="1"/>
  <c r="I95" i="46"/>
  <c r="I88" i="46"/>
  <c r="M367" i="48"/>
  <c r="M373" i="48" s="1"/>
  <c r="N367" i="39"/>
  <c r="N373" i="39" s="1"/>
  <c r="N366" i="39"/>
  <c r="N374" i="39" s="1"/>
  <c r="G266" i="42"/>
  <c r="G272" i="42"/>
  <c r="G471" i="42" s="1"/>
  <c r="E165" i="46"/>
  <c r="E171" i="46"/>
  <c r="E446" i="46"/>
  <c r="N266" i="47"/>
  <c r="N272" i="47" s="1"/>
  <c r="N265" i="47"/>
  <c r="N265" i="48"/>
  <c r="N266" i="48"/>
  <c r="N272" i="48" s="1"/>
  <c r="O367" i="38"/>
  <c r="O373" i="38" s="1"/>
  <c r="O366" i="38"/>
  <c r="O367" i="41"/>
  <c r="O373" i="41"/>
  <c r="O495" i="41" s="1"/>
  <c r="O366" i="41"/>
  <c r="L266" i="45"/>
  <c r="L272" i="45" s="1"/>
  <c r="L265" i="45"/>
  <c r="G342" i="49"/>
  <c r="G348" i="49" s="1"/>
  <c r="G489" i="49" s="1"/>
  <c r="G341" i="49"/>
  <c r="D89" i="36"/>
  <c r="D95" i="36" s="1"/>
  <c r="D88" i="36"/>
  <c r="H341" i="41"/>
  <c r="H342" i="41"/>
  <c r="H348" i="41" s="1"/>
  <c r="H489" i="41" s="1"/>
  <c r="D266" i="44"/>
  <c r="D272" i="44" s="1"/>
  <c r="D265" i="44"/>
  <c r="I89" i="49"/>
  <c r="I95" i="49"/>
  <c r="I88" i="49"/>
  <c r="I96" i="49" s="1"/>
  <c r="J341" i="26"/>
  <c r="J342" i="26"/>
  <c r="J348" i="26" s="1"/>
  <c r="H366" i="26"/>
  <c r="H367" i="26"/>
  <c r="H373" i="26"/>
  <c r="H495" i="26"/>
  <c r="M367" i="44"/>
  <c r="M373" i="44" s="1"/>
  <c r="M495" i="44" s="1"/>
  <c r="M366" i="44"/>
  <c r="N164" i="15"/>
  <c r="N165" i="15"/>
  <c r="N171" i="15" s="1"/>
  <c r="I89" i="41"/>
  <c r="I95" i="41" s="1"/>
  <c r="I88" i="41"/>
  <c r="J165" i="44"/>
  <c r="J171" i="44" s="1"/>
  <c r="J446" i="44" s="1"/>
  <c r="K95" i="51"/>
  <c r="K428" i="51"/>
  <c r="K88" i="51"/>
  <c r="M341" i="45"/>
  <c r="M342" i="45"/>
  <c r="M348" i="45" s="1"/>
  <c r="M366" i="24"/>
  <c r="M374" i="24"/>
  <c r="M367" i="24"/>
  <c r="M373" i="24" s="1"/>
  <c r="N367" i="29"/>
  <c r="N373" i="29"/>
  <c r="N366" i="29"/>
  <c r="D164" i="41"/>
  <c r="D165" i="41"/>
  <c r="D171" i="41"/>
  <c r="D446" i="41" s="1"/>
  <c r="H88" i="45"/>
  <c r="H89" i="45"/>
  <c r="H95" i="45" s="1"/>
  <c r="H428" i="45" s="1"/>
  <c r="E266" i="49"/>
  <c r="E272" i="49" s="1"/>
  <c r="E471" i="49" s="1"/>
  <c r="N89" i="51"/>
  <c r="N95" i="51" s="1"/>
  <c r="N88" i="51"/>
  <c r="J341" i="50"/>
  <c r="J342" i="50"/>
  <c r="J348" i="50" s="1"/>
  <c r="J489" i="50" s="1"/>
  <c r="M266" i="51"/>
  <c r="M272" i="51" s="1"/>
  <c r="M471" i="51" s="1"/>
  <c r="M265" i="51"/>
  <c r="G164" i="42"/>
  <c r="G165" i="42"/>
  <c r="G171" i="42" s="1"/>
  <c r="G446" i="42" s="1"/>
  <c r="L165" i="46"/>
  <c r="L171" i="46" s="1"/>
  <c r="L164" i="46"/>
  <c r="L172" i="46"/>
  <c r="H89" i="51"/>
  <c r="H95" i="51" s="1"/>
  <c r="H428" i="51" s="1"/>
  <c r="H88" i="51"/>
  <c r="G266" i="45"/>
  <c r="G272" i="45" s="1"/>
  <c r="G265" i="45"/>
  <c r="J88" i="48"/>
  <c r="J89" i="48"/>
  <c r="J95" i="48" s="1"/>
  <c r="J428" i="48" s="1"/>
  <c r="H88" i="32"/>
  <c r="H89" i="32"/>
  <c r="H95" i="32" s="1"/>
  <c r="H428" i="32" s="1"/>
  <c r="O165" i="50"/>
  <c r="O171" i="50" s="1"/>
  <c r="O446" i="50" s="1"/>
  <c r="O164" i="50"/>
  <c r="I342" i="43"/>
  <c r="I348" i="43"/>
  <c r="I341" i="43"/>
  <c r="L89" i="25"/>
  <c r="L95" i="25"/>
  <c r="L428" i="25"/>
  <c r="L88" i="25"/>
  <c r="N367" i="48"/>
  <c r="N373" i="48" s="1"/>
  <c r="N366" i="48"/>
  <c r="E266" i="15"/>
  <c r="E272" i="15"/>
  <c r="E471" i="15"/>
  <c r="D342" i="25"/>
  <c r="D348" i="25" s="1"/>
  <c r="D341" i="25"/>
  <c r="H89" i="50"/>
  <c r="H95" i="50" s="1"/>
  <c r="H428" i="50" s="1"/>
  <c r="H88" i="50"/>
  <c r="G367" i="42"/>
  <c r="G373" i="42"/>
  <c r="G495" i="42" s="1"/>
  <c r="G366" i="42"/>
  <c r="F265" i="51"/>
  <c r="F266" i="51"/>
  <c r="F272" i="51" s="1"/>
  <c r="K164" i="51"/>
  <c r="K165" i="51"/>
  <c r="K171" i="51"/>
  <c r="H366" i="51"/>
  <c r="H367" i="51"/>
  <c r="H373" i="51"/>
  <c r="H495" i="51"/>
  <c r="L373" i="15"/>
  <c r="L366" i="15"/>
  <c r="K348" i="48"/>
  <c r="K489" i="48" s="1"/>
  <c r="J367" i="43"/>
  <c r="J373" i="43"/>
  <c r="J366" i="43"/>
  <c r="L341" i="42"/>
  <c r="L342" i="42"/>
  <c r="L348" i="42" s="1"/>
  <c r="J265" i="43"/>
  <c r="J266" i="43"/>
  <c r="J272" i="43"/>
  <c r="J471" i="43"/>
  <c r="H366" i="15"/>
  <c r="H367" i="15"/>
  <c r="H373" i="15"/>
  <c r="H495" i="15" s="1"/>
  <c r="E165" i="50"/>
  <c r="E171" i="50" s="1"/>
  <c r="E446" i="50" s="1"/>
  <c r="E164" i="50"/>
  <c r="O165" i="49"/>
  <c r="O171" i="49"/>
  <c r="O446" i="49" s="1"/>
  <c r="O164" i="49"/>
  <c r="E96" i="27"/>
  <c r="E429" i="27" s="1"/>
  <c r="L165" i="49"/>
  <c r="L171" i="49" s="1"/>
  <c r="L164" i="49"/>
  <c r="M265" i="47"/>
  <c r="M266" i="47"/>
  <c r="M272" i="47"/>
  <c r="M471" i="47" s="1"/>
  <c r="O366" i="32"/>
  <c r="O367" i="32"/>
  <c r="O373" i="32" s="1"/>
  <c r="O495" i="32" s="1"/>
  <c r="G342" i="35"/>
  <c r="G348" i="35" s="1"/>
  <c r="G489" i="35" s="1"/>
  <c r="G341" i="35"/>
  <c r="J89" i="35"/>
  <c r="J95" i="35" s="1"/>
  <c r="J428" i="35" s="1"/>
  <c r="J88" i="35"/>
  <c r="I367" i="33"/>
  <c r="I373" i="33" s="1"/>
  <c r="I366" i="33"/>
  <c r="M89" i="34"/>
  <c r="M95" i="34" s="1"/>
  <c r="M88" i="34"/>
  <c r="H164" i="33"/>
  <c r="H165" i="33"/>
  <c r="H171" i="33" s="1"/>
  <c r="H446" i="33" s="1"/>
  <c r="O165" i="32"/>
  <c r="O171" i="32"/>
  <c r="O446" i="32"/>
  <c r="O164" i="32"/>
  <c r="G266" i="26"/>
  <c r="G272" i="26"/>
  <c r="J265" i="39"/>
  <c r="N171" i="28"/>
  <c r="N164" i="28"/>
  <c r="E366" i="34"/>
  <c r="E367" i="34"/>
  <c r="E373" i="34" s="1"/>
  <c r="E495" i="34" s="1"/>
  <c r="G367" i="41"/>
  <c r="G373" i="41"/>
  <c r="G495" i="41"/>
  <c r="F367" i="49"/>
  <c r="F373" i="49" s="1"/>
  <c r="K366" i="42"/>
  <c r="K374" i="42" s="1"/>
  <c r="K496" i="42" s="1"/>
  <c r="K367" i="42"/>
  <c r="K373" i="42"/>
  <c r="K495" i="42"/>
  <c r="L341" i="50"/>
  <c r="L342" i="50"/>
  <c r="L348" i="50" s="1"/>
  <c r="M342" i="50"/>
  <c r="M348" i="50" s="1"/>
  <c r="M489" i="50" s="1"/>
  <c r="M341" i="50"/>
  <c r="M349" i="50" s="1"/>
  <c r="M490" i="50" s="1"/>
  <c r="G266" i="51"/>
  <c r="G272" i="51"/>
  <c r="G471" i="51"/>
  <c r="G265" i="51"/>
  <c r="N367" i="46"/>
  <c r="N373" i="46"/>
  <c r="N366" i="46"/>
  <c r="E89" i="44"/>
  <c r="E95" i="44" s="1"/>
  <c r="E428" i="44" s="1"/>
  <c r="E88" i="44"/>
  <c r="I165" i="15"/>
  <c r="I171" i="15" s="1"/>
  <c r="I164" i="15"/>
  <c r="I172" i="15" s="1"/>
  <c r="I164" i="42"/>
  <c r="I165" i="42"/>
  <c r="I171" i="42"/>
  <c r="D366" i="48"/>
  <c r="D374" i="48" s="1"/>
  <c r="D367" i="48"/>
  <c r="D373" i="48" s="1"/>
  <c r="E367" i="51"/>
  <c r="E373" i="51" s="1"/>
  <c r="E495" i="51" s="1"/>
  <c r="E366" i="51"/>
  <c r="D89" i="15"/>
  <c r="D95" i="15" s="1"/>
  <c r="D428" i="15" s="1"/>
  <c r="N164" i="50"/>
  <c r="N165" i="50"/>
  <c r="N171" i="50" s="1"/>
  <c r="K366" i="32"/>
  <c r="K367" i="32"/>
  <c r="K373" i="32" s="1"/>
  <c r="I89" i="27"/>
  <c r="I95" i="27" s="1"/>
  <c r="I88" i="27"/>
  <c r="O342" i="35"/>
  <c r="O348" i="35" s="1"/>
  <c r="O341" i="35"/>
  <c r="G89" i="35"/>
  <c r="G95" i="35" s="1"/>
  <c r="G428" i="35" s="1"/>
  <c r="G88" i="35"/>
  <c r="D265" i="31"/>
  <c r="D266" i="31"/>
  <c r="D272" i="31" s="1"/>
  <c r="D471" i="31" s="1"/>
  <c r="I341" i="26"/>
  <c r="I342" i="26"/>
  <c r="I348" i="26" s="1"/>
  <c r="I489" i="26" s="1"/>
  <c r="J164" i="33"/>
  <c r="J165" i="33"/>
  <c r="J171" i="33" s="1"/>
  <c r="J446" i="33" s="1"/>
  <c r="D164" i="38"/>
  <c r="D165" i="38"/>
  <c r="D171" i="38"/>
  <c r="D446" i="38"/>
  <c r="H89" i="35"/>
  <c r="H95" i="35" s="1"/>
  <c r="H428" i="35" s="1"/>
  <c r="H265" i="26"/>
  <c r="H266" i="26"/>
  <c r="H272" i="26" s="1"/>
  <c r="H471" i="26" s="1"/>
  <c r="D165" i="25"/>
  <c r="D171" i="25" s="1"/>
  <c r="D446" i="25" s="1"/>
  <c r="D164" i="25"/>
  <c r="H265" i="39"/>
  <c r="H273" i="39" s="1"/>
  <c r="H266" i="39"/>
  <c r="H272" i="39" s="1"/>
  <c r="H471" i="39"/>
  <c r="M89" i="39"/>
  <c r="M95" i="39" s="1"/>
  <c r="M88" i="39"/>
  <c r="F341" i="41"/>
  <c r="F342" i="41"/>
  <c r="F348" i="41" s="1"/>
  <c r="F489" i="41" s="1"/>
  <c r="E265" i="45"/>
  <c r="E273" i="45" s="1"/>
  <c r="E472" i="45" s="1"/>
  <c r="E266" i="45"/>
  <c r="E272" i="45" s="1"/>
  <c r="E471" i="45" s="1"/>
  <c r="M366" i="47"/>
  <c r="M367" i="47"/>
  <c r="M373" i="47" s="1"/>
  <c r="K165" i="46"/>
  <c r="K171" i="46" s="1"/>
  <c r="K164" i="46"/>
  <c r="M342" i="26"/>
  <c r="M348" i="26" s="1"/>
  <c r="M341" i="26"/>
  <c r="M349" i="26" s="1"/>
  <c r="G95" i="41"/>
  <c r="G428" i="41" s="1"/>
  <c r="G88" i="41"/>
  <c r="G348" i="46"/>
  <c r="G341" i="46"/>
  <c r="M88" i="44"/>
  <c r="M89" i="44"/>
  <c r="M95" i="44" s="1"/>
  <c r="N342" i="29"/>
  <c r="N348" i="29" s="1"/>
  <c r="N341" i="29"/>
  <c r="N349" i="29"/>
  <c r="I366" i="50"/>
  <c r="I367" i="50"/>
  <c r="I373" i="50" s="1"/>
  <c r="M342" i="43"/>
  <c r="M348" i="43"/>
  <c r="M489" i="43" s="1"/>
  <c r="M341" i="43"/>
  <c r="D266" i="15"/>
  <c r="D272" i="15" s="1"/>
  <c r="D471" i="15" s="1"/>
  <c r="D265" i="15"/>
  <c r="L265" i="46"/>
  <c r="O341" i="15"/>
  <c r="O342" i="15"/>
  <c r="O348" i="15"/>
  <c r="O489" i="15" s="1"/>
  <c r="J366" i="15"/>
  <c r="J367" i="15"/>
  <c r="J373" i="15" s="1"/>
  <c r="J495" i="15"/>
  <c r="K164" i="50"/>
  <c r="K165" i="50"/>
  <c r="K171" i="50" s="1"/>
  <c r="K446" i="50" s="1"/>
  <c r="E165" i="27"/>
  <c r="E171" i="27" s="1"/>
  <c r="E446" i="27" s="1"/>
  <c r="E164" i="27"/>
  <c r="M265" i="35"/>
  <c r="M266" i="35"/>
  <c r="M272" i="35" s="1"/>
  <c r="M471" i="35" s="1"/>
  <c r="F164" i="52"/>
  <c r="F172" i="52" s="1"/>
  <c r="F165" i="52"/>
  <c r="F171" i="52" s="1"/>
  <c r="N165" i="35"/>
  <c r="N171" i="35" s="1"/>
  <c r="N164" i="35"/>
  <c r="L165" i="34"/>
  <c r="L171" i="34" s="1"/>
  <c r="L164" i="34"/>
  <c r="J341" i="33"/>
  <c r="J342" i="33"/>
  <c r="J348" i="33" s="1"/>
  <c r="J489" i="33" s="1"/>
  <c r="D165" i="33"/>
  <c r="D171" i="33" s="1"/>
  <c r="D446" i="33" s="1"/>
  <c r="D164" i="33"/>
  <c r="G342" i="39"/>
  <c r="G348" i="39"/>
  <c r="G489" i="39" s="1"/>
  <c r="M341" i="37"/>
  <c r="M342" i="37"/>
  <c r="M348" i="37" s="1"/>
  <c r="M266" i="39"/>
  <c r="M272" i="39"/>
  <c r="M265" i="39"/>
  <c r="E342" i="38"/>
  <c r="E348" i="38" s="1"/>
  <c r="E489" i="38" s="1"/>
  <c r="E341" i="38"/>
  <c r="I341" i="39"/>
  <c r="G88" i="39"/>
  <c r="G89" i="39"/>
  <c r="G95" i="39" s="1"/>
  <c r="G428" i="39"/>
  <c r="H89" i="39"/>
  <c r="H95" i="39" s="1"/>
  <c r="H428" i="39" s="1"/>
  <c r="H88" i="39"/>
  <c r="O265" i="50"/>
  <c r="O266" i="50"/>
  <c r="O272" i="50" s="1"/>
  <c r="J89" i="43"/>
  <c r="J95" i="43"/>
  <c r="J88" i="43"/>
  <c r="E366" i="38"/>
  <c r="E367" i="38"/>
  <c r="E373" i="38" s="1"/>
  <c r="E495" i="38" s="1"/>
  <c r="F265" i="46"/>
  <c r="F273" i="46" s="1"/>
  <c r="F266" i="46"/>
  <c r="F272" i="46"/>
  <c r="O88" i="43"/>
  <c r="O89" i="43"/>
  <c r="O95" i="43" s="1"/>
  <c r="O428" i="43" s="1"/>
  <c r="I265" i="41"/>
  <c r="I266" i="41"/>
  <c r="I272" i="41" s="1"/>
  <c r="H366" i="42"/>
  <c r="H367" i="42"/>
  <c r="H373" i="42" s="1"/>
  <c r="H495" i="42" s="1"/>
  <c r="O88" i="50"/>
  <c r="O89" i="50"/>
  <c r="O95" i="50"/>
  <c r="O266" i="44"/>
  <c r="O272" i="44"/>
  <c r="O265" i="44"/>
  <c r="O273" i="44" s="1"/>
  <c r="O342" i="29"/>
  <c r="O348" i="29" s="1"/>
  <c r="O489" i="29" s="1"/>
  <c r="O341" i="29"/>
  <c r="F266" i="50"/>
  <c r="F272" i="50" s="1"/>
  <c r="F265" i="50"/>
  <c r="I165" i="28"/>
  <c r="I171" i="28"/>
  <c r="I164" i="28"/>
  <c r="I172" i="28" s="1"/>
  <c r="K88" i="44"/>
  <c r="K89" i="44"/>
  <c r="K95" i="44" s="1"/>
  <c r="K428" i="44" s="1"/>
  <c r="M265" i="50"/>
  <c r="M266" i="50"/>
  <c r="M272" i="50" s="1"/>
  <c r="I265" i="46"/>
  <c r="I273" i="46" s="1"/>
  <c r="I271" i="46" s="1"/>
  <c r="I470" i="46" s="1"/>
  <c r="I266" i="46"/>
  <c r="I272" i="46" s="1"/>
  <c r="D366" i="51"/>
  <c r="D367" i="51"/>
  <c r="D373" i="51" s="1"/>
  <c r="D495" i="51" s="1"/>
  <c r="L88" i="15"/>
  <c r="L89" i="15"/>
  <c r="L95" i="15" s="1"/>
  <c r="L428" i="15" s="1"/>
  <c r="D266" i="47"/>
  <c r="D272" i="47" s="1"/>
  <c r="D471" i="47" s="1"/>
  <c r="D265" i="47"/>
  <c r="F341" i="52"/>
  <c r="F342" i="52"/>
  <c r="F348" i="52" s="1"/>
  <c r="L367" i="35"/>
  <c r="L373" i="35" s="1"/>
  <c r="L366" i="35"/>
  <c r="H341" i="32"/>
  <c r="H342" i="32"/>
  <c r="H348" i="32"/>
  <c r="H489" i="32" s="1"/>
  <c r="I266" i="30"/>
  <c r="I272" i="30" s="1"/>
  <c r="I265" i="30"/>
  <c r="M266" i="33"/>
  <c r="M272" i="33" s="1"/>
  <c r="M265" i="33"/>
  <c r="K367" i="52"/>
  <c r="K373" i="52" s="1"/>
  <c r="K366" i="52"/>
  <c r="F367" i="33"/>
  <c r="F373" i="33" s="1"/>
  <c r="F266" i="29"/>
  <c r="F272" i="29"/>
  <c r="F265" i="29"/>
  <c r="K164" i="31"/>
  <c r="K165" i="31"/>
  <c r="K171" i="31"/>
  <c r="K446" i="31" s="1"/>
  <c r="I165" i="26"/>
  <c r="I171" i="26" s="1"/>
  <c r="I164" i="26"/>
  <c r="I172" i="26" s="1"/>
  <c r="I366" i="39"/>
  <c r="I367" i="39"/>
  <c r="I373" i="39"/>
  <c r="K265" i="25"/>
  <c r="K272" i="25"/>
  <c r="K471" i="25" s="1"/>
  <c r="K265" i="26"/>
  <c r="K266" i="26"/>
  <c r="K272" i="26" s="1"/>
  <c r="D342" i="38"/>
  <c r="D348" i="38"/>
  <c r="D489" i="38"/>
  <c r="D341" i="38"/>
  <c r="D349" i="38" s="1"/>
  <c r="O89" i="28"/>
  <c r="O95" i="28"/>
  <c r="O428" i="28" s="1"/>
  <c r="L165" i="41"/>
  <c r="L171" i="41" s="1"/>
  <c r="I165" i="29"/>
  <c r="I171" i="29" s="1"/>
  <c r="I164" i="29"/>
  <c r="E88" i="39"/>
  <c r="E89" i="39"/>
  <c r="E95" i="39" s="1"/>
  <c r="E428" i="39" s="1"/>
  <c r="E88" i="42"/>
  <c r="E89" i="42"/>
  <c r="E95" i="42" s="1"/>
  <c r="E428" i="42" s="1"/>
  <c r="I165" i="45"/>
  <c r="I171" i="45" s="1"/>
  <c r="I164" i="45"/>
  <c r="G89" i="40"/>
  <c r="G95" i="40" s="1"/>
  <c r="G428" i="40" s="1"/>
  <c r="G88" i="40"/>
  <c r="L342" i="46"/>
  <c r="L348" i="46" s="1"/>
  <c r="L341" i="46"/>
  <c r="M164" i="41"/>
  <c r="M165" i="41"/>
  <c r="M171" i="41" s="1"/>
  <c r="G265" i="41"/>
  <c r="G266" i="41"/>
  <c r="G272" i="41" s="1"/>
  <c r="G471" i="41" s="1"/>
  <c r="D341" i="26"/>
  <c r="D342" i="26"/>
  <c r="D348" i="26" s="1"/>
  <c r="O341" i="51"/>
  <c r="O342" i="51"/>
  <c r="O348" i="51" s="1"/>
  <c r="E366" i="48"/>
  <c r="E367" i="48"/>
  <c r="E373" i="48"/>
  <c r="E495" i="48" s="1"/>
  <c r="D89" i="45"/>
  <c r="D95" i="45" s="1"/>
  <c r="D88" i="45"/>
  <c r="D88" i="40"/>
  <c r="D89" i="40"/>
  <c r="D95" i="40" s="1"/>
  <c r="D428" i="40" s="1"/>
  <c r="D88" i="43"/>
  <c r="D96" i="43" s="1"/>
  <c r="D89" i="43"/>
  <c r="D95" i="43" s="1"/>
  <c r="D428" i="43" s="1"/>
  <c r="H164" i="41"/>
  <c r="H165" i="41"/>
  <c r="H171" i="41" s="1"/>
  <c r="H446" i="41" s="1"/>
  <c r="F165" i="51"/>
  <c r="F171" i="51" s="1"/>
  <c r="E342" i="48"/>
  <c r="E348" i="48" s="1"/>
  <c r="E489" i="48" s="1"/>
  <c r="N88" i="34"/>
  <c r="N89" i="34"/>
  <c r="N95" i="34" s="1"/>
  <c r="N428" i="34" s="1"/>
  <c r="N266" i="46"/>
  <c r="N272" i="46" s="1"/>
  <c r="G89" i="49"/>
  <c r="G95" i="49" s="1"/>
  <c r="G88" i="49"/>
  <c r="J366" i="32"/>
  <c r="J367" i="32"/>
  <c r="J373" i="32" s="1"/>
  <c r="J495" i="32" s="1"/>
  <c r="G471" i="35"/>
  <c r="G265" i="35"/>
  <c r="G273" i="35" s="1"/>
  <c r="G472" i="35" s="1"/>
  <c r="H89" i="27"/>
  <c r="H95" i="27" s="1"/>
  <c r="H428" i="27" s="1"/>
  <c r="K88" i="52"/>
  <c r="K89" i="52"/>
  <c r="K95" i="52" s="1"/>
  <c r="L266" i="27"/>
  <c r="L272" i="27" s="1"/>
  <c r="L265" i="27"/>
  <c r="E164" i="35"/>
  <c r="E165" i="35"/>
  <c r="E171" i="35" s="1"/>
  <c r="E446" i="35" s="1"/>
  <c r="M89" i="33"/>
  <c r="M95" i="33" s="1"/>
  <c r="M428" i="33" s="1"/>
  <c r="O342" i="33"/>
  <c r="O348" i="33" s="1"/>
  <c r="O489" i="33" s="1"/>
  <c r="H341" i="35"/>
  <c r="H342" i="35"/>
  <c r="H348" i="35" s="1"/>
  <c r="H489" i="35" s="1"/>
  <c r="F88" i="27"/>
  <c r="O88" i="33"/>
  <c r="E165" i="26"/>
  <c r="E171" i="26" s="1"/>
  <c r="E446" i="26" s="1"/>
  <c r="H165" i="52"/>
  <c r="H171" i="52" s="1"/>
  <c r="H446" i="52" s="1"/>
  <c r="N367" i="33"/>
  <c r="N373" i="33"/>
  <c r="N366" i="33"/>
  <c r="O265" i="26"/>
  <c r="O273" i="26"/>
  <c r="O472" i="26" s="1"/>
  <c r="E342" i="36"/>
  <c r="E348" i="36" s="1"/>
  <c r="E489" i="36" s="1"/>
  <c r="E341" i="36"/>
  <c r="O165" i="38"/>
  <c r="O171" i="38" s="1"/>
  <c r="O266" i="32"/>
  <c r="O272" i="32"/>
  <c r="O471" i="32"/>
  <c r="O265" i="32"/>
  <c r="O273" i="32" s="1"/>
  <c r="O472" i="32" s="1"/>
  <c r="I266" i="32"/>
  <c r="I272" i="32" s="1"/>
  <c r="I265" i="32"/>
  <c r="O88" i="31"/>
  <c r="O96" i="31"/>
  <c r="O429" i="31" s="1"/>
  <c r="O89" i="31"/>
  <c r="O95" i="31"/>
  <c r="O428" i="31" s="1"/>
  <c r="O164" i="31"/>
  <c r="O172" i="31" s="1"/>
  <c r="O447" i="31" s="1"/>
  <c r="O165" i="31"/>
  <c r="O171" i="31" s="1"/>
  <c r="O446" i="31" s="1"/>
  <c r="G89" i="25"/>
  <c r="G95" i="25" s="1"/>
  <c r="H165" i="32"/>
  <c r="H171" i="32"/>
  <c r="H446" i="32" s="1"/>
  <c r="H164" i="32"/>
  <c r="D164" i="36"/>
  <c r="D165" i="36"/>
  <c r="D171" i="36" s="1"/>
  <c r="D446" i="36" s="1"/>
  <c r="N88" i="29"/>
  <c r="N89" i="29"/>
  <c r="N95" i="29" s="1"/>
  <c r="E164" i="24"/>
  <c r="E165" i="24"/>
  <c r="E171" i="24" s="1"/>
  <c r="E446" i="24" s="1"/>
  <c r="I266" i="29"/>
  <c r="I272" i="29" s="1"/>
  <c r="I471" i="29" s="1"/>
  <c r="I265" i="29"/>
  <c r="K265" i="38"/>
  <c r="K266" i="38"/>
  <c r="K272" i="38" s="1"/>
  <c r="K471" i="38" s="1"/>
  <c r="K266" i="39"/>
  <c r="K272" i="39" s="1"/>
  <c r="K471" i="39" s="1"/>
  <c r="K265" i="39"/>
  <c r="O89" i="36"/>
  <c r="O95" i="36" s="1"/>
  <c r="M89" i="37"/>
  <c r="M95" i="37"/>
  <c r="M88" i="37"/>
  <c r="M265" i="28"/>
  <c r="M266" i="28"/>
  <c r="M272" i="28"/>
  <c r="F88" i="29"/>
  <c r="F96" i="29" s="1"/>
  <c r="F89" i="29"/>
  <c r="F95" i="29" s="1"/>
  <c r="E265" i="38"/>
  <c r="E266" i="38"/>
  <c r="E272" i="38" s="1"/>
  <c r="E471" i="38" s="1"/>
  <c r="G366" i="39"/>
  <c r="G367" i="39"/>
  <c r="G373" i="39" s="1"/>
  <c r="F367" i="34"/>
  <c r="F373" i="34" s="1"/>
  <c r="F366" i="34"/>
  <c r="E266" i="41"/>
  <c r="E272" i="41" s="1"/>
  <c r="E471" i="41" s="1"/>
  <c r="G341" i="29"/>
  <c r="G342" i="29"/>
  <c r="G348" i="29" s="1"/>
  <c r="L341" i="40"/>
  <c r="L342" i="40"/>
  <c r="L348" i="40"/>
  <c r="N89" i="39"/>
  <c r="N95" i="39" s="1"/>
  <c r="F266" i="39"/>
  <c r="F272" i="39" s="1"/>
  <c r="F471" i="39" s="1"/>
  <c r="F265" i="39"/>
  <c r="L341" i="28"/>
  <c r="L342" i="28"/>
  <c r="L348" i="28" s="1"/>
  <c r="L489" i="28" s="1"/>
  <c r="N265" i="41"/>
  <c r="N266" i="41"/>
  <c r="N272" i="41" s="1"/>
  <c r="N471" i="41" s="1"/>
  <c r="J266" i="42"/>
  <c r="J272" i="42"/>
  <c r="J265" i="42"/>
  <c r="N164" i="25"/>
  <c r="N165" i="25"/>
  <c r="N171" i="25" s="1"/>
  <c r="F341" i="42"/>
  <c r="F349" i="42" s="1"/>
  <c r="F342" i="42"/>
  <c r="F348" i="42"/>
  <c r="I265" i="49"/>
  <c r="I273" i="49" s="1"/>
  <c r="I266" i="49"/>
  <c r="I272" i="49" s="1"/>
  <c r="L367" i="37"/>
  <c r="L373" i="37" s="1"/>
  <c r="L366" i="37"/>
  <c r="L374" i="37" s="1"/>
  <c r="L372" i="37" s="1"/>
  <c r="J366" i="39"/>
  <c r="J367" i="39"/>
  <c r="J373" i="39" s="1"/>
  <c r="J495" i="39" s="1"/>
  <c r="L266" i="41"/>
  <c r="L272" i="41" s="1"/>
  <c r="L265" i="41"/>
  <c r="L273" i="41" s="1"/>
  <c r="L472" i="41" s="1"/>
  <c r="M265" i="42"/>
  <c r="M266" i="42"/>
  <c r="M272" i="42" s="1"/>
  <c r="I266" i="44"/>
  <c r="I272" i="44" s="1"/>
  <c r="I471" i="44" s="1"/>
  <c r="I265" i="44"/>
  <c r="D265" i="46"/>
  <c r="D266" i="46"/>
  <c r="D272" i="46" s="1"/>
  <c r="D471" i="46" s="1"/>
  <c r="F265" i="47"/>
  <c r="F266" i="47"/>
  <c r="F272" i="47" s="1"/>
  <c r="F471" i="47" s="1"/>
  <c r="J89" i="49"/>
  <c r="J95" i="49" s="1"/>
  <c r="J428" i="49" s="1"/>
  <c r="J88" i="49"/>
  <c r="H367" i="38"/>
  <c r="H373" i="38"/>
  <c r="H495" i="38" s="1"/>
  <c r="H366" i="38"/>
  <c r="M89" i="42"/>
  <c r="M95" i="42" s="1"/>
  <c r="M88" i="42"/>
  <c r="M96" i="42" s="1"/>
  <c r="M88" i="46"/>
  <c r="M89" i="46"/>
  <c r="M95" i="46" s="1"/>
  <c r="J164" i="50"/>
  <c r="J165" i="50"/>
  <c r="J171" i="50" s="1"/>
  <c r="J446" i="50" s="1"/>
  <c r="H88" i="36"/>
  <c r="H89" i="36"/>
  <c r="H95" i="36" s="1"/>
  <c r="I366" i="41"/>
  <c r="I374" i="41" s="1"/>
  <c r="I367" i="41"/>
  <c r="I373" i="41" s="1"/>
  <c r="H342" i="44"/>
  <c r="H348" i="44" s="1"/>
  <c r="H489" i="44" s="1"/>
  <c r="H341" i="44"/>
  <c r="N266" i="49"/>
  <c r="N272" i="49" s="1"/>
  <c r="N265" i="49"/>
  <c r="L366" i="26"/>
  <c r="L367" i="26"/>
  <c r="L373" i="26" s="1"/>
  <c r="O341" i="34"/>
  <c r="O342" i="34"/>
  <c r="O348" i="34"/>
  <c r="G367" i="44"/>
  <c r="G373" i="44" s="1"/>
  <c r="G366" i="44"/>
  <c r="G164" i="50"/>
  <c r="G165" i="50"/>
  <c r="G171" i="50" s="1"/>
  <c r="G446" i="50" s="1"/>
  <c r="M265" i="41"/>
  <c r="M273" i="41" s="1"/>
  <c r="M266" i="41"/>
  <c r="M272" i="41"/>
  <c r="M471" i="41" s="1"/>
  <c r="L164" i="44"/>
  <c r="L172" i="44" s="1"/>
  <c r="L170" i="44" s="1"/>
  <c r="L165" i="44"/>
  <c r="L171" i="44" s="1"/>
  <c r="D367" i="46"/>
  <c r="D373" i="46" s="1"/>
  <c r="D366" i="46"/>
  <c r="J265" i="49"/>
  <c r="J266" i="49"/>
  <c r="J272" i="49" s="1"/>
  <c r="J471" i="49" s="1"/>
  <c r="M164" i="51"/>
  <c r="M172" i="51"/>
  <c r="M165" i="51"/>
  <c r="M171" i="51" s="1"/>
  <c r="M446" i="51" s="1"/>
  <c r="G88" i="42"/>
  <c r="G89" i="42"/>
  <c r="G95" i="42" s="1"/>
  <c r="D89" i="44"/>
  <c r="D95" i="44"/>
  <c r="D428" i="44" s="1"/>
  <c r="D88" i="44"/>
  <c r="D96" i="44"/>
  <c r="F366" i="24"/>
  <c r="F367" i="24"/>
  <c r="F373" i="24" s="1"/>
  <c r="F495" i="24" s="1"/>
  <c r="G366" i="29"/>
  <c r="G367" i="29"/>
  <c r="G373" i="29" s="1"/>
  <c r="G495" i="29" s="1"/>
  <c r="G164" i="41"/>
  <c r="G165" i="41"/>
  <c r="G171" i="41" s="1"/>
  <c r="G446" i="41" s="1"/>
  <c r="D265" i="45"/>
  <c r="D266" i="45"/>
  <c r="D272" i="45" s="1"/>
  <c r="H165" i="50"/>
  <c r="H171" i="50" s="1"/>
  <c r="H446" i="50" s="1"/>
  <c r="H164" i="50"/>
  <c r="G165" i="51"/>
  <c r="G171" i="51"/>
  <c r="G446" i="51" s="1"/>
  <c r="G164" i="51"/>
  <c r="O341" i="50"/>
  <c r="O342" i="50"/>
  <c r="O348" i="50" s="1"/>
  <c r="O489" i="50" s="1"/>
  <c r="F341" i="51"/>
  <c r="F342" i="51"/>
  <c r="F348" i="51" s="1"/>
  <c r="L171" i="28"/>
  <c r="L446" i="28" s="1"/>
  <c r="L164" i="28"/>
  <c r="J342" i="42"/>
  <c r="J348" i="42" s="1"/>
  <c r="J341" i="42"/>
  <c r="H342" i="48"/>
  <c r="H348" i="48" s="1"/>
  <c r="H489" i="48" s="1"/>
  <c r="H341" i="48"/>
  <c r="I366" i="51"/>
  <c r="I367" i="51"/>
  <c r="I373" i="51" s="1"/>
  <c r="H266" i="45"/>
  <c r="H272" i="45"/>
  <c r="H471" i="45" s="1"/>
  <c r="H265" i="45"/>
  <c r="D88" i="48"/>
  <c r="D89" i="48"/>
  <c r="D95" i="48" s="1"/>
  <c r="D428" i="48" s="1"/>
  <c r="F265" i="32"/>
  <c r="F266" i="32"/>
  <c r="F272" i="32" s="1"/>
  <c r="F471" i="32" s="1"/>
  <c r="F367" i="51"/>
  <c r="F373" i="51" s="1"/>
  <c r="F366" i="51"/>
  <c r="L342" i="43"/>
  <c r="L348" i="43" s="1"/>
  <c r="L341" i="43"/>
  <c r="L349" i="43"/>
  <c r="L347" i="43" s="1"/>
  <c r="F88" i="25"/>
  <c r="L266" i="15"/>
  <c r="L272" i="15" s="1"/>
  <c r="L471" i="15" s="1"/>
  <c r="L265" i="15"/>
  <c r="J342" i="25"/>
  <c r="J348" i="25"/>
  <c r="J341" i="25"/>
  <c r="J349" i="25" s="1"/>
  <c r="J490" i="25" s="1"/>
  <c r="I88" i="50"/>
  <c r="I89" i="50"/>
  <c r="I95" i="50" s="1"/>
  <c r="L367" i="42"/>
  <c r="L373" i="42" s="1"/>
  <c r="L366" i="42"/>
  <c r="L374" i="42"/>
  <c r="N266" i="51"/>
  <c r="N272" i="51" s="1"/>
  <c r="N471" i="51" s="1"/>
  <c r="N265" i="51"/>
  <c r="N273" i="51" s="1"/>
  <c r="O164" i="51"/>
  <c r="O165" i="51"/>
  <c r="O171" i="51"/>
  <c r="O446" i="51"/>
  <c r="G366" i="51"/>
  <c r="G367" i="51"/>
  <c r="G373" i="51" s="1"/>
  <c r="G495" i="51" s="1"/>
  <c r="J88" i="29"/>
  <c r="J89" i="29"/>
  <c r="J95" i="29" s="1"/>
  <c r="F88" i="15"/>
  <c r="F96" i="15"/>
  <c r="F89" i="15"/>
  <c r="F95" i="15" s="1"/>
  <c r="F428" i="15" s="1"/>
  <c r="M367" i="43"/>
  <c r="M373" i="43" s="1"/>
  <c r="M366" i="43"/>
  <c r="M374" i="43" s="1"/>
  <c r="M496" i="43" s="1"/>
  <c r="E266" i="43"/>
  <c r="E272" i="43" s="1"/>
  <c r="E471" i="43" s="1"/>
  <c r="E265" i="43"/>
  <c r="G367" i="15"/>
  <c r="G373" i="15" s="1"/>
  <c r="G495" i="15" s="1"/>
  <c r="G366" i="15"/>
  <c r="G374" i="15" s="1"/>
  <c r="D164" i="50"/>
  <c r="D165" i="50"/>
  <c r="D171" i="50" s="1"/>
  <c r="D446" i="50" s="1"/>
  <c r="D165" i="49"/>
  <c r="D171" i="49"/>
  <c r="D446" i="49" s="1"/>
  <c r="M165" i="49"/>
  <c r="M171" i="49" s="1"/>
  <c r="M446" i="49" s="1"/>
  <c r="M96" i="26"/>
  <c r="M429" i="26" s="1"/>
  <c r="H265" i="47"/>
  <c r="H273" i="47" s="1"/>
  <c r="H472" i="47" s="1"/>
  <c r="H266" i="47"/>
  <c r="H272" i="47" s="1"/>
  <c r="H471" i="47" s="1"/>
  <c r="H366" i="32"/>
  <c r="H367" i="32"/>
  <c r="H373" i="32" s="1"/>
  <c r="H495" i="32" s="1"/>
  <c r="I342" i="32"/>
  <c r="I348" i="32" s="1"/>
  <c r="I341" i="32"/>
  <c r="G164" i="31"/>
  <c r="G172" i="31" s="1"/>
  <c r="O171" i="24"/>
  <c r="O164" i="24"/>
  <c r="I164" i="25"/>
  <c r="I165" i="25"/>
  <c r="I171" i="25" s="1"/>
  <c r="H164" i="38"/>
  <c r="H165" i="38"/>
  <c r="H171" i="38" s="1"/>
  <c r="H446" i="38" s="1"/>
  <c r="H165" i="29"/>
  <c r="H171" i="29" s="1"/>
  <c r="H446" i="29" s="1"/>
  <c r="H164" i="29"/>
  <c r="H172" i="29" s="1"/>
  <c r="G164" i="25"/>
  <c r="G165" i="25"/>
  <c r="G171" i="25" s="1"/>
  <c r="G446" i="25" s="1"/>
  <c r="F265" i="38"/>
  <c r="F266" i="38"/>
  <c r="F272" i="38" s="1"/>
  <c r="I366" i="28"/>
  <c r="I367" i="28"/>
  <c r="I373" i="28" s="1"/>
  <c r="I495" i="28" s="1"/>
  <c r="N164" i="29"/>
  <c r="N165" i="29"/>
  <c r="N171" i="29" s="1"/>
  <c r="N446" i="29" s="1"/>
  <c r="O165" i="39"/>
  <c r="O171" i="39" s="1"/>
  <c r="O446" i="39" s="1"/>
  <c r="O164" i="39"/>
  <c r="O341" i="41"/>
  <c r="O489" i="41"/>
  <c r="N367" i="47"/>
  <c r="N373" i="47" s="1"/>
  <c r="N366" i="47"/>
  <c r="N374" i="47" s="1"/>
  <c r="N366" i="41"/>
  <c r="N367" i="41"/>
  <c r="N373" i="41" s="1"/>
  <c r="D342" i="47"/>
  <c r="D348" i="47"/>
  <c r="D341" i="47"/>
  <c r="D165" i="46"/>
  <c r="D171" i="46" s="1"/>
  <c r="D164" i="46"/>
  <c r="N165" i="45"/>
  <c r="N171" i="45" s="1"/>
  <c r="N164" i="45"/>
  <c r="H341" i="34"/>
  <c r="H342" i="34"/>
  <c r="H348" i="34" s="1"/>
  <c r="H489" i="34" s="1"/>
  <c r="K265" i="41"/>
  <c r="K273" i="41"/>
  <c r="K266" i="41"/>
  <c r="K272" i="41" s="1"/>
  <c r="I265" i="51"/>
  <c r="I266" i="51"/>
  <c r="I272" i="51" s="1"/>
  <c r="L341" i="51"/>
  <c r="L342" i="51"/>
  <c r="L348" i="51"/>
  <c r="I266" i="50"/>
  <c r="I272" i="50" s="1"/>
  <c r="I471" i="50" s="1"/>
  <c r="G489" i="50"/>
  <c r="G341" i="50"/>
  <c r="G349" i="50" s="1"/>
  <c r="J366" i="50"/>
  <c r="J367" i="50"/>
  <c r="J373" i="50" s="1"/>
  <c r="M88" i="48"/>
  <c r="M89" i="48"/>
  <c r="M95" i="48" s="1"/>
  <c r="M428" i="48" s="1"/>
  <c r="E341" i="43"/>
  <c r="E349" i="43"/>
  <c r="O265" i="46"/>
  <c r="O266" i="46"/>
  <c r="O272" i="46" s="1"/>
  <c r="O471" i="46" s="1"/>
  <c r="L266" i="38"/>
  <c r="L272" i="38" s="1"/>
  <c r="L265" i="38"/>
  <c r="I367" i="15"/>
  <c r="I373" i="15"/>
  <c r="I366" i="15"/>
  <c r="E266" i="47"/>
  <c r="E272" i="47" s="1"/>
  <c r="E471" i="47" s="1"/>
  <c r="E265" i="47"/>
  <c r="G165" i="30"/>
  <c r="G171" i="30" s="1"/>
  <c r="G446" i="30" s="1"/>
  <c r="G164" i="30"/>
  <c r="G172" i="30" s="1"/>
  <c r="G447" i="30" s="1"/>
  <c r="H265" i="27"/>
  <c r="H266" i="27"/>
  <c r="H272" i="27" s="1"/>
  <c r="H471" i="27" s="1"/>
  <c r="N265" i="35"/>
  <c r="N266" i="35"/>
  <c r="N272" i="35" s="1"/>
  <c r="D89" i="31"/>
  <c r="D95" i="31" s="1"/>
  <c r="D428" i="31" s="1"/>
  <c r="D88" i="31"/>
  <c r="K367" i="31"/>
  <c r="K373" i="31" s="1"/>
  <c r="K495" i="31" s="1"/>
  <c r="K366" i="31"/>
  <c r="N89" i="32"/>
  <c r="N95" i="32" s="1"/>
  <c r="N88" i="32"/>
  <c r="E266" i="37"/>
  <c r="E272" i="37" s="1"/>
  <c r="E265" i="37"/>
  <c r="J341" i="38"/>
  <c r="J342" i="38"/>
  <c r="J348" i="38" s="1"/>
  <c r="J489" i="38" s="1"/>
  <c r="N266" i="24"/>
  <c r="N272" i="24" s="1"/>
  <c r="N471" i="24" s="1"/>
  <c r="N265" i="24"/>
  <c r="L341" i="25"/>
  <c r="L342" i="25"/>
  <c r="L348" i="25" s="1"/>
  <c r="I367" i="38"/>
  <c r="I373" i="38" s="1"/>
  <c r="I495" i="38" s="1"/>
  <c r="I366" i="38"/>
  <c r="M366" i="41"/>
  <c r="M374" i="41" s="1"/>
  <c r="M496" i="41" s="1"/>
  <c r="M367" i="41"/>
  <c r="M373" i="41" s="1"/>
  <c r="M495" i="41" s="1"/>
  <c r="I342" i="28"/>
  <c r="I348" i="28" s="1"/>
  <c r="I489" i="28" s="1"/>
  <c r="I341" i="28"/>
  <c r="O367" i="43"/>
  <c r="O373" i="43" s="1"/>
  <c r="O366" i="43"/>
  <c r="J265" i="46"/>
  <c r="J266" i="46"/>
  <c r="J272" i="46" s="1"/>
  <c r="J471" i="46" s="1"/>
  <c r="L366" i="44"/>
  <c r="L367" i="44"/>
  <c r="L373" i="44" s="1"/>
  <c r="F367" i="42"/>
  <c r="F373" i="42" s="1"/>
  <c r="F366" i="42"/>
  <c r="D342" i="49"/>
  <c r="D348" i="49" s="1"/>
  <c r="D341" i="49"/>
  <c r="K341" i="46"/>
  <c r="K342" i="46"/>
  <c r="K348" i="46" s="1"/>
  <c r="K489" i="46" s="1"/>
  <c r="I367" i="29"/>
  <c r="I373" i="29" s="1"/>
  <c r="I366" i="29"/>
  <c r="M342" i="15"/>
  <c r="M348" i="15" s="1"/>
  <c r="M489" i="15" s="1"/>
  <c r="F341" i="50"/>
  <c r="F342" i="50"/>
  <c r="F348" i="50"/>
  <c r="I341" i="42"/>
  <c r="I342" i="42"/>
  <c r="I348" i="42" s="1"/>
  <c r="I489" i="42" s="1"/>
  <c r="D367" i="45"/>
  <c r="D373" i="45" s="1"/>
  <c r="D495" i="45" s="1"/>
  <c r="D366" i="45"/>
  <c r="D374" i="45" s="1"/>
  <c r="D496" i="45" s="1"/>
  <c r="O89" i="15"/>
  <c r="O95" i="15" s="1"/>
  <c r="O428" i="15" s="1"/>
  <c r="O88" i="15"/>
  <c r="K89" i="25"/>
  <c r="K95" i="25" s="1"/>
  <c r="K428" i="25" s="1"/>
  <c r="K88" i="25"/>
  <c r="D341" i="48"/>
  <c r="D349" i="48" s="1"/>
  <c r="D342" i="48"/>
  <c r="D348" i="48"/>
  <c r="D489" i="48" s="1"/>
  <c r="I89" i="34"/>
  <c r="I95" i="34" s="1"/>
  <c r="I88" i="34"/>
  <c r="I96" i="34" s="1"/>
  <c r="I94" i="34" s="1"/>
  <c r="E88" i="15"/>
  <c r="E89" i="15"/>
  <c r="E95" i="15" s="1"/>
  <c r="E428" i="15" s="1"/>
  <c r="K265" i="43"/>
  <c r="K266" i="43"/>
  <c r="K272" i="43" s="1"/>
  <c r="L89" i="49"/>
  <c r="L95" i="49"/>
  <c r="L88" i="49"/>
  <c r="L164" i="27"/>
  <c r="L165" i="27"/>
  <c r="L171" i="27" s="1"/>
  <c r="H367" i="27"/>
  <c r="H373" i="27" s="1"/>
  <c r="H495" i="27" s="1"/>
  <c r="H366" i="27"/>
  <c r="N266" i="30"/>
  <c r="N272" i="30" s="1"/>
  <c r="N471" i="30" s="1"/>
  <c r="N265" i="30"/>
  <c r="N273" i="30" s="1"/>
  <c r="N271" i="30" s="1"/>
  <c r="E265" i="33"/>
  <c r="E266" i="33"/>
  <c r="E272" i="33"/>
  <c r="E471" i="33" s="1"/>
  <c r="F266" i="31"/>
  <c r="F272" i="31" s="1"/>
  <c r="F265" i="31"/>
  <c r="F273" i="31" s="1"/>
  <c r="F472" i="31" s="1"/>
  <c r="L341" i="31"/>
  <c r="L349" i="31" s="1"/>
  <c r="N265" i="32"/>
  <c r="N266" i="32"/>
  <c r="N272" i="32" s="1"/>
  <c r="K367" i="25"/>
  <c r="K373" i="25"/>
  <c r="K495" i="25" s="1"/>
  <c r="K366" i="25"/>
  <c r="O366" i="29"/>
  <c r="O367" i="29"/>
  <c r="O373" i="29" s="1"/>
  <c r="O495" i="29" s="1"/>
  <c r="M89" i="35"/>
  <c r="M95" i="35"/>
  <c r="M428" i="35" s="1"/>
  <c r="M88" i="35"/>
  <c r="J265" i="25"/>
  <c r="J266" i="25"/>
  <c r="J272" i="25" s="1"/>
  <c r="D266" i="26"/>
  <c r="D272" i="26" s="1"/>
  <c r="D471" i="26" s="1"/>
  <c r="D265" i="26"/>
  <c r="O265" i="24"/>
  <c r="O273" i="24" s="1"/>
  <c r="O472" i="24" s="1"/>
  <c r="O266" i="24"/>
  <c r="O272" i="24" s="1"/>
  <c r="O471" i="24" s="1"/>
  <c r="L367" i="25"/>
  <c r="L373" i="25" s="1"/>
  <c r="L495" i="25" s="1"/>
  <c r="L366" i="25"/>
  <c r="F89" i="28"/>
  <c r="F95" i="28" s="1"/>
  <c r="F88" i="28"/>
  <c r="K367" i="41"/>
  <c r="K373" i="41"/>
  <c r="K495" i="41" s="1"/>
  <c r="K366" i="41"/>
  <c r="D341" i="28"/>
  <c r="H366" i="36"/>
  <c r="H367" i="36"/>
  <c r="H373" i="36" s="1"/>
  <c r="H495" i="36" s="1"/>
  <c r="F366" i="38"/>
  <c r="F367" i="38"/>
  <c r="F373" i="38" s="1"/>
  <c r="E342" i="46"/>
  <c r="E348" i="46" s="1"/>
  <c r="E489" i="46" s="1"/>
  <c r="E341" i="46"/>
  <c r="E349" i="46" s="1"/>
  <c r="E89" i="45"/>
  <c r="E95" i="45" s="1"/>
  <c r="E428" i="45" s="1"/>
  <c r="E88" i="45"/>
  <c r="F341" i="26"/>
  <c r="F342" i="26"/>
  <c r="F348" i="26" s="1"/>
  <c r="G341" i="51"/>
  <c r="G342" i="51"/>
  <c r="G348" i="51" s="1"/>
  <c r="G489" i="51" s="1"/>
  <c r="J367" i="51"/>
  <c r="J373" i="51" s="1"/>
  <c r="J495" i="51" s="1"/>
  <c r="J366" i="51"/>
  <c r="J374" i="51"/>
  <c r="J496" i="51"/>
  <c r="O89" i="40"/>
  <c r="O95" i="40" s="1"/>
  <c r="O428" i="40" s="1"/>
  <c r="O88" i="40"/>
  <c r="G341" i="42"/>
  <c r="G342" i="42"/>
  <c r="G348" i="42"/>
  <c r="D341" i="50"/>
  <c r="D342" i="50"/>
  <c r="D348" i="50" s="1"/>
  <c r="D489" i="50" s="1"/>
  <c r="E341" i="40"/>
  <c r="E349" i="40" s="1"/>
  <c r="E490" i="40" s="1"/>
  <c r="E342" i="40"/>
  <c r="E348" i="40" s="1"/>
  <c r="E489" i="40" s="1"/>
  <c r="G342" i="48"/>
  <c r="G348" i="48" s="1"/>
  <c r="G341" i="48"/>
  <c r="G349" i="48"/>
  <c r="G347" i="48" s="1"/>
  <c r="H266" i="38"/>
  <c r="H272" i="38" s="1"/>
  <c r="H471" i="38" s="1"/>
  <c r="H265" i="38"/>
  <c r="F366" i="43"/>
  <c r="F367" i="43"/>
  <c r="F373" i="43" s="1"/>
  <c r="F495" i="43" s="1"/>
  <c r="E367" i="15"/>
  <c r="E373" i="15" s="1"/>
  <c r="E366" i="15"/>
  <c r="O89" i="49"/>
  <c r="O95" i="49" s="1"/>
  <c r="O428" i="49" s="1"/>
  <c r="O88" i="49"/>
  <c r="F273" i="30"/>
  <c r="F271" i="30"/>
  <c r="K164" i="41"/>
  <c r="K165" i="41"/>
  <c r="K171" i="41" s="1"/>
  <c r="K446" i="41" s="1"/>
  <c r="D347" i="31"/>
  <c r="H366" i="30"/>
  <c r="H367" i="30"/>
  <c r="H373" i="30" s="1"/>
  <c r="H495" i="30" s="1"/>
  <c r="L342" i="35"/>
  <c r="L348" i="35" s="1"/>
  <c r="L489" i="35" s="1"/>
  <c r="L341" i="35"/>
  <c r="L347" i="35" s="1"/>
  <c r="L349" i="35"/>
  <c r="O164" i="27"/>
  <c r="O165" i="27"/>
  <c r="O171" i="27" s="1"/>
  <c r="O446" i="27" s="1"/>
  <c r="N165" i="31"/>
  <c r="N171" i="31" s="1"/>
  <c r="N164" i="31"/>
  <c r="J367" i="24"/>
  <c r="J373" i="24" s="1"/>
  <c r="J495" i="24" s="1"/>
  <c r="J366" i="24"/>
  <c r="J374" i="24" s="1"/>
  <c r="J372" i="24" s="1"/>
  <c r="J494" i="24" s="1"/>
  <c r="K342" i="33"/>
  <c r="K348" i="33" s="1"/>
  <c r="K489" i="33" s="1"/>
  <c r="K341" i="33"/>
  <c r="E165" i="33"/>
  <c r="E171" i="33" s="1"/>
  <c r="E446" i="33" s="1"/>
  <c r="E164" i="33"/>
  <c r="J366" i="29"/>
  <c r="J367" i="29"/>
  <c r="J373" i="29" s="1"/>
  <c r="J495" i="29" s="1"/>
  <c r="H89" i="26"/>
  <c r="H95" i="26" s="1"/>
  <c r="H428" i="26" s="1"/>
  <c r="K265" i="29"/>
  <c r="K272" i="29"/>
  <c r="K471" i="29" s="1"/>
  <c r="M367" i="29"/>
  <c r="M373" i="29"/>
  <c r="M495" i="29" s="1"/>
  <c r="M366" i="29"/>
  <c r="M366" i="25"/>
  <c r="M367" i="25"/>
  <c r="M373" i="25" s="1"/>
  <c r="L164" i="33"/>
  <c r="L172" i="33" s="1"/>
  <c r="L170" i="33" s="1"/>
  <c r="L165" i="33"/>
  <c r="L171" i="33"/>
  <c r="N342" i="28"/>
  <c r="N348" i="28" s="1"/>
  <c r="N489" i="28" s="1"/>
  <c r="N341" i="28"/>
  <c r="N349" i="28" s="1"/>
  <c r="F89" i="46"/>
  <c r="F95" i="46" s="1"/>
  <c r="F428" i="46" s="1"/>
  <c r="F88" i="46"/>
  <c r="L88" i="45"/>
  <c r="L89" i="45"/>
  <c r="L95" i="45" s="1"/>
  <c r="O164" i="43"/>
  <c r="O165" i="43"/>
  <c r="O171" i="43" s="1"/>
  <c r="N367" i="42"/>
  <c r="N373" i="42" s="1"/>
  <c r="N366" i="42"/>
  <c r="N374" i="42" s="1"/>
  <c r="G366" i="43"/>
  <c r="G367" i="43"/>
  <c r="G373" i="43" s="1"/>
  <c r="G495" i="43" s="1"/>
  <c r="I342" i="15"/>
  <c r="I348" i="15"/>
  <c r="I341" i="15"/>
  <c r="H164" i="43"/>
  <c r="H165" i="43"/>
  <c r="H171" i="43" s="1"/>
  <c r="H446" i="43" s="1"/>
  <c r="O88" i="51"/>
  <c r="O89" i="51"/>
  <c r="O95" i="51"/>
  <c r="O428" i="51" s="1"/>
  <c r="D341" i="42"/>
  <c r="D342" i="42"/>
  <c r="D348" i="42" s="1"/>
  <c r="F471" i="30"/>
  <c r="G96" i="30"/>
  <c r="J342" i="35"/>
  <c r="J348" i="35"/>
  <c r="J489" i="35" s="1"/>
  <c r="J341" i="35"/>
  <c r="J349" i="35"/>
  <c r="H165" i="27"/>
  <c r="H171" i="27" s="1"/>
  <c r="H446" i="27" s="1"/>
  <c r="H164" i="27"/>
  <c r="N266" i="52"/>
  <c r="N272" i="52" s="1"/>
  <c r="N471" i="52" s="1"/>
  <c r="E367" i="35"/>
  <c r="E373" i="35"/>
  <c r="E495" i="35" s="1"/>
  <c r="H342" i="33"/>
  <c r="H348" i="33" s="1"/>
  <c r="H489" i="33" s="1"/>
  <c r="H341" i="33"/>
  <c r="G266" i="27"/>
  <c r="G272" i="27" s="1"/>
  <c r="G265" i="27"/>
  <c r="J367" i="27"/>
  <c r="J373" i="27" s="1"/>
  <c r="J495" i="27" s="1"/>
  <c r="J366" i="27"/>
  <c r="J374" i="27" s="1"/>
  <c r="K342" i="35"/>
  <c r="K348" i="35" s="1"/>
  <c r="K489" i="35" s="1"/>
  <c r="K341" i="35"/>
  <c r="I165" i="52"/>
  <c r="I171" i="52" s="1"/>
  <c r="I164" i="52"/>
  <c r="I172" i="52" s="1"/>
  <c r="M165" i="30"/>
  <c r="M171" i="30" s="1"/>
  <c r="M446" i="30" s="1"/>
  <c r="M164" i="30"/>
  <c r="O342" i="32"/>
  <c r="O348" i="32" s="1"/>
  <c r="O341" i="32"/>
  <c r="O349" i="32" s="1"/>
  <c r="D88" i="35"/>
  <c r="D89" i="35"/>
  <c r="D95" i="35" s="1"/>
  <c r="D428" i="35" s="1"/>
  <c r="K165" i="35"/>
  <c r="K171" i="35" s="1"/>
  <c r="K446" i="35" s="1"/>
  <c r="K164" i="35"/>
  <c r="J89" i="33"/>
  <c r="J95" i="33" s="1"/>
  <c r="J88" i="33"/>
  <c r="J96" i="33"/>
  <c r="M367" i="33"/>
  <c r="M373" i="33" s="1"/>
  <c r="M495" i="33" s="1"/>
  <c r="M366" i="33"/>
  <c r="F341" i="35"/>
  <c r="F349" i="35" s="1"/>
  <c r="F490" i="35" s="1"/>
  <c r="F342" i="35"/>
  <c r="F348" i="35" s="1"/>
  <c r="G164" i="33"/>
  <c r="G165" i="33"/>
  <c r="G171" i="33"/>
  <c r="I341" i="33"/>
  <c r="I349" i="33" s="1"/>
  <c r="I347" i="33" s="1"/>
  <c r="I342" i="33"/>
  <c r="I348" i="33" s="1"/>
  <c r="O165" i="26"/>
  <c r="O171" i="26"/>
  <c r="O446" i="26" s="1"/>
  <c r="O164" i="26"/>
  <c r="O172" i="26" s="1"/>
  <c r="L265" i="26"/>
  <c r="L266" i="26"/>
  <c r="L272" i="26" s="1"/>
  <c r="L471" i="26" s="1"/>
  <c r="K266" i="31"/>
  <c r="K272" i="31" s="1"/>
  <c r="K265" i="31"/>
  <c r="K273" i="31" s="1"/>
  <c r="K472" i="31" s="1"/>
  <c r="E367" i="31"/>
  <c r="E373" i="31" s="1"/>
  <c r="E495" i="31" s="1"/>
  <c r="E366" i="31"/>
  <c r="J165" i="26"/>
  <c r="J171" i="26"/>
  <c r="J446" i="26" s="1"/>
  <c r="J164" i="26"/>
  <c r="O89" i="24"/>
  <c r="O95" i="24" s="1"/>
  <c r="O428" i="24"/>
  <c r="O88" i="24"/>
  <c r="G367" i="36"/>
  <c r="G373" i="36" s="1"/>
  <c r="G495" i="36" s="1"/>
  <c r="G366" i="36"/>
  <c r="G265" i="38"/>
  <c r="G273" i="38" s="1"/>
  <c r="G472" i="38" s="1"/>
  <c r="G266" i="38"/>
  <c r="G272" i="38"/>
  <c r="G471" i="38"/>
  <c r="G266" i="32"/>
  <c r="G272" i="32" s="1"/>
  <c r="G471" i="32" s="1"/>
  <c r="G265" i="32"/>
  <c r="G273" i="32" s="1"/>
  <c r="G472" i="32" s="1"/>
  <c r="M266" i="32"/>
  <c r="M272" i="32"/>
  <c r="M265" i="32"/>
  <c r="F88" i="31"/>
  <c r="F89" i="31"/>
  <c r="F95" i="31" s="1"/>
  <c r="J164" i="31"/>
  <c r="J165" i="31"/>
  <c r="J171" i="31" s="1"/>
  <c r="J446" i="31" s="1"/>
  <c r="O89" i="25"/>
  <c r="O95" i="25" s="1"/>
  <c r="O428" i="25" s="1"/>
  <c r="O88" i="25"/>
  <c r="O165" i="33"/>
  <c r="O171" i="33"/>
  <c r="O164" i="33"/>
  <c r="J266" i="33"/>
  <c r="J272" i="33" s="1"/>
  <c r="J471" i="33" s="1"/>
  <c r="J265" i="33"/>
  <c r="K165" i="24"/>
  <c r="K171" i="24" s="1"/>
  <c r="K164" i="24"/>
  <c r="G366" i="25"/>
  <c r="G367" i="25"/>
  <c r="G373" i="25"/>
  <c r="G495" i="25" s="1"/>
  <c r="M164" i="38"/>
  <c r="M165" i="38"/>
  <c r="M171" i="38" s="1"/>
  <c r="M446" i="38" s="1"/>
  <c r="I366" i="32"/>
  <c r="I374" i="32" s="1"/>
  <c r="I372" i="32" s="1"/>
  <c r="I494" i="32" s="1"/>
  <c r="I367" i="32"/>
  <c r="I373" i="32" s="1"/>
  <c r="I495" i="32" s="1"/>
  <c r="M89" i="32"/>
  <c r="M95" i="32" s="1"/>
  <c r="M428" i="32" s="1"/>
  <c r="M88" i="32"/>
  <c r="F164" i="32"/>
  <c r="F172" i="32" s="1"/>
  <c r="F165" i="32"/>
  <c r="F171" i="32"/>
  <c r="F446" i="32"/>
  <c r="K88" i="31"/>
  <c r="K96" i="31"/>
  <c r="K89" i="31"/>
  <c r="K95" i="31" s="1"/>
  <c r="K428" i="31" s="1"/>
  <c r="K342" i="25"/>
  <c r="K348" i="25"/>
  <c r="K489" i="25" s="1"/>
  <c r="K367" i="38"/>
  <c r="K373" i="38" s="1"/>
  <c r="K495" i="38" s="1"/>
  <c r="E367" i="36"/>
  <c r="E373" i="36"/>
  <c r="E495" i="36" s="1"/>
  <c r="E366" i="36"/>
  <c r="D341" i="37"/>
  <c r="D349" i="37" s="1"/>
  <c r="D342" i="37"/>
  <c r="D348" i="37" s="1"/>
  <c r="H366" i="28"/>
  <c r="H373" i="28"/>
  <c r="H495" i="28" s="1"/>
  <c r="D341" i="36"/>
  <c r="D349" i="36" s="1"/>
  <c r="D490" i="36" s="1"/>
  <c r="D342" i="36"/>
  <c r="D348" i="36" s="1"/>
  <c r="D489" i="36" s="1"/>
  <c r="E265" i="29"/>
  <c r="E266" i="29"/>
  <c r="E272" i="29" s="1"/>
  <c r="E471" i="29" s="1"/>
  <c r="M342" i="38"/>
  <c r="M348" i="38" s="1"/>
  <c r="M341" i="38"/>
  <c r="D265" i="39"/>
  <c r="D266" i="39"/>
  <c r="D272" i="39" s="1"/>
  <c r="D471" i="39" s="1"/>
  <c r="J164" i="25"/>
  <c r="J165" i="25"/>
  <c r="J171" i="25"/>
  <c r="J446" i="25" s="1"/>
  <c r="N165" i="37"/>
  <c r="N171" i="37" s="1"/>
  <c r="N164" i="37"/>
  <c r="N172" i="37" s="1"/>
  <c r="N447" i="37" s="1"/>
  <c r="I265" i="28"/>
  <c r="I266" i="28"/>
  <c r="I272" i="28" s="1"/>
  <c r="I471" i="28" s="1"/>
  <c r="G164" i="37"/>
  <c r="G165" i="37"/>
  <c r="G171" i="37" s="1"/>
  <c r="I265" i="38"/>
  <c r="I266" i="38"/>
  <c r="I272" i="38" s="1"/>
  <c r="G265" i="36"/>
  <c r="G273" i="36" s="1"/>
  <c r="G266" i="36"/>
  <c r="G272" i="36" s="1"/>
  <c r="J366" i="34"/>
  <c r="J367" i="34"/>
  <c r="J373" i="34" s="1"/>
  <c r="I89" i="42"/>
  <c r="I95" i="42"/>
  <c r="I88" i="42"/>
  <c r="I96" i="42" s="1"/>
  <c r="D341" i="29"/>
  <c r="D342" i="29"/>
  <c r="D348" i="29" s="1"/>
  <c r="E341" i="41"/>
  <c r="E342" i="41"/>
  <c r="E348" i="41" s="1"/>
  <c r="E489" i="41" s="1"/>
  <c r="K88" i="39"/>
  <c r="K89" i="39"/>
  <c r="K95" i="39" s="1"/>
  <c r="K428" i="39" s="1"/>
  <c r="O266" i="28"/>
  <c r="O272" i="28" s="1"/>
  <c r="O471" i="28" s="1"/>
  <c r="O265" i="28"/>
  <c r="O273" i="28" s="1"/>
  <c r="O341" i="28"/>
  <c r="O342" i="28"/>
  <c r="O348" i="28" s="1"/>
  <c r="O489" i="28" s="1"/>
  <c r="D342" i="41"/>
  <c r="D348" i="41" s="1"/>
  <c r="D489" i="41" s="1"/>
  <c r="D341" i="41"/>
  <c r="D349" i="41" s="1"/>
  <c r="D490" i="41" s="1"/>
  <c r="J367" i="28"/>
  <c r="J373" i="28" s="1"/>
  <c r="J366" i="28"/>
  <c r="J374" i="28"/>
  <c r="J372" i="28" s="1"/>
  <c r="I366" i="42"/>
  <c r="I367" i="42"/>
  <c r="I373" i="42" s="1"/>
  <c r="I495" i="42" s="1"/>
  <c r="E366" i="47"/>
  <c r="E367" i="47"/>
  <c r="E373" i="47" s="1"/>
  <c r="E495" i="47" s="1"/>
  <c r="K341" i="49"/>
  <c r="K342" i="49"/>
  <c r="K348" i="49"/>
  <c r="I366" i="37"/>
  <c r="I374" i="37" s="1"/>
  <c r="I367" i="37"/>
  <c r="I373" i="37" s="1"/>
  <c r="E367" i="39"/>
  <c r="E373" i="39" s="1"/>
  <c r="E495" i="39" s="1"/>
  <c r="E366" i="39"/>
  <c r="H367" i="41"/>
  <c r="H373" i="41" s="1"/>
  <c r="H495" i="41" s="1"/>
  <c r="H366" i="41"/>
  <c r="H374" i="41" s="1"/>
  <c r="E265" i="42"/>
  <c r="E266" i="42"/>
  <c r="E272" i="42" s="1"/>
  <c r="E471" i="42" s="1"/>
  <c r="E164" i="45"/>
  <c r="E172" i="45" s="1"/>
  <c r="E165" i="45"/>
  <c r="E171" i="45"/>
  <c r="E446" i="45" s="1"/>
  <c r="E266" i="46"/>
  <c r="E272" i="46" s="1"/>
  <c r="E471" i="46" s="1"/>
  <c r="E265" i="46"/>
  <c r="L341" i="47"/>
  <c r="L342" i="47"/>
  <c r="L348" i="47" s="1"/>
  <c r="F164" i="28"/>
  <c r="F165" i="28"/>
  <c r="F171" i="28" s="1"/>
  <c r="E367" i="42"/>
  <c r="E373" i="42" s="1"/>
  <c r="E495" i="42" s="1"/>
  <c r="E366" i="42"/>
  <c r="G165" i="46"/>
  <c r="G171" i="46" s="1"/>
  <c r="G164" i="46"/>
  <c r="E342" i="50"/>
  <c r="E348" i="50" s="1"/>
  <c r="E489" i="50" s="1"/>
  <c r="E341" i="50"/>
  <c r="G341" i="25"/>
  <c r="G342" i="25"/>
  <c r="G348" i="25" s="1"/>
  <c r="G489" i="25" s="1"/>
  <c r="N165" i="42"/>
  <c r="N171" i="42" s="1"/>
  <c r="N446" i="42" s="1"/>
  <c r="N164" i="42"/>
  <c r="N172" i="42" s="1"/>
  <c r="D367" i="44"/>
  <c r="D373" i="44" s="1"/>
  <c r="D366" i="44"/>
  <c r="I366" i="49"/>
  <c r="I367" i="49"/>
  <c r="I373" i="49"/>
  <c r="K367" i="26"/>
  <c r="K373" i="26" s="1"/>
  <c r="K495" i="26" s="1"/>
  <c r="K366" i="26"/>
  <c r="K374" i="26" s="1"/>
  <c r="D341" i="34"/>
  <c r="D342" i="34"/>
  <c r="D348" i="34" s="1"/>
  <c r="D489" i="34" s="1"/>
  <c r="K89" i="45"/>
  <c r="K95" i="45"/>
  <c r="K428" i="45"/>
  <c r="K88" i="45"/>
  <c r="I88" i="51"/>
  <c r="I89" i="51"/>
  <c r="I95" i="51" s="1"/>
  <c r="F266" i="41"/>
  <c r="F272" i="41" s="1"/>
  <c r="F471" i="41" s="1"/>
  <c r="F265" i="41"/>
  <c r="F164" i="44"/>
  <c r="F165" i="44"/>
  <c r="F171" i="44"/>
  <c r="E366" i="46"/>
  <c r="E367" i="46"/>
  <c r="E373" i="46" s="1"/>
  <c r="E495" i="46" s="1"/>
  <c r="H341" i="49"/>
  <c r="H342" i="49"/>
  <c r="H348" i="49"/>
  <c r="E165" i="51"/>
  <c r="E171" i="51" s="1"/>
  <c r="E446" i="51" s="1"/>
  <c r="E164" i="51"/>
  <c r="E172" i="51" s="1"/>
  <c r="E447" i="51" s="1"/>
  <c r="O88" i="42"/>
  <c r="O96" i="42" s="1"/>
  <c r="O429" i="42" s="1"/>
  <c r="O89" i="42"/>
  <c r="O95" i="42" s="1"/>
  <c r="O428" i="42" s="1"/>
  <c r="G89" i="44"/>
  <c r="G95" i="44" s="1"/>
  <c r="G428" i="44" s="1"/>
  <c r="G88" i="44"/>
  <c r="G96" i="44"/>
  <c r="E342" i="45"/>
  <c r="E348" i="45" s="1"/>
  <c r="E489" i="45" s="1"/>
  <c r="E341" i="45"/>
  <c r="E349" i="45" s="1"/>
  <c r="K266" i="51"/>
  <c r="K272" i="51" s="1"/>
  <c r="K265" i="51"/>
  <c r="I366" i="24"/>
  <c r="I367" i="24"/>
  <c r="I373" i="24" s="1"/>
  <c r="I495" i="24" s="1"/>
  <c r="L366" i="29"/>
  <c r="L367" i="29"/>
  <c r="L373" i="29" s="1"/>
  <c r="K165" i="47"/>
  <c r="K171" i="47" s="1"/>
  <c r="K446" i="47" s="1"/>
  <c r="K164" i="47"/>
  <c r="E265" i="50"/>
  <c r="E273" i="50" s="1"/>
  <c r="E266" i="50"/>
  <c r="E272" i="50"/>
  <c r="E471" i="50" s="1"/>
  <c r="L265" i="51"/>
  <c r="L266" i="51"/>
  <c r="L272" i="51" s="1"/>
  <c r="N341" i="51"/>
  <c r="N342" i="51"/>
  <c r="N348" i="51" s="1"/>
  <c r="N489" i="51" s="1"/>
  <c r="N342" i="42"/>
  <c r="N348" i="42"/>
  <c r="N489" i="42" s="1"/>
  <c r="N341" i="42"/>
  <c r="N349" i="42" s="1"/>
  <c r="G366" i="50"/>
  <c r="G374" i="50"/>
  <c r="G367" i="50"/>
  <c r="G373" i="50" s="1"/>
  <c r="M164" i="15"/>
  <c r="M165" i="15"/>
  <c r="M171" i="15"/>
  <c r="O367" i="45"/>
  <c r="O373" i="45" s="1"/>
  <c r="O495" i="45" s="1"/>
  <c r="O366" i="45"/>
  <c r="E88" i="48"/>
  <c r="E89" i="48"/>
  <c r="E95" i="48" s="1"/>
  <c r="K265" i="32"/>
  <c r="K273" i="32" s="1"/>
  <c r="K266" i="32"/>
  <c r="K272" i="32" s="1"/>
  <c r="K471" i="32" s="1"/>
  <c r="N367" i="51"/>
  <c r="N373" i="51"/>
  <c r="N366" i="51"/>
  <c r="K164" i="42"/>
  <c r="K165" i="42"/>
  <c r="K171" i="42" s="1"/>
  <c r="H342" i="43"/>
  <c r="H348" i="43" s="1"/>
  <c r="H489" i="43" s="1"/>
  <c r="H341" i="43"/>
  <c r="H349" i="43" s="1"/>
  <c r="J89" i="25"/>
  <c r="J95" i="25"/>
  <c r="J428" i="25" s="1"/>
  <c r="J88" i="25"/>
  <c r="J96" i="25" s="1"/>
  <c r="F367" i="48"/>
  <c r="F373" i="48" s="1"/>
  <c r="L89" i="50"/>
  <c r="L95" i="50" s="1"/>
  <c r="O366" i="42"/>
  <c r="O367" i="42"/>
  <c r="O373" i="42" s="1"/>
  <c r="O495" i="42" s="1"/>
  <c r="G265" i="46"/>
  <c r="G266" i="46"/>
  <c r="G272" i="46" s="1"/>
  <c r="J165" i="51"/>
  <c r="J171" i="51" s="1"/>
  <c r="J164" i="51"/>
  <c r="J172" i="51" s="1"/>
  <c r="M366" i="51"/>
  <c r="M367" i="51"/>
  <c r="M373" i="51" s="1"/>
  <c r="N89" i="15"/>
  <c r="N95" i="15" s="1"/>
  <c r="N88" i="15"/>
  <c r="N96" i="15" s="1"/>
  <c r="F341" i="15"/>
  <c r="F342" i="15"/>
  <c r="F348" i="15" s="1"/>
  <c r="H366" i="43"/>
  <c r="H367" i="43"/>
  <c r="H373" i="43" s="1"/>
  <c r="H495" i="43" s="1"/>
  <c r="G266" i="43"/>
  <c r="G272" i="43" s="1"/>
  <c r="G471" i="43" s="1"/>
  <c r="G265" i="43"/>
  <c r="G273" i="43" s="1"/>
  <c r="G472" i="43" s="1"/>
  <c r="F367" i="15"/>
  <c r="F373" i="15"/>
  <c r="F366" i="15"/>
  <c r="L164" i="50"/>
  <c r="L172" i="50" s="1"/>
  <c r="L165" i="50"/>
  <c r="L171" i="50" s="1"/>
  <c r="L446" i="50" s="1"/>
  <c r="K89" i="49"/>
  <c r="K95" i="49" s="1"/>
  <c r="K428" i="49" s="1"/>
  <c r="K88" i="49"/>
  <c r="K96" i="49" s="1"/>
  <c r="E164" i="49"/>
  <c r="E165" i="49"/>
  <c r="E171" i="49" s="1"/>
  <c r="E446" i="49" s="1"/>
  <c r="D374" i="52"/>
  <c r="E96" i="40"/>
  <c r="E429" i="40"/>
  <c r="G265" i="47"/>
  <c r="G266" i="47"/>
  <c r="G272" i="47" s="1"/>
  <c r="G274" i="47" s="1"/>
  <c r="F367" i="32"/>
  <c r="F373" i="32" s="1"/>
  <c r="F366" i="32"/>
  <c r="O349" i="28"/>
  <c r="O490" i="28" s="1"/>
  <c r="F374" i="42"/>
  <c r="F489" i="51"/>
  <c r="H349" i="44"/>
  <c r="E273" i="41"/>
  <c r="E472" i="41" s="1"/>
  <c r="K273" i="26"/>
  <c r="K271" i="26" s="1"/>
  <c r="F495" i="33"/>
  <c r="I471" i="41"/>
  <c r="I428" i="27"/>
  <c r="E374" i="34"/>
  <c r="E496" i="34" s="1"/>
  <c r="N495" i="48"/>
  <c r="D374" i="40"/>
  <c r="M446" i="37"/>
  <c r="J172" i="52"/>
  <c r="J170" i="52" s="1"/>
  <c r="F96" i="41"/>
  <c r="N172" i="26"/>
  <c r="E96" i="50"/>
  <c r="E429" i="50"/>
  <c r="E447" i="47"/>
  <c r="O374" i="51"/>
  <c r="O496" i="51" s="1"/>
  <c r="F374" i="47"/>
  <c r="K273" i="45"/>
  <c r="I374" i="46"/>
  <c r="I372" i="46" s="1"/>
  <c r="L273" i="25"/>
  <c r="L472" i="25"/>
  <c r="E273" i="30"/>
  <c r="E472" i="30" s="1"/>
  <c r="E349" i="24"/>
  <c r="J273" i="48"/>
  <c r="I273" i="48"/>
  <c r="I271" i="48"/>
  <c r="G374" i="31"/>
  <c r="G496" i="31" s="1"/>
  <c r="N374" i="30"/>
  <c r="L374" i="39"/>
  <c r="L372" i="39" s="1"/>
  <c r="E374" i="42"/>
  <c r="M273" i="32"/>
  <c r="M472" i="32" s="1"/>
  <c r="G374" i="43"/>
  <c r="G496" i="43" s="1"/>
  <c r="H96" i="26"/>
  <c r="H94" i="26" s="1"/>
  <c r="M96" i="35"/>
  <c r="M429" i="35"/>
  <c r="H273" i="27"/>
  <c r="H472" i="27"/>
  <c r="I495" i="15"/>
  <c r="I96" i="50"/>
  <c r="I94" i="50" s="1"/>
  <c r="D172" i="36"/>
  <c r="D447" i="36" s="1"/>
  <c r="K96" i="44"/>
  <c r="D172" i="25"/>
  <c r="K374" i="32"/>
  <c r="G273" i="51"/>
  <c r="N172" i="28"/>
  <c r="M273" i="47"/>
  <c r="M472" i="47" s="1"/>
  <c r="H374" i="15"/>
  <c r="H496" i="15" s="1"/>
  <c r="H96" i="50"/>
  <c r="D273" i="44"/>
  <c r="N273" i="47"/>
  <c r="K349" i="42"/>
  <c r="K347" i="42" s="1"/>
  <c r="J172" i="36"/>
  <c r="F446" i="26"/>
  <c r="L96" i="41"/>
  <c r="O374" i="35"/>
  <c r="O372" i="35" s="1"/>
  <c r="O494" i="35" s="1"/>
  <c r="H96" i="15"/>
  <c r="H429" i="15"/>
  <c r="H273" i="42"/>
  <c r="H472" i="42" s="1"/>
  <c r="O349" i="48"/>
  <c r="F471" i="49"/>
  <c r="I172" i="33"/>
  <c r="I170" i="33"/>
  <c r="I445" i="33" s="1"/>
  <c r="E94" i="47"/>
  <c r="I349" i="48"/>
  <c r="I347" i="48" s="1"/>
  <c r="J374" i="48"/>
  <c r="J496" i="48" s="1"/>
  <c r="N495" i="30"/>
  <c r="K349" i="51"/>
  <c r="K490" i="51" s="1"/>
  <c r="O374" i="26"/>
  <c r="O496" i="26"/>
  <c r="N374" i="31"/>
  <c r="N372" i="31"/>
  <c r="F489" i="32"/>
  <c r="H349" i="40"/>
  <c r="H490" i="40" s="1"/>
  <c r="G273" i="46"/>
  <c r="D349" i="34"/>
  <c r="I273" i="38"/>
  <c r="J172" i="25"/>
  <c r="M172" i="38"/>
  <c r="M447" i="38"/>
  <c r="L273" i="26"/>
  <c r="K349" i="35"/>
  <c r="E496" i="35"/>
  <c r="N172" i="31"/>
  <c r="L96" i="49"/>
  <c r="K374" i="31"/>
  <c r="K372" i="31"/>
  <c r="L273" i="38"/>
  <c r="L271" i="38" s="1"/>
  <c r="O172" i="24"/>
  <c r="O170" i="24"/>
  <c r="I349" i="32"/>
  <c r="I347" i="32" s="1"/>
  <c r="I488" i="32" s="1"/>
  <c r="J347" i="25"/>
  <c r="H349" i="48"/>
  <c r="I495" i="41"/>
  <c r="O172" i="38"/>
  <c r="L374" i="31"/>
  <c r="L372" i="31" s="1"/>
  <c r="H172" i="52"/>
  <c r="H447" i="52" s="1"/>
  <c r="K428" i="52"/>
  <c r="H172" i="41"/>
  <c r="E374" i="48"/>
  <c r="M172" i="41"/>
  <c r="M447" i="41"/>
  <c r="E96" i="42"/>
  <c r="E429" i="42" s="1"/>
  <c r="K273" i="25"/>
  <c r="K472" i="25" s="1"/>
  <c r="K172" i="31"/>
  <c r="I349" i="39"/>
  <c r="G349" i="39"/>
  <c r="G347" i="39"/>
  <c r="F446" i="52"/>
  <c r="K172" i="50"/>
  <c r="K447" i="50" s="1"/>
  <c r="N489" i="29"/>
  <c r="F349" i="41"/>
  <c r="F347" i="41" s="1"/>
  <c r="I446" i="15"/>
  <c r="N446" i="28"/>
  <c r="O172" i="49"/>
  <c r="O447" i="49"/>
  <c r="J374" i="43"/>
  <c r="J496" i="43" s="1"/>
  <c r="L374" i="15"/>
  <c r="L372" i="15" s="1"/>
  <c r="H374" i="51"/>
  <c r="L446" i="46"/>
  <c r="H96" i="45"/>
  <c r="D374" i="15"/>
  <c r="D496" i="15" s="1"/>
  <c r="J172" i="44"/>
  <c r="J170" i="44" s="1"/>
  <c r="L471" i="45"/>
  <c r="N471" i="47"/>
  <c r="K349" i="28"/>
  <c r="K490" i="28" s="1"/>
  <c r="K347" i="28"/>
  <c r="M172" i="42"/>
  <c r="M447" i="42" s="1"/>
  <c r="O273" i="29"/>
  <c r="O472" i="29" s="1"/>
  <c r="K172" i="37"/>
  <c r="K447" i="37"/>
  <c r="K170" i="37"/>
  <c r="K445" i="37" s="1"/>
  <c r="F273" i="33"/>
  <c r="F271" i="33" s="1"/>
  <c r="F172" i="26"/>
  <c r="L273" i="50"/>
  <c r="K172" i="49"/>
  <c r="K447" i="49" s="1"/>
  <c r="F273" i="43"/>
  <c r="F271" i="43" s="1"/>
  <c r="O172" i="25"/>
  <c r="O447" i="25" s="1"/>
  <c r="E96" i="32"/>
  <c r="K378" i="27"/>
  <c r="K498" i="27"/>
  <c r="O273" i="43"/>
  <c r="O472" i="43" s="1"/>
  <c r="K489" i="24"/>
  <c r="E374" i="26"/>
  <c r="E372" i="26"/>
  <c r="L428" i="41"/>
  <c r="J172" i="29"/>
  <c r="J447" i="29" s="1"/>
  <c r="J349" i="27"/>
  <c r="J347" i="27" s="1"/>
  <c r="O495" i="35"/>
  <c r="N349" i="38"/>
  <c r="D374" i="31"/>
  <c r="D496" i="31"/>
  <c r="K374" i="45"/>
  <c r="K96" i="38"/>
  <c r="K429" i="38" s="1"/>
  <c r="I374" i="43"/>
  <c r="D172" i="51"/>
  <c r="D170" i="51" s="1"/>
  <c r="F273" i="49"/>
  <c r="F271" i="49" s="1"/>
  <c r="L374" i="43"/>
  <c r="L372" i="43" s="1"/>
  <c r="M374" i="46"/>
  <c r="M496" i="46" s="1"/>
  <c r="E374" i="25"/>
  <c r="E496" i="25" s="1"/>
  <c r="F273" i="27"/>
  <c r="F428" i="32"/>
  <c r="K96" i="26"/>
  <c r="M172" i="31"/>
  <c r="M447" i="31" s="1"/>
  <c r="N374" i="15"/>
  <c r="N372" i="15"/>
  <c r="E374" i="32"/>
  <c r="E372" i="32" s="1"/>
  <c r="D96" i="42"/>
  <c r="D374" i="36"/>
  <c r="D372" i="36" s="1"/>
  <c r="M172" i="28"/>
  <c r="M447" i="28" s="1"/>
  <c r="N349" i="25"/>
  <c r="N347" i="25" s="1"/>
  <c r="N350" i="25" s="1"/>
  <c r="G489" i="47"/>
  <c r="K374" i="50"/>
  <c r="K496" i="50"/>
  <c r="L374" i="41"/>
  <c r="N495" i="31"/>
  <c r="G172" i="29"/>
  <c r="G447" i="29" s="1"/>
  <c r="F349" i="32"/>
  <c r="F347" i="32"/>
  <c r="M172" i="32"/>
  <c r="M170" i="32" s="1"/>
  <c r="M445" i="32" s="1"/>
  <c r="I374" i="42"/>
  <c r="I372" i="42" s="1"/>
  <c r="K349" i="25"/>
  <c r="J273" i="25"/>
  <c r="J472" i="25"/>
  <c r="I349" i="28"/>
  <c r="D349" i="47"/>
  <c r="D347" i="47" s="1"/>
  <c r="D488" i="47" s="1"/>
  <c r="I495" i="51"/>
  <c r="D374" i="46"/>
  <c r="D496" i="46" s="1"/>
  <c r="K273" i="39"/>
  <c r="H172" i="32"/>
  <c r="H447" i="32" s="1"/>
  <c r="F172" i="51"/>
  <c r="G273" i="41"/>
  <c r="G472" i="41" s="1"/>
  <c r="L172" i="41"/>
  <c r="I471" i="30"/>
  <c r="I471" i="46"/>
  <c r="J96" i="43"/>
  <c r="J94" i="43" s="1"/>
  <c r="M489" i="37"/>
  <c r="N172" i="35"/>
  <c r="N170" i="35" s="1"/>
  <c r="I172" i="42"/>
  <c r="I170" i="42" s="1"/>
  <c r="N495" i="46"/>
  <c r="N273" i="48"/>
  <c r="I428" i="46"/>
  <c r="L349" i="38"/>
  <c r="M96" i="28"/>
  <c r="M94" i="28"/>
  <c r="M427" i="28" s="1"/>
  <c r="L172" i="31"/>
  <c r="L170" i="31"/>
  <c r="L445" i="31" s="1"/>
  <c r="O172" i="52"/>
  <c r="L374" i="38"/>
  <c r="L372" i="38" s="1"/>
  <c r="H273" i="30"/>
  <c r="H271" i="30"/>
  <c r="K96" i="29"/>
  <c r="K429" i="29" s="1"/>
  <c r="H273" i="50"/>
  <c r="H472" i="50" s="1"/>
  <c r="L374" i="40"/>
  <c r="L372" i="40" s="1"/>
  <c r="J172" i="28"/>
  <c r="J447" i="28"/>
  <c r="I446" i="33"/>
  <c r="J96" i="24"/>
  <c r="N172" i="32"/>
  <c r="N170" i="32" s="1"/>
  <c r="J446" i="32"/>
  <c r="K96" i="35"/>
  <c r="K429" i="35" s="1"/>
  <c r="F96" i="49"/>
  <c r="F94" i="49" s="1"/>
  <c r="E96" i="26"/>
  <c r="E429" i="26" s="1"/>
  <c r="K374" i="43"/>
  <c r="K372" i="43" s="1"/>
  <c r="M349" i="52"/>
  <c r="F374" i="15"/>
  <c r="F273" i="41"/>
  <c r="F271" i="41" s="1"/>
  <c r="O172" i="33"/>
  <c r="O447" i="33" s="1"/>
  <c r="O96" i="24"/>
  <c r="O429" i="24" s="1"/>
  <c r="E96" i="45"/>
  <c r="E429" i="45" s="1"/>
  <c r="G172" i="25"/>
  <c r="E273" i="43"/>
  <c r="I374" i="51"/>
  <c r="I372" i="51" s="1"/>
  <c r="F349" i="51"/>
  <c r="F347" i="51" s="1"/>
  <c r="F374" i="24"/>
  <c r="N273" i="41"/>
  <c r="N271" i="41" s="1"/>
  <c r="N273" i="46"/>
  <c r="I273" i="41"/>
  <c r="G96" i="39"/>
  <c r="M349" i="37"/>
  <c r="D273" i="15"/>
  <c r="E374" i="51"/>
  <c r="E496" i="51" s="1"/>
  <c r="O172" i="32"/>
  <c r="O170" i="32" s="1"/>
  <c r="O173" i="32" s="1"/>
  <c r="J96" i="35"/>
  <c r="J429" i="35" s="1"/>
  <c r="L96" i="25"/>
  <c r="L94" i="25" s="1"/>
  <c r="M374" i="44"/>
  <c r="M496" i="44"/>
  <c r="L273" i="45"/>
  <c r="L271" i="45" s="1"/>
  <c r="N372" i="39"/>
  <c r="N494" i="39" s="1"/>
  <c r="N349" i="33"/>
  <c r="M172" i="52"/>
  <c r="G273" i="52"/>
  <c r="G271" i="52" s="1"/>
  <c r="G274" i="52" s="1"/>
  <c r="L374" i="28"/>
  <c r="J172" i="39"/>
  <c r="K374" i="46"/>
  <c r="K496" i="46" s="1"/>
  <c r="L273" i="43"/>
  <c r="L271" i="43" s="1"/>
  <c r="L374" i="32"/>
  <c r="M96" i="49"/>
  <c r="M94" i="49" s="1"/>
  <c r="M427" i="49" s="1"/>
  <c r="I495" i="43"/>
  <c r="H172" i="51"/>
  <c r="H447" i="51" s="1"/>
  <c r="F273" i="48"/>
  <c r="F271" i="48" s="1"/>
  <c r="D273" i="48"/>
  <c r="E273" i="39"/>
  <c r="E472" i="39" s="1"/>
  <c r="L471" i="25"/>
  <c r="J172" i="32"/>
  <c r="J170" i="32" s="1"/>
  <c r="J445" i="32" s="1"/>
  <c r="O374" i="33"/>
  <c r="O496" i="33" s="1"/>
  <c r="N495" i="15"/>
  <c r="I471" i="48"/>
  <c r="F446" i="28"/>
  <c r="E374" i="36"/>
  <c r="E496" i="36"/>
  <c r="D96" i="35"/>
  <c r="H172" i="43"/>
  <c r="H170" i="43" s="1"/>
  <c r="H445" i="43" s="1"/>
  <c r="J374" i="29"/>
  <c r="J496" i="29" s="1"/>
  <c r="F472" i="30"/>
  <c r="K374" i="41"/>
  <c r="K496" i="41"/>
  <c r="L446" i="27"/>
  <c r="K349" i="46"/>
  <c r="K347" i="46" s="1"/>
  <c r="L374" i="44"/>
  <c r="L372" i="44"/>
  <c r="L471" i="38"/>
  <c r="M96" i="48"/>
  <c r="M94" i="48" s="1"/>
  <c r="H349" i="34"/>
  <c r="H347" i="34" s="1"/>
  <c r="N374" i="41"/>
  <c r="N172" i="29"/>
  <c r="J96" i="29"/>
  <c r="F96" i="25"/>
  <c r="O349" i="50"/>
  <c r="D273" i="45"/>
  <c r="D472" i="45" s="1"/>
  <c r="G96" i="42"/>
  <c r="O349" i="34"/>
  <c r="M428" i="42"/>
  <c r="D273" i="46"/>
  <c r="D472" i="46" s="1"/>
  <c r="J374" i="39"/>
  <c r="J496" i="39" s="1"/>
  <c r="L349" i="40"/>
  <c r="K273" i="36"/>
  <c r="M273" i="28"/>
  <c r="M472" i="28"/>
  <c r="K273" i="38"/>
  <c r="K472" i="38" s="1"/>
  <c r="M96" i="33"/>
  <c r="M94" i="33" s="1"/>
  <c r="M427" i="33" s="1"/>
  <c r="L349" i="46"/>
  <c r="O96" i="28"/>
  <c r="O429" i="28" s="1"/>
  <c r="K374" i="52"/>
  <c r="K372" i="52" s="1"/>
  <c r="L374" i="35"/>
  <c r="M273" i="50"/>
  <c r="M271" i="50" s="1"/>
  <c r="O471" i="44"/>
  <c r="O96" i="43"/>
  <c r="O429" i="43" s="1"/>
  <c r="O273" i="50"/>
  <c r="I489" i="39"/>
  <c r="M349" i="43"/>
  <c r="M428" i="44"/>
  <c r="K172" i="46"/>
  <c r="K170" i="46" s="1"/>
  <c r="O349" i="35"/>
  <c r="O490" i="35"/>
  <c r="F374" i="49"/>
  <c r="F372" i="49" s="1"/>
  <c r="F494" i="49" s="1"/>
  <c r="M96" i="34"/>
  <c r="M94" i="34" s="1"/>
  <c r="G349" i="35"/>
  <c r="G347" i="35" s="1"/>
  <c r="L172" i="49"/>
  <c r="L495" i="15"/>
  <c r="D349" i="25"/>
  <c r="D490" i="25"/>
  <c r="I349" i="43"/>
  <c r="I347" i="43" s="1"/>
  <c r="K96" i="51"/>
  <c r="K94" i="51" s="1"/>
  <c r="I96" i="41"/>
  <c r="I94" i="41" s="1"/>
  <c r="E172" i="46"/>
  <c r="E170" i="46" s="1"/>
  <c r="E447" i="46"/>
  <c r="M349" i="29"/>
  <c r="M490" i="29"/>
  <c r="I273" i="39"/>
  <c r="F428" i="24"/>
  <c r="L446" i="24"/>
  <c r="N273" i="29"/>
  <c r="N271" i="29"/>
  <c r="H273" i="32"/>
  <c r="H472" i="32" s="1"/>
  <c r="N349" i="35"/>
  <c r="N347" i="35" s="1"/>
  <c r="N96" i="52"/>
  <c r="N94" i="52" s="1"/>
  <c r="J172" i="42"/>
  <c r="J170" i="42" s="1"/>
  <c r="I374" i="27"/>
  <c r="O489" i="44"/>
  <c r="G96" i="38"/>
  <c r="D96" i="26"/>
  <c r="O349" i="40"/>
  <c r="O347" i="40" s="1"/>
  <c r="M96" i="41"/>
  <c r="M429" i="41" s="1"/>
  <c r="F374" i="41"/>
  <c r="F372" i="41" s="1"/>
  <c r="N489" i="38"/>
  <c r="D374" i="42"/>
  <c r="D496" i="42" s="1"/>
  <c r="D372" i="42"/>
  <c r="F489" i="28"/>
  <c r="N273" i="25"/>
  <c r="N271" i="25" s="1"/>
  <c r="M172" i="33"/>
  <c r="L273" i="47"/>
  <c r="L271" i="47" s="1"/>
  <c r="H349" i="25"/>
  <c r="L374" i="51"/>
  <c r="N495" i="32"/>
  <c r="O446" i="46"/>
  <c r="N349" i="50"/>
  <c r="N347" i="50" s="1"/>
  <c r="L495" i="43"/>
  <c r="M495" i="46"/>
  <c r="I273" i="42"/>
  <c r="D374" i="38"/>
  <c r="F471" i="27"/>
  <c r="F96" i="32"/>
  <c r="K428" i="26"/>
  <c r="D374" i="35"/>
  <c r="D496" i="35" s="1"/>
  <c r="F446" i="41"/>
  <c r="N273" i="43"/>
  <c r="D172" i="48"/>
  <c r="D170" i="48" s="1"/>
  <c r="D447" i="48"/>
  <c r="J349" i="31"/>
  <c r="N489" i="25"/>
  <c r="G349" i="47"/>
  <c r="G374" i="32"/>
  <c r="G496" i="32" s="1"/>
  <c r="L349" i="27"/>
  <c r="L347" i="27"/>
  <c r="O374" i="50"/>
  <c r="O372" i="50" s="1"/>
  <c r="N96" i="42"/>
  <c r="N94" i="42" s="1"/>
  <c r="N97" i="42" s="1"/>
  <c r="I446" i="41"/>
  <c r="H96" i="29"/>
  <c r="H429" i="29" s="1"/>
  <c r="I471" i="25"/>
  <c r="E273" i="28"/>
  <c r="I96" i="24"/>
  <c r="E349" i="41"/>
  <c r="E490" i="41"/>
  <c r="E273" i="29"/>
  <c r="H349" i="33"/>
  <c r="H490" i="33" s="1"/>
  <c r="G429" i="30"/>
  <c r="F96" i="46"/>
  <c r="H374" i="36"/>
  <c r="H372" i="36" s="1"/>
  <c r="N273" i="24"/>
  <c r="F374" i="51"/>
  <c r="G374" i="44"/>
  <c r="G372" i="44"/>
  <c r="G375" i="44"/>
  <c r="F428" i="29"/>
  <c r="E172" i="49"/>
  <c r="E170" i="49" s="1"/>
  <c r="E96" i="48"/>
  <c r="E429" i="48"/>
  <c r="L273" i="51"/>
  <c r="L374" i="29"/>
  <c r="H349" i="49"/>
  <c r="H490" i="49" s="1"/>
  <c r="G349" i="25"/>
  <c r="F172" i="28"/>
  <c r="F170" i="28"/>
  <c r="E273" i="42"/>
  <c r="E271" i="42" s="1"/>
  <c r="K349" i="49"/>
  <c r="K490" i="49" s="1"/>
  <c r="G172" i="37"/>
  <c r="D273" i="39"/>
  <c r="D472" i="39" s="1"/>
  <c r="G374" i="25"/>
  <c r="G496" i="25" s="1"/>
  <c r="M374" i="33"/>
  <c r="M496" i="33" s="1"/>
  <c r="I349" i="15"/>
  <c r="I347" i="15"/>
  <c r="O446" i="43"/>
  <c r="N347" i="28"/>
  <c r="M374" i="29"/>
  <c r="E172" i="33"/>
  <c r="E447" i="33" s="1"/>
  <c r="F374" i="43"/>
  <c r="D349" i="50"/>
  <c r="O374" i="29"/>
  <c r="F471" i="31"/>
  <c r="L172" i="27"/>
  <c r="L170" i="27" s="1"/>
  <c r="L445" i="27" s="1"/>
  <c r="K96" i="25"/>
  <c r="K429" i="25" s="1"/>
  <c r="I374" i="38"/>
  <c r="D96" i="31"/>
  <c r="D429" i="31" s="1"/>
  <c r="L489" i="51"/>
  <c r="N172" i="45"/>
  <c r="N170" i="45" s="1"/>
  <c r="M172" i="49"/>
  <c r="M447" i="49"/>
  <c r="D172" i="50"/>
  <c r="D447" i="50" s="1"/>
  <c r="L372" i="42"/>
  <c r="L273" i="15"/>
  <c r="J349" i="42"/>
  <c r="J490" i="42" s="1"/>
  <c r="L495" i="26"/>
  <c r="H428" i="36"/>
  <c r="H374" i="38"/>
  <c r="I273" i="44"/>
  <c r="I271" i="44" s="1"/>
  <c r="N446" i="25"/>
  <c r="F273" i="39"/>
  <c r="M96" i="37"/>
  <c r="M94" i="37" s="1"/>
  <c r="I273" i="29"/>
  <c r="I472" i="29" s="1"/>
  <c r="E349" i="36"/>
  <c r="E490" i="36" s="1"/>
  <c r="J374" i="32"/>
  <c r="J496" i="32" s="1"/>
  <c r="N96" i="34"/>
  <c r="N429" i="34" s="1"/>
  <c r="D429" i="43"/>
  <c r="O349" i="51"/>
  <c r="O490" i="51" s="1"/>
  <c r="L489" i="46"/>
  <c r="K495" i="52"/>
  <c r="L495" i="35"/>
  <c r="F471" i="46"/>
  <c r="H96" i="39"/>
  <c r="H429" i="39" s="1"/>
  <c r="E349" i="38"/>
  <c r="D172" i="33"/>
  <c r="D447" i="33" s="1"/>
  <c r="J374" i="15"/>
  <c r="J496" i="15"/>
  <c r="M96" i="44"/>
  <c r="K446" i="46"/>
  <c r="H273" i="26"/>
  <c r="J172" i="33"/>
  <c r="J170" i="33" s="1"/>
  <c r="N172" i="50"/>
  <c r="N170" i="50" s="1"/>
  <c r="F495" i="49"/>
  <c r="M428" i="34"/>
  <c r="L446" i="49"/>
  <c r="K172" i="51"/>
  <c r="I489" i="43"/>
  <c r="J96" i="48"/>
  <c r="J429" i="48" s="1"/>
  <c r="G172" i="42"/>
  <c r="G447" i="42" s="1"/>
  <c r="D172" i="41"/>
  <c r="D447" i="41" s="1"/>
  <c r="I428" i="41"/>
  <c r="H374" i="26"/>
  <c r="H496" i="26"/>
  <c r="H349" i="41"/>
  <c r="H490" i="41" s="1"/>
  <c r="F172" i="25"/>
  <c r="F96" i="24"/>
  <c r="F429" i="24" s="1"/>
  <c r="L172" i="24"/>
  <c r="G96" i="29"/>
  <c r="N471" i="29"/>
  <c r="E172" i="31"/>
  <c r="E447" i="31" s="1"/>
  <c r="G96" i="27"/>
  <c r="G429" i="27" s="1"/>
  <c r="N489" i="35"/>
  <c r="I489" i="25"/>
  <c r="L495" i="45"/>
  <c r="O374" i="37"/>
  <c r="O372" i="37" s="1"/>
  <c r="M172" i="29"/>
  <c r="M447" i="29" s="1"/>
  <c r="E349" i="35"/>
  <c r="E490" i="35" s="1"/>
  <c r="K96" i="42"/>
  <c r="K429" i="42"/>
  <c r="O349" i="44"/>
  <c r="O347" i="44"/>
  <c r="D374" i="32"/>
  <c r="J374" i="46"/>
  <c r="J496" i="46"/>
  <c r="E347" i="42"/>
  <c r="E488" i="42" s="1"/>
  <c r="E490" i="42"/>
  <c r="G349" i="24"/>
  <c r="G347" i="24" s="1"/>
  <c r="G488" i="24" s="1"/>
  <c r="H349" i="46"/>
  <c r="H490" i="46"/>
  <c r="M273" i="48"/>
  <c r="M271" i="48" s="1"/>
  <c r="G374" i="52"/>
  <c r="G496" i="52"/>
  <c r="H273" i="15"/>
  <c r="H472" i="15" s="1"/>
  <c r="E273" i="44"/>
  <c r="E271" i="44" s="1"/>
  <c r="F172" i="45"/>
  <c r="F170" i="45" s="1"/>
  <c r="N428" i="38"/>
  <c r="G96" i="31"/>
  <c r="G429" i="31" s="1"/>
  <c r="M271" i="43"/>
  <c r="M472" i="43"/>
  <c r="L495" i="51"/>
  <c r="N374" i="32"/>
  <c r="J96" i="41"/>
  <c r="N428" i="46"/>
  <c r="K273" i="42"/>
  <c r="K472" i="42" s="1"/>
  <c r="N495" i="34"/>
  <c r="G96" i="28"/>
  <c r="N96" i="28"/>
  <c r="M172" i="35"/>
  <c r="M447" i="35" s="1"/>
  <c r="O172" i="35"/>
  <c r="F172" i="41"/>
  <c r="F170" i="41" s="1"/>
  <c r="F173" i="41" s="1"/>
  <c r="E172" i="28"/>
  <c r="E447" i="28" s="1"/>
  <c r="E374" i="45"/>
  <c r="E496" i="45"/>
  <c r="M273" i="27"/>
  <c r="M271" i="27" s="1"/>
  <c r="E96" i="24"/>
  <c r="M172" i="50"/>
  <c r="M447" i="50" s="1"/>
  <c r="L446" i="48"/>
  <c r="H172" i="39"/>
  <c r="H447" i="39" s="1"/>
  <c r="I96" i="28"/>
  <c r="I94" i="28"/>
  <c r="I427" i="28" s="1"/>
  <c r="H100" i="35"/>
  <c r="H431" i="35" s="1"/>
  <c r="I273" i="25"/>
  <c r="I271" i="25" s="1"/>
  <c r="L489" i="29"/>
  <c r="N353" i="29"/>
  <c r="E94" i="40"/>
  <c r="E97" i="40" s="1"/>
  <c r="F374" i="48"/>
  <c r="F372" i="48"/>
  <c r="O374" i="45"/>
  <c r="I495" i="49"/>
  <c r="E349" i="50"/>
  <c r="E490" i="50" s="1"/>
  <c r="G471" i="36"/>
  <c r="M349" i="38"/>
  <c r="M490" i="38" s="1"/>
  <c r="K374" i="38"/>
  <c r="K496" i="38"/>
  <c r="M96" i="32"/>
  <c r="E374" i="31"/>
  <c r="E496" i="31" s="1"/>
  <c r="O489" i="32"/>
  <c r="I489" i="15"/>
  <c r="O172" i="43"/>
  <c r="H374" i="30"/>
  <c r="H496" i="30" s="1"/>
  <c r="O96" i="49"/>
  <c r="O429" i="49" s="1"/>
  <c r="H273" i="38"/>
  <c r="H271" i="38" s="1"/>
  <c r="F96" i="28"/>
  <c r="F94" i="28"/>
  <c r="F97" i="28" s="1"/>
  <c r="D273" i="26"/>
  <c r="D271" i="26" s="1"/>
  <c r="K374" i="25"/>
  <c r="K496" i="25" s="1"/>
  <c r="K273" i="43"/>
  <c r="K472" i="43" s="1"/>
  <c r="J273" i="46"/>
  <c r="J349" i="38"/>
  <c r="J347" i="38" s="1"/>
  <c r="L349" i="51"/>
  <c r="N446" i="45"/>
  <c r="I374" i="28"/>
  <c r="H172" i="38"/>
  <c r="M94" i="26"/>
  <c r="L495" i="42"/>
  <c r="D96" i="48"/>
  <c r="D429" i="48" s="1"/>
  <c r="G172" i="41"/>
  <c r="M447" i="51"/>
  <c r="L374" i="26"/>
  <c r="H96" i="36"/>
  <c r="H94" i="36" s="1"/>
  <c r="L495" i="37"/>
  <c r="N172" i="25"/>
  <c r="G349" i="29"/>
  <c r="G374" i="39"/>
  <c r="G496" i="39" s="1"/>
  <c r="M428" i="37"/>
  <c r="E172" i="35"/>
  <c r="G96" i="49"/>
  <c r="G429" i="49"/>
  <c r="E349" i="48"/>
  <c r="G96" i="40"/>
  <c r="G429" i="40" s="1"/>
  <c r="I172" i="29"/>
  <c r="I170" i="29" s="1"/>
  <c r="I173" i="29" s="1"/>
  <c r="I495" i="39"/>
  <c r="M273" i="33"/>
  <c r="M271" i="33" s="1"/>
  <c r="M472" i="33"/>
  <c r="F489" i="52"/>
  <c r="L96" i="15"/>
  <c r="L94" i="15" s="1"/>
  <c r="I446" i="28"/>
  <c r="O96" i="50"/>
  <c r="O429" i="50" s="1"/>
  <c r="L446" i="34"/>
  <c r="M273" i="35"/>
  <c r="M472" i="35" s="1"/>
  <c r="I495" i="50"/>
  <c r="M495" i="47"/>
  <c r="E96" i="44"/>
  <c r="E94" i="44" s="1"/>
  <c r="G374" i="41"/>
  <c r="I374" i="33"/>
  <c r="O374" i="32"/>
  <c r="O496" i="32" s="1"/>
  <c r="F471" i="51"/>
  <c r="E273" i="15"/>
  <c r="E472" i="15" s="1"/>
  <c r="F495" i="40"/>
  <c r="G273" i="45"/>
  <c r="N96" i="51"/>
  <c r="N374" i="29"/>
  <c r="N372" i="29"/>
  <c r="N494" i="29"/>
  <c r="N446" i="15"/>
  <c r="D96" i="36"/>
  <c r="D429" i="36" s="1"/>
  <c r="O374" i="38"/>
  <c r="O372" i="38" s="1"/>
  <c r="O494" i="38" s="1"/>
  <c r="M374" i="48"/>
  <c r="M496" i="48" s="1"/>
  <c r="F172" i="36"/>
  <c r="F170" i="36"/>
  <c r="D271" i="36"/>
  <c r="D470" i="36" s="1"/>
  <c r="L172" i="32"/>
  <c r="L170" i="32" s="1"/>
  <c r="M172" i="26"/>
  <c r="L349" i="32"/>
  <c r="L347" i="32" s="1"/>
  <c r="M273" i="30"/>
  <c r="D273" i="38"/>
  <c r="D472" i="38" s="1"/>
  <c r="I349" i="25"/>
  <c r="I347" i="25"/>
  <c r="I350" i="25"/>
  <c r="L374" i="45"/>
  <c r="L372" i="45"/>
  <c r="O495" i="37"/>
  <c r="E96" i="29"/>
  <c r="E429" i="29" s="1"/>
  <c r="J96" i="34"/>
  <c r="J94" i="34"/>
  <c r="I374" i="44"/>
  <c r="I496" i="44" s="1"/>
  <c r="E172" i="41"/>
  <c r="E447" i="41" s="1"/>
  <c r="L428" i="32"/>
  <c r="N100" i="32"/>
  <c r="N431" i="32" s="1"/>
  <c r="M349" i="31"/>
  <c r="M471" i="48"/>
  <c r="F446" i="45"/>
  <c r="I96" i="39"/>
  <c r="I94" i="39" s="1"/>
  <c r="N96" i="38"/>
  <c r="N94" i="38" s="1"/>
  <c r="L471" i="35"/>
  <c r="K273" i="46"/>
  <c r="O471" i="15"/>
  <c r="F96" i="43"/>
  <c r="F94" i="43"/>
  <c r="E273" i="48"/>
  <c r="O273" i="41"/>
  <c r="G349" i="41"/>
  <c r="G490" i="41" s="1"/>
  <c r="N96" i="46"/>
  <c r="N374" i="34"/>
  <c r="H172" i="28"/>
  <c r="H447" i="28" s="1"/>
  <c r="H96" i="37"/>
  <c r="N428" i="28"/>
  <c r="L349" i="33"/>
  <c r="L347" i="33" s="1"/>
  <c r="M349" i="48"/>
  <c r="M490" i="48" s="1"/>
  <c r="H349" i="50"/>
  <c r="G172" i="48"/>
  <c r="J273" i="47"/>
  <c r="J472" i="47" s="1"/>
  <c r="L172" i="48"/>
  <c r="L447" i="48" s="1"/>
  <c r="I428" i="28"/>
  <c r="K446" i="30"/>
  <c r="M428" i="47"/>
  <c r="M271" i="44"/>
  <c r="I96" i="38"/>
  <c r="I94" i="38" s="1"/>
  <c r="J349" i="52"/>
  <c r="J347" i="52" s="1"/>
  <c r="L349" i="29"/>
  <c r="L347" i="29" s="1"/>
  <c r="L350" i="29" s="1"/>
  <c r="H349" i="38"/>
  <c r="H490" i="38" s="1"/>
  <c r="F349" i="15"/>
  <c r="J374" i="34"/>
  <c r="J496" i="34" s="1"/>
  <c r="D347" i="37"/>
  <c r="K172" i="35"/>
  <c r="K447" i="35" s="1"/>
  <c r="F349" i="26"/>
  <c r="F347" i="26" s="1"/>
  <c r="N96" i="32"/>
  <c r="N429" i="32" s="1"/>
  <c r="N94" i="32"/>
  <c r="I273" i="50"/>
  <c r="I271" i="50" s="1"/>
  <c r="O172" i="39"/>
  <c r="G273" i="47"/>
  <c r="G271" i="47"/>
  <c r="H374" i="43"/>
  <c r="H496" i="43" s="1"/>
  <c r="M374" i="51"/>
  <c r="K172" i="42"/>
  <c r="K447" i="42" s="1"/>
  <c r="N349" i="51"/>
  <c r="N347" i="51" s="1"/>
  <c r="I374" i="24"/>
  <c r="I496" i="24" s="1"/>
  <c r="E374" i="46"/>
  <c r="E496" i="46" s="1"/>
  <c r="I96" i="51"/>
  <c r="I94" i="51" s="1"/>
  <c r="I374" i="49"/>
  <c r="L349" i="47"/>
  <c r="L347" i="47" s="1"/>
  <c r="K100" i="42"/>
  <c r="I428" i="42"/>
  <c r="I273" i="28"/>
  <c r="H374" i="28"/>
  <c r="K446" i="24"/>
  <c r="J172" i="31"/>
  <c r="M172" i="30"/>
  <c r="M447" i="30" s="1"/>
  <c r="G273" i="27"/>
  <c r="G472" i="27" s="1"/>
  <c r="L428" i="45"/>
  <c r="L446" i="33"/>
  <c r="K349" i="33"/>
  <c r="K347" i="33" s="1"/>
  <c r="G349" i="42"/>
  <c r="G490" i="42" s="1"/>
  <c r="G347" i="42"/>
  <c r="G488" i="42" s="1"/>
  <c r="G349" i="51"/>
  <c r="G490" i="51" s="1"/>
  <c r="F374" i="38"/>
  <c r="F372" i="38"/>
  <c r="F428" i="28"/>
  <c r="E273" i="33"/>
  <c r="E271" i="33" s="1"/>
  <c r="O96" i="15"/>
  <c r="O429" i="15" s="1"/>
  <c r="M349" i="15"/>
  <c r="M347" i="15"/>
  <c r="M488" i="15"/>
  <c r="O374" i="43"/>
  <c r="O372" i="43" s="1"/>
  <c r="L489" i="25"/>
  <c r="E273" i="37"/>
  <c r="E271" i="37" s="1"/>
  <c r="N471" i="35"/>
  <c r="G490" i="50"/>
  <c r="I471" i="51"/>
  <c r="D172" i="46"/>
  <c r="F471" i="38"/>
  <c r="H277" i="38"/>
  <c r="H474" i="38" s="1"/>
  <c r="I446" i="25"/>
  <c r="L172" i="28"/>
  <c r="G172" i="51"/>
  <c r="G447" i="51" s="1"/>
  <c r="N273" i="49"/>
  <c r="N271" i="49"/>
  <c r="J96" i="49"/>
  <c r="J429" i="49" s="1"/>
  <c r="M471" i="42"/>
  <c r="I471" i="49"/>
  <c r="J273" i="42"/>
  <c r="N96" i="39"/>
  <c r="N94" i="39" s="1"/>
  <c r="O96" i="36"/>
  <c r="O94" i="36" s="1"/>
  <c r="O427" i="36" s="1"/>
  <c r="N428" i="29"/>
  <c r="I273" i="32"/>
  <c r="N374" i="33"/>
  <c r="H96" i="27"/>
  <c r="H429" i="27" s="1"/>
  <c r="D96" i="40"/>
  <c r="D94" i="40" s="1"/>
  <c r="D427" i="40" s="1"/>
  <c r="D349" i="26"/>
  <c r="D490" i="26" s="1"/>
  <c r="I374" i="39"/>
  <c r="F349" i="52"/>
  <c r="F490" i="52" s="1"/>
  <c r="F273" i="50"/>
  <c r="M273" i="39"/>
  <c r="E172" i="27"/>
  <c r="O349" i="15"/>
  <c r="O490" i="15" s="1"/>
  <c r="I374" i="50"/>
  <c r="G489" i="46"/>
  <c r="M374" i="47"/>
  <c r="M372" i="47" s="1"/>
  <c r="D96" i="15"/>
  <c r="D429" i="15"/>
  <c r="L349" i="50"/>
  <c r="G273" i="26"/>
  <c r="G271" i="26"/>
  <c r="H172" i="33"/>
  <c r="H447" i="33" s="1"/>
  <c r="I495" i="33"/>
  <c r="E172" i="50"/>
  <c r="E447" i="50" s="1"/>
  <c r="L489" i="42"/>
  <c r="F273" i="51"/>
  <c r="G471" i="45"/>
  <c r="N428" i="51"/>
  <c r="N495" i="29"/>
  <c r="N172" i="15"/>
  <c r="J349" i="26"/>
  <c r="O495" i="38"/>
  <c r="O172" i="44"/>
  <c r="N446" i="41"/>
  <c r="O96" i="39"/>
  <c r="O429" i="39" s="1"/>
  <c r="L446" i="32"/>
  <c r="L489" i="32"/>
  <c r="G349" i="52"/>
  <c r="G347" i="52" s="1"/>
  <c r="E349" i="47"/>
  <c r="F495" i="50"/>
  <c r="N96" i="47"/>
  <c r="I495" i="44"/>
  <c r="K172" i="25"/>
  <c r="L96" i="32"/>
  <c r="L94" i="32" s="1"/>
  <c r="I273" i="47"/>
  <c r="I271" i="47" s="1"/>
  <c r="I446" i="51"/>
  <c r="J172" i="15"/>
  <c r="E374" i="50"/>
  <c r="E496" i="50" s="1"/>
  <c r="F471" i="28"/>
  <c r="E96" i="36"/>
  <c r="E94" i="36" s="1"/>
  <c r="J428" i="47"/>
  <c r="G428" i="45"/>
  <c r="O96" i="32"/>
  <c r="O429" i="32" s="1"/>
  <c r="L273" i="35"/>
  <c r="L472" i="35"/>
  <c r="J172" i="41"/>
  <c r="J447" i="41" s="1"/>
  <c r="J172" i="49"/>
  <c r="J447" i="49"/>
  <c r="J273" i="38"/>
  <c r="J472" i="38" s="1"/>
  <c r="E96" i="34"/>
  <c r="E429" i="34" s="1"/>
  <c r="O273" i="15"/>
  <c r="D273" i="43"/>
  <c r="D271" i="43" s="1"/>
  <c r="F428" i="43"/>
  <c r="L96" i="40"/>
  <c r="L94" i="40" s="1"/>
  <c r="L427" i="40" s="1"/>
  <c r="O349" i="26"/>
  <c r="O490" i="26"/>
  <c r="H374" i="50"/>
  <c r="I378" i="50" s="1"/>
  <c r="K374" i="36"/>
  <c r="K372" i="36" s="1"/>
  <c r="G172" i="39"/>
  <c r="G447" i="39" s="1"/>
  <c r="F349" i="29"/>
  <c r="F347" i="29" s="1"/>
  <c r="F350" i="29" s="1"/>
  <c r="F273" i="34"/>
  <c r="L273" i="32"/>
  <c r="L472" i="32" s="1"/>
  <c r="E96" i="35"/>
  <c r="O349" i="52"/>
  <c r="G446" i="48"/>
  <c r="J349" i="15"/>
  <c r="J347" i="15" s="1"/>
  <c r="J490" i="15"/>
  <c r="L172" i="42"/>
  <c r="K96" i="36"/>
  <c r="K94" i="36" s="1"/>
  <c r="M96" i="47"/>
  <c r="M471" i="44"/>
  <c r="M374" i="38"/>
  <c r="M496" i="38" s="1"/>
  <c r="L273" i="28"/>
  <c r="I428" i="38"/>
  <c r="J489" i="52"/>
  <c r="N495" i="26"/>
  <c r="F495" i="28"/>
  <c r="L96" i="50"/>
  <c r="L94" i="50" s="1"/>
  <c r="L427" i="50" s="1"/>
  <c r="N374" i="51"/>
  <c r="N372" i="51" s="1"/>
  <c r="M446" i="15"/>
  <c r="K172" i="47"/>
  <c r="K170" i="47" s="1"/>
  <c r="F446" i="44"/>
  <c r="K96" i="45"/>
  <c r="K94" i="45" s="1"/>
  <c r="D374" i="44"/>
  <c r="G172" i="46"/>
  <c r="G170" i="46" s="1"/>
  <c r="E374" i="39"/>
  <c r="E496" i="39" s="1"/>
  <c r="N170" i="37"/>
  <c r="N445" i="37"/>
  <c r="J273" i="33"/>
  <c r="F428" i="31"/>
  <c r="G374" i="36"/>
  <c r="K271" i="31"/>
  <c r="J428" i="33"/>
  <c r="M471" i="52"/>
  <c r="G94" i="30"/>
  <c r="G427" i="30" s="1"/>
  <c r="D349" i="42"/>
  <c r="O96" i="51"/>
  <c r="L96" i="45"/>
  <c r="O96" i="40"/>
  <c r="F489" i="26"/>
  <c r="L374" i="25"/>
  <c r="L372" i="25" s="1"/>
  <c r="N471" i="32"/>
  <c r="E96" i="15"/>
  <c r="O495" i="43"/>
  <c r="L349" i="25"/>
  <c r="E471" i="37"/>
  <c r="E273" i="47"/>
  <c r="E472" i="47" s="1"/>
  <c r="I273" i="51"/>
  <c r="I271" i="51" s="1"/>
  <c r="O349" i="41"/>
  <c r="O490" i="41" s="1"/>
  <c r="F273" i="38"/>
  <c r="F271" i="38" s="1"/>
  <c r="I172" i="25"/>
  <c r="I170" i="25" s="1"/>
  <c r="H374" i="32"/>
  <c r="D172" i="49"/>
  <c r="G374" i="51"/>
  <c r="N176" i="28"/>
  <c r="N449" i="28" s="1"/>
  <c r="G374" i="29"/>
  <c r="G372" i="29" s="1"/>
  <c r="G375" i="29" s="1"/>
  <c r="J273" i="49"/>
  <c r="J472" i="49" s="1"/>
  <c r="G172" i="50"/>
  <c r="G447" i="50" s="1"/>
  <c r="N471" i="49"/>
  <c r="J172" i="50"/>
  <c r="M273" i="42"/>
  <c r="M271" i="42" s="1"/>
  <c r="N428" i="39"/>
  <c r="E273" i="38"/>
  <c r="N96" i="29"/>
  <c r="N94" i="29" s="1"/>
  <c r="N97" i="29" s="1"/>
  <c r="I471" i="32"/>
  <c r="N495" i="33"/>
  <c r="O96" i="33"/>
  <c r="H349" i="35"/>
  <c r="F495" i="27"/>
  <c r="D96" i="45"/>
  <c r="D94" i="45"/>
  <c r="D429" i="45"/>
  <c r="I172" i="45"/>
  <c r="L446" i="41"/>
  <c r="K471" i="26"/>
  <c r="F374" i="33"/>
  <c r="F372" i="33" s="1"/>
  <c r="F375" i="33" s="1"/>
  <c r="I273" i="30"/>
  <c r="I472" i="30" s="1"/>
  <c r="D374" i="51"/>
  <c r="D372" i="51" s="1"/>
  <c r="F471" i="50"/>
  <c r="H374" i="42"/>
  <c r="E374" i="38"/>
  <c r="E496" i="38" s="1"/>
  <c r="M471" i="39"/>
  <c r="J349" i="33"/>
  <c r="L471" i="46"/>
  <c r="G96" i="41"/>
  <c r="H96" i="35"/>
  <c r="I96" i="27"/>
  <c r="I446" i="42"/>
  <c r="N374" i="46"/>
  <c r="G374" i="42"/>
  <c r="N374" i="48"/>
  <c r="O172" i="50"/>
  <c r="O170" i="50" s="1"/>
  <c r="H96" i="51"/>
  <c r="M273" i="51"/>
  <c r="M472" i="51" s="1"/>
  <c r="E273" i="49"/>
  <c r="E472" i="49" s="1"/>
  <c r="M495" i="24"/>
  <c r="F374" i="46"/>
  <c r="G349" i="49"/>
  <c r="G347" i="49"/>
  <c r="N471" i="48"/>
  <c r="G273" i="42"/>
  <c r="G472" i="42" s="1"/>
  <c r="I96" i="46"/>
  <c r="L489" i="38"/>
  <c r="M172" i="37"/>
  <c r="L446" i="31"/>
  <c r="G96" i="33"/>
  <c r="G429" i="33" s="1"/>
  <c r="O172" i="30"/>
  <c r="O447" i="30"/>
  <c r="H172" i="46"/>
  <c r="H170" i="46" s="1"/>
  <c r="F374" i="50"/>
  <c r="F372" i="50" s="1"/>
  <c r="J273" i="32"/>
  <c r="G172" i="47"/>
  <c r="F428" i="41"/>
  <c r="N446" i="26"/>
  <c r="J446" i="27"/>
  <c r="I471" i="47"/>
  <c r="K277" i="47"/>
  <c r="K474" i="47"/>
  <c r="I489" i="51"/>
  <c r="O374" i="36"/>
  <c r="O372" i="36"/>
  <c r="F273" i="28"/>
  <c r="I273" i="43"/>
  <c r="J96" i="47"/>
  <c r="J94" i="47"/>
  <c r="M273" i="29"/>
  <c r="M374" i="15"/>
  <c r="F495" i="47"/>
  <c r="L495" i="40"/>
  <c r="J96" i="51"/>
  <c r="I495" i="46"/>
  <c r="O489" i="43"/>
  <c r="H374" i="37"/>
  <c r="F489" i="29"/>
  <c r="J273" i="41"/>
  <c r="J472" i="41" s="1"/>
  <c r="F495" i="39"/>
  <c r="I428" i="37"/>
  <c r="G273" i="29"/>
  <c r="L471" i="32"/>
  <c r="M374" i="35"/>
  <c r="M496" i="35"/>
  <c r="F428" i="49"/>
  <c r="E172" i="48"/>
  <c r="E447" i="48"/>
  <c r="O273" i="51"/>
  <c r="O271" i="51" s="1"/>
  <c r="G96" i="43"/>
  <c r="L495" i="39"/>
  <c r="N374" i="26"/>
  <c r="N372" i="26" s="1"/>
  <c r="F374" i="28"/>
  <c r="N494" i="31"/>
  <c r="N375" i="31"/>
  <c r="M97" i="33"/>
  <c r="N496" i="48"/>
  <c r="F490" i="42"/>
  <c r="I496" i="41"/>
  <c r="L490" i="38"/>
  <c r="N490" i="26"/>
  <c r="E427" i="47"/>
  <c r="E97" i="47"/>
  <c r="I173" i="33"/>
  <c r="J447" i="36"/>
  <c r="F429" i="15"/>
  <c r="M170" i="50"/>
  <c r="N496" i="47"/>
  <c r="O347" i="35"/>
  <c r="J170" i="28"/>
  <c r="L347" i="38"/>
  <c r="L488" i="38" s="1"/>
  <c r="O94" i="41"/>
  <c r="I496" i="37"/>
  <c r="O496" i="35"/>
  <c r="J170" i="36"/>
  <c r="D170" i="36"/>
  <c r="F94" i="15"/>
  <c r="G372" i="43"/>
  <c r="O170" i="42"/>
  <c r="I472" i="51"/>
  <c r="I429" i="37"/>
  <c r="L429" i="40"/>
  <c r="N472" i="49"/>
  <c r="O94" i="15"/>
  <c r="N429" i="38"/>
  <c r="D372" i="26"/>
  <c r="D494" i="26" s="1"/>
  <c r="I496" i="28"/>
  <c r="O447" i="43"/>
  <c r="E170" i="28"/>
  <c r="E173" i="28" s="1"/>
  <c r="G490" i="24"/>
  <c r="F447" i="25"/>
  <c r="M429" i="37"/>
  <c r="N372" i="47"/>
  <c r="N490" i="28"/>
  <c r="G372" i="32"/>
  <c r="N472" i="43"/>
  <c r="O94" i="28"/>
  <c r="O97" i="28" s="1"/>
  <c r="O170" i="31"/>
  <c r="O445" i="31" s="1"/>
  <c r="J372" i="39"/>
  <c r="J494" i="39"/>
  <c r="K372" i="41"/>
  <c r="G271" i="32"/>
  <c r="E271" i="39"/>
  <c r="H170" i="51"/>
  <c r="H173" i="51" s="1"/>
  <c r="N496" i="39"/>
  <c r="I496" i="51"/>
  <c r="E94" i="26"/>
  <c r="L496" i="38"/>
  <c r="F447" i="51"/>
  <c r="G271" i="35"/>
  <c r="D372" i="46"/>
  <c r="D375" i="46" s="1"/>
  <c r="D490" i="47"/>
  <c r="M170" i="28"/>
  <c r="M173" i="28" s="1"/>
  <c r="N496" i="15"/>
  <c r="K170" i="49"/>
  <c r="K271" i="47"/>
  <c r="O170" i="49"/>
  <c r="O445" i="49" s="1"/>
  <c r="K372" i="42"/>
  <c r="M170" i="41"/>
  <c r="M173" i="41" s="1"/>
  <c r="O271" i="24"/>
  <c r="O470" i="24" s="1"/>
  <c r="H372" i="15"/>
  <c r="H494" i="15" s="1"/>
  <c r="J372" i="51"/>
  <c r="D372" i="43"/>
  <c r="D494" i="43" s="1"/>
  <c r="G372" i="31"/>
  <c r="G375" i="31"/>
  <c r="E94" i="50"/>
  <c r="E97" i="50" s="1"/>
  <c r="E372" i="34"/>
  <c r="K472" i="26"/>
  <c r="G447" i="47"/>
  <c r="L447" i="24"/>
  <c r="G447" i="37"/>
  <c r="K472" i="36"/>
  <c r="M490" i="37"/>
  <c r="F490" i="51"/>
  <c r="N447" i="42"/>
  <c r="N490" i="38"/>
  <c r="I490" i="32"/>
  <c r="N496" i="42"/>
  <c r="F496" i="42"/>
  <c r="N372" i="48"/>
  <c r="H347" i="31"/>
  <c r="E372" i="45"/>
  <c r="K94" i="42"/>
  <c r="K97" i="42"/>
  <c r="N447" i="50"/>
  <c r="K347" i="29"/>
  <c r="K488" i="29"/>
  <c r="K350" i="29"/>
  <c r="I472" i="42"/>
  <c r="N472" i="25"/>
  <c r="M347" i="29"/>
  <c r="L496" i="44"/>
  <c r="F271" i="31"/>
  <c r="F470" i="31" s="1"/>
  <c r="F472" i="41"/>
  <c r="F490" i="32"/>
  <c r="N347" i="38"/>
  <c r="N488" i="38"/>
  <c r="L490" i="35"/>
  <c r="K347" i="51"/>
  <c r="K488" i="51"/>
  <c r="I447" i="33"/>
  <c r="O496" i="36"/>
  <c r="I447" i="25"/>
  <c r="L447" i="42"/>
  <c r="I472" i="47"/>
  <c r="L277" i="47"/>
  <c r="M472" i="44"/>
  <c r="I429" i="39"/>
  <c r="E94" i="29"/>
  <c r="L277" i="25"/>
  <c r="L474" i="25" s="1"/>
  <c r="I472" i="25"/>
  <c r="I429" i="28"/>
  <c r="K271" i="42"/>
  <c r="K274" i="42" s="1"/>
  <c r="G94" i="27"/>
  <c r="J94" i="48"/>
  <c r="J97" i="48"/>
  <c r="H94" i="39"/>
  <c r="H427" i="39"/>
  <c r="J372" i="32"/>
  <c r="J494" i="32" s="1"/>
  <c r="F496" i="43"/>
  <c r="F447" i="28"/>
  <c r="H347" i="49"/>
  <c r="E94" i="48"/>
  <c r="E427" i="48" s="1"/>
  <c r="O271" i="32"/>
  <c r="G496" i="44"/>
  <c r="N429" i="52"/>
  <c r="I429" i="41"/>
  <c r="I490" i="43"/>
  <c r="K271" i="38"/>
  <c r="D271" i="46"/>
  <c r="D274" i="46" s="1"/>
  <c r="M372" i="43"/>
  <c r="M494" i="43" s="1"/>
  <c r="H490" i="34"/>
  <c r="G271" i="43"/>
  <c r="J447" i="32"/>
  <c r="L472" i="43"/>
  <c r="O277" i="43"/>
  <c r="O474" i="43" s="1"/>
  <c r="L429" i="25"/>
  <c r="L490" i="31"/>
  <c r="N447" i="32"/>
  <c r="L496" i="40"/>
  <c r="M429" i="28"/>
  <c r="I447" i="42"/>
  <c r="L176" i="42"/>
  <c r="L449" i="42" s="1"/>
  <c r="N447" i="35"/>
  <c r="N490" i="25"/>
  <c r="K94" i="38"/>
  <c r="K427" i="38" s="1"/>
  <c r="J490" i="27"/>
  <c r="F447" i="26"/>
  <c r="F472" i="33"/>
  <c r="O271" i="29"/>
  <c r="O470" i="29" s="1"/>
  <c r="K170" i="50"/>
  <c r="K445" i="50" s="1"/>
  <c r="G490" i="39"/>
  <c r="L496" i="31"/>
  <c r="O447" i="24"/>
  <c r="N447" i="31"/>
  <c r="I472" i="38"/>
  <c r="L277" i="38"/>
  <c r="N496" i="31"/>
  <c r="E271" i="30"/>
  <c r="E170" i="47"/>
  <c r="E173" i="47" s="1"/>
  <c r="F496" i="38"/>
  <c r="I496" i="49"/>
  <c r="L496" i="25"/>
  <c r="M496" i="47"/>
  <c r="O429" i="36"/>
  <c r="N490" i="51"/>
  <c r="F490" i="26"/>
  <c r="J490" i="52"/>
  <c r="L496" i="45"/>
  <c r="L472" i="33"/>
  <c r="L496" i="26"/>
  <c r="F429" i="28"/>
  <c r="M470" i="43"/>
  <c r="M274" i="43"/>
  <c r="E350" i="42"/>
  <c r="O496" i="37"/>
  <c r="M429" i="44"/>
  <c r="F429" i="32"/>
  <c r="O277" i="47"/>
  <c r="L472" i="47"/>
  <c r="O490" i="40"/>
  <c r="F496" i="49"/>
  <c r="L490" i="46"/>
  <c r="M429" i="33"/>
  <c r="L447" i="44"/>
  <c r="K490" i="46"/>
  <c r="K496" i="26"/>
  <c r="L472" i="45"/>
  <c r="L427" i="25"/>
  <c r="L97" i="25"/>
  <c r="J447" i="44"/>
  <c r="I490" i="39"/>
  <c r="I490" i="48"/>
  <c r="N447" i="28"/>
  <c r="N496" i="30"/>
  <c r="I470" i="48"/>
  <c r="I274" i="48"/>
  <c r="F496" i="47"/>
  <c r="H490" i="44"/>
  <c r="G447" i="31"/>
  <c r="F372" i="28"/>
  <c r="F375" i="28" s="1"/>
  <c r="F496" i="50"/>
  <c r="O170" i="30"/>
  <c r="O173" i="30" s="1"/>
  <c r="M472" i="42"/>
  <c r="J271" i="49"/>
  <c r="L429" i="50"/>
  <c r="H170" i="42"/>
  <c r="H173" i="42"/>
  <c r="O347" i="26"/>
  <c r="J170" i="49"/>
  <c r="L429" i="32"/>
  <c r="H170" i="33"/>
  <c r="H445" i="33" s="1"/>
  <c r="D94" i="15"/>
  <c r="N496" i="33"/>
  <c r="M170" i="30"/>
  <c r="M173" i="30"/>
  <c r="J170" i="31"/>
  <c r="J445" i="31" s="1"/>
  <c r="G472" i="36"/>
  <c r="H347" i="38"/>
  <c r="H350" i="38" s="1"/>
  <c r="J271" i="47"/>
  <c r="J470" i="47" s="1"/>
  <c r="L472" i="36"/>
  <c r="E170" i="41"/>
  <c r="E445" i="41" s="1"/>
  <c r="L271" i="33"/>
  <c r="N447" i="25"/>
  <c r="I94" i="42"/>
  <c r="I427" i="42" s="1"/>
  <c r="E347" i="50"/>
  <c r="M170" i="35"/>
  <c r="E170" i="40"/>
  <c r="E173" i="40"/>
  <c r="G94" i="31"/>
  <c r="J372" i="46"/>
  <c r="O490" i="44"/>
  <c r="H372" i="29"/>
  <c r="G94" i="29"/>
  <c r="D170" i="41"/>
  <c r="M94" i="44"/>
  <c r="O347" i="51"/>
  <c r="O488" i="51" s="1"/>
  <c r="E347" i="36"/>
  <c r="G170" i="30"/>
  <c r="G445" i="30" s="1"/>
  <c r="E170" i="33"/>
  <c r="E445" i="33" s="1"/>
  <c r="D271" i="39"/>
  <c r="F429" i="46"/>
  <c r="H347" i="33"/>
  <c r="H488" i="33" s="1"/>
  <c r="G347" i="15"/>
  <c r="F94" i="32"/>
  <c r="N490" i="50"/>
  <c r="K271" i="44"/>
  <c r="F496" i="41"/>
  <c r="N472" i="29"/>
  <c r="D347" i="25"/>
  <c r="D488" i="25" s="1"/>
  <c r="M347" i="50"/>
  <c r="M350" i="50" s="1"/>
  <c r="O94" i="43"/>
  <c r="O97" i="43" s="1"/>
  <c r="L347" i="46"/>
  <c r="M271" i="28"/>
  <c r="M274" i="28" s="1"/>
  <c r="M429" i="48"/>
  <c r="E490" i="46"/>
  <c r="F347" i="35"/>
  <c r="K372" i="26"/>
  <c r="K494" i="26" s="1"/>
  <c r="L496" i="32"/>
  <c r="M372" i="44"/>
  <c r="M494" i="44"/>
  <c r="E372" i="51"/>
  <c r="K94" i="35"/>
  <c r="N472" i="48"/>
  <c r="G170" i="29"/>
  <c r="E372" i="25"/>
  <c r="E494" i="25" s="1"/>
  <c r="L496" i="43"/>
  <c r="F472" i="49"/>
  <c r="L496" i="15"/>
  <c r="I353" i="41"/>
  <c r="I492" i="41" s="1"/>
  <c r="F490" i="41"/>
  <c r="I347" i="39"/>
  <c r="I350" i="39" s="1"/>
  <c r="K271" i="25"/>
  <c r="K470" i="25"/>
  <c r="G372" i="50"/>
  <c r="G494" i="50" s="1"/>
  <c r="E94" i="51"/>
  <c r="H271" i="42"/>
  <c r="N170" i="28"/>
  <c r="N173" i="28" s="1"/>
  <c r="F429" i="29"/>
  <c r="H271" i="27"/>
  <c r="H470" i="27"/>
  <c r="G490" i="48"/>
  <c r="L496" i="39"/>
  <c r="N372" i="30"/>
  <c r="I472" i="48"/>
  <c r="O372" i="51"/>
  <c r="O375" i="51" s="1"/>
  <c r="H347" i="44"/>
  <c r="H488" i="44" s="1"/>
  <c r="I447" i="52"/>
  <c r="O94" i="42"/>
  <c r="I496" i="50"/>
  <c r="K431" i="42"/>
  <c r="J429" i="47"/>
  <c r="I429" i="27"/>
  <c r="I447" i="26"/>
  <c r="D427" i="45"/>
  <c r="L472" i="28"/>
  <c r="L490" i="47"/>
  <c r="F447" i="36"/>
  <c r="O496" i="38"/>
  <c r="F472" i="46"/>
  <c r="L429" i="15"/>
  <c r="E427" i="40"/>
  <c r="N492" i="29"/>
  <c r="F447" i="45"/>
  <c r="M472" i="48"/>
  <c r="L447" i="27"/>
  <c r="I490" i="15"/>
  <c r="I429" i="24"/>
  <c r="N429" i="42"/>
  <c r="N274" i="29"/>
  <c r="N470" i="29"/>
  <c r="I472" i="39"/>
  <c r="E173" i="46"/>
  <c r="E445" i="46"/>
  <c r="K447" i="46"/>
  <c r="N447" i="29"/>
  <c r="G470" i="52"/>
  <c r="I472" i="46"/>
  <c r="N472" i="46"/>
  <c r="N472" i="41"/>
  <c r="F496" i="15"/>
  <c r="L447" i="41"/>
  <c r="I375" i="42"/>
  <c r="I494" i="42"/>
  <c r="F274" i="49"/>
  <c r="F470" i="49"/>
  <c r="I496" i="43"/>
  <c r="L378" i="43"/>
  <c r="L498" i="43" s="1"/>
  <c r="L472" i="50"/>
  <c r="M429" i="42"/>
  <c r="K375" i="31"/>
  <c r="K494" i="31"/>
  <c r="L472" i="26"/>
  <c r="O490" i="48"/>
  <c r="L447" i="46"/>
  <c r="N490" i="29"/>
  <c r="I97" i="50"/>
  <c r="I427" i="50"/>
  <c r="F429" i="41"/>
  <c r="G170" i="47"/>
  <c r="G94" i="33"/>
  <c r="G97" i="33" s="1"/>
  <c r="G490" i="49"/>
  <c r="I94" i="27"/>
  <c r="I97" i="27"/>
  <c r="I170" i="26"/>
  <c r="O347" i="41"/>
  <c r="O94" i="40"/>
  <c r="L271" i="28"/>
  <c r="L271" i="32"/>
  <c r="L274" i="32"/>
  <c r="I94" i="48"/>
  <c r="J271" i="38"/>
  <c r="J274" i="38" s="1"/>
  <c r="E170" i="50"/>
  <c r="I372" i="50"/>
  <c r="H94" i="27"/>
  <c r="H427" i="27" s="1"/>
  <c r="G170" i="51"/>
  <c r="G347" i="50"/>
  <c r="O496" i="43"/>
  <c r="I372" i="49"/>
  <c r="I372" i="24"/>
  <c r="H372" i="43"/>
  <c r="I472" i="50"/>
  <c r="L490" i="29"/>
  <c r="I429" i="38"/>
  <c r="G170" i="48"/>
  <c r="G173" i="48" s="1"/>
  <c r="G445" i="48"/>
  <c r="L490" i="33"/>
  <c r="H170" i="28"/>
  <c r="G347" i="41"/>
  <c r="I372" i="44"/>
  <c r="D94" i="39"/>
  <c r="D427" i="39"/>
  <c r="I496" i="33"/>
  <c r="O94" i="50"/>
  <c r="G372" i="39"/>
  <c r="G494" i="39" s="1"/>
  <c r="G372" i="15"/>
  <c r="K372" i="25"/>
  <c r="K375" i="25"/>
  <c r="F447" i="41"/>
  <c r="G372" i="52"/>
  <c r="H347" i="46"/>
  <c r="H350" i="46" s="1"/>
  <c r="M170" i="29"/>
  <c r="E170" i="31"/>
  <c r="L170" i="24"/>
  <c r="D170" i="33"/>
  <c r="D173" i="33" s="1"/>
  <c r="D94" i="43"/>
  <c r="L496" i="42"/>
  <c r="D94" i="31"/>
  <c r="G170" i="37"/>
  <c r="K347" i="49"/>
  <c r="L472" i="51"/>
  <c r="I490" i="33"/>
  <c r="I94" i="24"/>
  <c r="I97" i="24"/>
  <c r="L490" i="27"/>
  <c r="D372" i="35"/>
  <c r="M94" i="41"/>
  <c r="M427" i="41" s="1"/>
  <c r="M97" i="41"/>
  <c r="I496" i="27"/>
  <c r="N490" i="35"/>
  <c r="I271" i="39"/>
  <c r="M429" i="34"/>
  <c r="K496" i="52"/>
  <c r="K271" i="36"/>
  <c r="F347" i="42"/>
  <c r="I372" i="41"/>
  <c r="D271" i="45"/>
  <c r="D470" i="45" s="1"/>
  <c r="H271" i="47"/>
  <c r="H274" i="47" s="1"/>
  <c r="N170" i="29"/>
  <c r="M372" i="41"/>
  <c r="H447" i="43"/>
  <c r="E372" i="36"/>
  <c r="E494" i="36" s="1"/>
  <c r="F472" i="48"/>
  <c r="G472" i="52"/>
  <c r="M347" i="37"/>
  <c r="N170" i="42"/>
  <c r="N173" i="42" s="1"/>
  <c r="F372" i="15"/>
  <c r="F429" i="49"/>
  <c r="L447" i="31"/>
  <c r="E271" i="45"/>
  <c r="E470" i="45" s="1"/>
  <c r="J429" i="43"/>
  <c r="L170" i="41"/>
  <c r="J271" i="25"/>
  <c r="J470" i="25" s="1"/>
  <c r="I496" i="42"/>
  <c r="I372" i="43"/>
  <c r="I494" i="43"/>
  <c r="N347" i="26"/>
  <c r="J94" i="42"/>
  <c r="I277" i="43"/>
  <c r="F472" i="43"/>
  <c r="L271" i="50"/>
  <c r="L470" i="50" s="1"/>
  <c r="M170" i="42"/>
  <c r="D372" i="15"/>
  <c r="D494" i="15" s="1"/>
  <c r="J372" i="43"/>
  <c r="J375" i="43" s="1"/>
  <c r="E94" i="42"/>
  <c r="M94" i="42"/>
  <c r="M97" i="42" s="1"/>
  <c r="L472" i="38"/>
  <c r="L429" i="49"/>
  <c r="N372" i="42"/>
  <c r="N494" i="42"/>
  <c r="E372" i="35"/>
  <c r="E494" i="35" s="1"/>
  <c r="L271" i="26"/>
  <c r="L470" i="26" s="1"/>
  <c r="D347" i="36"/>
  <c r="D488" i="36" s="1"/>
  <c r="O372" i="26"/>
  <c r="J372" i="48"/>
  <c r="J494" i="48"/>
  <c r="O347" i="48"/>
  <c r="L94" i="41"/>
  <c r="L170" i="46"/>
  <c r="N347" i="29"/>
  <c r="N350" i="29"/>
  <c r="I429" i="50"/>
  <c r="L271" i="25"/>
  <c r="I496" i="46"/>
  <c r="L378" i="46"/>
  <c r="L498" i="46" s="1"/>
  <c r="F94" i="41"/>
  <c r="F372" i="42"/>
  <c r="F494" i="42" s="1"/>
  <c r="I496" i="32"/>
  <c r="L378" i="32"/>
  <c r="L498" i="32" s="1"/>
  <c r="M375" i="44"/>
  <c r="J274" i="47"/>
  <c r="L474" i="47"/>
  <c r="J173" i="42"/>
  <c r="J445" i="42"/>
  <c r="I375" i="43"/>
  <c r="G173" i="30"/>
  <c r="G470" i="43"/>
  <c r="G274" i="43"/>
  <c r="K350" i="51"/>
  <c r="N445" i="42"/>
  <c r="G173" i="37"/>
  <c r="G445" i="37"/>
  <c r="E375" i="25"/>
  <c r="E427" i="26"/>
  <c r="E97" i="26"/>
  <c r="G470" i="32"/>
  <c r="G274" i="32"/>
  <c r="J375" i="39"/>
  <c r="G494" i="32"/>
  <c r="G375" i="32"/>
  <c r="M445" i="50"/>
  <c r="M173" i="50"/>
  <c r="L350" i="46"/>
  <c r="F427" i="32"/>
  <c r="F97" i="32"/>
  <c r="O97" i="41"/>
  <c r="O427" i="41"/>
  <c r="M445" i="41"/>
  <c r="O173" i="49"/>
  <c r="H488" i="46"/>
  <c r="H375" i="29"/>
  <c r="H494" i="29"/>
  <c r="K470" i="47"/>
  <c r="K274" i="47"/>
  <c r="D427" i="15"/>
  <c r="D97" i="15"/>
  <c r="L474" i="38"/>
  <c r="J494" i="51"/>
  <c r="J375" i="51"/>
  <c r="N445" i="28"/>
  <c r="O474" i="47"/>
  <c r="I488" i="39"/>
  <c r="M470" i="28"/>
  <c r="E173" i="33"/>
  <c r="D470" i="46"/>
  <c r="O274" i="32"/>
  <c r="O470" i="32"/>
  <c r="D375" i="43"/>
  <c r="K445" i="49"/>
  <c r="K173" i="49"/>
  <c r="O173" i="31"/>
  <c r="D173" i="36"/>
  <c r="D445" i="36"/>
  <c r="K470" i="36"/>
  <c r="L274" i="26"/>
  <c r="I474" i="43"/>
  <c r="D274" i="45"/>
  <c r="O494" i="51"/>
  <c r="H488" i="38"/>
  <c r="O488" i="26"/>
  <c r="O350" i="26"/>
  <c r="K274" i="38"/>
  <c r="K470" i="38"/>
  <c r="F274" i="31"/>
  <c r="E494" i="45"/>
  <c r="E375" i="45"/>
  <c r="G494" i="31"/>
  <c r="I427" i="24"/>
  <c r="H350" i="33"/>
  <c r="M97" i="44"/>
  <c r="M427" i="44"/>
  <c r="H445" i="42"/>
  <c r="E445" i="47"/>
  <c r="J427" i="48"/>
  <c r="H375" i="15"/>
  <c r="O173" i="42"/>
  <c r="O445" i="42"/>
  <c r="L350" i="38"/>
  <c r="J173" i="28"/>
  <c r="J445" i="28"/>
  <c r="I495" i="29"/>
  <c r="H353" i="50"/>
  <c r="H492" i="50"/>
  <c r="F489" i="50"/>
  <c r="J173" i="52"/>
  <c r="J445" i="52"/>
  <c r="J97" i="34"/>
  <c r="J427" i="34"/>
  <c r="O97" i="15"/>
  <c r="O427" i="15"/>
  <c r="G446" i="33"/>
  <c r="J446" i="41"/>
  <c r="K176" i="41"/>
  <c r="O350" i="35"/>
  <c r="O488" i="35"/>
  <c r="L271" i="35"/>
  <c r="L470" i="35"/>
  <c r="D490" i="38"/>
  <c r="D347" i="38"/>
  <c r="K94" i="31"/>
  <c r="K429" i="31"/>
  <c r="M471" i="34"/>
  <c r="J446" i="36"/>
  <c r="O374" i="31"/>
  <c r="O372" i="31"/>
  <c r="N274" i="49"/>
  <c r="N470" i="49"/>
  <c r="O446" i="38"/>
  <c r="F446" i="25"/>
  <c r="O490" i="32"/>
  <c r="O347" i="32"/>
  <c r="O488" i="32" s="1"/>
  <c r="F372" i="51"/>
  <c r="F496" i="51"/>
  <c r="E496" i="48"/>
  <c r="E372" i="48"/>
  <c r="G495" i="31"/>
  <c r="J271" i="32"/>
  <c r="J472" i="32"/>
  <c r="M490" i="15"/>
  <c r="F490" i="15"/>
  <c r="F347" i="15"/>
  <c r="F97" i="43"/>
  <c r="F427" i="43"/>
  <c r="L488" i="43"/>
  <c r="L350" i="43"/>
  <c r="F446" i="49"/>
  <c r="O472" i="28"/>
  <c r="O271" i="28"/>
  <c r="O96" i="25"/>
  <c r="O94" i="25" s="1"/>
  <c r="G271" i="38"/>
  <c r="D372" i="45"/>
  <c r="D375" i="45" s="1"/>
  <c r="J495" i="50"/>
  <c r="K378" i="50"/>
  <c r="N495" i="41"/>
  <c r="H172" i="31"/>
  <c r="L89" i="35"/>
  <c r="L95" i="35"/>
  <c r="L88" i="35"/>
  <c r="N342" i="31"/>
  <c r="N348" i="31"/>
  <c r="N341" i="31"/>
  <c r="E266" i="34"/>
  <c r="E272" i="34" s="1"/>
  <c r="E265" i="34"/>
  <c r="H271" i="26"/>
  <c r="H274" i="26"/>
  <c r="H472" i="26"/>
  <c r="H472" i="39"/>
  <c r="H271" i="39"/>
  <c r="J495" i="34"/>
  <c r="O170" i="39"/>
  <c r="O447" i="39"/>
  <c r="D489" i="29"/>
  <c r="E353" i="29"/>
  <c r="E492" i="29" s="1"/>
  <c r="F471" i="29"/>
  <c r="H277" i="29"/>
  <c r="O372" i="45"/>
  <c r="O496" i="45"/>
  <c r="O495" i="25"/>
  <c r="I427" i="27"/>
  <c r="E173" i="41"/>
  <c r="H470" i="47"/>
  <c r="L445" i="41"/>
  <c r="N375" i="30"/>
  <c r="N494" i="30"/>
  <c r="I447" i="29"/>
  <c r="E94" i="34"/>
  <c r="M271" i="39"/>
  <c r="M472" i="39"/>
  <c r="I372" i="39"/>
  <c r="I271" i="28"/>
  <c r="I472" i="28"/>
  <c r="N488" i="51"/>
  <c r="G470" i="47"/>
  <c r="G271" i="45"/>
  <c r="G472" i="45"/>
  <c r="N170" i="25"/>
  <c r="I429" i="42"/>
  <c r="F496" i="48"/>
  <c r="K447" i="51"/>
  <c r="K170" i="51"/>
  <c r="K173" i="51" s="1"/>
  <c r="M372" i="29"/>
  <c r="M496" i="29"/>
  <c r="N271" i="24"/>
  <c r="N472" i="24"/>
  <c r="M429" i="24"/>
  <c r="M94" i="24"/>
  <c r="H172" i="50"/>
  <c r="H447" i="50" s="1"/>
  <c r="M471" i="28"/>
  <c r="K446" i="51"/>
  <c r="J349" i="50"/>
  <c r="J347" i="50" s="1"/>
  <c r="M489" i="45"/>
  <c r="J489" i="26"/>
  <c r="N375" i="39"/>
  <c r="N495" i="39"/>
  <c r="M97" i="28"/>
  <c r="E495" i="45"/>
  <c r="L472" i="15"/>
  <c r="L271" i="15"/>
  <c r="F350" i="32"/>
  <c r="F488" i="32"/>
  <c r="M471" i="33"/>
  <c r="M495" i="39"/>
  <c r="N378" i="39"/>
  <c r="L488" i="46"/>
  <c r="K494" i="42"/>
  <c r="K375" i="42"/>
  <c r="L494" i="42"/>
  <c r="L375" i="42"/>
  <c r="E470" i="39"/>
  <c r="J490" i="35"/>
  <c r="N176" i="33"/>
  <c r="N446" i="33"/>
  <c r="H446" i="42"/>
  <c r="H372" i="30"/>
  <c r="F494" i="48"/>
  <c r="I445" i="29"/>
  <c r="H97" i="39"/>
  <c r="F173" i="36"/>
  <c r="F445" i="36"/>
  <c r="E429" i="15"/>
  <c r="E94" i="15"/>
  <c r="E427" i="15"/>
  <c r="L97" i="40"/>
  <c r="D490" i="50"/>
  <c r="D347" i="50"/>
  <c r="D350" i="50" s="1"/>
  <c r="G429" i="39"/>
  <c r="G94" i="39"/>
  <c r="G350" i="48"/>
  <c r="G488" i="48"/>
  <c r="L428" i="49"/>
  <c r="I349" i="42"/>
  <c r="I347" i="42" s="1"/>
  <c r="I374" i="29"/>
  <c r="I372" i="29"/>
  <c r="F349" i="31"/>
  <c r="F347" i="31" s="1"/>
  <c r="K489" i="29"/>
  <c r="N96" i="26"/>
  <c r="I488" i="25"/>
  <c r="K274" i="25"/>
  <c r="J429" i="34"/>
  <c r="J447" i="52"/>
  <c r="D489" i="37"/>
  <c r="H471" i="32"/>
  <c r="F172" i="49"/>
  <c r="L445" i="24"/>
  <c r="O429" i="51"/>
  <c r="O94" i="51"/>
  <c r="F472" i="39"/>
  <c r="O271" i="44"/>
  <c r="O472" i="44"/>
  <c r="M372" i="24"/>
  <c r="M496" i="24"/>
  <c r="O489" i="35"/>
  <c r="G347" i="47"/>
  <c r="O447" i="52"/>
  <c r="O170" i="52"/>
  <c r="O173" i="52"/>
  <c r="J428" i="41"/>
  <c r="L274" i="50"/>
  <c r="J347" i="35"/>
  <c r="G490" i="47"/>
  <c r="I496" i="39"/>
  <c r="H447" i="46"/>
  <c r="F488" i="29"/>
  <c r="N94" i="46"/>
  <c r="N429" i="46"/>
  <c r="I372" i="38"/>
  <c r="I496" i="38"/>
  <c r="L488" i="27"/>
  <c r="L496" i="35"/>
  <c r="G429" i="42"/>
  <c r="G94" i="42"/>
  <c r="O445" i="32"/>
  <c r="H172" i="27"/>
  <c r="H447" i="27" s="1"/>
  <c r="D489" i="42"/>
  <c r="K471" i="43"/>
  <c r="K277" i="43"/>
  <c r="D489" i="47"/>
  <c r="D350" i="47"/>
  <c r="J428" i="29"/>
  <c r="H273" i="29"/>
  <c r="H271" i="29" s="1"/>
  <c r="L489" i="33"/>
  <c r="N353" i="33"/>
  <c r="N428" i="26"/>
  <c r="E170" i="26"/>
  <c r="E173" i="26" s="1"/>
  <c r="J173" i="32"/>
  <c r="N273" i="32"/>
  <c r="N271" i="32" s="1"/>
  <c r="N274" i="32" s="1"/>
  <c r="J374" i="50"/>
  <c r="J372" i="50" s="1"/>
  <c r="J489" i="42"/>
  <c r="K353" i="42"/>
  <c r="I446" i="26"/>
  <c r="K176" i="26"/>
  <c r="M349" i="45"/>
  <c r="M347" i="45" s="1"/>
  <c r="F428" i="40"/>
  <c r="H100" i="40"/>
  <c r="D347" i="48"/>
  <c r="O472" i="50"/>
  <c r="F427" i="28"/>
  <c r="G350" i="49"/>
  <c r="G488" i="49"/>
  <c r="D170" i="49"/>
  <c r="D447" i="49"/>
  <c r="O271" i="15"/>
  <c r="O472" i="15"/>
  <c r="G347" i="51"/>
  <c r="G350" i="51" s="1"/>
  <c r="I372" i="33"/>
  <c r="O94" i="49"/>
  <c r="I447" i="41"/>
  <c r="N94" i="28"/>
  <c r="N429" i="28"/>
  <c r="F429" i="25"/>
  <c r="N496" i="41"/>
  <c r="N372" i="41"/>
  <c r="N494" i="41" s="1"/>
  <c r="O378" i="41"/>
  <c r="O429" i="38"/>
  <c r="O94" i="38"/>
  <c r="O445" i="24"/>
  <c r="F374" i="32"/>
  <c r="O446" i="33"/>
  <c r="F96" i="31"/>
  <c r="F94" i="31" s="1"/>
  <c r="J172" i="26"/>
  <c r="J170" i="26" s="1"/>
  <c r="G349" i="46"/>
  <c r="M489" i="26"/>
  <c r="N353" i="26"/>
  <c r="M428" i="39"/>
  <c r="M446" i="26"/>
  <c r="G489" i="52"/>
  <c r="I172" i="50"/>
  <c r="I170" i="50"/>
  <c r="D496" i="26"/>
  <c r="K495" i="46"/>
  <c r="K378" i="46"/>
  <c r="K471" i="45"/>
  <c r="H170" i="39"/>
  <c r="N472" i="30"/>
  <c r="F429" i="43"/>
  <c r="O447" i="26"/>
  <c r="N347" i="33"/>
  <c r="N446" i="31"/>
  <c r="N176" i="31"/>
  <c r="D490" i="48"/>
  <c r="F349" i="50"/>
  <c r="F347" i="50" s="1"/>
  <c r="G374" i="45"/>
  <c r="G372" i="45" s="1"/>
  <c r="O88" i="27"/>
  <c r="O96" i="27"/>
  <c r="O89" i="27"/>
  <c r="O95" i="27" s="1"/>
  <c r="O428" i="27" s="1"/>
  <c r="D375" i="26"/>
  <c r="M350" i="29"/>
  <c r="L170" i="42"/>
  <c r="J447" i="31"/>
  <c r="L488" i="29"/>
  <c r="O271" i="41"/>
  <c r="O472" i="41"/>
  <c r="L447" i="32"/>
  <c r="O176" i="32"/>
  <c r="E429" i="44"/>
  <c r="J271" i="46"/>
  <c r="J472" i="46"/>
  <c r="L277" i="46"/>
  <c r="L474" i="46" s="1"/>
  <c r="D472" i="48"/>
  <c r="K496" i="43"/>
  <c r="K490" i="35"/>
  <c r="K347" i="35"/>
  <c r="K350" i="35" s="1"/>
  <c r="N495" i="42"/>
  <c r="K273" i="29"/>
  <c r="K472" i="29" s="1"/>
  <c r="D489" i="28"/>
  <c r="E96" i="39"/>
  <c r="E429" i="39" s="1"/>
  <c r="K495" i="32"/>
  <c r="O471" i="41"/>
  <c r="F96" i="40"/>
  <c r="F94" i="40"/>
  <c r="I471" i="34"/>
  <c r="F96" i="35"/>
  <c r="O349" i="49"/>
  <c r="O347" i="49" s="1"/>
  <c r="O350" i="49" s="1"/>
  <c r="K470" i="31"/>
  <c r="H429" i="37"/>
  <c r="H94" i="37"/>
  <c r="H427" i="37" s="1"/>
  <c r="G429" i="29"/>
  <c r="I100" i="29"/>
  <c r="D429" i="35"/>
  <c r="D94" i="35"/>
  <c r="D97" i="35"/>
  <c r="D349" i="29"/>
  <c r="D490" i="29" s="1"/>
  <c r="O273" i="46"/>
  <c r="O271" i="46" s="1"/>
  <c r="O470" i="46" s="1"/>
  <c r="N471" i="40"/>
  <c r="E375" i="36"/>
  <c r="L173" i="31"/>
  <c r="G170" i="39"/>
  <c r="G472" i="26"/>
  <c r="D429" i="40"/>
  <c r="M490" i="31"/>
  <c r="M347" i="31"/>
  <c r="D274" i="36"/>
  <c r="I97" i="28"/>
  <c r="F94" i="46"/>
  <c r="N427" i="42"/>
  <c r="L378" i="27"/>
  <c r="L498" i="27" s="1"/>
  <c r="F472" i="27"/>
  <c r="I277" i="27"/>
  <c r="I474" i="27" s="1"/>
  <c r="F271" i="27"/>
  <c r="G496" i="50"/>
  <c r="H489" i="49"/>
  <c r="F172" i="44"/>
  <c r="F170" i="44" s="1"/>
  <c r="F173" i="44" s="1"/>
  <c r="E273" i="46"/>
  <c r="E472" i="46"/>
  <c r="K96" i="39"/>
  <c r="D495" i="46"/>
  <c r="F96" i="27"/>
  <c r="F94" i="27" s="1"/>
  <c r="F427" i="27" s="1"/>
  <c r="I349" i="26"/>
  <c r="I347" i="26" s="1"/>
  <c r="I170" i="15"/>
  <c r="I447" i="15"/>
  <c r="L349" i="42"/>
  <c r="L347" i="42"/>
  <c r="I428" i="39"/>
  <c r="I428" i="48"/>
  <c r="O172" i="46"/>
  <c r="E353" i="50"/>
  <c r="E492" i="50" s="1"/>
  <c r="N489" i="50"/>
  <c r="F471" i="48"/>
  <c r="O349" i="43"/>
  <c r="J489" i="15"/>
  <c r="E172" i="32"/>
  <c r="I273" i="34"/>
  <c r="I271" i="34"/>
  <c r="I274" i="34" s="1"/>
  <c r="L372" i="29"/>
  <c r="L496" i="29"/>
  <c r="O378" i="29"/>
  <c r="O498" i="29" s="1"/>
  <c r="G446" i="37"/>
  <c r="K372" i="38"/>
  <c r="M495" i="48"/>
  <c r="N490" i="33"/>
  <c r="F496" i="28"/>
  <c r="O490" i="52"/>
  <c r="O347" i="52"/>
  <c r="E347" i="47"/>
  <c r="E490" i="47"/>
  <c r="G274" i="26"/>
  <c r="G470" i="26"/>
  <c r="N94" i="51"/>
  <c r="N429" i="51"/>
  <c r="H447" i="38"/>
  <c r="H170" i="38"/>
  <c r="M470" i="27"/>
  <c r="M274" i="27"/>
  <c r="J496" i="27"/>
  <c r="J372" i="27"/>
  <c r="F470" i="48"/>
  <c r="F274" i="48"/>
  <c r="K490" i="25"/>
  <c r="K347" i="25"/>
  <c r="F273" i="47"/>
  <c r="F271" i="47" s="1"/>
  <c r="F428" i="27"/>
  <c r="H100" i="27"/>
  <c r="L471" i="27"/>
  <c r="D428" i="45"/>
  <c r="D97" i="45"/>
  <c r="I446" i="45"/>
  <c r="I446" i="29"/>
  <c r="D273" i="31"/>
  <c r="D472" i="31" s="1"/>
  <c r="J374" i="25"/>
  <c r="J372" i="25" s="1"/>
  <c r="J494" i="25" s="1"/>
  <c r="G273" i="33"/>
  <c r="K273" i="35"/>
  <c r="K472" i="35" s="1"/>
  <c r="J446" i="15"/>
  <c r="H471" i="15"/>
  <c r="G96" i="45"/>
  <c r="G94" i="45" s="1"/>
  <c r="I429" i="48"/>
  <c r="J446" i="28"/>
  <c r="L495" i="41"/>
  <c r="N378" i="41"/>
  <c r="E446" i="32"/>
  <c r="E472" i="37"/>
  <c r="L490" i="25"/>
  <c r="J94" i="51"/>
  <c r="L100" i="51"/>
  <c r="J429" i="51"/>
  <c r="D496" i="51"/>
  <c r="I472" i="49"/>
  <c r="I271" i="49"/>
  <c r="G490" i="52"/>
  <c r="G170" i="42"/>
  <c r="N350" i="28"/>
  <c r="N488" i="28"/>
  <c r="I274" i="46"/>
  <c r="K429" i="26"/>
  <c r="J170" i="25"/>
  <c r="J447" i="25"/>
  <c r="H429" i="50"/>
  <c r="H94" i="50"/>
  <c r="H429" i="26"/>
  <c r="J472" i="48"/>
  <c r="J271" i="48"/>
  <c r="F495" i="15"/>
  <c r="H378" i="15"/>
  <c r="I495" i="37"/>
  <c r="I374" i="15"/>
  <c r="I372" i="15" s="1"/>
  <c r="I494" i="15" s="1"/>
  <c r="F94" i="25"/>
  <c r="F97" i="25" s="1"/>
  <c r="F374" i="34"/>
  <c r="H170" i="32"/>
  <c r="M271" i="47"/>
  <c r="M470" i="47" s="1"/>
  <c r="H273" i="28"/>
  <c r="J489" i="27"/>
  <c r="D495" i="31"/>
  <c r="L489" i="48"/>
  <c r="N353" i="48"/>
  <c r="G446" i="34"/>
  <c r="H94" i="29"/>
  <c r="F271" i="28"/>
  <c r="F470" i="28" s="1"/>
  <c r="F472" i="28"/>
  <c r="M372" i="38"/>
  <c r="M494" i="38" s="1"/>
  <c r="M347" i="26"/>
  <c r="M350" i="26" s="1"/>
  <c r="M490" i="26"/>
  <c r="K173" i="37"/>
  <c r="L429" i="41"/>
  <c r="J495" i="28"/>
  <c r="O347" i="28"/>
  <c r="O488" i="28" s="1"/>
  <c r="O170" i="26"/>
  <c r="O445" i="26" s="1"/>
  <c r="K172" i="41"/>
  <c r="K447" i="41" s="1"/>
  <c r="N277" i="35"/>
  <c r="M495" i="43"/>
  <c r="L490" i="43"/>
  <c r="L349" i="28"/>
  <c r="F495" i="34"/>
  <c r="I447" i="28"/>
  <c r="D489" i="25"/>
  <c r="M446" i="42"/>
  <c r="N176" i="42"/>
  <c r="H495" i="29"/>
  <c r="O489" i="40"/>
  <c r="L273" i="40"/>
  <c r="L271" i="40" s="1"/>
  <c r="L372" i="32"/>
  <c r="K96" i="33"/>
  <c r="K429" i="33" s="1"/>
  <c r="J471" i="48"/>
  <c r="N428" i="42"/>
  <c r="L471" i="28"/>
  <c r="N165" i="49"/>
  <c r="N171" i="49" s="1"/>
  <c r="N164" i="49"/>
  <c r="J170" i="15"/>
  <c r="J447" i="15"/>
  <c r="O176" i="28"/>
  <c r="O449" i="28"/>
  <c r="H372" i="28"/>
  <c r="H496" i="28"/>
  <c r="M94" i="32"/>
  <c r="D94" i="42"/>
  <c r="F170" i="26"/>
  <c r="N472" i="47"/>
  <c r="E490" i="43"/>
  <c r="E347" i="43"/>
  <c r="L428" i="50"/>
  <c r="D495" i="44"/>
  <c r="K489" i="49"/>
  <c r="F489" i="35"/>
  <c r="H353" i="35"/>
  <c r="H492" i="35" s="1"/>
  <c r="M495" i="25"/>
  <c r="O172" i="27"/>
  <c r="D488" i="31"/>
  <c r="G489" i="48"/>
  <c r="F495" i="38"/>
  <c r="N273" i="35"/>
  <c r="N271" i="35" s="1"/>
  <c r="L489" i="43"/>
  <c r="F271" i="39"/>
  <c r="G489" i="29"/>
  <c r="E172" i="24"/>
  <c r="E447" i="24"/>
  <c r="H349" i="32"/>
  <c r="H490" i="32" s="1"/>
  <c r="K277" i="46"/>
  <c r="K474" i="46" s="1"/>
  <c r="O471" i="50"/>
  <c r="J273" i="39"/>
  <c r="D428" i="36"/>
  <c r="O374" i="41"/>
  <c r="N271" i="47"/>
  <c r="N274" i="47" s="1"/>
  <c r="O446" i="52"/>
  <c r="O374" i="52"/>
  <c r="O496" i="52"/>
  <c r="O372" i="52"/>
  <c r="H176" i="29"/>
  <c r="F446" i="29"/>
  <c r="K471" i="44"/>
  <c r="N277" i="47"/>
  <c r="L471" i="47"/>
  <c r="M428" i="49"/>
  <c r="M97" i="49"/>
  <c r="O446" i="42"/>
  <c r="M273" i="34"/>
  <c r="M271" i="34" s="1"/>
  <c r="M470" i="34" s="1"/>
  <c r="F341" i="37"/>
  <c r="F342" i="37"/>
  <c r="F348" i="37" s="1"/>
  <c r="F489" i="37" s="1"/>
  <c r="M366" i="28"/>
  <c r="M367" i="28"/>
  <c r="M373" i="28" s="1"/>
  <c r="N378" i="28" s="1"/>
  <c r="N498" i="28" s="1"/>
  <c r="D88" i="32"/>
  <c r="D89" i="32"/>
  <c r="D95" i="32"/>
  <c r="G164" i="32"/>
  <c r="G165" i="32"/>
  <c r="G171" i="32" s="1"/>
  <c r="N88" i="25"/>
  <c r="N89" i="25"/>
  <c r="N95" i="25" s="1"/>
  <c r="N428" i="25" s="1"/>
  <c r="I164" i="49"/>
  <c r="I165" i="49"/>
  <c r="I171" i="49" s="1"/>
  <c r="J427" i="47"/>
  <c r="J97" i="47"/>
  <c r="G372" i="42"/>
  <c r="G496" i="42"/>
  <c r="O429" i="40"/>
  <c r="L447" i="33"/>
  <c r="N429" i="39"/>
  <c r="G447" i="48"/>
  <c r="E372" i="24"/>
  <c r="E494" i="24" s="1"/>
  <c r="E496" i="24"/>
  <c r="K472" i="46"/>
  <c r="K271" i="46"/>
  <c r="J277" i="46" s="1"/>
  <c r="H271" i="15"/>
  <c r="M170" i="49"/>
  <c r="L173" i="27"/>
  <c r="D496" i="38"/>
  <c r="D372" i="38"/>
  <c r="D494" i="38" s="1"/>
  <c r="F375" i="49"/>
  <c r="G170" i="25"/>
  <c r="G173" i="25" s="1"/>
  <c r="G447" i="25"/>
  <c r="J170" i="27"/>
  <c r="J447" i="27"/>
  <c r="K94" i="26"/>
  <c r="I372" i="37"/>
  <c r="E495" i="15"/>
  <c r="N428" i="32"/>
  <c r="L496" i="37"/>
  <c r="F489" i="42"/>
  <c r="N471" i="46"/>
  <c r="E277" i="46"/>
  <c r="E474" i="46" s="1"/>
  <c r="O489" i="51"/>
  <c r="L372" i="35"/>
  <c r="H96" i="32"/>
  <c r="H429" i="32"/>
  <c r="D471" i="44"/>
  <c r="N489" i="33"/>
  <c r="M471" i="30"/>
  <c r="O271" i="43"/>
  <c r="N428" i="41"/>
  <c r="N100" i="41"/>
  <c r="N431" i="41"/>
  <c r="O94" i="32"/>
  <c r="M347" i="48"/>
  <c r="M350" i="48" s="1"/>
  <c r="E347" i="35"/>
  <c r="F94" i="29"/>
  <c r="I471" i="38"/>
  <c r="K277" i="38"/>
  <c r="K474" i="38"/>
  <c r="G446" i="31"/>
  <c r="F170" i="51"/>
  <c r="O349" i="29"/>
  <c r="F170" i="25"/>
  <c r="M374" i="39"/>
  <c r="M372" i="39" s="1"/>
  <c r="H176" i="41"/>
  <c r="G495" i="45"/>
  <c r="I88" i="25"/>
  <c r="I89" i="25"/>
  <c r="I95" i="25" s="1"/>
  <c r="K165" i="38"/>
  <c r="K171" i="38" s="1"/>
  <c r="K446" i="38" s="1"/>
  <c r="K164" i="38"/>
  <c r="K172" i="38" s="1"/>
  <c r="I366" i="48"/>
  <c r="I367" i="48"/>
  <c r="I373" i="48" s="1"/>
  <c r="I495" i="48" s="1"/>
  <c r="F89" i="48"/>
  <c r="F95" i="48"/>
  <c r="F88" i="48"/>
  <c r="F88" i="50"/>
  <c r="F89" i="50"/>
  <c r="F95" i="50" s="1"/>
  <c r="F428" i="50" s="1"/>
  <c r="E265" i="51"/>
  <c r="E273" i="51" s="1"/>
  <c r="E266" i="51"/>
  <c r="E272" i="51" s="1"/>
  <c r="N271" i="46"/>
  <c r="K366" i="51"/>
  <c r="K367" i="51"/>
  <c r="K373" i="51" s="1"/>
  <c r="G427" i="46"/>
  <c r="G471" i="47"/>
  <c r="H277" i="47"/>
  <c r="G471" i="46"/>
  <c r="N495" i="51"/>
  <c r="E378" i="51"/>
  <c r="E498" i="51" s="1"/>
  <c r="H378" i="43"/>
  <c r="K94" i="25"/>
  <c r="O446" i="24"/>
  <c r="M428" i="46"/>
  <c r="D172" i="38"/>
  <c r="D170" i="38" s="1"/>
  <c r="G96" i="35"/>
  <c r="G429" i="35" s="1"/>
  <c r="I446" i="50"/>
  <c r="K176" i="50"/>
  <c r="O170" i="25"/>
  <c r="N471" i="25"/>
  <c r="L349" i="48"/>
  <c r="I428" i="44"/>
  <c r="K100" i="44"/>
  <c r="K431" i="44" s="1"/>
  <c r="G489" i="41"/>
  <c r="H353" i="41"/>
  <c r="O165" i="48"/>
  <c r="O171" i="48" s="1"/>
  <c r="O446" i="48" s="1"/>
  <c r="O164" i="48"/>
  <c r="F165" i="15"/>
  <c r="F171" i="15" s="1"/>
  <c r="F446" i="15" s="1"/>
  <c r="F164" i="15"/>
  <c r="M447" i="52"/>
  <c r="M170" i="52"/>
  <c r="M173" i="52" s="1"/>
  <c r="G472" i="51"/>
  <c r="G271" i="51"/>
  <c r="G470" i="51" s="1"/>
  <c r="N277" i="51"/>
  <c r="N474" i="51" s="1"/>
  <c r="L471" i="51"/>
  <c r="E347" i="40"/>
  <c r="N446" i="35"/>
  <c r="I372" i="27"/>
  <c r="L471" i="43"/>
  <c r="N277" i="43"/>
  <c r="M96" i="29"/>
  <c r="M94" i="29" s="1"/>
  <c r="M97" i="29" s="1"/>
  <c r="I96" i="44"/>
  <c r="I94" i="44" s="1"/>
  <c r="I427" i="44" s="1"/>
  <c r="M372" i="46"/>
  <c r="D271" i="48"/>
  <c r="D274" i="48" s="1"/>
  <c r="E472" i="28"/>
  <c r="E271" i="28"/>
  <c r="E470" i="28" s="1"/>
  <c r="J372" i="29"/>
  <c r="J494" i="29"/>
  <c r="J429" i="25"/>
  <c r="J94" i="25"/>
  <c r="M170" i="38"/>
  <c r="I428" i="50"/>
  <c r="M96" i="46"/>
  <c r="M429" i="46" s="1"/>
  <c r="L271" i="41"/>
  <c r="O428" i="50"/>
  <c r="O446" i="37"/>
  <c r="E341" i="27"/>
  <c r="E342" i="27"/>
  <c r="E348" i="27" s="1"/>
  <c r="K266" i="15"/>
  <c r="K272" i="15" s="1"/>
  <c r="K471" i="15" s="1"/>
  <c r="K265" i="15"/>
  <c r="F341" i="25"/>
  <c r="F342" i="25"/>
  <c r="F348" i="25"/>
  <c r="G490" i="35"/>
  <c r="J496" i="28"/>
  <c r="H277" i="32"/>
  <c r="H474" i="32" s="1"/>
  <c r="K496" i="31"/>
  <c r="D367" i="38"/>
  <c r="D373" i="38" s="1"/>
  <c r="O265" i="52"/>
  <c r="O266" i="52"/>
  <c r="O272" i="52"/>
  <c r="M341" i="30"/>
  <c r="M342" i="30"/>
  <c r="M348" i="30" s="1"/>
  <c r="H367" i="45"/>
  <c r="H373" i="45" s="1"/>
  <c r="H366" i="45"/>
  <c r="J342" i="51"/>
  <c r="J348" i="51" s="1"/>
  <c r="J341" i="51"/>
  <c r="J349" i="51" s="1"/>
  <c r="D265" i="33"/>
  <c r="D266" i="33"/>
  <c r="D272" i="33" s="1"/>
  <c r="D471" i="33" s="1"/>
  <c r="F164" i="35"/>
  <c r="F172" i="35" s="1"/>
  <c r="F447" i="35" s="1"/>
  <c r="F165" i="35"/>
  <c r="F171" i="35"/>
  <c r="N165" i="30"/>
  <c r="N171" i="30" s="1"/>
  <c r="O89" i="35"/>
  <c r="O95" i="35" s="1"/>
  <c r="O428" i="35" s="1"/>
  <c r="O88" i="35"/>
  <c r="O96" i="35" s="1"/>
  <c r="D341" i="33"/>
  <c r="D342" i="33"/>
  <c r="D348" i="33" s="1"/>
  <c r="D489" i="33" s="1"/>
  <c r="O266" i="31"/>
  <c r="O272" i="31" s="1"/>
  <c r="O471" i="31" s="1"/>
  <c r="O265" i="31"/>
  <c r="O273" i="31" s="1"/>
  <c r="J366" i="31"/>
  <c r="J367" i="31"/>
  <c r="J373" i="31" s="1"/>
  <c r="J495" i="31" s="1"/>
  <c r="E366" i="37"/>
  <c r="E374" i="37"/>
  <c r="E367" i="37"/>
  <c r="E373" i="37" s="1"/>
  <c r="E495" i="37" s="1"/>
  <c r="G265" i="31"/>
  <c r="G266" i="31"/>
  <c r="G272" i="31" s="1"/>
  <c r="G471" i="31" s="1"/>
  <c r="H164" i="25"/>
  <c r="H165" i="25"/>
  <c r="H171" i="25" s="1"/>
  <c r="H446" i="25" s="1"/>
  <c r="D266" i="32"/>
  <c r="D272" i="32" s="1"/>
  <c r="D265" i="32"/>
  <c r="F367" i="31"/>
  <c r="F373" i="31" s="1"/>
  <c r="F366" i="31"/>
  <c r="M366" i="42"/>
  <c r="M374" i="42" s="1"/>
  <c r="M496" i="42" s="1"/>
  <c r="M367" i="42"/>
  <c r="M373" i="42" s="1"/>
  <c r="M341" i="28"/>
  <c r="M349" i="28" s="1"/>
  <c r="M342" i="28"/>
  <c r="M348" i="28" s="1"/>
  <c r="M489" i="28" s="1"/>
  <c r="D165" i="42"/>
  <c r="D171" i="42" s="1"/>
  <c r="D446" i="42" s="1"/>
  <c r="D164" i="42"/>
  <c r="D88" i="51"/>
  <c r="D96" i="51" s="1"/>
  <c r="F100" i="51" s="1"/>
  <c r="F431" i="51" s="1"/>
  <c r="D89" i="51"/>
  <c r="D95" i="51" s="1"/>
  <c r="D428" i="51" s="1"/>
  <c r="J367" i="42"/>
  <c r="J373" i="42" s="1"/>
  <c r="J366" i="42"/>
  <c r="D341" i="15"/>
  <c r="D349" i="15" s="1"/>
  <c r="D490" i="15" s="1"/>
  <c r="D342" i="15"/>
  <c r="D348" i="15" s="1"/>
  <c r="D489" i="15" s="1"/>
  <c r="K341" i="50"/>
  <c r="K342" i="50"/>
  <c r="K348" i="50" s="1"/>
  <c r="K489" i="50" s="1"/>
  <c r="I170" i="52"/>
  <c r="I445" i="52" s="1"/>
  <c r="F372" i="47"/>
  <c r="F375" i="47" s="1"/>
  <c r="N342" i="36"/>
  <c r="N348" i="36" s="1"/>
  <c r="N489" i="36" s="1"/>
  <c r="N341" i="36"/>
  <c r="O367" i="39"/>
  <c r="O373" i="39" s="1"/>
  <c r="O495" i="39" s="1"/>
  <c r="O366" i="39"/>
  <c r="M89" i="51"/>
  <c r="M95" i="51" s="1"/>
  <c r="M88" i="51"/>
  <c r="E341" i="15"/>
  <c r="E342" i="15"/>
  <c r="E348" i="15" s="1"/>
  <c r="E489" i="15" s="1"/>
  <c r="I471" i="52"/>
  <c r="D341" i="30"/>
  <c r="H342" i="29"/>
  <c r="H348" i="29" s="1"/>
  <c r="H353" i="29" s="1"/>
  <c r="H492" i="29" s="1"/>
  <c r="H341" i="29"/>
  <c r="J271" i="15"/>
  <c r="J274" i="15"/>
  <c r="J472" i="15"/>
  <c r="H366" i="52"/>
  <c r="H374" i="52" s="1"/>
  <c r="H366" i="35"/>
  <c r="F164" i="50"/>
  <c r="F165" i="50"/>
  <c r="F171" i="50"/>
  <c r="F446" i="50" s="1"/>
  <c r="K89" i="41"/>
  <c r="K95" i="41" s="1"/>
  <c r="K428" i="41" s="1"/>
  <c r="K88" i="41"/>
  <c r="G164" i="24"/>
  <c r="G172" i="24" s="1"/>
  <c r="G165" i="24"/>
  <c r="G171" i="24"/>
  <c r="D96" i="50"/>
  <c r="K349" i="44"/>
  <c r="K347" i="44" s="1"/>
  <c r="K94" i="27"/>
  <c r="K429" i="27"/>
  <c r="H271" i="43"/>
  <c r="C644" i="14"/>
  <c r="C636" i="14"/>
  <c r="C628" i="14"/>
  <c r="J102" i="5"/>
  <c r="O102" i="5" s="1"/>
  <c r="C627" i="14"/>
  <c r="C622" i="14"/>
  <c r="C630" i="14"/>
  <c r="C610" i="14"/>
  <c r="C614" i="14"/>
  <c r="C618" i="14"/>
  <c r="C616" i="14"/>
  <c r="C611" i="14"/>
  <c r="M170" i="46"/>
  <c r="E496" i="52"/>
  <c r="E372" i="52"/>
  <c r="E494" i="52" s="1"/>
  <c r="F89" i="36"/>
  <c r="F95" i="36"/>
  <c r="F88" i="36"/>
  <c r="F96" i="36" s="1"/>
  <c r="N347" i="48"/>
  <c r="N490" i="48"/>
  <c r="J265" i="52"/>
  <c r="J266" i="52"/>
  <c r="J272" i="52" s="1"/>
  <c r="J471" i="52" s="1"/>
  <c r="L88" i="34"/>
  <c r="L96" i="34" s="1"/>
  <c r="L89" i="34"/>
  <c r="L95" i="34"/>
  <c r="L428" i="34" s="1"/>
  <c r="J170" i="43"/>
  <c r="L341" i="37"/>
  <c r="L342" i="37"/>
  <c r="L348" i="37" s="1"/>
  <c r="N372" i="40"/>
  <c r="I164" i="43"/>
  <c r="I165" i="43"/>
  <c r="I171" i="43" s="1"/>
  <c r="E102" i="5"/>
  <c r="F89" i="30"/>
  <c r="F95" i="30"/>
  <c r="K88" i="24"/>
  <c r="K89" i="24"/>
  <c r="K95" i="24" s="1"/>
  <c r="K428" i="24" s="1"/>
  <c r="C617" i="14"/>
  <c r="D342" i="31"/>
  <c r="D348" i="31" s="1"/>
  <c r="N367" i="37"/>
  <c r="N373" i="37" s="1"/>
  <c r="N366" i="37"/>
  <c r="D89" i="41"/>
  <c r="D95" i="41"/>
  <c r="D428" i="41" s="1"/>
  <c r="D88" i="41"/>
  <c r="D96" i="41" s="1"/>
  <c r="D429" i="41" s="1"/>
  <c r="L165" i="26"/>
  <c r="L171" i="26" s="1"/>
  <c r="L164" i="26"/>
  <c r="C632" i="14"/>
  <c r="K342" i="30"/>
  <c r="K348" i="30"/>
  <c r="K350" i="30" s="1"/>
  <c r="F45" i="2"/>
  <c r="L335" i="44"/>
  <c r="J335" i="44"/>
  <c r="F335" i="39"/>
  <c r="F342" i="39" s="1"/>
  <c r="F348" i="39" s="1"/>
  <c r="F489" i="39" s="1"/>
  <c r="J335" i="39"/>
  <c r="K335" i="39"/>
  <c r="D335" i="24"/>
  <c r="D341" i="24" s="1"/>
  <c r="D349" i="24" s="1"/>
  <c r="D347" i="24" s="1"/>
  <c r="D488" i="24" s="1"/>
  <c r="E158" i="52"/>
  <c r="O360" i="15"/>
  <c r="M158" i="45"/>
  <c r="E360" i="44"/>
  <c r="E366" i="44" s="1"/>
  <c r="E374" i="44" s="1"/>
  <c r="G82" i="36"/>
  <c r="G88" i="36" s="1"/>
  <c r="G82" i="32"/>
  <c r="G88" i="32" s="1"/>
  <c r="J82" i="32"/>
  <c r="K82" i="15"/>
  <c r="G82" i="15"/>
  <c r="G89" i="15" s="1"/>
  <c r="G95" i="15" s="1"/>
  <c r="D82" i="46"/>
  <c r="D89" i="46" s="1"/>
  <c r="D95" i="46" s="1"/>
  <c r="E82" i="46"/>
  <c r="J259" i="29"/>
  <c r="J266" i="29" s="1"/>
  <c r="J272" i="29" s="1"/>
  <c r="L259" i="29"/>
  <c r="L265" i="29" s="1"/>
  <c r="L273" i="29" s="1"/>
  <c r="L472" i="29" s="1"/>
  <c r="F43" i="2"/>
  <c r="K158" i="48"/>
  <c r="K165" i="48" s="1"/>
  <c r="K171" i="48" s="1"/>
  <c r="K446" i="48" s="1"/>
  <c r="H82" i="38"/>
  <c r="H89" i="38" s="1"/>
  <c r="H95" i="38" s="1"/>
  <c r="K360" i="29"/>
  <c r="J360" i="49"/>
  <c r="J335" i="41"/>
  <c r="J342" i="41" s="1"/>
  <c r="J348" i="41" s="1"/>
  <c r="J82" i="28"/>
  <c r="L82" i="28"/>
  <c r="L89" i="28"/>
  <c r="L95" i="28" s="1"/>
  <c r="H82" i="28"/>
  <c r="H88" i="28" s="1"/>
  <c r="H96" i="28" s="1"/>
  <c r="E158" i="38"/>
  <c r="J158" i="38"/>
  <c r="L158" i="38"/>
  <c r="F158" i="38"/>
  <c r="I158" i="38"/>
  <c r="L259" i="31"/>
  <c r="M259" i="31"/>
  <c r="M265" i="31"/>
  <c r="F335" i="27"/>
  <c r="F341" i="27" s="1"/>
  <c r="F349" i="27" s="1"/>
  <c r="F347" i="27" s="1"/>
  <c r="H335" i="27"/>
  <c r="H342" i="27"/>
  <c r="H348" i="27" s="1"/>
  <c r="H489" i="27" s="1"/>
  <c r="F53" i="2"/>
  <c r="L335" i="41"/>
  <c r="H259" i="41"/>
  <c r="G259" i="39"/>
  <c r="G265" i="39" s="1"/>
  <c r="E158" i="39"/>
  <c r="N158" i="39"/>
  <c r="N164" i="39" s="1"/>
  <c r="N172" i="39" s="1"/>
  <c r="N447" i="39" s="1"/>
  <c r="J259" i="24"/>
  <c r="J266" i="24"/>
  <c r="J272" i="24" s="1"/>
  <c r="D158" i="34"/>
  <c r="K360" i="33"/>
  <c r="H360" i="33"/>
  <c r="H367" i="33" s="1"/>
  <c r="H373" i="33" s="1"/>
  <c r="H495" i="33" s="1"/>
  <c r="D360" i="33"/>
  <c r="G82" i="51"/>
  <c r="G89" i="51" s="1"/>
  <c r="G95" i="51" s="1"/>
  <c r="G428" i="51" s="1"/>
  <c r="L82" i="51"/>
  <c r="L89" i="51" s="1"/>
  <c r="L95" i="51" s="1"/>
  <c r="L428" i="51" s="1"/>
  <c r="F82" i="51"/>
  <c r="F89" i="51" s="1"/>
  <c r="F95" i="51" s="1"/>
  <c r="L158" i="39"/>
  <c r="L165" i="39" s="1"/>
  <c r="L171" i="39" s="1"/>
  <c r="H335" i="24"/>
  <c r="M360" i="34"/>
  <c r="M367" i="34"/>
  <c r="M373" i="34" s="1"/>
  <c r="J259" i="34"/>
  <c r="J265" i="34" s="1"/>
  <c r="L82" i="33"/>
  <c r="E82" i="33"/>
  <c r="F82" i="33"/>
  <c r="F88" i="33" s="1"/>
  <c r="F96" i="33" s="1"/>
  <c r="F429" i="33" s="1"/>
  <c r="I82" i="33"/>
  <c r="I88" i="33"/>
  <c r="N335" i="15"/>
  <c r="M82" i="50"/>
  <c r="O82" i="45"/>
  <c r="O88" i="45"/>
  <c r="O96" i="45" s="1"/>
  <c r="O429" i="45" s="1"/>
  <c r="E158" i="42"/>
  <c r="E165" i="42" s="1"/>
  <c r="E171" i="42" s="1"/>
  <c r="E446" i="42" s="1"/>
  <c r="O360" i="28"/>
  <c r="J259" i="28"/>
  <c r="J265" i="28"/>
  <c r="L335" i="39"/>
  <c r="L341" i="39" s="1"/>
  <c r="L349" i="39" s="1"/>
  <c r="L490" i="39" s="1"/>
  <c r="M335" i="36"/>
  <c r="M341" i="36" s="1"/>
  <c r="M349" i="36" s="1"/>
  <c r="J259" i="31"/>
  <c r="E335" i="33"/>
  <c r="G335" i="33"/>
  <c r="G341" i="33" s="1"/>
  <c r="H82" i="33"/>
  <c r="H88" i="33" s="1"/>
  <c r="H96" i="33" s="1"/>
  <c r="H429" i="33" s="1"/>
  <c r="N82" i="30"/>
  <c r="F158" i="27"/>
  <c r="F164" i="27" s="1"/>
  <c r="F172" i="27" s="1"/>
  <c r="N360" i="35"/>
  <c r="N366" i="35"/>
  <c r="J360" i="41"/>
  <c r="J367" i="41" s="1"/>
  <c r="J373" i="41" s="1"/>
  <c r="J495" i="41" s="1"/>
  <c r="E360" i="41"/>
  <c r="D259" i="40"/>
  <c r="F259" i="40"/>
  <c r="F266" i="40" s="1"/>
  <c r="G259" i="28"/>
  <c r="G265" i="28" s="1"/>
  <c r="G273" i="28" s="1"/>
  <c r="N335" i="39"/>
  <c r="N342" i="39" s="1"/>
  <c r="N348" i="39" s="1"/>
  <c r="E335" i="39"/>
  <c r="E341" i="39" s="1"/>
  <c r="M335" i="39"/>
  <c r="H335" i="39"/>
  <c r="L82" i="37"/>
  <c r="O259" i="25"/>
  <c r="O265" i="25" s="1"/>
  <c r="J335" i="36"/>
  <c r="D158" i="24"/>
  <c r="H158" i="35"/>
  <c r="L158" i="35"/>
  <c r="L165" i="35"/>
  <c r="L171" i="35" s="1"/>
  <c r="G335" i="32"/>
  <c r="G342" i="32" s="1"/>
  <c r="G348" i="32" s="1"/>
  <c r="G489" i="32" s="1"/>
  <c r="M335" i="32"/>
  <c r="M341" i="32" s="1"/>
  <c r="E335" i="51"/>
  <c r="M335" i="51"/>
  <c r="M342" i="51" s="1"/>
  <c r="M348" i="51" s="1"/>
  <c r="M360" i="49"/>
  <c r="M367" i="49"/>
  <c r="M373" i="49" s="1"/>
  <c r="M495" i="49" s="1"/>
  <c r="I82" i="47"/>
  <c r="D82" i="47"/>
  <c r="D89" i="47" s="1"/>
  <c r="D95" i="47" s="1"/>
  <c r="D428" i="47" s="1"/>
  <c r="J259" i="40"/>
  <c r="J266" i="40"/>
  <c r="J272" i="40" s="1"/>
  <c r="J471" i="40" s="1"/>
  <c r="K82" i="28"/>
  <c r="K335" i="38"/>
  <c r="K342" i="38" s="1"/>
  <c r="K348" i="38" s="1"/>
  <c r="K489" i="38" s="1"/>
  <c r="O335" i="38"/>
  <c r="O341" i="38" s="1"/>
  <c r="I335" i="38"/>
  <c r="I335" i="31"/>
  <c r="I342" i="31" s="1"/>
  <c r="N82" i="31"/>
  <c r="H82" i="31"/>
  <c r="H89" i="31" s="1"/>
  <c r="H95" i="31" s="1"/>
  <c r="I360" i="30"/>
  <c r="N82" i="27"/>
  <c r="N89" i="27" s="1"/>
  <c r="N95" i="27" s="1"/>
  <c r="N428" i="27" s="1"/>
  <c r="J259" i="35"/>
  <c r="J266" i="35" s="1"/>
  <c r="J272" i="35" s="1"/>
  <c r="D158" i="47"/>
  <c r="D165" i="47"/>
  <c r="D171" i="47" s="1"/>
  <c r="D446" i="47" s="1"/>
  <c r="L259" i="44"/>
  <c r="L266" i="44" s="1"/>
  <c r="L272" i="44" s="1"/>
  <c r="M360" i="37"/>
  <c r="M366" i="37" s="1"/>
  <c r="M374" i="37" s="1"/>
  <c r="O158" i="29"/>
  <c r="O164" i="29"/>
  <c r="O172" i="29" s="1"/>
  <c r="D158" i="26"/>
  <c r="N259" i="31"/>
  <c r="N265" i="31" s="1"/>
  <c r="H259" i="51"/>
  <c r="K82" i="50"/>
  <c r="K88" i="50" s="1"/>
  <c r="K96" i="50" s="1"/>
  <c r="L335" i="49"/>
  <c r="L341" i="49" s="1"/>
  <c r="L349" i="49" s="1"/>
  <c r="L490" i="49" s="1"/>
  <c r="I335" i="41"/>
  <c r="K82" i="40"/>
  <c r="K88" i="40" s="1"/>
  <c r="O158" i="28"/>
  <c r="E82" i="28"/>
  <c r="E88" i="28" s="1"/>
  <c r="E96" i="28" s="1"/>
  <c r="E429" i="28" s="1"/>
  <c r="E259" i="31"/>
  <c r="L259" i="52"/>
  <c r="K259" i="52"/>
  <c r="M335" i="35"/>
  <c r="H259" i="35"/>
  <c r="H265" i="35" s="1"/>
  <c r="H273" i="35" s="1"/>
  <c r="H472" i="35" s="1"/>
  <c r="D259" i="35"/>
  <c r="D266" i="35" s="1"/>
  <c r="G158" i="35"/>
  <c r="N335" i="32"/>
  <c r="N341" i="32"/>
  <c r="N349" i="32" s="1"/>
  <c r="H335" i="51"/>
  <c r="N82" i="49"/>
  <c r="N82" i="48"/>
  <c r="H158" i="47"/>
  <c r="D158" i="45"/>
  <c r="D165" i="45" s="1"/>
  <c r="D171" i="45" s="1"/>
  <c r="L259" i="42"/>
  <c r="L266" i="42" s="1"/>
  <c r="L272" i="42" s="1"/>
  <c r="L471" i="42" s="1"/>
  <c r="N259" i="42"/>
  <c r="N265" i="42"/>
  <c r="E82" i="41"/>
  <c r="E88" i="41" s="1"/>
  <c r="J335" i="28"/>
  <c r="J341" i="28"/>
  <c r="J349" i="28" s="1"/>
  <c r="K158" i="28"/>
  <c r="K164" i="28" s="1"/>
  <c r="I158" i="39"/>
  <c r="I164" i="39"/>
  <c r="I259" i="37"/>
  <c r="I265" i="37" s="1"/>
  <c r="N360" i="25"/>
  <c r="N367" i="25" s="1"/>
  <c r="N373" i="25" s="1"/>
  <c r="E158" i="36"/>
  <c r="E165" i="36" s="1"/>
  <c r="D82" i="24"/>
  <c r="D89" i="24" s="1"/>
  <c r="O158" i="34"/>
  <c r="O164" i="34" s="1"/>
  <c r="O172" i="34" s="1"/>
  <c r="O447" i="34" s="1"/>
  <c r="H158" i="34"/>
  <c r="H259" i="31"/>
  <c r="E82" i="31"/>
  <c r="E88" i="31" s="1"/>
  <c r="E89" i="31"/>
  <c r="E95" i="31" s="1"/>
  <c r="E428" i="31" s="1"/>
  <c r="O259" i="33"/>
  <c r="N335" i="30"/>
  <c r="L360" i="27"/>
  <c r="L366" i="27"/>
  <c r="E158" i="15"/>
  <c r="K335" i="47"/>
  <c r="O335" i="46"/>
  <c r="O342" i="46" s="1"/>
  <c r="O348" i="46" s="1"/>
  <c r="D335" i="46"/>
  <c r="D341" i="46" s="1"/>
  <c r="N335" i="45"/>
  <c r="L82" i="44"/>
  <c r="L158" i="43"/>
  <c r="E335" i="28"/>
  <c r="G158" i="38"/>
  <c r="G165" i="38" s="1"/>
  <c r="G171" i="38" s="1"/>
  <c r="G446" i="38" s="1"/>
  <c r="H259" i="37"/>
  <c r="H265" i="37" s="1"/>
  <c r="H273" i="37" s="1"/>
  <c r="H472" i="37" s="1"/>
  <c r="D158" i="37"/>
  <c r="D165" i="37" s="1"/>
  <c r="D171" i="37" s="1"/>
  <c r="D446" i="37" s="1"/>
  <c r="E259" i="25"/>
  <c r="N158" i="36"/>
  <c r="F335" i="36"/>
  <c r="M360" i="31"/>
  <c r="I259" i="31"/>
  <c r="H82" i="30"/>
  <c r="H88" i="30"/>
  <c r="H96" i="30" s="1"/>
  <c r="M360" i="27"/>
  <c r="M367" i="27"/>
  <c r="M373" i="27" s="1"/>
  <c r="M495" i="27" s="1"/>
  <c r="N360" i="52"/>
  <c r="N367" i="52" s="1"/>
  <c r="N373" i="52" s="1"/>
  <c r="L360" i="50"/>
  <c r="N360" i="49"/>
  <c r="N366" i="49"/>
  <c r="N335" i="41"/>
  <c r="F82" i="39"/>
  <c r="F89" i="39"/>
  <c r="F95" i="39" s="1"/>
  <c r="F428" i="39" s="1"/>
  <c r="O259" i="37"/>
  <c r="O266" i="37" s="1"/>
  <c r="O272" i="37" s="1"/>
  <c r="L360" i="36"/>
  <c r="L367" i="36" s="1"/>
  <c r="L373" i="36" s="1"/>
  <c r="L495" i="36" s="1"/>
  <c r="L366" i="36"/>
  <c r="L374" i="36" s="1"/>
  <c r="L496" i="36" s="1"/>
  <c r="I82" i="31"/>
  <c r="I88" i="31" s="1"/>
  <c r="I96" i="31" s="1"/>
  <c r="I429" i="31" s="1"/>
  <c r="O82" i="30"/>
  <c r="O89" i="30" s="1"/>
  <c r="O95" i="30" s="1"/>
  <c r="O428" i="30" s="1"/>
  <c r="I158" i="32"/>
  <c r="I164" i="32"/>
  <c r="O274" i="46"/>
  <c r="L164" i="39"/>
  <c r="E375" i="24"/>
  <c r="D494" i="45"/>
  <c r="I165" i="39"/>
  <c r="I171" i="39" s="1"/>
  <c r="I446" i="39" s="1"/>
  <c r="H341" i="27"/>
  <c r="J470" i="48"/>
  <c r="J274" i="48"/>
  <c r="K498" i="46"/>
  <c r="D173" i="49"/>
  <c r="D445" i="49"/>
  <c r="N470" i="32"/>
  <c r="N429" i="26"/>
  <c r="E273" i="34"/>
  <c r="E271" i="34" s="1"/>
  <c r="E494" i="48"/>
  <c r="E375" i="48"/>
  <c r="I96" i="25"/>
  <c r="I94" i="25" s="1"/>
  <c r="N96" i="25"/>
  <c r="G472" i="33"/>
  <c r="M490" i="45"/>
  <c r="J265" i="40"/>
  <c r="J266" i="28"/>
  <c r="J272" i="28" s="1"/>
  <c r="M266" i="31"/>
  <c r="M272" i="31" s="1"/>
  <c r="M471" i="31" s="1"/>
  <c r="M173" i="46"/>
  <c r="D349" i="33"/>
  <c r="D347" i="33" s="1"/>
  <c r="D488" i="33" s="1"/>
  <c r="F173" i="26"/>
  <c r="F445" i="26"/>
  <c r="J445" i="25"/>
  <c r="J173" i="25"/>
  <c r="L176" i="41"/>
  <c r="O445" i="52"/>
  <c r="N349" i="31"/>
  <c r="M341" i="51"/>
  <c r="M349" i="51" s="1"/>
  <c r="O266" i="25"/>
  <c r="O272" i="25" s="1"/>
  <c r="O471" i="25" s="1"/>
  <c r="L341" i="41"/>
  <c r="L349" i="41" s="1"/>
  <c r="L342" i="41"/>
  <c r="L348" i="41" s="1"/>
  <c r="L164" i="38"/>
  <c r="L172" i="38" s="1"/>
  <c r="L447" i="38" s="1"/>
  <c r="L165" i="38"/>
  <c r="L171" i="38" s="1"/>
  <c r="L446" i="38" s="1"/>
  <c r="E165" i="52"/>
  <c r="E171" i="52" s="1"/>
  <c r="E446" i="52" s="1"/>
  <c r="E164" i="52"/>
  <c r="I172" i="43"/>
  <c r="I447" i="43"/>
  <c r="J470" i="15"/>
  <c r="K273" i="15"/>
  <c r="J375" i="29"/>
  <c r="M495" i="28"/>
  <c r="N470" i="47"/>
  <c r="J445" i="15"/>
  <c r="J173" i="15"/>
  <c r="L472" i="40"/>
  <c r="N474" i="35"/>
  <c r="H498" i="15"/>
  <c r="J97" i="51"/>
  <c r="J427" i="51"/>
  <c r="D271" i="31"/>
  <c r="D274" i="31" s="1"/>
  <c r="E170" i="32"/>
  <c r="E445" i="32" s="1"/>
  <c r="I100" i="27"/>
  <c r="I431" i="27" s="1"/>
  <c r="F429" i="27"/>
  <c r="F447" i="44"/>
  <c r="M488" i="31"/>
  <c r="N470" i="30"/>
  <c r="N274" i="30"/>
  <c r="F372" i="32"/>
  <c r="F494" i="32" s="1"/>
  <c r="O97" i="49"/>
  <c r="O427" i="49"/>
  <c r="O274" i="15"/>
  <c r="O470" i="15"/>
  <c r="L378" i="50"/>
  <c r="L498" i="50" s="1"/>
  <c r="J496" i="50"/>
  <c r="H472" i="29"/>
  <c r="G427" i="42"/>
  <c r="G97" i="42"/>
  <c r="I494" i="38"/>
  <c r="I375" i="38"/>
  <c r="K445" i="51"/>
  <c r="D164" i="47"/>
  <c r="D172" i="47" s="1"/>
  <c r="D447" i="47" s="1"/>
  <c r="K427" i="27"/>
  <c r="G446" i="24"/>
  <c r="I429" i="44"/>
  <c r="H449" i="29"/>
  <c r="N427" i="51"/>
  <c r="N97" i="51"/>
  <c r="I447" i="50"/>
  <c r="G97" i="39"/>
  <c r="G427" i="39"/>
  <c r="M350" i="15"/>
  <c r="M342" i="32"/>
  <c r="M348" i="32" s="1"/>
  <c r="M375" i="38"/>
  <c r="N449" i="31"/>
  <c r="N97" i="28"/>
  <c r="N427" i="28"/>
  <c r="N445" i="25"/>
  <c r="N173" i="25"/>
  <c r="D342" i="46"/>
  <c r="D348" i="46" s="1"/>
  <c r="D489" i="46" s="1"/>
  <c r="L266" i="52"/>
  <c r="L272" i="52" s="1"/>
  <c r="L265" i="52"/>
  <c r="L273" i="52" s="1"/>
  <c r="N367" i="35"/>
  <c r="N373" i="35" s="1"/>
  <c r="F342" i="27"/>
  <c r="F348" i="27" s="1"/>
  <c r="G89" i="32"/>
  <c r="G95" i="32"/>
  <c r="G428" i="32" s="1"/>
  <c r="J374" i="42"/>
  <c r="J372" i="42" s="1"/>
  <c r="J375" i="42" s="1"/>
  <c r="N472" i="35"/>
  <c r="I375" i="15"/>
  <c r="O277" i="32"/>
  <c r="O474" i="32" s="1"/>
  <c r="N94" i="26"/>
  <c r="H176" i="25"/>
  <c r="H449" i="25" s="1"/>
  <c r="L164" i="35"/>
  <c r="L172" i="35" s="1"/>
  <c r="G89" i="36"/>
  <c r="G95" i="36" s="1"/>
  <c r="G428" i="36" s="1"/>
  <c r="D273" i="33"/>
  <c r="D472" i="33" s="1"/>
  <c r="K97" i="25"/>
  <c r="K427" i="25"/>
  <c r="E488" i="35"/>
  <c r="E350" i="35"/>
  <c r="O447" i="27"/>
  <c r="G271" i="33"/>
  <c r="G470" i="33" s="1"/>
  <c r="I173" i="15"/>
  <c r="I445" i="15"/>
  <c r="K488" i="35"/>
  <c r="I496" i="29"/>
  <c r="L470" i="15"/>
  <c r="L274" i="15"/>
  <c r="M366" i="27"/>
  <c r="M374" i="27" s="1"/>
  <c r="M496" i="27" s="1"/>
  <c r="O165" i="34"/>
  <c r="O171" i="34" s="1"/>
  <c r="O446" i="34" s="1"/>
  <c r="E89" i="41"/>
  <c r="E95" i="41" s="1"/>
  <c r="E428" i="41" s="1"/>
  <c r="N342" i="32"/>
  <c r="N348" i="32" s="1"/>
  <c r="N489" i="32" s="1"/>
  <c r="E89" i="28"/>
  <c r="E95" i="28" s="1"/>
  <c r="E428" i="28" s="1"/>
  <c r="H164" i="35"/>
  <c r="H165" i="35"/>
  <c r="H171" i="35" s="1"/>
  <c r="H446" i="35" s="1"/>
  <c r="N489" i="39"/>
  <c r="N89" i="30"/>
  <c r="N95" i="30" s="1"/>
  <c r="N88" i="30"/>
  <c r="O367" i="28"/>
  <c r="O373" i="28" s="1"/>
  <c r="O366" i="28"/>
  <c r="O374" i="28"/>
  <c r="L88" i="33"/>
  <c r="L96" i="33" s="1"/>
  <c r="L429" i="33" s="1"/>
  <c r="L89" i="33"/>
  <c r="L95" i="33" s="1"/>
  <c r="L428" i="33" s="1"/>
  <c r="E165" i="39"/>
  <c r="E171" i="39" s="1"/>
  <c r="E446" i="39" s="1"/>
  <c r="E164" i="39"/>
  <c r="E172" i="39" s="1"/>
  <c r="J89" i="28"/>
  <c r="J95" i="28" s="1"/>
  <c r="J88" i="28"/>
  <c r="J265" i="29"/>
  <c r="J273" i="29"/>
  <c r="E367" i="44"/>
  <c r="E373" i="44" s="1"/>
  <c r="J342" i="44"/>
  <c r="J348" i="44" s="1"/>
  <c r="J489" i="44" s="1"/>
  <c r="J341" i="44"/>
  <c r="O374" i="39"/>
  <c r="O496" i="39"/>
  <c r="F374" i="31"/>
  <c r="F372" i="31" s="1"/>
  <c r="F494" i="31" s="1"/>
  <c r="E496" i="37"/>
  <c r="M94" i="46"/>
  <c r="N474" i="43"/>
  <c r="M445" i="52"/>
  <c r="L490" i="48"/>
  <c r="D447" i="38"/>
  <c r="H474" i="47"/>
  <c r="K495" i="51"/>
  <c r="M496" i="39"/>
  <c r="O378" i="39"/>
  <c r="O498" i="39" s="1"/>
  <c r="L375" i="35"/>
  <c r="L494" i="35"/>
  <c r="G375" i="42"/>
  <c r="G494" i="42"/>
  <c r="N474" i="47"/>
  <c r="O170" i="27"/>
  <c r="O173" i="27" s="1"/>
  <c r="E350" i="43"/>
  <c r="E488" i="43"/>
  <c r="D97" i="42"/>
  <c r="D427" i="42"/>
  <c r="M488" i="26"/>
  <c r="G173" i="42"/>
  <c r="G445" i="42"/>
  <c r="J375" i="27"/>
  <c r="J494" i="27"/>
  <c r="H445" i="38"/>
  <c r="H173" i="38"/>
  <c r="I472" i="34"/>
  <c r="E271" i="46"/>
  <c r="F274" i="27"/>
  <c r="F470" i="27"/>
  <c r="I431" i="29"/>
  <c r="F429" i="40"/>
  <c r="K271" i="29"/>
  <c r="G496" i="45"/>
  <c r="N492" i="26"/>
  <c r="N97" i="46"/>
  <c r="N427" i="46"/>
  <c r="J350" i="35"/>
  <c r="J488" i="35"/>
  <c r="O427" i="51"/>
  <c r="O97" i="51"/>
  <c r="G470" i="45"/>
  <c r="G274" i="45"/>
  <c r="E427" i="34"/>
  <c r="E97" i="34"/>
  <c r="O445" i="39"/>
  <c r="O173" i="39"/>
  <c r="H470" i="39"/>
  <c r="H274" i="39"/>
  <c r="N353" i="31"/>
  <c r="N489" i="31"/>
  <c r="O470" i="28"/>
  <c r="O274" i="28"/>
  <c r="O496" i="31"/>
  <c r="D350" i="38"/>
  <c r="D488" i="38"/>
  <c r="K449" i="41"/>
  <c r="I266" i="37"/>
  <c r="I272" i="37" s="1"/>
  <c r="F494" i="47"/>
  <c r="M374" i="28"/>
  <c r="M496" i="28" s="1"/>
  <c r="M372" i="28"/>
  <c r="H427" i="29"/>
  <c r="H97" i="29"/>
  <c r="O447" i="46"/>
  <c r="N367" i="49"/>
  <c r="N373" i="49" s="1"/>
  <c r="N495" i="49" s="1"/>
  <c r="N88" i="48"/>
  <c r="N96" i="48" s="1"/>
  <c r="N429" i="48" s="1"/>
  <c r="N89" i="48"/>
  <c r="N95" i="48" s="1"/>
  <c r="K341" i="38"/>
  <c r="D349" i="30"/>
  <c r="D490" i="30"/>
  <c r="H172" i="25"/>
  <c r="F172" i="15"/>
  <c r="F447" i="15" s="1"/>
  <c r="H449" i="41"/>
  <c r="K271" i="35"/>
  <c r="E488" i="47"/>
  <c r="E350" i="47"/>
  <c r="O170" i="46"/>
  <c r="M350" i="45"/>
  <c r="M488" i="45"/>
  <c r="H470" i="26"/>
  <c r="E265" i="25"/>
  <c r="E266" i="25"/>
  <c r="E272" i="25" s="1"/>
  <c r="K88" i="28"/>
  <c r="K96" i="28"/>
  <c r="K89" i="28"/>
  <c r="K95" i="28" s="1"/>
  <c r="K428" i="28" s="1"/>
  <c r="M341" i="39"/>
  <c r="M349" i="39" s="1"/>
  <c r="M490" i="39" s="1"/>
  <c r="M342" i="39"/>
  <c r="M348" i="39" s="1"/>
  <c r="M489" i="39" s="1"/>
  <c r="J265" i="24"/>
  <c r="J273" i="24" s="1"/>
  <c r="J472" i="24" s="1"/>
  <c r="H89" i="28"/>
  <c r="H95" i="28" s="1"/>
  <c r="J342" i="39"/>
  <c r="J348" i="39"/>
  <c r="J489" i="39" s="1"/>
  <c r="J341" i="39"/>
  <c r="J349" i="39" s="1"/>
  <c r="J490" i="39" s="1"/>
  <c r="O445" i="25"/>
  <c r="F96" i="50"/>
  <c r="L375" i="29"/>
  <c r="M378" i="29"/>
  <c r="L494" i="29"/>
  <c r="I498" i="50"/>
  <c r="D427" i="35"/>
  <c r="O449" i="32"/>
  <c r="O429" i="27"/>
  <c r="N375" i="41"/>
  <c r="I375" i="29"/>
  <c r="I494" i="29"/>
  <c r="O427" i="25"/>
  <c r="O97" i="25"/>
  <c r="O88" i="30"/>
  <c r="O96" i="30" s="1"/>
  <c r="O429" i="30" s="1"/>
  <c r="E342" i="39"/>
  <c r="E348" i="39" s="1"/>
  <c r="E89" i="33"/>
  <c r="E95" i="33" s="1"/>
  <c r="E428" i="33" s="1"/>
  <c r="E88" i="33"/>
  <c r="K96" i="24"/>
  <c r="K449" i="50"/>
  <c r="F96" i="48"/>
  <c r="G445" i="25"/>
  <c r="M472" i="34"/>
  <c r="I496" i="15"/>
  <c r="I277" i="47"/>
  <c r="F472" i="47"/>
  <c r="F429" i="31"/>
  <c r="F488" i="15"/>
  <c r="H89" i="30"/>
  <c r="H95" i="30" s="1"/>
  <c r="H94" i="30"/>
  <c r="G164" i="38"/>
  <c r="E165" i="15"/>
  <c r="E171" i="15" s="1"/>
  <c r="E446" i="15" s="1"/>
  <c r="E164" i="15"/>
  <c r="D88" i="24"/>
  <c r="D96" i="24" s="1"/>
  <c r="D95" i="24"/>
  <c r="D428" i="24" s="1"/>
  <c r="N266" i="42"/>
  <c r="N272" i="42" s="1"/>
  <c r="N471" i="42" s="1"/>
  <c r="O165" i="29"/>
  <c r="O171" i="29" s="1"/>
  <c r="O446" i="29" s="1"/>
  <c r="I88" i="47"/>
  <c r="I89" i="47"/>
  <c r="I95" i="47"/>
  <c r="I428" i="47" s="1"/>
  <c r="D164" i="24"/>
  <c r="D172" i="24"/>
  <c r="D447" i="24" s="1"/>
  <c r="D165" i="24"/>
  <c r="D171" i="24" s="1"/>
  <c r="D446" i="24" s="1"/>
  <c r="G266" i="28"/>
  <c r="G272" i="28" s="1"/>
  <c r="H277" i="28" s="1"/>
  <c r="H474" i="28" s="1"/>
  <c r="E164" i="42"/>
  <c r="E172" i="42" s="1"/>
  <c r="J341" i="41"/>
  <c r="J349" i="41" s="1"/>
  <c r="J490" i="41" s="1"/>
  <c r="J489" i="41"/>
  <c r="E88" i="46"/>
  <c r="E96" i="46" s="1"/>
  <c r="E429" i="46" s="1"/>
  <c r="E89" i="46"/>
  <c r="E95" i="46" s="1"/>
  <c r="E428" i="46" s="1"/>
  <c r="M165" i="45"/>
  <c r="M171" i="45" s="1"/>
  <c r="M446" i="45" s="1"/>
  <c r="M164" i="45"/>
  <c r="L342" i="44"/>
  <c r="L348" i="44"/>
  <c r="L341" i="44"/>
  <c r="L172" i="26"/>
  <c r="N100" i="34"/>
  <c r="N431" i="34"/>
  <c r="J489" i="51"/>
  <c r="K353" i="51"/>
  <c r="K492" i="51" s="1"/>
  <c r="J97" i="25"/>
  <c r="J427" i="25"/>
  <c r="D470" i="48"/>
  <c r="H492" i="41"/>
  <c r="H498" i="43"/>
  <c r="F445" i="25"/>
  <c r="F173" i="25"/>
  <c r="M488" i="48"/>
  <c r="I375" i="37"/>
  <c r="I494" i="37"/>
  <c r="K274" i="46"/>
  <c r="K470" i="46"/>
  <c r="M100" i="32"/>
  <c r="M431" i="32"/>
  <c r="M427" i="32"/>
  <c r="M97" i="32"/>
  <c r="L494" i="32"/>
  <c r="L375" i="32"/>
  <c r="F274" i="28"/>
  <c r="N492" i="48"/>
  <c r="I274" i="49"/>
  <c r="I470" i="49"/>
  <c r="J496" i="25"/>
  <c r="I470" i="34"/>
  <c r="I490" i="26"/>
  <c r="F277" i="46"/>
  <c r="F427" i="40"/>
  <c r="F97" i="40"/>
  <c r="J470" i="46"/>
  <c r="J274" i="46"/>
  <c r="O274" i="41"/>
  <c r="O470" i="41"/>
  <c r="N488" i="33"/>
  <c r="N350" i="33"/>
  <c r="O427" i="38"/>
  <c r="H431" i="40"/>
  <c r="K492" i="42"/>
  <c r="E445" i="26"/>
  <c r="N492" i="33"/>
  <c r="M375" i="24"/>
  <c r="M494" i="24"/>
  <c r="F447" i="49"/>
  <c r="L353" i="42"/>
  <c r="L492" i="42" s="1"/>
  <c r="I490" i="42"/>
  <c r="E97" i="15"/>
  <c r="N449" i="33"/>
  <c r="H170" i="50"/>
  <c r="M494" i="29"/>
  <c r="M375" i="29"/>
  <c r="J470" i="32"/>
  <c r="J274" i="32"/>
  <c r="F494" i="51"/>
  <c r="F375" i="51"/>
  <c r="O342" i="38"/>
  <c r="O348" i="38"/>
  <c r="N341" i="15"/>
  <c r="N349" i="15" s="1"/>
  <c r="N347" i="15" s="1"/>
  <c r="N342" i="15"/>
  <c r="N348" i="15" s="1"/>
  <c r="N494" i="40"/>
  <c r="N375" i="40"/>
  <c r="J273" i="52"/>
  <c r="N350" i="48"/>
  <c r="N488" i="48"/>
  <c r="F446" i="35"/>
  <c r="E274" i="28"/>
  <c r="F445" i="51"/>
  <c r="F173" i="51"/>
  <c r="G176" i="51"/>
  <c r="G449" i="51" s="1"/>
  <c r="I172" i="49"/>
  <c r="N498" i="41"/>
  <c r="H431" i="27"/>
  <c r="G173" i="39"/>
  <c r="G445" i="39"/>
  <c r="F496" i="32"/>
  <c r="I378" i="32"/>
  <c r="I498" i="32" s="1"/>
  <c r="K474" i="43"/>
  <c r="O470" i="44"/>
  <c r="O274" i="44"/>
  <c r="F490" i="31"/>
  <c r="I494" i="39"/>
  <c r="I375" i="39"/>
  <c r="N341" i="45"/>
  <c r="N349" i="45" s="1"/>
  <c r="N342" i="45"/>
  <c r="N348" i="45" s="1"/>
  <c r="N489" i="45" s="1"/>
  <c r="H341" i="39"/>
  <c r="H342" i="39"/>
  <c r="H348" i="39" s="1"/>
  <c r="H489" i="39" s="1"/>
  <c r="F88" i="51"/>
  <c r="F96" i="51" s="1"/>
  <c r="K164" i="48"/>
  <c r="K172" i="48" s="1"/>
  <c r="K170" i="48" s="1"/>
  <c r="H374" i="35"/>
  <c r="H496" i="35" s="1"/>
  <c r="E349" i="15"/>
  <c r="E490" i="15" s="1"/>
  <c r="N274" i="35"/>
  <c r="N470" i="35"/>
  <c r="F427" i="25"/>
  <c r="H445" i="39"/>
  <c r="H173" i="39"/>
  <c r="O498" i="41"/>
  <c r="I375" i="33"/>
  <c r="I494" i="33"/>
  <c r="D350" i="48"/>
  <c r="D488" i="48"/>
  <c r="H375" i="30"/>
  <c r="H494" i="30"/>
  <c r="N498" i="39"/>
  <c r="L367" i="50"/>
  <c r="L373" i="50" s="1"/>
  <c r="L366" i="50"/>
  <c r="L374" i="50" s="1"/>
  <c r="K165" i="28"/>
  <c r="K171" i="28"/>
  <c r="K176" i="28" s="1"/>
  <c r="K449" i="28" s="1"/>
  <c r="L342" i="39"/>
  <c r="L348" i="39" s="1"/>
  <c r="H495" i="35"/>
  <c r="E349" i="27"/>
  <c r="E347" i="27"/>
  <c r="E350" i="27"/>
  <c r="G427" i="45"/>
  <c r="G97" i="45"/>
  <c r="O488" i="52"/>
  <c r="O350" i="52"/>
  <c r="M470" i="39"/>
  <c r="M274" i="39"/>
  <c r="L274" i="35"/>
  <c r="N366" i="52"/>
  <c r="N374" i="52" s="1"/>
  <c r="J342" i="28"/>
  <c r="J348" i="28" s="1"/>
  <c r="I366" i="30"/>
  <c r="I374" i="30" s="1"/>
  <c r="I367" i="30"/>
  <c r="I373" i="30" s="1"/>
  <c r="I495" i="30" s="1"/>
  <c r="N165" i="39"/>
  <c r="N171" i="39" s="1"/>
  <c r="N446" i="39" s="1"/>
  <c r="K96" i="41"/>
  <c r="G273" i="31"/>
  <c r="O273" i="52"/>
  <c r="O271" i="52" s="1"/>
  <c r="O470" i="52" s="1"/>
  <c r="M429" i="29"/>
  <c r="O172" i="48"/>
  <c r="H94" i="32"/>
  <c r="H97" i="32" s="1"/>
  <c r="G446" i="32"/>
  <c r="H176" i="32"/>
  <c r="H449" i="32" s="1"/>
  <c r="H375" i="28"/>
  <c r="H494" i="28"/>
  <c r="O350" i="28"/>
  <c r="H445" i="32"/>
  <c r="H173" i="32"/>
  <c r="G429" i="45"/>
  <c r="O490" i="49"/>
  <c r="K449" i="26"/>
  <c r="J490" i="50"/>
  <c r="N470" i="24"/>
  <c r="N274" i="24"/>
  <c r="O375" i="31"/>
  <c r="O494" i="31"/>
  <c r="K427" i="31"/>
  <c r="K97" i="31"/>
  <c r="O277" i="35"/>
  <c r="O474" i="35" s="1"/>
  <c r="O265" i="37"/>
  <c r="O273" i="37" s="1"/>
  <c r="O472" i="37" s="1"/>
  <c r="I265" i="31"/>
  <c r="I266" i="31"/>
  <c r="I272" i="31"/>
  <c r="I471" i="31" s="1"/>
  <c r="E171" i="36"/>
  <c r="E446" i="36" s="1"/>
  <c r="E164" i="36"/>
  <c r="L265" i="42"/>
  <c r="L273" i="42"/>
  <c r="D272" i="35"/>
  <c r="D265" i="35"/>
  <c r="M367" i="37"/>
  <c r="M373" i="37" s="1"/>
  <c r="I348" i="31"/>
  <c r="I341" i="31"/>
  <c r="M366" i="49"/>
  <c r="J341" i="36"/>
  <c r="J349" i="36" s="1"/>
  <c r="J342" i="36"/>
  <c r="J348" i="36" s="1"/>
  <c r="J489" i="36" s="1"/>
  <c r="F265" i="40"/>
  <c r="F273" i="40"/>
  <c r="F272" i="40"/>
  <c r="G342" i="33"/>
  <c r="G348" i="33" s="1"/>
  <c r="G349" i="33"/>
  <c r="O89" i="45"/>
  <c r="O95" i="45" s="1"/>
  <c r="O428" i="45" s="1"/>
  <c r="M366" i="34"/>
  <c r="D367" i="33"/>
  <c r="D373" i="33" s="1"/>
  <c r="D495" i="33" s="1"/>
  <c r="D366" i="33"/>
  <c r="H266" i="41"/>
  <c r="H272" i="41"/>
  <c r="H277" i="41" s="1"/>
  <c r="H474" i="41" s="1"/>
  <c r="H265" i="41"/>
  <c r="H273" i="41"/>
  <c r="H472" i="41" s="1"/>
  <c r="F165" i="38"/>
  <c r="F171" i="38"/>
  <c r="F446" i="38" s="1"/>
  <c r="F164" i="38"/>
  <c r="F172" i="38"/>
  <c r="J367" i="49"/>
  <c r="J373" i="49" s="1"/>
  <c r="J366" i="49"/>
  <c r="J374" i="49" s="1"/>
  <c r="D88" i="46"/>
  <c r="O367" i="15"/>
  <c r="O373" i="15" s="1"/>
  <c r="O366" i="15"/>
  <c r="O374" i="15" s="1"/>
  <c r="O496" i="15" s="1"/>
  <c r="N374" i="37"/>
  <c r="N372" i="37" s="1"/>
  <c r="F428" i="30"/>
  <c r="L349" i="37"/>
  <c r="H470" i="43"/>
  <c r="F172" i="50"/>
  <c r="N349" i="36"/>
  <c r="K349" i="50"/>
  <c r="K490" i="50" s="1"/>
  <c r="D172" i="42"/>
  <c r="D447" i="42" s="1"/>
  <c r="D273" i="32"/>
  <c r="N172" i="30"/>
  <c r="H374" i="45"/>
  <c r="F349" i="25"/>
  <c r="M494" i="46"/>
  <c r="M375" i="46"/>
  <c r="I375" i="27"/>
  <c r="I494" i="27"/>
  <c r="N470" i="46"/>
  <c r="N274" i="46"/>
  <c r="I374" i="48"/>
  <c r="I372" i="48" s="1"/>
  <c r="I494" i="48" s="1"/>
  <c r="O427" i="32"/>
  <c r="O97" i="32"/>
  <c r="K97" i="26"/>
  <c r="K427" i="26"/>
  <c r="M445" i="49"/>
  <c r="M173" i="49"/>
  <c r="D96" i="32"/>
  <c r="E170" i="24"/>
  <c r="E173" i="24" s="1"/>
  <c r="N449" i="42"/>
  <c r="M277" i="47"/>
  <c r="M474" i="47" s="1"/>
  <c r="M274" i="47"/>
  <c r="H427" i="50"/>
  <c r="H97" i="50"/>
  <c r="L431" i="51"/>
  <c r="L490" i="42"/>
  <c r="F97" i="27"/>
  <c r="G100" i="27"/>
  <c r="G431" i="27" s="1"/>
  <c r="F445" i="44"/>
  <c r="F427" i="46"/>
  <c r="F97" i="46"/>
  <c r="H97" i="37"/>
  <c r="L173" i="42"/>
  <c r="L445" i="42"/>
  <c r="F490" i="50"/>
  <c r="I353" i="50"/>
  <c r="I492" i="50" s="1"/>
  <c r="F353" i="50"/>
  <c r="F492" i="50" s="1"/>
  <c r="G488" i="47"/>
  <c r="G350" i="47"/>
  <c r="F170" i="49"/>
  <c r="F173" i="49"/>
  <c r="J353" i="25"/>
  <c r="J492" i="25"/>
  <c r="M427" i="24"/>
  <c r="I274" i="28"/>
  <c r="I470" i="28"/>
  <c r="H474" i="29"/>
  <c r="L428" i="35"/>
  <c r="K498" i="50"/>
  <c r="O350" i="32"/>
  <c r="I496" i="48"/>
  <c r="J474" i="46"/>
  <c r="M498" i="29"/>
  <c r="O489" i="46"/>
  <c r="E273" i="25"/>
  <c r="D349" i="46"/>
  <c r="D347" i="46" s="1"/>
  <c r="D488" i="46" s="1"/>
  <c r="N96" i="30"/>
  <c r="N94" i="30" s="1"/>
  <c r="N427" i="30" s="1"/>
  <c r="J273" i="28"/>
  <c r="I172" i="39"/>
  <c r="I447" i="39" s="1"/>
  <c r="I96" i="47"/>
  <c r="I429" i="47" s="1"/>
  <c r="I94" i="47"/>
  <c r="F375" i="32"/>
  <c r="O353" i="31"/>
  <c r="O492" i="31" s="1"/>
  <c r="H429" i="30"/>
  <c r="M347" i="51"/>
  <c r="E172" i="36"/>
  <c r="E447" i="36" s="1"/>
  <c r="N374" i="49"/>
  <c r="N496" i="49" s="1"/>
  <c r="L489" i="41"/>
  <c r="O472" i="52"/>
  <c r="O94" i="27"/>
  <c r="O427" i="27" s="1"/>
  <c r="I176" i="25"/>
  <c r="I449" i="25"/>
  <c r="F474" i="46"/>
  <c r="F429" i="36"/>
  <c r="J273" i="34"/>
  <c r="E172" i="15"/>
  <c r="K429" i="28"/>
  <c r="K94" i="28"/>
  <c r="K427" i="28" s="1"/>
  <c r="D347" i="30"/>
  <c r="K349" i="38"/>
  <c r="K490" i="38" s="1"/>
  <c r="N428" i="30"/>
  <c r="D271" i="33"/>
  <c r="D274" i="33" s="1"/>
  <c r="N374" i="35"/>
  <c r="I172" i="32"/>
  <c r="M347" i="36"/>
  <c r="E173" i="32"/>
  <c r="H100" i="39"/>
  <c r="H431" i="39" s="1"/>
  <c r="L449" i="41"/>
  <c r="N429" i="25"/>
  <c r="M172" i="45"/>
  <c r="I474" i="47"/>
  <c r="D374" i="33"/>
  <c r="I429" i="25"/>
  <c r="I96" i="33"/>
  <c r="O445" i="27"/>
  <c r="E96" i="31"/>
  <c r="D490" i="33"/>
  <c r="K429" i="41"/>
  <c r="L100" i="41"/>
  <c r="L431" i="41" s="1"/>
  <c r="O176" i="26"/>
  <c r="O449" i="26" s="1"/>
  <c r="K429" i="24"/>
  <c r="J273" i="40"/>
  <c r="E472" i="34"/>
  <c r="I489" i="31"/>
  <c r="H349" i="39"/>
  <c r="H490" i="39" s="1"/>
  <c r="G273" i="39"/>
  <c r="K488" i="44"/>
  <c r="M273" i="31"/>
  <c r="M472" i="31"/>
  <c r="N273" i="42"/>
  <c r="O372" i="28"/>
  <c r="E274" i="46"/>
  <c r="E470" i="46"/>
  <c r="L176" i="43"/>
  <c r="L449" i="43" s="1"/>
  <c r="E445" i="24"/>
  <c r="K94" i="41"/>
  <c r="E490" i="27"/>
  <c r="L349" i="44"/>
  <c r="E96" i="33"/>
  <c r="E429" i="33" s="1"/>
  <c r="F170" i="15"/>
  <c r="N492" i="31"/>
  <c r="E372" i="37"/>
  <c r="E494" i="37" s="1"/>
  <c r="J496" i="42"/>
  <c r="L378" i="42"/>
  <c r="G96" i="32"/>
  <c r="M349" i="32"/>
  <c r="M490" i="32" s="1"/>
  <c r="O378" i="42"/>
  <c r="O498" i="42" s="1"/>
  <c r="L498" i="42"/>
  <c r="O496" i="28"/>
  <c r="N429" i="30"/>
  <c r="N496" i="35"/>
  <c r="M490" i="36"/>
  <c r="I94" i="31"/>
  <c r="M490" i="51"/>
  <c r="O353" i="51"/>
  <c r="O492" i="51" s="1"/>
  <c r="AT198" i="17"/>
  <c r="AT202" i="17"/>
  <c r="AT206" i="17"/>
  <c r="AT210" i="17"/>
  <c r="AT214" i="17"/>
  <c r="AT197" i="17"/>
  <c r="AQ198" i="17"/>
  <c r="AR199" i="17"/>
  <c r="AT201" i="17"/>
  <c r="AQ202" i="17"/>
  <c r="AR203" i="17"/>
  <c r="AO204" i="17"/>
  <c r="AQ206" i="17"/>
  <c r="AR207" i="17"/>
  <c r="AO208" i="17"/>
  <c r="AQ210" i="17"/>
  <c r="AR211" i="17"/>
  <c r="AO212" i="17"/>
  <c r="AQ214" i="17"/>
  <c r="AR215" i="17"/>
  <c r="AO216" i="17"/>
  <c r="AQ218" i="17"/>
  <c r="AR219" i="17"/>
  <c r="AT218" i="17"/>
  <c r="AT196" i="17"/>
  <c r="AQ197" i="17"/>
  <c r="AR198" i="17"/>
  <c r="AT200" i="17"/>
  <c r="AQ201" i="17"/>
  <c r="AR202" i="17"/>
  <c r="AO203" i="17"/>
  <c r="AT204" i="17"/>
  <c r="AR206" i="17"/>
  <c r="AO207" i="17"/>
  <c r="AT208" i="17"/>
  <c r="AR210" i="17"/>
  <c r="AO211" i="17"/>
  <c r="AT212" i="17"/>
  <c r="AR214" i="17"/>
  <c r="AT216" i="17"/>
  <c r="AR218" i="17"/>
  <c r="AO219" i="17"/>
  <c r="D471" i="35"/>
  <c r="D490" i="24"/>
  <c r="O277" i="29"/>
  <c r="O474" i="29" s="1"/>
  <c r="N495" i="52"/>
  <c r="F471" i="40"/>
  <c r="H427" i="30"/>
  <c r="D428" i="46"/>
  <c r="F447" i="38"/>
  <c r="G490" i="33"/>
  <c r="J347" i="41"/>
  <c r="H353" i="25"/>
  <c r="H492" i="25" s="1"/>
  <c r="I446" i="49"/>
  <c r="K176" i="49"/>
  <c r="K449" i="49" s="1"/>
  <c r="E176" i="49"/>
  <c r="N176" i="49"/>
  <c r="I350" i="26"/>
  <c r="I488" i="26"/>
  <c r="I100" i="30"/>
  <c r="I431" i="30" s="1"/>
  <c r="O97" i="27"/>
  <c r="K97" i="41"/>
  <c r="M447" i="45"/>
  <c r="D170" i="24"/>
  <c r="H471" i="41"/>
  <c r="G347" i="33"/>
  <c r="G488" i="33" s="1"/>
  <c r="H172" i="35"/>
  <c r="H447" i="35" s="1"/>
  <c r="L470" i="40"/>
  <c r="K489" i="30"/>
  <c r="G494" i="45"/>
  <c r="G375" i="45"/>
  <c r="I445" i="50"/>
  <c r="I173" i="50"/>
  <c r="H470" i="29"/>
  <c r="H274" i="29"/>
  <c r="E471" i="34"/>
  <c r="F170" i="38"/>
  <c r="F490" i="27"/>
  <c r="E94" i="46"/>
  <c r="E97" i="46" s="1"/>
  <c r="L271" i="29"/>
  <c r="M271" i="31"/>
  <c r="H347" i="39"/>
  <c r="L274" i="40"/>
  <c r="F489" i="25"/>
  <c r="N446" i="49"/>
  <c r="D471" i="32"/>
  <c r="F428" i="48"/>
  <c r="F350" i="50"/>
  <c r="F488" i="50"/>
  <c r="J173" i="26"/>
  <c r="J445" i="26"/>
  <c r="O447" i="29"/>
  <c r="N495" i="37"/>
  <c r="N446" i="30"/>
  <c r="M494" i="39"/>
  <c r="L350" i="42"/>
  <c r="L488" i="42"/>
  <c r="F427" i="31"/>
  <c r="F97" i="31"/>
  <c r="J375" i="50"/>
  <c r="J494" i="50"/>
  <c r="L173" i="33"/>
  <c r="L445" i="33"/>
  <c r="I97" i="51"/>
  <c r="I427" i="51"/>
  <c r="I427" i="39"/>
  <c r="I97" i="39"/>
  <c r="L488" i="32"/>
  <c r="L350" i="32"/>
  <c r="I470" i="25"/>
  <c r="I274" i="25"/>
  <c r="O350" i="44"/>
  <c r="O488" i="44"/>
  <c r="O494" i="37"/>
  <c r="O375" i="37"/>
  <c r="L445" i="44"/>
  <c r="L173" i="44"/>
  <c r="N494" i="15"/>
  <c r="N375" i="15"/>
  <c r="L494" i="31"/>
  <c r="M342" i="36"/>
  <c r="M348" i="36" s="1"/>
  <c r="H88" i="38"/>
  <c r="H266" i="35"/>
  <c r="H272" i="35"/>
  <c r="H471" i="35" s="1"/>
  <c r="N366" i="25"/>
  <c r="F88" i="39"/>
  <c r="J366" i="41"/>
  <c r="H489" i="29"/>
  <c r="E94" i="39"/>
  <c r="E97" i="39"/>
  <c r="K100" i="41"/>
  <c r="N488" i="29"/>
  <c r="E375" i="35"/>
  <c r="F375" i="42"/>
  <c r="D375" i="51"/>
  <c r="D494" i="51"/>
  <c r="E274" i="33"/>
  <c r="E470" i="33"/>
  <c r="N427" i="32"/>
  <c r="N97" i="32"/>
  <c r="L274" i="36"/>
  <c r="L470" i="36"/>
  <c r="L427" i="15"/>
  <c r="L97" i="15"/>
  <c r="F445" i="41"/>
  <c r="M97" i="37"/>
  <c r="M427" i="37"/>
  <c r="E274" i="42"/>
  <c r="E470" i="42"/>
  <c r="O494" i="50"/>
  <c r="O375" i="50"/>
  <c r="L274" i="47"/>
  <c r="L470" i="47"/>
  <c r="I350" i="43"/>
  <c r="I488" i="43"/>
  <c r="J375" i="28"/>
  <c r="J494" i="28"/>
  <c r="L375" i="38"/>
  <c r="L494" i="38"/>
  <c r="D375" i="36"/>
  <c r="D494" i="36"/>
  <c r="F274" i="33"/>
  <c r="F470" i="33"/>
  <c r="G488" i="39"/>
  <c r="G350" i="39"/>
  <c r="K170" i="41"/>
  <c r="D347" i="29"/>
  <c r="D488" i="29" s="1"/>
  <c r="H170" i="27"/>
  <c r="H173" i="27" s="1"/>
  <c r="F375" i="15"/>
  <c r="L427" i="41"/>
  <c r="H97" i="27"/>
  <c r="G427" i="33"/>
  <c r="N494" i="26"/>
  <c r="N375" i="26"/>
  <c r="O375" i="36"/>
  <c r="O494" i="36"/>
  <c r="F375" i="50"/>
  <c r="F494" i="50"/>
  <c r="M274" i="42"/>
  <c r="M470" i="42"/>
  <c r="I274" i="51"/>
  <c r="I470" i="51"/>
  <c r="E97" i="36"/>
  <c r="E427" i="36"/>
  <c r="N427" i="39"/>
  <c r="N97" i="39"/>
  <c r="F350" i="26"/>
  <c r="F488" i="26"/>
  <c r="J488" i="52"/>
  <c r="J350" i="52"/>
  <c r="H97" i="36"/>
  <c r="H427" i="36"/>
  <c r="F173" i="45"/>
  <c r="F445" i="45"/>
  <c r="M470" i="48"/>
  <c r="M274" i="48"/>
  <c r="N445" i="50"/>
  <c r="N173" i="50"/>
  <c r="I488" i="15"/>
  <c r="I350" i="15"/>
  <c r="D173" i="48"/>
  <c r="D445" i="48"/>
  <c r="K97" i="51"/>
  <c r="K427" i="51"/>
  <c r="L274" i="43"/>
  <c r="L470" i="43"/>
  <c r="L274" i="45"/>
  <c r="L470" i="45"/>
  <c r="N274" i="41"/>
  <c r="N470" i="41"/>
  <c r="F274" i="41"/>
  <c r="F470" i="41"/>
  <c r="F97" i="49"/>
  <c r="F427" i="49"/>
  <c r="L494" i="40"/>
  <c r="L375" i="40"/>
  <c r="I445" i="42"/>
  <c r="I173" i="42"/>
  <c r="N173" i="35"/>
  <c r="N445" i="35"/>
  <c r="J350" i="27"/>
  <c r="J488" i="27"/>
  <c r="E375" i="26"/>
  <c r="E494" i="26"/>
  <c r="K488" i="28"/>
  <c r="K350" i="28"/>
  <c r="J445" i="44"/>
  <c r="J173" i="44"/>
  <c r="N353" i="28"/>
  <c r="N492" i="28"/>
  <c r="J375" i="48"/>
  <c r="J470" i="38"/>
  <c r="H274" i="27"/>
  <c r="O470" i="51"/>
  <c r="O274" i="51"/>
  <c r="I173" i="25"/>
  <c r="I445" i="25"/>
  <c r="L375" i="25"/>
  <c r="L494" i="25"/>
  <c r="K173" i="47"/>
  <c r="K445" i="47"/>
  <c r="D470" i="43"/>
  <c r="D274" i="43"/>
  <c r="F494" i="38"/>
  <c r="F375" i="38"/>
  <c r="D488" i="37"/>
  <c r="D350" i="37"/>
  <c r="N97" i="38"/>
  <c r="N427" i="38"/>
  <c r="L494" i="45"/>
  <c r="L375" i="45"/>
  <c r="N350" i="35"/>
  <c r="N488" i="35"/>
  <c r="L494" i="44"/>
  <c r="L375" i="44"/>
  <c r="E375" i="32"/>
  <c r="E494" i="32"/>
  <c r="D445" i="51"/>
  <c r="D173" i="51"/>
  <c r="L350" i="35"/>
  <c r="L488" i="35"/>
  <c r="O472" i="51"/>
  <c r="E170" i="48"/>
  <c r="O447" i="50"/>
  <c r="L353" i="33"/>
  <c r="L492" i="33" s="1"/>
  <c r="F472" i="38"/>
  <c r="E271" i="47"/>
  <c r="D472" i="43"/>
  <c r="D271" i="38"/>
  <c r="D470" i="38"/>
  <c r="H271" i="25"/>
  <c r="H274" i="25" s="1"/>
  <c r="J490" i="38"/>
  <c r="M472" i="27"/>
  <c r="O496" i="50"/>
  <c r="N271" i="43"/>
  <c r="N274" i="43" s="1"/>
  <c r="E490" i="45"/>
  <c r="M429" i="49"/>
  <c r="J94" i="35"/>
  <c r="K372" i="50"/>
  <c r="J378" i="50"/>
  <c r="D496" i="36"/>
  <c r="E496" i="32"/>
  <c r="O170" i="38"/>
  <c r="O445" i="38" s="1"/>
  <c r="O447" i="38"/>
  <c r="H277" i="27"/>
  <c r="H474" i="27" s="1"/>
  <c r="G471" i="27"/>
  <c r="H378" i="51"/>
  <c r="H498" i="51" s="1"/>
  <c r="F495" i="51"/>
  <c r="O489" i="34"/>
  <c r="J428" i="43"/>
  <c r="K100" i="49"/>
  <c r="K431" i="49" s="1"/>
  <c r="I428" i="49"/>
  <c r="F471" i="33"/>
  <c r="O94" i="31"/>
  <c r="O97" i="31" s="1"/>
  <c r="G372" i="25"/>
  <c r="G494" i="25" s="1"/>
  <c r="E347" i="41"/>
  <c r="H472" i="30"/>
  <c r="I428" i="34"/>
  <c r="D429" i="44"/>
  <c r="D94" i="44"/>
  <c r="D97" i="44"/>
  <c r="K277" i="42"/>
  <c r="J471" i="42"/>
  <c r="M372" i="35"/>
  <c r="E271" i="49"/>
  <c r="E470" i="49" s="1"/>
  <c r="I271" i="30"/>
  <c r="G372" i="51"/>
  <c r="G375" i="51" s="1"/>
  <c r="J170" i="41"/>
  <c r="O94" i="39"/>
  <c r="K490" i="33"/>
  <c r="D490" i="37"/>
  <c r="M372" i="48"/>
  <c r="M494" i="48" s="1"/>
  <c r="M271" i="35"/>
  <c r="G347" i="29"/>
  <c r="D94" i="48"/>
  <c r="D97" i="48" s="1"/>
  <c r="D472" i="26"/>
  <c r="E372" i="31"/>
  <c r="M347" i="38"/>
  <c r="M350" i="38"/>
  <c r="D347" i="41"/>
  <c r="H372" i="26"/>
  <c r="J372" i="15"/>
  <c r="J494" i="15" s="1"/>
  <c r="D170" i="50"/>
  <c r="D445" i="50" s="1"/>
  <c r="F372" i="43"/>
  <c r="E472" i="42"/>
  <c r="K429" i="51"/>
  <c r="M472" i="50"/>
  <c r="O372" i="33"/>
  <c r="K372" i="46"/>
  <c r="O271" i="26"/>
  <c r="O274" i="26" s="1"/>
  <c r="O94" i="24"/>
  <c r="O427" i="24"/>
  <c r="H271" i="50"/>
  <c r="K94" i="29"/>
  <c r="K97" i="29"/>
  <c r="G271" i="41"/>
  <c r="G274" i="41" s="1"/>
  <c r="M447" i="32"/>
  <c r="D372" i="31"/>
  <c r="D375" i="31" s="1"/>
  <c r="J170" i="29"/>
  <c r="J173" i="29" s="1"/>
  <c r="E496" i="26"/>
  <c r="H490" i="48"/>
  <c r="H347" i="48"/>
  <c r="H488" i="48" s="1"/>
  <c r="G446" i="46"/>
  <c r="I446" i="52"/>
  <c r="G471" i="26"/>
  <c r="F271" i="46"/>
  <c r="H170" i="29"/>
  <c r="H447" i="29"/>
  <c r="K277" i="25"/>
  <c r="K474" i="25" s="1"/>
  <c r="J471" i="25"/>
  <c r="G428" i="42"/>
  <c r="G495" i="44"/>
  <c r="D495" i="48"/>
  <c r="M446" i="52"/>
  <c r="H347" i="40"/>
  <c r="H350" i="40" s="1"/>
  <c r="D496" i="39"/>
  <c r="M271" i="32"/>
  <c r="J496" i="24"/>
  <c r="N94" i="15"/>
  <c r="K490" i="42"/>
  <c r="M94" i="35"/>
  <c r="E170" i="51"/>
  <c r="G170" i="31"/>
  <c r="G445" i="31" s="1"/>
  <c r="I447" i="34"/>
  <c r="O94" i="46"/>
  <c r="O97" i="46" s="1"/>
  <c r="I472" i="52"/>
  <c r="I271" i="52"/>
  <c r="G170" i="27"/>
  <c r="G445" i="27" s="1"/>
  <c r="G447" i="27"/>
  <c r="F367" i="26"/>
  <c r="F373" i="26" s="1"/>
  <c r="F366" i="26"/>
  <c r="H266" i="48"/>
  <c r="H272" i="48" s="1"/>
  <c r="H265" i="48"/>
  <c r="H273" i="48" s="1"/>
  <c r="G89" i="46"/>
  <c r="G95" i="46" s="1"/>
  <c r="H88" i="47"/>
  <c r="H96" i="47" s="1"/>
  <c r="H429" i="47" s="1"/>
  <c r="K89" i="27"/>
  <c r="K95" i="27"/>
  <c r="K428" i="27" s="1"/>
  <c r="L342" i="52"/>
  <c r="L348" i="52" s="1"/>
  <c r="L489" i="52" s="1"/>
  <c r="H266" i="46"/>
  <c r="H272" i="46" s="1"/>
  <c r="H277" i="46" s="1"/>
  <c r="H474" i="46" s="1"/>
  <c r="N89" i="36"/>
  <c r="N95" i="36" s="1"/>
  <c r="I43" i="2"/>
  <c r="I47" i="2"/>
  <c r="I51" i="2"/>
  <c r="I55" i="2"/>
  <c r="I59" i="2"/>
  <c r="I63" i="2"/>
  <c r="I67" i="2"/>
  <c r="I41" i="2"/>
  <c r="I44" i="2"/>
  <c r="I48" i="2"/>
  <c r="I52" i="2"/>
  <c r="I56" i="2"/>
  <c r="I60" i="2"/>
  <c r="I64" i="2"/>
  <c r="I68" i="2"/>
  <c r="I45" i="2"/>
  <c r="I49" i="2"/>
  <c r="I53" i="2"/>
  <c r="I57" i="2"/>
  <c r="I61" i="2"/>
  <c r="I65" i="2"/>
  <c r="I69" i="2"/>
  <c r="F67" i="2"/>
  <c r="H64" i="2"/>
  <c r="I335" i="52"/>
  <c r="I341" i="52" s="1"/>
  <c r="I342" i="52"/>
  <c r="I348" i="52" s="1"/>
  <c r="F335" i="45"/>
  <c r="F341" i="45" s="1"/>
  <c r="O360" i="30"/>
  <c r="O366" i="30" s="1"/>
  <c r="N82" i="43"/>
  <c r="K335" i="41"/>
  <c r="J82" i="40"/>
  <c r="L259" i="39"/>
  <c r="L265" i="39"/>
  <c r="K158" i="39"/>
  <c r="K165" i="39" s="1"/>
  <c r="K171" i="39" s="1"/>
  <c r="N360" i="38"/>
  <c r="F259" i="25"/>
  <c r="K158" i="34"/>
  <c r="K259" i="33"/>
  <c r="K265" i="33"/>
  <c r="K273" i="33" s="1"/>
  <c r="M82" i="30"/>
  <c r="K360" i="44"/>
  <c r="K367" i="44" s="1"/>
  <c r="F259" i="42"/>
  <c r="M335" i="41"/>
  <c r="N259" i="28"/>
  <c r="N265" i="28" s="1"/>
  <c r="L82" i="39"/>
  <c r="L88" i="39"/>
  <c r="L96" i="39" s="1"/>
  <c r="I158" i="36"/>
  <c r="O259" i="30"/>
  <c r="L259" i="30"/>
  <c r="L265" i="30" s="1"/>
  <c r="G360" i="35"/>
  <c r="G367" i="35" s="1"/>
  <c r="G373" i="35" s="1"/>
  <c r="G495" i="35" s="1"/>
  <c r="G259" i="15"/>
  <c r="H158" i="48"/>
  <c r="H164" i="48" s="1"/>
  <c r="H172" i="48" s="1"/>
  <c r="H335" i="47"/>
  <c r="H341" i="47"/>
  <c r="J335" i="45"/>
  <c r="L82" i="42"/>
  <c r="H82" i="42"/>
  <c r="H89" i="42"/>
  <c r="H95" i="42" s="1"/>
  <c r="G259" i="25"/>
  <c r="F158" i="31"/>
  <c r="F165" i="31" s="1"/>
  <c r="F171" i="31" s="1"/>
  <c r="N82" i="33"/>
  <c r="N88" i="33" s="1"/>
  <c r="N96" i="33" s="1"/>
  <c r="H259" i="52"/>
  <c r="J360" i="35"/>
  <c r="J367" i="35" s="1"/>
  <c r="J373" i="35" s="1"/>
  <c r="J495" i="35" s="1"/>
  <c r="E335" i="32"/>
  <c r="M360" i="32"/>
  <c r="D494" i="31"/>
  <c r="I274" i="30"/>
  <c r="I470" i="30"/>
  <c r="H96" i="38"/>
  <c r="H429" i="38"/>
  <c r="K373" i="44"/>
  <c r="K366" i="44"/>
  <c r="K374" i="44" s="1"/>
  <c r="K496" i="44" s="1"/>
  <c r="G375" i="25"/>
  <c r="K375" i="50"/>
  <c r="K494" i="50"/>
  <c r="H470" i="25"/>
  <c r="F96" i="39"/>
  <c r="F100" i="39" s="1"/>
  <c r="F431" i="39" s="1"/>
  <c r="L266" i="30"/>
  <c r="L272" i="30" s="1"/>
  <c r="N277" i="30" s="1"/>
  <c r="L471" i="30"/>
  <c r="H173" i="29"/>
  <c r="H445" i="29"/>
  <c r="O97" i="24"/>
  <c r="D427" i="48"/>
  <c r="N470" i="43"/>
  <c r="M274" i="31"/>
  <c r="G173" i="31"/>
  <c r="M470" i="32"/>
  <c r="G470" i="41"/>
  <c r="O470" i="26"/>
  <c r="J375" i="15"/>
  <c r="G350" i="29"/>
  <c r="K173" i="41"/>
  <c r="K445" i="41"/>
  <c r="H488" i="39"/>
  <c r="H350" i="39"/>
  <c r="E427" i="39"/>
  <c r="J498" i="50"/>
  <c r="K494" i="46"/>
  <c r="K375" i="46"/>
  <c r="J378" i="46"/>
  <c r="J498" i="46" s="1"/>
  <c r="M470" i="35"/>
  <c r="M274" i="35"/>
  <c r="M277" i="35"/>
  <c r="M474" i="35" s="1"/>
  <c r="K474" i="42"/>
  <c r="E341" i="32"/>
  <c r="E349" i="32" s="1"/>
  <c r="E490" i="32" s="1"/>
  <c r="E342" i="32"/>
  <c r="E348" i="32"/>
  <c r="L89" i="39"/>
  <c r="L95" i="39"/>
  <c r="K164" i="34"/>
  <c r="K172" i="34" s="1"/>
  <c r="K170" i="34" s="1"/>
  <c r="K165" i="34"/>
  <c r="K171" i="34" s="1"/>
  <c r="K446" i="34" s="1"/>
  <c r="M489" i="36"/>
  <c r="K164" i="39"/>
  <c r="K427" i="29"/>
  <c r="H375" i="26"/>
  <c r="H494" i="26"/>
  <c r="O427" i="39"/>
  <c r="F164" i="31"/>
  <c r="F172" i="31" s="1"/>
  <c r="G366" i="35"/>
  <c r="N427" i="15"/>
  <c r="N97" i="15"/>
  <c r="D100" i="15"/>
  <c r="D431" i="15" s="1"/>
  <c r="D427" i="44"/>
  <c r="N449" i="49"/>
  <c r="J350" i="41"/>
  <c r="J488" i="41"/>
  <c r="J366" i="35"/>
  <c r="G265" i="25"/>
  <c r="G273" i="25" s="1"/>
  <c r="G266" i="25"/>
  <c r="G272" i="25" s="1"/>
  <c r="G471" i="25"/>
  <c r="N266" i="28"/>
  <c r="N272" i="28"/>
  <c r="F374" i="26"/>
  <c r="D488" i="41"/>
  <c r="D350" i="41"/>
  <c r="M494" i="35"/>
  <c r="M375" i="35"/>
  <c r="O427" i="31"/>
  <c r="E470" i="47"/>
  <c r="E274" i="47"/>
  <c r="M277" i="43"/>
  <c r="M474" i="43" s="1"/>
  <c r="K431" i="41"/>
  <c r="J374" i="41"/>
  <c r="J372" i="41"/>
  <c r="J494" i="41"/>
  <c r="D350" i="46"/>
  <c r="E449" i="49"/>
  <c r="G472" i="25"/>
  <c r="O374" i="30"/>
  <c r="O496" i="30" s="1"/>
  <c r="L378" i="41"/>
  <c r="L498" i="41" s="1"/>
  <c r="J496" i="41"/>
  <c r="F429" i="39"/>
  <c r="N94" i="33"/>
  <c r="N429" i="33"/>
  <c r="L273" i="39"/>
  <c r="K495" i="44"/>
  <c r="J496" i="49"/>
  <c r="K447" i="34"/>
  <c r="F170" i="31"/>
  <c r="F445" i="31" s="1"/>
  <c r="K172" i="39"/>
  <c r="K170" i="39" s="1"/>
  <c r="H447" i="48"/>
  <c r="K447" i="48"/>
  <c r="L372" i="27"/>
  <c r="L494" i="27" s="1"/>
  <c r="L374" i="27"/>
  <c r="L496" i="27" s="1"/>
  <c r="D165" i="26"/>
  <c r="D171" i="26" s="1"/>
  <c r="D164" i="26"/>
  <c r="H428" i="31"/>
  <c r="H100" i="31"/>
  <c r="I176" i="27"/>
  <c r="F170" i="27"/>
  <c r="F447" i="27"/>
  <c r="O471" i="52"/>
  <c r="O274" i="52"/>
  <c r="G488" i="29"/>
  <c r="H471" i="48"/>
  <c r="N89" i="33"/>
  <c r="N95" i="33"/>
  <c r="H165" i="48"/>
  <c r="H171" i="48" s="1"/>
  <c r="H446" i="48" s="1"/>
  <c r="H445" i="27"/>
  <c r="F470" i="46"/>
  <c r="D277" i="46"/>
  <c r="O489" i="38"/>
  <c r="H88" i="42"/>
  <c r="D173" i="50"/>
  <c r="F445" i="38"/>
  <c r="M274" i="32"/>
  <c r="M277" i="32"/>
  <c r="J372" i="49"/>
  <c r="I277" i="41"/>
  <c r="E429" i="31"/>
  <c r="E94" i="31"/>
  <c r="I277" i="28"/>
  <c r="G271" i="28"/>
  <c r="I496" i="30"/>
  <c r="O488" i="49"/>
  <c r="J271" i="24"/>
  <c r="G277" i="43"/>
  <c r="H274" i="43"/>
  <c r="E488" i="40"/>
  <c r="E350" i="40"/>
  <c r="K488" i="25"/>
  <c r="K350" i="25"/>
  <c r="O427" i="50"/>
  <c r="O97" i="50"/>
  <c r="F349" i="45"/>
  <c r="F347" i="45" s="1"/>
  <c r="F274" i="46"/>
  <c r="H471" i="46"/>
  <c r="O427" i="46"/>
  <c r="G472" i="28"/>
  <c r="K427" i="41"/>
  <c r="H271" i="37"/>
  <c r="M488" i="51"/>
  <c r="M350" i="51"/>
  <c r="D170" i="47"/>
  <c r="F490" i="25"/>
  <c r="F347" i="25"/>
  <c r="F488" i="25" s="1"/>
  <c r="N490" i="36"/>
  <c r="N347" i="36"/>
  <c r="L496" i="50"/>
  <c r="K97" i="28"/>
  <c r="N94" i="48"/>
  <c r="N495" i="35"/>
  <c r="N378" i="35"/>
  <c r="F94" i="36"/>
  <c r="I170" i="39"/>
  <c r="K266" i="52"/>
  <c r="K272" i="52"/>
  <c r="K471" i="52" s="1"/>
  <c r="K265" i="52"/>
  <c r="E342" i="51"/>
  <c r="E348" i="51" s="1"/>
  <c r="E489" i="51" s="1"/>
  <c r="E341" i="51"/>
  <c r="L89" i="37"/>
  <c r="L95" i="37"/>
  <c r="L88" i="37"/>
  <c r="L96" i="37" s="1"/>
  <c r="E366" i="41"/>
  <c r="E367" i="41"/>
  <c r="E373" i="41"/>
  <c r="J265" i="31"/>
  <c r="J266" i="31"/>
  <c r="J272" i="31" s="1"/>
  <c r="M89" i="50"/>
  <c r="M95" i="50" s="1"/>
  <c r="M88" i="50"/>
  <c r="H342" i="24"/>
  <c r="H348" i="24" s="1"/>
  <c r="H489" i="24" s="1"/>
  <c r="H341" i="24"/>
  <c r="D164" i="34"/>
  <c r="D165" i="34"/>
  <c r="D171" i="34" s="1"/>
  <c r="D446" i="34" s="1"/>
  <c r="E165" i="38"/>
  <c r="E171" i="38"/>
  <c r="E164" i="38"/>
  <c r="J89" i="32"/>
  <c r="J95" i="32" s="1"/>
  <c r="J88" i="32"/>
  <c r="G347" i="46"/>
  <c r="G490" i="46"/>
  <c r="L447" i="35"/>
  <c r="L170" i="35"/>
  <c r="E488" i="27"/>
  <c r="F445" i="15"/>
  <c r="F173" i="15"/>
  <c r="K97" i="27"/>
  <c r="K266" i="33"/>
  <c r="K272" i="33" s="1"/>
  <c r="K471" i="33" s="1"/>
  <c r="J97" i="35"/>
  <c r="J427" i="35"/>
  <c r="D342" i="24"/>
  <c r="D348" i="24" s="1"/>
  <c r="D489" i="24" s="1"/>
  <c r="N490" i="32"/>
  <c r="O372" i="15"/>
  <c r="N372" i="49"/>
  <c r="L490" i="44"/>
  <c r="N372" i="52"/>
  <c r="H427" i="32"/>
  <c r="M347" i="28"/>
  <c r="L367" i="27"/>
  <c r="L373" i="27" s="1"/>
  <c r="L495" i="27" s="1"/>
  <c r="J494" i="42"/>
  <c r="J378" i="42"/>
  <c r="L266" i="39"/>
  <c r="L272" i="39" s="1"/>
  <c r="O273" i="25"/>
  <c r="O472" i="25" s="1"/>
  <c r="D496" i="33"/>
  <c r="D372" i="33"/>
  <c r="E472" i="25"/>
  <c r="E271" i="25"/>
  <c r="M375" i="28"/>
  <c r="M494" i="28"/>
  <c r="F375" i="31"/>
  <c r="E378" i="31"/>
  <c r="F495" i="31"/>
  <c r="L470" i="41"/>
  <c r="L274" i="41"/>
  <c r="M341" i="41"/>
  <c r="M342" i="41"/>
  <c r="M348" i="41" s="1"/>
  <c r="M490" i="28"/>
  <c r="O353" i="28"/>
  <c r="O94" i="45"/>
  <c r="M488" i="38"/>
  <c r="M353" i="38"/>
  <c r="J378" i="41"/>
  <c r="O170" i="34"/>
  <c r="K446" i="28"/>
  <c r="I273" i="31"/>
  <c r="I271" i="31"/>
  <c r="L172" i="39"/>
  <c r="L170" i="39" s="1"/>
  <c r="N347" i="32"/>
  <c r="J173" i="43"/>
  <c r="J445" i="43"/>
  <c r="H495" i="45"/>
  <c r="J472" i="39"/>
  <c r="J271" i="39"/>
  <c r="L277" i="39"/>
  <c r="F470" i="39"/>
  <c r="F274" i="39"/>
  <c r="N172" i="49"/>
  <c r="N170" i="49" s="1"/>
  <c r="G447" i="41"/>
  <c r="I176" i="41"/>
  <c r="G170" i="41"/>
  <c r="O94" i="35"/>
  <c r="O429" i="35"/>
  <c r="N89" i="49"/>
  <c r="N95" i="49"/>
  <c r="N88" i="49"/>
  <c r="M428" i="51"/>
  <c r="N100" i="51"/>
  <c r="M427" i="29"/>
  <c r="I488" i="42"/>
  <c r="I350" i="42"/>
  <c r="E173" i="50"/>
  <c r="E445" i="50"/>
  <c r="J173" i="36"/>
  <c r="J445" i="36"/>
  <c r="J170" i="39"/>
  <c r="J447" i="39"/>
  <c r="I472" i="41"/>
  <c r="I271" i="41"/>
  <c r="L277" i="41"/>
  <c r="D446" i="45"/>
  <c r="H341" i="51"/>
  <c r="H349" i="51" s="1"/>
  <c r="H342" i="51"/>
  <c r="H348" i="51" s="1"/>
  <c r="E266" i="31"/>
  <c r="E272" i="31" s="1"/>
  <c r="E471" i="31" s="1"/>
  <c r="E265" i="31"/>
  <c r="E273" i="31"/>
  <c r="E472" i="31" s="1"/>
  <c r="F372" i="34"/>
  <c r="F496" i="34"/>
  <c r="K350" i="49"/>
  <c r="K488" i="49"/>
  <c r="E173" i="31"/>
  <c r="E445" i="31"/>
  <c r="E350" i="36"/>
  <c r="E488" i="36"/>
  <c r="K472" i="41"/>
  <c r="K271" i="41"/>
  <c r="N472" i="51"/>
  <c r="O277" i="51"/>
  <c r="D273" i="47"/>
  <c r="D96" i="46"/>
  <c r="D94" i="46" s="1"/>
  <c r="D273" i="35"/>
  <c r="D271" i="35" s="1"/>
  <c r="O471" i="37"/>
  <c r="M472" i="29"/>
  <c r="M271" i="29"/>
  <c r="M277" i="29" s="1"/>
  <c r="J490" i="33"/>
  <c r="J347" i="33"/>
  <c r="J170" i="50"/>
  <c r="J447" i="50"/>
  <c r="L176" i="50"/>
  <c r="M470" i="50"/>
  <c r="M274" i="50"/>
  <c r="J429" i="29"/>
  <c r="J94" i="29"/>
  <c r="F495" i="32"/>
  <c r="H378" i="32"/>
  <c r="E378" i="32"/>
  <c r="F489" i="15"/>
  <c r="F350" i="15"/>
  <c r="G94" i="44"/>
  <c r="G429" i="44"/>
  <c r="G172" i="38"/>
  <c r="G170" i="38"/>
  <c r="G471" i="28"/>
  <c r="O372" i="39"/>
  <c r="N342" i="30"/>
  <c r="N348" i="30" s="1"/>
  <c r="N341" i="30"/>
  <c r="F428" i="36"/>
  <c r="H100" i="36"/>
  <c r="D494" i="46"/>
  <c r="G173" i="47"/>
  <c r="G445" i="47"/>
  <c r="G173" i="29"/>
  <c r="G445" i="29"/>
  <c r="K447" i="25"/>
  <c r="K170" i="25"/>
  <c r="F353" i="15"/>
  <c r="N165" i="36"/>
  <c r="N171" i="36"/>
  <c r="N164" i="36"/>
  <c r="N172" i="36" s="1"/>
  <c r="L88" i="44"/>
  <c r="L89" i="44"/>
  <c r="L95" i="44"/>
  <c r="H349" i="29"/>
  <c r="H490" i="29"/>
  <c r="H347" i="29"/>
  <c r="G353" i="29" s="1"/>
  <c r="K378" i="42"/>
  <c r="J495" i="42"/>
  <c r="O347" i="29"/>
  <c r="O490" i="29"/>
  <c r="J375" i="25"/>
  <c r="O375" i="45"/>
  <c r="O494" i="45"/>
  <c r="M488" i="37"/>
  <c r="M350" i="37"/>
  <c r="G372" i="36"/>
  <c r="G496" i="36"/>
  <c r="J472" i="29"/>
  <c r="L277" i="29"/>
  <c r="H170" i="35"/>
  <c r="N490" i="15"/>
  <c r="K277" i="52"/>
  <c r="J271" i="34"/>
  <c r="K172" i="28"/>
  <c r="K170" i="28" s="1"/>
  <c r="H176" i="38"/>
  <c r="I471" i="37"/>
  <c r="O495" i="28"/>
  <c r="H353" i="32"/>
  <c r="M372" i="42"/>
  <c r="M341" i="35"/>
  <c r="M349" i="35" s="1"/>
  <c r="M347" i="35" s="1"/>
  <c r="M342" i="35"/>
  <c r="M348" i="35"/>
  <c r="I341" i="38"/>
  <c r="I349" i="38" s="1"/>
  <c r="I342" i="38"/>
  <c r="I348" i="38"/>
  <c r="D265" i="40"/>
  <c r="D273" i="40" s="1"/>
  <c r="D472" i="40" s="1"/>
  <c r="D266" i="40"/>
  <c r="D272" i="40" s="1"/>
  <c r="E341" i="33"/>
  <c r="E349" i="33"/>
  <c r="E342" i="33"/>
  <c r="E348" i="33" s="1"/>
  <c r="J165" i="38"/>
  <c r="J171" i="38" s="1"/>
  <c r="J446" i="38" s="1"/>
  <c r="J164" i="38"/>
  <c r="J172" i="38" s="1"/>
  <c r="J447" i="38" s="1"/>
  <c r="K89" i="15"/>
  <c r="K95" i="15" s="1"/>
  <c r="K428" i="15" s="1"/>
  <c r="K88" i="15"/>
  <c r="M445" i="38"/>
  <c r="M173" i="38"/>
  <c r="J173" i="27"/>
  <c r="J445" i="27"/>
  <c r="O445" i="30"/>
  <c r="E427" i="42"/>
  <c r="E97" i="42"/>
  <c r="J97" i="42"/>
  <c r="J427" i="42"/>
  <c r="I375" i="44"/>
  <c r="I494" i="44"/>
  <c r="D274" i="39"/>
  <c r="D470" i="39"/>
  <c r="G427" i="29"/>
  <c r="G97" i="29"/>
  <c r="G100" i="29"/>
  <c r="N97" i="30"/>
  <c r="K366" i="29"/>
  <c r="K367" i="29"/>
  <c r="K373" i="29" s="1"/>
  <c r="E471" i="51"/>
  <c r="E277" i="51"/>
  <c r="H472" i="28"/>
  <c r="H271" i="28"/>
  <c r="H470" i="28" s="1"/>
  <c r="D494" i="35"/>
  <c r="D375" i="35"/>
  <c r="E89" i="30"/>
  <c r="E95" i="30"/>
  <c r="E88" i="30"/>
  <c r="N342" i="52"/>
  <c r="N348" i="52"/>
  <c r="N489" i="52" s="1"/>
  <c r="N341" i="52"/>
  <c r="H342" i="52"/>
  <c r="H348" i="52" s="1"/>
  <c r="H341" i="52"/>
  <c r="O342" i="27"/>
  <c r="O348" i="27" s="1"/>
  <c r="O489" i="27" s="1"/>
  <c r="O341" i="27"/>
  <c r="O266" i="35"/>
  <c r="O272" i="35"/>
  <c r="O471" i="35"/>
  <c r="O265" i="35"/>
  <c r="N342" i="27"/>
  <c r="N348" i="27" s="1"/>
  <c r="N489" i="27" s="1"/>
  <c r="N341" i="27"/>
  <c r="G164" i="52"/>
  <c r="G165" i="52"/>
  <c r="G171" i="52" s="1"/>
  <c r="D342" i="32"/>
  <c r="D348" i="32"/>
  <c r="D489" i="32" s="1"/>
  <c r="D341" i="32"/>
  <c r="N88" i="35"/>
  <c r="N89" i="35"/>
  <c r="N95" i="35"/>
  <c r="D164" i="35"/>
  <c r="D165" i="35"/>
  <c r="D171" i="35" s="1"/>
  <c r="D446" i="35" s="1"/>
  <c r="M342" i="49"/>
  <c r="M348" i="49" s="1"/>
  <c r="M489" i="49" s="1"/>
  <c r="M341" i="49"/>
  <c r="O378" i="35"/>
  <c r="J266" i="34"/>
  <c r="J272" i="34" s="1"/>
  <c r="G88" i="15"/>
  <c r="G96" i="15" s="1"/>
  <c r="N341" i="41"/>
  <c r="N349" i="41" s="1"/>
  <c r="N342" i="41"/>
  <c r="N348" i="41" s="1"/>
  <c r="F97" i="29"/>
  <c r="F427" i="29"/>
  <c r="F94" i="35"/>
  <c r="I100" i="35"/>
  <c r="G375" i="52"/>
  <c r="G494" i="52"/>
  <c r="L470" i="33"/>
  <c r="N375" i="51"/>
  <c r="N494" i="51"/>
  <c r="D378" i="51"/>
  <c r="K97" i="36"/>
  <c r="K427" i="36"/>
  <c r="F472" i="34"/>
  <c r="F271" i="34"/>
  <c r="D429" i="42"/>
  <c r="L375" i="43"/>
  <c r="L494" i="43"/>
  <c r="K94" i="39"/>
  <c r="K429" i="39"/>
  <c r="L445" i="46"/>
  <c r="L173" i="46"/>
  <c r="G488" i="15"/>
  <c r="G350" i="15"/>
  <c r="G427" i="31"/>
  <c r="G97" i="31"/>
  <c r="J274" i="49"/>
  <c r="J470" i="49"/>
  <c r="L170" i="28"/>
  <c r="L447" i="28"/>
  <c r="F173" i="28"/>
  <c r="F445" i="28"/>
  <c r="D496" i="44"/>
  <c r="D372" i="44"/>
  <c r="J447" i="51"/>
  <c r="J170" i="51"/>
  <c r="F170" i="35"/>
  <c r="I494" i="24"/>
  <c r="I375" i="24"/>
  <c r="D173" i="41"/>
  <c r="D445" i="41"/>
  <c r="M445" i="35"/>
  <c r="M173" i="35"/>
  <c r="H488" i="31"/>
  <c r="K494" i="41"/>
  <c r="K375" i="41"/>
  <c r="D347" i="42"/>
  <c r="D490" i="42"/>
  <c r="O170" i="44"/>
  <c r="O447" i="44"/>
  <c r="F472" i="51"/>
  <c r="F271" i="51"/>
  <c r="D97" i="39"/>
  <c r="K494" i="25"/>
  <c r="J494" i="43"/>
  <c r="I173" i="26"/>
  <c r="I445" i="26"/>
  <c r="E445" i="40"/>
  <c r="I429" i="34"/>
  <c r="F427" i="15"/>
  <c r="F97" i="15"/>
  <c r="M372" i="15"/>
  <c r="N496" i="51"/>
  <c r="F378" i="51"/>
  <c r="I427" i="38"/>
  <c r="I97" i="38"/>
  <c r="L347" i="40"/>
  <c r="L490" i="40"/>
  <c r="O490" i="50"/>
  <c r="O347" i="50"/>
  <c r="F488" i="41"/>
  <c r="F350" i="41"/>
  <c r="O173" i="24"/>
  <c r="D349" i="28"/>
  <c r="D490" i="28"/>
  <c r="G428" i="25"/>
  <c r="E349" i="52"/>
  <c r="E490" i="52" s="1"/>
  <c r="H350" i="44"/>
  <c r="N375" i="42"/>
  <c r="N173" i="29"/>
  <c r="H488" i="49"/>
  <c r="H350" i="49"/>
  <c r="J94" i="49"/>
  <c r="J347" i="26"/>
  <c r="J490" i="26"/>
  <c r="M170" i="26"/>
  <c r="M447" i="26"/>
  <c r="K271" i="39"/>
  <c r="K472" i="39"/>
  <c r="N170" i="26"/>
  <c r="N447" i="26"/>
  <c r="N172" i="41"/>
  <c r="N170" i="41"/>
  <c r="K94" i="33"/>
  <c r="E427" i="51"/>
  <c r="E97" i="51"/>
  <c r="G274" i="35"/>
  <c r="G470" i="35"/>
  <c r="H94" i="51"/>
  <c r="H427" i="51" s="1"/>
  <c r="H429" i="51"/>
  <c r="G496" i="51"/>
  <c r="I378" i="51"/>
  <c r="K97" i="45"/>
  <c r="K427" i="45"/>
  <c r="H490" i="25"/>
  <c r="H347" i="25"/>
  <c r="H488" i="25" s="1"/>
  <c r="L372" i="41"/>
  <c r="L496" i="41"/>
  <c r="D447" i="25"/>
  <c r="D170" i="25"/>
  <c r="K378" i="32"/>
  <c r="I375" i="32"/>
  <c r="F170" i="52"/>
  <c r="F447" i="52"/>
  <c r="D97" i="31"/>
  <c r="D427" i="31"/>
  <c r="G445" i="51"/>
  <c r="G173" i="51"/>
  <c r="F488" i="35"/>
  <c r="F350" i="35"/>
  <c r="I94" i="49"/>
  <c r="I429" i="49"/>
  <c r="H94" i="35"/>
  <c r="H429" i="35"/>
  <c r="G94" i="38"/>
  <c r="G429" i="38"/>
  <c r="L176" i="25"/>
  <c r="M446" i="41"/>
  <c r="N176" i="41"/>
  <c r="J273" i="43"/>
  <c r="G94" i="32"/>
  <c r="D350" i="25"/>
  <c r="H445" i="46"/>
  <c r="H173" i="46"/>
  <c r="F372" i="46"/>
  <c r="F496" i="46"/>
  <c r="G429" i="41"/>
  <c r="G94" i="41"/>
  <c r="G170" i="50"/>
  <c r="H496" i="50"/>
  <c r="H372" i="50"/>
  <c r="G378" i="50" s="1"/>
  <c r="M375" i="47"/>
  <c r="M494" i="47"/>
  <c r="L375" i="37"/>
  <c r="L494" i="37"/>
  <c r="F350" i="51"/>
  <c r="F488" i="51"/>
  <c r="J488" i="25"/>
  <c r="J350" i="25"/>
  <c r="I489" i="33"/>
  <c r="K353" i="33"/>
  <c r="J94" i="33"/>
  <c r="J429" i="33"/>
  <c r="O428" i="36"/>
  <c r="O97" i="36"/>
  <c r="N176" i="50"/>
  <c r="N446" i="50"/>
  <c r="N372" i="35"/>
  <c r="M378" i="35"/>
  <c r="J375" i="24"/>
  <c r="I97" i="42"/>
  <c r="N445" i="29"/>
  <c r="O97" i="40"/>
  <c r="O427" i="40"/>
  <c r="K274" i="44"/>
  <c r="K470" i="44"/>
  <c r="J494" i="46"/>
  <c r="J375" i="46"/>
  <c r="N372" i="46"/>
  <c r="N496" i="46"/>
  <c r="L347" i="25"/>
  <c r="M94" i="47"/>
  <c r="M429" i="47"/>
  <c r="E472" i="48"/>
  <c r="E271" i="48"/>
  <c r="M472" i="30"/>
  <c r="M271" i="30"/>
  <c r="G429" i="28"/>
  <c r="G94" i="28"/>
  <c r="D496" i="32"/>
  <c r="D372" i="32"/>
  <c r="I375" i="51"/>
  <c r="I494" i="51"/>
  <c r="H94" i="45"/>
  <c r="H429" i="45"/>
  <c r="K447" i="31"/>
  <c r="K170" i="31"/>
  <c r="N170" i="31"/>
  <c r="O176" i="31"/>
  <c r="E374" i="47"/>
  <c r="E496" i="47" s="1"/>
  <c r="H273" i="45"/>
  <c r="H271" i="45" s="1"/>
  <c r="L172" i="34"/>
  <c r="L170" i="34" s="1"/>
  <c r="G428" i="49"/>
  <c r="N353" i="50"/>
  <c r="L489" i="50"/>
  <c r="D490" i="52"/>
  <c r="D347" i="52"/>
  <c r="E94" i="35"/>
  <c r="E427" i="35" s="1"/>
  <c r="E429" i="35"/>
  <c r="M490" i="43"/>
  <c r="M347" i="43"/>
  <c r="D490" i="34"/>
  <c r="D347" i="34"/>
  <c r="L372" i="26"/>
  <c r="L471" i="41"/>
  <c r="N277" i="41"/>
  <c r="O490" i="33"/>
  <c r="O347" i="33"/>
  <c r="L170" i="48"/>
  <c r="L100" i="42"/>
  <c r="E274" i="39"/>
  <c r="K470" i="42"/>
  <c r="I271" i="29"/>
  <c r="M445" i="30"/>
  <c r="I353" i="35"/>
  <c r="G94" i="40"/>
  <c r="O353" i="38"/>
  <c r="M97" i="26"/>
  <c r="M427" i="26"/>
  <c r="H372" i="38"/>
  <c r="H496" i="38"/>
  <c r="M447" i="33"/>
  <c r="M170" i="33"/>
  <c r="E347" i="45"/>
  <c r="N495" i="47"/>
  <c r="I350" i="32"/>
  <c r="I489" i="32"/>
  <c r="F273" i="32"/>
  <c r="F271" i="32" s="1"/>
  <c r="F472" i="32"/>
  <c r="L273" i="27"/>
  <c r="L271" i="27"/>
  <c r="D94" i="36"/>
  <c r="N447" i="45"/>
  <c r="M372" i="33"/>
  <c r="G494" i="44"/>
  <c r="M271" i="51"/>
  <c r="H496" i="42"/>
  <c r="H372" i="42"/>
  <c r="F100" i="15"/>
  <c r="J472" i="42"/>
  <c r="J271" i="42"/>
  <c r="D170" i="46"/>
  <c r="D447" i="46"/>
  <c r="E271" i="50"/>
  <c r="E472" i="50"/>
  <c r="G496" i="41"/>
  <c r="G372" i="41"/>
  <c r="O170" i="43"/>
  <c r="I176" i="51"/>
  <c r="I347" i="28"/>
  <c r="I490" i="28"/>
  <c r="N488" i="25"/>
  <c r="L446" i="44"/>
  <c r="K471" i="41"/>
  <c r="K277" i="41"/>
  <c r="D265" i="51"/>
  <c r="F446" i="51"/>
  <c r="H176" i="51"/>
  <c r="M471" i="50"/>
  <c r="I273" i="24"/>
  <c r="I271" i="32"/>
  <c r="I472" i="32"/>
  <c r="I372" i="28"/>
  <c r="D372" i="40"/>
  <c r="D496" i="40"/>
  <c r="M374" i="25"/>
  <c r="F89" i="42"/>
  <c r="F95" i="42" s="1"/>
  <c r="H100" i="42" s="1"/>
  <c r="F88" i="42"/>
  <c r="O89" i="44"/>
  <c r="O95" i="44" s="1"/>
  <c r="O88" i="44"/>
  <c r="I341" i="45"/>
  <c r="I342" i="45"/>
  <c r="I348" i="45"/>
  <c r="K367" i="15"/>
  <c r="K373" i="15" s="1"/>
  <c r="K366" i="15"/>
  <c r="F367" i="29"/>
  <c r="F373" i="29"/>
  <c r="F366" i="29"/>
  <c r="O266" i="42"/>
  <c r="O272" i="42"/>
  <c r="O265" i="42"/>
  <c r="O273" i="42" s="1"/>
  <c r="L165" i="47"/>
  <c r="L171" i="47" s="1"/>
  <c r="L164" i="47"/>
  <c r="L172" i="47" s="1"/>
  <c r="K265" i="50"/>
  <c r="K266" i="50"/>
  <c r="K272" i="50" s="1"/>
  <c r="F89" i="47"/>
  <c r="F95" i="47"/>
  <c r="F88" i="47"/>
  <c r="M367" i="50"/>
  <c r="M373" i="50" s="1"/>
  <c r="M495" i="50" s="1"/>
  <c r="M366" i="50"/>
  <c r="M374" i="50" s="1"/>
  <c r="G165" i="28"/>
  <c r="G171" i="28"/>
  <c r="G164" i="28"/>
  <c r="J165" i="45"/>
  <c r="J171" i="45" s="1"/>
  <c r="J164" i="45"/>
  <c r="N366" i="50"/>
  <c r="N367" i="50"/>
  <c r="N373" i="50" s="1"/>
  <c r="D164" i="15"/>
  <c r="D165" i="15"/>
  <c r="D171" i="15"/>
  <c r="D367" i="47"/>
  <c r="D373" i="47" s="1"/>
  <c r="D495" i="47" s="1"/>
  <c r="D366" i="47"/>
  <c r="O165" i="41"/>
  <c r="O171" i="41" s="1"/>
  <c r="O164" i="41"/>
  <c r="H88" i="25"/>
  <c r="H89" i="25"/>
  <c r="H95" i="25" s="1"/>
  <c r="H428" i="25" s="1"/>
  <c r="N375" i="47"/>
  <c r="I170" i="41"/>
  <c r="H496" i="36"/>
  <c r="G96" i="25"/>
  <c r="G94" i="25" s="1"/>
  <c r="K271" i="32"/>
  <c r="I88" i="32"/>
  <c r="L266" i="33"/>
  <c r="L272" i="33" s="1"/>
  <c r="N89" i="24"/>
  <c r="N95" i="24" s="1"/>
  <c r="N378" i="15"/>
  <c r="D88" i="33"/>
  <c r="D89" i="33"/>
  <c r="D95" i="33"/>
  <c r="D428" i="33" s="1"/>
  <c r="I342" i="35"/>
  <c r="I348" i="35" s="1"/>
  <c r="I341" i="35"/>
  <c r="M266" i="24"/>
  <c r="M272" i="24" s="1"/>
  <c r="M265" i="24"/>
  <c r="M273" i="24" s="1"/>
  <c r="H266" i="33"/>
  <c r="H272" i="33" s="1"/>
  <c r="H265" i="33"/>
  <c r="E266" i="36"/>
  <c r="E272" i="36" s="1"/>
  <c r="E471" i="36" s="1"/>
  <c r="E265" i="36"/>
  <c r="K366" i="39"/>
  <c r="K367" i="39"/>
  <c r="K373" i="39" s="1"/>
  <c r="H100" i="29"/>
  <c r="N164" i="33"/>
  <c r="D367" i="39"/>
  <c r="D373" i="39" s="1"/>
  <c r="J89" i="27"/>
  <c r="J95" i="27" s="1"/>
  <c r="J88" i="27"/>
  <c r="L89" i="31"/>
  <c r="L95" i="31" s="1"/>
  <c r="L428" i="31" s="1"/>
  <c r="L88" i="31"/>
  <c r="L366" i="33"/>
  <c r="L367" i="33"/>
  <c r="L373" i="33" s="1"/>
  <c r="E366" i="28"/>
  <c r="E367" i="28"/>
  <c r="E373" i="28"/>
  <c r="E495" i="28" s="1"/>
  <c r="F366" i="25"/>
  <c r="F374" i="25" s="1"/>
  <c r="F367" i="25"/>
  <c r="F373" i="25"/>
  <c r="F495" i="25" s="1"/>
  <c r="F165" i="39"/>
  <c r="F171" i="39" s="1"/>
  <c r="F164" i="39"/>
  <c r="G366" i="28"/>
  <c r="G367" i="28"/>
  <c r="G373" i="28" s="1"/>
  <c r="G495" i="28" s="1"/>
  <c r="E429" i="36"/>
  <c r="E472" i="44"/>
  <c r="E447" i="49"/>
  <c r="H173" i="43"/>
  <c r="O447" i="32"/>
  <c r="N271" i="51"/>
  <c r="E271" i="41"/>
  <c r="D265" i="24"/>
  <c r="D273" i="24" s="1"/>
  <c r="F342" i="31"/>
  <c r="F348" i="31" s="1"/>
  <c r="O341" i="37"/>
  <c r="O349" i="37" s="1"/>
  <c r="L367" i="31"/>
  <c r="L373" i="31" s="1"/>
  <c r="O89" i="38"/>
  <c r="O95" i="38"/>
  <c r="E372" i="38"/>
  <c r="K170" i="35"/>
  <c r="K173" i="35" s="1"/>
  <c r="D372" i="39"/>
  <c r="L164" i="25"/>
  <c r="K266" i="36"/>
  <c r="K272" i="36" s="1"/>
  <c r="M341" i="33"/>
  <c r="M349" i="33"/>
  <c r="E266" i="32"/>
  <c r="E272" i="32" s="1"/>
  <c r="E265" i="32"/>
  <c r="J88" i="31"/>
  <c r="J96" i="31" s="1"/>
  <c r="L100" i="31" s="1"/>
  <c r="J89" i="31"/>
  <c r="J95" i="31" s="1"/>
  <c r="D89" i="38"/>
  <c r="D95" i="38" s="1"/>
  <c r="D428" i="38" s="1"/>
  <c r="D88" i="38"/>
  <c r="L89" i="29"/>
  <c r="L95" i="29" s="1"/>
  <c r="L88" i="29"/>
  <c r="E89" i="37"/>
  <c r="E95" i="37" s="1"/>
  <c r="E428" i="37" s="1"/>
  <c r="E88" i="37"/>
  <c r="O265" i="38"/>
  <c r="O266" i="38"/>
  <c r="O272" i="38" s="1"/>
  <c r="O471" i="38" s="1"/>
  <c r="G341" i="38"/>
  <c r="G342" i="38"/>
  <c r="G348" i="38" s="1"/>
  <c r="G489" i="38" s="1"/>
  <c r="I367" i="34"/>
  <c r="I373" i="34" s="1"/>
  <c r="I366" i="34"/>
  <c r="K164" i="29"/>
  <c r="K165" i="29"/>
  <c r="K171" i="29" s="1"/>
  <c r="M164" i="39"/>
  <c r="M172" i="39" s="1"/>
  <c r="M165" i="39"/>
  <c r="M171" i="39"/>
  <c r="M446" i="39" s="1"/>
  <c r="H342" i="28"/>
  <c r="H348" i="28" s="1"/>
  <c r="H489" i="28" s="1"/>
  <c r="H341" i="28"/>
  <c r="F164" i="42"/>
  <c r="F172" i="42" s="1"/>
  <c r="F165" i="42"/>
  <c r="F171" i="42" s="1"/>
  <c r="O176" i="42"/>
  <c r="E271" i="15"/>
  <c r="G366" i="33"/>
  <c r="G374" i="33" s="1"/>
  <c r="O366" i="25"/>
  <c r="N265" i="40"/>
  <c r="L89" i="27"/>
  <c r="L95" i="27" s="1"/>
  <c r="L428" i="27"/>
  <c r="L88" i="27"/>
  <c r="E366" i="30"/>
  <c r="E374" i="30"/>
  <c r="E496" i="30" s="1"/>
  <c r="E367" i="30"/>
  <c r="E373" i="30" s="1"/>
  <c r="E495" i="30" s="1"/>
  <c r="N164" i="52"/>
  <c r="N172" i="52" s="1"/>
  <c r="N165" i="52"/>
  <c r="N171" i="52"/>
  <c r="D164" i="30"/>
  <c r="D165" i="30"/>
  <c r="D171" i="30" s="1"/>
  <c r="D446" i="30" s="1"/>
  <c r="F342" i="33"/>
  <c r="F348" i="33" s="1"/>
  <c r="F489" i="33" s="1"/>
  <c r="F341" i="33"/>
  <c r="F349" i="33" s="1"/>
  <c r="K341" i="32"/>
  <c r="K342" i="32"/>
  <c r="K348" i="32" s="1"/>
  <c r="K489" i="32" s="1"/>
  <c r="J164" i="35"/>
  <c r="J165" i="35"/>
  <c r="J171" i="35" s="1"/>
  <c r="L100" i="49"/>
  <c r="M89" i="24"/>
  <c r="M95" i="24" s="1"/>
  <c r="H367" i="31"/>
  <c r="H373" i="31" s="1"/>
  <c r="H495" i="31" s="1"/>
  <c r="H366" i="31"/>
  <c r="H374" i="31" s="1"/>
  <c r="O367" i="24"/>
  <c r="O373" i="24" s="1"/>
  <c r="O366" i="24"/>
  <c r="E277" i="43"/>
  <c r="O341" i="31"/>
  <c r="I266" i="33"/>
  <c r="I272" i="33" s="1"/>
  <c r="I265" i="33"/>
  <c r="D341" i="35"/>
  <c r="D342" i="35"/>
  <c r="D348" i="35" s="1"/>
  <c r="J89" i="46"/>
  <c r="J95" i="46" s="1"/>
  <c r="J88" i="46"/>
  <c r="M266" i="49"/>
  <c r="M272" i="49" s="1"/>
  <c r="M471" i="49" s="1"/>
  <c r="M265" i="49"/>
  <c r="H342" i="42"/>
  <c r="H348" i="42"/>
  <c r="H341" i="42"/>
  <c r="H89" i="49"/>
  <c r="H95" i="49" s="1"/>
  <c r="H428" i="49"/>
  <c r="H88" i="49"/>
  <c r="H96" i="49" s="1"/>
  <c r="O88" i="29"/>
  <c r="O89" i="39"/>
  <c r="O95" i="39" s="1"/>
  <c r="M341" i="42"/>
  <c r="L341" i="24"/>
  <c r="L342" i="24"/>
  <c r="L348" i="24" s="1"/>
  <c r="D164" i="29"/>
  <c r="D165" i="29"/>
  <c r="D171" i="29" s="1"/>
  <c r="D446" i="29"/>
  <c r="J88" i="39"/>
  <c r="J89" i="39"/>
  <c r="J95" i="39" s="1"/>
  <c r="J429" i="44"/>
  <c r="J94" i="44"/>
  <c r="F429" i="30"/>
  <c r="F94" i="30"/>
  <c r="N265" i="33"/>
  <c r="N266" i="33"/>
  <c r="N272" i="33" s="1"/>
  <c r="N471" i="33" s="1"/>
  <c r="D165" i="32"/>
  <c r="D171" i="32" s="1"/>
  <c r="D164" i="32"/>
  <c r="L165" i="29"/>
  <c r="L171" i="29" s="1"/>
  <c r="L164" i="29"/>
  <c r="L170" i="50"/>
  <c r="H342" i="31"/>
  <c r="H348" i="31"/>
  <c r="H489" i="31" s="1"/>
  <c r="O89" i="52"/>
  <c r="O95" i="52" s="1"/>
  <c r="O88" i="52"/>
  <c r="O96" i="52" s="1"/>
  <c r="I367" i="35"/>
  <c r="I373" i="35" s="1"/>
  <c r="I366" i="35"/>
  <c r="K341" i="27"/>
  <c r="K349" i="27" s="1"/>
  <c r="K342" i="27"/>
  <c r="K348" i="27"/>
  <c r="K489" i="27" s="1"/>
  <c r="N165" i="27"/>
  <c r="N171" i="27" s="1"/>
  <c r="N164" i="27"/>
  <c r="O341" i="24"/>
  <c r="O342" i="24"/>
  <c r="O348" i="24" s="1"/>
  <c r="O489" i="24" s="1"/>
  <c r="E88" i="38"/>
  <c r="E89" i="38"/>
  <c r="E95" i="38"/>
  <c r="E428" i="38" s="1"/>
  <c r="K367" i="28"/>
  <c r="K373" i="28" s="1"/>
  <c r="K366" i="28"/>
  <c r="N266" i="39"/>
  <c r="N272" i="39" s="1"/>
  <c r="N471" i="39" s="1"/>
  <c r="N265" i="39"/>
  <c r="N273" i="39" s="1"/>
  <c r="E366" i="29"/>
  <c r="E367" i="29"/>
  <c r="E373" i="29" s="1"/>
  <c r="M89" i="43"/>
  <c r="M95" i="43"/>
  <c r="M428" i="43" s="1"/>
  <c r="M88" i="43"/>
  <c r="M96" i="43" s="1"/>
  <c r="K341" i="48"/>
  <c r="F88" i="38"/>
  <c r="I164" i="51"/>
  <c r="F266" i="34"/>
  <c r="F272" i="34" s="1"/>
  <c r="F471" i="34" s="1"/>
  <c r="I88" i="35"/>
  <c r="I96" i="35" s="1"/>
  <c r="I429" i="35" s="1"/>
  <c r="I89" i="35"/>
  <c r="I95" i="35" s="1"/>
  <c r="N265" i="27"/>
  <c r="N266" i="27"/>
  <c r="N272" i="27" s="1"/>
  <c r="E265" i="26"/>
  <c r="E266" i="26"/>
  <c r="E272" i="26"/>
  <c r="H88" i="41"/>
  <c r="H89" i="41"/>
  <c r="H95" i="41"/>
  <c r="E89" i="49"/>
  <c r="E95" i="49" s="1"/>
  <c r="E428" i="49" s="1"/>
  <c r="E88" i="49"/>
  <c r="G367" i="26"/>
  <c r="G373" i="26"/>
  <c r="G495" i="26" s="1"/>
  <c r="G366" i="26"/>
  <c r="G374" i="26" s="1"/>
  <c r="G164" i="49"/>
  <c r="G165" i="49"/>
  <c r="G171" i="49" s="1"/>
  <c r="J366" i="47"/>
  <c r="J367" i="47"/>
  <c r="J373" i="47" s="1"/>
  <c r="L89" i="36"/>
  <c r="L95" i="36" s="1"/>
  <c r="L428" i="36" s="1"/>
  <c r="L88" i="36"/>
  <c r="M89" i="38"/>
  <c r="M95" i="38" s="1"/>
  <c r="M428" i="38" s="1"/>
  <c r="M88" i="38"/>
  <c r="L89" i="38"/>
  <c r="L95" i="38" s="1"/>
  <c r="L88" i="38"/>
  <c r="N164" i="38"/>
  <c r="N165" i="38"/>
  <c r="N171" i="38"/>
  <c r="J341" i="48"/>
  <c r="J342" i="48"/>
  <c r="J348" i="48" s="1"/>
  <c r="J88" i="15"/>
  <c r="J89" i="15"/>
  <c r="J95" i="15" s="1"/>
  <c r="N266" i="34"/>
  <c r="N272" i="34" s="1"/>
  <c r="N265" i="34"/>
  <c r="N273" i="34" s="1"/>
  <c r="N266" i="38"/>
  <c r="N272" i="38" s="1"/>
  <c r="N471" i="38" s="1"/>
  <c r="N265" i="38"/>
  <c r="D342" i="45"/>
  <c r="D348" i="45"/>
  <c r="D489" i="45"/>
  <c r="D341" i="45"/>
  <c r="G266" i="44"/>
  <c r="G272" i="44" s="1"/>
  <c r="G265" i="44"/>
  <c r="O496" i="47"/>
  <c r="O372" i="47"/>
  <c r="D265" i="28"/>
  <c r="D266" i="28"/>
  <c r="D272" i="28" s="1"/>
  <c r="D471" i="28" s="1"/>
  <c r="D88" i="52"/>
  <c r="D89" i="52"/>
  <c r="D95" i="52" s="1"/>
  <c r="D428" i="52" s="1"/>
  <c r="E88" i="25"/>
  <c r="E89" i="25"/>
  <c r="E95" i="25" s="1"/>
  <c r="E428" i="25" s="1"/>
  <c r="J374" i="45"/>
  <c r="J372" i="45" s="1"/>
  <c r="J496" i="45"/>
  <c r="K342" i="31"/>
  <c r="K348" i="31" s="1"/>
  <c r="K489" i="31" s="1"/>
  <c r="K341" i="31"/>
  <c r="G265" i="40"/>
  <c r="G266" i="40"/>
  <c r="G272" i="40" s="1"/>
  <c r="G471" i="40" s="1"/>
  <c r="I342" i="34"/>
  <c r="I348" i="34" s="1"/>
  <c r="I489" i="34" s="1"/>
  <c r="I341" i="34"/>
  <c r="I349" i="34"/>
  <c r="I490" i="34" s="1"/>
  <c r="O259" i="39"/>
  <c r="O265" i="39" s="1"/>
  <c r="F335" i="38"/>
  <c r="D360" i="37"/>
  <c r="G360" i="37"/>
  <c r="J360" i="37"/>
  <c r="F360" i="37"/>
  <c r="K335" i="37"/>
  <c r="K341" i="37" s="1"/>
  <c r="J335" i="37"/>
  <c r="G335" i="37"/>
  <c r="E335" i="37"/>
  <c r="J259" i="37"/>
  <c r="K259" i="37"/>
  <c r="D259" i="37"/>
  <c r="N259" i="37"/>
  <c r="G259" i="37"/>
  <c r="G266" i="37" s="1"/>
  <c r="G272" i="37" s="1"/>
  <c r="G471" i="37" s="1"/>
  <c r="F259" i="37"/>
  <c r="H158" i="37"/>
  <c r="E158" i="37"/>
  <c r="F158" i="37"/>
  <c r="L158" i="37"/>
  <c r="D82" i="37"/>
  <c r="G82" i="37"/>
  <c r="F82" i="37"/>
  <c r="N82" i="37"/>
  <c r="J82" i="37"/>
  <c r="K82" i="37"/>
  <c r="D259" i="29"/>
  <c r="D89" i="29"/>
  <c r="D95" i="29" s="1"/>
  <c r="D428" i="29" s="1"/>
  <c r="D88" i="29"/>
  <c r="D360" i="25"/>
  <c r="E335" i="25"/>
  <c r="M335" i="25"/>
  <c r="E158" i="25"/>
  <c r="D82" i="25"/>
  <c r="M360" i="36"/>
  <c r="I360" i="36"/>
  <c r="I366" i="36" s="1"/>
  <c r="J360" i="36"/>
  <c r="N360" i="36"/>
  <c r="K335" i="36"/>
  <c r="O335" i="36"/>
  <c r="O341" i="36"/>
  <c r="G335" i="36"/>
  <c r="L335" i="36"/>
  <c r="H335" i="36"/>
  <c r="J259" i="36"/>
  <c r="F259" i="36"/>
  <c r="M259" i="36"/>
  <c r="H158" i="36"/>
  <c r="K158" i="36"/>
  <c r="O158" i="36"/>
  <c r="G158" i="36"/>
  <c r="J82" i="36"/>
  <c r="I82" i="36"/>
  <c r="G360" i="24"/>
  <c r="G366" i="24" s="1"/>
  <c r="G374" i="24" s="1"/>
  <c r="L360" i="24"/>
  <c r="H360" i="24"/>
  <c r="K360" i="24"/>
  <c r="J335" i="24"/>
  <c r="N335" i="24"/>
  <c r="I335" i="24"/>
  <c r="F335" i="24"/>
  <c r="H259" i="24"/>
  <c r="G259" i="24"/>
  <c r="N158" i="24"/>
  <c r="I158" i="24"/>
  <c r="F158" i="24"/>
  <c r="M158" i="24"/>
  <c r="J158" i="24"/>
  <c r="J164" i="24" s="1"/>
  <c r="J172" i="24" s="1"/>
  <c r="J447" i="24" s="1"/>
  <c r="H82" i="24"/>
  <c r="G82" i="24"/>
  <c r="O360" i="34"/>
  <c r="D360" i="34"/>
  <c r="G360" i="34"/>
  <c r="K360" i="34"/>
  <c r="L89" i="24"/>
  <c r="L95" i="24" s="1"/>
  <c r="L88" i="24"/>
  <c r="M164" i="25"/>
  <c r="M172" i="25" s="1"/>
  <c r="M447" i="25" s="1"/>
  <c r="M165" i="25"/>
  <c r="M171" i="25" s="1"/>
  <c r="F342" i="44"/>
  <c r="F348" i="44" s="1"/>
  <c r="F341" i="44"/>
  <c r="F349" i="44" s="1"/>
  <c r="F347" i="44" s="1"/>
  <c r="M165" i="32"/>
  <c r="M171" i="32"/>
  <c r="J367" i="45"/>
  <c r="J373" i="45"/>
  <c r="J495" i="45" s="1"/>
  <c r="F164" i="40"/>
  <c r="F172" i="40" s="1"/>
  <c r="H88" i="40"/>
  <c r="H96" i="40" s="1"/>
  <c r="K89" i="30"/>
  <c r="K95" i="30" s="1"/>
  <c r="K94" i="30"/>
  <c r="G89" i="30"/>
  <c r="G95" i="30" s="1"/>
  <c r="H100" i="30" s="1"/>
  <c r="I164" i="37"/>
  <c r="I165" i="37"/>
  <c r="I171" i="37"/>
  <c r="E94" i="43"/>
  <c r="O88" i="34"/>
  <c r="O89" i="34"/>
  <c r="O95" i="34" s="1"/>
  <c r="G88" i="47"/>
  <c r="G96" i="47" s="1"/>
  <c r="G429" i="47" s="1"/>
  <c r="G89" i="47"/>
  <c r="G95" i="47" s="1"/>
  <c r="G428" i="47" s="1"/>
  <c r="I54" i="2"/>
  <c r="I70" i="2"/>
  <c r="I66" i="2"/>
  <c r="I42" i="2"/>
  <c r="I46" i="2"/>
  <c r="I62" i="2"/>
  <c r="K342" i="44"/>
  <c r="K348" i="44" s="1"/>
  <c r="I165" i="34"/>
  <c r="I171" i="34" s="1"/>
  <c r="H342" i="30"/>
  <c r="H348" i="30" s="1"/>
  <c r="J341" i="43"/>
  <c r="J342" i="43"/>
  <c r="J348" i="43" s="1"/>
  <c r="I58" i="2"/>
  <c r="H164" i="26"/>
  <c r="H165" i="26"/>
  <c r="H171" i="26" s="1"/>
  <c r="H446" i="26" s="1"/>
  <c r="M42" i="2"/>
  <c r="M50" i="2"/>
  <c r="M58" i="2"/>
  <c r="M66" i="2"/>
  <c r="M46" i="2"/>
  <c r="M54" i="2"/>
  <c r="M62" i="2"/>
  <c r="M70" i="2"/>
  <c r="M45" i="2"/>
  <c r="M56" i="2"/>
  <c r="M67" i="2"/>
  <c r="M43" i="2"/>
  <c r="M55" i="2"/>
  <c r="M68" i="2"/>
  <c r="M44" i="2"/>
  <c r="M57" i="2"/>
  <c r="M69" i="2"/>
  <c r="M52" i="2"/>
  <c r="M53" i="2"/>
  <c r="M47" i="2"/>
  <c r="M61" i="2"/>
  <c r="M48" i="2"/>
  <c r="M63" i="2"/>
  <c r="M41" i="2"/>
  <c r="G366" i="40"/>
  <c r="G374" i="40" s="1"/>
  <c r="K265" i="48"/>
  <c r="K273" i="48"/>
  <c r="K266" i="48"/>
  <c r="K272" i="48" s="1"/>
  <c r="AQ200" i="17"/>
  <c r="AR200" i="17"/>
  <c r="G68" i="2"/>
  <c r="G52" i="2"/>
  <c r="G44" i="2"/>
  <c r="G55" i="2"/>
  <c r="E367" i="52"/>
  <c r="E373" i="52" s="1"/>
  <c r="E59" i="2"/>
  <c r="E69" i="2"/>
  <c r="E51" i="2"/>
  <c r="E61" i="2"/>
  <c r="E53" i="2"/>
  <c r="F82" i="34"/>
  <c r="G82" i="34"/>
  <c r="D360" i="50"/>
  <c r="N82" i="50"/>
  <c r="L360" i="49"/>
  <c r="L366" i="49" s="1"/>
  <c r="L374" i="49" s="1"/>
  <c r="L496" i="49" s="1"/>
  <c r="G360" i="49"/>
  <c r="I335" i="49"/>
  <c r="J335" i="49"/>
  <c r="L259" i="49"/>
  <c r="H360" i="48"/>
  <c r="F158" i="48"/>
  <c r="N158" i="48"/>
  <c r="K82" i="48"/>
  <c r="O82" i="48"/>
  <c r="L360" i="47"/>
  <c r="G360" i="47"/>
  <c r="J158" i="47"/>
  <c r="F335" i="46"/>
  <c r="I335" i="46"/>
  <c r="I360" i="45"/>
  <c r="F360" i="45"/>
  <c r="N259" i="45"/>
  <c r="M259" i="45"/>
  <c r="G158" i="45"/>
  <c r="J82" i="45"/>
  <c r="J259" i="44"/>
  <c r="H259" i="44"/>
  <c r="H158" i="44"/>
  <c r="E158" i="44"/>
  <c r="D158" i="44"/>
  <c r="E360" i="43"/>
  <c r="N335" i="43"/>
  <c r="G335" i="43"/>
  <c r="L82" i="43"/>
  <c r="D259" i="41"/>
  <c r="I335" i="40"/>
  <c r="J335" i="40"/>
  <c r="G335" i="40"/>
  <c r="M158" i="40"/>
  <c r="D158" i="40"/>
  <c r="I158" i="40"/>
  <c r="J158" i="40"/>
  <c r="G158" i="40"/>
  <c r="I82" i="40"/>
  <c r="L335" i="15"/>
  <c r="H335" i="15"/>
  <c r="M259" i="15"/>
  <c r="I259" i="15"/>
  <c r="D335" i="51"/>
  <c r="N44" i="2"/>
  <c r="N52" i="2"/>
  <c r="N60" i="2"/>
  <c r="F68" i="2"/>
  <c r="K64" i="2"/>
  <c r="K56" i="2"/>
  <c r="K48" i="2"/>
  <c r="N65" i="2"/>
  <c r="F49" i="2"/>
  <c r="F61" i="2"/>
  <c r="M82" i="25"/>
  <c r="N82" i="40"/>
  <c r="D158" i="28"/>
  <c r="M158" i="36"/>
  <c r="AR208" i="17"/>
  <c r="I335" i="50"/>
  <c r="AQ196" i="17"/>
  <c r="N48" i="2"/>
  <c r="N56" i="2"/>
  <c r="K68" i="2"/>
  <c r="K60" i="2"/>
  <c r="K52" i="2"/>
  <c r="K44" i="2"/>
  <c r="F41" i="2"/>
  <c r="H43" i="2"/>
  <c r="H158" i="24"/>
  <c r="M82" i="31"/>
  <c r="I259" i="35"/>
  <c r="O259" i="47"/>
  <c r="O82" i="26"/>
  <c r="O88" i="26" s="1"/>
  <c r="F259" i="35"/>
  <c r="AQ211" i="17"/>
  <c r="H259" i="36"/>
  <c r="AO201" i="17"/>
  <c r="L273" i="30"/>
  <c r="L271" i="30" s="1"/>
  <c r="H428" i="42"/>
  <c r="I470" i="52"/>
  <c r="I274" i="52"/>
  <c r="M427" i="35"/>
  <c r="M97" i="35"/>
  <c r="H96" i="42"/>
  <c r="H94" i="42" s="1"/>
  <c r="H349" i="47"/>
  <c r="O494" i="15"/>
  <c r="O375" i="15"/>
  <c r="N427" i="33"/>
  <c r="N97" i="33"/>
  <c r="K446" i="39"/>
  <c r="K176" i="39"/>
  <c r="E378" i="26"/>
  <c r="F495" i="26"/>
  <c r="F372" i="26"/>
  <c r="I378" i="26"/>
  <c r="F496" i="26"/>
  <c r="F378" i="26"/>
  <c r="N273" i="28"/>
  <c r="N271" i="28" s="1"/>
  <c r="H176" i="31"/>
  <c r="F173" i="31"/>
  <c r="F446" i="31"/>
  <c r="H274" i="50"/>
  <c r="H470" i="50"/>
  <c r="F375" i="43"/>
  <c r="F494" i="43"/>
  <c r="G378" i="43"/>
  <c r="L429" i="39"/>
  <c r="D429" i="24"/>
  <c r="G472" i="39"/>
  <c r="G271" i="39"/>
  <c r="M488" i="28"/>
  <c r="M350" i="28"/>
  <c r="N97" i="48"/>
  <c r="N427" i="48"/>
  <c r="L94" i="39"/>
  <c r="I490" i="38"/>
  <c r="L353" i="38"/>
  <c r="F350" i="27"/>
  <c r="F488" i="27"/>
  <c r="G427" i="32"/>
  <c r="G97" i="32"/>
  <c r="G100" i="32"/>
  <c r="O100" i="33"/>
  <c r="E347" i="32"/>
  <c r="J375" i="41"/>
  <c r="E97" i="31"/>
  <c r="E427" i="31"/>
  <c r="L94" i="37"/>
  <c r="L429" i="37"/>
  <c r="E170" i="15"/>
  <c r="E447" i="15"/>
  <c r="F489" i="27"/>
  <c r="K445" i="34"/>
  <c r="K173" i="34"/>
  <c r="J445" i="29"/>
  <c r="M470" i="31"/>
  <c r="I277" i="39"/>
  <c r="O375" i="28"/>
  <c r="O494" i="28"/>
  <c r="J470" i="34"/>
  <c r="N378" i="37"/>
  <c r="M495" i="37"/>
  <c r="L428" i="39"/>
  <c r="N100" i="39"/>
  <c r="I349" i="52"/>
  <c r="O265" i="30"/>
  <c r="O266" i="30"/>
  <c r="O272" i="30" s="1"/>
  <c r="K342" i="41"/>
  <c r="K348" i="41" s="1"/>
  <c r="K341" i="41"/>
  <c r="H94" i="38"/>
  <c r="K173" i="39"/>
  <c r="N471" i="28"/>
  <c r="N277" i="28"/>
  <c r="E489" i="32"/>
  <c r="E353" i="32"/>
  <c r="I489" i="52"/>
  <c r="H170" i="48"/>
  <c r="M366" i="32"/>
  <c r="M367" i="32"/>
  <c r="M373" i="32" s="1"/>
  <c r="I165" i="36"/>
  <c r="I171" i="36" s="1"/>
  <c r="I164" i="36"/>
  <c r="N89" i="43"/>
  <c r="N95" i="43" s="1"/>
  <c r="N428" i="43" s="1"/>
  <c r="N88" i="43"/>
  <c r="E375" i="31"/>
  <c r="D378" i="31"/>
  <c r="E494" i="31"/>
  <c r="L470" i="29"/>
  <c r="N350" i="15"/>
  <c r="N488" i="15"/>
  <c r="G429" i="32"/>
  <c r="I100" i="32"/>
  <c r="K445" i="39"/>
  <c r="K447" i="39"/>
  <c r="L176" i="39"/>
  <c r="H271" i="48"/>
  <c r="H472" i="48"/>
  <c r="O427" i="45"/>
  <c r="O97" i="45"/>
  <c r="J445" i="41"/>
  <c r="J173" i="41"/>
  <c r="J176" i="41"/>
  <c r="E173" i="48"/>
  <c r="E445" i="48"/>
  <c r="F94" i="39"/>
  <c r="D100" i="39"/>
  <c r="I347" i="38"/>
  <c r="J472" i="40"/>
  <c r="L489" i="39"/>
  <c r="N353" i="39"/>
  <c r="N378" i="50"/>
  <c r="L495" i="50"/>
  <c r="L489" i="44"/>
  <c r="N428" i="48"/>
  <c r="E341" i="28"/>
  <c r="E342" i="28"/>
  <c r="E348" i="28" s="1"/>
  <c r="G428" i="15"/>
  <c r="H100" i="15"/>
  <c r="J274" i="24"/>
  <c r="L353" i="28"/>
  <c r="J490" i="28"/>
  <c r="L490" i="41"/>
  <c r="L347" i="41"/>
  <c r="F350" i="25"/>
  <c r="J271" i="52"/>
  <c r="J472" i="52"/>
  <c r="F176" i="42"/>
  <c r="E170" i="42"/>
  <c r="H428" i="30"/>
  <c r="L428" i="28"/>
  <c r="N100" i="28"/>
  <c r="E353" i="41"/>
  <c r="N489" i="41"/>
  <c r="E427" i="46"/>
  <c r="N374" i="25"/>
  <c r="N372" i="25" s="1"/>
  <c r="L375" i="27"/>
  <c r="D350" i="24"/>
  <c r="I427" i="31"/>
  <c r="E347" i="33"/>
  <c r="E490" i="33"/>
  <c r="F353" i="33"/>
  <c r="D271" i="32"/>
  <c r="D472" i="32"/>
  <c r="L94" i="33"/>
  <c r="E96" i="41"/>
  <c r="E429" i="41" s="1"/>
  <c r="J470" i="24"/>
  <c r="N271" i="42"/>
  <c r="N472" i="42"/>
  <c r="D494" i="33"/>
  <c r="D375" i="33"/>
  <c r="E496" i="44"/>
  <c r="M495" i="34"/>
  <c r="O277" i="42"/>
  <c r="E471" i="25"/>
  <c r="K274" i="35"/>
  <c r="K470" i="35"/>
  <c r="E172" i="38"/>
  <c r="E170" i="38" s="1"/>
  <c r="E445" i="38" s="1"/>
  <c r="G374" i="35"/>
  <c r="G496" i="35"/>
  <c r="F342" i="45"/>
  <c r="F348" i="45" s="1"/>
  <c r="H342" i="47"/>
  <c r="H348" i="47" s="1"/>
  <c r="E447" i="42"/>
  <c r="N375" i="49"/>
  <c r="N494" i="49"/>
  <c r="K94" i="50"/>
  <c r="K429" i="50"/>
  <c r="O495" i="15"/>
  <c r="O271" i="37"/>
  <c r="E489" i="39"/>
  <c r="D350" i="29"/>
  <c r="H97" i="30"/>
  <c r="J347" i="39"/>
  <c r="O447" i="48"/>
  <c r="O170" i="48"/>
  <c r="N490" i="45"/>
  <c r="N347" i="45"/>
  <c r="E100" i="27"/>
  <c r="I372" i="30"/>
  <c r="G274" i="33"/>
  <c r="E447" i="39"/>
  <c r="E170" i="39"/>
  <c r="L472" i="52"/>
  <c r="D490" i="46"/>
  <c r="N277" i="42"/>
  <c r="I176" i="50"/>
  <c r="F176" i="50"/>
  <c r="F170" i="50"/>
  <c r="M97" i="46"/>
  <c r="M427" i="46"/>
  <c r="J96" i="28"/>
  <c r="N427" i="26"/>
  <c r="N97" i="26"/>
  <c r="K341" i="47"/>
  <c r="K342" i="47"/>
  <c r="K348" i="47" s="1"/>
  <c r="L429" i="34"/>
  <c r="O100" i="34"/>
  <c r="F94" i="48"/>
  <c r="K100" i="25"/>
  <c r="I428" i="25"/>
  <c r="H470" i="15"/>
  <c r="H274" i="15"/>
  <c r="G172" i="32"/>
  <c r="G170" i="32" s="1"/>
  <c r="F349" i="37"/>
  <c r="G277" i="47"/>
  <c r="F470" i="47"/>
  <c r="F274" i="47"/>
  <c r="K375" i="38"/>
  <c r="K494" i="38"/>
  <c r="H271" i="41"/>
  <c r="E495" i="41"/>
  <c r="L347" i="44"/>
  <c r="E176" i="38"/>
  <c r="E446" i="38"/>
  <c r="M489" i="32"/>
  <c r="N353" i="32"/>
  <c r="M428" i="50"/>
  <c r="N353" i="51"/>
  <c r="M489" i="51"/>
  <c r="L446" i="39"/>
  <c r="N176" i="39"/>
  <c r="M489" i="30"/>
  <c r="O94" i="30"/>
  <c r="G470" i="28"/>
  <c r="F447" i="50"/>
  <c r="L347" i="37"/>
  <c r="H445" i="50"/>
  <c r="H173" i="50"/>
  <c r="M170" i="45"/>
  <c r="D94" i="24"/>
  <c r="G488" i="51"/>
  <c r="F94" i="50"/>
  <c r="F429" i="50"/>
  <c r="K347" i="38"/>
  <c r="E495" i="44"/>
  <c r="H100" i="32"/>
  <c r="G94" i="15"/>
  <c r="J471" i="35"/>
  <c r="M347" i="39"/>
  <c r="J471" i="24"/>
  <c r="K342" i="39"/>
  <c r="K348" i="39" s="1"/>
  <c r="K341" i="39"/>
  <c r="L372" i="50"/>
  <c r="D470" i="33"/>
  <c r="N447" i="30"/>
  <c r="N170" i="30"/>
  <c r="K347" i="50"/>
  <c r="G489" i="33"/>
  <c r="O265" i="33"/>
  <c r="O266" i="33"/>
  <c r="O272" i="33" s="1"/>
  <c r="G164" i="35"/>
  <c r="G165" i="35"/>
  <c r="G171" i="35" s="1"/>
  <c r="N375" i="35"/>
  <c r="N494" i="35"/>
  <c r="F428" i="51"/>
  <c r="H100" i="51"/>
  <c r="E176" i="50"/>
  <c r="H176" i="50"/>
  <c r="D472" i="35"/>
  <c r="D350" i="30"/>
  <c r="D488" i="30"/>
  <c r="E353" i="15"/>
  <c r="N347" i="31"/>
  <c r="N490" i="31"/>
  <c r="I273" i="37"/>
  <c r="O164" i="28"/>
  <c r="O165" i="28"/>
  <c r="O171" i="28" s="1"/>
  <c r="L347" i="39"/>
  <c r="I100" i="33"/>
  <c r="H353" i="39"/>
  <c r="H378" i="33"/>
  <c r="F94" i="33"/>
  <c r="J170" i="38"/>
  <c r="J472" i="34"/>
  <c r="O176" i="35"/>
  <c r="N489" i="15"/>
  <c r="L490" i="37"/>
  <c r="J471" i="34"/>
  <c r="L271" i="52"/>
  <c r="I349" i="31"/>
  <c r="I375" i="48"/>
  <c r="I170" i="49"/>
  <c r="E472" i="51"/>
  <c r="E271" i="51"/>
  <c r="O173" i="46"/>
  <c r="O445" i="46"/>
  <c r="H447" i="25"/>
  <c r="H170" i="25"/>
  <c r="F378" i="31"/>
  <c r="I378" i="31"/>
  <c r="F496" i="31"/>
  <c r="H271" i="35"/>
  <c r="D470" i="31"/>
  <c r="F89" i="33"/>
  <c r="F95" i="33" s="1"/>
  <c r="K271" i="15"/>
  <c r="K472" i="15"/>
  <c r="F341" i="39"/>
  <c r="H265" i="51"/>
  <c r="H266" i="51"/>
  <c r="H272" i="51" s="1"/>
  <c r="D347" i="15"/>
  <c r="M445" i="42"/>
  <c r="M173" i="42"/>
  <c r="M176" i="42"/>
  <c r="M378" i="41"/>
  <c r="M494" i="41"/>
  <c r="M375" i="41"/>
  <c r="I97" i="48"/>
  <c r="I427" i="48"/>
  <c r="L347" i="50"/>
  <c r="L490" i="50"/>
  <c r="O353" i="50"/>
  <c r="G490" i="29"/>
  <c r="I353" i="29"/>
  <c r="M271" i="41"/>
  <c r="M472" i="41"/>
  <c r="O277" i="41"/>
  <c r="O447" i="35"/>
  <c r="O170" i="35"/>
  <c r="G350" i="35"/>
  <c r="G488" i="35"/>
  <c r="H372" i="41"/>
  <c r="H496" i="41"/>
  <c r="I378" i="41"/>
  <c r="M96" i="51"/>
  <c r="M94" i="51" s="1"/>
  <c r="O274" i="43"/>
  <c r="O470" i="43"/>
  <c r="H266" i="31"/>
  <c r="H272" i="31" s="1"/>
  <c r="H265" i="31"/>
  <c r="E94" i="28"/>
  <c r="L94" i="34"/>
  <c r="L88" i="28"/>
  <c r="N266" i="31"/>
  <c r="N272" i="31"/>
  <c r="O173" i="25"/>
  <c r="O494" i="39"/>
  <c r="O375" i="39"/>
  <c r="D88" i="47"/>
  <c r="E271" i="31"/>
  <c r="L88" i="51"/>
  <c r="J271" i="40"/>
  <c r="H349" i="27"/>
  <c r="H347" i="27" s="1"/>
  <c r="L164" i="43"/>
  <c r="L165" i="43"/>
  <c r="L171" i="43" s="1"/>
  <c r="L347" i="49"/>
  <c r="I164" i="38"/>
  <c r="I165" i="38"/>
  <c r="I171" i="38" s="1"/>
  <c r="L100" i="25"/>
  <c r="N170" i="39"/>
  <c r="H372" i="45"/>
  <c r="H496" i="45"/>
  <c r="D488" i="50"/>
  <c r="K100" i="24"/>
  <c r="K374" i="51"/>
  <c r="K372" i="51"/>
  <c r="H94" i="33"/>
  <c r="E94" i="33"/>
  <c r="E372" i="44"/>
  <c r="H88" i="31"/>
  <c r="D350" i="33"/>
  <c r="D170" i="42"/>
  <c r="E489" i="27"/>
  <c r="F445" i="49"/>
  <c r="N273" i="31"/>
  <c r="N488" i="36"/>
  <c r="K89" i="40"/>
  <c r="K95" i="40" s="1"/>
  <c r="F165" i="27"/>
  <c r="F171" i="27"/>
  <c r="E100" i="51"/>
  <c r="E100" i="41"/>
  <c r="L170" i="38"/>
  <c r="J265" i="35"/>
  <c r="L342" i="49"/>
  <c r="L348" i="49" s="1"/>
  <c r="I170" i="43"/>
  <c r="D495" i="38"/>
  <c r="D375" i="38"/>
  <c r="F488" i="31"/>
  <c r="G488" i="50"/>
  <c r="G350" i="50"/>
  <c r="G429" i="43"/>
  <c r="G94" i="43"/>
  <c r="O472" i="46"/>
  <c r="I89" i="33"/>
  <c r="I95" i="33" s="1"/>
  <c r="H274" i="28"/>
  <c r="I165" i="32"/>
  <c r="I171" i="32" s="1"/>
  <c r="L100" i="44"/>
  <c r="M350" i="31"/>
  <c r="H366" i="33"/>
  <c r="K367" i="33"/>
  <c r="K373" i="33" s="1"/>
  <c r="K366" i="33"/>
  <c r="K490" i="44"/>
  <c r="E447" i="32"/>
  <c r="J274" i="25"/>
  <c r="D427" i="43"/>
  <c r="D97" i="43"/>
  <c r="O496" i="41"/>
  <c r="O372" i="41"/>
  <c r="I274" i="39"/>
  <c r="I470" i="39"/>
  <c r="E97" i="29"/>
  <c r="E427" i="29"/>
  <c r="M445" i="46"/>
  <c r="D94" i="50"/>
  <c r="D429" i="50"/>
  <c r="L347" i="48"/>
  <c r="O353" i="48"/>
  <c r="F488" i="42"/>
  <c r="F350" i="42"/>
  <c r="O347" i="43"/>
  <c r="O490" i="43"/>
  <c r="H170" i="31"/>
  <c r="H447" i="31"/>
  <c r="N350" i="26"/>
  <c r="N488" i="26"/>
  <c r="M488" i="29"/>
  <c r="M353" i="29"/>
  <c r="G94" i="35"/>
  <c r="G274" i="51"/>
  <c r="F490" i="33"/>
  <c r="F429" i="35"/>
  <c r="F353" i="29"/>
  <c r="N94" i="25"/>
  <c r="J277" i="25"/>
  <c r="O488" i="48"/>
  <c r="O350" i="48"/>
  <c r="O488" i="41"/>
  <c r="O350" i="41"/>
  <c r="L173" i="41"/>
  <c r="M375" i="43"/>
  <c r="I170" i="45"/>
  <c r="I447" i="45"/>
  <c r="N94" i="47"/>
  <c r="N429" i="47"/>
  <c r="M496" i="51"/>
  <c r="M372" i="51"/>
  <c r="O378" i="51"/>
  <c r="J447" i="26"/>
  <c r="O494" i="26"/>
  <c r="O375" i="26"/>
  <c r="L173" i="24"/>
  <c r="G375" i="15"/>
  <c r="G494" i="15"/>
  <c r="G350" i="41"/>
  <c r="G488" i="41"/>
  <c r="L470" i="32"/>
  <c r="G375" i="43"/>
  <c r="G494" i="43"/>
  <c r="L94" i="45"/>
  <c r="L429" i="45"/>
  <c r="J472" i="33"/>
  <c r="J271" i="33"/>
  <c r="E490" i="48"/>
  <c r="E347" i="48"/>
  <c r="H173" i="28"/>
  <c r="H445" i="28"/>
  <c r="H494" i="43"/>
  <c r="H375" i="43"/>
  <c r="F494" i="33"/>
  <c r="G427" i="27"/>
  <c r="G97" i="27"/>
  <c r="H496" i="32"/>
  <c r="H372" i="32"/>
  <c r="N372" i="33"/>
  <c r="E470" i="37"/>
  <c r="E274" i="37"/>
  <c r="M429" i="32"/>
  <c r="O100" i="32"/>
  <c r="M470" i="29"/>
  <c r="M274" i="29"/>
  <c r="N472" i="32"/>
  <c r="G494" i="29"/>
  <c r="O429" i="25"/>
  <c r="M488" i="50"/>
  <c r="O350" i="51"/>
  <c r="K375" i="26"/>
  <c r="L274" i="25"/>
  <c r="L470" i="25"/>
  <c r="I375" i="41"/>
  <c r="I494" i="41"/>
  <c r="M173" i="29"/>
  <c r="M445" i="29"/>
  <c r="I494" i="49"/>
  <c r="I375" i="49"/>
  <c r="I494" i="50"/>
  <c r="I375" i="50"/>
  <c r="E494" i="51"/>
  <c r="E375" i="51"/>
  <c r="O347" i="37"/>
  <c r="O490" i="37"/>
  <c r="G496" i="15"/>
  <c r="I378" i="15"/>
  <c r="L490" i="51"/>
  <c r="L347" i="51"/>
  <c r="M427" i="42"/>
  <c r="L97" i="41"/>
  <c r="L274" i="28"/>
  <c r="L470" i="28"/>
  <c r="H274" i="42"/>
  <c r="H470" i="42"/>
  <c r="N494" i="48"/>
  <c r="N375" i="48"/>
  <c r="H490" i="35"/>
  <c r="H347" i="35"/>
  <c r="G353" i="35" s="1"/>
  <c r="F378" i="32"/>
  <c r="N496" i="32"/>
  <c r="N372" i="32"/>
  <c r="G372" i="33"/>
  <c r="G496" i="33"/>
  <c r="J347" i="31"/>
  <c r="J490" i="31"/>
  <c r="N350" i="38"/>
  <c r="N427" i="29"/>
  <c r="F494" i="28"/>
  <c r="O274" i="29"/>
  <c r="N494" i="47"/>
  <c r="K97" i="38"/>
  <c r="O274" i="24"/>
  <c r="O353" i="29"/>
  <c r="K496" i="36"/>
  <c r="D97" i="40"/>
  <c r="H347" i="41"/>
  <c r="I472" i="44"/>
  <c r="L97" i="50"/>
  <c r="O445" i="43"/>
  <c r="E372" i="46"/>
  <c r="G271" i="42"/>
  <c r="N496" i="26"/>
  <c r="N170" i="15"/>
  <c r="N447" i="15"/>
  <c r="D496" i="48"/>
  <c r="D372" i="48"/>
  <c r="G472" i="47"/>
  <c r="O372" i="32"/>
  <c r="G94" i="49"/>
  <c r="I378" i="43"/>
  <c r="J100" i="42"/>
  <c r="N496" i="29"/>
  <c r="F496" i="33"/>
  <c r="K173" i="50"/>
  <c r="N472" i="34"/>
  <c r="G271" i="29"/>
  <c r="G472" i="29"/>
  <c r="H496" i="37"/>
  <c r="H372" i="37"/>
  <c r="E472" i="38"/>
  <c r="O347" i="15"/>
  <c r="F94" i="24"/>
  <c r="J347" i="42"/>
  <c r="J353" i="42"/>
  <c r="L100" i="35"/>
  <c r="I94" i="35"/>
  <c r="K429" i="49"/>
  <c r="K94" i="49"/>
  <c r="H372" i="31"/>
  <c r="G378" i="31" s="1"/>
  <c r="G498" i="31" s="1"/>
  <c r="H496" i="31"/>
  <c r="I94" i="46"/>
  <c r="I429" i="46"/>
  <c r="G496" i="26"/>
  <c r="G372" i="26"/>
  <c r="N173" i="37"/>
  <c r="E427" i="50"/>
  <c r="O427" i="28"/>
  <c r="M445" i="28"/>
  <c r="K427" i="42"/>
  <c r="H97" i="51"/>
  <c r="E271" i="38"/>
  <c r="J271" i="41"/>
  <c r="N375" i="29"/>
  <c r="L353" i="25"/>
  <c r="K445" i="25"/>
  <c r="K447" i="47"/>
  <c r="K445" i="35"/>
  <c r="N447" i="52"/>
  <c r="O375" i="38"/>
  <c r="O447" i="37"/>
  <c r="O170" i="37"/>
  <c r="E94" i="24"/>
  <c r="E429" i="24"/>
  <c r="E472" i="29"/>
  <c r="E271" i="29"/>
  <c r="I490" i="25"/>
  <c r="I277" i="32"/>
  <c r="H271" i="32"/>
  <c r="N429" i="29"/>
  <c r="E372" i="30"/>
  <c r="K429" i="45"/>
  <c r="K429" i="36"/>
  <c r="E347" i="38"/>
  <c r="E490" i="38"/>
  <c r="G271" i="36"/>
  <c r="E271" i="43"/>
  <c r="E472" i="43"/>
  <c r="M172" i="15"/>
  <c r="M170" i="15" s="1"/>
  <c r="H374" i="27"/>
  <c r="H496" i="27"/>
  <c r="L495" i="44"/>
  <c r="O172" i="51"/>
  <c r="O170" i="51" s="1"/>
  <c r="M96" i="39"/>
  <c r="M94" i="39" s="1"/>
  <c r="O374" i="42"/>
  <c r="O372" i="42" s="1"/>
  <c r="D489" i="26"/>
  <c r="J495" i="43"/>
  <c r="K378" i="43"/>
  <c r="N273" i="52"/>
  <c r="K496" i="32"/>
  <c r="K372" i="32"/>
  <c r="L271" i="51"/>
  <c r="I271" i="38"/>
  <c r="N446" i="37"/>
  <c r="E374" i="15"/>
  <c r="E496" i="15" s="1"/>
  <c r="D446" i="46"/>
  <c r="G172" i="33"/>
  <c r="G170" i="33"/>
  <c r="D349" i="49"/>
  <c r="D347" i="49" s="1"/>
  <c r="E489" i="52"/>
  <c r="E353" i="52"/>
  <c r="K495" i="45"/>
  <c r="N271" i="48"/>
  <c r="H170" i="41"/>
  <c r="H447" i="41"/>
  <c r="K429" i="44"/>
  <c r="K94" i="44"/>
  <c r="J100" i="44" s="1"/>
  <c r="E490" i="24"/>
  <c r="E347" i="24"/>
  <c r="E347" i="46"/>
  <c r="D489" i="49"/>
  <c r="F471" i="43"/>
  <c r="H277" i="43"/>
  <c r="H378" i="28"/>
  <c r="M170" i="51"/>
  <c r="O496" i="29"/>
  <c r="O372" i="29"/>
  <c r="F277" i="43"/>
  <c r="D94" i="26"/>
  <c r="D429" i="26"/>
  <c r="D271" i="15"/>
  <c r="D472" i="15"/>
  <c r="H378" i="41"/>
  <c r="E372" i="42"/>
  <c r="E496" i="42"/>
  <c r="H496" i="51"/>
  <c r="H372" i="51"/>
  <c r="F495" i="42"/>
  <c r="H378" i="42"/>
  <c r="O271" i="50"/>
  <c r="G273" i="44"/>
  <c r="G271" i="44" s="1"/>
  <c r="G470" i="44" s="1"/>
  <c r="O488" i="50"/>
  <c r="K277" i="32"/>
  <c r="F428" i="47"/>
  <c r="L495" i="29"/>
  <c r="N378" i="29"/>
  <c r="N495" i="50"/>
  <c r="D471" i="45"/>
  <c r="L170" i="47"/>
  <c r="M265" i="52"/>
  <c r="O341" i="25"/>
  <c r="O342" i="25"/>
  <c r="O348" i="25" s="1"/>
  <c r="K341" i="34"/>
  <c r="K342" i="34"/>
  <c r="K348" i="34" s="1"/>
  <c r="K489" i="34" s="1"/>
  <c r="O165" i="40"/>
  <c r="O171" i="40" s="1"/>
  <c r="O164" i="40"/>
  <c r="O170" i="33"/>
  <c r="H170" i="52"/>
  <c r="H94" i="15"/>
  <c r="F366" i="27"/>
  <c r="I165" i="31"/>
  <c r="I171" i="31" s="1"/>
  <c r="I164" i="31"/>
  <c r="K164" i="32"/>
  <c r="K165" i="32"/>
  <c r="K171" i="32"/>
  <c r="K446" i="32" s="1"/>
  <c r="K372" i="27"/>
  <c r="K496" i="27"/>
  <c r="E266" i="35"/>
  <c r="E272" i="35" s="1"/>
  <c r="E471" i="35" s="1"/>
  <c r="E265" i="35"/>
  <c r="N366" i="27"/>
  <c r="N367" i="27"/>
  <c r="N373" i="27" s="1"/>
  <c r="N378" i="27" s="1"/>
  <c r="N498" i="27" s="1"/>
  <c r="E265" i="24"/>
  <c r="E266" i="24"/>
  <c r="E272" i="24" s="1"/>
  <c r="G341" i="31"/>
  <c r="G342" i="31"/>
  <c r="G348" i="31" s="1"/>
  <c r="O342" i="42"/>
  <c r="O348" i="42" s="1"/>
  <c r="O489" i="42" s="1"/>
  <c r="O341" i="42"/>
  <c r="N89" i="47"/>
  <c r="N95" i="47" s="1"/>
  <c r="E89" i="35"/>
  <c r="E95" i="35"/>
  <c r="E94" i="27"/>
  <c r="O165" i="44"/>
  <c r="O171" i="44" s="1"/>
  <c r="H164" i="49"/>
  <c r="F341" i="28"/>
  <c r="L366" i="30"/>
  <c r="L367" i="30"/>
  <c r="L373" i="30" s="1"/>
  <c r="M265" i="46"/>
  <c r="M266" i="46"/>
  <c r="M272" i="46" s="1"/>
  <c r="D367" i="15"/>
  <c r="D373" i="15" s="1"/>
  <c r="D266" i="38"/>
  <c r="D272" i="38" s="1"/>
  <c r="M342" i="52"/>
  <c r="M348" i="52" s="1"/>
  <c r="F366" i="40"/>
  <c r="F446" i="40"/>
  <c r="F367" i="46"/>
  <c r="F373" i="46"/>
  <c r="K164" i="30"/>
  <c r="D96" i="49"/>
  <c r="D94" i="49" s="1"/>
  <c r="I170" i="34"/>
  <c r="L96" i="52"/>
  <c r="L94" i="52" s="1"/>
  <c r="H366" i="39"/>
  <c r="M94" i="40"/>
  <c r="J347" i="46"/>
  <c r="G170" i="26"/>
  <c r="I347" i="34"/>
  <c r="F367" i="35"/>
  <c r="F373" i="35"/>
  <c r="F366" i="35"/>
  <c r="L96" i="24"/>
  <c r="L94" i="24" s="1"/>
  <c r="G94" i="47"/>
  <c r="M496" i="52"/>
  <c r="M372" i="52"/>
  <c r="O170" i="45"/>
  <c r="D88" i="27"/>
  <c r="J44" i="2"/>
  <c r="J69" i="2"/>
  <c r="J61" i="2"/>
  <c r="G165" i="26"/>
  <c r="G171" i="26" s="1"/>
  <c r="H176" i="26" s="1"/>
  <c r="L341" i="26"/>
  <c r="G265" i="37"/>
  <c r="J165" i="24"/>
  <c r="J171" i="24"/>
  <c r="G367" i="24"/>
  <c r="G373" i="24" s="1"/>
  <c r="K164" i="26"/>
  <c r="K342" i="37"/>
  <c r="K348" i="37" s="1"/>
  <c r="K489" i="37" s="1"/>
  <c r="O342" i="36"/>
  <c r="O348" i="36"/>
  <c r="G165" i="27"/>
  <c r="G171" i="27" s="1"/>
  <c r="C615" i="14"/>
  <c r="F65" i="2"/>
  <c r="F47" i="2"/>
  <c r="F63" i="2"/>
  <c r="D58" i="2"/>
  <c r="D67" i="2"/>
  <c r="N55" i="2"/>
  <c r="N47" i="2"/>
  <c r="N49" i="2"/>
  <c r="N57" i="2"/>
  <c r="N43" i="2"/>
  <c r="N61" i="2"/>
  <c r="N69" i="2"/>
  <c r="N53" i="2"/>
  <c r="O158" i="47"/>
  <c r="H360" i="25"/>
  <c r="E360" i="49"/>
  <c r="J82" i="38"/>
  <c r="I335" i="29"/>
  <c r="K158" i="27"/>
  <c r="M259" i="37"/>
  <c r="G360" i="27"/>
  <c r="M82" i="27"/>
  <c r="AT217" i="17"/>
  <c r="AO217" i="17"/>
  <c r="AR217" i="17"/>
  <c r="AQ217" i="17"/>
  <c r="O335" i="47"/>
  <c r="O89" i="26"/>
  <c r="O95" i="26"/>
  <c r="L82" i="30"/>
  <c r="O266" i="39"/>
  <c r="O272" i="39"/>
  <c r="M259" i="25"/>
  <c r="AT205" i="17"/>
  <c r="AO205" i="17"/>
  <c r="AR205" i="17"/>
  <c r="AQ205" i="17"/>
  <c r="AR197" i="17"/>
  <c r="AO197" i="17"/>
  <c r="AQ199" i="17"/>
  <c r="AQ213" i="17"/>
  <c r="AT203" i="17"/>
  <c r="AT209" i="17"/>
  <c r="AT215" i="17"/>
  <c r="AO200" i="17"/>
  <c r="AQ209" i="17"/>
  <c r="I274" i="31"/>
  <c r="I470" i="31"/>
  <c r="N445" i="41"/>
  <c r="N173" i="41"/>
  <c r="M176" i="41"/>
  <c r="D176" i="49"/>
  <c r="N173" i="49"/>
  <c r="N445" i="49"/>
  <c r="L470" i="27"/>
  <c r="L274" i="27"/>
  <c r="L445" i="39"/>
  <c r="L173" i="39"/>
  <c r="G427" i="25"/>
  <c r="G97" i="25"/>
  <c r="H470" i="45"/>
  <c r="H274" i="45"/>
  <c r="G176" i="38"/>
  <c r="G173" i="38"/>
  <c r="G445" i="38"/>
  <c r="F488" i="45"/>
  <c r="F350" i="45"/>
  <c r="O96" i="34"/>
  <c r="O94" i="34" s="1"/>
  <c r="L428" i="24"/>
  <c r="N100" i="24"/>
  <c r="E100" i="29"/>
  <c r="D446" i="32"/>
  <c r="E176" i="32"/>
  <c r="I273" i="33"/>
  <c r="I271" i="33" s="1"/>
  <c r="N498" i="15"/>
  <c r="L472" i="39"/>
  <c r="O277" i="39"/>
  <c r="M88" i="31"/>
  <c r="M89" i="31"/>
  <c r="M95" i="31" s="1"/>
  <c r="M88" i="25"/>
  <c r="M89" i="25"/>
  <c r="M95" i="25" s="1"/>
  <c r="I88" i="40"/>
  <c r="I96" i="40" s="1"/>
  <c r="I89" i="40"/>
  <c r="I95" i="40" s="1"/>
  <c r="I428" i="40" s="1"/>
  <c r="I342" i="40"/>
  <c r="I348" i="40" s="1"/>
  <c r="I341" i="40"/>
  <c r="I349" i="40" s="1"/>
  <c r="H164" i="44"/>
  <c r="H165" i="44"/>
  <c r="H171" i="44" s="1"/>
  <c r="I366" i="45"/>
  <c r="I367" i="45"/>
  <c r="I373" i="45"/>
  <c r="N164" i="48"/>
  <c r="N165" i="48"/>
  <c r="N171" i="48" s="1"/>
  <c r="N89" i="50"/>
  <c r="N95" i="50" s="1"/>
  <c r="N88" i="50"/>
  <c r="I446" i="37"/>
  <c r="K176" i="37"/>
  <c r="J170" i="24"/>
  <c r="J445" i="24" s="1"/>
  <c r="I342" i="24"/>
  <c r="I348" i="24" s="1"/>
  <c r="I341" i="24"/>
  <c r="J89" i="36"/>
  <c r="J95" i="36"/>
  <c r="J428" i="36" s="1"/>
  <c r="J88" i="36"/>
  <c r="H341" i="36"/>
  <c r="H342" i="36"/>
  <c r="H348" i="36" s="1"/>
  <c r="H489" i="36" s="1"/>
  <c r="M367" i="36"/>
  <c r="M373" i="36" s="1"/>
  <c r="M366" i="36"/>
  <c r="D265" i="29"/>
  <c r="D266" i="29"/>
  <c r="D272" i="29"/>
  <c r="L165" i="37"/>
  <c r="L171" i="37"/>
  <c r="L164" i="37"/>
  <c r="K265" i="37"/>
  <c r="K266" i="37"/>
  <c r="K272" i="37" s="1"/>
  <c r="K471" i="37" s="1"/>
  <c r="G367" i="37"/>
  <c r="G373" i="37" s="1"/>
  <c r="G495" i="37" s="1"/>
  <c r="G366" i="37"/>
  <c r="J375" i="45"/>
  <c r="J494" i="45"/>
  <c r="J428" i="15"/>
  <c r="L96" i="36"/>
  <c r="L94" i="36" s="1"/>
  <c r="E96" i="49"/>
  <c r="I428" i="35"/>
  <c r="K100" i="35"/>
  <c r="K495" i="28"/>
  <c r="K378" i="28"/>
  <c r="J97" i="44"/>
  <c r="J427" i="44"/>
  <c r="M349" i="42"/>
  <c r="M347" i="42" s="1"/>
  <c r="H489" i="42"/>
  <c r="H353" i="42"/>
  <c r="N273" i="40"/>
  <c r="F446" i="42"/>
  <c r="H176" i="42"/>
  <c r="E176" i="42"/>
  <c r="I374" i="34"/>
  <c r="I372" i="34" s="1"/>
  <c r="L96" i="29"/>
  <c r="L94" i="29" s="1"/>
  <c r="M347" i="33"/>
  <c r="M490" i="33"/>
  <c r="O353" i="33"/>
  <c r="E100" i="38"/>
  <c r="O428" i="38"/>
  <c r="O97" i="38"/>
  <c r="D495" i="39"/>
  <c r="E378" i="39"/>
  <c r="H471" i="33"/>
  <c r="H277" i="33"/>
  <c r="N428" i="24"/>
  <c r="D172" i="15"/>
  <c r="D170" i="15" s="1"/>
  <c r="O471" i="42"/>
  <c r="O428" i="44"/>
  <c r="I488" i="28"/>
  <c r="I350" i="28"/>
  <c r="N474" i="41"/>
  <c r="L447" i="34"/>
  <c r="L488" i="25"/>
  <c r="L350" i="25"/>
  <c r="K492" i="33"/>
  <c r="K498" i="32"/>
  <c r="E347" i="52"/>
  <c r="I431" i="35"/>
  <c r="I100" i="15"/>
  <c r="G429" i="15"/>
  <c r="N428" i="35"/>
  <c r="N100" i="35"/>
  <c r="O273" i="35"/>
  <c r="O472" i="35" s="1"/>
  <c r="N349" i="52"/>
  <c r="N347" i="52" s="1"/>
  <c r="K96" i="15"/>
  <c r="K429" i="15" s="1"/>
  <c r="I489" i="38"/>
  <c r="K353" i="38"/>
  <c r="K474" i="52"/>
  <c r="J97" i="29"/>
  <c r="J427" i="29"/>
  <c r="F100" i="46"/>
  <c r="D429" i="46"/>
  <c r="F375" i="34"/>
  <c r="F494" i="34"/>
  <c r="L474" i="41"/>
  <c r="M489" i="41"/>
  <c r="N353" i="41"/>
  <c r="H349" i="24"/>
  <c r="H490" i="24"/>
  <c r="N498" i="35"/>
  <c r="N350" i="36"/>
  <c r="H470" i="37"/>
  <c r="G474" i="43"/>
  <c r="H431" i="31"/>
  <c r="E165" i="44"/>
  <c r="E171" i="44" s="1"/>
  <c r="E446" i="44" s="1"/>
  <c r="E164" i="44"/>
  <c r="F341" i="24"/>
  <c r="F342" i="24"/>
  <c r="F348" i="24" s="1"/>
  <c r="J366" i="37"/>
  <c r="J367" i="37"/>
  <c r="J373" i="37"/>
  <c r="H349" i="42"/>
  <c r="H347" i="42" s="1"/>
  <c r="K172" i="29"/>
  <c r="K170" i="29" s="1"/>
  <c r="F372" i="25"/>
  <c r="F496" i="25"/>
  <c r="M372" i="50"/>
  <c r="M496" i="50"/>
  <c r="O96" i="44"/>
  <c r="O94" i="44" s="1"/>
  <c r="H449" i="51"/>
  <c r="I492" i="35"/>
  <c r="K173" i="31"/>
  <c r="K445" i="31"/>
  <c r="G427" i="41"/>
  <c r="G97" i="41"/>
  <c r="G427" i="38"/>
  <c r="G97" i="38"/>
  <c r="K274" i="39"/>
  <c r="K470" i="39"/>
  <c r="F498" i="51"/>
  <c r="D494" i="44"/>
  <c r="D375" i="44"/>
  <c r="D498" i="51"/>
  <c r="D172" i="35"/>
  <c r="D170" i="35"/>
  <c r="H489" i="52"/>
  <c r="H353" i="52"/>
  <c r="E474" i="51"/>
  <c r="H488" i="29"/>
  <c r="H350" i="29"/>
  <c r="K470" i="41"/>
  <c r="K274" i="41"/>
  <c r="K173" i="28"/>
  <c r="K445" i="28"/>
  <c r="D172" i="34"/>
  <c r="D170" i="34" s="1"/>
  <c r="E374" i="41"/>
  <c r="E496" i="41" s="1"/>
  <c r="H350" i="25"/>
  <c r="H353" i="33"/>
  <c r="H164" i="24"/>
  <c r="H165" i="24"/>
  <c r="H171" i="24" s="1"/>
  <c r="H446" i="24" s="1"/>
  <c r="G164" i="40"/>
  <c r="G165" i="40"/>
  <c r="G171" i="40" s="1"/>
  <c r="D265" i="41"/>
  <c r="D266" i="41"/>
  <c r="D272" i="41" s="1"/>
  <c r="H266" i="44"/>
  <c r="H272" i="44" s="1"/>
  <c r="H265" i="44"/>
  <c r="I342" i="46"/>
  <c r="I348" i="46" s="1"/>
  <c r="I341" i="46"/>
  <c r="F164" i="48"/>
  <c r="F165" i="48"/>
  <c r="F171" i="48" s="1"/>
  <c r="D366" i="50"/>
  <c r="D367" i="50"/>
  <c r="D373" i="50" s="1"/>
  <c r="H172" i="26"/>
  <c r="I172" i="37"/>
  <c r="I170" i="37" s="1"/>
  <c r="M446" i="32"/>
  <c r="N176" i="32"/>
  <c r="M173" i="32"/>
  <c r="M164" i="24"/>
  <c r="M165" i="24"/>
  <c r="M171" i="24" s="1"/>
  <c r="N342" i="24"/>
  <c r="N348" i="24" s="1"/>
  <c r="N341" i="24"/>
  <c r="G165" i="36"/>
  <c r="G171" i="36" s="1"/>
  <c r="G164" i="36"/>
  <c r="L342" i="36"/>
  <c r="L348" i="36" s="1"/>
  <c r="L341" i="36"/>
  <c r="D88" i="25"/>
  <c r="D89" i="25"/>
  <c r="D95" i="25" s="1"/>
  <c r="F165" i="37"/>
  <c r="F171" i="37" s="1"/>
  <c r="F164" i="37"/>
  <c r="J265" i="37"/>
  <c r="J266" i="37"/>
  <c r="J272" i="37" s="1"/>
  <c r="D367" i="37"/>
  <c r="D373" i="37" s="1"/>
  <c r="D366" i="37"/>
  <c r="D273" i="28"/>
  <c r="D472" i="28" s="1"/>
  <c r="G471" i="44"/>
  <c r="J96" i="15"/>
  <c r="M94" i="43"/>
  <c r="M429" i="43"/>
  <c r="I374" i="35"/>
  <c r="I372" i="35" s="1"/>
  <c r="N273" i="33"/>
  <c r="N271" i="33" s="1"/>
  <c r="O428" i="39"/>
  <c r="O97" i="39"/>
  <c r="M273" i="49"/>
  <c r="M472" i="49" s="1"/>
  <c r="O349" i="31"/>
  <c r="O347" i="31" s="1"/>
  <c r="L431" i="49"/>
  <c r="D172" i="30"/>
  <c r="D170" i="30" s="1"/>
  <c r="D447" i="30"/>
  <c r="F170" i="42"/>
  <c r="I176" i="42"/>
  <c r="F447" i="42"/>
  <c r="I495" i="34"/>
  <c r="L428" i="29"/>
  <c r="N100" i="29"/>
  <c r="K471" i="36"/>
  <c r="K274" i="36"/>
  <c r="E374" i="28"/>
  <c r="E496" i="28" s="1"/>
  <c r="N172" i="33"/>
  <c r="N170" i="33" s="1"/>
  <c r="M271" i="24"/>
  <c r="M472" i="24"/>
  <c r="L471" i="33"/>
  <c r="N277" i="33"/>
  <c r="F96" i="47"/>
  <c r="F94" i="47" s="1"/>
  <c r="F374" i="29"/>
  <c r="F372" i="29" s="1"/>
  <c r="F96" i="42"/>
  <c r="I100" i="42" s="1"/>
  <c r="I449" i="51"/>
  <c r="D445" i="46"/>
  <c r="D173" i="46"/>
  <c r="M494" i="33"/>
  <c r="M375" i="33"/>
  <c r="I274" i="29"/>
  <c r="I470" i="29"/>
  <c r="N492" i="50"/>
  <c r="M470" i="30"/>
  <c r="M274" i="30"/>
  <c r="M498" i="35"/>
  <c r="J472" i="43"/>
  <c r="L277" i="43"/>
  <c r="H97" i="35"/>
  <c r="H427" i="35"/>
  <c r="M445" i="26"/>
  <c r="M173" i="26"/>
  <c r="O350" i="50"/>
  <c r="D353" i="50"/>
  <c r="M378" i="15"/>
  <c r="M375" i="15"/>
  <c r="M494" i="15"/>
  <c r="O445" i="44"/>
  <c r="K427" i="39"/>
  <c r="K97" i="39"/>
  <c r="F97" i="35"/>
  <c r="F427" i="35"/>
  <c r="N96" i="35"/>
  <c r="N94" i="35" s="1"/>
  <c r="G375" i="36"/>
  <c r="G494" i="36"/>
  <c r="F492" i="15"/>
  <c r="G427" i="44"/>
  <c r="G97" i="44"/>
  <c r="J445" i="50"/>
  <c r="J173" i="50"/>
  <c r="J176" i="50"/>
  <c r="I470" i="41"/>
  <c r="I274" i="41"/>
  <c r="I472" i="31"/>
  <c r="M349" i="41"/>
  <c r="M347" i="41" s="1"/>
  <c r="G350" i="46"/>
  <c r="G488" i="46"/>
  <c r="L428" i="37"/>
  <c r="G274" i="28"/>
  <c r="G277" i="28"/>
  <c r="M474" i="32"/>
  <c r="I265" i="35"/>
  <c r="I273" i="35" s="1"/>
  <c r="I266" i="35"/>
  <c r="I272" i="35" s="1"/>
  <c r="J342" i="40"/>
  <c r="J348" i="40" s="1"/>
  <c r="J489" i="40" s="1"/>
  <c r="J341" i="40"/>
  <c r="I88" i="36"/>
  <c r="I89" i="36"/>
  <c r="I95" i="36" s="1"/>
  <c r="N471" i="34"/>
  <c r="K374" i="28"/>
  <c r="K372" i="28" s="1"/>
  <c r="L349" i="24"/>
  <c r="L347" i="24" s="1"/>
  <c r="K100" i="27"/>
  <c r="J428" i="27"/>
  <c r="E274" i="50"/>
  <c r="E470" i="50"/>
  <c r="K97" i="33"/>
  <c r="K427" i="33"/>
  <c r="F97" i="36"/>
  <c r="H265" i="36"/>
  <c r="H266" i="36"/>
  <c r="H272" i="36" s="1"/>
  <c r="H471" i="36" s="1"/>
  <c r="J164" i="40"/>
  <c r="J165" i="40"/>
  <c r="J171" i="40" s="1"/>
  <c r="J446" i="40" s="1"/>
  <c r="L89" i="43"/>
  <c r="L95" i="43"/>
  <c r="L428" i="43" s="1"/>
  <c r="L88" i="43"/>
  <c r="J266" i="44"/>
  <c r="J272" i="44"/>
  <c r="J265" i="44"/>
  <c r="F341" i="46"/>
  <c r="F349" i="46" s="1"/>
  <c r="F342" i="46"/>
  <c r="F348" i="46" s="1"/>
  <c r="H367" i="48"/>
  <c r="H373" i="48" s="1"/>
  <c r="H366" i="48"/>
  <c r="G89" i="34"/>
  <c r="G95" i="34" s="1"/>
  <c r="G428" i="34" s="1"/>
  <c r="G88" i="34"/>
  <c r="H489" i="30"/>
  <c r="K428" i="30"/>
  <c r="F490" i="44"/>
  <c r="K366" i="34"/>
  <c r="K367" i="34"/>
  <c r="K373" i="34" s="1"/>
  <c r="K495" i="34" s="1"/>
  <c r="F164" i="24"/>
  <c r="F165" i="24"/>
  <c r="F171" i="24" s="1"/>
  <c r="J341" i="24"/>
  <c r="J342" i="24"/>
  <c r="J348" i="24" s="1"/>
  <c r="J489" i="24" s="1"/>
  <c r="O165" i="36"/>
  <c r="O171" i="36" s="1"/>
  <c r="O164" i="36"/>
  <c r="G341" i="36"/>
  <c r="G342" i="36"/>
  <c r="G348" i="36" s="1"/>
  <c r="E164" i="25"/>
  <c r="E165" i="25"/>
  <c r="E171" i="25" s="1"/>
  <c r="K88" i="37"/>
  <c r="K89" i="37"/>
  <c r="K95" i="37" s="1"/>
  <c r="K428" i="37" s="1"/>
  <c r="E164" i="37"/>
  <c r="E165" i="37"/>
  <c r="E171" i="37" s="1"/>
  <c r="E341" i="37"/>
  <c r="E342" i="37"/>
  <c r="E348" i="37" s="1"/>
  <c r="F342" i="38"/>
  <c r="F348" i="38"/>
  <c r="F341" i="38"/>
  <c r="F349" i="38"/>
  <c r="D349" i="45"/>
  <c r="D347" i="45" s="1"/>
  <c r="J489" i="48"/>
  <c r="K353" i="48"/>
  <c r="N446" i="38"/>
  <c r="N176" i="38"/>
  <c r="J495" i="47"/>
  <c r="H428" i="41"/>
  <c r="H100" i="41"/>
  <c r="E96" i="38"/>
  <c r="E429" i="38" s="1"/>
  <c r="I495" i="35"/>
  <c r="J428" i="39"/>
  <c r="K100" i="39"/>
  <c r="O96" i="29"/>
  <c r="O94" i="29" s="1"/>
  <c r="E474" i="43"/>
  <c r="J446" i="35"/>
  <c r="N446" i="52"/>
  <c r="O374" i="25"/>
  <c r="O496" i="25" s="1"/>
  <c r="H349" i="28"/>
  <c r="H347" i="28" s="1"/>
  <c r="D96" i="38"/>
  <c r="D94" i="38" s="1"/>
  <c r="L495" i="31"/>
  <c r="L375" i="31"/>
  <c r="L495" i="33"/>
  <c r="N378" i="33"/>
  <c r="H431" i="29"/>
  <c r="M471" i="24"/>
  <c r="I96" i="32"/>
  <c r="I94" i="32" s="1"/>
  <c r="H96" i="25"/>
  <c r="H429" i="25" s="1"/>
  <c r="N374" i="50"/>
  <c r="N372" i="50" s="1"/>
  <c r="H100" i="47"/>
  <c r="F495" i="29"/>
  <c r="H378" i="29"/>
  <c r="F428" i="42"/>
  <c r="E100" i="42"/>
  <c r="I274" i="32"/>
  <c r="J277" i="32"/>
  <c r="I470" i="32"/>
  <c r="D273" i="51"/>
  <c r="D271" i="51" s="1"/>
  <c r="D277" i="51" s="1"/>
  <c r="J470" i="42"/>
  <c r="J274" i="42"/>
  <c r="H375" i="38"/>
  <c r="H494" i="38"/>
  <c r="L375" i="26"/>
  <c r="L494" i="26"/>
  <c r="H472" i="45"/>
  <c r="H427" i="45"/>
  <c r="H97" i="45"/>
  <c r="F494" i="46"/>
  <c r="J271" i="43"/>
  <c r="N447" i="41"/>
  <c r="O176" i="41"/>
  <c r="H100" i="25"/>
  <c r="L274" i="33"/>
  <c r="D349" i="32"/>
  <c r="O349" i="27"/>
  <c r="O490" i="27" s="1"/>
  <c r="E96" i="30"/>
  <c r="E94" i="30" s="1"/>
  <c r="K495" i="29"/>
  <c r="K378" i="29"/>
  <c r="M489" i="35"/>
  <c r="N353" i="35"/>
  <c r="K173" i="25"/>
  <c r="J176" i="25"/>
  <c r="H431" i="36"/>
  <c r="J353" i="33"/>
  <c r="J488" i="33"/>
  <c r="J350" i="33"/>
  <c r="N474" i="30"/>
  <c r="J96" i="32"/>
  <c r="J429" i="32" s="1"/>
  <c r="M96" i="50"/>
  <c r="M94" i="50" s="1"/>
  <c r="E349" i="51"/>
  <c r="E490" i="51"/>
  <c r="I474" i="28"/>
  <c r="D172" i="26"/>
  <c r="J265" i="36"/>
  <c r="J266" i="36"/>
  <c r="J272" i="36"/>
  <c r="J471" i="36" s="1"/>
  <c r="D446" i="15"/>
  <c r="J427" i="33"/>
  <c r="J97" i="33"/>
  <c r="G492" i="29"/>
  <c r="F427" i="36"/>
  <c r="I341" i="50"/>
  <c r="I342" i="50"/>
  <c r="I348" i="50" s="1"/>
  <c r="D341" i="51"/>
  <c r="D342" i="51"/>
  <c r="D348" i="51" s="1"/>
  <c r="I164" i="40"/>
  <c r="I165" i="40"/>
  <c r="I171" i="40" s="1"/>
  <c r="G342" i="43"/>
  <c r="G348" i="43" s="1"/>
  <c r="G341" i="43"/>
  <c r="J89" i="45"/>
  <c r="J95" i="45" s="1"/>
  <c r="J88" i="45"/>
  <c r="J96" i="45" s="1"/>
  <c r="J165" i="47"/>
  <c r="J171" i="47" s="1"/>
  <c r="J164" i="47"/>
  <c r="L265" i="49"/>
  <c r="L273" i="49" s="1"/>
  <c r="L266" i="49"/>
  <c r="L272" i="49" s="1"/>
  <c r="F88" i="34"/>
  <c r="F89" i="34"/>
  <c r="F95" i="34" s="1"/>
  <c r="E495" i="52"/>
  <c r="E375" i="52"/>
  <c r="G428" i="30"/>
  <c r="G97" i="30"/>
  <c r="H94" i="40"/>
  <c r="H429" i="40"/>
  <c r="I100" i="40"/>
  <c r="F489" i="44"/>
  <c r="G366" i="34"/>
  <c r="G367" i="34"/>
  <c r="G373" i="34"/>
  <c r="I165" i="24"/>
  <c r="I171" i="24" s="1"/>
  <c r="I446" i="24" s="1"/>
  <c r="I164" i="24"/>
  <c r="I172" i="24" s="1"/>
  <c r="K367" i="24"/>
  <c r="K373" i="24" s="1"/>
  <c r="K366" i="24"/>
  <c r="K165" i="36"/>
  <c r="K171" i="36"/>
  <c r="K446" i="36" s="1"/>
  <c r="K164" i="36"/>
  <c r="O349" i="36"/>
  <c r="O347" i="36" s="1"/>
  <c r="M341" i="25"/>
  <c r="M342" i="25"/>
  <c r="M348" i="25" s="1"/>
  <c r="J89" i="37"/>
  <c r="J95" i="37" s="1"/>
  <c r="J88" i="37"/>
  <c r="H165" i="37"/>
  <c r="H171" i="37"/>
  <c r="H446" i="37" s="1"/>
  <c r="H164" i="37"/>
  <c r="G341" i="37"/>
  <c r="G342" i="37"/>
  <c r="G348" i="37" s="1"/>
  <c r="O273" i="39"/>
  <c r="O472" i="39" s="1"/>
  <c r="E96" i="25"/>
  <c r="E429" i="25" s="1"/>
  <c r="J349" i="48"/>
  <c r="J347" i="48"/>
  <c r="N172" i="38"/>
  <c r="F176" i="38" s="1"/>
  <c r="J374" i="47"/>
  <c r="J372" i="47" s="1"/>
  <c r="H96" i="41"/>
  <c r="H94" i="41" s="1"/>
  <c r="I172" i="51"/>
  <c r="E495" i="29"/>
  <c r="O94" i="52"/>
  <c r="O429" i="52"/>
  <c r="J96" i="39"/>
  <c r="J94" i="39"/>
  <c r="J96" i="46"/>
  <c r="J94" i="46"/>
  <c r="O374" i="24"/>
  <c r="O372" i="24"/>
  <c r="J172" i="35"/>
  <c r="J170" i="35" s="1"/>
  <c r="N170" i="52"/>
  <c r="G349" i="38"/>
  <c r="G347" i="38" s="1"/>
  <c r="L172" i="25"/>
  <c r="G374" i="28"/>
  <c r="G372" i="28" s="1"/>
  <c r="L374" i="33"/>
  <c r="L372" i="33" s="1"/>
  <c r="K495" i="39"/>
  <c r="K378" i="39"/>
  <c r="I349" i="35"/>
  <c r="I347" i="35" s="1"/>
  <c r="K470" i="32"/>
  <c r="K274" i="32"/>
  <c r="O172" i="41"/>
  <c r="O170" i="41" s="1"/>
  <c r="D176" i="41" s="1"/>
  <c r="J172" i="45"/>
  <c r="J170" i="45" s="1"/>
  <c r="K471" i="50"/>
  <c r="K374" i="15"/>
  <c r="K372" i="15" s="1"/>
  <c r="I472" i="24"/>
  <c r="K474" i="41"/>
  <c r="O173" i="43"/>
  <c r="D427" i="36"/>
  <c r="D97" i="36"/>
  <c r="D350" i="34"/>
  <c r="D488" i="34"/>
  <c r="H100" i="49"/>
  <c r="E470" i="48"/>
  <c r="N375" i="46"/>
  <c r="N494" i="46"/>
  <c r="N449" i="50"/>
  <c r="N449" i="41"/>
  <c r="I97" i="49"/>
  <c r="I427" i="49"/>
  <c r="D173" i="25"/>
  <c r="D445" i="25"/>
  <c r="I498" i="51"/>
  <c r="J350" i="26"/>
  <c r="J488" i="26"/>
  <c r="D488" i="42"/>
  <c r="D350" i="42"/>
  <c r="K353" i="31"/>
  <c r="F470" i="34"/>
  <c r="F274" i="34"/>
  <c r="O498" i="35"/>
  <c r="E428" i="30"/>
  <c r="K374" i="29"/>
  <c r="O353" i="35"/>
  <c r="M490" i="35"/>
  <c r="H173" i="35"/>
  <c r="H445" i="35"/>
  <c r="L428" i="44"/>
  <c r="H489" i="51"/>
  <c r="H353" i="51"/>
  <c r="O427" i="35"/>
  <c r="O97" i="35"/>
  <c r="N350" i="32"/>
  <c r="N488" i="32"/>
  <c r="K100" i="32"/>
  <c r="J428" i="32"/>
  <c r="F490" i="45"/>
  <c r="D446" i="26"/>
  <c r="E176" i="26"/>
  <c r="K445" i="48"/>
  <c r="K173" i="48"/>
  <c r="L342" i="15"/>
  <c r="L348" i="15" s="1"/>
  <c r="L341" i="15"/>
  <c r="K88" i="48"/>
  <c r="K89" i="48"/>
  <c r="K95" i="48" s="1"/>
  <c r="I374" i="36"/>
  <c r="M428" i="24"/>
  <c r="M97" i="24"/>
  <c r="N470" i="51"/>
  <c r="N274" i="51"/>
  <c r="G498" i="50"/>
  <c r="M173" i="33"/>
  <c r="M445" i="33"/>
  <c r="M170" i="25"/>
  <c r="N347" i="41"/>
  <c r="H378" i="26"/>
  <c r="F266" i="35"/>
  <c r="F272" i="35" s="1"/>
  <c r="F265" i="35"/>
  <c r="I265" i="15"/>
  <c r="I266" i="15"/>
  <c r="I272" i="15" s="1"/>
  <c r="D165" i="40"/>
  <c r="D171" i="40" s="1"/>
  <c r="D446" i="40" s="1"/>
  <c r="D164" i="40"/>
  <c r="N342" i="43"/>
  <c r="N348" i="43" s="1"/>
  <c r="N341" i="43"/>
  <c r="N349" i="43" s="1"/>
  <c r="G164" i="45"/>
  <c r="G165" i="45"/>
  <c r="G171" i="45" s="1"/>
  <c r="G367" i="47"/>
  <c r="G373" i="47"/>
  <c r="G366" i="47"/>
  <c r="J341" i="49"/>
  <c r="J342" i="49"/>
  <c r="J348" i="49" s="1"/>
  <c r="G372" i="40"/>
  <c r="G496" i="40"/>
  <c r="K97" i="30"/>
  <c r="K427" i="30"/>
  <c r="F170" i="40"/>
  <c r="F447" i="40"/>
  <c r="D366" i="34"/>
  <c r="D367" i="34"/>
  <c r="D373" i="34" s="1"/>
  <c r="D495" i="34" s="1"/>
  <c r="N164" i="24"/>
  <c r="N165" i="24"/>
  <c r="N171" i="24" s="1"/>
  <c r="H366" i="24"/>
  <c r="H367" i="24"/>
  <c r="H373" i="24" s="1"/>
  <c r="H164" i="36"/>
  <c r="H165" i="36"/>
  <c r="H171" i="36"/>
  <c r="H446" i="36" s="1"/>
  <c r="K341" i="36"/>
  <c r="K349" i="36" s="1"/>
  <c r="K342" i="36"/>
  <c r="K348" i="36" s="1"/>
  <c r="E342" i="25"/>
  <c r="E348" i="25" s="1"/>
  <c r="E489" i="25" s="1"/>
  <c r="E341" i="25"/>
  <c r="N89" i="37"/>
  <c r="N95" i="37" s="1"/>
  <c r="N88" i="37"/>
  <c r="F266" i="37"/>
  <c r="F272" i="37" s="1"/>
  <c r="F265" i="37"/>
  <c r="J341" i="37"/>
  <c r="J342" i="37"/>
  <c r="J348" i="37" s="1"/>
  <c r="G273" i="40"/>
  <c r="G271" i="40" s="1"/>
  <c r="N273" i="38"/>
  <c r="N271" i="38" s="1"/>
  <c r="L96" i="38"/>
  <c r="L94" i="38" s="1"/>
  <c r="G446" i="49"/>
  <c r="H176" i="49"/>
  <c r="E471" i="26"/>
  <c r="F96" i="38"/>
  <c r="F94" i="38" s="1"/>
  <c r="E374" i="29"/>
  <c r="E372" i="29" s="1"/>
  <c r="O349" i="24"/>
  <c r="O490" i="24" s="1"/>
  <c r="O347" i="24"/>
  <c r="O428" i="52"/>
  <c r="L172" i="29"/>
  <c r="L170" i="29" s="1"/>
  <c r="J428" i="46"/>
  <c r="O495" i="24"/>
  <c r="J428" i="31"/>
  <c r="F350" i="31"/>
  <c r="F489" i="31"/>
  <c r="F172" i="39"/>
  <c r="F170" i="39" s="1"/>
  <c r="L96" i="31"/>
  <c r="L94" i="31" s="1"/>
  <c r="K374" i="39"/>
  <c r="K353" i="35"/>
  <c r="I489" i="35"/>
  <c r="G429" i="25"/>
  <c r="E176" i="41"/>
  <c r="O446" i="41"/>
  <c r="J446" i="45"/>
  <c r="K273" i="50"/>
  <c r="K271" i="50" s="1"/>
  <c r="K378" i="15"/>
  <c r="K495" i="15"/>
  <c r="I271" i="24"/>
  <c r="G494" i="41"/>
  <c r="G375" i="41"/>
  <c r="F431" i="15"/>
  <c r="E378" i="47"/>
  <c r="L431" i="42"/>
  <c r="E372" i="47"/>
  <c r="H375" i="50"/>
  <c r="H494" i="50"/>
  <c r="N445" i="26"/>
  <c r="N173" i="26"/>
  <c r="D347" i="28"/>
  <c r="L488" i="40"/>
  <c r="L350" i="40"/>
  <c r="E100" i="39"/>
  <c r="F445" i="35"/>
  <c r="F173" i="35"/>
  <c r="M349" i="49"/>
  <c r="M347" i="49" s="1"/>
  <c r="H176" i="52"/>
  <c r="G446" i="52"/>
  <c r="E489" i="33"/>
  <c r="E353" i="33"/>
  <c r="M494" i="42"/>
  <c r="M378" i="42"/>
  <c r="M375" i="42"/>
  <c r="H449" i="38"/>
  <c r="L474" i="29"/>
  <c r="O350" i="29"/>
  <c r="O488" i="29"/>
  <c r="L96" i="44"/>
  <c r="M474" i="29"/>
  <c r="H347" i="51"/>
  <c r="H490" i="51"/>
  <c r="I353" i="51"/>
  <c r="J445" i="39"/>
  <c r="J173" i="39"/>
  <c r="G445" i="41"/>
  <c r="G173" i="41"/>
  <c r="L474" i="39"/>
  <c r="J498" i="41"/>
  <c r="O492" i="28"/>
  <c r="J471" i="31"/>
  <c r="K277" i="31"/>
  <c r="K273" i="52"/>
  <c r="K271" i="52" s="1"/>
  <c r="D173" i="47"/>
  <c r="D445" i="47"/>
  <c r="D89" i="37"/>
  <c r="D95" i="37" s="1"/>
  <c r="D428" i="37" s="1"/>
  <c r="D88" i="37"/>
  <c r="D96" i="52"/>
  <c r="D429" i="52" s="1"/>
  <c r="N273" i="27"/>
  <c r="N271" i="27" s="1"/>
  <c r="M277" i="27" s="1"/>
  <c r="O271" i="42"/>
  <c r="O472" i="42"/>
  <c r="I494" i="28"/>
  <c r="I375" i="28"/>
  <c r="F470" i="32"/>
  <c r="F274" i="32"/>
  <c r="L445" i="34"/>
  <c r="L173" i="34"/>
  <c r="G427" i="28"/>
  <c r="G97" i="28"/>
  <c r="J427" i="49"/>
  <c r="J97" i="49"/>
  <c r="N490" i="41"/>
  <c r="F353" i="41"/>
  <c r="N489" i="30"/>
  <c r="L449" i="50"/>
  <c r="D427" i="46"/>
  <c r="D97" i="46"/>
  <c r="O176" i="49"/>
  <c r="N447" i="49"/>
  <c r="F176" i="49"/>
  <c r="J498" i="42"/>
  <c r="L431" i="31"/>
  <c r="D474" i="46"/>
  <c r="I367" i="36"/>
  <c r="I373" i="36" s="1"/>
  <c r="L367" i="49"/>
  <c r="L373" i="49"/>
  <c r="D271" i="40"/>
  <c r="O96" i="26"/>
  <c r="O94" i="26" s="1"/>
  <c r="O427" i="26" s="1"/>
  <c r="M164" i="36"/>
  <c r="M172" i="36" s="1"/>
  <c r="M165" i="36"/>
  <c r="M171" i="36"/>
  <c r="M446" i="36" s="1"/>
  <c r="M265" i="15"/>
  <c r="M266" i="15"/>
  <c r="M272" i="15" s="1"/>
  <c r="M164" i="40"/>
  <c r="M165" i="40"/>
  <c r="M171" i="40" s="1"/>
  <c r="E366" i="43"/>
  <c r="E367" i="43"/>
  <c r="E373" i="43" s="1"/>
  <c r="M266" i="45"/>
  <c r="M272" i="45"/>
  <c r="M265" i="45"/>
  <c r="L367" i="47"/>
  <c r="L373" i="47" s="1"/>
  <c r="L366" i="47"/>
  <c r="I342" i="49"/>
  <c r="I348" i="49" s="1"/>
  <c r="I489" i="49" s="1"/>
  <c r="I341" i="49"/>
  <c r="K471" i="48"/>
  <c r="K277" i="48"/>
  <c r="J489" i="43"/>
  <c r="I446" i="34"/>
  <c r="E427" i="43"/>
  <c r="E97" i="43"/>
  <c r="O366" i="34"/>
  <c r="O367" i="34"/>
  <c r="O373" i="34" s="1"/>
  <c r="G265" i="24"/>
  <c r="G266" i="24"/>
  <c r="G272" i="24"/>
  <c r="L367" i="24"/>
  <c r="L373" i="24" s="1"/>
  <c r="L366" i="24"/>
  <c r="M265" i="36"/>
  <c r="M266" i="36"/>
  <c r="M272" i="36" s="1"/>
  <c r="M471" i="36" s="1"/>
  <c r="N366" i="36"/>
  <c r="N374" i="36" s="1"/>
  <c r="N367" i="36"/>
  <c r="N373" i="36" s="1"/>
  <c r="D366" i="25"/>
  <c r="D367" i="25"/>
  <c r="D373" i="25" s="1"/>
  <c r="F88" i="37"/>
  <c r="F89" i="37"/>
  <c r="F95" i="37" s="1"/>
  <c r="F428" i="37" s="1"/>
  <c r="K349" i="37"/>
  <c r="K490" i="37" s="1"/>
  <c r="K349" i="31"/>
  <c r="K490" i="31" s="1"/>
  <c r="L428" i="38"/>
  <c r="N100" i="38"/>
  <c r="G172" i="49"/>
  <c r="G447" i="49" s="1"/>
  <c r="E273" i="26"/>
  <c r="E472" i="26" s="1"/>
  <c r="K349" i="48"/>
  <c r="K490" i="48" s="1"/>
  <c r="N271" i="39"/>
  <c r="N472" i="39"/>
  <c r="N172" i="27"/>
  <c r="N170" i="27" s="1"/>
  <c r="L446" i="29"/>
  <c r="N176" i="29"/>
  <c r="D172" i="29"/>
  <c r="D170" i="29" s="1"/>
  <c r="H94" i="49"/>
  <c r="I100" i="49"/>
  <c r="H429" i="49"/>
  <c r="D489" i="35"/>
  <c r="E353" i="35"/>
  <c r="K349" i="32"/>
  <c r="K347" i="32" s="1"/>
  <c r="E470" i="15"/>
  <c r="E274" i="15"/>
  <c r="M170" i="39"/>
  <c r="M447" i="39"/>
  <c r="O273" i="38"/>
  <c r="O472" i="38" s="1"/>
  <c r="J94" i="31"/>
  <c r="J429" i="31"/>
  <c r="D494" i="39"/>
  <c r="D375" i="39"/>
  <c r="H176" i="39"/>
  <c r="F446" i="39"/>
  <c r="E273" i="36"/>
  <c r="E271" i="36" s="1"/>
  <c r="D374" i="47"/>
  <c r="D372" i="47" s="1"/>
  <c r="G172" i="28"/>
  <c r="L447" i="47"/>
  <c r="I489" i="45"/>
  <c r="H375" i="42"/>
  <c r="H494" i="42"/>
  <c r="G378" i="42"/>
  <c r="O492" i="38"/>
  <c r="L173" i="48"/>
  <c r="L445" i="48"/>
  <c r="M488" i="43"/>
  <c r="M350" i="43"/>
  <c r="O449" i="31"/>
  <c r="D375" i="32"/>
  <c r="D494" i="32"/>
  <c r="L449" i="25"/>
  <c r="J173" i="51"/>
  <c r="J445" i="51"/>
  <c r="M176" i="28"/>
  <c r="L445" i="28"/>
  <c r="L173" i="28"/>
  <c r="G172" i="52"/>
  <c r="G170" i="52" s="1"/>
  <c r="H492" i="32"/>
  <c r="K447" i="28"/>
  <c r="L176" i="28"/>
  <c r="N170" i="36"/>
  <c r="N447" i="36"/>
  <c r="I176" i="38"/>
  <c r="G447" i="38"/>
  <c r="E498" i="32"/>
  <c r="O474" i="51"/>
  <c r="N431" i="51"/>
  <c r="N96" i="49"/>
  <c r="I449" i="41"/>
  <c r="J470" i="39"/>
  <c r="J277" i="39"/>
  <c r="J274" i="39"/>
  <c r="O176" i="39"/>
  <c r="L447" i="39"/>
  <c r="O445" i="34"/>
  <c r="O173" i="34"/>
  <c r="H378" i="31"/>
  <c r="J273" i="31"/>
  <c r="J472" i="31" s="1"/>
  <c r="I474" i="41"/>
  <c r="N100" i="33"/>
  <c r="N428" i="33"/>
  <c r="F445" i="27"/>
  <c r="G176" i="27"/>
  <c r="E277" i="28"/>
  <c r="N88" i="40"/>
  <c r="N89" i="40"/>
  <c r="N95" i="40" s="1"/>
  <c r="F366" i="45"/>
  <c r="F367" i="45"/>
  <c r="F373" i="45" s="1"/>
  <c r="H88" i="24"/>
  <c r="H89" i="24"/>
  <c r="H95" i="24" s="1"/>
  <c r="H428" i="24" s="1"/>
  <c r="D266" i="37"/>
  <c r="D272" i="37" s="1"/>
  <c r="D471" i="37" s="1"/>
  <c r="D265" i="37"/>
  <c r="D273" i="37"/>
  <c r="L445" i="50"/>
  <c r="L173" i="50"/>
  <c r="M176" i="50"/>
  <c r="E494" i="38"/>
  <c r="E375" i="38"/>
  <c r="H273" i="33"/>
  <c r="M470" i="51"/>
  <c r="M274" i="51"/>
  <c r="L372" i="49"/>
  <c r="O266" i="47"/>
  <c r="O272" i="47" s="1"/>
  <c r="O471" i="47" s="1"/>
  <c r="O265" i="47"/>
  <c r="D165" i="28"/>
  <c r="D171" i="28" s="1"/>
  <c r="D446" i="28" s="1"/>
  <c r="D164" i="28"/>
  <c r="H341" i="15"/>
  <c r="H342" i="15"/>
  <c r="H348" i="15" s="1"/>
  <c r="G341" i="40"/>
  <c r="G349" i="40" s="1"/>
  <c r="G342" i="40"/>
  <c r="G348" i="40"/>
  <c r="D165" i="44"/>
  <c r="D171" i="44" s="1"/>
  <c r="D446" i="44"/>
  <c r="D164" i="44"/>
  <c r="N266" i="45"/>
  <c r="N272" i="45" s="1"/>
  <c r="N265" i="45"/>
  <c r="O89" i="48"/>
  <c r="O95" i="48" s="1"/>
  <c r="O88" i="48"/>
  <c r="G367" i="49"/>
  <c r="G373" i="49" s="1"/>
  <c r="G366" i="49"/>
  <c r="K271" i="48"/>
  <c r="K472" i="48"/>
  <c r="L277" i="48"/>
  <c r="J349" i="43"/>
  <c r="J347" i="43" s="1"/>
  <c r="O428" i="34"/>
  <c r="M446" i="25"/>
  <c r="N176" i="25"/>
  <c r="G88" i="24"/>
  <c r="G89" i="24"/>
  <c r="G95" i="24" s="1"/>
  <c r="H265" i="24"/>
  <c r="H266" i="24"/>
  <c r="H272" i="24" s="1"/>
  <c r="H471" i="24" s="1"/>
  <c r="G372" i="24"/>
  <c r="G496" i="24"/>
  <c r="F265" i="36"/>
  <c r="F266" i="36"/>
  <c r="F272" i="36" s="1"/>
  <c r="J366" i="36"/>
  <c r="J367" i="36"/>
  <c r="J373" i="36" s="1"/>
  <c r="J495" i="36" s="1"/>
  <c r="D96" i="29"/>
  <c r="D429" i="29" s="1"/>
  <c r="G89" i="37"/>
  <c r="G95" i="37" s="1"/>
  <c r="G88" i="37"/>
  <c r="N265" i="37"/>
  <c r="N266" i="37"/>
  <c r="N272" i="37" s="1"/>
  <c r="F366" i="37"/>
  <c r="F367" i="37"/>
  <c r="F373" i="37" s="1"/>
  <c r="O494" i="47"/>
  <c r="O375" i="47"/>
  <c r="N271" i="34"/>
  <c r="M96" i="38"/>
  <c r="M429" i="38" s="1"/>
  <c r="N471" i="27"/>
  <c r="N277" i="27"/>
  <c r="N446" i="27"/>
  <c r="D172" i="32"/>
  <c r="D170" i="32" s="1"/>
  <c r="F427" i="30"/>
  <c r="F97" i="30"/>
  <c r="G100" i="30"/>
  <c r="L489" i="24"/>
  <c r="D349" i="35"/>
  <c r="D347" i="35" s="1"/>
  <c r="F347" i="33"/>
  <c r="I353" i="33"/>
  <c r="L96" i="27"/>
  <c r="O449" i="42"/>
  <c r="K446" i="29"/>
  <c r="K176" i="29"/>
  <c r="E96" i="37"/>
  <c r="E429" i="37" s="1"/>
  <c r="E273" i="32"/>
  <c r="E470" i="41"/>
  <c r="E274" i="41"/>
  <c r="J96" i="27"/>
  <c r="J94" i="27" s="1"/>
  <c r="D96" i="33"/>
  <c r="D94" i="33" s="1"/>
  <c r="I445" i="41"/>
  <c r="I173" i="41"/>
  <c r="H176" i="28"/>
  <c r="G446" i="28"/>
  <c r="L446" i="47"/>
  <c r="I349" i="45"/>
  <c r="D494" i="40"/>
  <c r="D375" i="40"/>
  <c r="L472" i="27"/>
  <c r="O277" i="27"/>
  <c r="E488" i="45"/>
  <c r="E350" i="45"/>
  <c r="G427" i="40"/>
  <c r="G97" i="40"/>
  <c r="O350" i="33"/>
  <c r="O488" i="33"/>
  <c r="D488" i="52"/>
  <c r="D350" i="52"/>
  <c r="N445" i="31"/>
  <c r="N173" i="31"/>
  <c r="M427" i="47"/>
  <c r="M97" i="47"/>
  <c r="G445" i="50"/>
  <c r="G173" i="50"/>
  <c r="F173" i="52"/>
  <c r="F445" i="52"/>
  <c r="L494" i="41"/>
  <c r="L375" i="41"/>
  <c r="F470" i="51"/>
  <c r="F274" i="51"/>
  <c r="H350" i="31"/>
  <c r="E100" i="24"/>
  <c r="N349" i="27"/>
  <c r="N347" i="27" s="1"/>
  <c r="H349" i="52"/>
  <c r="G431" i="29"/>
  <c r="D471" i="40"/>
  <c r="J274" i="34"/>
  <c r="K498" i="42"/>
  <c r="N446" i="36"/>
  <c r="N349" i="30"/>
  <c r="N347" i="30" s="1"/>
  <c r="H498" i="32"/>
  <c r="E176" i="35"/>
  <c r="E100" i="49"/>
  <c r="N100" i="49"/>
  <c r="N428" i="49"/>
  <c r="M492" i="38"/>
  <c r="E498" i="31"/>
  <c r="E274" i="25"/>
  <c r="E470" i="25"/>
  <c r="N494" i="52"/>
  <c r="N375" i="52"/>
  <c r="O271" i="25"/>
  <c r="L445" i="35"/>
  <c r="L173" i="35"/>
  <c r="M176" i="35"/>
  <c r="I173" i="39"/>
  <c r="I445" i="39"/>
  <c r="J176" i="39"/>
  <c r="O378" i="50"/>
  <c r="D100" i="46"/>
  <c r="J375" i="49"/>
  <c r="J494" i="49"/>
  <c r="I449" i="27"/>
  <c r="L271" i="39"/>
  <c r="E173" i="38"/>
  <c r="L274" i="30"/>
  <c r="K494" i="51"/>
  <c r="J378" i="51"/>
  <c r="K375" i="51"/>
  <c r="G274" i="44"/>
  <c r="H350" i="27"/>
  <c r="M265" i="25"/>
  <c r="M266" i="25"/>
  <c r="M272" i="25" s="1"/>
  <c r="H367" i="25"/>
  <c r="H373" i="25" s="1"/>
  <c r="H366" i="25"/>
  <c r="G446" i="26"/>
  <c r="F374" i="35"/>
  <c r="F372" i="35" s="1"/>
  <c r="I173" i="34"/>
  <c r="I445" i="34"/>
  <c r="N353" i="52"/>
  <c r="E427" i="27"/>
  <c r="E97" i="27"/>
  <c r="E353" i="42"/>
  <c r="H427" i="15"/>
  <c r="H97" i="15"/>
  <c r="O349" i="25"/>
  <c r="O347" i="25"/>
  <c r="E494" i="42"/>
  <c r="E375" i="42"/>
  <c r="E488" i="24"/>
  <c r="E350" i="24"/>
  <c r="G447" i="33"/>
  <c r="F378" i="15"/>
  <c r="N472" i="52"/>
  <c r="H372" i="27"/>
  <c r="G470" i="36"/>
  <c r="G274" i="36"/>
  <c r="H470" i="32"/>
  <c r="H274" i="32"/>
  <c r="G277" i="32"/>
  <c r="D494" i="48"/>
  <c r="D375" i="48"/>
  <c r="E494" i="46"/>
  <c r="E375" i="46"/>
  <c r="J488" i="31"/>
  <c r="J350" i="31"/>
  <c r="O488" i="37"/>
  <c r="O350" i="37"/>
  <c r="O498" i="51"/>
  <c r="F446" i="27"/>
  <c r="H176" i="27"/>
  <c r="F173" i="27"/>
  <c r="E375" i="44"/>
  <c r="E494" i="44"/>
  <c r="H375" i="45"/>
  <c r="H494" i="45"/>
  <c r="I172" i="38"/>
  <c r="I170" i="38" s="1"/>
  <c r="N471" i="31"/>
  <c r="E277" i="31"/>
  <c r="I492" i="29"/>
  <c r="L350" i="44"/>
  <c r="L488" i="44"/>
  <c r="F449" i="50"/>
  <c r="O445" i="48"/>
  <c r="O173" i="48"/>
  <c r="E349" i="28"/>
  <c r="E347" i="28" s="1"/>
  <c r="E100" i="43"/>
  <c r="O273" i="30"/>
  <c r="O271" i="30"/>
  <c r="I474" i="39"/>
  <c r="I498" i="26"/>
  <c r="M88" i="27"/>
  <c r="M89" i="27"/>
  <c r="M95" i="27" s="1"/>
  <c r="D472" i="37"/>
  <c r="D471" i="38"/>
  <c r="E277" i="38"/>
  <c r="D274" i="38"/>
  <c r="M471" i="46"/>
  <c r="N277" i="46"/>
  <c r="G489" i="31"/>
  <c r="H353" i="31"/>
  <c r="H173" i="52"/>
  <c r="H445" i="52"/>
  <c r="G176" i="52"/>
  <c r="M273" i="52"/>
  <c r="M271" i="52" s="1"/>
  <c r="G472" i="44"/>
  <c r="H498" i="41"/>
  <c r="M173" i="51"/>
  <c r="M445" i="51"/>
  <c r="K498" i="43"/>
  <c r="E427" i="24"/>
  <c r="E97" i="24"/>
  <c r="I427" i="46"/>
  <c r="I97" i="46"/>
  <c r="G274" i="29"/>
  <c r="G470" i="29"/>
  <c r="E488" i="48"/>
  <c r="E350" i="48"/>
  <c r="L427" i="45"/>
  <c r="L97" i="45"/>
  <c r="M494" i="51"/>
  <c r="M375" i="51"/>
  <c r="J492" i="42"/>
  <c r="O494" i="41"/>
  <c r="O375" i="41"/>
  <c r="K374" i="33"/>
  <c r="K372" i="33" s="1"/>
  <c r="I173" i="43"/>
  <c r="I445" i="43"/>
  <c r="K428" i="40"/>
  <c r="D445" i="42"/>
  <c r="D173" i="42"/>
  <c r="D176" i="42"/>
  <c r="E427" i="33"/>
  <c r="E97" i="33"/>
  <c r="L488" i="49"/>
  <c r="L350" i="49"/>
  <c r="L96" i="51"/>
  <c r="L94" i="51" s="1"/>
  <c r="L96" i="28"/>
  <c r="L94" i="28" s="1"/>
  <c r="M427" i="51"/>
  <c r="M97" i="51"/>
  <c r="O445" i="35"/>
  <c r="O173" i="35"/>
  <c r="K470" i="15"/>
  <c r="K274" i="15"/>
  <c r="I490" i="31"/>
  <c r="L353" i="31"/>
  <c r="O449" i="35"/>
  <c r="I347" i="31"/>
  <c r="K349" i="39"/>
  <c r="K347" i="39" s="1"/>
  <c r="J353" i="39" s="1"/>
  <c r="F97" i="50"/>
  <c r="F427" i="50"/>
  <c r="L350" i="37"/>
  <c r="L488" i="37"/>
  <c r="N492" i="51"/>
  <c r="G474" i="47"/>
  <c r="K431" i="25"/>
  <c r="I449" i="50"/>
  <c r="I375" i="30"/>
  <c r="I494" i="30"/>
  <c r="F492" i="33"/>
  <c r="H431" i="30"/>
  <c r="L492" i="28"/>
  <c r="N498" i="50"/>
  <c r="D431" i="39"/>
  <c r="I172" i="36"/>
  <c r="I170" i="36" s="1"/>
  <c r="G372" i="35"/>
  <c r="F494" i="26"/>
  <c r="G378" i="26"/>
  <c r="D378" i="26"/>
  <c r="F375" i="26"/>
  <c r="H97" i="42"/>
  <c r="H427" i="42"/>
  <c r="L472" i="30"/>
  <c r="O277" i="30"/>
  <c r="O471" i="39"/>
  <c r="E277" i="39"/>
  <c r="O165" i="47"/>
  <c r="O171" i="47" s="1"/>
  <c r="O164" i="47"/>
  <c r="L89" i="30"/>
  <c r="L95" i="30" s="1"/>
  <c r="L88" i="30"/>
  <c r="G366" i="27"/>
  <c r="G367" i="27"/>
  <c r="G373" i="27" s="1"/>
  <c r="G495" i="24"/>
  <c r="G375" i="24"/>
  <c r="D495" i="15"/>
  <c r="D375" i="15"/>
  <c r="M273" i="46"/>
  <c r="M271" i="46" s="1"/>
  <c r="G349" i="31"/>
  <c r="G347" i="31" s="1"/>
  <c r="K494" i="27"/>
  <c r="K375" i="27"/>
  <c r="J378" i="27"/>
  <c r="O445" i="33"/>
  <c r="O173" i="33"/>
  <c r="L445" i="47"/>
  <c r="L173" i="47"/>
  <c r="N498" i="29"/>
  <c r="O274" i="50"/>
  <c r="O470" i="50"/>
  <c r="H498" i="28"/>
  <c r="K97" i="44"/>
  <c r="K427" i="44"/>
  <c r="E492" i="52"/>
  <c r="M427" i="39"/>
  <c r="M97" i="39"/>
  <c r="M445" i="15"/>
  <c r="M173" i="15"/>
  <c r="E488" i="38"/>
  <c r="E350" i="38"/>
  <c r="I474" i="32"/>
  <c r="O173" i="37"/>
  <c r="O445" i="37"/>
  <c r="J350" i="42"/>
  <c r="J488" i="42"/>
  <c r="O492" i="29"/>
  <c r="G494" i="33"/>
  <c r="G375" i="33"/>
  <c r="J474" i="25"/>
  <c r="G100" i="35"/>
  <c r="G427" i="35"/>
  <c r="G97" i="35"/>
  <c r="H173" i="31"/>
  <c r="G176" i="31"/>
  <c r="H445" i="31"/>
  <c r="K495" i="33"/>
  <c r="I428" i="33"/>
  <c r="K100" i="33"/>
  <c r="L489" i="49"/>
  <c r="H427" i="33"/>
  <c r="N173" i="39"/>
  <c r="N445" i="39"/>
  <c r="L446" i="43"/>
  <c r="E470" i="31"/>
  <c r="E274" i="31"/>
  <c r="I498" i="41"/>
  <c r="O492" i="50"/>
  <c r="M498" i="41"/>
  <c r="H498" i="33"/>
  <c r="H492" i="33"/>
  <c r="L494" i="50"/>
  <c r="L375" i="50"/>
  <c r="K489" i="39"/>
  <c r="K353" i="39"/>
  <c r="F490" i="37"/>
  <c r="F427" i="48"/>
  <c r="F97" i="48"/>
  <c r="N474" i="42"/>
  <c r="E431" i="27"/>
  <c r="N274" i="42"/>
  <c r="N470" i="42"/>
  <c r="N492" i="39"/>
  <c r="H470" i="48"/>
  <c r="H274" i="48"/>
  <c r="I446" i="36"/>
  <c r="K176" i="36"/>
  <c r="E492" i="32"/>
  <c r="H427" i="38"/>
  <c r="H97" i="38"/>
  <c r="L97" i="37"/>
  <c r="L427" i="37"/>
  <c r="G431" i="32"/>
  <c r="O100" i="39"/>
  <c r="K449" i="39"/>
  <c r="H429" i="42"/>
  <c r="F495" i="35"/>
  <c r="E378" i="35"/>
  <c r="H378" i="35"/>
  <c r="O428" i="26"/>
  <c r="O97" i="26"/>
  <c r="M265" i="37"/>
  <c r="M266" i="37"/>
  <c r="M272" i="37" s="1"/>
  <c r="I495" i="36"/>
  <c r="K378" i="36"/>
  <c r="O445" i="45"/>
  <c r="M494" i="52"/>
  <c r="I488" i="34"/>
  <c r="I350" i="34"/>
  <c r="M427" i="40"/>
  <c r="M97" i="40"/>
  <c r="F374" i="40"/>
  <c r="L495" i="30"/>
  <c r="E428" i="35"/>
  <c r="E97" i="35"/>
  <c r="E100" i="35"/>
  <c r="E471" i="24"/>
  <c r="O172" i="40"/>
  <c r="O170" i="40" s="1"/>
  <c r="H498" i="42"/>
  <c r="D274" i="15"/>
  <c r="D470" i="15"/>
  <c r="H474" i="43"/>
  <c r="J277" i="38"/>
  <c r="I470" i="38"/>
  <c r="I274" i="38"/>
  <c r="M447" i="15"/>
  <c r="L492" i="25"/>
  <c r="H375" i="31"/>
  <c r="H494" i="31"/>
  <c r="F97" i="24"/>
  <c r="F427" i="24"/>
  <c r="J431" i="42"/>
  <c r="N173" i="15"/>
  <c r="N445" i="15"/>
  <c r="D378" i="32"/>
  <c r="N494" i="32"/>
  <c r="N375" i="32"/>
  <c r="L488" i="51"/>
  <c r="L350" i="51"/>
  <c r="M353" i="51"/>
  <c r="N375" i="33"/>
  <c r="N494" i="33"/>
  <c r="M378" i="33"/>
  <c r="M449" i="41"/>
  <c r="N427" i="25"/>
  <c r="N97" i="25"/>
  <c r="F492" i="29"/>
  <c r="M492" i="29"/>
  <c r="D97" i="50"/>
  <c r="D427" i="50"/>
  <c r="H374" i="33"/>
  <c r="J273" i="35"/>
  <c r="K496" i="51"/>
  <c r="L378" i="51"/>
  <c r="L431" i="25"/>
  <c r="L172" i="43"/>
  <c r="D96" i="47"/>
  <c r="M449" i="42"/>
  <c r="J173" i="38"/>
  <c r="J445" i="38"/>
  <c r="H492" i="39"/>
  <c r="N488" i="31"/>
  <c r="N350" i="31"/>
  <c r="G446" i="35"/>
  <c r="H176" i="35"/>
  <c r="H431" i="32"/>
  <c r="D97" i="24"/>
  <c r="D427" i="24"/>
  <c r="H274" i="41"/>
  <c r="H470" i="41"/>
  <c r="F347" i="37"/>
  <c r="O431" i="34"/>
  <c r="J429" i="28"/>
  <c r="L100" i="28"/>
  <c r="G277" i="41"/>
  <c r="K427" i="50"/>
  <c r="O474" i="42"/>
  <c r="E94" i="41"/>
  <c r="E488" i="33"/>
  <c r="E350" i="33"/>
  <c r="O378" i="25"/>
  <c r="N496" i="25"/>
  <c r="E173" i="42"/>
  <c r="E445" i="42"/>
  <c r="H431" i="15"/>
  <c r="J353" i="38"/>
  <c r="I488" i="38"/>
  <c r="I350" i="38"/>
  <c r="G449" i="38"/>
  <c r="D498" i="31"/>
  <c r="N378" i="32"/>
  <c r="M495" i="32"/>
  <c r="I490" i="52"/>
  <c r="E350" i="32"/>
  <c r="E488" i="32"/>
  <c r="L492" i="38"/>
  <c r="H449" i="31"/>
  <c r="K172" i="26"/>
  <c r="K170" i="26" s="1"/>
  <c r="O342" i="47"/>
  <c r="O348" i="47" s="1"/>
  <c r="O341" i="47"/>
  <c r="K164" i="27"/>
  <c r="K165" i="27"/>
  <c r="K171" i="27" s="1"/>
  <c r="G446" i="27"/>
  <c r="G173" i="27"/>
  <c r="J446" i="24"/>
  <c r="J173" i="24"/>
  <c r="M445" i="25"/>
  <c r="M173" i="25"/>
  <c r="G97" i="47"/>
  <c r="G427" i="47"/>
  <c r="H374" i="39"/>
  <c r="H372" i="39" s="1"/>
  <c r="K172" i="30"/>
  <c r="L374" i="30"/>
  <c r="N428" i="47"/>
  <c r="E273" i="24"/>
  <c r="E271" i="24"/>
  <c r="K172" i="32"/>
  <c r="O446" i="40"/>
  <c r="M277" i="51"/>
  <c r="L274" i="51"/>
  <c r="L470" i="51"/>
  <c r="O447" i="51"/>
  <c r="G492" i="35"/>
  <c r="K97" i="49"/>
  <c r="J100" i="49"/>
  <c r="K427" i="49"/>
  <c r="O488" i="15"/>
  <c r="O350" i="15"/>
  <c r="I498" i="43"/>
  <c r="H350" i="41"/>
  <c r="H488" i="41"/>
  <c r="H494" i="32"/>
  <c r="H375" i="32"/>
  <c r="G378" i="32"/>
  <c r="N427" i="47"/>
  <c r="N97" i="47"/>
  <c r="O488" i="43"/>
  <c r="O350" i="43"/>
  <c r="O492" i="48"/>
  <c r="F277" i="31"/>
  <c r="N472" i="31"/>
  <c r="K431" i="24"/>
  <c r="M488" i="35"/>
  <c r="M350" i="35"/>
  <c r="M353" i="35"/>
  <c r="L427" i="34"/>
  <c r="L97" i="34"/>
  <c r="H494" i="41"/>
  <c r="H375" i="41"/>
  <c r="G378" i="41"/>
  <c r="L350" i="50"/>
  <c r="M353" i="50"/>
  <c r="L488" i="50"/>
  <c r="F428" i="33"/>
  <c r="E100" i="33"/>
  <c r="E274" i="51"/>
  <c r="E470" i="51"/>
  <c r="L470" i="52"/>
  <c r="L274" i="52"/>
  <c r="I431" i="33"/>
  <c r="G172" i="35"/>
  <c r="K350" i="50"/>
  <c r="K488" i="50"/>
  <c r="M173" i="45"/>
  <c r="M445" i="45"/>
  <c r="N492" i="32"/>
  <c r="G447" i="32"/>
  <c r="I176" i="32"/>
  <c r="J94" i="28"/>
  <c r="O470" i="37"/>
  <c r="O274" i="37"/>
  <c r="E447" i="38"/>
  <c r="L97" i="33"/>
  <c r="L427" i="33"/>
  <c r="M100" i="33"/>
  <c r="M176" i="39"/>
  <c r="F449" i="42"/>
  <c r="F427" i="39"/>
  <c r="F97" i="39"/>
  <c r="G100" i="39"/>
  <c r="M374" i="32"/>
  <c r="M372" i="32" s="1"/>
  <c r="N474" i="28"/>
  <c r="I347" i="52"/>
  <c r="G498" i="43"/>
  <c r="N472" i="28"/>
  <c r="O277" i="28"/>
  <c r="F277" i="28"/>
  <c r="I341" i="29"/>
  <c r="I342" i="29"/>
  <c r="I348" i="29" s="1"/>
  <c r="J488" i="46"/>
  <c r="J350" i="46"/>
  <c r="L427" i="52"/>
  <c r="L97" i="52"/>
  <c r="F349" i="28"/>
  <c r="F347" i="28" s="1"/>
  <c r="D271" i="37"/>
  <c r="N495" i="27"/>
  <c r="I172" i="31"/>
  <c r="H494" i="51"/>
  <c r="H375" i="51"/>
  <c r="G378" i="51"/>
  <c r="D427" i="26"/>
  <c r="D97" i="26"/>
  <c r="H173" i="41"/>
  <c r="H445" i="41"/>
  <c r="G176" i="41"/>
  <c r="K375" i="32"/>
  <c r="J378" i="32"/>
  <c r="K494" i="32"/>
  <c r="G445" i="33"/>
  <c r="G173" i="33"/>
  <c r="O173" i="51"/>
  <c r="O445" i="51"/>
  <c r="J470" i="41"/>
  <c r="J274" i="41"/>
  <c r="J277" i="41"/>
  <c r="G97" i="49"/>
  <c r="G427" i="49"/>
  <c r="G100" i="49"/>
  <c r="F498" i="32"/>
  <c r="I498" i="15"/>
  <c r="J431" i="44"/>
  <c r="L350" i="48"/>
  <c r="M353" i="48"/>
  <c r="L488" i="48"/>
  <c r="I490" i="40"/>
  <c r="L431" i="44"/>
  <c r="G97" i="43"/>
  <c r="G427" i="43"/>
  <c r="L173" i="38"/>
  <c r="L445" i="38"/>
  <c r="H490" i="27"/>
  <c r="O474" i="41"/>
  <c r="H471" i="51"/>
  <c r="H277" i="51"/>
  <c r="I498" i="31"/>
  <c r="L488" i="39"/>
  <c r="L350" i="39"/>
  <c r="H449" i="50"/>
  <c r="O471" i="33"/>
  <c r="E277" i="33"/>
  <c r="N350" i="41"/>
  <c r="D353" i="41"/>
  <c r="N488" i="41"/>
  <c r="G100" i="15"/>
  <c r="G97" i="15"/>
  <c r="G427" i="15"/>
  <c r="G445" i="32"/>
  <c r="G173" i="32"/>
  <c r="K489" i="47"/>
  <c r="J350" i="39"/>
  <c r="J488" i="39"/>
  <c r="E378" i="15"/>
  <c r="H489" i="47"/>
  <c r="E277" i="35"/>
  <c r="L449" i="39"/>
  <c r="H173" i="48"/>
  <c r="H445" i="48"/>
  <c r="K349" i="41"/>
  <c r="K347" i="41" s="1"/>
  <c r="L427" i="39"/>
  <c r="M100" i="39"/>
  <c r="L97" i="39"/>
  <c r="D470" i="40"/>
  <c r="D274" i="40"/>
  <c r="N274" i="28"/>
  <c r="N470" i="28"/>
  <c r="M277" i="28"/>
  <c r="H498" i="26"/>
  <c r="H490" i="47"/>
  <c r="G273" i="37"/>
  <c r="G271" i="37" s="1"/>
  <c r="J88" i="38"/>
  <c r="J89" i="38"/>
  <c r="J95" i="38" s="1"/>
  <c r="D96" i="27"/>
  <c r="D94" i="27"/>
  <c r="L494" i="49"/>
  <c r="L429" i="52"/>
  <c r="H172" i="49"/>
  <c r="H170" i="49" s="1"/>
  <c r="N374" i="27"/>
  <c r="N372" i="27" s="1"/>
  <c r="I446" i="31"/>
  <c r="K176" i="31"/>
  <c r="K349" i="34"/>
  <c r="K474" i="32"/>
  <c r="F474" i="43"/>
  <c r="D488" i="49"/>
  <c r="D350" i="49"/>
  <c r="O494" i="42"/>
  <c r="D378" i="42"/>
  <c r="O375" i="42"/>
  <c r="E375" i="30"/>
  <c r="E494" i="30"/>
  <c r="E274" i="29"/>
  <c r="E470" i="29"/>
  <c r="E470" i="38"/>
  <c r="E274" i="38"/>
  <c r="G494" i="26"/>
  <c r="G375" i="26"/>
  <c r="I427" i="35"/>
  <c r="J100" i="35"/>
  <c r="I97" i="35"/>
  <c r="H375" i="37"/>
  <c r="H494" i="37"/>
  <c r="O494" i="32"/>
  <c r="O375" i="32"/>
  <c r="G274" i="42"/>
  <c r="G470" i="42"/>
  <c r="H350" i="35"/>
  <c r="H488" i="35"/>
  <c r="O431" i="32"/>
  <c r="J274" i="33"/>
  <c r="J470" i="33"/>
  <c r="K176" i="32"/>
  <c r="I446" i="32"/>
  <c r="E431" i="41"/>
  <c r="J274" i="40"/>
  <c r="J470" i="40"/>
  <c r="E427" i="28"/>
  <c r="E97" i="28"/>
  <c r="H273" i="31"/>
  <c r="D488" i="15"/>
  <c r="D350" i="15"/>
  <c r="H273" i="51"/>
  <c r="H271" i="51" s="1"/>
  <c r="H470" i="35"/>
  <c r="H274" i="35"/>
  <c r="F498" i="31"/>
  <c r="J176" i="49"/>
  <c r="I173" i="49"/>
  <c r="I445" i="49"/>
  <c r="F427" i="33"/>
  <c r="G100" i="33"/>
  <c r="F97" i="33"/>
  <c r="O446" i="28"/>
  <c r="E176" i="28"/>
  <c r="E449" i="50"/>
  <c r="O273" i="33"/>
  <c r="O271" i="33" s="1"/>
  <c r="N173" i="30"/>
  <c r="N445" i="30"/>
  <c r="O427" i="30"/>
  <c r="O97" i="30"/>
  <c r="N449" i="39"/>
  <c r="K349" i="47"/>
  <c r="K347" i="47" s="1"/>
  <c r="E445" i="39"/>
  <c r="E173" i="39"/>
  <c r="N488" i="45"/>
  <c r="N350" i="45"/>
  <c r="F489" i="45"/>
  <c r="E492" i="41"/>
  <c r="L488" i="41"/>
  <c r="L350" i="41"/>
  <c r="K489" i="41"/>
  <c r="N498" i="37"/>
  <c r="G470" i="39"/>
  <c r="G277" i="39"/>
  <c r="F498" i="26"/>
  <c r="H347" i="47"/>
  <c r="H431" i="42"/>
  <c r="E366" i="49"/>
  <c r="E367" i="49"/>
  <c r="E373" i="49" s="1"/>
  <c r="O489" i="36"/>
  <c r="L349" i="26"/>
  <c r="L347" i="26" s="1"/>
  <c r="L429" i="24"/>
  <c r="D429" i="49"/>
  <c r="F100" i="49"/>
  <c r="F375" i="46"/>
  <c r="F495" i="46"/>
  <c r="O446" i="44"/>
  <c r="O173" i="44"/>
  <c r="O349" i="42"/>
  <c r="O347" i="42" s="1"/>
  <c r="E273" i="35"/>
  <c r="E271" i="35" s="1"/>
  <c r="F374" i="27"/>
  <c r="F372" i="27" s="1"/>
  <c r="O489" i="25"/>
  <c r="E353" i="25"/>
  <c r="O494" i="29"/>
  <c r="O375" i="29"/>
  <c r="E350" i="46"/>
  <c r="E488" i="46"/>
  <c r="N274" i="48"/>
  <c r="N470" i="48"/>
  <c r="D490" i="49"/>
  <c r="E372" i="15"/>
  <c r="N271" i="52"/>
  <c r="F378" i="42"/>
  <c r="O496" i="42"/>
  <c r="E470" i="43"/>
  <c r="E274" i="43"/>
  <c r="D277" i="43"/>
  <c r="D474" i="43" s="1"/>
  <c r="L431" i="35"/>
  <c r="G353" i="41"/>
  <c r="I445" i="45"/>
  <c r="I173" i="45"/>
  <c r="F488" i="44"/>
  <c r="F350" i="44"/>
  <c r="E431" i="51"/>
  <c r="H96" i="31"/>
  <c r="K176" i="38"/>
  <c r="I446" i="38"/>
  <c r="H277" i="31"/>
  <c r="H471" i="31"/>
  <c r="M470" i="41"/>
  <c r="M277" i="41"/>
  <c r="M274" i="41"/>
  <c r="F349" i="39"/>
  <c r="F347" i="39" s="1"/>
  <c r="H445" i="25"/>
  <c r="H173" i="25"/>
  <c r="G176" i="25"/>
  <c r="O172" i="28"/>
  <c r="O170" i="28" s="1"/>
  <c r="E492" i="15"/>
  <c r="H431" i="51"/>
  <c r="M488" i="39"/>
  <c r="M350" i="39"/>
  <c r="K350" i="38"/>
  <c r="K488" i="38"/>
  <c r="E449" i="38"/>
  <c r="G176" i="50"/>
  <c r="F445" i="50"/>
  <c r="F173" i="50"/>
  <c r="D176" i="50"/>
  <c r="N431" i="28"/>
  <c r="J470" i="52"/>
  <c r="J274" i="52"/>
  <c r="E489" i="28"/>
  <c r="E353" i="28"/>
  <c r="J449" i="41"/>
  <c r="I431" i="32"/>
  <c r="N96" i="43"/>
  <c r="N94" i="43" s="1"/>
  <c r="O471" i="30"/>
  <c r="N431" i="39"/>
  <c r="E173" i="15"/>
  <c r="E445" i="15"/>
  <c r="O431" i="33"/>
  <c r="E498" i="26"/>
  <c r="N445" i="33"/>
  <c r="N173" i="33"/>
  <c r="M176" i="33"/>
  <c r="O488" i="31"/>
  <c r="O350" i="31"/>
  <c r="J488" i="48"/>
  <c r="J350" i="48"/>
  <c r="N488" i="27"/>
  <c r="N350" i="27"/>
  <c r="D445" i="32"/>
  <c r="D173" i="32"/>
  <c r="K488" i="32"/>
  <c r="K350" i="32"/>
  <c r="F375" i="29"/>
  <c r="F494" i="29"/>
  <c r="G378" i="29"/>
  <c r="K274" i="52"/>
  <c r="K470" i="52"/>
  <c r="J277" i="52"/>
  <c r="N470" i="38"/>
  <c r="N274" i="38"/>
  <c r="N375" i="50"/>
  <c r="N494" i="50"/>
  <c r="M378" i="50"/>
  <c r="F97" i="47"/>
  <c r="F427" i="47"/>
  <c r="N470" i="33"/>
  <c r="M277" i="33"/>
  <c r="N274" i="33"/>
  <c r="M350" i="42"/>
  <c r="M488" i="42"/>
  <c r="G470" i="40"/>
  <c r="G274" i="40"/>
  <c r="I375" i="35"/>
  <c r="I494" i="35"/>
  <c r="I470" i="33"/>
  <c r="I274" i="33"/>
  <c r="J350" i="43"/>
  <c r="J488" i="43"/>
  <c r="D375" i="47"/>
  <c r="D494" i="47"/>
  <c r="D378" i="47"/>
  <c r="D449" i="41"/>
  <c r="I97" i="32"/>
  <c r="I427" i="32"/>
  <c r="D427" i="33"/>
  <c r="D97" i="33"/>
  <c r="M474" i="27"/>
  <c r="J97" i="39"/>
  <c r="J100" i="39"/>
  <c r="J427" i="39"/>
  <c r="N350" i="52"/>
  <c r="N488" i="52"/>
  <c r="N431" i="33"/>
  <c r="N274" i="39"/>
  <c r="N470" i="39"/>
  <c r="K474" i="48"/>
  <c r="L429" i="44"/>
  <c r="N347" i="43"/>
  <c r="N490" i="43"/>
  <c r="O353" i="43"/>
  <c r="G489" i="43"/>
  <c r="D490" i="32"/>
  <c r="F353" i="32"/>
  <c r="D350" i="45"/>
  <c r="D488" i="45"/>
  <c r="I96" i="36"/>
  <c r="I94" i="36" s="1"/>
  <c r="M498" i="15"/>
  <c r="M470" i="24"/>
  <c r="M274" i="24"/>
  <c r="J429" i="15"/>
  <c r="O427" i="44"/>
  <c r="O97" i="44"/>
  <c r="D445" i="15"/>
  <c r="D173" i="15"/>
  <c r="L97" i="29"/>
  <c r="L427" i="29"/>
  <c r="M100" i="29"/>
  <c r="N378" i="49"/>
  <c r="D431" i="46"/>
  <c r="O470" i="25"/>
  <c r="O274" i="25"/>
  <c r="E431" i="49"/>
  <c r="H490" i="52"/>
  <c r="I353" i="52"/>
  <c r="I490" i="45"/>
  <c r="E94" i="37"/>
  <c r="F488" i="33"/>
  <c r="F350" i="33"/>
  <c r="G353" i="33"/>
  <c r="M94" i="38"/>
  <c r="D94" i="29"/>
  <c r="G494" i="24"/>
  <c r="G374" i="49"/>
  <c r="G372" i="49" s="1"/>
  <c r="N428" i="40"/>
  <c r="N100" i="40"/>
  <c r="E100" i="40"/>
  <c r="O449" i="39"/>
  <c r="M449" i="28"/>
  <c r="D447" i="29"/>
  <c r="K347" i="48"/>
  <c r="L374" i="24"/>
  <c r="L372" i="24"/>
  <c r="M471" i="45"/>
  <c r="N277" i="45"/>
  <c r="M170" i="36"/>
  <c r="M447" i="36"/>
  <c r="F492" i="41"/>
  <c r="D94" i="52"/>
  <c r="E431" i="39"/>
  <c r="E494" i="47"/>
  <c r="E375" i="47"/>
  <c r="I470" i="24"/>
  <c r="I274" i="24"/>
  <c r="E449" i="41"/>
  <c r="L429" i="31"/>
  <c r="L447" i="29"/>
  <c r="O176" i="29"/>
  <c r="F429" i="38"/>
  <c r="I100" i="38"/>
  <c r="N96" i="37"/>
  <c r="N94" i="37" s="1"/>
  <c r="F445" i="40"/>
  <c r="F173" i="40"/>
  <c r="N353" i="43"/>
  <c r="N489" i="43"/>
  <c r="O492" i="35"/>
  <c r="K492" i="31"/>
  <c r="K496" i="15"/>
  <c r="L378" i="15"/>
  <c r="G496" i="28"/>
  <c r="I378" i="28"/>
  <c r="N445" i="52"/>
  <c r="N173" i="52"/>
  <c r="L176" i="51"/>
  <c r="I447" i="51"/>
  <c r="G489" i="37"/>
  <c r="G495" i="34"/>
  <c r="H427" i="40"/>
  <c r="G100" i="40"/>
  <c r="H97" i="40"/>
  <c r="L471" i="49"/>
  <c r="N277" i="49"/>
  <c r="I446" i="40"/>
  <c r="J492" i="33"/>
  <c r="K498" i="29"/>
  <c r="D490" i="45"/>
  <c r="H374" i="48"/>
  <c r="H372" i="48" s="1"/>
  <c r="D492" i="50"/>
  <c r="K378" i="34"/>
  <c r="D374" i="37"/>
  <c r="D372" i="37" s="1"/>
  <c r="D428" i="25"/>
  <c r="E100" i="25"/>
  <c r="E431" i="25" s="1"/>
  <c r="M446" i="24"/>
  <c r="N176" i="24"/>
  <c r="L176" i="37"/>
  <c r="I447" i="37"/>
  <c r="H172" i="24"/>
  <c r="H447" i="24" s="1"/>
  <c r="D447" i="35"/>
  <c r="F176" i="35"/>
  <c r="O429" i="44"/>
  <c r="H490" i="42"/>
  <c r="I353" i="42"/>
  <c r="K94" i="15"/>
  <c r="D447" i="15"/>
  <c r="L429" i="29"/>
  <c r="O100" i="29"/>
  <c r="K273" i="37"/>
  <c r="K472" i="37" s="1"/>
  <c r="H349" i="36"/>
  <c r="H347" i="36" s="1"/>
  <c r="N428" i="50"/>
  <c r="E100" i="50"/>
  <c r="N100" i="50"/>
  <c r="I489" i="40"/>
  <c r="N431" i="24"/>
  <c r="H100" i="37"/>
  <c r="G428" i="37"/>
  <c r="J277" i="48"/>
  <c r="K470" i="48"/>
  <c r="K274" i="48"/>
  <c r="D445" i="29"/>
  <c r="D173" i="29"/>
  <c r="M273" i="36"/>
  <c r="M271" i="36" s="1"/>
  <c r="H172" i="36"/>
  <c r="H447" i="36" s="1"/>
  <c r="I496" i="36"/>
  <c r="K375" i="15"/>
  <c r="J378" i="15"/>
  <c r="K494" i="15"/>
  <c r="J429" i="39"/>
  <c r="L100" i="39"/>
  <c r="K431" i="39"/>
  <c r="E172" i="37"/>
  <c r="E170" i="37" s="1"/>
  <c r="I173" i="37"/>
  <c r="I445" i="37"/>
  <c r="N472" i="40"/>
  <c r="N96" i="50"/>
  <c r="L495" i="49"/>
  <c r="L470" i="39"/>
  <c r="M277" i="39"/>
  <c r="L274" i="39"/>
  <c r="O498" i="50"/>
  <c r="H347" i="52"/>
  <c r="I347" i="45"/>
  <c r="D429" i="33"/>
  <c r="F100" i="33"/>
  <c r="D488" i="35"/>
  <c r="D350" i="35"/>
  <c r="D353" i="35"/>
  <c r="D447" i="32"/>
  <c r="F176" i="32"/>
  <c r="J490" i="43"/>
  <c r="G495" i="49"/>
  <c r="H378" i="49"/>
  <c r="G347" i="40"/>
  <c r="G490" i="40"/>
  <c r="H472" i="33"/>
  <c r="I277" i="33"/>
  <c r="N96" i="40"/>
  <c r="N94" i="40" s="1"/>
  <c r="D496" i="47"/>
  <c r="F378" i="47"/>
  <c r="J427" i="31"/>
  <c r="J97" i="31"/>
  <c r="J100" i="31"/>
  <c r="K490" i="32"/>
  <c r="N449" i="29"/>
  <c r="F96" i="37"/>
  <c r="L495" i="24"/>
  <c r="E495" i="43"/>
  <c r="O449" i="49"/>
  <c r="D96" i="37"/>
  <c r="I492" i="51"/>
  <c r="I100" i="25"/>
  <c r="F173" i="39"/>
  <c r="F445" i="39"/>
  <c r="G176" i="39"/>
  <c r="N472" i="38"/>
  <c r="F277" i="38"/>
  <c r="N428" i="37"/>
  <c r="H374" i="24"/>
  <c r="D172" i="40"/>
  <c r="D170" i="40" s="1"/>
  <c r="E449" i="26"/>
  <c r="K496" i="29"/>
  <c r="L378" i="29"/>
  <c r="I350" i="35"/>
  <c r="I488" i="35"/>
  <c r="J353" i="35"/>
  <c r="J173" i="35"/>
  <c r="J445" i="35"/>
  <c r="I170" i="51"/>
  <c r="J490" i="48"/>
  <c r="L353" i="48"/>
  <c r="G349" i="37"/>
  <c r="G347" i="37" s="1"/>
  <c r="O490" i="36"/>
  <c r="G374" i="34"/>
  <c r="L271" i="49"/>
  <c r="L472" i="49"/>
  <c r="O277" i="49"/>
  <c r="I172" i="40"/>
  <c r="H498" i="29"/>
  <c r="I429" i="32"/>
  <c r="L100" i="32"/>
  <c r="D427" i="38"/>
  <c r="D97" i="38"/>
  <c r="K96" i="37"/>
  <c r="K429" i="37" s="1"/>
  <c r="J349" i="24"/>
  <c r="J490" i="24" s="1"/>
  <c r="H495" i="48"/>
  <c r="J172" i="40"/>
  <c r="J447" i="40" s="1"/>
  <c r="K496" i="28"/>
  <c r="L378" i="28"/>
  <c r="G474" i="28"/>
  <c r="J449" i="50"/>
  <c r="F496" i="29"/>
  <c r="I378" i="29"/>
  <c r="N447" i="33"/>
  <c r="O176" i="33"/>
  <c r="O277" i="33"/>
  <c r="N472" i="33"/>
  <c r="D495" i="37"/>
  <c r="E378" i="37"/>
  <c r="E498" i="37" s="1"/>
  <c r="D96" i="25"/>
  <c r="D94" i="25" s="1"/>
  <c r="M170" i="24"/>
  <c r="M172" i="24"/>
  <c r="N449" i="32"/>
  <c r="H273" i="44"/>
  <c r="J495" i="37"/>
  <c r="I431" i="15"/>
  <c r="I494" i="34"/>
  <c r="I375" i="34"/>
  <c r="H492" i="42"/>
  <c r="K431" i="35"/>
  <c r="L172" i="37"/>
  <c r="J96" i="36"/>
  <c r="J94" i="36" s="1"/>
  <c r="N446" i="48"/>
  <c r="E176" i="48"/>
  <c r="I472" i="33"/>
  <c r="L277" i="33"/>
  <c r="E472" i="32"/>
  <c r="F277" i="32"/>
  <c r="E277" i="47"/>
  <c r="G447" i="28"/>
  <c r="I176" i="28"/>
  <c r="L97" i="31"/>
  <c r="L427" i="31"/>
  <c r="F471" i="37"/>
  <c r="M349" i="25"/>
  <c r="M347" i="25" s="1"/>
  <c r="F96" i="34"/>
  <c r="F94" i="34" s="1"/>
  <c r="O446" i="36"/>
  <c r="E176" i="36"/>
  <c r="L350" i="24"/>
  <c r="L488" i="24"/>
  <c r="F429" i="42"/>
  <c r="F100" i="42"/>
  <c r="D445" i="35"/>
  <c r="D173" i="35"/>
  <c r="E172" i="44"/>
  <c r="E447" i="44" s="1"/>
  <c r="I347" i="40"/>
  <c r="I488" i="40" s="1"/>
  <c r="J449" i="39"/>
  <c r="E449" i="35"/>
  <c r="J429" i="27"/>
  <c r="L100" i="27"/>
  <c r="L431" i="27" s="1"/>
  <c r="K449" i="29"/>
  <c r="D490" i="35"/>
  <c r="F353" i="35"/>
  <c r="F495" i="37"/>
  <c r="H378" i="37"/>
  <c r="H273" i="24"/>
  <c r="H472" i="24"/>
  <c r="O96" i="48"/>
  <c r="O94" i="48" s="1"/>
  <c r="H489" i="15"/>
  <c r="H353" i="15"/>
  <c r="H271" i="33"/>
  <c r="E474" i="28"/>
  <c r="J474" i="39"/>
  <c r="O271" i="38"/>
  <c r="E492" i="35"/>
  <c r="E271" i="26"/>
  <c r="D495" i="25"/>
  <c r="E378" i="25"/>
  <c r="G471" i="24"/>
  <c r="E374" i="43"/>
  <c r="E372" i="43" s="1"/>
  <c r="O429" i="26"/>
  <c r="K498" i="15"/>
  <c r="I176" i="39"/>
  <c r="F447" i="39"/>
  <c r="E349" i="25"/>
  <c r="E490" i="25" s="1"/>
  <c r="N446" i="24"/>
  <c r="E176" i="24"/>
  <c r="J347" i="49"/>
  <c r="J349" i="49"/>
  <c r="J490" i="49" s="1"/>
  <c r="K428" i="48"/>
  <c r="K100" i="48"/>
  <c r="K431" i="48" s="1"/>
  <c r="K372" i="29"/>
  <c r="H431" i="49"/>
  <c r="L353" i="35"/>
  <c r="I490" i="35"/>
  <c r="J447" i="35"/>
  <c r="H172" i="37"/>
  <c r="K172" i="36"/>
  <c r="K447" i="36" s="1"/>
  <c r="J172" i="47"/>
  <c r="J170" i="47" s="1"/>
  <c r="D489" i="51"/>
  <c r="E353" i="51"/>
  <c r="E347" i="51"/>
  <c r="E429" i="30"/>
  <c r="J470" i="43"/>
  <c r="J274" i="43"/>
  <c r="F277" i="51"/>
  <c r="D472" i="51"/>
  <c r="D429" i="38"/>
  <c r="F100" i="38"/>
  <c r="F347" i="38"/>
  <c r="F490" i="38"/>
  <c r="I353" i="38"/>
  <c r="E446" i="25"/>
  <c r="E176" i="25"/>
  <c r="F446" i="24"/>
  <c r="H176" i="24"/>
  <c r="F489" i="46"/>
  <c r="H353" i="46"/>
  <c r="J349" i="40"/>
  <c r="E372" i="28"/>
  <c r="D271" i="28"/>
  <c r="J471" i="37"/>
  <c r="K277" i="37"/>
  <c r="L349" i="36"/>
  <c r="L347" i="36"/>
  <c r="M494" i="50"/>
  <c r="M375" i="50"/>
  <c r="J374" i="37"/>
  <c r="H347" i="24"/>
  <c r="I496" i="34"/>
  <c r="L446" i="37"/>
  <c r="N176" i="37"/>
  <c r="N172" i="48"/>
  <c r="F176" i="48" s="1"/>
  <c r="F449" i="48" s="1"/>
  <c r="I94" i="40"/>
  <c r="I429" i="40"/>
  <c r="E449" i="32"/>
  <c r="N490" i="27"/>
  <c r="J97" i="27"/>
  <c r="J427" i="27"/>
  <c r="J100" i="27"/>
  <c r="F374" i="37"/>
  <c r="F372" i="37" s="1"/>
  <c r="J374" i="36"/>
  <c r="J496" i="36" s="1"/>
  <c r="G428" i="24"/>
  <c r="H100" i="24"/>
  <c r="O428" i="48"/>
  <c r="E100" i="48"/>
  <c r="H349" i="15"/>
  <c r="H347" i="15" s="1"/>
  <c r="H96" i="24"/>
  <c r="H429" i="24" s="1"/>
  <c r="I449" i="38"/>
  <c r="G445" i="52"/>
  <c r="G173" i="52"/>
  <c r="E472" i="36"/>
  <c r="N445" i="27"/>
  <c r="N173" i="27"/>
  <c r="D374" i="25"/>
  <c r="D372" i="25" s="1"/>
  <c r="G273" i="24"/>
  <c r="I349" i="49"/>
  <c r="I347" i="49" s="1"/>
  <c r="M446" i="40"/>
  <c r="G353" i="51"/>
  <c r="H488" i="51"/>
  <c r="H350" i="51"/>
  <c r="H449" i="52"/>
  <c r="D488" i="28"/>
  <c r="D350" i="28"/>
  <c r="E498" i="47"/>
  <c r="K274" i="50"/>
  <c r="K470" i="50"/>
  <c r="O350" i="24"/>
  <c r="O488" i="24"/>
  <c r="H449" i="49"/>
  <c r="G472" i="40"/>
  <c r="N172" i="24"/>
  <c r="N170" i="24" s="1"/>
  <c r="G374" i="47"/>
  <c r="G372" i="47" s="1"/>
  <c r="I471" i="15"/>
  <c r="K277" i="15"/>
  <c r="K474" i="15" s="1"/>
  <c r="K96" i="48"/>
  <c r="J445" i="45"/>
  <c r="J173" i="45"/>
  <c r="K498" i="39"/>
  <c r="O176" i="25"/>
  <c r="L447" i="25"/>
  <c r="O494" i="24"/>
  <c r="O375" i="24"/>
  <c r="H429" i="41"/>
  <c r="I100" i="41"/>
  <c r="J446" i="47"/>
  <c r="D349" i="51"/>
  <c r="D447" i="26"/>
  <c r="F176" i="26"/>
  <c r="M427" i="50"/>
  <c r="M97" i="50"/>
  <c r="J449" i="25"/>
  <c r="E97" i="30"/>
  <c r="E427" i="30"/>
  <c r="H431" i="25"/>
  <c r="H431" i="47"/>
  <c r="N449" i="38"/>
  <c r="F489" i="38"/>
  <c r="H353" i="38"/>
  <c r="E353" i="38"/>
  <c r="E172" i="25"/>
  <c r="E170" i="25"/>
  <c r="F170" i="24"/>
  <c r="F172" i="24"/>
  <c r="F347" i="46"/>
  <c r="I353" i="46"/>
  <c r="F490" i="46"/>
  <c r="H273" i="36"/>
  <c r="H472" i="36" s="1"/>
  <c r="F429" i="47"/>
  <c r="I100" i="47"/>
  <c r="I449" i="42"/>
  <c r="O490" i="31"/>
  <c r="I496" i="35"/>
  <c r="J273" i="37"/>
  <c r="J271" i="37" s="1"/>
  <c r="L489" i="36"/>
  <c r="N353" i="36"/>
  <c r="D495" i="50"/>
  <c r="E378" i="50"/>
  <c r="E498" i="50" s="1"/>
  <c r="D471" i="41"/>
  <c r="E277" i="41"/>
  <c r="E372" i="41"/>
  <c r="F489" i="24"/>
  <c r="H353" i="24"/>
  <c r="N490" i="52"/>
  <c r="F353" i="52"/>
  <c r="E488" i="52"/>
  <c r="E350" i="52"/>
  <c r="H474" i="33"/>
  <c r="E431" i="38"/>
  <c r="E449" i="42"/>
  <c r="D471" i="29"/>
  <c r="E277" i="29"/>
  <c r="I349" i="24"/>
  <c r="I347" i="24" s="1"/>
  <c r="I495" i="45"/>
  <c r="K378" i="45"/>
  <c r="M428" i="25"/>
  <c r="N100" i="25"/>
  <c r="O474" i="39"/>
  <c r="O427" i="34"/>
  <c r="O97" i="34"/>
  <c r="I492" i="33"/>
  <c r="M273" i="45"/>
  <c r="M271" i="45"/>
  <c r="K176" i="24"/>
  <c r="N100" i="43"/>
  <c r="E431" i="24"/>
  <c r="O474" i="27"/>
  <c r="N470" i="34"/>
  <c r="N274" i="34"/>
  <c r="N471" i="37"/>
  <c r="E277" i="37"/>
  <c r="E474" i="37" s="1"/>
  <c r="F471" i="36"/>
  <c r="H277" i="36"/>
  <c r="G96" i="24"/>
  <c r="G94" i="24"/>
  <c r="N273" i="45"/>
  <c r="N271" i="45" s="1"/>
  <c r="D172" i="28"/>
  <c r="G449" i="27"/>
  <c r="H498" i="31"/>
  <c r="G447" i="52"/>
  <c r="I176" i="52"/>
  <c r="N447" i="27"/>
  <c r="G170" i="49"/>
  <c r="K347" i="31"/>
  <c r="N495" i="36"/>
  <c r="O495" i="34"/>
  <c r="E378" i="34"/>
  <c r="M172" i="40"/>
  <c r="M170" i="40" s="1"/>
  <c r="O470" i="42"/>
  <c r="O274" i="42"/>
  <c r="M488" i="49"/>
  <c r="M350" i="49"/>
  <c r="K472" i="50"/>
  <c r="K492" i="35"/>
  <c r="K489" i="36"/>
  <c r="G495" i="47"/>
  <c r="I273" i="15"/>
  <c r="I271" i="15" s="1"/>
  <c r="I470" i="15" s="1"/>
  <c r="L349" i="15"/>
  <c r="L347" i="15" s="1"/>
  <c r="J447" i="45"/>
  <c r="L170" i="25"/>
  <c r="O496" i="24"/>
  <c r="E94" i="25"/>
  <c r="J96" i="37"/>
  <c r="J94" i="37" s="1"/>
  <c r="K374" i="24"/>
  <c r="L378" i="24" s="1"/>
  <c r="L498" i="24" s="1"/>
  <c r="I489" i="50"/>
  <c r="K353" i="50"/>
  <c r="D170" i="26"/>
  <c r="M429" i="50"/>
  <c r="O100" i="50"/>
  <c r="O449" i="41"/>
  <c r="H350" i="28"/>
  <c r="H488" i="28"/>
  <c r="E489" i="37"/>
  <c r="G489" i="36"/>
  <c r="J273" i="44"/>
  <c r="J271" i="44" s="1"/>
  <c r="I471" i="35"/>
  <c r="K277" i="35"/>
  <c r="N100" i="37"/>
  <c r="O353" i="41"/>
  <c r="M490" i="41"/>
  <c r="N474" i="33"/>
  <c r="F445" i="42"/>
  <c r="G176" i="42"/>
  <c r="F173" i="42"/>
  <c r="M271" i="49"/>
  <c r="F172" i="37"/>
  <c r="F170" i="37"/>
  <c r="F173" i="37" s="1"/>
  <c r="G172" i="36"/>
  <c r="G170" i="36" s="1"/>
  <c r="D374" i="50"/>
  <c r="D496" i="50" s="1"/>
  <c r="D372" i="50"/>
  <c r="D273" i="41"/>
  <c r="D271" i="41" s="1"/>
  <c r="F375" i="25"/>
  <c r="F494" i="25"/>
  <c r="F349" i="24"/>
  <c r="F347" i="24" s="1"/>
  <c r="N492" i="41"/>
  <c r="O271" i="35"/>
  <c r="O492" i="33"/>
  <c r="H449" i="42"/>
  <c r="M490" i="42"/>
  <c r="O353" i="42"/>
  <c r="D273" i="29"/>
  <c r="I489" i="24"/>
  <c r="K353" i="24"/>
  <c r="I374" i="45"/>
  <c r="I372" i="45"/>
  <c r="M96" i="25"/>
  <c r="M94" i="25" s="1"/>
  <c r="D353" i="33"/>
  <c r="J273" i="36"/>
  <c r="J271" i="36" s="1"/>
  <c r="M449" i="35"/>
  <c r="N350" i="30"/>
  <c r="N488" i="30"/>
  <c r="H449" i="28"/>
  <c r="G431" i="30"/>
  <c r="N273" i="37"/>
  <c r="N271" i="37"/>
  <c r="F273" i="36"/>
  <c r="F271" i="36" s="1"/>
  <c r="N449" i="25"/>
  <c r="L474" i="48"/>
  <c r="N471" i="45"/>
  <c r="M449" i="50"/>
  <c r="N429" i="49"/>
  <c r="O100" i="49"/>
  <c r="H449" i="39"/>
  <c r="M445" i="39"/>
  <c r="M173" i="39"/>
  <c r="I431" i="49"/>
  <c r="N372" i="36"/>
  <c r="N496" i="36"/>
  <c r="O374" i="34"/>
  <c r="O372" i="34" s="1"/>
  <c r="L374" i="47"/>
  <c r="L372" i="47"/>
  <c r="M471" i="15"/>
  <c r="N470" i="27"/>
  <c r="N274" i="27"/>
  <c r="K472" i="52"/>
  <c r="L277" i="52"/>
  <c r="L474" i="52" s="1"/>
  <c r="M498" i="42"/>
  <c r="M490" i="49"/>
  <c r="K496" i="39"/>
  <c r="L378" i="39"/>
  <c r="L498" i="39" s="1"/>
  <c r="E375" i="29"/>
  <c r="E494" i="29"/>
  <c r="L427" i="38"/>
  <c r="L97" i="38"/>
  <c r="M100" i="38"/>
  <c r="M431" i="38" s="1"/>
  <c r="J349" i="37"/>
  <c r="J347" i="37" s="1"/>
  <c r="K347" i="36"/>
  <c r="K490" i="36"/>
  <c r="D374" i="34"/>
  <c r="D496" i="34" s="1"/>
  <c r="G375" i="40"/>
  <c r="G494" i="40"/>
  <c r="G446" i="45"/>
  <c r="F273" i="35"/>
  <c r="L489" i="15"/>
  <c r="N353" i="15"/>
  <c r="O445" i="41"/>
  <c r="O173" i="41"/>
  <c r="L375" i="33"/>
  <c r="L494" i="33"/>
  <c r="G350" i="38"/>
  <c r="G488" i="38"/>
  <c r="J97" i="46"/>
  <c r="J427" i="46"/>
  <c r="O97" i="52"/>
  <c r="O427" i="52"/>
  <c r="J496" i="47"/>
  <c r="J428" i="37"/>
  <c r="K100" i="37"/>
  <c r="K495" i="24"/>
  <c r="K378" i="24"/>
  <c r="J428" i="45"/>
  <c r="I349" i="50"/>
  <c r="I347" i="50" s="1"/>
  <c r="O347" i="27"/>
  <c r="J474" i="32"/>
  <c r="N496" i="50"/>
  <c r="N498" i="33"/>
  <c r="O427" i="29"/>
  <c r="O97" i="29"/>
  <c r="K492" i="48"/>
  <c r="E349" i="37"/>
  <c r="E347" i="37" s="1"/>
  <c r="G349" i="36"/>
  <c r="K374" i="34"/>
  <c r="K496" i="34"/>
  <c r="J471" i="44"/>
  <c r="K277" i="44"/>
  <c r="K474" i="44" s="1"/>
  <c r="K431" i="27"/>
  <c r="I271" i="35"/>
  <c r="I472" i="35"/>
  <c r="L277" i="31"/>
  <c r="N429" i="35"/>
  <c r="F100" i="35"/>
  <c r="M97" i="43"/>
  <c r="M427" i="43"/>
  <c r="F446" i="37"/>
  <c r="H176" i="37"/>
  <c r="G446" i="36"/>
  <c r="H176" i="36"/>
  <c r="H447" i="26"/>
  <c r="I176" i="26"/>
  <c r="F446" i="48"/>
  <c r="H176" i="48"/>
  <c r="G446" i="40"/>
  <c r="D445" i="34"/>
  <c r="D173" i="34"/>
  <c r="H492" i="52"/>
  <c r="K445" i="29"/>
  <c r="K173" i="29"/>
  <c r="J176" i="29"/>
  <c r="F431" i="46"/>
  <c r="E498" i="39"/>
  <c r="L97" i="36"/>
  <c r="L427" i="36"/>
  <c r="G374" i="37"/>
  <c r="M374" i="36"/>
  <c r="M372" i="36" s="1"/>
  <c r="H446" i="44"/>
  <c r="N431" i="49"/>
  <c r="F372" i="45"/>
  <c r="F375" i="45" s="1"/>
  <c r="F374" i="45"/>
  <c r="L449" i="28"/>
  <c r="F449" i="49"/>
  <c r="E492" i="33"/>
  <c r="L173" i="29"/>
  <c r="M176" i="29"/>
  <c r="L445" i="29"/>
  <c r="N447" i="38"/>
  <c r="O176" i="38"/>
  <c r="E431" i="42"/>
  <c r="H431" i="41"/>
  <c r="D445" i="30"/>
  <c r="D173" i="30"/>
  <c r="N489" i="24"/>
  <c r="E353" i="24"/>
  <c r="I349" i="46"/>
  <c r="H350" i="42"/>
  <c r="H488" i="42"/>
  <c r="G353" i="42"/>
  <c r="K498" i="28"/>
  <c r="D449" i="49"/>
  <c r="N490" i="30"/>
  <c r="E271" i="32"/>
  <c r="N474" i="27"/>
  <c r="G96" i="37"/>
  <c r="G429" i="37" s="1"/>
  <c r="D172" i="44"/>
  <c r="D170" i="44" s="1"/>
  <c r="D445" i="44" s="1"/>
  <c r="O273" i="47"/>
  <c r="F495" i="45"/>
  <c r="H378" i="45"/>
  <c r="N94" i="49"/>
  <c r="N173" i="36"/>
  <c r="N445" i="36"/>
  <c r="G498" i="42"/>
  <c r="G170" i="28"/>
  <c r="H97" i="49"/>
  <c r="H427" i="49"/>
  <c r="F277" i="39"/>
  <c r="N431" i="38"/>
  <c r="K347" i="37"/>
  <c r="L495" i="47"/>
  <c r="N378" i="47"/>
  <c r="M273" i="15"/>
  <c r="N472" i="27"/>
  <c r="K474" i="31"/>
  <c r="L94" i="44"/>
  <c r="K372" i="39"/>
  <c r="E496" i="29"/>
  <c r="L429" i="38"/>
  <c r="O100" i="38"/>
  <c r="F271" i="37"/>
  <c r="F273" i="37"/>
  <c r="F472" i="37" s="1"/>
  <c r="G172" i="45"/>
  <c r="G170" i="45" s="1"/>
  <c r="G173" i="45" s="1"/>
  <c r="F471" i="35"/>
  <c r="H277" i="35"/>
  <c r="I372" i="36"/>
  <c r="K431" i="32"/>
  <c r="H492" i="51"/>
  <c r="L496" i="33"/>
  <c r="O378" i="33"/>
  <c r="J429" i="46"/>
  <c r="N170" i="38"/>
  <c r="O271" i="39"/>
  <c r="D277" i="39"/>
  <c r="M489" i="25"/>
  <c r="N353" i="25"/>
  <c r="I170" i="24"/>
  <c r="I445" i="24" s="1"/>
  <c r="I447" i="24"/>
  <c r="I431" i="40"/>
  <c r="G349" i="43"/>
  <c r="G347" i="43" s="1"/>
  <c r="N492" i="35"/>
  <c r="D347" i="32"/>
  <c r="H94" i="25"/>
  <c r="O429" i="29"/>
  <c r="F100" i="29"/>
  <c r="E446" i="37"/>
  <c r="E176" i="37"/>
  <c r="O172" i="36"/>
  <c r="O170" i="36"/>
  <c r="G96" i="34"/>
  <c r="L96" i="43"/>
  <c r="L429" i="43" s="1"/>
  <c r="L490" i="24"/>
  <c r="I428" i="36"/>
  <c r="K100" i="36"/>
  <c r="L474" i="43"/>
  <c r="F94" i="42"/>
  <c r="N431" i="29"/>
  <c r="J94" i="15"/>
  <c r="N349" i="24"/>
  <c r="N347" i="24" s="1"/>
  <c r="N350" i="24" s="1"/>
  <c r="H170" i="26"/>
  <c r="F172" i="48"/>
  <c r="F170" i="48" s="1"/>
  <c r="G172" i="40"/>
  <c r="D447" i="34"/>
  <c r="K447" i="29"/>
  <c r="L176" i="29"/>
  <c r="L449" i="29" s="1"/>
  <c r="K492" i="38"/>
  <c r="N431" i="35"/>
  <c r="M488" i="33"/>
  <c r="M350" i="33"/>
  <c r="M353" i="33"/>
  <c r="M492" i="33" s="1"/>
  <c r="N271" i="40"/>
  <c r="L429" i="36"/>
  <c r="M495" i="36"/>
  <c r="N378" i="36"/>
  <c r="N498" i="36" s="1"/>
  <c r="K449" i="37"/>
  <c r="H172" i="44"/>
  <c r="H170" i="44" s="1"/>
  <c r="M96" i="31"/>
  <c r="M429" i="31"/>
  <c r="E431" i="29"/>
  <c r="N97" i="43"/>
  <c r="D100" i="43"/>
  <c r="N427" i="43"/>
  <c r="G277" i="51"/>
  <c r="G474" i="51" s="1"/>
  <c r="H274" i="51"/>
  <c r="H470" i="51"/>
  <c r="H445" i="49"/>
  <c r="H173" i="49"/>
  <c r="G176" i="49"/>
  <c r="G449" i="49" s="1"/>
  <c r="F488" i="28"/>
  <c r="F350" i="28"/>
  <c r="D353" i="28"/>
  <c r="E488" i="28"/>
  <c r="E350" i="28"/>
  <c r="O488" i="25"/>
  <c r="O350" i="25"/>
  <c r="I173" i="38"/>
  <c r="I445" i="38"/>
  <c r="E470" i="35"/>
  <c r="E274" i="35"/>
  <c r="H429" i="31"/>
  <c r="I100" i="31"/>
  <c r="G492" i="41"/>
  <c r="O488" i="42"/>
  <c r="O350" i="42"/>
  <c r="G474" i="39"/>
  <c r="H472" i="31"/>
  <c r="I277" i="31"/>
  <c r="K490" i="34"/>
  <c r="D427" i="27"/>
  <c r="D97" i="27"/>
  <c r="G431" i="49"/>
  <c r="O474" i="28"/>
  <c r="M431" i="33"/>
  <c r="G447" i="35"/>
  <c r="I176" i="35"/>
  <c r="J431" i="49"/>
  <c r="K447" i="32"/>
  <c r="L176" i="32"/>
  <c r="K447" i="30"/>
  <c r="J492" i="38"/>
  <c r="O498" i="25"/>
  <c r="G474" i="41"/>
  <c r="D429" i="47"/>
  <c r="M492" i="51"/>
  <c r="J474" i="38"/>
  <c r="F496" i="40"/>
  <c r="O431" i="39"/>
  <c r="K449" i="36"/>
  <c r="M470" i="46"/>
  <c r="M274" i="46"/>
  <c r="G495" i="27"/>
  <c r="H378" i="27"/>
  <c r="O474" i="30"/>
  <c r="H492" i="31"/>
  <c r="N431" i="43"/>
  <c r="M471" i="25"/>
  <c r="N277" i="25"/>
  <c r="G449" i="50"/>
  <c r="F353" i="42"/>
  <c r="O490" i="42"/>
  <c r="G431" i="33"/>
  <c r="K449" i="31"/>
  <c r="D429" i="27"/>
  <c r="J428" i="38"/>
  <c r="K100" i="38"/>
  <c r="M474" i="28"/>
  <c r="M431" i="39"/>
  <c r="E474" i="35"/>
  <c r="G431" i="15"/>
  <c r="L176" i="31"/>
  <c r="I447" i="31"/>
  <c r="I489" i="29"/>
  <c r="I350" i="52"/>
  <c r="I488" i="52"/>
  <c r="G431" i="39"/>
  <c r="G170" i="35"/>
  <c r="M492" i="35"/>
  <c r="E470" i="24"/>
  <c r="E274" i="24"/>
  <c r="K445" i="26"/>
  <c r="K173" i="26"/>
  <c r="J176" i="26"/>
  <c r="L447" i="43"/>
  <c r="J472" i="35"/>
  <c r="L277" i="35"/>
  <c r="L474" i="35" s="1"/>
  <c r="H498" i="35"/>
  <c r="G449" i="31"/>
  <c r="G374" i="27"/>
  <c r="G496" i="27" s="1"/>
  <c r="I488" i="31"/>
  <c r="I350" i="31"/>
  <c r="J353" i="31"/>
  <c r="J492" i="31" s="1"/>
  <c r="M428" i="27"/>
  <c r="N100" i="27"/>
  <c r="N492" i="52"/>
  <c r="M273" i="25"/>
  <c r="M271" i="25" s="1"/>
  <c r="E492" i="25"/>
  <c r="F277" i="33"/>
  <c r="O472" i="33"/>
  <c r="D498" i="42"/>
  <c r="J96" i="38"/>
  <c r="J94" i="38" s="1"/>
  <c r="I170" i="31"/>
  <c r="I349" i="29"/>
  <c r="I347" i="29" s="1"/>
  <c r="E431" i="33"/>
  <c r="M474" i="51"/>
  <c r="E472" i="24"/>
  <c r="K447" i="26"/>
  <c r="L176" i="26"/>
  <c r="L449" i="26" s="1"/>
  <c r="N498" i="32"/>
  <c r="L431" i="28"/>
  <c r="L170" i="43"/>
  <c r="J271" i="35"/>
  <c r="E431" i="35"/>
  <c r="E498" i="35"/>
  <c r="J498" i="27"/>
  <c r="L96" i="30"/>
  <c r="L94" i="30" s="1"/>
  <c r="L429" i="28"/>
  <c r="O100" i="28"/>
  <c r="N474" i="46"/>
  <c r="M96" i="27"/>
  <c r="M94" i="27" s="1"/>
  <c r="E431" i="43"/>
  <c r="O490" i="25"/>
  <c r="F353" i="25"/>
  <c r="F488" i="39"/>
  <c r="G353" i="39"/>
  <c r="F350" i="39"/>
  <c r="K488" i="47"/>
  <c r="K350" i="47"/>
  <c r="O470" i="33"/>
  <c r="O274" i="33"/>
  <c r="D277" i="33"/>
  <c r="H472" i="51"/>
  <c r="I277" i="51"/>
  <c r="K449" i="32"/>
  <c r="J431" i="35"/>
  <c r="N375" i="27"/>
  <c r="N494" i="27"/>
  <c r="D492" i="41"/>
  <c r="J474" i="41"/>
  <c r="M375" i="32"/>
  <c r="M494" i="32"/>
  <c r="M378" i="32"/>
  <c r="H375" i="39"/>
  <c r="H494" i="39"/>
  <c r="K446" i="27"/>
  <c r="E97" i="41"/>
  <c r="E427" i="41"/>
  <c r="K492" i="39"/>
  <c r="K431" i="33"/>
  <c r="L428" i="30"/>
  <c r="L97" i="28"/>
  <c r="M100" i="28"/>
  <c r="L427" i="28"/>
  <c r="D449" i="42"/>
  <c r="M274" i="52"/>
  <c r="M470" i="52"/>
  <c r="I447" i="38"/>
  <c r="L176" i="38"/>
  <c r="H449" i="27"/>
  <c r="H494" i="27"/>
  <c r="H375" i="27"/>
  <c r="J498" i="51"/>
  <c r="E492" i="28"/>
  <c r="F490" i="39"/>
  <c r="I353" i="39"/>
  <c r="H474" i="31"/>
  <c r="F498" i="42"/>
  <c r="F496" i="27"/>
  <c r="I378" i="27"/>
  <c r="I498" i="27" s="1"/>
  <c r="F431" i="49"/>
  <c r="K490" i="47"/>
  <c r="N496" i="27"/>
  <c r="O378" i="27"/>
  <c r="O498" i="27" s="1"/>
  <c r="K490" i="41"/>
  <c r="G498" i="51"/>
  <c r="M496" i="32"/>
  <c r="O378" i="32"/>
  <c r="F449" i="38"/>
  <c r="J97" i="28"/>
  <c r="J427" i="28"/>
  <c r="J100" i="28"/>
  <c r="J431" i="28" s="1"/>
  <c r="H496" i="39"/>
  <c r="K172" i="27"/>
  <c r="K170" i="27" s="1"/>
  <c r="L498" i="51"/>
  <c r="M498" i="33"/>
  <c r="M471" i="37"/>
  <c r="O172" i="47"/>
  <c r="O170" i="47" s="1"/>
  <c r="O100" i="51"/>
  <c r="L429" i="51"/>
  <c r="K496" i="33"/>
  <c r="M472" i="52"/>
  <c r="O277" i="52"/>
  <c r="O474" i="52" s="1"/>
  <c r="O274" i="30"/>
  <c r="O470" i="30"/>
  <c r="O445" i="28"/>
  <c r="O173" i="28"/>
  <c r="N470" i="52"/>
  <c r="N274" i="52"/>
  <c r="F375" i="27"/>
  <c r="F494" i="27"/>
  <c r="E495" i="49"/>
  <c r="H488" i="47"/>
  <c r="H350" i="47"/>
  <c r="J449" i="49"/>
  <c r="G470" i="37"/>
  <c r="G274" i="37"/>
  <c r="G277" i="37"/>
  <c r="K350" i="41"/>
  <c r="K488" i="41"/>
  <c r="E498" i="15"/>
  <c r="J498" i="32"/>
  <c r="D470" i="37"/>
  <c r="D274" i="37"/>
  <c r="I449" i="32"/>
  <c r="M277" i="52"/>
  <c r="M492" i="50"/>
  <c r="L496" i="30"/>
  <c r="O349" i="47"/>
  <c r="O347" i="47" s="1"/>
  <c r="F350" i="37"/>
  <c r="F488" i="37"/>
  <c r="H496" i="33"/>
  <c r="I378" i="33"/>
  <c r="D498" i="32"/>
  <c r="M273" i="37"/>
  <c r="M271" i="37" s="1"/>
  <c r="M470" i="37" s="1"/>
  <c r="I431" i="42"/>
  <c r="G431" i="35"/>
  <c r="G488" i="31"/>
  <c r="G350" i="31"/>
  <c r="G353" i="31"/>
  <c r="O446" i="47"/>
  <c r="I173" i="36"/>
  <c r="I445" i="36"/>
  <c r="L427" i="51"/>
  <c r="L97" i="51"/>
  <c r="M100" i="51"/>
  <c r="K494" i="33"/>
  <c r="K375" i="33"/>
  <c r="G449" i="52"/>
  <c r="E474" i="38"/>
  <c r="O472" i="30"/>
  <c r="E474" i="31"/>
  <c r="G474" i="32"/>
  <c r="E492" i="42"/>
  <c r="D449" i="50"/>
  <c r="O447" i="28"/>
  <c r="K449" i="38"/>
  <c r="E375" i="15"/>
  <c r="E494" i="15"/>
  <c r="D378" i="15"/>
  <c r="E374" i="49"/>
  <c r="E372" i="49" s="1"/>
  <c r="E449" i="28"/>
  <c r="G472" i="37"/>
  <c r="I277" i="37"/>
  <c r="I474" i="37" s="1"/>
  <c r="E474" i="33"/>
  <c r="M492" i="48"/>
  <c r="L372" i="30"/>
  <c r="O489" i="47"/>
  <c r="H372" i="33"/>
  <c r="O447" i="40"/>
  <c r="K498" i="36"/>
  <c r="G490" i="31"/>
  <c r="I353" i="31"/>
  <c r="E474" i="39"/>
  <c r="D498" i="26"/>
  <c r="G375" i="35"/>
  <c r="G494" i="35"/>
  <c r="I447" i="36"/>
  <c r="L176" i="36"/>
  <c r="K490" i="39"/>
  <c r="L353" i="39"/>
  <c r="L492" i="31"/>
  <c r="F353" i="28"/>
  <c r="E490" i="28"/>
  <c r="F494" i="35"/>
  <c r="F375" i="35"/>
  <c r="D378" i="35"/>
  <c r="H449" i="26"/>
  <c r="H374" i="25"/>
  <c r="H372" i="25" s="1"/>
  <c r="O100" i="43"/>
  <c r="O431" i="43" s="1"/>
  <c r="N429" i="43"/>
  <c r="F100" i="43"/>
  <c r="G449" i="25"/>
  <c r="M474" i="41"/>
  <c r="H94" i="31"/>
  <c r="E472" i="35"/>
  <c r="L490" i="26"/>
  <c r="O353" i="26"/>
  <c r="O492" i="26" s="1"/>
  <c r="H271" i="31"/>
  <c r="K347" i="34"/>
  <c r="H447" i="49"/>
  <c r="I176" i="49"/>
  <c r="J492" i="39"/>
  <c r="H474" i="51"/>
  <c r="G449" i="41"/>
  <c r="F490" i="28"/>
  <c r="N498" i="49"/>
  <c r="F474" i="28"/>
  <c r="M449" i="39"/>
  <c r="D277" i="37"/>
  <c r="D474" i="51"/>
  <c r="G498" i="41"/>
  <c r="F474" i="31"/>
  <c r="G498" i="32"/>
  <c r="K170" i="32"/>
  <c r="K170" i="30"/>
  <c r="K449" i="24"/>
  <c r="H449" i="35"/>
  <c r="D94" i="47"/>
  <c r="D97" i="47" s="1"/>
  <c r="O445" i="40"/>
  <c r="O173" i="40"/>
  <c r="F372" i="40"/>
  <c r="M472" i="46"/>
  <c r="G498" i="26"/>
  <c r="K488" i="39"/>
  <c r="K350" i="39"/>
  <c r="F498" i="15"/>
  <c r="F496" i="35"/>
  <c r="F378" i="35"/>
  <c r="I378" i="35"/>
  <c r="I498" i="35" s="1"/>
  <c r="H495" i="25"/>
  <c r="H378" i="25"/>
  <c r="J277" i="15"/>
  <c r="J474" i="15" s="1"/>
  <c r="J470" i="44"/>
  <c r="J274" i="44"/>
  <c r="J277" i="44"/>
  <c r="J474" i="44" s="1"/>
  <c r="L350" i="36"/>
  <c r="L488" i="36"/>
  <c r="M353" i="36"/>
  <c r="M488" i="25"/>
  <c r="M350" i="25"/>
  <c r="M353" i="25"/>
  <c r="M492" i="25" s="1"/>
  <c r="E173" i="37"/>
  <c r="E445" i="37"/>
  <c r="O173" i="36"/>
  <c r="G353" i="24"/>
  <c r="G492" i="24" s="1"/>
  <c r="I427" i="36"/>
  <c r="I97" i="36"/>
  <c r="J100" i="36"/>
  <c r="I350" i="50"/>
  <c r="I488" i="50"/>
  <c r="J353" i="50"/>
  <c r="M97" i="25"/>
  <c r="M427" i="25"/>
  <c r="M100" i="25"/>
  <c r="J173" i="47"/>
  <c r="J445" i="47"/>
  <c r="M494" i="36"/>
  <c r="M375" i="36"/>
  <c r="N97" i="40"/>
  <c r="N427" i="40"/>
  <c r="D100" i="40"/>
  <c r="M100" i="40"/>
  <c r="M431" i="40" s="1"/>
  <c r="D474" i="39"/>
  <c r="D173" i="44"/>
  <c r="F470" i="36"/>
  <c r="F274" i="36"/>
  <c r="D274" i="41"/>
  <c r="D470" i="41"/>
  <c r="D277" i="41"/>
  <c r="M173" i="40"/>
  <c r="M445" i="40"/>
  <c r="N97" i="37"/>
  <c r="N427" i="37"/>
  <c r="M100" i="37"/>
  <c r="O431" i="38"/>
  <c r="O472" i="47"/>
  <c r="F277" i="47"/>
  <c r="D375" i="50"/>
  <c r="D494" i="50"/>
  <c r="J274" i="37"/>
  <c r="J470" i="37"/>
  <c r="H492" i="38"/>
  <c r="N447" i="48"/>
  <c r="G447" i="40"/>
  <c r="D353" i="24"/>
  <c r="D492" i="24" s="1"/>
  <c r="K431" i="36"/>
  <c r="D488" i="32"/>
  <c r="D350" i="32"/>
  <c r="D353" i="32"/>
  <c r="H474" i="35"/>
  <c r="O271" i="47"/>
  <c r="M449" i="29"/>
  <c r="H449" i="36"/>
  <c r="D176" i="26"/>
  <c r="D445" i="26"/>
  <c r="D173" i="26"/>
  <c r="J427" i="37"/>
  <c r="J97" i="37"/>
  <c r="L350" i="15"/>
  <c r="L488" i="15"/>
  <c r="M353" i="15"/>
  <c r="M492" i="15" s="1"/>
  <c r="K350" i="31"/>
  <c r="K488" i="31"/>
  <c r="G427" i="24"/>
  <c r="G97" i="24"/>
  <c r="I490" i="24"/>
  <c r="E494" i="41"/>
  <c r="E375" i="41"/>
  <c r="J472" i="37"/>
  <c r="L277" i="37"/>
  <c r="D494" i="25"/>
  <c r="D375" i="25"/>
  <c r="H490" i="15"/>
  <c r="N449" i="37"/>
  <c r="H449" i="24"/>
  <c r="F431" i="38"/>
  <c r="L492" i="35"/>
  <c r="I449" i="39"/>
  <c r="O429" i="48"/>
  <c r="F100" i="48"/>
  <c r="F427" i="34"/>
  <c r="L474" i="33"/>
  <c r="O474" i="49"/>
  <c r="H498" i="49"/>
  <c r="M472" i="36"/>
  <c r="H431" i="37"/>
  <c r="H496" i="48"/>
  <c r="N474" i="45"/>
  <c r="G496" i="49"/>
  <c r="I378" i="49"/>
  <c r="F492" i="32"/>
  <c r="J474" i="52"/>
  <c r="G492" i="42"/>
  <c r="G353" i="15"/>
  <c r="G492" i="15" s="1"/>
  <c r="J496" i="37"/>
  <c r="J447" i="47"/>
  <c r="O427" i="48"/>
  <c r="O97" i="48"/>
  <c r="D100" i="48"/>
  <c r="F431" i="42"/>
  <c r="J97" i="36"/>
  <c r="J427" i="36"/>
  <c r="I447" i="40"/>
  <c r="G449" i="39"/>
  <c r="F429" i="37"/>
  <c r="I100" i="37"/>
  <c r="G488" i="40"/>
  <c r="G350" i="40"/>
  <c r="N449" i="24"/>
  <c r="G492" i="33"/>
  <c r="M94" i="31"/>
  <c r="G170" i="40"/>
  <c r="F353" i="24"/>
  <c r="F492" i="24" s="1"/>
  <c r="K488" i="37"/>
  <c r="K350" i="37"/>
  <c r="I449" i="26"/>
  <c r="F431" i="35"/>
  <c r="O488" i="27"/>
  <c r="O350" i="27"/>
  <c r="O496" i="34"/>
  <c r="F378" i="34"/>
  <c r="G449" i="42"/>
  <c r="J429" i="37"/>
  <c r="L100" i="37"/>
  <c r="L490" i="15"/>
  <c r="O353" i="15"/>
  <c r="G445" i="49"/>
  <c r="G173" i="49"/>
  <c r="I100" i="24"/>
  <c r="G429" i="24"/>
  <c r="E474" i="29"/>
  <c r="F492" i="52"/>
  <c r="E474" i="41"/>
  <c r="H271" i="36"/>
  <c r="G277" i="36" s="1"/>
  <c r="D496" i="25"/>
  <c r="F378" i="25"/>
  <c r="E431" i="48"/>
  <c r="K170" i="36"/>
  <c r="E449" i="24"/>
  <c r="H271" i="24"/>
  <c r="E170" i="44"/>
  <c r="F429" i="34"/>
  <c r="G490" i="37"/>
  <c r="F431" i="33"/>
  <c r="M474" i="39"/>
  <c r="J498" i="15"/>
  <c r="K427" i="15"/>
  <c r="K97" i="15"/>
  <c r="H170" i="24"/>
  <c r="N474" i="49"/>
  <c r="J431" i="39"/>
  <c r="D498" i="47"/>
  <c r="M449" i="33"/>
  <c r="H449" i="48"/>
  <c r="M470" i="49"/>
  <c r="M274" i="49"/>
  <c r="I350" i="24"/>
  <c r="I488" i="24"/>
  <c r="K429" i="48"/>
  <c r="L100" i="48"/>
  <c r="G472" i="24"/>
  <c r="E375" i="28"/>
  <c r="E494" i="28"/>
  <c r="F350" i="38"/>
  <c r="F488" i="38"/>
  <c r="G353" i="38"/>
  <c r="J488" i="49"/>
  <c r="O470" i="38"/>
  <c r="O274" i="38"/>
  <c r="H496" i="24"/>
  <c r="I378" i="24"/>
  <c r="H494" i="48"/>
  <c r="H375" i="48"/>
  <c r="M173" i="36"/>
  <c r="M445" i="36"/>
  <c r="G375" i="49"/>
  <c r="G494" i="49"/>
  <c r="O447" i="36"/>
  <c r="F176" i="36"/>
  <c r="I173" i="24"/>
  <c r="O498" i="33"/>
  <c r="O449" i="38"/>
  <c r="H449" i="37"/>
  <c r="F472" i="35"/>
  <c r="O431" i="49"/>
  <c r="I277" i="36"/>
  <c r="I474" i="36" s="1"/>
  <c r="F472" i="36"/>
  <c r="M429" i="25"/>
  <c r="O100" i="25"/>
  <c r="O431" i="25" s="1"/>
  <c r="F490" i="24"/>
  <c r="I353" i="24"/>
  <c r="L277" i="44"/>
  <c r="J472" i="44"/>
  <c r="K492" i="50"/>
  <c r="E427" i="25"/>
  <c r="E97" i="25"/>
  <c r="H474" i="36"/>
  <c r="N431" i="25"/>
  <c r="I176" i="24"/>
  <c r="F447" i="24"/>
  <c r="I490" i="49"/>
  <c r="L353" i="49"/>
  <c r="L378" i="34"/>
  <c r="E449" i="25"/>
  <c r="J378" i="29"/>
  <c r="K375" i="29"/>
  <c r="K494" i="29"/>
  <c r="I449" i="28"/>
  <c r="E449" i="48"/>
  <c r="O176" i="24"/>
  <c r="M447" i="24"/>
  <c r="O474" i="33"/>
  <c r="J347" i="24"/>
  <c r="J488" i="24" s="1"/>
  <c r="L274" i="49"/>
  <c r="L470" i="49"/>
  <c r="M277" i="49"/>
  <c r="L492" i="48"/>
  <c r="J492" i="35"/>
  <c r="F474" i="38"/>
  <c r="I431" i="25"/>
  <c r="H488" i="36"/>
  <c r="H350" i="36"/>
  <c r="I492" i="42"/>
  <c r="I498" i="28"/>
  <c r="D427" i="52"/>
  <c r="D97" i="52"/>
  <c r="E97" i="37"/>
  <c r="E427" i="37"/>
  <c r="M474" i="33"/>
  <c r="N274" i="40"/>
  <c r="N470" i="40"/>
  <c r="F447" i="48"/>
  <c r="I176" i="48"/>
  <c r="J97" i="15"/>
  <c r="J427" i="15"/>
  <c r="E449" i="37"/>
  <c r="G488" i="43"/>
  <c r="G350" i="43"/>
  <c r="N492" i="25"/>
  <c r="F474" i="39"/>
  <c r="N97" i="49"/>
  <c r="N427" i="49"/>
  <c r="M496" i="36"/>
  <c r="O378" i="36"/>
  <c r="E490" i="37"/>
  <c r="K498" i="24"/>
  <c r="M378" i="47"/>
  <c r="M498" i="47" s="1"/>
  <c r="N470" i="37"/>
  <c r="N274" i="37"/>
  <c r="I494" i="45"/>
  <c r="O492" i="42"/>
  <c r="G445" i="36"/>
  <c r="G173" i="36"/>
  <c r="L277" i="15"/>
  <c r="M447" i="40"/>
  <c r="F445" i="24"/>
  <c r="F173" i="24"/>
  <c r="G496" i="47"/>
  <c r="F496" i="37"/>
  <c r="L490" i="36"/>
  <c r="O353" i="36"/>
  <c r="E498" i="25"/>
  <c r="H498" i="37"/>
  <c r="M490" i="25"/>
  <c r="O353" i="25"/>
  <c r="O492" i="25" s="1"/>
  <c r="M445" i="24"/>
  <c r="M173" i="24"/>
  <c r="M176" i="24"/>
  <c r="M449" i="24" s="1"/>
  <c r="J431" i="31"/>
  <c r="N429" i="40"/>
  <c r="F100" i="40"/>
  <c r="F431" i="40" s="1"/>
  <c r="O100" i="40"/>
  <c r="I488" i="45"/>
  <c r="I350" i="45"/>
  <c r="N429" i="50"/>
  <c r="F100" i="50"/>
  <c r="E447" i="37"/>
  <c r="L378" i="36"/>
  <c r="L498" i="36" s="1"/>
  <c r="D494" i="37"/>
  <c r="D375" i="37"/>
  <c r="N492" i="43"/>
  <c r="N429" i="37"/>
  <c r="O100" i="37"/>
  <c r="L494" i="24"/>
  <c r="L375" i="24"/>
  <c r="M431" i="29"/>
  <c r="I429" i="36"/>
  <c r="L100" i="36"/>
  <c r="O492" i="43"/>
  <c r="D277" i="38"/>
  <c r="H97" i="25"/>
  <c r="H427" i="25"/>
  <c r="G100" i="25"/>
  <c r="O274" i="35"/>
  <c r="O470" i="35"/>
  <c r="K474" i="35"/>
  <c r="F449" i="26"/>
  <c r="F492" i="35"/>
  <c r="M498" i="50"/>
  <c r="H447" i="44"/>
  <c r="H173" i="26"/>
  <c r="H445" i="26"/>
  <c r="G176" i="26"/>
  <c r="G449" i="26" s="1"/>
  <c r="G490" i="43"/>
  <c r="K494" i="39"/>
  <c r="K375" i="39"/>
  <c r="J378" i="39"/>
  <c r="N498" i="47"/>
  <c r="H498" i="45"/>
  <c r="E492" i="24"/>
  <c r="L474" i="31"/>
  <c r="O378" i="47"/>
  <c r="L496" i="47"/>
  <c r="N494" i="36"/>
  <c r="N375" i="36"/>
  <c r="N472" i="37"/>
  <c r="F277" i="37"/>
  <c r="J274" i="36"/>
  <c r="J470" i="36"/>
  <c r="I496" i="45"/>
  <c r="L378" i="45"/>
  <c r="L498" i="45" s="1"/>
  <c r="G447" i="36"/>
  <c r="I176" i="36"/>
  <c r="E498" i="34"/>
  <c r="N470" i="45"/>
  <c r="N274" i="45"/>
  <c r="M470" i="45"/>
  <c r="M274" i="45"/>
  <c r="M277" i="45"/>
  <c r="K498" i="45"/>
  <c r="H492" i="24"/>
  <c r="E445" i="25"/>
  <c r="E173" i="25"/>
  <c r="D176" i="25"/>
  <c r="N173" i="24"/>
  <c r="D176" i="24"/>
  <c r="N445" i="24"/>
  <c r="G492" i="51"/>
  <c r="H488" i="24"/>
  <c r="H350" i="24"/>
  <c r="K474" i="37"/>
  <c r="H492" i="46"/>
  <c r="F474" i="51"/>
  <c r="E350" i="51"/>
  <c r="E488" i="51"/>
  <c r="H274" i="33"/>
  <c r="H470" i="33"/>
  <c r="G277" i="33"/>
  <c r="E474" i="47"/>
  <c r="D427" i="25"/>
  <c r="D97" i="25"/>
  <c r="D100" i="25"/>
  <c r="O449" i="33"/>
  <c r="L498" i="28"/>
  <c r="G496" i="34"/>
  <c r="I173" i="51"/>
  <c r="I445" i="51"/>
  <c r="J176" i="51"/>
  <c r="J449" i="51" s="1"/>
  <c r="I474" i="33"/>
  <c r="F449" i="32"/>
  <c r="N94" i="50"/>
  <c r="M100" i="50" s="1"/>
  <c r="M431" i="50" s="1"/>
  <c r="N431" i="50"/>
  <c r="D496" i="37"/>
  <c r="F378" i="37"/>
  <c r="L498" i="15"/>
  <c r="I431" i="38"/>
  <c r="L496" i="24"/>
  <c r="E431" i="40"/>
  <c r="D97" i="29"/>
  <c r="D427" i="29"/>
  <c r="G498" i="29"/>
  <c r="F427" i="42"/>
  <c r="F97" i="42"/>
  <c r="D100" i="42"/>
  <c r="G100" i="42"/>
  <c r="L94" i="43"/>
  <c r="F431" i="29"/>
  <c r="O470" i="39"/>
  <c r="O274" i="39"/>
  <c r="L97" i="44"/>
  <c r="F496" i="45"/>
  <c r="I378" i="45"/>
  <c r="J449" i="29"/>
  <c r="F378" i="50"/>
  <c r="F498" i="50" s="1"/>
  <c r="K431" i="37"/>
  <c r="N492" i="15"/>
  <c r="J490" i="37"/>
  <c r="J472" i="36"/>
  <c r="K492" i="24"/>
  <c r="O492" i="41"/>
  <c r="L445" i="25"/>
  <c r="L173" i="25"/>
  <c r="M176" i="25"/>
  <c r="M449" i="25" s="1"/>
  <c r="I449" i="52"/>
  <c r="N472" i="45"/>
  <c r="M472" i="45"/>
  <c r="O277" i="45"/>
  <c r="N492" i="36"/>
  <c r="I492" i="46"/>
  <c r="E447" i="25"/>
  <c r="F176" i="25"/>
  <c r="F449" i="25" s="1"/>
  <c r="O449" i="25"/>
  <c r="N447" i="24"/>
  <c r="F176" i="24"/>
  <c r="H94" i="24"/>
  <c r="G100" i="24" s="1"/>
  <c r="I427" i="40"/>
  <c r="I97" i="40"/>
  <c r="I492" i="38"/>
  <c r="E492" i="51"/>
  <c r="E496" i="43"/>
  <c r="E470" i="26"/>
  <c r="E274" i="26"/>
  <c r="H492" i="15"/>
  <c r="E449" i="36"/>
  <c r="D429" i="25"/>
  <c r="F100" i="25"/>
  <c r="K94" i="37"/>
  <c r="G372" i="34"/>
  <c r="H488" i="52"/>
  <c r="H350" i="52"/>
  <c r="H170" i="36"/>
  <c r="G176" i="36" s="1"/>
  <c r="E431" i="50"/>
  <c r="O431" i="29"/>
  <c r="K498" i="34"/>
  <c r="L449" i="51"/>
  <c r="N431" i="40"/>
  <c r="I492" i="52"/>
  <c r="F274" i="37"/>
  <c r="F470" i="37"/>
  <c r="G173" i="28"/>
  <c r="G445" i="28"/>
  <c r="G176" i="28"/>
  <c r="E274" i="32"/>
  <c r="E470" i="32"/>
  <c r="D277" i="32"/>
  <c r="F494" i="45"/>
  <c r="I470" i="35"/>
  <c r="I274" i="35"/>
  <c r="K372" i="34"/>
  <c r="K494" i="34" s="1"/>
  <c r="I490" i="50"/>
  <c r="L353" i="50"/>
  <c r="D492" i="33"/>
  <c r="D472" i="41"/>
  <c r="F277" i="41"/>
  <c r="F447" i="37"/>
  <c r="N431" i="37"/>
  <c r="O431" i="50"/>
  <c r="K372" i="24"/>
  <c r="I431" i="47"/>
  <c r="F350" i="46"/>
  <c r="F488" i="46"/>
  <c r="G353" i="46"/>
  <c r="E492" i="38"/>
  <c r="I431" i="41"/>
  <c r="K94" i="48"/>
  <c r="K97" i="48" s="1"/>
  <c r="G271" i="24"/>
  <c r="H431" i="24"/>
  <c r="J431" i="27"/>
  <c r="N170" i="48"/>
  <c r="J372" i="37"/>
  <c r="F474" i="32"/>
  <c r="I498" i="29"/>
  <c r="J170" i="40"/>
  <c r="L431" i="32"/>
  <c r="I170" i="40"/>
  <c r="L498" i="29"/>
  <c r="H372" i="24"/>
  <c r="H375" i="24" s="1"/>
  <c r="F94" i="37"/>
  <c r="F498" i="47"/>
  <c r="D492" i="35"/>
  <c r="L431" i="39"/>
  <c r="J474" i="48"/>
  <c r="F449" i="35"/>
  <c r="L449" i="37"/>
  <c r="G431" i="40"/>
  <c r="O449" i="29"/>
  <c r="M97" i="38"/>
  <c r="M427" i="38"/>
  <c r="M353" i="43"/>
  <c r="M492" i="43" s="1"/>
  <c r="N488" i="43"/>
  <c r="N350" i="43"/>
  <c r="I350" i="29"/>
  <c r="I488" i="29"/>
  <c r="H498" i="25"/>
  <c r="K445" i="30"/>
  <c r="K173" i="30"/>
  <c r="F431" i="43"/>
  <c r="D498" i="15"/>
  <c r="G492" i="31"/>
  <c r="I474" i="51"/>
  <c r="G492" i="39"/>
  <c r="O431" i="28"/>
  <c r="J429" i="38"/>
  <c r="L100" i="38"/>
  <c r="F474" i="33"/>
  <c r="M472" i="25"/>
  <c r="O277" i="25"/>
  <c r="N431" i="27"/>
  <c r="F375" i="40"/>
  <c r="F494" i="40"/>
  <c r="K445" i="32"/>
  <c r="K173" i="32"/>
  <c r="K350" i="34"/>
  <c r="K488" i="34"/>
  <c r="D498" i="35"/>
  <c r="I498" i="33"/>
  <c r="G474" i="37"/>
  <c r="O431" i="51"/>
  <c r="I492" i="39"/>
  <c r="L449" i="38"/>
  <c r="M431" i="28"/>
  <c r="I474" i="31"/>
  <c r="O488" i="47"/>
  <c r="O350" i="47"/>
  <c r="D474" i="33"/>
  <c r="F492" i="25"/>
  <c r="F498" i="35"/>
  <c r="H494" i="33"/>
  <c r="H375" i="33"/>
  <c r="G378" i="33"/>
  <c r="G498" i="33" s="1"/>
  <c r="L375" i="30"/>
  <c r="L494" i="30"/>
  <c r="M472" i="37"/>
  <c r="O490" i="47"/>
  <c r="M474" i="52"/>
  <c r="M498" i="32"/>
  <c r="M427" i="27"/>
  <c r="M97" i="27"/>
  <c r="I449" i="35"/>
  <c r="H470" i="31"/>
  <c r="H274" i="31"/>
  <c r="L492" i="39"/>
  <c r="M429" i="27"/>
  <c r="L429" i="30"/>
  <c r="J470" i="35"/>
  <c r="J274" i="35"/>
  <c r="J277" i="35"/>
  <c r="G372" i="27"/>
  <c r="I431" i="31"/>
  <c r="D492" i="28"/>
  <c r="D427" i="47"/>
  <c r="H97" i="31"/>
  <c r="H427" i="31"/>
  <c r="G100" i="31"/>
  <c r="H494" i="25"/>
  <c r="H375" i="25"/>
  <c r="G378" i="25"/>
  <c r="E494" i="49"/>
  <c r="E375" i="49"/>
  <c r="O445" i="47"/>
  <c r="O173" i="47"/>
  <c r="K173" i="27"/>
  <c r="K445" i="27"/>
  <c r="L97" i="30"/>
  <c r="L427" i="30"/>
  <c r="L445" i="43"/>
  <c r="L173" i="43"/>
  <c r="I490" i="29"/>
  <c r="J449" i="26"/>
  <c r="F492" i="42"/>
  <c r="N474" i="25"/>
  <c r="H498" i="27"/>
  <c r="I378" i="25"/>
  <c r="H496" i="25"/>
  <c r="L449" i="36"/>
  <c r="E496" i="49"/>
  <c r="M431" i="51"/>
  <c r="O447" i="47"/>
  <c r="K447" i="27"/>
  <c r="G173" i="35"/>
  <c r="G445" i="35"/>
  <c r="G176" i="35"/>
  <c r="L449" i="31"/>
  <c r="D431" i="43"/>
  <c r="D474" i="37"/>
  <c r="I449" i="49"/>
  <c r="F492" i="28"/>
  <c r="I492" i="31"/>
  <c r="O498" i="32"/>
  <c r="J176" i="31"/>
  <c r="I173" i="31"/>
  <c r="I445" i="31"/>
  <c r="J427" i="38"/>
  <c r="M470" i="25"/>
  <c r="M274" i="25"/>
  <c r="M277" i="25"/>
  <c r="K431" i="38"/>
  <c r="L449" i="32"/>
  <c r="G431" i="24"/>
  <c r="G449" i="36"/>
  <c r="G474" i="36"/>
  <c r="K494" i="24"/>
  <c r="K375" i="24"/>
  <c r="J378" i="24"/>
  <c r="J498" i="24" s="1"/>
  <c r="G449" i="28"/>
  <c r="F449" i="24"/>
  <c r="O431" i="40"/>
  <c r="L474" i="37"/>
  <c r="F427" i="37"/>
  <c r="F97" i="37"/>
  <c r="J100" i="48"/>
  <c r="K427" i="48"/>
  <c r="L427" i="43"/>
  <c r="L97" i="43"/>
  <c r="M100" i="43"/>
  <c r="M431" i="43" s="1"/>
  <c r="I449" i="48"/>
  <c r="L498" i="34"/>
  <c r="L474" i="44"/>
  <c r="F449" i="36"/>
  <c r="L431" i="37"/>
  <c r="M431" i="25"/>
  <c r="I449" i="24"/>
  <c r="H445" i="24"/>
  <c r="H173" i="24"/>
  <c r="K173" i="36"/>
  <c r="K445" i="36"/>
  <c r="J176" i="36"/>
  <c r="J449" i="36" s="1"/>
  <c r="I431" i="37"/>
  <c r="D431" i="48"/>
  <c r="D474" i="41"/>
  <c r="L492" i="50"/>
  <c r="G431" i="42"/>
  <c r="F498" i="37"/>
  <c r="J498" i="39"/>
  <c r="D474" i="38"/>
  <c r="I492" i="24"/>
  <c r="D431" i="40"/>
  <c r="H173" i="36"/>
  <c r="H445" i="36"/>
  <c r="O474" i="45"/>
  <c r="H494" i="24"/>
  <c r="N173" i="48"/>
  <c r="N445" i="48"/>
  <c r="D431" i="42"/>
  <c r="D431" i="25"/>
  <c r="F431" i="50"/>
  <c r="O492" i="36"/>
  <c r="M474" i="49"/>
  <c r="O449" i="24"/>
  <c r="L492" i="49"/>
  <c r="L431" i="48"/>
  <c r="F498" i="25"/>
  <c r="D449" i="26"/>
  <c r="M431" i="37"/>
  <c r="D449" i="25"/>
  <c r="K375" i="34"/>
  <c r="G375" i="34"/>
  <c r="G494" i="34"/>
  <c r="G474" i="33"/>
  <c r="O498" i="47"/>
  <c r="O431" i="37"/>
  <c r="G492" i="38"/>
  <c r="I431" i="24"/>
  <c r="F431" i="48"/>
  <c r="J492" i="50"/>
  <c r="G492" i="46"/>
  <c r="F474" i="41"/>
  <c r="D474" i="32"/>
  <c r="K427" i="37"/>
  <c r="K97" i="37"/>
  <c r="M474" i="45"/>
  <c r="G431" i="25"/>
  <c r="L431" i="36"/>
  <c r="I498" i="24"/>
  <c r="E173" i="44"/>
  <c r="E445" i="44"/>
  <c r="G445" i="40"/>
  <c r="G173" i="40"/>
  <c r="D492" i="32"/>
  <c r="I173" i="40"/>
  <c r="I445" i="40"/>
  <c r="F431" i="25"/>
  <c r="I498" i="45"/>
  <c r="D100" i="50"/>
  <c r="D431" i="50" s="1"/>
  <c r="D449" i="24"/>
  <c r="I449" i="36"/>
  <c r="F474" i="37"/>
  <c r="L474" i="15"/>
  <c r="H274" i="24"/>
  <c r="H470" i="24"/>
  <c r="H274" i="36"/>
  <c r="H470" i="36"/>
  <c r="F498" i="34"/>
  <c r="J100" i="37"/>
  <c r="F474" i="47"/>
  <c r="M492" i="36"/>
  <c r="G274" i="24"/>
  <c r="G470" i="24"/>
  <c r="H427" i="24"/>
  <c r="H97" i="24"/>
  <c r="O498" i="36"/>
  <c r="J498" i="29"/>
  <c r="O492" i="15"/>
  <c r="M427" i="31"/>
  <c r="M97" i="31"/>
  <c r="I498" i="49"/>
  <c r="J431" i="36"/>
  <c r="G498" i="25"/>
  <c r="G494" i="27"/>
  <c r="G375" i="27"/>
  <c r="G378" i="27"/>
  <c r="G498" i="27" s="1"/>
  <c r="M274" i="37"/>
  <c r="L431" i="38"/>
  <c r="M474" i="25"/>
  <c r="J474" i="35"/>
  <c r="J449" i="31"/>
  <c r="O474" i="25"/>
  <c r="G449" i="35"/>
  <c r="I498" i="25"/>
  <c r="G431" i="31"/>
  <c r="J431" i="37"/>
  <c r="J431" i="48"/>
  <c r="I350" i="40" l="1"/>
  <c r="J372" i="36"/>
  <c r="J347" i="40"/>
  <c r="J490" i="40"/>
  <c r="G94" i="37"/>
  <c r="D372" i="34"/>
  <c r="H170" i="37"/>
  <c r="D447" i="40"/>
  <c r="H490" i="36"/>
  <c r="M428" i="31"/>
  <c r="D470" i="32"/>
  <c r="D274" i="32"/>
  <c r="M489" i="52"/>
  <c r="L429" i="27"/>
  <c r="L94" i="27"/>
  <c r="L375" i="49"/>
  <c r="D97" i="49"/>
  <c r="D427" i="49"/>
  <c r="L470" i="30"/>
  <c r="M277" i="30"/>
  <c r="J489" i="37"/>
  <c r="G489" i="40"/>
  <c r="G445" i="26"/>
  <c r="G173" i="26"/>
  <c r="H488" i="27"/>
  <c r="I472" i="37"/>
  <c r="I271" i="37"/>
  <c r="H471" i="44"/>
  <c r="L427" i="24"/>
  <c r="L97" i="24"/>
  <c r="N494" i="25"/>
  <c r="N375" i="25"/>
  <c r="O447" i="41"/>
  <c r="G490" i="38"/>
  <c r="M429" i="39"/>
  <c r="N271" i="31"/>
  <c r="J271" i="31"/>
  <c r="J94" i="32"/>
  <c r="F176" i="41"/>
  <c r="O429" i="34"/>
  <c r="K350" i="44"/>
  <c r="K489" i="44"/>
  <c r="M496" i="25"/>
  <c r="M372" i="25"/>
  <c r="D472" i="47"/>
  <c r="D271" i="47"/>
  <c r="J342" i="45"/>
  <c r="J348" i="45" s="1"/>
  <c r="J341" i="45"/>
  <c r="G428" i="46"/>
  <c r="G97" i="46"/>
  <c r="E445" i="51"/>
  <c r="E173" i="51"/>
  <c r="J349" i="44"/>
  <c r="J347" i="44" s="1"/>
  <c r="N428" i="36"/>
  <c r="E100" i="36"/>
  <c r="F429" i="48"/>
  <c r="H350" i="48"/>
  <c r="I100" i="39"/>
  <c r="G265" i="15"/>
  <c r="G266" i="15"/>
  <c r="G272" i="15" s="1"/>
  <c r="O372" i="30"/>
  <c r="O494" i="33"/>
  <c r="O375" i="33"/>
  <c r="D445" i="24"/>
  <c r="D173" i="24"/>
  <c r="J374" i="35"/>
  <c r="J372" i="35" s="1"/>
  <c r="O349" i="38"/>
  <c r="O347" i="38" s="1"/>
  <c r="L446" i="35"/>
  <c r="N176" i="35"/>
  <c r="I446" i="43"/>
  <c r="K176" i="43"/>
  <c r="O271" i="31"/>
  <c r="O472" i="31"/>
  <c r="E349" i="39"/>
  <c r="E347" i="39" s="1"/>
  <c r="G447" i="24"/>
  <c r="G170" i="24"/>
  <c r="K447" i="38"/>
  <c r="K170" i="38"/>
  <c r="J495" i="49"/>
  <c r="E470" i="34"/>
  <c r="E274" i="34"/>
  <c r="H94" i="47"/>
  <c r="G271" i="25"/>
  <c r="M375" i="48"/>
  <c r="F472" i="40"/>
  <c r="F271" i="40"/>
  <c r="F94" i="51"/>
  <c r="F429" i="51"/>
  <c r="L471" i="44"/>
  <c r="J471" i="29"/>
  <c r="K277" i="29"/>
  <c r="N496" i="37"/>
  <c r="L100" i="24"/>
  <c r="K94" i="24"/>
  <c r="J271" i="29"/>
  <c r="J490" i="51"/>
  <c r="L353" i="51"/>
  <c r="D173" i="38"/>
  <c r="D445" i="38"/>
  <c r="O173" i="38"/>
  <c r="J489" i="28"/>
  <c r="K353" i="28"/>
  <c r="N277" i="52"/>
  <c r="L471" i="52"/>
  <c r="J100" i="25"/>
  <c r="I97" i="25"/>
  <c r="I427" i="25"/>
  <c r="N378" i="25"/>
  <c r="N495" i="25"/>
  <c r="H429" i="28"/>
  <c r="H94" i="28"/>
  <c r="I100" i="28"/>
  <c r="E100" i="46"/>
  <c r="E274" i="49"/>
  <c r="O367" i="30"/>
  <c r="O373" i="30" s="1"/>
  <c r="M372" i="37"/>
  <c r="J271" i="28"/>
  <c r="J472" i="28"/>
  <c r="M374" i="34"/>
  <c r="M372" i="34" s="1"/>
  <c r="J347" i="36"/>
  <c r="J490" i="36"/>
  <c r="J428" i="28"/>
  <c r="K100" i="28"/>
  <c r="K96" i="40"/>
  <c r="K94" i="40" s="1"/>
  <c r="L446" i="26"/>
  <c r="N176" i="26"/>
  <c r="H496" i="52"/>
  <c r="H372" i="52"/>
  <c r="M495" i="42"/>
  <c r="N378" i="42"/>
  <c r="M350" i="36"/>
  <c r="M488" i="36"/>
  <c r="M374" i="49"/>
  <c r="M496" i="49" s="1"/>
  <c r="L176" i="49"/>
  <c r="I447" i="49"/>
  <c r="H428" i="28"/>
  <c r="H100" i="28"/>
  <c r="K274" i="29"/>
  <c r="K470" i="29"/>
  <c r="J471" i="28"/>
  <c r="H100" i="38"/>
  <c r="H428" i="38"/>
  <c r="D94" i="51"/>
  <c r="D429" i="51"/>
  <c r="M375" i="39"/>
  <c r="M378" i="39"/>
  <c r="I427" i="37"/>
  <c r="I97" i="37"/>
  <c r="J488" i="38"/>
  <c r="J350" i="38"/>
  <c r="N173" i="45"/>
  <c r="N445" i="45"/>
  <c r="H488" i="34"/>
  <c r="H350" i="34"/>
  <c r="K375" i="43"/>
  <c r="K494" i="43"/>
  <c r="K176" i="51"/>
  <c r="J446" i="51"/>
  <c r="G266" i="39"/>
  <c r="G272" i="39" s="1"/>
  <c r="O341" i="46"/>
  <c r="G341" i="32"/>
  <c r="I97" i="44"/>
  <c r="G350" i="52"/>
  <c r="G488" i="52"/>
  <c r="I427" i="41"/>
  <c r="I97" i="41"/>
  <c r="K445" i="46"/>
  <c r="K173" i="46"/>
  <c r="J97" i="43"/>
  <c r="J427" i="43"/>
  <c r="F274" i="43"/>
  <c r="F470" i="43"/>
  <c r="H427" i="26"/>
  <c r="H97" i="26"/>
  <c r="L494" i="39"/>
  <c r="L375" i="39"/>
  <c r="E447" i="45"/>
  <c r="E170" i="45"/>
  <c r="L372" i="36"/>
  <c r="E347" i="15"/>
  <c r="N88" i="27"/>
  <c r="O173" i="26"/>
  <c r="D164" i="45"/>
  <c r="J488" i="15"/>
  <c r="J350" i="15"/>
  <c r="I274" i="47"/>
  <c r="J277" i="47"/>
  <c r="I470" i="47"/>
  <c r="K488" i="33"/>
  <c r="K350" i="33"/>
  <c r="L488" i="33"/>
  <c r="L350" i="33"/>
  <c r="H470" i="38"/>
  <c r="H274" i="38"/>
  <c r="I488" i="33"/>
  <c r="I350" i="33"/>
  <c r="F375" i="41"/>
  <c r="F494" i="41"/>
  <c r="L494" i="15"/>
  <c r="L375" i="15"/>
  <c r="H347" i="43"/>
  <c r="H490" i="43"/>
  <c r="H266" i="37"/>
  <c r="H272" i="37" s="1"/>
  <c r="M349" i="30"/>
  <c r="M490" i="30" s="1"/>
  <c r="L427" i="32"/>
  <c r="L97" i="32"/>
  <c r="J445" i="33"/>
  <c r="J173" i="33"/>
  <c r="N350" i="50"/>
  <c r="N488" i="50"/>
  <c r="K375" i="52"/>
  <c r="K494" i="52"/>
  <c r="N429" i="15"/>
  <c r="K472" i="32"/>
  <c r="L277" i="32"/>
  <c r="G495" i="50"/>
  <c r="H378" i="50"/>
  <c r="G375" i="50"/>
  <c r="L266" i="29"/>
  <c r="L272" i="29" s="1"/>
  <c r="H372" i="35"/>
  <c r="J347" i="51"/>
  <c r="M372" i="27"/>
  <c r="G88" i="51"/>
  <c r="L265" i="44"/>
  <c r="F470" i="38"/>
  <c r="F274" i="38"/>
  <c r="G277" i="38"/>
  <c r="N274" i="25"/>
  <c r="N470" i="25"/>
  <c r="O488" i="40"/>
  <c r="O350" i="40"/>
  <c r="N427" i="52"/>
  <c r="N97" i="52"/>
  <c r="M427" i="34"/>
  <c r="M97" i="34"/>
  <c r="K470" i="26"/>
  <c r="K274" i="26"/>
  <c r="E100" i="15"/>
  <c r="N428" i="15"/>
  <c r="K446" i="42"/>
  <c r="K176" i="42"/>
  <c r="E428" i="48"/>
  <c r="E97" i="48"/>
  <c r="K378" i="41"/>
  <c r="D94" i="41"/>
  <c r="I173" i="52"/>
  <c r="I89" i="31"/>
  <c r="I95" i="31" s="1"/>
  <c r="G350" i="24"/>
  <c r="G173" i="46"/>
  <c r="G445" i="46"/>
  <c r="N173" i="32"/>
  <c r="N445" i="32"/>
  <c r="J176" i="42"/>
  <c r="I488" i="48"/>
  <c r="I350" i="48"/>
  <c r="O176" i="50"/>
  <c r="L447" i="50"/>
  <c r="N378" i="51"/>
  <c r="M495" i="51"/>
  <c r="O170" i="29"/>
  <c r="J347" i="28"/>
  <c r="L489" i="37"/>
  <c r="H89" i="33"/>
  <c r="H95" i="33" s="1"/>
  <c r="M274" i="34"/>
  <c r="J378" i="43"/>
  <c r="K375" i="36"/>
  <c r="K494" i="36"/>
  <c r="O494" i="43"/>
  <c r="O375" i="43"/>
  <c r="E427" i="44"/>
  <c r="E97" i="44"/>
  <c r="M274" i="33"/>
  <c r="M470" i="33"/>
  <c r="E445" i="49"/>
  <c r="E173" i="49"/>
  <c r="H375" i="36"/>
  <c r="H494" i="36"/>
  <c r="K350" i="46"/>
  <c r="K488" i="46"/>
  <c r="L274" i="38"/>
  <c r="L470" i="38"/>
  <c r="I375" i="46"/>
  <c r="I494" i="46"/>
  <c r="F495" i="48"/>
  <c r="F375" i="48"/>
  <c r="N347" i="42"/>
  <c r="N490" i="42"/>
  <c r="K471" i="31"/>
  <c r="K274" i="31"/>
  <c r="L350" i="47"/>
  <c r="L488" i="47"/>
  <c r="N350" i="51"/>
  <c r="I470" i="50"/>
  <c r="I274" i="50"/>
  <c r="L445" i="32"/>
  <c r="L173" i="32"/>
  <c r="M176" i="32"/>
  <c r="D470" i="26"/>
  <c r="D274" i="26"/>
  <c r="O427" i="42"/>
  <c r="G447" i="46"/>
  <c r="I277" i="46"/>
  <c r="H347" i="32"/>
  <c r="J173" i="31"/>
  <c r="I429" i="51"/>
  <c r="F347" i="52"/>
  <c r="K170" i="42"/>
  <c r="H472" i="38"/>
  <c r="J447" i="33"/>
  <c r="E378" i="42"/>
  <c r="D350" i="36"/>
  <c r="I277" i="38"/>
  <c r="G496" i="29"/>
  <c r="K94" i="32"/>
  <c r="M170" i="31"/>
  <c r="K176" i="25"/>
  <c r="H429" i="36"/>
  <c r="O427" i="43"/>
  <c r="G271" i="27"/>
  <c r="F271" i="50"/>
  <c r="E445" i="28"/>
  <c r="D445" i="33"/>
  <c r="H445" i="51"/>
  <c r="D347" i="26"/>
  <c r="E472" i="33"/>
  <c r="J372" i="34"/>
  <c r="N94" i="34"/>
  <c r="D447" i="51"/>
  <c r="L94" i="49"/>
  <c r="O375" i="35"/>
  <c r="J375" i="32"/>
  <c r="F472" i="50"/>
  <c r="L490" i="32"/>
  <c r="G89" i="52"/>
  <c r="G95" i="52" s="1"/>
  <c r="G88" i="52"/>
  <c r="M366" i="30"/>
  <c r="M367" i="30"/>
  <c r="M373" i="30" s="1"/>
  <c r="O266" i="45"/>
  <c r="O272" i="45" s="1"/>
  <c r="O265" i="45"/>
  <c r="I366" i="31"/>
  <c r="I367" i="31"/>
  <c r="I373" i="31" s="1"/>
  <c r="O89" i="37"/>
  <c r="O95" i="37" s="1"/>
  <c r="O88" i="37"/>
  <c r="J342" i="29"/>
  <c r="J348" i="29" s="1"/>
  <c r="J341" i="29"/>
  <c r="D266" i="42"/>
  <c r="D272" i="42" s="1"/>
  <c r="D265" i="42"/>
  <c r="I170" i="28"/>
  <c r="J366" i="33"/>
  <c r="J367" i="33"/>
  <c r="J373" i="33" s="1"/>
  <c r="L165" i="51"/>
  <c r="L171" i="51" s="1"/>
  <c r="L164" i="51"/>
  <c r="L347" i="31"/>
  <c r="L342" i="30"/>
  <c r="L348" i="30" s="1"/>
  <c r="L341" i="30"/>
  <c r="I89" i="30"/>
  <c r="I95" i="30" s="1"/>
  <c r="I88" i="30"/>
  <c r="J341" i="32"/>
  <c r="J342" i="32"/>
  <c r="J348" i="32" s="1"/>
  <c r="O341" i="30"/>
  <c r="O342" i="30"/>
  <c r="O348" i="30" s="1"/>
  <c r="D366" i="24"/>
  <c r="D367" i="24"/>
  <c r="D373" i="24" s="1"/>
  <c r="G88" i="26"/>
  <c r="G89" i="26"/>
  <c r="G95" i="26" s="1"/>
  <c r="M266" i="38"/>
  <c r="M272" i="38" s="1"/>
  <c r="M265" i="38"/>
  <c r="E341" i="26"/>
  <c r="E342" i="26"/>
  <c r="E348" i="26" s="1"/>
  <c r="J170" i="37"/>
  <c r="H271" i="46"/>
  <c r="E347" i="29"/>
  <c r="E266" i="48"/>
  <c r="E272" i="48" s="1"/>
  <c r="H372" i="49"/>
  <c r="H496" i="49"/>
  <c r="H490" i="30"/>
  <c r="H347" i="30"/>
  <c r="M367" i="52"/>
  <c r="M373" i="52" s="1"/>
  <c r="F158" i="43"/>
  <c r="M259" i="40"/>
  <c r="E158" i="29"/>
  <c r="M158" i="47"/>
  <c r="D158" i="39"/>
  <c r="H52" i="2"/>
  <c r="L335" i="45"/>
  <c r="D82" i="28"/>
  <c r="F69" i="2"/>
  <c r="M360" i="40"/>
  <c r="O57" i="2"/>
  <c r="O82" i="47"/>
  <c r="D360" i="29"/>
  <c r="AT199" i="17"/>
  <c r="AT207" i="17"/>
  <c r="AQ216" i="17"/>
  <c r="O5" i="32"/>
  <c r="L527" i="50"/>
  <c r="B464" i="49"/>
  <c r="D5" i="40"/>
  <c r="K529" i="33"/>
  <c r="M8" i="37"/>
  <c r="M30" i="39"/>
  <c r="L8" i="47"/>
  <c r="G528" i="34"/>
  <c r="O527" i="34"/>
  <c r="B433" i="39"/>
  <c r="N528" i="33"/>
  <c r="B476" i="52"/>
  <c r="O5" i="37"/>
  <c r="B445" i="37"/>
  <c r="K529" i="42"/>
  <c r="V45" i="17"/>
  <c r="I529" i="26"/>
  <c r="M529" i="37"/>
  <c r="F5" i="40"/>
  <c r="D528" i="24"/>
  <c r="AK164" i="17"/>
  <c r="B458" i="42"/>
  <c r="B464" i="46"/>
  <c r="H30" i="31"/>
  <c r="D30" i="49"/>
  <c r="F8" i="32"/>
  <c r="I527" i="44"/>
  <c r="P83" i="17"/>
  <c r="I529" i="34"/>
  <c r="N8" i="52"/>
  <c r="B495" i="42"/>
  <c r="F30" i="43"/>
  <c r="K5" i="52"/>
  <c r="L5" i="44"/>
  <c r="N528" i="47"/>
  <c r="N5" i="42"/>
  <c r="B495" i="38"/>
  <c r="L30" i="49"/>
  <c r="I8" i="42"/>
  <c r="I528" i="34"/>
  <c r="G8" i="47"/>
  <c r="G528" i="47"/>
  <c r="K529" i="52"/>
  <c r="E528" i="46"/>
  <c r="I5" i="24"/>
  <c r="N528" i="24"/>
  <c r="B488" i="33"/>
  <c r="L529" i="39"/>
  <c r="D8" i="37"/>
  <c r="N5" i="40"/>
  <c r="G30" i="26"/>
  <c r="M30" i="47"/>
  <c r="G30" i="44"/>
  <c r="N528" i="52"/>
  <c r="G528" i="24"/>
  <c r="D529" i="47"/>
  <c r="I528" i="52"/>
  <c r="AD176" i="17"/>
  <c r="M5" i="52"/>
  <c r="K43" i="17"/>
  <c r="D527" i="34"/>
  <c r="L528" i="24"/>
  <c r="N8" i="32"/>
  <c r="B415" i="38"/>
  <c r="O8" i="42"/>
  <c r="O528" i="43"/>
  <c r="G527" i="46"/>
  <c r="L8" i="34"/>
  <c r="AL134" i="17"/>
  <c r="B495" i="26"/>
  <c r="B433" i="50"/>
  <c r="O8" i="43"/>
  <c r="F527" i="49"/>
  <c r="K45" i="17"/>
  <c r="B415" i="44"/>
  <c r="N5" i="50"/>
  <c r="B421" i="52"/>
  <c r="G527" i="34"/>
  <c r="E527" i="39"/>
  <c r="B458" i="38"/>
  <c r="D5" i="43"/>
  <c r="B439" i="32"/>
  <c r="N30" i="32"/>
  <c r="G529" i="31"/>
  <c r="O528" i="47"/>
  <c r="L529" i="49"/>
  <c r="L8" i="38"/>
  <c r="M50" i="17"/>
  <c r="M528" i="38"/>
  <c r="K30" i="34"/>
  <c r="B494" i="31"/>
  <c r="E528" i="34"/>
  <c r="D8" i="50"/>
  <c r="M529" i="50"/>
  <c r="K529" i="38"/>
  <c r="K5" i="39"/>
  <c r="L8" i="24"/>
  <c r="I527" i="34"/>
  <c r="B421" i="38"/>
  <c r="F5" i="31"/>
  <c r="E5" i="43"/>
  <c r="I529" i="50"/>
  <c r="H5" i="39"/>
  <c r="F529" i="24"/>
  <c r="L30" i="32"/>
  <c r="I30" i="52"/>
  <c r="B433" i="31"/>
  <c r="M8" i="26"/>
  <c r="I527" i="24"/>
  <c r="K44" i="17"/>
  <c r="B427" i="26"/>
  <c r="F527" i="37"/>
  <c r="F527" i="34"/>
  <c r="B445" i="26"/>
  <c r="I527" i="32"/>
  <c r="N8" i="43"/>
  <c r="K527" i="42"/>
  <c r="H5" i="37"/>
  <c r="I527" i="52"/>
  <c r="J528" i="50"/>
  <c r="N30" i="52"/>
  <c r="B409" i="32"/>
  <c r="N529" i="44"/>
  <c r="G30" i="47"/>
  <c r="B427" i="33"/>
  <c r="AB183" i="17"/>
  <c r="I5" i="50"/>
  <c r="O529" i="39"/>
  <c r="K529" i="37"/>
  <c r="F528" i="44"/>
  <c r="L529" i="43"/>
  <c r="N5" i="49"/>
  <c r="O527" i="26"/>
  <c r="N529" i="49"/>
  <c r="I5" i="26"/>
  <c r="G5" i="39"/>
  <c r="D30" i="31"/>
  <c r="I8" i="26"/>
  <c r="G529" i="43"/>
  <c r="L45" i="17"/>
  <c r="H30" i="52"/>
  <c r="AE47" i="17"/>
  <c r="J30" i="37"/>
  <c r="O8" i="38"/>
  <c r="D529" i="26"/>
  <c r="M528" i="34"/>
  <c r="O5" i="47"/>
  <c r="K527" i="33"/>
  <c r="N529" i="33"/>
  <c r="I528" i="42"/>
  <c r="B470" i="46"/>
  <c r="B427" i="31"/>
  <c r="N527" i="34"/>
  <c r="K8" i="42"/>
  <c r="M8" i="46"/>
  <c r="M128" i="17"/>
  <c r="B470" i="40"/>
  <c r="D528" i="33"/>
  <c r="D527" i="38"/>
  <c r="K527" i="43"/>
  <c r="M30" i="43"/>
  <c r="K529" i="24"/>
  <c r="L8" i="40"/>
  <c r="E8" i="39"/>
  <c r="E529" i="43"/>
  <c r="H528" i="52"/>
  <c r="G527" i="40"/>
  <c r="L30" i="43"/>
  <c r="B494" i="33"/>
  <c r="N30" i="37"/>
  <c r="D528" i="39"/>
  <c r="B421" i="32"/>
  <c r="H8" i="47"/>
  <c r="F5" i="24"/>
  <c r="M529" i="38"/>
  <c r="K30" i="24"/>
  <c r="K528" i="50"/>
  <c r="H527" i="43"/>
  <c r="J527" i="34"/>
  <c r="M528" i="47"/>
  <c r="K8" i="39"/>
  <c r="B439" i="34"/>
  <c r="O5" i="24"/>
  <c r="M8" i="40"/>
  <c r="O527" i="46"/>
  <c r="H529" i="39"/>
  <c r="D30" i="38"/>
  <c r="F5" i="32"/>
  <c r="D30" i="42"/>
  <c r="M528" i="46"/>
  <c r="B464" i="43"/>
  <c r="M5" i="31"/>
  <c r="E528" i="33"/>
  <c r="N5" i="34"/>
  <c r="E8" i="40"/>
  <c r="J529" i="44"/>
  <c r="G528" i="37"/>
  <c r="G5" i="37"/>
  <c r="B500" i="34"/>
  <c r="L5" i="43"/>
  <c r="M5" i="47"/>
  <c r="J8" i="44"/>
  <c r="I5" i="37"/>
  <c r="H527" i="50"/>
  <c r="F529" i="44"/>
  <c r="B409" i="42"/>
  <c r="L528" i="26"/>
  <c r="B458" i="33"/>
  <c r="D528" i="38"/>
  <c r="J176" i="17"/>
  <c r="J5" i="52"/>
  <c r="F8" i="24"/>
  <c r="AK161" i="17"/>
  <c r="J8" i="39"/>
  <c r="B476" i="38"/>
  <c r="F529" i="38"/>
  <c r="I8" i="38"/>
  <c r="K528" i="31"/>
  <c r="F5" i="26"/>
  <c r="L5" i="39"/>
  <c r="J527" i="39"/>
  <c r="B421" i="33"/>
  <c r="AH131" i="17"/>
  <c r="G8" i="31"/>
  <c r="G528" i="32"/>
  <c r="F529" i="39"/>
  <c r="I527" i="26"/>
  <c r="F527" i="40"/>
  <c r="AB128" i="17"/>
  <c r="I529" i="52"/>
  <c r="B409" i="34"/>
  <c r="K528" i="52"/>
  <c r="H5" i="46"/>
  <c r="B445" i="43"/>
  <c r="E30" i="48"/>
  <c r="E527" i="37"/>
  <c r="G527" i="50"/>
  <c r="B470" i="34"/>
  <c r="G527" i="38"/>
  <c r="B500" i="38"/>
  <c r="B488" i="44"/>
  <c r="J528" i="47"/>
  <c r="K128" i="17"/>
  <c r="I30" i="44"/>
  <c r="M528" i="40"/>
  <c r="F5" i="49"/>
  <c r="H529" i="48"/>
  <c r="K528" i="47"/>
  <c r="M8" i="30"/>
  <c r="E528" i="40"/>
  <c r="I529" i="48"/>
  <c r="J528" i="40"/>
  <c r="B409" i="33"/>
  <c r="N529" i="36"/>
  <c r="E5" i="49"/>
  <c r="K527" i="44"/>
  <c r="H528" i="50"/>
  <c r="G527" i="33"/>
  <c r="U166" i="17"/>
  <c r="AK180" i="17"/>
  <c r="B409" i="40"/>
  <c r="F528" i="43"/>
  <c r="N5" i="46"/>
  <c r="J527" i="32"/>
  <c r="O5" i="36"/>
  <c r="N527" i="24"/>
  <c r="N527" i="39"/>
  <c r="B409" i="49"/>
  <c r="L527" i="38"/>
  <c r="B427" i="52"/>
  <c r="H30" i="32"/>
  <c r="B427" i="48"/>
  <c r="M528" i="37"/>
  <c r="E5" i="44"/>
  <c r="H528" i="40"/>
  <c r="B433" i="49"/>
  <c r="F5" i="41"/>
  <c r="O528" i="39"/>
  <c r="L5" i="40"/>
  <c r="F30" i="50"/>
  <c r="M8" i="44"/>
  <c r="G30" i="52"/>
  <c r="G528" i="40"/>
  <c r="AL42" i="17"/>
  <c r="O529" i="49"/>
  <c r="B415" i="32"/>
  <c r="H5" i="26"/>
  <c r="B495" i="34"/>
  <c r="H8" i="42"/>
  <c r="AC167" i="17"/>
  <c r="L527" i="42"/>
  <c r="K8" i="24"/>
  <c r="K8" i="38"/>
  <c r="E8" i="31"/>
  <c r="X131" i="17"/>
  <c r="N30" i="47"/>
  <c r="B439" i="38"/>
  <c r="G30" i="46"/>
  <c r="B482" i="39"/>
  <c r="N30" i="39"/>
  <c r="L30" i="38"/>
  <c r="B495" i="36"/>
  <c r="B494" i="39"/>
  <c r="D8" i="46"/>
  <c r="K5" i="37"/>
  <c r="H529" i="50"/>
  <c r="H30" i="41"/>
  <c r="O30" i="44"/>
  <c r="Z87" i="17"/>
  <c r="G529" i="24"/>
  <c r="B445" i="46"/>
  <c r="E527" i="50"/>
  <c r="O8" i="36"/>
  <c r="I5" i="48"/>
  <c r="F527" i="26"/>
  <c r="I527" i="40"/>
  <c r="D529" i="38"/>
  <c r="B409" i="44"/>
  <c r="F527" i="39"/>
  <c r="J30" i="44"/>
  <c r="B488" i="52"/>
  <c r="K30" i="52"/>
  <c r="B458" i="37"/>
  <c r="O527" i="37"/>
  <c r="J5" i="39"/>
  <c r="I529" i="32"/>
  <c r="H30" i="47"/>
  <c r="N30" i="31"/>
  <c r="F5" i="52"/>
  <c r="O528" i="52"/>
  <c r="D30" i="35"/>
  <c r="F5" i="48"/>
  <c r="E5" i="50"/>
  <c r="H8" i="50"/>
  <c r="M529" i="34"/>
  <c r="F529" i="51"/>
  <c r="K8" i="40"/>
  <c r="E5" i="30"/>
  <c r="F8" i="36"/>
  <c r="B439" i="43"/>
  <c r="B500" i="36"/>
  <c r="J529" i="51"/>
  <c r="N528" i="46"/>
  <c r="G528" i="36"/>
  <c r="J5" i="42"/>
  <c r="J30" i="34"/>
  <c r="I527" i="50"/>
  <c r="D527" i="47"/>
  <c r="K8" i="50"/>
  <c r="N30" i="43"/>
  <c r="B464" i="42"/>
  <c r="M5" i="32"/>
  <c r="AG180" i="17"/>
  <c r="E527" i="44"/>
  <c r="B445" i="50"/>
  <c r="N528" i="31"/>
  <c r="F528" i="24"/>
  <c r="L529" i="44"/>
  <c r="K529" i="32"/>
  <c r="L527" i="44"/>
  <c r="K5" i="40"/>
  <c r="O5" i="31"/>
  <c r="E528" i="26"/>
  <c r="B415" i="52"/>
  <c r="H30" i="38"/>
  <c r="B427" i="47"/>
  <c r="L30" i="47"/>
  <c r="B445" i="44"/>
  <c r="H527" i="36"/>
  <c r="N529" i="31"/>
  <c r="AC47" i="17"/>
  <c r="H529" i="52"/>
  <c r="M30" i="24"/>
  <c r="B439" i="51"/>
  <c r="B495" i="49"/>
  <c r="G8" i="51"/>
  <c r="M528" i="50"/>
  <c r="B427" i="36"/>
  <c r="I8" i="48"/>
  <c r="B476" i="32"/>
  <c r="M5" i="24"/>
  <c r="N30" i="24"/>
  <c r="I30" i="30"/>
  <c r="O30" i="38"/>
  <c r="N5" i="39"/>
  <c r="L8" i="26"/>
  <c r="AC131" i="17"/>
  <c r="L5" i="26"/>
  <c r="I528" i="32"/>
  <c r="B452" i="42"/>
  <c r="B464" i="33"/>
  <c r="D529" i="37"/>
  <c r="I529" i="36"/>
  <c r="O30" i="35"/>
  <c r="J527" i="47"/>
  <c r="L5" i="45"/>
  <c r="L527" i="40"/>
  <c r="J8" i="37"/>
  <c r="I527" i="39"/>
  <c r="I528" i="44"/>
  <c r="J5" i="38"/>
  <c r="L5" i="52"/>
  <c r="N5" i="31"/>
  <c r="AL171" i="17"/>
  <c r="AD131" i="17"/>
  <c r="K8" i="47"/>
  <c r="L8" i="46"/>
  <c r="M529" i="43"/>
  <c r="B415" i="33"/>
  <c r="B458" i="44"/>
  <c r="K527" i="46"/>
  <c r="D529" i="33"/>
  <c r="B458" i="32"/>
  <c r="L8" i="44"/>
  <c r="M529" i="30"/>
  <c r="H8" i="46"/>
  <c r="I528" i="50"/>
  <c r="J528" i="24"/>
  <c r="H5" i="47"/>
  <c r="F528" i="30"/>
  <c r="B488" i="41"/>
  <c r="M529" i="36"/>
  <c r="H527" i="40"/>
  <c r="I30" i="50"/>
  <c r="D30" i="39"/>
  <c r="B433" i="51"/>
  <c r="G30" i="33"/>
  <c r="O528" i="30"/>
  <c r="I5" i="40"/>
  <c r="H30" i="40"/>
  <c r="H8" i="43"/>
  <c r="O529" i="43"/>
  <c r="I30" i="39"/>
  <c r="Y44" i="17"/>
  <c r="H528" i="47"/>
  <c r="M527" i="33"/>
  <c r="J30" i="33"/>
  <c r="H528" i="39"/>
  <c r="B476" i="26"/>
  <c r="I8" i="52"/>
  <c r="K8" i="35"/>
  <c r="B482" i="34"/>
  <c r="J30" i="47"/>
  <c r="B464" i="35"/>
  <c r="I5" i="47"/>
  <c r="B409" i="39"/>
  <c r="E30" i="50"/>
  <c r="L527" i="30"/>
  <c r="J527" i="26"/>
  <c r="B421" i="26"/>
  <c r="D30" i="40"/>
  <c r="M529" i="31"/>
  <c r="B439" i="42"/>
  <c r="O8" i="48"/>
  <c r="O30" i="24"/>
  <c r="B488" i="32"/>
  <c r="O8" i="40"/>
  <c r="I529" i="40"/>
  <c r="I529" i="31"/>
  <c r="M87" i="17"/>
  <c r="H527" i="24"/>
  <c r="J529" i="40"/>
  <c r="F30" i="39"/>
  <c r="H30" i="43"/>
  <c r="N527" i="42"/>
  <c r="O529" i="42"/>
  <c r="I527" i="42"/>
  <c r="G529" i="38"/>
  <c r="G8" i="43"/>
  <c r="M529" i="52"/>
  <c r="K5" i="50"/>
  <c r="E30" i="26"/>
  <c r="J529" i="49"/>
  <c r="B494" i="40"/>
  <c r="B439" i="52"/>
  <c r="L8" i="39"/>
  <c r="O529" i="50"/>
  <c r="N30" i="42"/>
  <c r="D30" i="52"/>
  <c r="D5" i="32"/>
  <c r="E8" i="49"/>
  <c r="B427" i="50"/>
  <c r="D8" i="26"/>
  <c r="L527" i="43"/>
  <c r="B452" i="24"/>
  <c r="I528" i="33"/>
  <c r="K30" i="30"/>
  <c r="B452" i="50"/>
  <c r="H30" i="34"/>
  <c r="L8" i="42"/>
  <c r="N528" i="38"/>
  <c r="H30" i="33"/>
  <c r="D8" i="43"/>
  <c r="J527" i="52"/>
  <c r="J8" i="33"/>
  <c r="G529" i="34"/>
  <c r="H528" i="46"/>
  <c r="G528" i="26"/>
  <c r="N5" i="24"/>
  <c r="B500" i="49"/>
  <c r="AC84" i="17"/>
  <c r="I8" i="24"/>
  <c r="B415" i="31"/>
  <c r="E30" i="44"/>
  <c r="B452" i="43"/>
  <c r="B464" i="26"/>
  <c r="F529" i="43"/>
  <c r="B464" i="34"/>
  <c r="E529" i="24"/>
  <c r="M8" i="52"/>
  <c r="L527" i="47"/>
  <c r="B470" i="36"/>
  <c r="I528" i="47"/>
  <c r="N529" i="52"/>
  <c r="B445" i="42"/>
  <c r="K528" i="48"/>
  <c r="M8" i="38"/>
  <c r="E529" i="52"/>
  <c r="L528" i="30"/>
  <c r="K528" i="39"/>
  <c r="K528" i="40"/>
  <c r="M5" i="50"/>
  <c r="O5" i="26"/>
  <c r="H8" i="38"/>
  <c r="B433" i="43"/>
  <c r="F5" i="39"/>
  <c r="AJ86" i="17"/>
  <c r="I528" i="48"/>
  <c r="B500" i="47"/>
  <c r="B482" i="33"/>
  <c r="Q50" i="17"/>
  <c r="F5" i="37"/>
  <c r="K5" i="38"/>
  <c r="E5" i="33"/>
  <c r="H528" i="24"/>
  <c r="L528" i="46"/>
  <c r="J5" i="50"/>
  <c r="B500" i="50"/>
  <c r="G528" i="52"/>
  <c r="G30" i="32"/>
  <c r="K30" i="26"/>
  <c r="K30" i="32"/>
  <c r="D528" i="31"/>
  <c r="L528" i="43"/>
  <c r="J528" i="36"/>
  <c r="B488" i="43"/>
  <c r="H5" i="50"/>
  <c r="M30" i="32"/>
  <c r="K30" i="41"/>
  <c r="B500" i="39"/>
  <c r="N528" i="51"/>
  <c r="J527" i="46"/>
  <c r="J528" i="31"/>
  <c r="I528" i="49"/>
  <c r="J5" i="36"/>
  <c r="N5" i="36"/>
  <c r="M528" i="35"/>
  <c r="D30" i="48"/>
  <c r="AG132" i="17"/>
  <c r="D528" i="46"/>
  <c r="K5" i="46"/>
  <c r="G528" i="44"/>
  <c r="V80" i="17"/>
  <c r="B488" i="42"/>
  <c r="H527" i="37"/>
  <c r="I528" i="40"/>
  <c r="M8" i="49"/>
  <c r="J8" i="48"/>
  <c r="F5" i="15"/>
  <c r="O30" i="28"/>
  <c r="AD84" i="17"/>
  <c r="O528" i="44"/>
  <c r="L529" i="50"/>
  <c r="L528" i="40"/>
  <c r="O8" i="34"/>
  <c r="J8" i="47"/>
  <c r="D527" i="26"/>
  <c r="B470" i="31"/>
  <c r="L30" i="39"/>
  <c r="B458" i="49"/>
  <c r="D30" i="33"/>
  <c r="K527" i="47"/>
  <c r="N529" i="26"/>
  <c r="K8" i="43"/>
  <c r="M527" i="49"/>
  <c r="F528" i="34"/>
  <c r="F30" i="33"/>
  <c r="G5" i="42"/>
  <c r="I529" i="39"/>
  <c r="I527" i="36"/>
  <c r="G30" i="35"/>
  <c r="D5" i="33"/>
  <c r="I528" i="30"/>
  <c r="D8" i="49"/>
  <c r="E528" i="24"/>
  <c r="F5" i="34"/>
  <c r="E30" i="46"/>
  <c r="G30" i="36"/>
  <c r="B409" i="46"/>
  <c r="N30" i="38"/>
  <c r="I527" i="30"/>
  <c r="K527" i="39"/>
  <c r="G8" i="52"/>
  <c r="B476" i="34"/>
  <c r="L30" i="52"/>
  <c r="O30" i="34"/>
  <c r="H5" i="40"/>
  <c r="J528" i="41"/>
  <c r="F30" i="37"/>
  <c r="O5" i="43"/>
  <c r="L8" i="32"/>
  <c r="B439" i="37"/>
  <c r="G30" i="42"/>
  <c r="O30" i="37"/>
  <c r="E30" i="37"/>
  <c r="J5" i="48"/>
  <c r="I527" i="48"/>
  <c r="D529" i="40"/>
  <c r="E5" i="35"/>
  <c r="D529" i="39"/>
  <c r="B464" i="48"/>
  <c r="G528" i="31"/>
  <c r="E5" i="47"/>
  <c r="I529" i="41"/>
  <c r="J5" i="49"/>
  <c r="D529" i="36"/>
  <c r="B445" i="48"/>
  <c r="K30" i="47"/>
  <c r="G8" i="30"/>
  <c r="H527" i="32"/>
  <c r="L8" i="31"/>
  <c r="L5" i="24"/>
  <c r="O5" i="50"/>
  <c r="B433" i="33"/>
  <c r="J528" i="39"/>
  <c r="O528" i="42"/>
  <c r="M30" i="33"/>
  <c r="K527" i="40"/>
  <c r="M5" i="38"/>
  <c r="O86" i="17"/>
  <c r="N529" i="32"/>
  <c r="G5" i="43"/>
  <c r="E5" i="38"/>
  <c r="F527" i="43"/>
  <c r="J40" i="17"/>
  <c r="D528" i="37"/>
  <c r="B500" i="24"/>
  <c r="D8" i="38"/>
  <c r="AL48" i="17"/>
  <c r="K528" i="24"/>
  <c r="E8" i="37"/>
  <c r="E8" i="30"/>
  <c r="Z83" i="17"/>
  <c r="J30" i="24"/>
  <c r="J30" i="43"/>
  <c r="G5" i="44"/>
  <c r="K5" i="49"/>
  <c r="J30" i="42"/>
  <c r="B476" i="47"/>
  <c r="N528" i="30"/>
  <c r="O30" i="33"/>
  <c r="G5" i="31"/>
  <c r="H529" i="43"/>
  <c r="O528" i="32"/>
  <c r="G528" i="39"/>
  <c r="M528" i="24"/>
  <c r="L529" i="40"/>
  <c r="L30" i="46"/>
  <c r="M529" i="46"/>
  <c r="F529" i="40"/>
  <c r="G30" i="34"/>
  <c r="B458" i="31"/>
  <c r="G529" i="33"/>
  <c r="J528" i="49"/>
  <c r="K528" i="46"/>
  <c r="L527" i="26"/>
  <c r="G529" i="32"/>
  <c r="M528" i="52"/>
  <c r="B433" i="41"/>
  <c r="H30" i="39"/>
  <c r="B439" i="50"/>
  <c r="E5" i="39"/>
  <c r="H8" i="30"/>
  <c r="B421" i="36"/>
  <c r="J30" i="36"/>
  <c r="K528" i="36"/>
  <c r="H5" i="52"/>
  <c r="J529" i="30"/>
  <c r="L5" i="47"/>
  <c r="B494" i="36"/>
  <c r="I30" i="48"/>
  <c r="F5" i="51"/>
  <c r="K528" i="30"/>
  <c r="O527" i="43"/>
  <c r="N527" i="37"/>
  <c r="L8" i="52"/>
  <c r="I8" i="32"/>
  <c r="E5" i="40"/>
  <c r="F8" i="43"/>
  <c r="E528" i="49"/>
  <c r="B470" i="24"/>
  <c r="M528" i="32"/>
  <c r="D30" i="44"/>
  <c r="N5" i="52"/>
  <c r="AK178" i="17"/>
  <c r="D5" i="39"/>
  <c r="M527" i="40"/>
  <c r="I8" i="39"/>
  <c r="I527" i="38"/>
  <c r="D30" i="47"/>
  <c r="E529" i="40"/>
  <c r="G528" i="46"/>
  <c r="J529" i="38"/>
  <c r="L527" i="46"/>
  <c r="M8" i="42"/>
  <c r="M30" i="52"/>
  <c r="AB164" i="17"/>
  <c r="K529" i="40"/>
  <c r="B476" i="30"/>
  <c r="L527" i="52"/>
  <c r="H8" i="32"/>
  <c r="E5" i="32"/>
  <c r="L527" i="35"/>
  <c r="B470" i="47"/>
  <c r="K5" i="51"/>
  <c r="G527" i="36"/>
  <c r="B433" i="38"/>
  <c r="B452" i="47"/>
  <c r="M528" i="44"/>
  <c r="I30" i="40"/>
  <c r="K527" i="35"/>
  <c r="N529" i="48"/>
  <c r="E528" i="43"/>
  <c r="K529" i="43"/>
  <c r="O529" i="34"/>
  <c r="E528" i="30"/>
  <c r="AD129" i="17"/>
  <c r="M527" i="44"/>
  <c r="I8" i="46"/>
  <c r="V164" i="17"/>
  <c r="N8" i="36"/>
  <c r="B495" i="30"/>
  <c r="B421" i="45"/>
  <c r="K527" i="25"/>
  <c r="K529" i="27"/>
  <c r="B500" i="32"/>
  <c r="D528" i="35"/>
  <c r="L8" i="29"/>
  <c r="O8" i="25"/>
  <c r="L5" i="25"/>
  <c r="E5" i="28"/>
  <c r="F527" i="28"/>
  <c r="I527" i="33"/>
  <c r="B470" i="33"/>
  <c r="I527" i="31"/>
  <c r="AK162" i="17"/>
  <c r="B427" i="30"/>
  <c r="AH128" i="17"/>
  <c r="M5" i="30"/>
  <c r="L5" i="46"/>
  <c r="J528" i="48"/>
  <c r="I30" i="25"/>
  <c r="D30" i="45"/>
  <c r="B427" i="27"/>
  <c r="F527" i="35"/>
  <c r="L5" i="29"/>
  <c r="L529" i="15"/>
  <c r="N528" i="25"/>
  <c r="I527" i="49"/>
  <c r="O527" i="27"/>
  <c r="L529" i="35"/>
  <c r="B445" i="28"/>
  <c r="D528" i="29"/>
  <c r="J30" i="39"/>
  <c r="B482" i="37"/>
  <c r="O529" i="38"/>
  <c r="N529" i="43"/>
  <c r="E527" i="48"/>
  <c r="J5" i="30"/>
  <c r="E30" i="36"/>
  <c r="G8" i="44"/>
  <c r="K8" i="46"/>
  <c r="U132" i="17"/>
  <c r="J528" i="32"/>
  <c r="N527" i="49"/>
  <c r="K8" i="49"/>
  <c r="O528" i="26"/>
  <c r="O527" i="42"/>
  <c r="J30" i="49"/>
  <c r="M30" i="34"/>
  <c r="M30" i="42"/>
  <c r="O529" i="47"/>
  <c r="B488" i="49"/>
  <c r="B409" i="37"/>
  <c r="AK179" i="17"/>
  <c r="B476" i="42"/>
  <c r="B476" i="49"/>
  <c r="B415" i="24"/>
  <c r="O30" i="52"/>
  <c r="E529" i="33"/>
  <c r="Z182" i="17"/>
  <c r="L528" i="34"/>
  <c r="I5" i="51"/>
  <c r="B488" i="34"/>
  <c r="J30" i="38"/>
  <c r="B464" i="38"/>
  <c r="K30" i="51"/>
  <c r="N8" i="48"/>
  <c r="B495" i="24"/>
  <c r="F529" i="48"/>
  <c r="K527" i="37"/>
  <c r="J8" i="50"/>
  <c r="G529" i="51"/>
  <c r="K528" i="51"/>
  <c r="K5" i="30"/>
  <c r="H527" i="34"/>
  <c r="B494" i="43"/>
  <c r="I8" i="40"/>
  <c r="H527" i="47"/>
  <c r="B488" i="37"/>
  <c r="N30" i="46"/>
  <c r="D529" i="49"/>
  <c r="B439" i="40"/>
  <c r="I30" i="32"/>
  <c r="M528" i="43"/>
  <c r="G8" i="34"/>
  <c r="B458" i="34"/>
  <c r="AH135" i="17"/>
  <c r="E8" i="50"/>
  <c r="E8" i="51"/>
  <c r="F529" i="35"/>
  <c r="O527" i="50"/>
  <c r="N529" i="34"/>
  <c r="E8" i="36"/>
  <c r="I5" i="30"/>
  <c r="AH133" i="17"/>
  <c r="O30" i="51"/>
  <c r="E529" i="47"/>
  <c r="G5" i="49"/>
  <c r="L528" i="51"/>
  <c r="E529" i="34"/>
  <c r="B494" i="30"/>
  <c r="F8" i="40"/>
  <c r="F8" i="46"/>
  <c r="O30" i="43"/>
  <c r="B415" i="43"/>
  <c r="M527" i="42"/>
  <c r="I5" i="43"/>
  <c r="L8" i="49"/>
  <c r="D527" i="52"/>
  <c r="K527" i="38"/>
  <c r="K30" i="43"/>
  <c r="H529" i="26"/>
  <c r="J30" i="40"/>
  <c r="F5" i="47"/>
  <c r="M528" i="33"/>
  <c r="F528" i="46"/>
  <c r="B470" i="42"/>
  <c r="V170" i="17"/>
  <c r="B470" i="44"/>
  <c r="I30" i="24"/>
  <c r="D30" i="37"/>
  <c r="I527" i="37"/>
  <c r="B495" i="40"/>
  <c r="F528" i="38"/>
  <c r="M527" i="34"/>
  <c r="O528" i="38"/>
  <c r="B439" i="49"/>
  <c r="O527" i="49"/>
  <c r="D30" i="32"/>
  <c r="J8" i="40"/>
  <c r="D8" i="30"/>
  <c r="K30" i="31"/>
  <c r="B452" i="31"/>
  <c r="G528" i="48"/>
  <c r="J529" i="26"/>
  <c r="H8" i="31"/>
  <c r="B470" i="49"/>
  <c r="I529" i="43"/>
  <c r="B445" i="40"/>
  <c r="B458" i="46"/>
  <c r="I529" i="37"/>
  <c r="G8" i="50"/>
  <c r="N529" i="38"/>
  <c r="E8" i="44"/>
  <c r="E8" i="43"/>
  <c r="N528" i="32"/>
  <c r="F8" i="37"/>
  <c r="M135" i="17"/>
  <c r="H529" i="47"/>
  <c r="B427" i="37"/>
  <c r="O30" i="36"/>
  <c r="K179" i="17"/>
  <c r="D528" i="40"/>
  <c r="E528" i="37"/>
  <c r="E5" i="42"/>
  <c r="B427" i="46"/>
  <c r="B433" i="42"/>
  <c r="O30" i="48"/>
  <c r="J528" i="33"/>
  <c r="D8" i="39"/>
  <c r="K528" i="34"/>
  <c r="J30" i="51"/>
  <c r="B445" i="51"/>
  <c r="B476" i="24"/>
  <c r="G30" i="39"/>
  <c r="K527" i="50"/>
  <c r="G529" i="42"/>
  <c r="E527" i="24"/>
  <c r="V161" i="17"/>
  <c r="E8" i="24"/>
  <c r="M8" i="33"/>
  <c r="AC180" i="17"/>
  <c r="B494" i="42"/>
  <c r="O529" i="32"/>
  <c r="G528" i="50"/>
  <c r="B500" i="40"/>
  <c r="K528" i="42"/>
  <c r="E527" i="52"/>
  <c r="AB47" i="17"/>
  <c r="B421" i="46"/>
  <c r="H8" i="52"/>
  <c r="D529" i="32"/>
  <c r="B495" i="47"/>
  <c r="K529" i="26"/>
  <c r="I30" i="38"/>
  <c r="D5" i="47"/>
  <c r="G5" i="46"/>
  <c r="F5" i="30"/>
  <c r="D30" i="34"/>
  <c r="N527" i="40"/>
  <c r="AA44" i="17"/>
  <c r="O528" i="40"/>
  <c r="M30" i="50"/>
  <c r="G528" i="42"/>
  <c r="AC168" i="17"/>
  <c r="I5" i="31"/>
  <c r="B439" i="48"/>
  <c r="J8" i="31"/>
  <c r="D8" i="42"/>
  <c r="G529" i="30"/>
  <c r="N529" i="30"/>
  <c r="H529" i="44"/>
  <c r="F5" i="42"/>
  <c r="I8" i="33"/>
  <c r="E8" i="42"/>
  <c r="K529" i="30"/>
  <c r="B494" i="48"/>
  <c r="B470" i="30"/>
  <c r="J527" i="37"/>
  <c r="D529" i="30"/>
  <c r="B458" i="15"/>
  <c r="B452" i="32"/>
  <c r="M5" i="29"/>
  <c r="E528" i="28"/>
  <c r="F529" i="27"/>
  <c r="B427" i="28"/>
  <c r="J30" i="29"/>
  <c r="B445" i="45"/>
  <c r="H529" i="28"/>
  <c r="B458" i="27"/>
  <c r="B439" i="31"/>
  <c r="L5" i="38"/>
  <c r="F30" i="40"/>
  <c r="F529" i="52"/>
  <c r="AI170" i="17"/>
  <c r="E527" i="51"/>
  <c r="K529" i="47"/>
  <c r="O529" i="35"/>
  <c r="B427" i="35"/>
  <c r="N527" i="36"/>
  <c r="F30" i="35"/>
  <c r="M30" i="28"/>
  <c r="I30" i="49"/>
  <c r="E30" i="27"/>
  <c r="K528" i="35"/>
  <c r="F528" i="32"/>
  <c r="M30" i="27"/>
  <c r="E528" i="32"/>
  <c r="B494" i="28"/>
  <c r="O5" i="33"/>
  <c r="K529" i="25"/>
  <c r="N5" i="47"/>
  <c r="B495" i="31"/>
  <c r="B452" i="41"/>
  <c r="D527" i="32"/>
  <c r="E8" i="32"/>
  <c r="B421" i="43"/>
  <c r="L527" i="32"/>
  <c r="I8" i="51"/>
  <c r="L528" i="48"/>
  <c r="D528" i="15"/>
  <c r="N30" i="25"/>
  <c r="I8" i="27"/>
  <c r="E528" i="27"/>
  <c r="O528" i="27"/>
  <c r="N8" i="29"/>
  <c r="B495" i="25"/>
  <c r="O5" i="28"/>
  <c r="B476" i="45"/>
  <c r="I5" i="52"/>
  <c r="AC86" i="17"/>
  <c r="O528" i="34"/>
  <c r="E8" i="34"/>
  <c r="H527" i="31"/>
  <c r="L528" i="33"/>
  <c r="O5" i="39"/>
  <c r="G8" i="40"/>
  <c r="B482" i="47"/>
  <c r="D30" i="50"/>
  <c r="F8" i="31"/>
  <c r="M527" i="38"/>
  <c r="D527" i="39"/>
  <c r="G5" i="24"/>
  <c r="J30" i="31"/>
  <c r="B488" i="50"/>
  <c r="E529" i="37"/>
  <c r="J527" i="24"/>
  <c r="I8" i="43"/>
  <c r="N529" i="40"/>
  <c r="E527" i="33"/>
  <c r="H8" i="35"/>
  <c r="D527" i="46"/>
  <c r="L528" i="35"/>
  <c r="K529" i="31"/>
  <c r="K30" i="39"/>
  <c r="J5" i="51"/>
  <c r="N528" i="40"/>
  <c r="J528" i="43"/>
  <c r="B409" i="24"/>
  <c r="F8" i="34"/>
  <c r="L528" i="37"/>
  <c r="AG179" i="17"/>
  <c r="D527" i="44"/>
  <c r="AK83" i="17"/>
  <c r="H527" i="39"/>
  <c r="G527" i="31"/>
  <c r="J8" i="26"/>
  <c r="F528" i="49"/>
  <c r="O8" i="47"/>
  <c r="B415" i="49"/>
  <c r="K5" i="33"/>
  <c r="H527" i="49"/>
  <c r="G8" i="42"/>
  <c r="B494" i="37"/>
  <c r="E527" i="38"/>
  <c r="L529" i="52"/>
  <c r="H529" i="35"/>
  <c r="H528" i="33"/>
  <c r="B470" i="41"/>
  <c r="J8" i="36"/>
  <c r="H8" i="51"/>
  <c r="D528" i="52"/>
  <c r="D529" i="51"/>
  <c r="N8" i="50"/>
  <c r="M528" i="36"/>
  <c r="D5" i="51"/>
  <c r="F8" i="38"/>
  <c r="F529" i="31"/>
  <c r="L5" i="33"/>
  <c r="E8" i="46"/>
  <c r="N527" i="43"/>
  <c r="D529" i="42"/>
  <c r="J527" i="49"/>
  <c r="L30" i="34"/>
  <c r="B458" i="24"/>
  <c r="F30" i="46"/>
  <c r="J527" i="33"/>
  <c r="O528" i="50"/>
  <c r="K528" i="37"/>
  <c r="B488" i="39"/>
  <c r="J527" i="40"/>
  <c r="N8" i="49"/>
  <c r="X128" i="17"/>
  <c r="G527" i="32"/>
  <c r="L529" i="24"/>
  <c r="B439" i="47"/>
  <c r="O30" i="42"/>
  <c r="M529" i="32"/>
  <c r="G529" i="44"/>
  <c r="E30" i="43"/>
  <c r="H527" i="52"/>
  <c r="F30" i="52"/>
  <c r="AB165" i="17"/>
  <c r="F8" i="30"/>
  <c r="AD133" i="17"/>
  <c r="B495" i="51"/>
  <c r="E527" i="47"/>
  <c r="B452" i="40"/>
  <c r="B476" i="48"/>
  <c r="I5" i="38"/>
  <c r="I8" i="34"/>
  <c r="H529" i="31"/>
  <c r="F527" i="46"/>
  <c r="G8" i="38"/>
  <c r="B433" i="46"/>
  <c r="N528" i="34"/>
  <c r="H528" i="37"/>
  <c r="B415" i="37"/>
  <c r="K528" i="33"/>
  <c r="L528" i="47"/>
  <c r="I30" i="46"/>
  <c r="B458" i="52"/>
  <c r="F5" i="50"/>
  <c r="D527" i="36"/>
  <c r="E8" i="33"/>
  <c r="B439" i="33"/>
  <c r="G528" i="49"/>
  <c r="M528" i="48"/>
  <c r="B476" i="43"/>
  <c r="L529" i="30"/>
  <c r="G5" i="48"/>
  <c r="B482" i="51"/>
  <c r="E30" i="51"/>
  <c r="M5" i="48"/>
  <c r="G30" i="24"/>
  <c r="N8" i="37"/>
  <c r="O5" i="52"/>
  <c r="O527" i="39"/>
  <c r="D8" i="52"/>
  <c r="N529" i="50"/>
  <c r="L529" i="32"/>
  <c r="N30" i="34"/>
  <c r="K129" i="17"/>
  <c r="L8" i="37"/>
  <c r="E30" i="31"/>
  <c r="I30" i="36"/>
  <c r="O528" i="31"/>
  <c r="J529" i="43"/>
  <c r="I5" i="34"/>
  <c r="B421" i="47"/>
  <c r="E527" i="41"/>
  <c r="E528" i="38"/>
  <c r="J529" i="31"/>
  <c r="G529" i="39"/>
  <c r="H528" i="32"/>
  <c r="B464" i="39"/>
  <c r="E5" i="36"/>
  <c r="D5" i="36"/>
  <c r="O8" i="49"/>
  <c r="K8" i="26"/>
  <c r="B427" i="34"/>
  <c r="B495" i="39"/>
  <c r="F528" i="48"/>
  <c r="J529" i="41"/>
  <c r="AJ77" i="17"/>
  <c r="D528" i="48"/>
  <c r="G30" i="38"/>
  <c r="O8" i="26"/>
  <c r="E527" i="31"/>
  <c r="B482" i="31"/>
  <c r="B452" i="34"/>
  <c r="N30" i="33"/>
  <c r="F527" i="36"/>
  <c r="I5" i="36"/>
  <c r="O529" i="46"/>
  <c r="B421" i="29"/>
  <c r="K8" i="29"/>
  <c r="L528" i="25"/>
  <c r="B445" i="41"/>
  <c r="I527" i="15"/>
  <c r="J8" i="32"/>
  <c r="H528" i="29"/>
  <c r="N5" i="41"/>
  <c r="O527" i="35"/>
  <c r="E30" i="45"/>
  <c r="E30" i="39"/>
  <c r="D5" i="24"/>
  <c r="J30" i="46"/>
  <c r="J30" i="52"/>
  <c r="H5" i="24"/>
  <c r="E529" i="32"/>
  <c r="D30" i="46"/>
  <c r="B452" i="37"/>
  <c r="M529" i="39"/>
  <c r="H529" i="34"/>
  <c r="G527" i="42"/>
  <c r="G529" i="37"/>
  <c r="I8" i="31"/>
  <c r="D5" i="26"/>
  <c r="K528" i="44"/>
  <c r="N170" i="17"/>
  <c r="L527" i="34"/>
  <c r="B500" i="35"/>
  <c r="Y183" i="17"/>
  <c r="M527" i="50"/>
  <c r="F8" i="41"/>
  <c r="H30" i="51"/>
  <c r="G529" i="40"/>
  <c r="E528" i="31"/>
  <c r="B415" i="40"/>
  <c r="B458" i="48"/>
  <c r="O30" i="26"/>
  <c r="J527" i="36"/>
  <c r="E527" i="46"/>
  <c r="B500" i="48"/>
  <c r="D8" i="48"/>
  <c r="B458" i="51"/>
  <c r="O30" i="30"/>
  <c r="O30" i="31"/>
  <c r="O8" i="31"/>
  <c r="G8" i="24"/>
  <c r="AL79" i="17"/>
  <c r="K527" i="52"/>
  <c r="AD135" i="17"/>
  <c r="J528" i="26"/>
  <c r="B439" i="44"/>
  <c r="N527" i="33"/>
  <c r="B415" i="34"/>
  <c r="K180" i="17"/>
  <c r="M8" i="24"/>
  <c r="O527" i="40"/>
  <c r="J5" i="46"/>
  <c r="B494" i="32"/>
  <c r="L527" i="39"/>
  <c r="N527" i="50"/>
  <c r="O5" i="51"/>
  <c r="J5" i="26"/>
  <c r="H30" i="26"/>
  <c r="B482" i="38"/>
  <c r="N527" i="38"/>
  <c r="M8" i="51"/>
  <c r="G30" i="40"/>
  <c r="K8" i="33"/>
  <c r="L528" i="42"/>
  <c r="K30" i="48"/>
  <c r="F30" i="51"/>
  <c r="R133" i="17"/>
  <c r="R164" i="17"/>
  <c r="D527" i="50"/>
  <c r="B464" i="37"/>
  <c r="N8" i="39"/>
  <c r="B421" i="49"/>
  <c r="O529" i="31"/>
  <c r="M529" i="26"/>
  <c r="O527" i="41"/>
  <c r="M527" i="43"/>
  <c r="B409" i="31"/>
  <c r="D8" i="40"/>
  <c r="H5" i="33"/>
  <c r="B458" i="40"/>
  <c r="N8" i="44"/>
  <c r="AH129" i="17"/>
  <c r="O529" i="40"/>
  <c r="H529" i="40"/>
  <c r="F30" i="32"/>
  <c r="F30" i="34"/>
  <c r="B482" i="24"/>
  <c r="O527" i="47"/>
  <c r="F528" i="52"/>
  <c r="V128" i="17"/>
  <c r="M8" i="39"/>
  <c r="J8" i="52"/>
  <c r="M30" i="38"/>
  <c r="B421" i="42"/>
  <c r="K529" i="50"/>
  <c r="F528" i="26"/>
  <c r="B445" i="35"/>
  <c r="D30" i="26"/>
  <c r="N5" i="26"/>
  <c r="B482" i="44"/>
  <c r="B495" i="48"/>
  <c r="K8" i="31"/>
  <c r="E527" i="43"/>
  <c r="D527" i="31"/>
  <c r="N30" i="26"/>
  <c r="I5" i="32"/>
  <c r="G527" i="49"/>
  <c r="B433" i="32"/>
  <c r="F30" i="36"/>
  <c r="M5" i="43"/>
  <c r="D528" i="50"/>
  <c r="B427" i="32"/>
  <c r="E30" i="49"/>
  <c r="I528" i="38"/>
  <c r="B494" i="34"/>
  <c r="G8" i="32"/>
  <c r="I30" i="43"/>
  <c r="O529" i="41"/>
  <c r="E529" i="46"/>
  <c r="N529" i="39"/>
  <c r="N30" i="50"/>
  <c r="N168" i="17"/>
  <c r="K529" i="36"/>
  <c r="O529" i="26"/>
  <c r="D5" i="30"/>
  <c r="I528" i="51"/>
  <c r="M529" i="48"/>
  <c r="B488" i="46"/>
  <c r="D529" i="48"/>
  <c r="F529" i="49"/>
  <c r="O527" i="24"/>
  <c r="M177" i="17"/>
  <c r="M529" i="47"/>
  <c r="M30" i="44"/>
  <c r="F8" i="44"/>
  <c r="F528" i="42"/>
  <c r="B488" i="40"/>
  <c r="K528" i="49"/>
  <c r="G5" i="40"/>
  <c r="D529" i="46"/>
  <c r="O527" i="52"/>
  <c r="N529" i="46"/>
  <c r="I528" i="31"/>
  <c r="B488" i="26"/>
  <c r="N8" i="33"/>
  <c r="J527" i="50"/>
  <c r="K528" i="26"/>
  <c r="B482" i="52"/>
  <c r="K8" i="37"/>
  <c r="E5" i="34"/>
  <c r="B439" i="26"/>
  <c r="B445" i="38"/>
  <c r="B445" i="47"/>
  <c r="AB48" i="17"/>
  <c r="D528" i="32"/>
  <c r="M528" i="31"/>
  <c r="J529" i="34"/>
  <c r="L5" i="30"/>
  <c r="I5" i="42"/>
  <c r="J527" i="30"/>
  <c r="E30" i="52"/>
  <c r="L527" i="36"/>
  <c r="B458" i="26"/>
  <c r="R134" i="17"/>
  <c r="K527" i="30"/>
  <c r="I528" i="39"/>
  <c r="B427" i="44"/>
  <c r="F30" i="26"/>
  <c r="J529" i="52"/>
  <c r="O5" i="48"/>
  <c r="H528" i="36"/>
  <c r="L30" i="51"/>
  <c r="L527" i="31"/>
  <c r="M527" i="36"/>
  <c r="E529" i="28"/>
  <c r="D527" i="25"/>
  <c r="F528" i="35"/>
  <c r="N527" i="25"/>
  <c r="M529" i="25"/>
  <c r="K528" i="15"/>
  <c r="J8" i="28"/>
  <c r="H8" i="41"/>
  <c r="I527" i="47"/>
  <c r="B464" i="40"/>
  <c r="L30" i="50"/>
  <c r="E529" i="38"/>
  <c r="I5" i="46"/>
  <c r="M5" i="46"/>
  <c r="M527" i="39"/>
  <c r="O8" i="32"/>
  <c r="D8" i="31"/>
  <c r="B488" i="31"/>
  <c r="L5" i="42"/>
  <c r="D529" i="50"/>
  <c r="J528" i="37"/>
  <c r="K527" i="31"/>
  <c r="E30" i="32"/>
  <c r="I30" i="42"/>
  <c r="B470" i="39"/>
  <c r="K529" i="44"/>
  <c r="F529" i="26"/>
  <c r="J5" i="40"/>
  <c r="N528" i="50"/>
  <c r="I8" i="37"/>
  <c r="K8" i="30"/>
  <c r="O5" i="34"/>
  <c r="M5" i="42"/>
  <c r="D528" i="51"/>
  <c r="B421" i="51"/>
  <c r="I527" i="35"/>
  <c r="M30" i="36"/>
  <c r="O529" i="24"/>
  <c r="B500" i="52"/>
  <c r="F5" i="35"/>
  <c r="D528" i="42"/>
  <c r="B433" i="36"/>
  <c r="G5" i="50"/>
  <c r="F30" i="44"/>
  <c r="K30" i="46"/>
  <c r="O5" i="46"/>
  <c r="G527" i="44"/>
  <c r="G5" i="33"/>
  <c r="G527" i="52"/>
  <c r="N527" i="31"/>
  <c r="O528" i="37"/>
  <c r="B495" i="37"/>
  <c r="H527" i="44"/>
  <c r="AL167" i="17"/>
  <c r="H529" i="24"/>
  <c r="K5" i="44"/>
  <c r="U131" i="17"/>
  <c r="G527" i="51"/>
  <c r="M529" i="49"/>
  <c r="H527" i="46"/>
  <c r="L527" i="48"/>
  <c r="F30" i="47"/>
  <c r="V183" i="17"/>
  <c r="B476" i="44"/>
  <c r="AH134" i="17"/>
  <c r="F528" i="51"/>
  <c r="B494" i="51"/>
  <c r="J529" i="47"/>
  <c r="K5" i="48"/>
  <c r="J528" i="30"/>
  <c r="O8" i="33"/>
  <c r="D527" i="33"/>
  <c r="G5" i="38"/>
  <c r="M5" i="39"/>
  <c r="J528" i="42"/>
  <c r="M527" i="31"/>
  <c r="D527" i="42"/>
  <c r="I30" i="33"/>
  <c r="B439" i="30"/>
  <c r="K529" i="49"/>
  <c r="B470" i="50"/>
  <c r="H528" i="31"/>
  <c r="L529" i="31"/>
  <c r="B439" i="46"/>
  <c r="I528" i="46"/>
  <c r="F529" i="46"/>
  <c r="B494" i="52"/>
  <c r="F30" i="31"/>
  <c r="G8" i="33"/>
  <c r="F8" i="39"/>
  <c r="E528" i="39"/>
  <c r="E8" i="52"/>
  <c r="D529" i="52"/>
  <c r="I529" i="38"/>
  <c r="B495" i="50"/>
  <c r="F528" i="33"/>
  <c r="H8" i="34"/>
  <c r="M5" i="40"/>
  <c r="G527" i="30"/>
  <c r="M30" i="26"/>
  <c r="P170" i="17"/>
  <c r="L30" i="24"/>
  <c r="K8" i="48"/>
  <c r="B433" i="40"/>
  <c r="H529" i="46"/>
  <c r="B415" i="42"/>
  <c r="M529" i="33"/>
  <c r="B476" i="40"/>
  <c r="H30" i="49"/>
  <c r="L30" i="42"/>
  <c r="L30" i="40"/>
  <c r="E528" i="47"/>
  <c r="F527" i="38"/>
  <c r="I528" i="26"/>
  <c r="B470" i="38"/>
  <c r="I30" i="37"/>
  <c r="D528" i="34"/>
  <c r="K527" i="49"/>
  <c r="M5" i="44"/>
  <c r="G8" i="48"/>
  <c r="B482" i="40"/>
  <c r="H529" i="32"/>
  <c r="G527" i="48"/>
  <c r="G527" i="43"/>
  <c r="N528" i="48"/>
  <c r="M8" i="48"/>
  <c r="K5" i="31"/>
  <c r="B452" i="36"/>
  <c r="D5" i="37"/>
  <c r="I528" i="41"/>
  <c r="E8" i="26"/>
  <c r="K529" i="34"/>
  <c r="AK177" i="17"/>
  <c r="B464" i="52"/>
  <c r="B494" i="24"/>
  <c r="B415" i="39"/>
  <c r="U80" i="17"/>
  <c r="B488" i="24"/>
  <c r="F527" i="52"/>
  <c r="Z86" i="17"/>
  <c r="B482" i="46"/>
  <c r="H528" i="38"/>
  <c r="J8" i="24"/>
  <c r="L529" i="46"/>
  <c r="N8" i="40"/>
  <c r="O8" i="37"/>
  <c r="B421" i="50"/>
  <c r="I527" i="43"/>
  <c r="V181" i="17"/>
  <c r="B439" i="24"/>
  <c r="N8" i="46"/>
  <c r="B500" i="31"/>
  <c r="B482" i="26"/>
  <c r="D5" i="44"/>
  <c r="L5" i="32"/>
  <c r="M527" i="35"/>
  <c r="B488" i="51"/>
  <c r="M49" i="17"/>
  <c r="O529" i="33"/>
  <c r="F5" i="36"/>
  <c r="H30" i="24"/>
  <c r="N529" i="42"/>
  <c r="O30" i="39"/>
  <c r="K5" i="42"/>
  <c r="H30" i="36"/>
  <c r="E527" i="49"/>
  <c r="L8" i="36"/>
  <c r="B500" i="51"/>
  <c r="AJ47" i="17"/>
  <c r="L529" i="37"/>
  <c r="B494" i="47"/>
  <c r="J8" i="46"/>
  <c r="H528" i="30"/>
  <c r="B415" i="46"/>
  <c r="M5" i="37"/>
  <c r="H527" i="48"/>
  <c r="F30" i="48"/>
  <c r="F528" i="29"/>
  <c r="O5" i="15"/>
  <c r="O529" i="25"/>
  <c r="B494" i="41"/>
  <c r="D527" i="35"/>
  <c r="D8" i="27"/>
  <c r="L30" i="29"/>
  <c r="J527" i="27"/>
  <c r="L30" i="45"/>
  <c r="B464" i="27"/>
  <c r="G5" i="29"/>
  <c r="K528" i="32"/>
  <c r="K527" i="26"/>
  <c r="B500" i="44"/>
  <c r="D527" i="37"/>
  <c r="U81" i="17"/>
  <c r="B458" i="43"/>
  <c r="N8" i="34"/>
  <c r="K527" i="32"/>
  <c r="B439" i="36"/>
  <c r="B433" i="30"/>
  <c r="I8" i="29"/>
  <c r="B433" i="27"/>
  <c r="D5" i="45"/>
  <c r="N8" i="28"/>
  <c r="F5" i="44"/>
  <c r="D30" i="25"/>
  <c r="H529" i="27"/>
  <c r="I8" i="15"/>
  <c r="G8" i="15"/>
  <c r="O528" i="49"/>
  <c r="D529" i="28"/>
  <c r="B464" i="32"/>
  <c r="E30" i="40"/>
  <c r="B500" i="43"/>
  <c r="I8" i="35"/>
  <c r="AB180" i="17"/>
  <c r="E5" i="52"/>
  <c r="B415" i="35"/>
  <c r="B476" i="36"/>
  <c r="H529" i="37"/>
  <c r="M5" i="36"/>
  <c r="F8" i="28"/>
  <c r="E5" i="29"/>
  <c r="F528" i="25"/>
  <c r="K30" i="15"/>
  <c r="O5" i="44"/>
  <c r="E5" i="24"/>
  <c r="B494" i="38"/>
  <c r="I5" i="44"/>
  <c r="J529" i="42"/>
  <c r="N8" i="42"/>
  <c r="K5" i="34"/>
  <c r="K529" i="39"/>
  <c r="J30" i="26"/>
  <c r="I8" i="50"/>
  <c r="K30" i="42"/>
  <c r="K30" i="49"/>
  <c r="B500" i="42"/>
  <c r="Y42" i="17"/>
  <c r="J529" i="39"/>
  <c r="D527" i="24"/>
  <c r="B476" i="33"/>
  <c r="J529" i="33"/>
  <c r="B445" i="34"/>
  <c r="E529" i="26"/>
  <c r="N5" i="48"/>
  <c r="O528" i="46"/>
  <c r="B433" i="48"/>
  <c r="F8" i="42"/>
  <c r="M529" i="40"/>
  <c r="B445" i="33"/>
  <c r="G8" i="37"/>
  <c r="D528" i="44"/>
  <c r="K527" i="48"/>
  <c r="N528" i="42"/>
  <c r="B482" i="42"/>
  <c r="G30" i="48"/>
  <c r="B458" i="36"/>
  <c r="B464" i="51"/>
  <c r="H5" i="31"/>
  <c r="B470" i="37"/>
  <c r="F8" i="26"/>
  <c r="B494" i="50"/>
  <c r="F529" i="42"/>
  <c r="B476" i="39"/>
  <c r="M30" i="46"/>
  <c r="Z170" i="17"/>
  <c r="E527" i="32"/>
  <c r="J529" i="24"/>
  <c r="H5" i="44"/>
  <c r="B476" i="46"/>
  <c r="H527" i="42"/>
  <c r="B409" i="50"/>
  <c r="F30" i="38"/>
  <c r="H527" i="38"/>
  <c r="J527" i="31"/>
  <c r="B415" i="26"/>
  <c r="AB84" i="17"/>
  <c r="E529" i="36"/>
  <c r="B433" i="37"/>
  <c r="I5" i="49"/>
  <c r="F527" i="41"/>
  <c r="M528" i="42"/>
  <c r="D528" i="47"/>
  <c r="B482" i="48"/>
  <c r="G5" i="30"/>
  <c r="L8" i="48"/>
  <c r="L529" i="36"/>
  <c r="F529" i="32"/>
  <c r="B439" i="39"/>
  <c r="J529" i="32"/>
  <c r="L5" i="34"/>
  <c r="M529" i="44"/>
  <c r="G528" i="33"/>
  <c r="K30" i="37"/>
  <c r="F30" i="24"/>
  <c r="D5" i="42"/>
  <c r="M528" i="39"/>
  <c r="B427" i="38"/>
  <c r="B476" i="37"/>
  <c r="M527" i="24"/>
  <c r="F5" i="43"/>
  <c r="L5" i="31"/>
  <c r="H5" i="38"/>
  <c r="B500" i="46"/>
  <c r="O30" i="32"/>
  <c r="B409" i="38"/>
  <c r="H528" i="34"/>
  <c r="B433" i="34"/>
  <c r="D529" i="44"/>
  <c r="B494" i="44"/>
  <c r="B470" i="26"/>
  <c r="B495" i="44"/>
  <c r="G529" i="46"/>
  <c r="P87" i="17"/>
  <c r="B464" i="44"/>
  <c r="G30" i="37"/>
  <c r="B495" i="33"/>
  <c r="H5" i="51"/>
  <c r="B433" i="47"/>
  <c r="B482" i="41"/>
  <c r="N30" i="48"/>
  <c r="L8" i="50"/>
  <c r="E529" i="39"/>
  <c r="O8" i="46"/>
  <c r="AD134" i="17"/>
  <c r="Z128" i="17"/>
  <c r="E527" i="40"/>
  <c r="B433" i="44"/>
  <c r="N30" i="41"/>
  <c r="H30" i="30"/>
  <c r="J527" i="44"/>
  <c r="N30" i="40"/>
  <c r="L527" i="49"/>
  <c r="H528" i="26"/>
  <c r="B470" i="32"/>
  <c r="K30" i="33"/>
  <c r="E8" i="48"/>
  <c r="D5" i="31"/>
  <c r="D527" i="40"/>
  <c r="K30" i="40"/>
  <c r="M527" i="30"/>
  <c r="O8" i="44"/>
  <c r="E527" i="36"/>
  <c r="B445" i="36"/>
  <c r="J8" i="34"/>
  <c r="R44" i="17"/>
  <c r="N30" i="44"/>
  <c r="K529" i="48"/>
  <c r="E5" i="31"/>
  <c r="AB50" i="17"/>
  <c r="D8" i="34"/>
  <c r="U164" i="17"/>
  <c r="B452" i="26"/>
  <c r="B494" i="26"/>
  <c r="O527" i="31"/>
  <c r="L30" i="37"/>
  <c r="J529" i="36"/>
  <c r="L528" i="50"/>
  <c r="B476" i="50"/>
  <c r="M5" i="34"/>
  <c r="D8" i="32"/>
  <c r="E8" i="38"/>
  <c r="AC183" i="17"/>
  <c r="D5" i="46"/>
  <c r="O30" i="47"/>
  <c r="O529" i="52"/>
  <c r="N528" i="44"/>
  <c r="M180" i="17"/>
  <c r="G5" i="32"/>
  <c r="G527" i="47"/>
  <c r="L5" i="37"/>
  <c r="B495" i="46"/>
  <c r="D8" i="33"/>
  <c r="K5" i="24"/>
  <c r="G528" i="51"/>
  <c r="J5" i="43"/>
  <c r="F528" i="36"/>
  <c r="B458" i="41"/>
  <c r="H529" i="36"/>
  <c r="J5" i="24"/>
  <c r="I8" i="30"/>
  <c r="D527" i="51"/>
  <c r="L30" i="36"/>
  <c r="J527" i="38"/>
  <c r="K30" i="38"/>
  <c r="B488" i="47"/>
  <c r="B445" i="52"/>
  <c r="B452" i="39"/>
  <c r="M80" i="17"/>
  <c r="M527" i="48"/>
  <c r="H529" i="38"/>
  <c r="AD180" i="17"/>
  <c r="L30" i="35"/>
  <c r="N8" i="26"/>
  <c r="J5" i="41"/>
  <c r="J527" i="45"/>
  <c r="I30" i="28"/>
  <c r="E529" i="25"/>
  <c r="I529" i="28"/>
  <c r="E8" i="41"/>
  <c r="H30" i="25"/>
  <c r="O529" i="44"/>
  <c r="H8" i="45"/>
  <c r="G528" i="28"/>
  <c r="O5" i="29"/>
  <c r="J527" i="42"/>
  <c r="K30" i="50"/>
  <c r="B494" i="46"/>
  <c r="E527" i="26"/>
  <c r="F527" i="32"/>
  <c r="B452" i="51"/>
  <c r="E528" i="52"/>
  <c r="J30" i="32"/>
  <c r="G30" i="30"/>
  <c r="E528" i="36"/>
  <c r="L528" i="45"/>
  <c r="O527" i="15"/>
  <c r="H30" i="29"/>
  <c r="B415" i="29"/>
  <c r="O529" i="27"/>
  <c r="J8" i="35"/>
  <c r="L527" i="27"/>
  <c r="J527" i="25"/>
  <c r="L528" i="49"/>
  <c r="B415" i="25"/>
  <c r="B495" i="45"/>
  <c r="F528" i="50"/>
  <c r="N8" i="24"/>
  <c r="L528" i="38"/>
  <c r="G5" i="34"/>
  <c r="M529" i="24"/>
  <c r="K529" i="35"/>
  <c r="B409" i="52"/>
  <c r="D529" i="43"/>
  <c r="H8" i="26"/>
  <c r="O30" i="25"/>
  <c r="N8" i="15"/>
  <c r="E527" i="27"/>
  <c r="J30" i="28"/>
  <c r="B439" i="28"/>
  <c r="F527" i="44"/>
  <c r="N5" i="27"/>
  <c r="F30" i="25"/>
  <c r="B445" i="29"/>
  <c r="B464" i="25"/>
  <c r="M5" i="25"/>
  <c r="K30" i="35"/>
  <c r="L5" i="50"/>
  <c r="L529" i="48"/>
  <c r="L30" i="26"/>
  <c r="N527" i="41"/>
  <c r="F527" i="47"/>
  <c r="E5" i="15"/>
  <c r="O528" i="41"/>
  <c r="N5" i="15"/>
  <c r="H527" i="35"/>
  <c r="M5" i="49"/>
  <c r="J5" i="47"/>
  <c r="H8" i="24"/>
  <c r="H8" i="33"/>
  <c r="M30" i="48"/>
  <c r="I529" i="49"/>
  <c r="B433" i="28"/>
  <c r="H528" i="25"/>
  <c r="D527" i="15"/>
  <c r="B452" i="49"/>
  <c r="B470" i="27"/>
  <c r="N30" i="45"/>
  <c r="F30" i="45"/>
  <c r="F30" i="49"/>
  <c r="L527" i="24"/>
  <c r="J5" i="33"/>
  <c r="J528" i="44"/>
  <c r="H5" i="48"/>
  <c r="J527" i="51"/>
  <c r="O529" i="30"/>
  <c r="L8" i="30"/>
  <c r="K30" i="28"/>
  <c r="M8" i="29"/>
  <c r="D527" i="41"/>
  <c r="J5" i="45"/>
  <c r="O8" i="15"/>
  <c r="N529" i="35"/>
  <c r="B482" i="32"/>
  <c r="O30" i="29"/>
  <c r="F528" i="28"/>
  <c r="F528" i="27"/>
  <c r="M527" i="25"/>
  <c r="G30" i="50"/>
  <c r="L30" i="31"/>
  <c r="M528" i="30"/>
  <c r="O529" i="36"/>
  <c r="N527" i="51"/>
  <c r="I529" i="51"/>
  <c r="M8" i="50"/>
  <c r="H528" i="48"/>
  <c r="B494" i="27"/>
  <c r="G8" i="35"/>
  <c r="B494" i="45"/>
  <c r="M528" i="41"/>
  <c r="B421" i="41"/>
  <c r="E528" i="15"/>
  <c r="N527" i="35"/>
  <c r="E528" i="25"/>
  <c r="K529" i="41"/>
  <c r="M5" i="27"/>
  <c r="K8" i="45"/>
  <c r="E529" i="42"/>
  <c r="B500" i="26"/>
  <c r="D528" i="36"/>
  <c r="N8" i="38"/>
  <c r="O529" i="48"/>
  <c r="B452" i="48"/>
  <c r="B415" i="36"/>
  <c r="E529" i="51"/>
  <c r="L529" i="45"/>
  <c r="G529" i="49"/>
  <c r="O5" i="41"/>
  <c r="O8" i="45"/>
  <c r="B482" i="15"/>
  <c r="B409" i="28"/>
  <c r="L527" i="33"/>
  <c r="D529" i="27"/>
  <c r="B494" i="25"/>
  <c r="B464" i="15"/>
  <c r="K8" i="27"/>
  <c r="E528" i="29"/>
  <c r="B427" i="40"/>
  <c r="L30" i="33"/>
  <c r="E528" i="42"/>
  <c r="D527" i="49"/>
  <c r="B482" i="30"/>
  <c r="N528" i="37"/>
  <c r="B495" i="52"/>
  <c r="B415" i="30"/>
  <c r="I527" i="51"/>
  <c r="D528" i="28"/>
  <c r="E5" i="41"/>
  <c r="H528" i="35"/>
  <c r="M529" i="35"/>
  <c r="N30" i="15"/>
  <c r="G529" i="41"/>
  <c r="G8" i="29"/>
  <c r="M527" i="27"/>
  <c r="F8" i="29"/>
  <c r="G30" i="29"/>
  <c r="I8" i="45"/>
  <c r="E528" i="14"/>
  <c r="J8" i="42"/>
  <c r="B409" i="26"/>
  <c r="O8" i="52"/>
  <c r="D527" i="48"/>
  <c r="X132" i="17"/>
  <c r="J30" i="48"/>
  <c r="B500" i="30"/>
  <c r="E30" i="33"/>
  <c r="J527" i="48"/>
  <c r="E527" i="30"/>
  <c r="B476" i="35"/>
  <c r="F529" i="29"/>
  <c r="M527" i="45"/>
  <c r="D529" i="15"/>
  <c r="N5" i="35"/>
  <c r="E30" i="47"/>
  <c r="H529" i="45"/>
  <c r="F8" i="33"/>
  <c r="M528" i="28"/>
  <c r="N527" i="44"/>
  <c r="X171" i="17"/>
  <c r="R45" i="17"/>
  <c r="AD177" i="17"/>
  <c r="V133" i="17"/>
  <c r="M179" i="17"/>
  <c r="AE46" i="17"/>
  <c r="AL50" i="17"/>
  <c r="AK171" i="17"/>
  <c r="AL135" i="17"/>
  <c r="AB41" i="17"/>
  <c r="M43" i="17"/>
  <c r="X169" i="17"/>
  <c r="R181" i="17"/>
  <c r="M131" i="17"/>
  <c r="AL125" i="17"/>
  <c r="U130" i="17"/>
  <c r="O87" i="17"/>
  <c r="AM131" i="17"/>
  <c r="AH127" i="17"/>
  <c r="AC48" i="17"/>
  <c r="X77" i="17"/>
  <c r="M161" i="17"/>
  <c r="N182" i="17"/>
  <c r="AL164" i="17"/>
  <c r="Z125" i="17"/>
  <c r="J181" i="17"/>
  <c r="AJ78" i="17"/>
  <c r="U44" i="17"/>
  <c r="V179" i="17"/>
  <c r="K47" i="17"/>
  <c r="AM80" i="17"/>
  <c r="AJ41" i="17"/>
  <c r="AC41" i="17"/>
  <c r="J173" i="17"/>
  <c r="P176" i="17"/>
  <c r="AL124" i="17"/>
  <c r="AC81" i="17"/>
  <c r="M172" i="17"/>
  <c r="AC172" i="17"/>
  <c r="AB85" i="17"/>
  <c r="AJ42" i="17"/>
  <c r="AD124" i="17"/>
  <c r="O128" i="17"/>
  <c r="AM170" i="17"/>
  <c r="N166" i="17"/>
  <c r="AC76" i="17"/>
  <c r="AJ87" i="17"/>
  <c r="AL180" i="17"/>
  <c r="AD132" i="17"/>
  <c r="AI131" i="17"/>
  <c r="AD41" i="17"/>
  <c r="X130" i="17"/>
  <c r="X165" i="17"/>
  <c r="W176" i="17"/>
  <c r="AK181" i="17"/>
  <c r="W44" i="17"/>
  <c r="K176" i="17"/>
  <c r="Z51" i="17"/>
  <c r="Z81" i="17"/>
  <c r="O45" i="17"/>
  <c r="AD50" i="17"/>
  <c r="AG164" i="17"/>
  <c r="X47" i="17"/>
  <c r="R78" i="17"/>
  <c r="X87" i="17"/>
  <c r="AJ135" i="17"/>
  <c r="AM165" i="17"/>
  <c r="AJ51" i="17"/>
  <c r="P84" i="17"/>
  <c r="M78" i="17"/>
  <c r="AM162" i="17"/>
  <c r="X164" i="17"/>
  <c r="W129" i="17"/>
  <c r="AM81" i="17"/>
  <c r="AI80" i="17"/>
  <c r="V85" i="17"/>
  <c r="N528" i="41"/>
  <c r="M527" i="15"/>
  <c r="B458" i="39"/>
  <c r="M527" i="26"/>
  <c r="D5" i="41"/>
  <c r="N527" i="52"/>
  <c r="E528" i="48"/>
  <c r="D527" i="29"/>
  <c r="M8" i="47"/>
  <c r="F5" i="25"/>
  <c r="I8" i="49"/>
  <c r="E8" i="27"/>
  <c r="O527" i="45"/>
  <c r="L5" i="49"/>
  <c r="N8" i="30"/>
  <c r="G528" i="43"/>
  <c r="B488" i="30"/>
  <c r="F30" i="30"/>
  <c r="O528" i="28"/>
  <c r="L30" i="41"/>
  <c r="M8" i="15"/>
  <c r="H527" i="27"/>
  <c r="K5" i="25"/>
  <c r="M529" i="41"/>
  <c r="M30" i="45"/>
  <c r="D30" i="15"/>
  <c r="I30" i="34"/>
  <c r="G529" i="26"/>
  <c r="O170" i="17"/>
  <c r="D8" i="24"/>
  <c r="I528" i="37"/>
  <c r="AB80" i="17"/>
  <c r="H529" i="51"/>
  <c r="O5" i="30"/>
  <c r="B415" i="50"/>
  <c r="N529" i="51"/>
  <c r="I30" i="29"/>
  <c r="F8" i="15"/>
  <c r="B409" i="29"/>
  <c r="I5" i="25"/>
  <c r="B439" i="35"/>
  <c r="D527" i="27"/>
  <c r="K527" i="28"/>
  <c r="D528" i="45"/>
  <c r="D529" i="25"/>
  <c r="B415" i="28"/>
  <c r="K5" i="35"/>
  <c r="B427" i="42"/>
  <c r="E30" i="24"/>
  <c r="J528" i="52"/>
  <c r="D30" i="24"/>
  <c r="F529" i="36"/>
  <c r="E5" i="46"/>
  <c r="M30" i="37"/>
  <c r="D30" i="30"/>
  <c r="J528" i="51"/>
  <c r="I528" i="15"/>
  <c r="G527" i="25"/>
  <c r="E527" i="25"/>
  <c r="K8" i="15"/>
  <c r="J30" i="15"/>
  <c r="M5" i="41"/>
  <c r="O527" i="28"/>
  <c r="I8" i="44"/>
  <c r="J528" i="27"/>
  <c r="G528" i="25"/>
  <c r="E528" i="44"/>
  <c r="B488" i="25"/>
  <c r="E528" i="50"/>
  <c r="H30" i="37"/>
  <c r="N30" i="49"/>
  <c r="L528" i="36"/>
  <c r="G528" i="38"/>
  <c r="B445" i="24"/>
  <c r="J529" i="46"/>
  <c r="K8" i="34"/>
  <c r="F5" i="46"/>
  <c r="I527" i="27"/>
  <c r="D529" i="35"/>
  <c r="K5" i="41"/>
  <c r="B439" i="45"/>
  <c r="E8" i="35"/>
  <c r="E527" i="35"/>
  <c r="I5" i="35"/>
  <c r="M528" i="27"/>
  <c r="K528" i="25"/>
  <c r="F529" i="28"/>
  <c r="I30" i="35"/>
  <c r="G30" i="43"/>
  <c r="H527" i="33"/>
  <c r="G30" i="41"/>
  <c r="N528" i="35"/>
  <c r="N5" i="43"/>
  <c r="I527" i="46"/>
  <c r="L529" i="34"/>
  <c r="B445" i="32"/>
  <c r="D528" i="30"/>
  <c r="L527" i="15"/>
  <c r="B458" i="25"/>
  <c r="O529" i="29"/>
  <c r="I528" i="28"/>
  <c r="N527" i="15"/>
  <c r="F527" i="25"/>
  <c r="H529" i="25"/>
  <c r="B427" i="29"/>
  <c r="L528" i="15"/>
  <c r="J529" i="28"/>
  <c r="O5" i="49"/>
  <c r="D529" i="31"/>
  <c r="K8" i="52"/>
  <c r="F8" i="50"/>
  <c r="H8" i="39"/>
  <c r="N5" i="33"/>
  <c r="N5" i="51"/>
  <c r="B458" i="50"/>
  <c r="O5" i="40"/>
  <c r="I528" i="35"/>
  <c r="B488" i="28"/>
  <c r="H5" i="41"/>
  <c r="M527" i="41"/>
  <c r="I5" i="29"/>
  <c r="E529" i="49"/>
  <c r="K527" i="29"/>
  <c r="M528" i="15"/>
  <c r="L527" i="28"/>
  <c r="F529" i="47"/>
  <c r="K8" i="25"/>
  <c r="AK84" i="17"/>
  <c r="M45" i="17"/>
  <c r="AB176" i="17"/>
  <c r="AC78" i="17"/>
  <c r="AK182" i="17"/>
  <c r="AL80" i="17"/>
  <c r="J177" i="17"/>
  <c r="AM161" i="17"/>
  <c r="AG124" i="17"/>
  <c r="AD126" i="17"/>
  <c r="AC87" i="17"/>
  <c r="AK80" i="17"/>
  <c r="V182" i="17"/>
  <c r="U84" i="17"/>
  <c r="AB135" i="17"/>
  <c r="AB178" i="17"/>
  <c r="J182" i="17"/>
  <c r="AI171" i="17"/>
  <c r="O172" i="17"/>
  <c r="AJ44" i="17"/>
  <c r="K133" i="17"/>
  <c r="O125" i="17"/>
  <c r="X50" i="17"/>
  <c r="S41" i="17"/>
  <c r="AB76" i="17"/>
  <c r="AM164" i="17"/>
  <c r="AJ80" i="17"/>
  <c r="AK76" i="17"/>
  <c r="Y173" i="17"/>
  <c r="AK183" i="17"/>
  <c r="AL169" i="17"/>
  <c r="X81" i="17"/>
  <c r="Y87" i="17"/>
  <c r="Y167" i="17"/>
  <c r="O79" i="17"/>
  <c r="S50" i="17"/>
  <c r="K80" i="17"/>
  <c r="R176" i="17"/>
  <c r="AC175" i="17"/>
  <c r="R46" i="17"/>
  <c r="U161" i="17"/>
  <c r="Z179" i="17"/>
  <c r="AB175" i="17"/>
  <c r="K178" i="17"/>
  <c r="N49" i="17"/>
  <c r="AB171" i="17"/>
  <c r="AK173" i="17"/>
  <c r="N85" i="17"/>
  <c r="O163" i="17"/>
  <c r="V51" i="17"/>
  <c r="AD170" i="17"/>
  <c r="T128" i="17"/>
  <c r="AJ176" i="17"/>
  <c r="X49" i="17"/>
  <c r="R166" i="17"/>
  <c r="M183" i="17"/>
  <c r="AL127" i="17"/>
  <c r="W86" i="17"/>
  <c r="AL49" i="17"/>
  <c r="J172" i="17"/>
  <c r="T77" i="17"/>
  <c r="V84" i="17"/>
  <c r="E527" i="45"/>
  <c r="J8" i="49"/>
  <c r="M528" i="26"/>
  <c r="B482" i="43"/>
  <c r="O528" i="35"/>
  <c r="O30" i="49"/>
  <c r="B476" i="51"/>
  <c r="O30" i="15"/>
  <c r="B427" i="45"/>
  <c r="K528" i="27"/>
  <c r="N529" i="45"/>
  <c r="J30" i="35"/>
  <c r="K5" i="32"/>
  <c r="H8" i="40"/>
  <c r="AG128" i="17"/>
  <c r="H8" i="37"/>
  <c r="F527" i="24"/>
  <c r="F527" i="33"/>
  <c r="B495" i="32"/>
  <c r="D30" i="27"/>
  <c r="H8" i="27"/>
  <c r="B464" i="28"/>
  <c r="I529" i="29"/>
  <c r="J527" i="35"/>
  <c r="N529" i="27"/>
  <c r="G5" i="25"/>
  <c r="I528" i="24"/>
  <c r="O528" i="24"/>
  <c r="E30" i="42"/>
  <c r="H8" i="48"/>
  <c r="H30" i="50"/>
  <c r="H527" i="51"/>
  <c r="L5" i="36"/>
  <c r="B421" i="37"/>
  <c r="D30" i="36"/>
  <c r="N30" i="51"/>
  <c r="H30" i="28"/>
  <c r="H30" i="15"/>
  <c r="E5" i="27"/>
  <c r="N8" i="41"/>
  <c r="M528" i="45"/>
  <c r="K5" i="29"/>
  <c r="M528" i="29"/>
  <c r="B482" i="25"/>
  <c r="M529" i="29"/>
  <c r="G5" i="35"/>
  <c r="N30" i="27"/>
  <c r="K528" i="38"/>
  <c r="G8" i="39"/>
  <c r="I5" i="39"/>
  <c r="N8" i="47"/>
  <c r="F528" i="39"/>
  <c r="B452" i="52"/>
  <c r="AJ83" i="17"/>
  <c r="O528" i="36"/>
  <c r="L529" i="51"/>
  <c r="K5" i="15"/>
  <c r="G527" i="41"/>
  <c r="J528" i="45"/>
  <c r="O528" i="25"/>
  <c r="I30" i="27"/>
  <c r="G5" i="28"/>
  <c r="J5" i="29"/>
  <c r="J528" i="29"/>
  <c r="N30" i="29"/>
  <c r="L30" i="25"/>
  <c r="G527" i="29"/>
  <c r="E529" i="41"/>
  <c r="O30" i="50"/>
  <c r="D5" i="52"/>
  <c r="J528" i="46"/>
  <c r="M30" i="51"/>
  <c r="E5" i="48"/>
  <c r="K527" i="24"/>
  <c r="L528" i="39"/>
  <c r="B421" i="30"/>
  <c r="H5" i="36"/>
  <c r="E30" i="29"/>
  <c r="D5" i="15"/>
  <c r="D8" i="25"/>
  <c r="I529" i="33"/>
  <c r="B464" i="45"/>
  <c r="L528" i="27"/>
  <c r="H528" i="49"/>
  <c r="J529" i="25"/>
  <c r="O8" i="27"/>
  <c r="K30" i="29"/>
  <c r="G5" i="15"/>
  <c r="L529" i="33"/>
  <c r="AG125" i="17"/>
  <c r="D529" i="34"/>
  <c r="F529" i="50"/>
  <c r="B427" i="43"/>
  <c r="G527" i="35"/>
  <c r="N529" i="37"/>
  <c r="B415" i="48"/>
  <c r="H527" i="30"/>
  <c r="M528" i="25"/>
  <c r="B476" i="15"/>
  <c r="F8" i="27"/>
  <c r="D5" i="29"/>
  <c r="B494" i="29"/>
  <c r="I30" i="15"/>
  <c r="B476" i="41"/>
  <c r="J527" i="41"/>
  <c r="G30" i="45"/>
  <c r="N5" i="45"/>
  <c r="H527" i="41"/>
  <c r="F529" i="37"/>
  <c r="D528" i="43"/>
  <c r="B409" i="47"/>
  <c r="N529" i="24"/>
  <c r="M30" i="49"/>
  <c r="O527" i="30"/>
  <c r="H8" i="49"/>
  <c r="L5" i="41"/>
  <c r="B409" i="51"/>
  <c r="L8" i="43"/>
  <c r="B495" i="29"/>
  <c r="H528" i="15"/>
  <c r="I527" i="25"/>
  <c r="F5" i="28"/>
  <c r="E529" i="15"/>
  <c r="J528" i="25"/>
  <c r="I5" i="45"/>
  <c r="N529" i="28"/>
  <c r="E529" i="35"/>
  <c r="G527" i="15"/>
  <c r="B445" i="25"/>
  <c r="Y132" i="17"/>
  <c r="AL44" i="17"/>
  <c r="AC85" i="17"/>
  <c r="AB82" i="17"/>
  <c r="R163" i="17"/>
  <c r="AL170" i="17"/>
  <c r="R182" i="17"/>
  <c r="M170" i="17"/>
  <c r="Z168" i="17"/>
  <c r="AB132" i="17"/>
  <c r="AB177" i="17"/>
  <c r="M173" i="17"/>
  <c r="N162" i="17"/>
  <c r="AC178" i="17"/>
  <c r="AD175" i="17"/>
  <c r="U47" i="17"/>
  <c r="AK175" i="17"/>
  <c r="Y50" i="17"/>
  <c r="J44" i="17"/>
  <c r="Z80" i="17"/>
  <c r="Y130" i="17"/>
  <c r="M81" i="17"/>
  <c r="M86" i="17"/>
  <c r="AM79" i="17"/>
  <c r="U86" i="17"/>
  <c r="R77" i="17"/>
  <c r="J174" i="17"/>
  <c r="AI167" i="17"/>
  <c r="X83" i="17"/>
  <c r="M182" i="17"/>
  <c r="Z135" i="17"/>
  <c r="R161" i="17"/>
  <c r="M47" i="17"/>
  <c r="R125" i="17"/>
  <c r="Y49" i="17"/>
  <c r="Z133" i="17"/>
  <c r="AB87" i="17"/>
  <c r="Z48" i="17"/>
  <c r="Y127" i="17"/>
  <c r="S179" i="17"/>
  <c r="U41" i="17"/>
  <c r="S83" i="17"/>
  <c r="Z160" i="17"/>
  <c r="U173" i="17"/>
  <c r="W80" i="17"/>
  <c r="X42" i="17"/>
  <c r="AF176" i="17"/>
  <c r="K48" i="17"/>
  <c r="Z46" i="17"/>
  <c r="K46" i="17"/>
  <c r="AC171" i="17"/>
  <c r="Y46" i="17"/>
  <c r="AE131" i="17"/>
  <c r="AC162" i="17"/>
  <c r="AG165" i="17"/>
  <c r="N529" i="15"/>
  <c r="H5" i="28"/>
  <c r="E30" i="38"/>
  <c r="M8" i="31"/>
  <c r="G8" i="46"/>
  <c r="G5" i="51"/>
  <c r="L529" i="41"/>
  <c r="L5" i="27"/>
  <c r="N8" i="25"/>
  <c r="E528" i="41"/>
  <c r="H5" i="29"/>
  <c r="F527" i="15"/>
  <c r="L8" i="41"/>
  <c r="K529" i="46"/>
  <c r="D8" i="36"/>
  <c r="O527" i="36"/>
  <c r="H30" i="48"/>
  <c r="B421" i="35"/>
  <c r="M5" i="45"/>
  <c r="B488" i="29"/>
  <c r="J8" i="15"/>
  <c r="B500" i="41"/>
  <c r="B409" i="27"/>
  <c r="B452" i="45"/>
  <c r="N528" i="29"/>
  <c r="B495" i="15"/>
  <c r="K8" i="44"/>
  <c r="L528" i="32"/>
  <c r="B458" i="47"/>
  <c r="M30" i="30"/>
  <c r="F529" i="33"/>
  <c r="B445" i="30"/>
  <c r="N528" i="36"/>
  <c r="B470" i="48"/>
  <c r="L528" i="44"/>
  <c r="I5" i="27"/>
  <c r="L5" i="28"/>
  <c r="H8" i="15"/>
  <c r="J30" i="25"/>
  <c r="E527" i="28"/>
  <c r="E8" i="25"/>
  <c r="L529" i="25"/>
  <c r="G8" i="49"/>
  <c r="G528" i="15"/>
  <c r="N527" i="45"/>
  <c r="D527" i="45"/>
  <c r="AG131" i="17"/>
  <c r="O527" i="51"/>
  <c r="AG130" i="17"/>
  <c r="L529" i="38"/>
  <c r="B415" i="47"/>
  <c r="N8" i="31"/>
  <c r="B427" i="39"/>
  <c r="J30" i="50"/>
  <c r="L8" i="51"/>
  <c r="G5" i="47"/>
  <c r="H529" i="29"/>
  <c r="F528" i="45"/>
  <c r="K529" i="45"/>
  <c r="D8" i="45"/>
  <c r="B427" i="15"/>
  <c r="L528" i="28"/>
  <c r="I5" i="41"/>
  <c r="F8" i="45"/>
  <c r="K529" i="29"/>
  <c r="H30" i="35"/>
  <c r="K527" i="15"/>
  <c r="B433" i="24"/>
  <c r="AB182" i="17"/>
  <c r="H30" i="46"/>
  <c r="M5" i="26"/>
  <c r="D8" i="51"/>
  <c r="I30" i="26"/>
  <c r="B421" i="40"/>
  <c r="K5" i="47"/>
  <c r="L5" i="51"/>
  <c r="B427" i="41"/>
  <c r="M527" i="29"/>
  <c r="J5" i="44"/>
  <c r="I5" i="28"/>
  <c r="J5" i="28"/>
  <c r="M527" i="32"/>
  <c r="K527" i="41"/>
  <c r="B427" i="49"/>
  <c r="E30" i="41"/>
  <c r="F30" i="27"/>
  <c r="G529" i="45"/>
  <c r="E527" i="34"/>
  <c r="F528" i="31"/>
  <c r="B421" i="44"/>
  <c r="N527" i="32"/>
  <c r="I529" i="42"/>
  <c r="J30" i="30"/>
  <c r="F527" i="31"/>
  <c r="N30" i="30"/>
  <c r="H5" i="42"/>
  <c r="G528" i="35"/>
  <c r="E30" i="28"/>
  <c r="F8" i="35"/>
  <c r="M8" i="41"/>
  <c r="B458" i="28"/>
  <c r="M529" i="45"/>
  <c r="E5" i="25"/>
  <c r="O5" i="25"/>
  <c r="I8" i="25"/>
  <c r="G8" i="45"/>
  <c r="B409" i="45"/>
  <c r="O8" i="50"/>
  <c r="K527" i="34"/>
  <c r="G30" i="49"/>
  <c r="B427" i="24"/>
  <c r="F527" i="50"/>
  <c r="L528" i="31"/>
  <c r="B482" i="50"/>
  <c r="B470" i="51"/>
  <c r="N527" i="48"/>
  <c r="G529" i="28"/>
  <c r="H528" i="27"/>
  <c r="B445" i="49"/>
  <c r="O8" i="29"/>
  <c r="I528" i="45"/>
  <c r="E30" i="35"/>
  <c r="L527" i="29"/>
  <c r="E8" i="45"/>
  <c r="O529" i="45"/>
  <c r="N5" i="29"/>
  <c r="B500" i="15"/>
  <c r="W182" i="17"/>
  <c r="AD128" i="17"/>
  <c r="J161" i="17"/>
  <c r="AC135" i="17"/>
  <c r="V132" i="17"/>
  <c r="N167" i="17"/>
  <c r="O80" i="17"/>
  <c r="R87" i="17"/>
  <c r="X80" i="17"/>
  <c r="M174" i="17"/>
  <c r="Z176" i="17"/>
  <c r="O48" i="17"/>
  <c r="AB134" i="17"/>
  <c r="N45" i="17"/>
  <c r="AC166" i="17"/>
  <c r="Z171" i="17"/>
  <c r="S47" i="17"/>
  <c r="AD179" i="17"/>
  <c r="AB131" i="17"/>
  <c r="AL183" i="17"/>
  <c r="U168" i="17"/>
  <c r="N134" i="17"/>
  <c r="Y82" i="17"/>
  <c r="AG42" i="17"/>
  <c r="AH44" i="17"/>
  <c r="AL165" i="17"/>
  <c r="AB79" i="17"/>
  <c r="X167" i="17"/>
  <c r="N171" i="17"/>
  <c r="AC164" i="17"/>
  <c r="R80" i="17"/>
  <c r="AC181" i="17"/>
  <c r="O167" i="17"/>
  <c r="O168" i="17"/>
  <c r="AC174" i="17"/>
  <c r="AH173" i="17"/>
  <c r="AC45" i="17"/>
  <c r="Z127" i="17"/>
  <c r="N47" i="17"/>
  <c r="J43" i="17"/>
  <c r="AK85" i="17"/>
  <c r="AI132" i="17"/>
  <c r="P175" i="17"/>
  <c r="AB133" i="17"/>
  <c r="AK79" i="17"/>
  <c r="AI169" i="17"/>
  <c r="R50" i="17"/>
  <c r="M175" i="17"/>
  <c r="R169" i="17"/>
  <c r="Y135" i="17"/>
  <c r="X45" i="17"/>
  <c r="Z177" i="17"/>
  <c r="R132" i="17"/>
  <c r="AA43" i="17"/>
  <c r="S167" i="17"/>
  <c r="AK41" i="17"/>
  <c r="M162" i="17"/>
  <c r="Z162" i="17"/>
  <c r="AM133" i="17"/>
  <c r="U170" i="17"/>
  <c r="Y133" i="17"/>
  <c r="K177" i="17"/>
  <c r="AI130" i="17"/>
  <c r="J170" i="17"/>
  <c r="W77" i="17"/>
  <c r="N42" i="17"/>
  <c r="J164" i="17"/>
  <c r="O132" i="17"/>
  <c r="AC163" i="17"/>
  <c r="W173" i="17"/>
  <c r="AA41" i="17"/>
  <c r="V125" i="17"/>
  <c r="W124" i="17"/>
  <c r="B488" i="45"/>
  <c r="B445" i="27"/>
  <c r="E529" i="27"/>
  <c r="H30" i="42"/>
  <c r="L529" i="42"/>
  <c r="G5" i="36"/>
  <c r="E529" i="30"/>
  <c r="B452" i="35"/>
  <c r="I30" i="45"/>
  <c r="B427" i="25"/>
  <c r="K528" i="28"/>
  <c r="I529" i="35"/>
  <c r="D529" i="41"/>
  <c r="B482" i="27"/>
  <c r="E5" i="37"/>
  <c r="J529" i="48"/>
  <c r="E527" i="42"/>
  <c r="G5" i="27"/>
  <c r="H527" i="15"/>
  <c r="G528" i="27"/>
  <c r="I5" i="15"/>
  <c r="H529" i="15"/>
  <c r="I529" i="27"/>
  <c r="K528" i="45"/>
  <c r="B452" i="28"/>
  <c r="B494" i="35"/>
  <c r="J5" i="31"/>
  <c r="N528" i="43"/>
  <c r="B409" i="35"/>
  <c r="B464" i="24"/>
  <c r="H528" i="51"/>
  <c r="B433" i="26"/>
  <c r="B452" i="38"/>
  <c r="F527" i="48"/>
  <c r="B439" i="25"/>
  <c r="H527" i="29"/>
  <c r="L30" i="28"/>
  <c r="B445" i="15"/>
  <c r="B488" i="35"/>
  <c r="G30" i="15"/>
  <c r="I529" i="25"/>
  <c r="B495" i="41"/>
  <c r="B439" i="15"/>
  <c r="M5" i="28"/>
  <c r="D5" i="35"/>
  <c r="F528" i="47"/>
  <c r="B421" i="34"/>
  <c r="D5" i="50"/>
  <c r="N528" i="39"/>
  <c r="AK165" i="17"/>
  <c r="B409" i="30"/>
  <c r="B427" i="51"/>
  <c r="AL173" i="17"/>
  <c r="F8" i="48"/>
  <c r="B452" i="29"/>
  <c r="J529" i="27"/>
  <c r="B458" i="29"/>
  <c r="M529" i="15"/>
  <c r="F529" i="45"/>
  <c r="N5" i="25"/>
  <c r="N528" i="28"/>
  <c r="M5" i="35"/>
  <c r="B439" i="27"/>
  <c r="B500" i="33"/>
  <c r="K528" i="41"/>
  <c r="L529" i="47"/>
  <c r="G5" i="52"/>
  <c r="J529" i="37"/>
  <c r="O527" i="38"/>
  <c r="O527" i="33"/>
  <c r="L528" i="52"/>
  <c r="O8" i="30"/>
  <c r="B452" i="30"/>
  <c r="M8" i="36"/>
  <c r="I5" i="33"/>
  <c r="B433" i="25"/>
  <c r="J527" i="28"/>
  <c r="B470" i="29"/>
  <c r="J8" i="45"/>
  <c r="O527" i="29"/>
  <c r="F5" i="45"/>
  <c r="J30" i="41"/>
  <c r="L5" i="15"/>
  <c r="L5" i="35"/>
  <c r="B495" i="28"/>
  <c r="G529" i="29"/>
  <c r="F529" i="34"/>
  <c r="O528" i="33"/>
  <c r="G5" i="26"/>
  <c r="J528" i="34"/>
  <c r="B464" i="47"/>
  <c r="H529" i="33"/>
  <c r="E528" i="51"/>
  <c r="G30" i="51"/>
  <c r="L529" i="26"/>
  <c r="L30" i="30"/>
  <c r="D528" i="27"/>
  <c r="B439" i="41"/>
  <c r="O30" i="27"/>
  <c r="E528" i="35"/>
  <c r="E527" i="29"/>
  <c r="F529" i="25"/>
  <c r="B500" i="27"/>
  <c r="F527" i="27"/>
  <c r="M8" i="45"/>
  <c r="I528" i="29"/>
  <c r="I528" i="14" s="1"/>
  <c r="B415" i="45"/>
  <c r="B421" i="39"/>
  <c r="B452" i="46"/>
  <c r="J5" i="34"/>
  <c r="AG126" i="17"/>
  <c r="O5" i="38"/>
  <c r="D528" i="26"/>
  <c r="B421" i="24"/>
  <c r="I528" i="43"/>
  <c r="O529" i="51"/>
  <c r="L8" i="28"/>
  <c r="I529" i="45"/>
  <c r="H30" i="27"/>
  <c r="F529" i="41"/>
  <c r="D30" i="29"/>
  <c r="H527" i="45"/>
  <c r="G529" i="35"/>
  <c r="M8" i="25"/>
  <c r="D5" i="28"/>
  <c r="N5" i="28"/>
  <c r="G527" i="28"/>
  <c r="K8" i="32"/>
  <c r="V163" i="17"/>
  <c r="U48" i="17"/>
  <c r="Z50" i="17"/>
  <c r="Q51" i="17"/>
  <c r="R183" i="17"/>
  <c r="P173" i="17"/>
  <c r="L44" i="17"/>
  <c r="N51" i="17"/>
  <c r="X168" i="17"/>
  <c r="J42" i="17"/>
  <c r="Y129" i="17"/>
  <c r="AB86" i="17"/>
  <c r="V165" i="17"/>
  <c r="K41" i="17"/>
  <c r="R167" i="17"/>
  <c r="Z126" i="17"/>
  <c r="M130" i="17"/>
  <c r="W83" i="17"/>
  <c r="O126" i="17"/>
  <c r="Y85" i="17"/>
  <c r="L43" i="17"/>
  <c r="AB162" i="17"/>
  <c r="Z77" i="17"/>
  <c r="J179" i="17"/>
  <c r="AL175" i="17"/>
  <c r="R170" i="17"/>
  <c r="Y47" i="17"/>
  <c r="AB160" i="17"/>
  <c r="AC161" i="17"/>
  <c r="AG134" i="17"/>
  <c r="K79" i="17"/>
  <c r="T179" i="17"/>
  <c r="L135" i="17"/>
  <c r="AJ76" i="17"/>
  <c r="P80" i="17"/>
  <c r="M83" i="17"/>
  <c r="O164" i="17"/>
  <c r="R160" i="17"/>
  <c r="AL126" i="17"/>
  <c r="U45" i="17"/>
  <c r="X51" i="17"/>
  <c r="AH174" i="17"/>
  <c r="R172" i="17"/>
  <c r="S80" i="17"/>
  <c r="AJ79" i="17"/>
  <c r="N87" i="17"/>
  <c r="AC165" i="17"/>
  <c r="M48" i="17"/>
  <c r="AB125" i="17"/>
  <c r="T170" i="17"/>
  <c r="N169" i="17"/>
  <c r="N183" i="17"/>
  <c r="AF134" i="17"/>
  <c r="AK51" i="17"/>
  <c r="N129" i="17"/>
  <c r="N135" i="17"/>
  <c r="O166" i="17"/>
  <c r="M30" i="35"/>
  <c r="N529" i="25"/>
  <c r="E527" i="15"/>
  <c r="M527" i="46"/>
  <c r="AG178" i="17"/>
  <c r="J529" i="50"/>
  <c r="F527" i="42"/>
  <c r="M8" i="34"/>
  <c r="B476" i="29"/>
  <c r="H5" i="32"/>
  <c r="B458" i="35"/>
  <c r="I527" i="45"/>
  <c r="N528" i="15"/>
  <c r="J528" i="38"/>
  <c r="G527" i="39"/>
  <c r="H5" i="49"/>
  <c r="N5" i="38"/>
  <c r="B482" i="36"/>
  <c r="L30" i="44"/>
  <c r="B409" i="25"/>
  <c r="B488" i="15"/>
  <c r="E8" i="29"/>
  <c r="G527" i="45"/>
  <c r="E528" i="45"/>
  <c r="B470" i="45"/>
  <c r="G528" i="45"/>
  <c r="K30" i="44"/>
  <c r="D528" i="49"/>
  <c r="L8" i="33"/>
  <c r="M527" i="52"/>
  <c r="I8" i="47"/>
  <c r="D5" i="48"/>
  <c r="G529" i="48"/>
  <c r="B494" i="49"/>
  <c r="I529" i="30"/>
  <c r="B476" i="27"/>
  <c r="K5" i="28"/>
  <c r="O30" i="45"/>
  <c r="B476" i="28"/>
  <c r="B470" i="25"/>
  <c r="G5" i="45"/>
  <c r="J529" i="45"/>
  <c r="L8" i="35"/>
  <c r="B482" i="49"/>
  <c r="M30" i="25"/>
  <c r="B482" i="35"/>
  <c r="E529" i="31"/>
  <c r="F8" i="52"/>
  <c r="B500" i="37"/>
  <c r="B495" i="43"/>
  <c r="G527" i="26"/>
  <c r="K5" i="36"/>
  <c r="G8" i="36"/>
  <c r="G529" i="36"/>
  <c r="F5" i="38"/>
  <c r="E5" i="51"/>
  <c r="M529" i="28"/>
  <c r="M529" i="14" s="1"/>
  <c r="L8" i="45"/>
  <c r="O5" i="35"/>
  <c r="J30" i="45"/>
  <c r="K527" i="45"/>
  <c r="G529" i="15"/>
  <c r="L527" i="25"/>
  <c r="E5" i="45"/>
  <c r="J8" i="29"/>
  <c r="O527" i="25"/>
  <c r="B421" i="28"/>
  <c r="K5" i="43"/>
  <c r="G529" i="52"/>
  <c r="N30" i="35"/>
  <c r="K528" i="43"/>
  <c r="H528" i="44"/>
  <c r="H528" i="42"/>
  <c r="B464" i="30"/>
  <c r="G528" i="30"/>
  <c r="E529" i="48"/>
  <c r="B470" i="35"/>
  <c r="D527" i="30"/>
  <c r="F528" i="15"/>
  <c r="D5" i="25"/>
  <c r="N30" i="28"/>
  <c r="B409" i="15"/>
  <c r="L8" i="27"/>
  <c r="H528" i="28"/>
  <c r="G529" i="25"/>
  <c r="N527" i="27"/>
  <c r="I30" i="41"/>
  <c r="D8" i="44"/>
  <c r="F528" i="40"/>
  <c r="N527" i="26"/>
  <c r="B445" i="39"/>
  <c r="I529" i="46"/>
  <c r="G30" i="31"/>
  <c r="M528" i="51"/>
  <c r="O527" i="48"/>
  <c r="J8" i="51"/>
  <c r="F528" i="37"/>
  <c r="N529" i="47"/>
  <c r="K527" i="36"/>
  <c r="E529" i="45"/>
  <c r="G30" i="27"/>
  <c r="D528" i="41"/>
  <c r="H8" i="28"/>
  <c r="B494" i="15"/>
  <c r="N529" i="41"/>
  <c r="K528" i="29"/>
  <c r="K528" i="14" s="1"/>
  <c r="E8" i="28"/>
  <c r="J5" i="15"/>
  <c r="AL176" i="17"/>
  <c r="G527" i="37"/>
  <c r="O5" i="42"/>
  <c r="M5" i="33"/>
  <c r="O527" i="32"/>
  <c r="J8" i="43"/>
  <c r="D5" i="38"/>
  <c r="B470" i="43"/>
  <c r="L30" i="48"/>
  <c r="I528" i="36"/>
  <c r="M529" i="27"/>
  <c r="O528" i="45"/>
  <c r="K30" i="27"/>
  <c r="F8" i="25"/>
  <c r="J529" i="29"/>
  <c r="B421" i="15"/>
  <c r="G528" i="29"/>
  <c r="G8" i="27"/>
  <c r="F527" i="45"/>
  <c r="K5" i="45"/>
  <c r="F527" i="29"/>
  <c r="D30" i="41"/>
  <c r="T44" i="17"/>
  <c r="AB81" i="17"/>
  <c r="AJ48" i="17"/>
  <c r="AK77" i="17"/>
  <c r="AC176" i="17"/>
  <c r="AL41" i="17"/>
  <c r="V169" i="17"/>
  <c r="P177" i="17"/>
  <c r="AL177" i="17"/>
  <c r="R48" i="17"/>
  <c r="AK86" i="17"/>
  <c r="P174" i="17"/>
  <c r="K81" i="17"/>
  <c r="AL81" i="17"/>
  <c r="Y170" i="17"/>
  <c r="AC44" i="17"/>
  <c r="M164" i="17"/>
  <c r="K135" i="17"/>
  <c r="V176" i="17"/>
  <c r="X78" i="17"/>
  <c r="AJ45" i="17"/>
  <c r="AK160" i="17"/>
  <c r="Y125" i="17"/>
  <c r="AK82" i="17"/>
  <c r="Y166" i="17"/>
  <c r="O131" i="17"/>
  <c r="AC77" i="17"/>
  <c r="AB170" i="17"/>
  <c r="AG40" i="17"/>
  <c r="M127" i="17"/>
  <c r="AL178" i="17"/>
  <c r="Z84" i="17"/>
  <c r="Y41" i="17"/>
  <c r="R173" i="17"/>
  <c r="Y51" i="17"/>
  <c r="U82" i="17"/>
  <c r="X125" i="17"/>
  <c r="R41" i="17"/>
  <c r="AJ46" i="17"/>
  <c r="AC80" i="17"/>
  <c r="N125" i="17"/>
  <c r="R47" i="17"/>
  <c r="X161" i="17"/>
  <c r="W125" i="17"/>
  <c r="AI77" i="17"/>
  <c r="R177" i="17"/>
  <c r="O129" i="17"/>
  <c r="J178" i="17"/>
  <c r="Y124" i="17"/>
  <c r="Y163" i="17"/>
  <c r="V42" i="17"/>
  <c r="W131" i="17"/>
  <c r="AI168" i="17"/>
  <c r="N163" i="17"/>
  <c r="S44" i="17"/>
  <c r="R42" i="17"/>
  <c r="AD42" i="17"/>
  <c r="W47" i="17"/>
  <c r="O46" i="17"/>
  <c r="N132" i="17"/>
  <c r="R174" i="17"/>
  <c r="S164" i="17"/>
  <c r="N528" i="27"/>
  <c r="B500" i="45"/>
  <c r="K8" i="28"/>
  <c r="J527" i="43"/>
  <c r="I30" i="51"/>
  <c r="L527" i="37"/>
  <c r="O30" i="40"/>
  <c r="H5" i="30"/>
  <c r="B439" i="29"/>
  <c r="N8" i="27"/>
  <c r="D8" i="47"/>
  <c r="O529" i="28"/>
  <c r="D30" i="28"/>
  <c r="Y182" i="17"/>
  <c r="G8" i="26"/>
  <c r="H529" i="30"/>
  <c r="N5" i="37"/>
  <c r="D529" i="45"/>
  <c r="O528" i="15"/>
  <c r="N5" i="32"/>
  <c r="B470" i="15"/>
  <c r="G5" i="41"/>
  <c r="K5" i="27"/>
  <c r="G529" i="47"/>
  <c r="D5" i="27"/>
  <c r="I8" i="41"/>
  <c r="N527" i="46"/>
  <c r="M529" i="42"/>
  <c r="K529" i="51"/>
  <c r="AH132" i="17"/>
  <c r="E30" i="30"/>
  <c r="B433" i="52"/>
  <c r="O171" i="17"/>
  <c r="M528" i="49"/>
  <c r="M527" i="51"/>
  <c r="J8" i="41"/>
  <c r="G529" i="27"/>
  <c r="M8" i="27"/>
  <c r="K529" i="15"/>
  <c r="D8" i="41"/>
  <c r="F30" i="15"/>
  <c r="D527" i="28"/>
  <c r="B433" i="15"/>
  <c r="I527" i="41"/>
  <c r="M30" i="41"/>
  <c r="H5" i="45"/>
  <c r="I529" i="44"/>
  <c r="R135" i="17"/>
  <c r="D30" i="43"/>
  <c r="F529" i="30"/>
  <c r="N527" i="30"/>
  <c r="L527" i="51"/>
  <c r="M529" i="51"/>
  <c r="E8" i="47"/>
  <c r="K30" i="36"/>
  <c r="I527" i="29"/>
  <c r="B482" i="45"/>
  <c r="B415" i="15"/>
  <c r="M30" i="15"/>
  <c r="B452" i="15"/>
  <c r="E8" i="15"/>
  <c r="D8" i="35"/>
  <c r="F528" i="41"/>
  <c r="M8" i="32"/>
  <c r="B421" i="25"/>
  <c r="K8" i="41"/>
  <c r="F30" i="42"/>
  <c r="I529" i="24"/>
  <c r="F8" i="49"/>
  <c r="J5" i="37"/>
  <c r="O8" i="51"/>
  <c r="O528" i="48"/>
  <c r="E30" i="34"/>
  <c r="B488" i="48"/>
  <c r="N8" i="35"/>
  <c r="J529" i="15"/>
  <c r="J529" i="14" s="1"/>
  <c r="H8" i="25"/>
  <c r="N528" i="45"/>
  <c r="F5" i="27"/>
  <c r="H5" i="35"/>
  <c r="M527" i="28"/>
  <c r="K30" i="25"/>
  <c r="E30" i="15"/>
  <c r="L527" i="45"/>
  <c r="G527" i="27"/>
  <c r="B495" i="27"/>
  <c r="E30" i="25"/>
  <c r="D5" i="34"/>
  <c r="O527" i="44"/>
  <c r="E5" i="26"/>
  <c r="I529" i="47"/>
  <c r="B409" i="41"/>
  <c r="B464" i="36"/>
  <c r="M527" i="37"/>
  <c r="M30" i="31"/>
  <c r="H528" i="43"/>
  <c r="N8" i="45"/>
  <c r="J528" i="15"/>
  <c r="G30" i="28"/>
  <c r="J529" i="35"/>
  <c r="D8" i="28"/>
  <c r="B495" i="35"/>
  <c r="B415" i="27"/>
  <c r="O5" i="45"/>
  <c r="J5" i="27"/>
  <c r="O5" i="27"/>
  <c r="O8" i="28"/>
  <c r="K529" i="28"/>
  <c r="K529" i="14" s="1"/>
  <c r="H8" i="44"/>
  <c r="H529" i="49"/>
  <c r="K8" i="36"/>
  <c r="O8" i="39"/>
  <c r="I30" i="31"/>
  <c r="H529" i="42"/>
  <c r="N528" i="49"/>
  <c r="F527" i="30"/>
  <c r="K527" i="51"/>
  <c r="D5" i="49"/>
  <c r="F5" i="29"/>
  <c r="D8" i="29"/>
  <c r="B433" i="35"/>
  <c r="B415" i="41"/>
  <c r="F30" i="29"/>
  <c r="B452" i="44"/>
  <c r="J8" i="27"/>
  <c r="B421" i="27"/>
  <c r="E529" i="29"/>
  <c r="G8" i="28"/>
  <c r="AE48" i="17"/>
  <c r="M129" i="17"/>
  <c r="R165" i="17"/>
  <c r="O173" i="17"/>
  <c r="O174" i="17"/>
  <c r="Y83" i="17"/>
  <c r="V44" i="17"/>
  <c r="M44" i="17"/>
  <c r="AK78" i="17"/>
  <c r="Z129" i="17"/>
  <c r="AC46" i="17"/>
  <c r="K182" i="17"/>
  <c r="M133" i="17"/>
  <c r="Y86" i="17"/>
  <c r="AL172" i="17"/>
  <c r="N176" i="17"/>
  <c r="O177" i="17"/>
  <c r="AK81" i="17"/>
  <c r="Y164" i="17"/>
  <c r="N128" i="17"/>
  <c r="P172" i="17"/>
  <c r="V41" i="17"/>
  <c r="R85" i="17"/>
  <c r="X79" i="17"/>
  <c r="O176" i="17"/>
  <c r="U79" i="17"/>
  <c r="AB44" i="17"/>
  <c r="X86" i="17"/>
  <c r="N164" i="17"/>
  <c r="J45" i="17"/>
  <c r="N50" i="17"/>
  <c r="R43" i="17"/>
  <c r="AB77" i="17"/>
  <c r="Y43" i="17"/>
  <c r="Y80" i="17"/>
  <c r="AL128" i="17"/>
  <c r="T83" i="17"/>
  <c r="AJ82" i="17"/>
  <c r="AL133" i="17"/>
  <c r="U183" i="17"/>
  <c r="X166" i="17"/>
  <c r="M77" i="17"/>
  <c r="N41" i="17"/>
  <c r="N181" i="17"/>
  <c r="N165" i="17"/>
  <c r="V86" i="17"/>
  <c r="N43" i="17"/>
  <c r="N160" i="17"/>
  <c r="S161" i="17"/>
  <c r="U50" i="17"/>
  <c r="AC42" i="17"/>
  <c r="AH45" i="17"/>
  <c r="AI41" i="17"/>
  <c r="AD40" i="17"/>
  <c r="W84" i="17"/>
  <c r="J180" i="17"/>
  <c r="Y126" i="17"/>
  <c r="AH172" i="17"/>
  <c r="T47" i="17"/>
  <c r="P171" i="17"/>
  <c r="AL129" i="17"/>
  <c r="AH182" i="17"/>
  <c r="AJ81" i="17"/>
  <c r="AD51" i="17"/>
  <c r="AK50" i="17"/>
  <c r="S86" i="17"/>
  <c r="Y168" i="17"/>
  <c r="Y48" i="17"/>
  <c r="AJ182" i="17"/>
  <c r="Z49" i="17"/>
  <c r="R162" i="17"/>
  <c r="Y81" i="17"/>
  <c r="H8" i="29"/>
  <c r="H527" i="28"/>
  <c r="B500" i="29"/>
  <c r="B488" i="38"/>
  <c r="B470" i="52"/>
  <c r="M527" i="47"/>
  <c r="N528" i="26"/>
  <c r="B482" i="29"/>
  <c r="B452" i="25"/>
  <c r="B458" i="45"/>
  <c r="J528" i="28"/>
  <c r="D8" i="15"/>
  <c r="O8" i="41"/>
  <c r="B464" i="50"/>
  <c r="E529" i="50"/>
  <c r="G527" i="24"/>
  <c r="O528" i="51"/>
  <c r="K5" i="26"/>
  <c r="B433" i="45"/>
  <c r="B476" i="25"/>
  <c r="F30" i="28"/>
  <c r="H527" i="25"/>
  <c r="H5" i="15"/>
  <c r="O30" i="41"/>
  <c r="I528" i="25"/>
  <c r="L528" i="41"/>
  <c r="V135" i="17"/>
  <c r="O529" i="37"/>
  <c r="B409" i="43"/>
  <c r="N527" i="47"/>
  <c r="I30" i="47"/>
  <c r="B421" i="48"/>
  <c r="B488" i="36"/>
  <c r="J8" i="38"/>
  <c r="B458" i="30"/>
  <c r="H8" i="36"/>
  <c r="B452" i="27"/>
  <c r="L528" i="29"/>
  <c r="L528" i="14" s="1"/>
  <c r="J5" i="35"/>
  <c r="L529" i="27"/>
  <c r="G30" i="25"/>
  <c r="F529" i="15"/>
  <c r="I8" i="28"/>
  <c r="L30" i="27"/>
  <c r="J527" i="29"/>
  <c r="K527" i="27"/>
  <c r="F8" i="47"/>
  <c r="H5" i="43"/>
  <c r="N86" i="17"/>
  <c r="E529" i="44"/>
  <c r="M5" i="51"/>
  <c r="N30" i="36"/>
  <c r="N5" i="30"/>
  <c r="O8" i="24"/>
  <c r="J5" i="32"/>
  <c r="J8" i="30"/>
  <c r="G8" i="41"/>
  <c r="H529" i="41"/>
  <c r="O529" i="15"/>
  <c r="N529" i="29"/>
  <c r="B470" i="28"/>
  <c r="B500" i="25"/>
  <c r="D529" i="29"/>
  <c r="G8" i="25"/>
  <c r="J528" i="35"/>
  <c r="B500" i="28"/>
  <c r="H30" i="45"/>
  <c r="F5" i="33"/>
  <c r="AB83" i="17"/>
  <c r="O30" i="46"/>
  <c r="B476" i="31"/>
  <c r="H30" i="44"/>
  <c r="F527" i="51"/>
  <c r="B445" i="31"/>
  <c r="I8" i="36"/>
  <c r="B452" i="33"/>
  <c r="L8" i="25"/>
  <c r="L527" i="41"/>
  <c r="K30" i="45"/>
  <c r="B464" i="41"/>
  <c r="B433" i="29"/>
  <c r="J8" i="25"/>
  <c r="D528" i="25"/>
  <c r="G528" i="41"/>
  <c r="I527" i="28"/>
  <c r="H528" i="41"/>
  <c r="L8" i="15"/>
  <c r="D529" i="24"/>
  <c r="M30" i="40"/>
  <c r="D527" i="43"/>
  <c r="B415" i="51"/>
  <c r="K8" i="51"/>
  <c r="M8" i="43"/>
  <c r="N5" i="44"/>
  <c r="B464" i="31"/>
  <c r="D30" i="51"/>
  <c r="H528" i="45"/>
  <c r="H5" i="27"/>
  <c r="O528" i="29"/>
  <c r="N527" i="28"/>
  <c r="L529" i="29"/>
  <c r="J5" i="25"/>
  <c r="M8" i="35"/>
  <c r="J527" i="15"/>
  <c r="M8" i="28"/>
  <c r="M5" i="15"/>
  <c r="B488" i="27"/>
  <c r="B482" i="28"/>
  <c r="H5" i="34"/>
  <c r="G529" i="50"/>
  <c r="B421" i="31"/>
  <c r="B409" i="36"/>
  <c r="F8" i="51"/>
  <c r="N8" i="51"/>
  <c r="B409" i="48"/>
  <c r="L5" i="48"/>
  <c r="H527" i="26"/>
  <c r="I529" i="15"/>
  <c r="O8" i="35"/>
  <c r="F30" i="41"/>
  <c r="J30" i="27"/>
  <c r="H5" i="25"/>
  <c r="L30" i="15"/>
  <c r="L529" i="28"/>
  <c r="B464" i="29"/>
  <c r="I528" i="27"/>
  <c r="N527" i="29"/>
  <c r="M30" i="29"/>
  <c r="AC179" i="17"/>
  <c r="AL174" i="17"/>
  <c r="Z134" i="17"/>
  <c r="Y40" i="17"/>
  <c r="AD127" i="17"/>
  <c r="Y84" i="17"/>
  <c r="AB181" i="17"/>
  <c r="V43" i="17"/>
  <c r="J162" i="17"/>
  <c r="AB161" i="17"/>
  <c r="V162" i="17"/>
  <c r="O175" i="17"/>
  <c r="AD125" i="17"/>
  <c r="M176" i="17"/>
  <c r="AK170" i="17"/>
  <c r="AC134" i="17"/>
  <c r="AB129" i="17"/>
  <c r="O44" i="17"/>
  <c r="V171" i="17"/>
  <c r="L134" i="17"/>
  <c r="M51" i="17"/>
  <c r="R171" i="17"/>
  <c r="V50" i="17"/>
  <c r="Z85" i="17"/>
  <c r="K134" i="17"/>
  <c r="AJ50" i="17"/>
  <c r="Y179" i="17"/>
  <c r="AA45" i="17"/>
  <c r="X41" i="17"/>
  <c r="AK169" i="17"/>
  <c r="N161" i="17"/>
  <c r="AB130" i="17"/>
  <c r="AB127" i="17"/>
  <c r="AJ43" i="17"/>
  <c r="V83" i="17"/>
  <c r="AB163" i="17"/>
  <c r="P77" i="17"/>
  <c r="Z161" i="17"/>
  <c r="O83" i="17"/>
  <c r="M178" i="17"/>
  <c r="Q179" i="17"/>
  <c r="R131" i="17"/>
  <c r="AM130" i="17"/>
  <c r="T84" i="17"/>
  <c r="K183" i="17"/>
  <c r="Q173" i="17"/>
  <c r="X126" i="17"/>
  <c r="U134" i="17"/>
  <c r="V180" i="17"/>
  <c r="Z180" i="17"/>
  <c r="N133" i="17"/>
  <c r="U176" i="17"/>
  <c r="U87" i="17"/>
  <c r="AK167" i="17"/>
  <c r="O84" i="17"/>
  <c r="W127" i="17"/>
  <c r="AM135" i="17"/>
  <c r="V177" i="17"/>
  <c r="AM132" i="17"/>
  <c r="K50" i="17"/>
  <c r="AD171" i="17"/>
  <c r="J131" i="17"/>
  <c r="V82" i="17"/>
  <c r="N177" i="17"/>
  <c r="AG163" i="17"/>
  <c r="AK174" i="17"/>
  <c r="AE130" i="17"/>
  <c r="U49" i="17"/>
  <c r="AA49" i="17"/>
  <c r="X163" i="17"/>
  <c r="U40" i="17"/>
  <c r="AD169" i="17"/>
  <c r="U133" i="17"/>
  <c r="AK40" i="17"/>
  <c r="K175" i="17"/>
  <c r="F527" i="14"/>
  <c r="AI42" i="17"/>
  <c r="T78" i="17"/>
  <c r="Z79" i="17"/>
  <c r="X124" i="17"/>
  <c r="N127" i="17"/>
  <c r="R130" i="17"/>
  <c r="E527" i="14"/>
  <c r="T80" i="17"/>
  <c r="U77" i="17"/>
  <c r="V175" i="17"/>
  <c r="M126" i="17"/>
  <c r="T182" i="17"/>
  <c r="R168" i="17"/>
  <c r="AJ177" i="17"/>
  <c r="J163" i="17"/>
  <c r="AF180" i="17"/>
  <c r="AK168" i="17"/>
  <c r="W48" i="17"/>
  <c r="T82" i="17"/>
  <c r="P81" i="17"/>
  <c r="Y180" i="17"/>
  <c r="U162" i="17"/>
  <c r="AB45" i="17"/>
  <c r="AJ134" i="17"/>
  <c r="T183" i="17"/>
  <c r="AB124" i="17"/>
  <c r="AH126" i="17"/>
  <c r="U171" i="17"/>
  <c r="AA42" i="17"/>
  <c r="J132" i="17"/>
  <c r="U78" i="17"/>
  <c r="AE132" i="17"/>
  <c r="Q174" i="17"/>
  <c r="S162" i="17"/>
  <c r="U51" i="17"/>
  <c r="T48" i="17"/>
  <c r="X48" i="17"/>
  <c r="I527" i="14"/>
  <c r="AL51" i="17"/>
  <c r="X84" i="17"/>
  <c r="W50" i="17"/>
  <c r="AI47" i="17"/>
  <c r="S77" i="17"/>
  <c r="R128" i="17"/>
  <c r="R81" i="17"/>
  <c r="AL82" i="17"/>
  <c r="AA51" i="17"/>
  <c r="AF133" i="17"/>
  <c r="T171" i="17"/>
  <c r="AF177" i="17"/>
  <c r="S163" i="17"/>
  <c r="S85" i="17"/>
  <c r="V178" i="17"/>
  <c r="AH183" i="17"/>
  <c r="T46" i="17"/>
  <c r="M124" i="17"/>
  <c r="T180" i="17"/>
  <c r="O82" i="17"/>
  <c r="N175" i="17"/>
  <c r="M527" i="14"/>
  <c r="L527" i="14"/>
  <c r="W132" i="17"/>
  <c r="AC40" i="17"/>
  <c r="O43" i="17"/>
  <c r="AD49" i="17"/>
  <c r="D527" i="14"/>
  <c r="P82" i="17"/>
  <c r="AK166" i="17"/>
  <c r="W51" i="17"/>
  <c r="AI78" i="17"/>
  <c r="S178" i="17"/>
  <c r="M84" i="17"/>
  <c r="AF179" i="17"/>
  <c r="AC79" i="17"/>
  <c r="M181" i="17"/>
  <c r="U76" i="17"/>
  <c r="S76" i="17"/>
  <c r="J169" i="17"/>
  <c r="T79" i="17"/>
  <c r="U169" i="17"/>
  <c r="U42" i="17"/>
  <c r="AF135" i="17"/>
  <c r="S81" i="17"/>
  <c r="AI81" i="17"/>
  <c r="W126" i="17"/>
  <c r="S87" i="17"/>
  <c r="J527" i="14"/>
  <c r="N527" i="14"/>
  <c r="T169" i="17"/>
  <c r="S160" i="17"/>
  <c r="W49" i="17"/>
  <c r="S177" i="17"/>
  <c r="T127" i="17"/>
  <c r="W46" i="17"/>
  <c r="AJ133" i="17"/>
  <c r="AI40" i="17"/>
  <c r="W45" i="17"/>
  <c r="S180" i="17"/>
  <c r="Y178" i="17"/>
  <c r="U135" i="17"/>
  <c r="R79" i="17"/>
  <c r="AA50" i="17"/>
  <c r="N126" i="17"/>
  <c r="AL84" i="17"/>
  <c r="T81" i="17"/>
  <c r="P76" i="17"/>
  <c r="M160" i="17"/>
  <c r="J171" i="17"/>
  <c r="S45" i="17"/>
  <c r="S43" i="17"/>
  <c r="AK42" i="17"/>
  <c r="S78" i="17"/>
  <c r="S165" i="17"/>
  <c r="G527" i="14"/>
  <c r="Q180" i="17"/>
  <c r="AB126" i="17"/>
  <c r="O527" i="14"/>
  <c r="AH125" i="17"/>
  <c r="AL161" i="17"/>
  <c r="P78" i="17"/>
  <c r="Y79" i="17"/>
  <c r="N124" i="17"/>
  <c r="AI48" i="17"/>
  <c r="W174" i="17"/>
  <c r="P79" i="17"/>
  <c r="AH181" i="17"/>
  <c r="AC43" i="17"/>
  <c r="U85" i="17"/>
  <c r="J130" i="17"/>
  <c r="U174" i="17"/>
  <c r="U43" i="17"/>
  <c r="AA40" i="17"/>
  <c r="AI46" i="17"/>
  <c r="AK49" i="17"/>
  <c r="H527" i="14"/>
  <c r="AL163" i="17"/>
  <c r="O165" i="17"/>
  <c r="V87" i="17"/>
  <c r="V49" i="17"/>
  <c r="Y165" i="17"/>
  <c r="T129" i="17"/>
  <c r="AJ168" i="17"/>
  <c r="U177" i="17"/>
  <c r="U175" i="17"/>
  <c r="K527" i="14"/>
  <c r="AC82" i="17"/>
  <c r="X44" i="17"/>
  <c r="AC182" i="17"/>
  <c r="X127" i="17"/>
  <c r="AD83" i="17"/>
  <c r="U46" i="17"/>
  <c r="L133" i="17"/>
  <c r="X129" i="17"/>
  <c r="AK87" i="17"/>
  <c r="AG41" i="17"/>
  <c r="M132" i="17"/>
  <c r="AC83" i="17"/>
  <c r="AL83" i="17"/>
  <c r="U83" i="17"/>
  <c r="T41" i="17"/>
  <c r="U182" i="17"/>
  <c r="Y45" i="17"/>
  <c r="AB78" i="17"/>
  <c r="AD178" i="17"/>
  <c r="AL182" i="17"/>
  <c r="AH130" i="17"/>
  <c r="AK176" i="17"/>
  <c r="Z167" i="17"/>
  <c r="J41" i="17"/>
  <c r="R86" i="17"/>
  <c r="V131" i="17"/>
  <c r="AM134" i="17"/>
  <c r="Y181" i="17"/>
  <c r="AG129" i="17"/>
  <c r="AJ84" i="17"/>
  <c r="S48" i="17"/>
  <c r="AL168" i="17"/>
  <c r="M85" i="17"/>
  <c r="P86" i="17"/>
  <c r="Z47" i="17"/>
  <c r="Z45" i="17"/>
  <c r="AB179" i="17"/>
  <c r="AC173" i="17"/>
  <c r="Z44" i="17"/>
  <c r="K531" i="14" l="1"/>
  <c r="X542" i="14" s="1"/>
  <c r="AS49" i="17"/>
  <c r="AN49" i="17"/>
  <c r="AS87" i="17"/>
  <c r="AN87" i="17"/>
  <c r="AN178" i="17"/>
  <c r="AS178" i="17"/>
  <c r="AN175" i="17"/>
  <c r="AS175" i="17"/>
  <c r="AP79" i="17"/>
  <c r="AS82" i="17"/>
  <c r="AN82" i="17"/>
  <c r="AS177" i="17"/>
  <c r="AN177" i="17"/>
  <c r="AP180" i="17"/>
  <c r="AN180" i="17"/>
  <c r="AS180" i="17"/>
  <c r="AP161" i="17"/>
  <c r="AN83" i="17"/>
  <c r="AS83" i="17"/>
  <c r="AP85" i="17"/>
  <c r="AS50" i="17"/>
  <c r="AN50" i="17"/>
  <c r="AS171" i="17"/>
  <c r="AN171" i="17"/>
  <c r="AS162" i="17"/>
  <c r="AN162" i="17"/>
  <c r="AN43" i="17"/>
  <c r="AS43" i="17"/>
  <c r="AP134" i="17"/>
  <c r="M309" i="29"/>
  <c r="M132" i="29"/>
  <c r="M31" i="29"/>
  <c r="M207" i="29"/>
  <c r="N531" i="29"/>
  <c r="X545" i="29" s="1"/>
  <c r="L207" i="15"/>
  <c r="L309" i="15"/>
  <c r="L31" i="15"/>
  <c r="L132" i="15"/>
  <c r="H6" i="25"/>
  <c r="H233" i="25"/>
  <c r="H182" i="25"/>
  <c r="H56" i="25"/>
  <c r="J207" i="27"/>
  <c r="J31" i="27"/>
  <c r="J132" i="27"/>
  <c r="J309" i="27"/>
  <c r="F309" i="41"/>
  <c r="F207" i="41"/>
  <c r="F31" i="41"/>
  <c r="F132" i="41"/>
  <c r="O185" i="35"/>
  <c r="O387" i="35"/>
  <c r="O384" i="35" s="1"/>
  <c r="O362" i="35"/>
  <c r="O109" i="35"/>
  <c r="O106" i="35" s="1"/>
  <c r="O84" i="35"/>
  <c r="O210" i="35"/>
  <c r="O135" i="35"/>
  <c r="O33" i="35"/>
  <c r="O286" i="35"/>
  <c r="O283" i="35" s="1"/>
  <c r="O312" i="35"/>
  <c r="O59" i="35"/>
  <c r="O261" i="35"/>
  <c r="O337" i="35"/>
  <c r="O160" i="35"/>
  <c r="O236" i="35"/>
  <c r="H531" i="26"/>
  <c r="X539" i="26" s="1"/>
  <c r="L56" i="48"/>
  <c r="L182" i="48"/>
  <c r="L233" i="48"/>
  <c r="L6" i="48"/>
  <c r="N362" i="51"/>
  <c r="N387" i="51"/>
  <c r="N384" i="51" s="1"/>
  <c r="N286" i="51"/>
  <c r="N283" i="51" s="1"/>
  <c r="N312" i="51"/>
  <c r="N59" i="51"/>
  <c r="N236" i="51"/>
  <c r="N210" i="51"/>
  <c r="N261" i="51"/>
  <c r="N185" i="51"/>
  <c r="N135" i="51"/>
  <c r="N84" i="51"/>
  <c r="N337" i="51"/>
  <c r="N33" i="51"/>
  <c r="N160" i="51"/>
  <c r="N109" i="51"/>
  <c r="N106" i="51" s="1"/>
  <c r="F236" i="51"/>
  <c r="F59" i="51"/>
  <c r="F135" i="51"/>
  <c r="F312" i="51"/>
  <c r="F160" i="51"/>
  <c r="F33" i="51"/>
  <c r="F84" i="51"/>
  <c r="F261" i="51"/>
  <c r="F210" i="51"/>
  <c r="F362" i="51"/>
  <c r="F185" i="51"/>
  <c r="F286" i="51"/>
  <c r="F283" i="51" s="1"/>
  <c r="F387" i="51"/>
  <c r="F384" i="51" s="1"/>
  <c r="F109" i="51"/>
  <c r="F106" i="51" s="1"/>
  <c r="F337" i="51"/>
  <c r="H182" i="34"/>
  <c r="H56" i="34"/>
  <c r="H6" i="34"/>
  <c r="H233" i="34"/>
  <c r="M182" i="15"/>
  <c r="M56" i="15"/>
  <c r="M233" i="15"/>
  <c r="M6" i="15"/>
  <c r="M210" i="28"/>
  <c r="M84" i="28"/>
  <c r="M261" i="28"/>
  <c r="M337" i="28"/>
  <c r="M59" i="28"/>
  <c r="M286" i="28"/>
  <c r="M283" i="28" s="1"/>
  <c r="M312" i="28"/>
  <c r="M160" i="28"/>
  <c r="M387" i="28"/>
  <c r="M384" i="28" s="1"/>
  <c r="M236" i="28"/>
  <c r="M135" i="28"/>
  <c r="M33" i="28"/>
  <c r="M185" i="28"/>
  <c r="M362" i="28"/>
  <c r="M109" i="28"/>
  <c r="M106" i="28" s="1"/>
  <c r="J531" i="15"/>
  <c r="X541" i="15" s="1"/>
  <c r="M33" i="35"/>
  <c r="M362" i="35"/>
  <c r="M286" i="35"/>
  <c r="M283" i="35" s="1"/>
  <c r="M261" i="35"/>
  <c r="M337" i="35"/>
  <c r="M185" i="35"/>
  <c r="M59" i="35"/>
  <c r="M135" i="35"/>
  <c r="M312" i="35"/>
  <c r="M160" i="35"/>
  <c r="M236" i="35"/>
  <c r="M210" i="35"/>
  <c r="M109" i="35"/>
  <c r="M106" i="35" s="1"/>
  <c r="M387" i="35"/>
  <c r="M384" i="35" s="1"/>
  <c r="M84" i="35"/>
  <c r="J6" i="25"/>
  <c r="J56" i="25"/>
  <c r="J182" i="25"/>
  <c r="J233" i="25"/>
  <c r="N531" i="28"/>
  <c r="X545" i="28" s="1"/>
  <c r="H6" i="27"/>
  <c r="H182" i="27"/>
  <c r="H233" i="27"/>
  <c r="H56" i="27"/>
  <c r="D309" i="51"/>
  <c r="D207" i="51"/>
  <c r="D31" i="51"/>
  <c r="D132" i="51"/>
  <c r="N6" i="44"/>
  <c r="N12" i="44" s="1"/>
  <c r="N233" i="44"/>
  <c r="N182" i="44"/>
  <c r="N56" i="44"/>
  <c r="M286" i="43"/>
  <c r="M283" i="43" s="1"/>
  <c r="M261" i="43"/>
  <c r="M59" i="43"/>
  <c r="M160" i="43"/>
  <c r="M337" i="43"/>
  <c r="M33" i="43"/>
  <c r="M135" i="43"/>
  <c r="M109" i="43"/>
  <c r="M106" i="43" s="1"/>
  <c r="M236" i="43"/>
  <c r="M362" i="43"/>
  <c r="M312" i="43"/>
  <c r="M84" i="43"/>
  <c r="M387" i="43"/>
  <c r="M384" i="43" s="1"/>
  <c r="M185" i="43"/>
  <c r="M210" i="43"/>
  <c r="K33" i="51"/>
  <c r="K362" i="51"/>
  <c r="K261" i="51"/>
  <c r="K387" i="51"/>
  <c r="K384" i="51" s="1"/>
  <c r="K210" i="51"/>
  <c r="K236" i="51"/>
  <c r="K286" i="51"/>
  <c r="K283" i="51" s="1"/>
  <c r="K160" i="51"/>
  <c r="K84" i="51"/>
  <c r="K135" i="51"/>
  <c r="K185" i="51"/>
  <c r="K312" i="51"/>
  <c r="K109" i="51"/>
  <c r="K106" i="51" s="1"/>
  <c r="K59" i="51"/>
  <c r="K337" i="51"/>
  <c r="D531" i="43"/>
  <c r="M132" i="40"/>
  <c r="M207" i="40"/>
  <c r="M309" i="40"/>
  <c r="M31" i="40"/>
  <c r="L185" i="15"/>
  <c r="L160" i="15"/>
  <c r="L109" i="15"/>
  <c r="L106" i="15" s="1"/>
  <c r="L387" i="15"/>
  <c r="L384" i="15" s="1"/>
  <c r="L286" i="15"/>
  <c r="L283" i="15" s="1"/>
  <c r="L236" i="15"/>
  <c r="L362" i="15"/>
  <c r="L261" i="15"/>
  <c r="L210" i="15"/>
  <c r="L135" i="15"/>
  <c r="L33" i="15"/>
  <c r="L59" i="15"/>
  <c r="L312" i="15"/>
  <c r="L84" i="15"/>
  <c r="L337" i="15"/>
  <c r="I531" i="28"/>
  <c r="J59" i="25"/>
  <c r="J109" i="25"/>
  <c r="J106" i="25" s="1"/>
  <c r="J236" i="25"/>
  <c r="J135" i="25"/>
  <c r="J185" i="25"/>
  <c r="J337" i="25"/>
  <c r="J312" i="25"/>
  <c r="J362" i="25"/>
  <c r="J387" i="25"/>
  <c r="J384" i="25" s="1"/>
  <c r="J160" i="25"/>
  <c r="J286" i="25"/>
  <c r="J283" i="25" s="1"/>
  <c r="J33" i="25"/>
  <c r="J261" i="25"/>
  <c r="J84" i="25"/>
  <c r="J210" i="25"/>
  <c r="K207" i="45"/>
  <c r="K132" i="45"/>
  <c r="K309" i="45"/>
  <c r="K31" i="45"/>
  <c r="L531" i="41"/>
  <c r="X543" i="41" s="1"/>
  <c r="L160" i="25"/>
  <c r="L387" i="25"/>
  <c r="L384" i="25" s="1"/>
  <c r="L236" i="25"/>
  <c r="L312" i="25"/>
  <c r="L210" i="25"/>
  <c r="L286" i="25"/>
  <c r="L283" i="25" s="1"/>
  <c r="L84" i="25"/>
  <c r="L362" i="25"/>
  <c r="L185" i="25"/>
  <c r="L33" i="25"/>
  <c r="L337" i="25"/>
  <c r="L261" i="25"/>
  <c r="L109" i="25"/>
  <c r="L106" i="25" s="1"/>
  <c r="L135" i="25"/>
  <c r="L59" i="25"/>
  <c r="I261" i="36"/>
  <c r="I210" i="36"/>
  <c r="I387" i="36"/>
  <c r="I384" i="36" s="1"/>
  <c r="I286" i="36"/>
  <c r="I283" i="36" s="1"/>
  <c r="I59" i="36"/>
  <c r="I160" i="36"/>
  <c r="I236" i="36"/>
  <c r="I33" i="36"/>
  <c r="I84" i="36"/>
  <c r="I135" i="36"/>
  <c r="I185" i="36"/>
  <c r="I337" i="36"/>
  <c r="I362" i="36"/>
  <c r="I312" i="36"/>
  <c r="I109" i="36"/>
  <c r="I106" i="36" s="1"/>
  <c r="F531" i="51"/>
  <c r="X537" i="51" s="1"/>
  <c r="H207" i="44"/>
  <c r="H132" i="44"/>
  <c r="H309" i="44"/>
  <c r="H31" i="44"/>
  <c r="O31" i="46"/>
  <c r="O309" i="46"/>
  <c r="O207" i="46"/>
  <c r="O132" i="46"/>
  <c r="F56" i="33"/>
  <c r="F233" i="33"/>
  <c r="F182" i="33"/>
  <c r="F6" i="33"/>
  <c r="H31" i="45"/>
  <c r="H132" i="45"/>
  <c r="H309" i="45"/>
  <c r="H207" i="45"/>
  <c r="G185" i="25"/>
  <c r="G84" i="25"/>
  <c r="G59" i="25"/>
  <c r="G135" i="25"/>
  <c r="G387" i="25"/>
  <c r="G384" i="25" s="1"/>
  <c r="G286" i="25"/>
  <c r="G283" i="25" s="1"/>
  <c r="G210" i="25"/>
  <c r="G261" i="25"/>
  <c r="G362" i="25"/>
  <c r="G160" i="25"/>
  <c r="G236" i="25"/>
  <c r="G109" i="25"/>
  <c r="G106" i="25" s="1"/>
  <c r="G312" i="25"/>
  <c r="G337" i="25"/>
  <c r="G33" i="25"/>
  <c r="G59" i="41"/>
  <c r="G84" i="41"/>
  <c r="G312" i="41"/>
  <c r="G33" i="41"/>
  <c r="G362" i="41"/>
  <c r="G337" i="41"/>
  <c r="G236" i="41"/>
  <c r="G160" i="41"/>
  <c r="G210" i="41"/>
  <c r="G185" i="41"/>
  <c r="G261" i="41"/>
  <c r="G109" i="41"/>
  <c r="G106" i="41" s="1"/>
  <c r="G135" i="41"/>
  <c r="G387" i="41"/>
  <c r="G384" i="41" s="1"/>
  <c r="G286" i="41"/>
  <c r="G283" i="41" s="1"/>
  <c r="J286" i="30"/>
  <c r="J283" i="30" s="1"/>
  <c r="J387" i="30"/>
  <c r="J384" i="30" s="1"/>
  <c r="J84" i="30"/>
  <c r="J33" i="30"/>
  <c r="J160" i="30"/>
  <c r="J261" i="30"/>
  <c r="J337" i="30"/>
  <c r="J59" i="30"/>
  <c r="J135" i="30"/>
  <c r="J362" i="30"/>
  <c r="J312" i="30"/>
  <c r="J185" i="30"/>
  <c r="J236" i="30"/>
  <c r="J109" i="30"/>
  <c r="J106" i="30" s="1"/>
  <c r="J210" i="30"/>
  <c r="J6" i="32"/>
  <c r="J233" i="32"/>
  <c r="J182" i="32"/>
  <c r="J56" i="32"/>
  <c r="O337" i="24"/>
  <c r="O286" i="24"/>
  <c r="O283" i="24" s="1"/>
  <c r="O210" i="24"/>
  <c r="O84" i="24"/>
  <c r="O160" i="24"/>
  <c r="O261" i="24"/>
  <c r="O362" i="24"/>
  <c r="O185" i="24"/>
  <c r="O236" i="24"/>
  <c r="O33" i="24"/>
  <c r="O135" i="24"/>
  <c r="O312" i="24"/>
  <c r="O59" i="24"/>
  <c r="O387" i="24"/>
  <c r="O384" i="24" s="1"/>
  <c r="O109" i="24"/>
  <c r="O106" i="24" s="1"/>
  <c r="N182" i="30"/>
  <c r="N56" i="30"/>
  <c r="N6" i="30"/>
  <c r="N233" i="30"/>
  <c r="N207" i="36"/>
  <c r="N132" i="36"/>
  <c r="N31" i="36"/>
  <c r="N309" i="36"/>
  <c r="M233" i="51"/>
  <c r="M6" i="51"/>
  <c r="M56" i="51"/>
  <c r="M182" i="51"/>
  <c r="H6" i="43"/>
  <c r="H233" i="43"/>
  <c r="H182" i="43"/>
  <c r="H56" i="43"/>
  <c r="F109" i="47"/>
  <c r="F106" i="47" s="1"/>
  <c r="F185" i="47"/>
  <c r="F337" i="47"/>
  <c r="F387" i="47"/>
  <c r="F384" i="47" s="1"/>
  <c r="F261" i="47"/>
  <c r="F210" i="47"/>
  <c r="F135" i="47"/>
  <c r="F84" i="47"/>
  <c r="F33" i="47"/>
  <c r="F362" i="47"/>
  <c r="F286" i="47"/>
  <c r="F283" i="47" s="1"/>
  <c r="F236" i="47"/>
  <c r="F312" i="47"/>
  <c r="F59" i="47"/>
  <c r="F160" i="47"/>
  <c r="K531" i="27"/>
  <c r="X542" i="27" s="1"/>
  <c r="J531" i="29"/>
  <c r="X541" i="29" s="1"/>
  <c r="L132" i="27"/>
  <c r="L309" i="27"/>
  <c r="L207" i="27"/>
  <c r="L31" i="27"/>
  <c r="I160" i="28"/>
  <c r="I135" i="28"/>
  <c r="I109" i="28"/>
  <c r="I106" i="28" s="1"/>
  <c r="I59" i="28"/>
  <c r="I362" i="28"/>
  <c r="I261" i="28"/>
  <c r="I33" i="28"/>
  <c r="I286" i="28"/>
  <c r="I283" i="28" s="1"/>
  <c r="I210" i="28"/>
  <c r="I337" i="28"/>
  <c r="I185" i="28"/>
  <c r="I236" i="28"/>
  <c r="I312" i="28"/>
  <c r="I387" i="28"/>
  <c r="I384" i="28" s="1"/>
  <c r="I84" i="28"/>
  <c r="G207" i="25"/>
  <c r="G309" i="25"/>
  <c r="G31" i="25"/>
  <c r="G132" i="25"/>
  <c r="J56" i="35"/>
  <c r="J6" i="35"/>
  <c r="J182" i="35"/>
  <c r="J233" i="35"/>
  <c r="H210" i="36"/>
  <c r="H236" i="36"/>
  <c r="H387" i="36"/>
  <c r="H384" i="36" s="1"/>
  <c r="H337" i="36"/>
  <c r="H109" i="36"/>
  <c r="H106" i="36" s="1"/>
  <c r="H286" i="36"/>
  <c r="H283" i="36" s="1"/>
  <c r="H160" i="36"/>
  <c r="H135" i="36"/>
  <c r="H261" i="36"/>
  <c r="H312" i="36"/>
  <c r="H59" i="36"/>
  <c r="H33" i="36"/>
  <c r="H84" i="36"/>
  <c r="H185" i="36"/>
  <c r="H362" i="36"/>
  <c r="J160" i="38"/>
  <c r="J261" i="38"/>
  <c r="J185" i="38"/>
  <c r="J210" i="38"/>
  <c r="J135" i="38"/>
  <c r="J59" i="38"/>
  <c r="J33" i="38"/>
  <c r="J84" i="38"/>
  <c r="J286" i="38"/>
  <c r="J283" i="38" s="1"/>
  <c r="J362" i="38"/>
  <c r="J387" i="38"/>
  <c r="J384" i="38" s="1"/>
  <c r="J337" i="38"/>
  <c r="J236" i="38"/>
  <c r="J109" i="38"/>
  <c r="J106" i="38" s="1"/>
  <c r="J312" i="38"/>
  <c r="I31" i="47"/>
  <c r="I309" i="47"/>
  <c r="I132" i="47"/>
  <c r="I207" i="47"/>
  <c r="N531" i="47"/>
  <c r="AS135" i="17"/>
  <c r="AN135" i="17"/>
  <c r="O309" i="41"/>
  <c r="O207" i="41"/>
  <c r="O31" i="41"/>
  <c r="O132" i="41"/>
  <c r="H182" i="15"/>
  <c r="H56" i="15"/>
  <c r="H233" i="15"/>
  <c r="H6" i="15"/>
  <c r="H531" i="25"/>
  <c r="X539" i="25" s="1"/>
  <c r="F309" i="28"/>
  <c r="F207" i="28"/>
  <c r="F31" i="28"/>
  <c r="F132" i="28"/>
  <c r="K56" i="26"/>
  <c r="K6" i="26"/>
  <c r="K182" i="26"/>
  <c r="K233" i="26"/>
  <c r="G531" i="24"/>
  <c r="X538" i="24" s="1"/>
  <c r="O33" i="41"/>
  <c r="O210" i="41"/>
  <c r="O312" i="41"/>
  <c r="O261" i="41"/>
  <c r="O109" i="41"/>
  <c r="O106" i="41" s="1"/>
  <c r="O286" i="41"/>
  <c r="O283" i="41" s="1"/>
  <c r="O84" i="41"/>
  <c r="O362" i="41"/>
  <c r="O59" i="41"/>
  <c r="O387" i="41"/>
  <c r="O384" i="41" s="1"/>
  <c r="O135" i="41"/>
  <c r="O236" i="41"/>
  <c r="O337" i="41"/>
  <c r="O160" i="41"/>
  <c r="O185" i="41"/>
  <c r="D185" i="15"/>
  <c r="D312" i="15"/>
  <c r="D387" i="15"/>
  <c r="D384" i="15" s="1"/>
  <c r="D84" i="15"/>
  <c r="D109" i="15"/>
  <c r="D106" i="15" s="1"/>
  <c r="D286" i="15"/>
  <c r="D283" i="15" s="1"/>
  <c r="D362" i="15"/>
  <c r="D236" i="15"/>
  <c r="D337" i="15"/>
  <c r="D33" i="15"/>
  <c r="D59" i="15"/>
  <c r="D160" i="15"/>
  <c r="D261" i="15"/>
  <c r="D210" i="15"/>
  <c r="D135" i="15"/>
  <c r="M531" i="47"/>
  <c r="X544" i="47" s="1"/>
  <c r="H531" i="28"/>
  <c r="X539" i="28" s="1"/>
  <c r="H312" i="29"/>
  <c r="H84" i="29"/>
  <c r="H236" i="29"/>
  <c r="H286" i="29"/>
  <c r="H283" i="29" s="1"/>
  <c r="H160" i="29"/>
  <c r="H387" i="29"/>
  <c r="H384" i="29" s="1"/>
  <c r="H135" i="29"/>
  <c r="H362" i="29"/>
  <c r="H261" i="29"/>
  <c r="H33" i="29"/>
  <c r="H337" i="29"/>
  <c r="H59" i="29"/>
  <c r="H185" i="29"/>
  <c r="H210" i="29"/>
  <c r="H109" i="29"/>
  <c r="H106" i="29" s="1"/>
  <c r="AP49" i="17"/>
  <c r="AN86" i="17"/>
  <c r="AS86" i="17"/>
  <c r="AN41" i="17"/>
  <c r="AS41" i="17"/>
  <c r="AP129" i="17"/>
  <c r="AN44" i="17"/>
  <c r="AS44" i="17"/>
  <c r="G286" i="28"/>
  <c r="G283" i="28" s="1"/>
  <c r="G33" i="28"/>
  <c r="G84" i="28"/>
  <c r="G261" i="28"/>
  <c r="G135" i="28"/>
  <c r="G236" i="28"/>
  <c r="G210" i="28"/>
  <c r="G387" i="28"/>
  <c r="G384" i="28" s="1"/>
  <c r="G312" i="28"/>
  <c r="G160" i="28"/>
  <c r="G185" i="28"/>
  <c r="G109" i="28"/>
  <c r="G106" i="28" s="1"/>
  <c r="G362" i="28"/>
  <c r="G59" i="28"/>
  <c r="G337" i="28"/>
  <c r="J286" i="27"/>
  <c r="J283" i="27" s="1"/>
  <c r="J33" i="27"/>
  <c r="J160" i="27"/>
  <c r="J59" i="27"/>
  <c r="J185" i="27"/>
  <c r="J362" i="27"/>
  <c r="J236" i="27"/>
  <c r="J387" i="27"/>
  <c r="J384" i="27" s="1"/>
  <c r="J109" i="27"/>
  <c r="J106" i="27" s="1"/>
  <c r="J84" i="27"/>
  <c r="J135" i="27"/>
  <c r="J210" i="27"/>
  <c r="J312" i="27"/>
  <c r="J337" i="27"/>
  <c r="J261" i="27"/>
  <c r="F207" i="29"/>
  <c r="F31" i="29"/>
  <c r="F132" i="29"/>
  <c r="F309" i="29"/>
  <c r="D387" i="29"/>
  <c r="D384" i="29" s="1"/>
  <c r="D312" i="29"/>
  <c r="D33" i="29"/>
  <c r="D337" i="29"/>
  <c r="D185" i="29"/>
  <c r="D109" i="29"/>
  <c r="D106" i="29" s="1"/>
  <c r="D59" i="29"/>
  <c r="D261" i="29"/>
  <c r="D84" i="29"/>
  <c r="D236" i="29"/>
  <c r="D286" i="29"/>
  <c r="D283" i="29" s="1"/>
  <c r="D160" i="29"/>
  <c r="D135" i="29"/>
  <c r="D210" i="29"/>
  <c r="D362" i="29"/>
  <c r="F6" i="29"/>
  <c r="F182" i="29"/>
  <c r="F233" i="29"/>
  <c r="F56" i="29"/>
  <c r="D56" i="49"/>
  <c r="D233" i="49"/>
  <c r="D182" i="49"/>
  <c r="D6" i="49"/>
  <c r="K531" i="51"/>
  <c r="X542" i="51" s="1"/>
  <c r="F531" i="30"/>
  <c r="I309" i="31"/>
  <c r="I207" i="31"/>
  <c r="I132" i="31"/>
  <c r="I31" i="31"/>
  <c r="O337" i="39"/>
  <c r="O109" i="39"/>
  <c r="O106" i="39" s="1"/>
  <c r="O210" i="39"/>
  <c r="O84" i="39"/>
  <c r="O261" i="39"/>
  <c r="O387" i="39"/>
  <c r="O384" i="39" s="1"/>
  <c r="O286" i="39"/>
  <c r="O283" i="39" s="1"/>
  <c r="O312" i="39"/>
  <c r="O59" i="39"/>
  <c r="O135" i="39"/>
  <c r="O33" i="39"/>
  <c r="O236" i="39"/>
  <c r="O160" i="39"/>
  <c r="O362" i="39"/>
  <c r="O185" i="39"/>
  <c r="K286" i="36"/>
  <c r="K283" i="36" s="1"/>
  <c r="K362" i="36"/>
  <c r="K59" i="36"/>
  <c r="K185" i="36"/>
  <c r="K387" i="36"/>
  <c r="K384" i="36" s="1"/>
  <c r="K160" i="36"/>
  <c r="K261" i="36"/>
  <c r="K135" i="36"/>
  <c r="K210" i="36"/>
  <c r="K33" i="36"/>
  <c r="K84" i="36"/>
  <c r="K312" i="36"/>
  <c r="K109" i="36"/>
  <c r="K106" i="36" s="1"/>
  <c r="K337" i="36"/>
  <c r="K236" i="36"/>
  <c r="H59" i="44"/>
  <c r="H84" i="44"/>
  <c r="H236" i="44"/>
  <c r="H109" i="44"/>
  <c r="H106" i="44" s="1"/>
  <c r="H135" i="44"/>
  <c r="H33" i="44"/>
  <c r="H387" i="44"/>
  <c r="H384" i="44" s="1"/>
  <c r="H312" i="44"/>
  <c r="H185" i="44"/>
  <c r="H362" i="44"/>
  <c r="H261" i="44"/>
  <c r="H286" i="44"/>
  <c r="H283" i="44" s="1"/>
  <c r="H210" i="44"/>
  <c r="H337" i="44"/>
  <c r="H160" i="44"/>
  <c r="O59" i="28"/>
  <c r="O286" i="28"/>
  <c r="O283" i="28" s="1"/>
  <c r="O84" i="28"/>
  <c r="O33" i="28"/>
  <c r="O337" i="28"/>
  <c r="O160" i="28"/>
  <c r="O312" i="28"/>
  <c r="O210" i="28"/>
  <c r="O362" i="28"/>
  <c r="O109" i="28"/>
  <c r="O106" i="28" s="1"/>
  <c r="O135" i="28"/>
  <c r="O261" i="28"/>
  <c r="O387" i="28"/>
  <c r="O384" i="28" s="1"/>
  <c r="O185" i="28"/>
  <c r="O236" i="28"/>
  <c r="O6" i="27"/>
  <c r="O56" i="27"/>
  <c r="O233" i="27"/>
  <c r="O182" i="27"/>
  <c r="J56" i="27"/>
  <c r="J233" i="27"/>
  <c r="J6" i="27"/>
  <c r="J182" i="27"/>
  <c r="O233" i="45"/>
  <c r="O182" i="45"/>
  <c r="O56" i="45"/>
  <c r="O6" i="45"/>
  <c r="D59" i="28"/>
  <c r="D362" i="28"/>
  <c r="D387" i="28"/>
  <c r="D384" i="28" s="1"/>
  <c r="D185" i="28"/>
  <c r="D160" i="28"/>
  <c r="D337" i="28"/>
  <c r="D261" i="28"/>
  <c r="D84" i="28"/>
  <c r="D236" i="28"/>
  <c r="D135" i="28"/>
  <c r="D286" i="28"/>
  <c r="D283" i="28" s="1"/>
  <c r="D109" i="28"/>
  <c r="D106" i="28" s="1"/>
  <c r="D312" i="28"/>
  <c r="D210" i="28"/>
  <c r="D33" i="28"/>
  <c r="G207" i="28"/>
  <c r="G309" i="28"/>
  <c r="G132" i="28"/>
  <c r="G31" i="28"/>
  <c r="N109" i="45"/>
  <c r="N106" i="45" s="1"/>
  <c r="N210" i="45"/>
  <c r="N387" i="45"/>
  <c r="N384" i="45" s="1"/>
  <c r="N286" i="45"/>
  <c r="N283" i="45" s="1"/>
  <c r="N160" i="45"/>
  <c r="N33" i="45"/>
  <c r="N337" i="45"/>
  <c r="N84" i="45"/>
  <c r="N236" i="45"/>
  <c r="N135" i="45"/>
  <c r="N59" i="45"/>
  <c r="N362" i="45"/>
  <c r="N312" i="45"/>
  <c r="N261" i="45"/>
  <c r="N185" i="45"/>
  <c r="M31" i="31"/>
  <c r="M207" i="31"/>
  <c r="M309" i="31"/>
  <c r="M132" i="31"/>
  <c r="M531" i="37"/>
  <c r="X544" i="37" s="1"/>
  <c r="E56" i="26"/>
  <c r="E233" i="26"/>
  <c r="E182" i="26"/>
  <c r="E6" i="26"/>
  <c r="O531" i="44"/>
  <c r="D56" i="34"/>
  <c r="D182" i="34"/>
  <c r="D6" i="34"/>
  <c r="D233" i="34"/>
  <c r="E31" i="25"/>
  <c r="E132" i="25"/>
  <c r="E207" i="25"/>
  <c r="E309" i="25"/>
  <c r="G531" i="27"/>
  <c r="X538" i="27" s="1"/>
  <c r="L531" i="45"/>
  <c r="X543" i="45" s="1"/>
  <c r="E207" i="15"/>
  <c r="E132" i="15"/>
  <c r="E31" i="15"/>
  <c r="E309" i="15"/>
  <c r="K31" i="25"/>
  <c r="K207" i="25"/>
  <c r="K309" i="25"/>
  <c r="K132" i="25"/>
  <c r="M531" i="28"/>
  <c r="X544" i="28" s="1"/>
  <c r="H56" i="35"/>
  <c r="H182" i="35"/>
  <c r="H233" i="35"/>
  <c r="H6" i="35"/>
  <c r="F6" i="27"/>
  <c r="F12" i="27" s="1"/>
  <c r="F233" i="27"/>
  <c r="F56" i="27"/>
  <c r="F182" i="27"/>
  <c r="H362" i="25"/>
  <c r="H261" i="25"/>
  <c r="H160" i="25"/>
  <c r="H84" i="25"/>
  <c r="H337" i="25"/>
  <c r="H210" i="25"/>
  <c r="H135" i="25"/>
  <c r="H185" i="25"/>
  <c r="H59" i="25"/>
  <c r="H109" i="25"/>
  <c r="H106" i="25" s="1"/>
  <c r="H312" i="25"/>
  <c r="H286" i="25"/>
  <c r="H283" i="25" s="1"/>
  <c r="H33" i="25"/>
  <c r="H236" i="25"/>
  <c r="H387" i="25"/>
  <c r="H384" i="25" s="1"/>
  <c r="N210" i="35"/>
  <c r="N109" i="35"/>
  <c r="N106" i="35" s="1"/>
  <c r="N312" i="35"/>
  <c r="N387" i="35"/>
  <c r="N384" i="35" s="1"/>
  <c r="N337" i="35"/>
  <c r="N135" i="35"/>
  <c r="N261" i="35"/>
  <c r="N33" i="35"/>
  <c r="N185" i="35"/>
  <c r="N84" i="35"/>
  <c r="N362" i="35"/>
  <c r="N160" i="35"/>
  <c r="N236" i="35"/>
  <c r="N59" i="35"/>
  <c r="N286" i="35"/>
  <c r="N283" i="35" s="1"/>
  <c r="E31" i="34"/>
  <c r="E207" i="34"/>
  <c r="E309" i="34"/>
  <c r="E132" i="34"/>
  <c r="O312" i="51"/>
  <c r="O337" i="51"/>
  <c r="O185" i="51"/>
  <c r="O109" i="51"/>
  <c r="O106" i="51" s="1"/>
  <c r="O236" i="51"/>
  <c r="O84" i="51"/>
  <c r="O160" i="51"/>
  <c r="O362" i="51"/>
  <c r="O59" i="51"/>
  <c r="O33" i="51"/>
  <c r="O210" i="51"/>
  <c r="O286" i="51"/>
  <c r="O283" i="51" s="1"/>
  <c r="O135" i="51"/>
  <c r="O261" i="51"/>
  <c r="O387" i="51"/>
  <c r="O384" i="51" s="1"/>
  <c r="J182" i="37"/>
  <c r="J6" i="37"/>
  <c r="J233" i="37"/>
  <c r="J56" i="37"/>
  <c r="F84" i="49"/>
  <c r="F236" i="49"/>
  <c r="F33" i="49"/>
  <c r="F210" i="49"/>
  <c r="F59" i="49"/>
  <c r="F337" i="49"/>
  <c r="F261" i="49"/>
  <c r="F312" i="49"/>
  <c r="F387" i="49"/>
  <c r="F384" i="49" s="1"/>
  <c r="F135" i="49"/>
  <c r="F160" i="49"/>
  <c r="F286" i="49"/>
  <c r="F283" i="49" s="1"/>
  <c r="F109" i="49"/>
  <c r="F106" i="49" s="1"/>
  <c r="F362" i="49"/>
  <c r="F185" i="49"/>
  <c r="F31" i="42"/>
  <c r="F309" i="42"/>
  <c r="F132" i="42"/>
  <c r="F207" i="42"/>
  <c r="K33" i="41"/>
  <c r="K312" i="41"/>
  <c r="K236" i="41"/>
  <c r="K84" i="41"/>
  <c r="K59" i="41"/>
  <c r="K160" i="41"/>
  <c r="K286" i="41"/>
  <c r="K283" i="41" s="1"/>
  <c r="K109" i="41"/>
  <c r="K106" i="41" s="1"/>
  <c r="K261" i="41"/>
  <c r="K210" i="41"/>
  <c r="K362" i="41"/>
  <c r="K337" i="41"/>
  <c r="K135" i="41"/>
  <c r="K387" i="41"/>
  <c r="K384" i="41" s="1"/>
  <c r="K185" i="41"/>
  <c r="M337" i="32"/>
  <c r="M312" i="32"/>
  <c r="M261" i="32"/>
  <c r="M210" i="32"/>
  <c r="M387" i="32"/>
  <c r="M384" i="32" s="1"/>
  <c r="M185" i="32"/>
  <c r="M84" i="32"/>
  <c r="M236" i="32"/>
  <c r="M109" i="32"/>
  <c r="M106" i="32" s="1"/>
  <c r="M33" i="32"/>
  <c r="M362" i="32"/>
  <c r="M160" i="32"/>
  <c r="M59" i="32"/>
  <c r="M286" i="32"/>
  <c r="M283" i="32" s="1"/>
  <c r="M135" i="32"/>
  <c r="D337" i="35"/>
  <c r="D387" i="35"/>
  <c r="D384" i="35" s="1"/>
  <c r="D185" i="35"/>
  <c r="D135" i="35"/>
  <c r="D109" i="35"/>
  <c r="D106" i="35" s="1"/>
  <c r="D59" i="35"/>
  <c r="D84" i="35"/>
  <c r="D261" i="35"/>
  <c r="D160" i="35"/>
  <c r="D362" i="35"/>
  <c r="D312" i="35"/>
  <c r="D210" i="35"/>
  <c r="D286" i="35"/>
  <c r="D283" i="35" s="1"/>
  <c r="D236" i="35"/>
  <c r="D33" i="35"/>
  <c r="E362" i="15"/>
  <c r="E286" i="15"/>
  <c r="E283" i="15" s="1"/>
  <c r="E210" i="15"/>
  <c r="E312" i="15"/>
  <c r="E135" i="15"/>
  <c r="E261" i="15"/>
  <c r="E33" i="15"/>
  <c r="E160" i="15"/>
  <c r="E84" i="15"/>
  <c r="E59" i="15"/>
  <c r="E236" i="15"/>
  <c r="E387" i="15"/>
  <c r="E384" i="15" s="1"/>
  <c r="E185" i="15"/>
  <c r="E337" i="15"/>
  <c r="E109" i="15"/>
  <c r="E106" i="15" s="1"/>
  <c r="M31" i="15"/>
  <c r="M132" i="15"/>
  <c r="M207" i="15"/>
  <c r="M309" i="15"/>
  <c r="I531" i="29"/>
  <c r="X540" i="29" s="1"/>
  <c r="K132" i="36"/>
  <c r="K309" i="36"/>
  <c r="K207" i="36"/>
  <c r="K31" i="36"/>
  <c r="K38" i="36" s="1"/>
  <c r="K44" i="36" s="1"/>
  <c r="K416" i="36" s="1"/>
  <c r="E210" i="47"/>
  <c r="E33" i="47"/>
  <c r="E160" i="47"/>
  <c r="E185" i="47"/>
  <c r="E362" i="47"/>
  <c r="E84" i="47"/>
  <c r="E236" i="47"/>
  <c r="E109" i="47"/>
  <c r="E106" i="47" s="1"/>
  <c r="E261" i="47"/>
  <c r="E286" i="47"/>
  <c r="E283" i="47" s="1"/>
  <c r="E135" i="47"/>
  <c r="E337" i="47"/>
  <c r="E387" i="47"/>
  <c r="E384" i="47" s="1"/>
  <c r="E312" i="47"/>
  <c r="E59" i="47"/>
  <c r="L531" i="51"/>
  <c r="N531" i="30"/>
  <c r="X545" i="30" s="1"/>
  <c r="D31" i="43"/>
  <c r="D132" i="43"/>
  <c r="D207" i="43"/>
  <c r="D309" i="43"/>
  <c r="H56" i="45"/>
  <c r="H6" i="45"/>
  <c r="H233" i="45"/>
  <c r="H182" i="45"/>
  <c r="M309" i="41"/>
  <c r="M31" i="41"/>
  <c r="M132" i="41"/>
  <c r="M207" i="41"/>
  <c r="I531" i="41"/>
  <c r="X540" i="41" s="1"/>
  <c r="D531" i="28"/>
  <c r="F207" i="15"/>
  <c r="F31" i="15"/>
  <c r="F132" i="15"/>
  <c r="F309" i="15"/>
  <c r="D160" i="41"/>
  <c r="D185" i="41"/>
  <c r="D210" i="41"/>
  <c r="D33" i="41"/>
  <c r="D362" i="41"/>
  <c r="D84" i="41"/>
  <c r="D312" i="41"/>
  <c r="D261" i="41"/>
  <c r="D59" i="41"/>
  <c r="D387" i="41"/>
  <c r="D384" i="41" s="1"/>
  <c r="D337" i="41"/>
  <c r="D236" i="41"/>
  <c r="D109" i="41"/>
  <c r="D106" i="41" s="1"/>
  <c r="D135" i="41"/>
  <c r="D286" i="41"/>
  <c r="D283" i="41" s="1"/>
  <c r="M312" i="27"/>
  <c r="M362" i="27"/>
  <c r="M185" i="27"/>
  <c r="M135" i="27"/>
  <c r="M261" i="27"/>
  <c r="M236" i="27"/>
  <c r="M337" i="27"/>
  <c r="M387" i="27"/>
  <c r="M384" i="27" s="1"/>
  <c r="M210" i="27"/>
  <c r="M84" i="27"/>
  <c r="M286" i="27"/>
  <c r="M283" i="27" s="1"/>
  <c r="M160" i="27"/>
  <c r="M33" i="27"/>
  <c r="M109" i="27"/>
  <c r="M106" i="27" s="1"/>
  <c r="M59" i="27"/>
  <c r="J261" i="41"/>
  <c r="J210" i="41"/>
  <c r="J387" i="41"/>
  <c r="J384" i="41" s="1"/>
  <c r="J59" i="41"/>
  <c r="J312" i="41"/>
  <c r="J337" i="41"/>
  <c r="J135" i="41"/>
  <c r="J84" i="41"/>
  <c r="J160" i="41"/>
  <c r="J286" i="41"/>
  <c r="J283" i="41" s="1"/>
  <c r="J185" i="41"/>
  <c r="J236" i="41"/>
  <c r="J109" i="41"/>
  <c r="J106" i="41" s="1"/>
  <c r="J33" i="41"/>
  <c r="J362" i="41"/>
  <c r="M531" i="51"/>
  <c r="X544" i="51" s="1"/>
  <c r="E207" i="30"/>
  <c r="E309" i="30"/>
  <c r="E132" i="30"/>
  <c r="E31" i="30"/>
  <c r="N531" i="46"/>
  <c r="X545" i="46" s="1"/>
  <c r="I387" i="41"/>
  <c r="I384" i="41" s="1"/>
  <c r="I84" i="41"/>
  <c r="I261" i="41"/>
  <c r="I210" i="41"/>
  <c r="I135" i="41"/>
  <c r="I312" i="41"/>
  <c r="I33" i="41"/>
  <c r="I109" i="41"/>
  <c r="I106" i="41" s="1"/>
  <c r="I185" i="41"/>
  <c r="I59" i="41"/>
  <c r="I337" i="41"/>
  <c r="I362" i="41"/>
  <c r="I236" i="41"/>
  <c r="I160" i="41"/>
  <c r="I286" i="41"/>
  <c r="I283" i="41" s="1"/>
  <c r="D233" i="27"/>
  <c r="D182" i="27"/>
  <c r="D56" i="27"/>
  <c r="D6" i="27"/>
  <c r="K233" i="27"/>
  <c r="K56" i="27"/>
  <c r="K6" i="27"/>
  <c r="K182" i="27"/>
  <c r="G6" i="41"/>
  <c r="G56" i="41"/>
  <c r="G233" i="41"/>
  <c r="G182" i="41"/>
  <c r="N6" i="32"/>
  <c r="N233" i="32"/>
  <c r="N56" i="32"/>
  <c r="N182" i="32"/>
  <c r="N233" i="37"/>
  <c r="N6" i="37"/>
  <c r="N182" i="37"/>
  <c r="N56" i="37"/>
  <c r="G286" i="26"/>
  <c r="G283" i="26" s="1"/>
  <c r="G109" i="26"/>
  <c r="G106" i="26" s="1"/>
  <c r="G59" i="26"/>
  <c r="G160" i="26"/>
  <c r="G337" i="26"/>
  <c r="G236" i="26"/>
  <c r="G33" i="26"/>
  <c r="G84" i="26"/>
  <c r="G261" i="26"/>
  <c r="G185" i="26"/>
  <c r="G387" i="26"/>
  <c r="G384" i="26" s="1"/>
  <c r="G135" i="26"/>
  <c r="G312" i="26"/>
  <c r="G362" i="26"/>
  <c r="G210" i="26"/>
  <c r="D132" i="28"/>
  <c r="D31" i="28"/>
  <c r="D309" i="28"/>
  <c r="D207" i="28"/>
  <c r="D210" i="47"/>
  <c r="D286" i="47"/>
  <c r="D283" i="47" s="1"/>
  <c r="D312" i="47"/>
  <c r="D236" i="47"/>
  <c r="D135" i="47"/>
  <c r="D337" i="47"/>
  <c r="D362" i="47"/>
  <c r="D109" i="47"/>
  <c r="D106" i="47" s="1"/>
  <c r="D387" i="47"/>
  <c r="D384" i="47" s="1"/>
  <c r="D185" i="47"/>
  <c r="D59" i="47"/>
  <c r="D84" i="47"/>
  <c r="D33" i="47"/>
  <c r="D261" i="47"/>
  <c r="D160" i="47"/>
  <c r="N261" i="27"/>
  <c r="N185" i="27"/>
  <c r="N135" i="27"/>
  <c r="N84" i="27"/>
  <c r="N33" i="27"/>
  <c r="N286" i="27"/>
  <c r="N283" i="27" s="1"/>
  <c r="N109" i="27"/>
  <c r="N106" i="27" s="1"/>
  <c r="N362" i="27"/>
  <c r="N387" i="27"/>
  <c r="N384" i="27" s="1"/>
  <c r="N236" i="27"/>
  <c r="N59" i="27"/>
  <c r="N312" i="27"/>
  <c r="N337" i="27"/>
  <c r="N160" i="27"/>
  <c r="N210" i="27"/>
  <c r="H233" i="30"/>
  <c r="H6" i="30"/>
  <c r="H182" i="30"/>
  <c r="H56" i="30"/>
  <c r="O309" i="40"/>
  <c r="O207" i="40"/>
  <c r="O31" i="40"/>
  <c r="O132" i="40"/>
  <c r="L531" i="37"/>
  <c r="X543" i="37" s="1"/>
  <c r="I207" i="51"/>
  <c r="I31" i="51"/>
  <c r="I309" i="51"/>
  <c r="I132" i="51"/>
  <c r="J531" i="43"/>
  <c r="K210" i="28"/>
  <c r="K160" i="28"/>
  <c r="K387" i="28"/>
  <c r="K384" i="28" s="1"/>
  <c r="K109" i="28"/>
  <c r="K106" i="28" s="1"/>
  <c r="K135" i="28"/>
  <c r="K261" i="28"/>
  <c r="K59" i="28"/>
  <c r="K286" i="28"/>
  <c r="K283" i="28" s="1"/>
  <c r="K312" i="28"/>
  <c r="K185" i="28"/>
  <c r="K362" i="28"/>
  <c r="K337" i="28"/>
  <c r="K84" i="28"/>
  <c r="K33" i="28"/>
  <c r="K236" i="28"/>
  <c r="AS42" i="17"/>
  <c r="AN42" i="17"/>
  <c r="AP84" i="17"/>
  <c r="AN176" i="17"/>
  <c r="AS176" i="17"/>
  <c r="AS169" i="17"/>
  <c r="AN169" i="17"/>
  <c r="D31" i="41"/>
  <c r="D207" i="41"/>
  <c r="D309" i="41"/>
  <c r="D132" i="41"/>
  <c r="F531" i="29"/>
  <c r="X537" i="29" s="1"/>
  <c r="K6" i="45"/>
  <c r="K233" i="45"/>
  <c r="K182" i="45"/>
  <c r="K56" i="45"/>
  <c r="F531" i="45"/>
  <c r="G210" i="27"/>
  <c r="G185" i="27"/>
  <c r="G387" i="27"/>
  <c r="G384" i="27" s="1"/>
  <c r="G84" i="27"/>
  <c r="G286" i="27"/>
  <c r="G283" i="27" s="1"/>
  <c r="G160" i="27"/>
  <c r="G109" i="27"/>
  <c r="G106" i="27" s="1"/>
  <c r="G337" i="27"/>
  <c r="G59" i="27"/>
  <c r="G236" i="27"/>
  <c r="G261" i="27"/>
  <c r="G33" i="27"/>
  <c r="G312" i="27"/>
  <c r="G362" i="27"/>
  <c r="G135" i="27"/>
  <c r="F362" i="25"/>
  <c r="F185" i="25"/>
  <c r="F261" i="25"/>
  <c r="F160" i="25"/>
  <c r="F286" i="25"/>
  <c r="F283" i="25" s="1"/>
  <c r="F312" i="25"/>
  <c r="F84" i="25"/>
  <c r="F135" i="25"/>
  <c r="F337" i="25"/>
  <c r="F109" i="25"/>
  <c r="F106" i="25" s="1"/>
  <c r="F59" i="25"/>
  <c r="F210" i="25"/>
  <c r="F387" i="25"/>
  <c r="F384" i="25" s="1"/>
  <c r="F236" i="25"/>
  <c r="F33" i="25"/>
  <c r="K31" i="27"/>
  <c r="K132" i="27"/>
  <c r="K207" i="27"/>
  <c r="K309" i="27"/>
  <c r="L309" i="48"/>
  <c r="L132" i="48"/>
  <c r="L31" i="48"/>
  <c r="L207" i="48"/>
  <c r="D6" i="38"/>
  <c r="D233" i="38"/>
  <c r="D56" i="38"/>
  <c r="D182" i="38"/>
  <c r="J109" i="43"/>
  <c r="J106" i="43" s="1"/>
  <c r="J160" i="43"/>
  <c r="J261" i="43"/>
  <c r="J387" i="43"/>
  <c r="J384" i="43" s="1"/>
  <c r="J84" i="43"/>
  <c r="J362" i="43"/>
  <c r="J135" i="43"/>
  <c r="J59" i="43"/>
  <c r="J185" i="43"/>
  <c r="J236" i="43"/>
  <c r="J337" i="43"/>
  <c r="J312" i="43"/>
  <c r="J286" i="43"/>
  <c r="J283" i="43" s="1"/>
  <c r="J210" i="43"/>
  <c r="J33" i="43"/>
  <c r="O531" i="32"/>
  <c r="X546" i="32" s="1"/>
  <c r="M182" i="33"/>
  <c r="M233" i="33"/>
  <c r="M56" i="33"/>
  <c r="M6" i="33"/>
  <c r="O233" i="42"/>
  <c r="O182" i="42"/>
  <c r="O6" i="42"/>
  <c r="O56" i="42"/>
  <c r="G531" i="37"/>
  <c r="X538" i="37" s="1"/>
  <c r="J233" i="15"/>
  <c r="J182" i="15"/>
  <c r="J56" i="15"/>
  <c r="J6" i="15"/>
  <c r="E286" i="28"/>
  <c r="E283" i="28" s="1"/>
  <c r="E33" i="28"/>
  <c r="E185" i="28"/>
  <c r="E261" i="28"/>
  <c r="E59" i="28"/>
  <c r="E337" i="28"/>
  <c r="E362" i="28"/>
  <c r="E160" i="28"/>
  <c r="E210" i="28"/>
  <c r="E312" i="28"/>
  <c r="E135" i="28"/>
  <c r="E387" i="28"/>
  <c r="E384" i="28" s="1"/>
  <c r="E84" i="28"/>
  <c r="E109" i="28"/>
  <c r="E106" i="28" s="1"/>
  <c r="E236" i="28"/>
  <c r="D622" i="15"/>
  <c r="D627" i="15"/>
  <c r="D626" i="15"/>
  <c r="D628" i="15"/>
  <c r="D621" i="15"/>
  <c r="D631" i="15"/>
  <c r="D632" i="15"/>
  <c r="D625" i="15"/>
  <c r="D630" i="15"/>
  <c r="D629" i="15"/>
  <c r="H135" i="28"/>
  <c r="H210" i="28"/>
  <c r="H236" i="28"/>
  <c r="H33" i="28"/>
  <c r="H387" i="28"/>
  <c r="H384" i="28" s="1"/>
  <c r="H337" i="28"/>
  <c r="H84" i="28"/>
  <c r="H109" i="28"/>
  <c r="H106" i="28" s="1"/>
  <c r="H286" i="28"/>
  <c r="H283" i="28" s="1"/>
  <c r="H312" i="28"/>
  <c r="H261" i="28"/>
  <c r="H160" i="28"/>
  <c r="H185" i="28"/>
  <c r="H59" i="28"/>
  <c r="H362" i="28"/>
  <c r="G132" i="27"/>
  <c r="G309" i="27"/>
  <c r="G31" i="27"/>
  <c r="G207" i="27"/>
  <c r="K531" i="36"/>
  <c r="X542" i="36" s="1"/>
  <c r="J236" i="51"/>
  <c r="J160" i="51"/>
  <c r="J387" i="51"/>
  <c r="J384" i="51" s="1"/>
  <c r="J185" i="51"/>
  <c r="J84" i="51"/>
  <c r="J109" i="51"/>
  <c r="J106" i="51" s="1"/>
  <c r="J362" i="51"/>
  <c r="J261" i="51"/>
  <c r="J210" i="51"/>
  <c r="J312" i="51"/>
  <c r="J33" i="51"/>
  <c r="J59" i="51"/>
  <c r="J135" i="51"/>
  <c r="J337" i="51"/>
  <c r="J286" i="51"/>
  <c r="J283" i="51" s="1"/>
  <c r="O531" i="48"/>
  <c r="X546" i="48" s="1"/>
  <c r="G207" i="31"/>
  <c r="G31" i="31"/>
  <c r="G309" i="31"/>
  <c r="G132" i="31"/>
  <c r="N531" i="26"/>
  <c r="X545" i="26" s="1"/>
  <c r="D210" i="44"/>
  <c r="D84" i="44"/>
  <c r="D362" i="44"/>
  <c r="D185" i="44"/>
  <c r="D59" i="44"/>
  <c r="D160" i="44"/>
  <c r="D135" i="44"/>
  <c r="D312" i="44"/>
  <c r="D261" i="44"/>
  <c r="D33" i="44"/>
  <c r="D387" i="44"/>
  <c r="D384" i="44" s="1"/>
  <c r="D337" i="44"/>
  <c r="D286" i="44"/>
  <c r="D283" i="44" s="1"/>
  <c r="D109" i="44"/>
  <c r="D106" i="44" s="1"/>
  <c r="D236" i="44"/>
  <c r="I309" i="41"/>
  <c r="I132" i="41"/>
  <c r="I207" i="41"/>
  <c r="I31" i="41"/>
  <c r="N531" i="27"/>
  <c r="X545" i="27" s="1"/>
  <c r="L362" i="27"/>
  <c r="L135" i="27"/>
  <c r="L261" i="27"/>
  <c r="L387" i="27"/>
  <c r="L384" i="27" s="1"/>
  <c r="L109" i="27"/>
  <c r="L106" i="27" s="1"/>
  <c r="L33" i="27"/>
  <c r="L337" i="27"/>
  <c r="L59" i="27"/>
  <c r="L286" i="27"/>
  <c r="L283" i="27" s="1"/>
  <c r="L84" i="27"/>
  <c r="L312" i="27"/>
  <c r="L236" i="27"/>
  <c r="L160" i="27"/>
  <c r="L210" i="27"/>
  <c r="L185" i="27"/>
  <c r="N31" i="28"/>
  <c r="N38" i="28" s="1"/>
  <c r="N44" i="28" s="1"/>
  <c r="N309" i="28"/>
  <c r="N207" i="28"/>
  <c r="N132" i="28"/>
  <c r="D6" i="25"/>
  <c r="D56" i="25"/>
  <c r="D233" i="25"/>
  <c r="D182" i="25"/>
  <c r="D531" i="30"/>
  <c r="N309" i="35"/>
  <c r="N207" i="35"/>
  <c r="N31" i="35"/>
  <c r="N132" i="35"/>
  <c r="K6" i="43"/>
  <c r="K182" i="43"/>
  <c r="K233" i="43"/>
  <c r="K56" i="43"/>
  <c r="O531" i="25"/>
  <c r="X546" i="25" s="1"/>
  <c r="J210" i="29"/>
  <c r="J185" i="29"/>
  <c r="J109" i="29"/>
  <c r="J106" i="29" s="1"/>
  <c r="J286" i="29"/>
  <c r="J283" i="29" s="1"/>
  <c r="J84" i="29"/>
  <c r="J362" i="29"/>
  <c r="J236" i="29"/>
  <c r="J33" i="29"/>
  <c r="J160" i="29"/>
  <c r="J337" i="29"/>
  <c r="J312" i="29"/>
  <c r="J387" i="29"/>
  <c r="J384" i="29" s="1"/>
  <c r="J261" i="29"/>
  <c r="J135" i="29"/>
  <c r="J59" i="29"/>
  <c r="E182" i="45"/>
  <c r="E6" i="45"/>
  <c r="E233" i="45"/>
  <c r="E56" i="45"/>
  <c r="L531" i="25"/>
  <c r="X543" i="25" s="1"/>
  <c r="K531" i="45"/>
  <c r="X542" i="45" s="1"/>
  <c r="J207" i="45"/>
  <c r="J132" i="45"/>
  <c r="J31" i="45"/>
  <c r="J309" i="45"/>
  <c r="O233" i="35"/>
  <c r="O6" i="35"/>
  <c r="O56" i="35"/>
  <c r="O182" i="35"/>
  <c r="L387" i="45"/>
  <c r="L384" i="45" s="1"/>
  <c r="L236" i="45"/>
  <c r="L210" i="45"/>
  <c r="L286" i="45"/>
  <c r="L283" i="45" s="1"/>
  <c r="L84" i="45"/>
  <c r="L362" i="45"/>
  <c r="L59" i="45"/>
  <c r="L109" i="45"/>
  <c r="L106" i="45" s="1"/>
  <c r="L312" i="45"/>
  <c r="L337" i="45"/>
  <c r="L185" i="45"/>
  <c r="L160" i="45"/>
  <c r="L33" i="45"/>
  <c r="L135" i="45"/>
  <c r="L261" i="45"/>
  <c r="E6" i="51"/>
  <c r="E56" i="51"/>
  <c r="E182" i="51"/>
  <c r="E233" i="51"/>
  <c r="F182" i="38"/>
  <c r="F6" i="38"/>
  <c r="F233" i="38"/>
  <c r="F56" i="38"/>
  <c r="G337" i="36"/>
  <c r="G33" i="36"/>
  <c r="G109" i="36"/>
  <c r="G106" i="36" s="1"/>
  <c r="G135" i="36"/>
  <c r="G185" i="36"/>
  <c r="G312" i="36"/>
  <c r="G84" i="36"/>
  <c r="G236" i="36"/>
  <c r="G160" i="36"/>
  <c r="G387" i="36"/>
  <c r="G384" i="36" s="1"/>
  <c r="G261" i="36"/>
  <c r="G286" i="36"/>
  <c r="G283" i="36" s="1"/>
  <c r="G210" i="36"/>
  <c r="G362" i="36"/>
  <c r="G59" i="36"/>
  <c r="K6" i="36"/>
  <c r="K182" i="36"/>
  <c r="K233" i="36"/>
  <c r="K56" i="36"/>
  <c r="G531" i="26"/>
  <c r="X538" i="26" s="1"/>
  <c r="F236" i="52"/>
  <c r="F286" i="52"/>
  <c r="F283" i="52" s="1"/>
  <c r="F84" i="52"/>
  <c r="F33" i="52"/>
  <c r="F135" i="52"/>
  <c r="F210" i="52"/>
  <c r="F337" i="52"/>
  <c r="F185" i="52"/>
  <c r="F261" i="52"/>
  <c r="F109" i="52"/>
  <c r="F106" i="52" s="1"/>
  <c r="F362" i="52"/>
  <c r="F160" i="52"/>
  <c r="F59" i="52"/>
  <c r="F387" i="52"/>
  <c r="F384" i="52" s="1"/>
  <c r="F312" i="52"/>
  <c r="M207" i="25"/>
  <c r="M309" i="25"/>
  <c r="M31" i="25"/>
  <c r="M38" i="25" s="1"/>
  <c r="M44" i="25" s="1"/>
  <c r="M416" i="25" s="1"/>
  <c r="M132" i="25"/>
  <c r="L236" i="35"/>
  <c r="L160" i="35"/>
  <c r="L84" i="35"/>
  <c r="L337" i="35"/>
  <c r="L312" i="35"/>
  <c r="L135" i="35"/>
  <c r="L59" i="35"/>
  <c r="L286" i="35"/>
  <c r="L283" i="35" s="1"/>
  <c r="L362" i="35"/>
  <c r="L33" i="35"/>
  <c r="L261" i="35"/>
  <c r="L109" i="35"/>
  <c r="L106" i="35" s="1"/>
  <c r="L210" i="35"/>
  <c r="L387" i="35"/>
  <c r="L384" i="35" s="1"/>
  <c r="L185" i="35"/>
  <c r="G233" i="45"/>
  <c r="G182" i="45"/>
  <c r="G6" i="45"/>
  <c r="G56" i="45"/>
  <c r="O309" i="45"/>
  <c r="O31" i="45"/>
  <c r="O207" i="45"/>
  <c r="O132" i="45"/>
  <c r="K56" i="28"/>
  <c r="K233" i="28"/>
  <c r="K6" i="28"/>
  <c r="K182" i="28"/>
  <c r="D622" i="49"/>
  <c r="D625" i="49"/>
  <c r="D626" i="49"/>
  <c r="D6" i="48"/>
  <c r="D56" i="48"/>
  <c r="D233" i="48"/>
  <c r="D182" i="48"/>
  <c r="I84" i="47"/>
  <c r="I362" i="47"/>
  <c r="I210" i="47"/>
  <c r="I33" i="47"/>
  <c r="I387" i="47"/>
  <c r="I384" i="47" s="1"/>
  <c r="I286" i="47"/>
  <c r="I283" i="47" s="1"/>
  <c r="I261" i="47"/>
  <c r="I312" i="47"/>
  <c r="I59" i="47"/>
  <c r="I236" i="47"/>
  <c r="I185" i="47"/>
  <c r="I160" i="47"/>
  <c r="I135" i="47"/>
  <c r="I109" i="47"/>
  <c r="I106" i="47" s="1"/>
  <c r="I337" i="47"/>
  <c r="M531" i="52"/>
  <c r="X544" i="52" s="1"/>
  <c r="L387" i="33"/>
  <c r="L384" i="33" s="1"/>
  <c r="L210" i="33"/>
  <c r="L160" i="33"/>
  <c r="L362" i="33"/>
  <c r="L135" i="33"/>
  <c r="L59" i="33"/>
  <c r="L33" i="33"/>
  <c r="L261" i="33"/>
  <c r="L337" i="33"/>
  <c r="L236" i="33"/>
  <c r="L185" i="33"/>
  <c r="L286" i="33"/>
  <c r="L283" i="33" s="1"/>
  <c r="L109" i="33"/>
  <c r="L106" i="33" s="1"/>
  <c r="L84" i="33"/>
  <c r="L312" i="33"/>
  <c r="K309" i="44"/>
  <c r="K207" i="44"/>
  <c r="K31" i="44"/>
  <c r="K132" i="44"/>
  <c r="G531" i="45"/>
  <c r="X538" i="45" s="1"/>
  <c r="E109" i="29"/>
  <c r="E106" i="29" s="1"/>
  <c r="E84" i="29"/>
  <c r="E261" i="29"/>
  <c r="E33" i="29"/>
  <c r="E337" i="29"/>
  <c r="E362" i="29"/>
  <c r="E160" i="29"/>
  <c r="E286" i="29"/>
  <c r="E283" i="29" s="1"/>
  <c r="E185" i="29"/>
  <c r="E236" i="29"/>
  <c r="E59" i="29"/>
  <c r="E387" i="29"/>
  <c r="E384" i="29" s="1"/>
  <c r="E312" i="29"/>
  <c r="E135" i="29"/>
  <c r="E210" i="29"/>
  <c r="L309" i="44"/>
  <c r="L132" i="44"/>
  <c r="L31" i="44"/>
  <c r="L207" i="44"/>
  <c r="N56" i="38"/>
  <c r="N182" i="38"/>
  <c r="N6" i="38"/>
  <c r="N233" i="38"/>
  <c r="H233" i="49"/>
  <c r="H56" i="49"/>
  <c r="H6" i="49"/>
  <c r="H182" i="49"/>
  <c r="G531" i="39"/>
  <c r="X538" i="39" s="1"/>
  <c r="I531" i="45"/>
  <c r="X540" i="45" s="1"/>
  <c r="H233" i="32"/>
  <c r="H6" i="32"/>
  <c r="H56" i="32"/>
  <c r="H182" i="32"/>
  <c r="M387" i="34"/>
  <c r="M384" i="34" s="1"/>
  <c r="M109" i="34"/>
  <c r="M106" i="34" s="1"/>
  <c r="M337" i="34"/>
  <c r="M185" i="34"/>
  <c r="M236" i="34"/>
  <c r="M33" i="34"/>
  <c r="M135" i="34"/>
  <c r="M59" i="34"/>
  <c r="M362" i="34"/>
  <c r="M286" i="34"/>
  <c r="M283" i="34" s="1"/>
  <c r="M210" i="34"/>
  <c r="M261" i="34"/>
  <c r="M160" i="34"/>
  <c r="M84" i="34"/>
  <c r="M312" i="34"/>
  <c r="F531" i="42"/>
  <c r="M531" i="46"/>
  <c r="X544" i="46" s="1"/>
  <c r="E531" i="15"/>
  <c r="X536" i="15" s="1"/>
  <c r="M132" i="35"/>
  <c r="M31" i="35"/>
  <c r="M207" i="35"/>
  <c r="M309" i="35"/>
  <c r="AP77" i="17"/>
  <c r="AP126" i="17"/>
  <c r="AN165" i="17"/>
  <c r="AS165" i="17"/>
  <c r="AP50" i="17"/>
  <c r="AN163" i="17"/>
  <c r="AS163" i="17"/>
  <c r="K261" i="32"/>
  <c r="K59" i="32"/>
  <c r="K109" i="32"/>
  <c r="K106" i="32" s="1"/>
  <c r="K135" i="32"/>
  <c r="K337" i="32"/>
  <c r="K362" i="32"/>
  <c r="K160" i="32"/>
  <c r="K33" i="32"/>
  <c r="K210" i="32"/>
  <c r="K286" i="32"/>
  <c r="K283" i="32" s="1"/>
  <c r="K185" i="32"/>
  <c r="K84" i="32"/>
  <c r="K312" i="32"/>
  <c r="K236" i="32"/>
  <c r="K387" i="32"/>
  <c r="K384" i="32" s="1"/>
  <c r="G531" i="28"/>
  <c r="X538" i="28" s="1"/>
  <c r="N6" i="28"/>
  <c r="N233" i="28"/>
  <c r="N56" i="28"/>
  <c r="N182" i="28"/>
  <c r="D56" i="28"/>
  <c r="D6" i="28"/>
  <c r="D182" i="28"/>
  <c r="D233" i="28"/>
  <c r="M362" i="25"/>
  <c r="M261" i="25"/>
  <c r="M33" i="25"/>
  <c r="M185" i="25"/>
  <c r="M160" i="25"/>
  <c r="M135" i="25"/>
  <c r="M337" i="25"/>
  <c r="M109" i="25"/>
  <c r="M106" i="25" s="1"/>
  <c r="M59" i="25"/>
  <c r="M387" i="25"/>
  <c r="M384" i="25" s="1"/>
  <c r="M286" i="25"/>
  <c r="M283" i="25" s="1"/>
  <c r="M84" i="25"/>
  <c r="M312" i="25"/>
  <c r="M236" i="25"/>
  <c r="M210" i="25"/>
  <c r="H531" i="45"/>
  <c r="X539" i="45" s="1"/>
  <c r="D309" i="29"/>
  <c r="D31" i="29"/>
  <c r="D132" i="29"/>
  <c r="D207" i="29"/>
  <c r="H31" i="27"/>
  <c r="H132" i="27"/>
  <c r="H207" i="27"/>
  <c r="H309" i="27"/>
  <c r="L59" i="28"/>
  <c r="L33" i="28"/>
  <c r="L312" i="28"/>
  <c r="L109" i="28"/>
  <c r="L106" i="28" s="1"/>
  <c r="L236" i="28"/>
  <c r="L387" i="28"/>
  <c r="L384" i="28" s="1"/>
  <c r="L261" i="28"/>
  <c r="L362" i="28"/>
  <c r="L84" i="28"/>
  <c r="L185" i="28"/>
  <c r="L160" i="28"/>
  <c r="L286" i="28"/>
  <c r="L283" i="28" s="1"/>
  <c r="L210" i="28"/>
  <c r="L135" i="28"/>
  <c r="L337" i="28"/>
  <c r="O182" i="38"/>
  <c r="O56" i="38"/>
  <c r="O233" i="38"/>
  <c r="O6" i="38"/>
  <c r="O12" i="38" s="1"/>
  <c r="J182" i="34"/>
  <c r="J6" i="34"/>
  <c r="J56" i="34"/>
  <c r="J233" i="34"/>
  <c r="M160" i="45"/>
  <c r="M84" i="45"/>
  <c r="M261" i="45"/>
  <c r="M387" i="45"/>
  <c r="M384" i="45" s="1"/>
  <c r="M312" i="45"/>
  <c r="M362" i="45"/>
  <c r="M135" i="45"/>
  <c r="M337" i="45"/>
  <c r="M286" i="45"/>
  <c r="M283" i="45" s="1"/>
  <c r="M236" i="45"/>
  <c r="M59" i="45"/>
  <c r="M33" i="45"/>
  <c r="M210" i="45"/>
  <c r="M185" i="45"/>
  <c r="M109" i="45"/>
  <c r="M106" i="45" s="1"/>
  <c r="F531" i="27"/>
  <c r="X537" i="27" s="1"/>
  <c r="E531" i="29"/>
  <c r="X536" i="29" s="1"/>
  <c r="O31" i="27"/>
  <c r="O309" i="27"/>
  <c r="O132" i="27"/>
  <c r="O207" i="27"/>
  <c r="L309" i="30"/>
  <c r="L31" i="30"/>
  <c r="L207" i="30"/>
  <c r="L132" i="30"/>
  <c r="G309" i="51"/>
  <c r="G31" i="51"/>
  <c r="G132" i="51"/>
  <c r="G207" i="51"/>
  <c r="G182" i="26"/>
  <c r="G6" i="26"/>
  <c r="G56" i="26"/>
  <c r="G233" i="26"/>
  <c r="L233" i="35"/>
  <c r="L6" i="35"/>
  <c r="L13" i="35" s="1"/>
  <c r="L19" i="35" s="1"/>
  <c r="L56" i="35"/>
  <c r="L182" i="35"/>
  <c r="L233" i="15"/>
  <c r="L182" i="15"/>
  <c r="L56" i="15"/>
  <c r="L6" i="15"/>
  <c r="J31" i="41"/>
  <c r="J309" i="41"/>
  <c r="J132" i="41"/>
  <c r="J207" i="41"/>
  <c r="F233" i="45"/>
  <c r="F182" i="45"/>
  <c r="F6" i="45"/>
  <c r="F56" i="45"/>
  <c r="O531" i="29"/>
  <c r="X546" i="29" s="1"/>
  <c r="J160" i="45"/>
  <c r="J261" i="45"/>
  <c r="J59" i="45"/>
  <c r="J236" i="45"/>
  <c r="J362" i="45"/>
  <c r="J337" i="45"/>
  <c r="J210" i="45"/>
  <c r="J185" i="45"/>
  <c r="J109" i="45"/>
  <c r="J106" i="45" s="1"/>
  <c r="J286" i="45"/>
  <c r="J283" i="45" s="1"/>
  <c r="J312" i="45"/>
  <c r="J33" i="45"/>
  <c r="J84" i="45"/>
  <c r="J135" i="45"/>
  <c r="J387" i="45"/>
  <c r="J384" i="45" s="1"/>
  <c r="J531" i="28"/>
  <c r="X541" i="28" s="1"/>
  <c r="I6" i="33"/>
  <c r="I56" i="33"/>
  <c r="I182" i="33"/>
  <c r="I233" i="33"/>
  <c r="M337" i="36"/>
  <c r="M387" i="36"/>
  <c r="M384" i="36" s="1"/>
  <c r="M236" i="36"/>
  <c r="M261" i="36"/>
  <c r="M286" i="36"/>
  <c r="M283" i="36" s="1"/>
  <c r="M312" i="36"/>
  <c r="M135" i="36"/>
  <c r="M84" i="36"/>
  <c r="M33" i="36"/>
  <c r="M59" i="36"/>
  <c r="M109" i="36"/>
  <c r="M106" i="36" s="1"/>
  <c r="M185" i="36"/>
  <c r="M362" i="36"/>
  <c r="M210" i="36"/>
  <c r="M160" i="36"/>
  <c r="O59" i="30"/>
  <c r="O337" i="30"/>
  <c r="O387" i="30"/>
  <c r="O384" i="30" s="1"/>
  <c r="O236" i="30"/>
  <c r="O109" i="30"/>
  <c r="O106" i="30" s="1"/>
  <c r="O286" i="30"/>
  <c r="O283" i="30" s="1"/>
  <c r="O185" i="30"/>
  <c r="O312" i="30"/>
  <c r="O261" i="30"/>
  <c r="O135" i="30"/>
  <c r="O160" i="30"/>
  <c r="O210" i="30"/>
  <c r="O362" i="30"/>
  <c r="O84" i="30"/>
  <c r="O33" i="30"/>
  <c r="O531" i="33"/>
  <c r="X546" i="33" s="1"/>
  <c r="O531" i="38"/>
  <c r="X546" i="38" s="1"/>
  <c r="G233" i="52"/>
  <c r="G6" i="52"/>
  <c r="G56" i="52"/>
  <c r="G182" i="52"/>
  <c r="M6" i="35"/>
  <c r="M182" i="35"/>
  <c r="M56" i="35"/>
  <c r="M233" i="35"/>
  <c r="N6" i="25"/>
  <c r="N233" i="25"/>
  <c r="N56" i="25"/>
  <c r="N182" i="25"/>
  <c r="F286" i="48"/>
  <c r="F283" i="48" s="1"/>
  <c r="F33" i="48"/>
  <c r="F236" i="48"/>
  <c r="F362" i="48"/>
  <c r="F337" i="48"/>
  <c r="F135" i="48"/>
  <c r="F84" i="48"/>
  <c r="F185" i="48"/>
  <c r="F59" i="48"/>
  <c r="F210" i="48"/>
  <c r="F261" i="48"/>
  <c r="F312" i="48"/>
  <c r="F109" i="48"/>
  <c r="F106" i="48" s="1"/>
  <c r="F160" i="48"/>
  <c r="F387" i="48"/>
  <c r="F384" i="48" s="1"/>
  <c r="D56" i="50"/>
  <c r="D6" i="50"/>
  <c r="D182" i="50"/>
  <c r="D233" i="50"/>
  <c r="D182" i="35"/>
  <c r="D6" i="35"/>
  <c r="D56" i="35"/>
  <c r="D233" i="35"/>
  <c r="M233" i="28"/>
  <c r="M56" i="28"/>
  <c r="M182" i="28"/>
  <c r="M6" i="28"/>
  <c r="G31" i="15"/>
  <c r="G309" i="15"/>
  <c r="G207" i="15"/>
  <c r="G132" i="15"/>
  <c r="L31" i="28"/>
  <c r="L37" i="28" s="1"/>
  <c r="L309" i="28"/>
  <c r="L132" i="28"/>
  <c r="L207" i="28"/>
  <c r="H531" i="29"/>
  <c r="X539" i="29" s="1"/>
  <c r="F531" i="48"/>
  <c r="X537" i="48" s="1"/>
  <c r="J182" i="31"/>
  <c r="J6" i="31"/>
  <c r="J56" i="31"/>
  <c r="J233" i="31"/>
  <c r="D623" i="35"/>
  <c r="D622" i="35"/>
  <c r="D625" i="35"/>
  <c r="D631" i="35"/>
  <c r="D630" i="35"/>
  <c r="D632" i="35"/>
  <c r="D621" i="35"/>
  <c r="D626" i="35"/>
  <c r="I6" i="15"/>
  <c r="I13" i="15" s="1"/>
  <c r="I19" i="15" s="1"/>
  <c r="I182" i="15"/>
  <c r="I233" i="15"/>
  <c r="I56" i="15"/>
  <c r="H531" i="15"/>
  <c r="X539" i="15" s="1"/>
  <c r="G6" i="27"/>
  <c r="G182" i="27"/>
  <c r="G233" i="27"/>
  <c r="G56" i="27"/>
  <c r="E531" i="42"/>
  <c r="X536" i="42" s="1"/>
  <c r="E182" i="37"/>
  <c r="E6" i="37"/>
  <c r="E56" i="37"/>
  <c r="E233" i="37"/>
  <c r="I132" i="45"/>
  <c r="I31" i="45"/>
  <c r="I309" i="45"/>
  <c r="I207" i="45"/>
  <c r="G6" i="36"/>
  <c r="G233" i="36"/>
  <c r="G56" i="36"/>
  <c r="G182" i="36"/>
  <c r="H31" i="42"/>
  <c r="H132" i="42"/>
  <c r="H309" i="42"/>
  <c r="H207" i="42"/>
  <c r="AN125" i="17"/>
  <c r="AS125" i="17"/>
  <c r="AP162" i="17"/>
  <c r="AP177" i="17"/>
  <c r="AP127" i="17"/>
  <c r="AP171" i="17"/>
  <c r="AP176" i="17"/>
  <c r="AN132" i="17"/>
  <c r="AS132" i="17"/>
  <c r="N56" i="29"/>
  <c r="N182" i="29"/>
  <c r="N233" i="29"/>
  <c r="N6" i="29"/>
  <c r="E135" i="45"/>
  <c r="E387" i="45"/>
  <c r="E384" i="45" s="1"/>
  <c r="E210" i="45"/>
  <c r="E261" i="45"/>
  <c r="E236" i="45"/>
  <c r="E59" i="45"/>
  <c r="E337" i="45"/>
  <c r="E84" i="45"/>
  <c r="E286" i="45"/>
  <c r="E283" i="45" s="1"/>
  <c r="E109" i="45"/>
  <c r="E106" i="45" s="1"/>
  <c r="E185" i="45"/>
  <c r="E33" i="45"/>
  <c r="E160" i="45"/>
  <c r="E362" i="45"/>
  <c r="E312" i="45"/>
  <c r="L531" i="29"/>
  <c r="X543" i="29" s="1"/>
  <c r="E207" i="35"/>
  <c r="E31" i="35"/>
  <c r="E132" i="35"/>
  <c r="E309" i="35"/>
  <c r="O185" i="29"/>
  <c r="O33" i="29"/>
  <c r="O210" i="29"/>
  <c r="O261" i="29"/>
  <c r="O236" i="29"/>
  <c r="O109" i="29"/>
  <c r="O106" i="29" s="1"/>
  <c r="O286" i="29"/>
  <c r="O283" i="29" s="1"/>
  <c r="O312" i="29"/>
  <c r="O84" i="29"/>
  <c r="O59" i="29"/>
  <c r="O135" i="29"/>
  <c r="O362" i="29"/>
  <c r="O387" i="29"/>
  <c r="O384" i="29" s="1"/>
  <c r="O160" i="29"/>
  <c r="O337" i="29"/>
  <c r="N531" i="48"/>
  <c r="X545" i="48" s="1"/>
  <c r="F531" i="50"/>
  <c r="X537" i="50" s="1"/>
  <c r="G309" i="49"/>
  <c r="G132" i="49"/>
  <c r="G207" i="49"/>
  <c r="G31" i="49"/>
  <c r="K531" i="34"/>
  <c r="O185" i="50"/>
  <c r="O286" i="50"/>
  <c r="O283" i="50" s="1"/>
  <c r="O236" i="50"/>
  <c r="O362" i="50"/>
  <c r="O261" i="50"/>
  <c r="O33" i="50"/>
  <c r="O84" i="50"/>
  <c r="O387" i="50"/>
  <c r="O384" i="50" s="1"/>
  <c r="O135" i="50"/>
  <c r="O160" i="50"/>
  <c r="O59" i="50"/>
  <c r="O337" i="50"/>
  <c r="O312" i="50"/>
  <c r="O109" i="50"/>
  <c r="O106" i="50" s="1"/>
  <c r="O210" i="50"/>
  <c r="G59" i="45"/>
  <c r="G109" i="45"/>
  <c r="G106" i="45" s="1"/>
  <c r="G236" i="45"/>
  <c r="G337" i="45"/>
  <c r="G185" i="45"/>
  <c r="G210" i="45"/>
  <c r="G261" i="45"/>
  <c r="G387" i="45"/>
  <c r="G384" i="45" s="1"/>
  <c r="G286" i="45"/>
  <c r="G283" i="45" s="1"/>
  <c r="G312" i="45"/>
  <c r="G362" i="45"/>
  <c r="G84" i="45"/>
  <c r="G135" i="45"/>
  <c r="G33" i="45"/>
  <c r="G160" i="45"/>
  <c r="I109" i="25"/>
  <c r="I106" i="25" s="1"/>
  <c r="I337" i="25"/>
  <c r="I59" i="25"/>
  <c r="I210" i="25"/>
  <c r="I160" i="25"/>
  <c r="I185" i="25"/>
  <c r="I84" i="25"/>
  <c r="I33" i="25"/>
  <c r="I286" i="25"/>
  <c r="I283" i="25" s="1"/>
  <c r="I387" i="25"/>
  <c r="I384" i="25" s="1"/>
  <c r="I261" i="25"/>
  <c r="I236" i="25"/>
  <c r="I135" i="25"/>
  <c r="I362" i="25"/>
  <c r="I312" i="25"/>
  <c r="O56" i="25"/>
  <c r="O182" i="25"/>
  <c r="O6" i="25"/>
  <c r="O233" i="25"/>
  <c r="E233" i="25"/>
  <c r="E56" i="25"/>
  <c r="E6" i="25"/>
  <c r="E13" i="25" s="1"/>
  <c r="E19" i="25" s="1"/>
  <c r="E410" i="25" s="1"/>
  <c r="E182" i="25"/>
  <c r="M236" i="41"/>
  <c r="M261" i="41"/>
  <c r="M185" i="41"/>
  <c r="M84" i="41"/>
  <c r="M286" i="41"/>
  <c r="M283" i="41" s="1"/>
  <c r="M59" i="41"/>
  <c r="M135" i="41"/>
  <c r="M362" i="41"/>
  <c r="M33" i="41"/>
  <c r="M312" i="41"/>
  <c r="M109" i="41"/>
  <c r="M106" i="41" s="1"/>
  <c r="M210" i="41"/>
  <c r="M337" i="41"/>
  <c r="M160" i="41"/>
  <c r="M387" i="41"/>
  <c r="M384" i="41" s="1"/>
  <c r="F312" i="35"/>
  <c r="F109" i="35"/>
  <c r="F106" i="35" s="1"/>
  <c r="F84" i="35"/>
  <c r="F210" i="35"/>
  <c r="F236" i="35"/>
  <c r="F185" i="35"/>
  <c r="F337" i="35"/>
  <c r="F286" i="35"/>
  <c r="F283" i="35" s="1"/>
  <c r="F160" i="35"/>
  <c r="F261" i="35"/>
  <c r="F33" i="35"/>
  <c r="F362" i="35"/>
  <c r="F135" i="35"/>
  <c r="F387" i="35"/>
  <c r="F384" i="35" s="1"/>
  <c r="F59" i="35"/>
  <c r="E31" i="28"/>
  <c r="E38" i="28" s="1"/>
  <c r="E44" i="28" s="1"/>
  <c r="E416" i="28" s="1"/>
  <c r="E132" i="28"/>
  <c r="E309" i="28"/>
  <c r="E207" i="28"/>
  <c r="H182" i="42"/>
  <c r="H56" i="42"/>
  <c r="H6" i="42"/>
  <c r="H233" i="42"/>
  <c r="N309" i="30"/>
  <c r="N132" i="30"/>
  <c r="N207" i="30"/>
  <c r="N31" i="30"/>
  <c r="F531" i="31"/>
  <c r="J31" i="30"/>
  <c r="J207" i="30"/>
  <c r="J132" i="30"/>
  <c r="J309" i="30"/>
  <c r="N531" i="32"/>
  <c r="X545" i="32" s="1"/>
  <c r="E531" i="34"/>
  <c r="X536" i="34" s="1"/>
  <c r="F31" i="27"/>
  <c r="F309" i="27"/>
  <c r="F207" i="27"/>
  <c r="F132" i="27"/>
  <c r="E207" i="41"/>
  <c r="E132" i="41"/>
  <c r="E309" i="41"/>
  <c r="E31" i="41"/>
  <c r="K531" i="41"/>
  <c r="X542" i="41" s="1"/>
  <c r="M531" i="32"/>
  <c r="J56" i="28"/>
  <c r="J6" i="28"/>
  <c r="J182" i="28"/>
  <c r="J233" i="28"/>
  <c r="I56" i="28"/>
  <c r="I233" i="28"/>
  <c r="I6" i="28"/>
  <c r="I182" i="28"/>
  <c r="J56" i="44"/>
  <c r="J182" i="44"/>
  <c r="J233" i="44"/>
  <c r="J6" i="44"/>
  <c r="J12" i="44" s="1"/>
  <c r="M531" i="29"/>
  <c r="X544" i="29" s="1"/>
  <c r="L182" i="51"/>
  <c r="L233" i="51"/>
  <c r="L56" i="51"/>
  <c r="L6" i="51"/>
  <c r="K56" i="47"/>
  <c r="K182" i="47"/>
  <c r="K233" i="47"/>
  <c r="K6" i="47"/>
  <c r="I309" i="26"/>
  <c r="I132" i="26"/>
  <c r="I207" i="26"/>
  <c r="I31" i="26"/>
  <c r="D160" i="51"/>
  <c r="D210" i="51"/>
  <c r="D312" i="51"/>
  <c r="D135" i="51"/>
  <c r="D185" i="51"/>
  <c r="D33" i="51"/>
  <c r="D59" i="51"/>
  <c r="D84" i="51"/>
  <c r="D236" i="51"/>
  <c r="D109" i="51"/>
  <c r="D106" i="51" s="1"/>
  <c r="D387" i="51"/>
  <c r="D384" i="51" s="1"/>
  <c r="D362" i="51"/>
  <c r="D286" i="51"/>
  <c r="D283" i="51" s="1"/>
  <c r="D261" i="51"/>
  <c r="D337" i="51"/>
  <c r="M182" i="26"/>
  <c r="M6" i="26"/>
  <c r="M233" i="26"/>
  <c r="M56" i="26"/>
  <c r="H31" i="46"/>
  <c r="H207" i="46"/>
  <c r="H132" i="46"/>
  <c r="H309" i="46"/>
  <c r="K531" i="15"/>
  <c r="X542" i="15" s="1"/>
  <c r="H207" i="35"/>
  <c r="H132" i="35"/>
  <c r="H309" i="35"/>
  <c r="H31" i="35"/>
  <c r="F135" i="45"/>
  <c r="F59" i="45"/>
  <c r="F33" i="45"/>
  <c r="F210" i="45"/>
  <c r="F84" i="45"/>
  <c r="F261" i="45"/>
  <c r="F362" i="45"/>
  <c r="F286" i="45"/>
  <c r="F283" i="45" s="1"/>
  <c r="F185" i="45"/>
  <c r="F337" i="45"/>
  <c r="F236" i="45"/>
  <c r="F109" i="45"/>
  <c r="F106" i="45" s="1"/>
  <c r="F160" i="45"/>
  <c r="F387" i="45"/>
  <c r="F384" i="45" s="1"/>
  <c r="F312" i="45"/>
  <c r="I233" i="41"/>
  <c r="I182" i="41"/>
  <c r="I6" i="41"/>
  <c r="I56" i="41"/>
  <c r="D362" i="45"/>
  <c r="D236" i="45"/>
  <c r="D261" i="45"/>
  <c r="D337" i="45"/>
  <c r="D59" i="45"/>
  <c r="D185" i="45"/>
  <c r="D286" i="45"/>
  <c r="D283" i="45" s="1"/>
  <c r="D84" i="45"/>
  <c r="D135" i="45"/>
  <c r="D109" i="45"/>
  <c r="D106" i="45" s="1"/>
  <c r="D387" i="45"/>
  <c r="D384" i="45" s="1"/>
  <c r="D160" i="45"/>
  <c r="D312" i="45"/>
  <c r="D210" i="45"/>
  <c r="D33" i="45"/>
  <c r="G233" i="47"/>
  <c r="G182" i="47"/>
  <c r="G6" i="47"/>
  <c r="G56" i="47"/>
  <c r="L337" i="51"/>
  <c r="L261" i="51"/>
  <c r="L286" i="51"/>
  <c r="L283" i="51" s="1"/>
  <c r="L185" i="51"/>
  <c r="L312" i="51"/>
  <c r="L109" i="51"/>
  <c r="L106" i="51" s="1"/>
  <c r="L210" i="51"/>
  <c r="L59" i="51"/>
  <c r="L362" i="51"/>
  <c r="L236" i="51"/>
  <c r="L387" i="51"/>
  <c r="L384" i="51" s="1"/>
  <c r="L84" i="51"/>
  <c r="L135" i="51"/>
  <c r="L160" i="51"/>
  <c r="L33" i="51"/>
  <c r="J207" i="50"/>
  <c r="J309" i="50"/>
  <c r="J31" i="50"/>
  <c r="J132" i="50"/>
  <c r="N109" i="31"/>
  <c r="N106" i="31" s="1"/>
  <c r="N261" i="31"/>
  <c r="N387" i="31"/>
  <c r="N384" i="31" s="1"/>
  <c r="N210" i="31"/>
  <c r="N160" i="31"/>
  <c r="N59" i="31"/>
  <c r="N362" i="31"/>
  <c r="N312" i="31"/>
  <c r="N33" i="31"/>
  <c r="N337" i="31"/>
  <c r="N84" i="31"/>
  <c r="N135" i="31"/>
  <c r="N185" i="31"/>
  <c r="N236" i="31"/>
  <c r="N286" i="31"/>
  <c r="N283" i="31" s="1"/>
  <c r="O531" i="51"/>
  <c r="X546" i="51" s="1"/>
  <c r="D531" i="45"/>
  <c r="N531" i="45"/>
  <c r="X545" i="45" s="1"/>
  <c r="G210" i="49"/>
  <c r="G236" i="49"/>
  <c r="G261" i="49"/>
  <c r="G337" i="49"/>
  <c r="G362" i="49"/>
  <c r="G109" i="49"/>
  <c r="G106" i="49" s="1"/>
  <c r="G84" i="49"/>
  <c r="G59" i="49"/>
  <c r="G135" i="49"/>
  <c r="G185" i="49"/>
  <c r="G33" i="49"/>
  <c r="G312" i="49"/>
  <c r="G160" i="49"/>
  <c r="G387" i="49"/>
  <c r="G384" i="49" s="1"/>
  <c r="G286" i="49"/>
  <c r="G283" i="49" s="1"/>
  <c r="E337" i="25"/>
  <c r="E185" i="25"/>
  <c r="E362" i="25"/>
  <c r="E210" i="25"/>
  <c r="E387" i="25"/>
  <c r="E384" i="25" s="1"/>
  <c r="E84" i="25"/>
  <c r="E236" i="25"/>
  <c r="E59" i="25"/>
  <c r="E135" i="25"/>
  <c r="E160" i="25"/>
  <c r="E312" i="25"/>
  <c r="E109" i="25"/>
  <c r="E106" i="25" s="1"/>
  <c r="E33" i="25"/>
  <c r="E286" i="25"/>
  <c r="E283" i="25" s="1"/>
  <c r="E261" i="25"/>
  <c r="E531" i="28"/>
  <c r="X536" i="28" s="1"/>
  <c r="J309" i="25"/>
  <c r="J132" i="25"/>
  <c r="J207" i="25"/>
  <c r="J31" i="25"/>
  <c r="H337" i="15"/>
  <c r="H84" i="15"/>
  <c r="H109" i="15"/>
  <c r="H106" i="15" s="1"/>
  <c r="H362" i="15"/>
  <c r="H185" i="15"/>
  <c r="H59" i="15"/>
  <c r="H160" i="15"/>
  <c r="H210" i="15"/>
  <c r="H261" i="15"/>
  <c r="H312" i="15"/>
  <c r="H286" i="15"/>
  <c r="H283" i="15" s="1"/>
  <c r="H33" i="15"/>
  <c r="H236" i="15"/>
  <c r="H135" i="15"/>
  <c r="H387" i="15"/>
  <c r="H384" i="15" s="1"/>
  <c r="L182" i="28"/>
  <c r="L6" i="28"/>
  <c r="L56" i="28"/>
  <c r="L233" i="28"/>
  <c r="I182" i="27"/>
  <c r="I56" i="27"/>
  <c r="I233" i="27"/>
  <c r="I6" i="27"/>
  <c r="M309" i="30"/>
  <c r="M31" i="30"/>
  <c r="M207" i="30"/>
  <c r="M132" i="30"/>
  <c r="K236" i="44"/>
  <c r="K312" i="44"/>
  <c r="K210" i="44"/>
  <c r="K84" i="44"/>
  <c r="K337" i="44"/>
  <c r="K160" i="44"/>
  <c r="K59" i="44"/>
  <c r="K286" i="44"/>
  <c r="K283" i="44" s="1"/>
  <c r="K109" i="44"/>
  <c r="K106" i="44" s="1"/>
  <c r="K387" i="44"/>
  <c r="K384" i="44" s="1"/>
  <c r="K261" i="44"/>
  <c r="K362" i="44"/>
  <c r="K185" i="44"/>
  <c r="K135" i="44"/>
  <c r="K33" i="44"/>
  <c r="J236" i="15"/>
  <c r="J312" i="15"/>
  <c r="J84" i="15"/>
  <c r="J337" i="15"/>
  <c r="J59" i="15"/>
  <c r="J210" i="15"/>
  <c r="J286" i="15"/>
  <c r="J283" i="15" s="1"/>
  <c r="J33" i="15"/>
  <c r="J160" i="15"/>
  <c r="J135" i="15"/>
  <c r="J185" i="15"/>
  <c r="J387" i="15"/>
  <c r="J384" i="15" s="1"/>
  <c r="J362" i="15"/>
  <c r="J109" i="15"/>
  <c r="J106" i="15" s="1"/>
  <c r="J261" i="15"/>
  <c r="M56" i="45"/>
  <c r="M233" i="45"/>
  <c r="M182" i="45"/>
  <c r="M6" i="45"/>
  <c r="H309" i="48"/>
  <c r="H207" i="48"/>
  <c r="H132" i="48"/>
  <c r="H31" i="48"/>
  <c r="O531" i="36"/>
  <c r="X546" i="36" s="1"/>
  <c r="D160" i="36"/>
  <c r="D33" i="36"/>
  <c r="D135" i="36"/>
  <c r="D337" i="36"/>
  <c r="D236" i="36"/>
  <c r="D185" i="36"/>
  <c r="D109" i="36"/>
  <c r="D106" i="36" s="1"/>
  <c r="D59" i="36"/>
  <c r="D84" i="36"/>
  <c r="D210" i="36"/>
  <c r="D362" i="36"/>
  <c r="D261" i="36"/>
  <c r="D312" i="36"/>
  <c r="D387" i="36"/>
  <c r="D384" i="36" s="1"/>
  <c r="D286" i="36"/>
  <c r="D283" i="36" s="1"/>
  <c r="L84" i="41"/>
  <c r="L185" i="41"/>
  <c r="L135" i="41"/>
  <c r="L312" i="41"/>
  <c r="L337" i="41"/>
  <c r="L286" i="41"/>
  <c r="L283" i="41" s="1"/>
  <c r="L33" i="41"/>
  <c r="L109" i="41"/>
  <c r="L106" i="41" s="1"/>
  <c r="L387" i="41"/>
  <c r="L384" i="41" s="1"/>
  <c r="L210" i="41"/>
  <c r="L59" i="41"/>
  <c r="L261" i="41"/>
  <c r="L160" i="41"/>
  <c r="L362" i="41"/>
  <c r="L236" i="41"/>
  <c r="F531" i="15"/>
  <c r="X537" i="15" s="1"/>
  <c r="H6" i="29"/>
  <c r="H56" i="29"/>
  <c r="H182" i="29"/>
  <c r="H233" i="29"/>
  <c r="N135" i="25"/>
  <c r="N387" i="25"/>
  <c r="N384" i="25" s="1"/>
  <c r="N160" i="25"/>
  <c r="N59" i="25"/>
  <c r="N261" i="25"/>
  <c r="N210" i="25"/>
  <c r="N84" i="25"/>
  <c r="N312" i="25"/>
  <c r="N286" i="25"/>
  <c r="N283" i="25" s="1"/>
  <c r="N362" i="25"/>
  <c r="N236" i="25"/>
  <c r="N337" i="25"/>
  <c r="N109" i="25"/>
  <c r="N106" i="25" s="1"/>
  <c r="N185" i="25"/>
  <c r="N33" i="25"/>
  <c r="L56" i="27"/>
  <c r="L182" i="27"/>
  <c r="L233" i="27"/>
  <c r="L6" i="27"/>
  <c r="G6" i="51"/>
  <c r="G233" i="51"/>
  <c r="G182" i="51"/>
  <c r="G56" i="51"/>
  <c r="G261" i="46"/>
  <c r="G236" i="46"/>
  <c r="G84" i="46"/>
  <c r="G109" i="46"/>
  <c r="G106" i="46" s="1"/>
  <c r="G337" i="46"/>
  <c r="G33" i="46"/>
  <c r="G312" i="46"/>
  <c r="G135" i="46"/>
  <c r="G286" i="46"/>
  <c r="G283" i="46" s="1"/>
  <c r="G362" i="46"/>
  <c r="G210" i="46"/>
  <c r="G59" i="46"/>
  <c r="G185" i="46"/>
  <c r="G387" i="46"/>
  <c r="G384" i="46" s="1"/>
  <c r="G160" i="46"/>
  <c r="M33" i="31"/>
  <c r="M312" i="31"/>
  <c r="M210" i="31"/>
  <c r="M387" i="31"/>
  <c r="M384" i="31" s="1"/>
  <c r="M286" i="31"/>
  <c r="M283" i="31" s="1"/>
  <c r="M109" i="31"/>
  <c r="M106" i="31" s="1"/>
  <c r="M160" i="31"/>
  <c r="M59" i="31"/>
  <c r="M135" i="31"/>
  <c r="M261" i="31"/>
  <c r="M84" i="31"/>
  <c r="M236" i="31"/>
  <c r="M362" i="31"/>
  <c r="M337" i="31"/>
  <c r="M185" i="31"/>
  <c r="E132" i="38"/>
  <c r="E207" i="38"/>
  <c r="E309" i="38"/>
  <c r="E31" i="38"/>
  <c r="H6" i="28"/>
  <c r="H233" i="28"/>
  <c r="H182" i="28"/>
  <c r="H56" i="28"/>
  <c r="AP46" i="17"/>
  <c r="AP160" i="17"/>
  <c r="AP48" i="17"/>
  <c r="AP133" i="17"/>
  <c r="AP135" i="17"/>
  <c r="AP80" i="17"/>
  <c r="AP168" i="17"/>
  <c r="G531" i="15"/>
  <c r="X538" i="15" s="1"/>
  <c r="I56" i="45"/>
  <c r="I6" i="45"/>
  <c r="I182" i="45"/>
  <c r="I233" i="45"/>
  <c r="F233" i="28"/>
  <c r="F56" i="28"/>
  <c r="F182" i="28"/>
  <c r="F6" i="28"/>
  <c r="I531" i="25"/>
  <c r="X540" i="25" s="1"/>
  <c r="L286" i="43"/>
  <c r="L283" i="43" s="1"/>
  <c r="L362" i="43"/>
  <c r="L59" i="43"/>
  <c r="L135" i="43"/>
  <c r="L261" i="43"/>
  <c r="L236" i="43"/>
  <c r="L210" i="43"/>
  <c r="L160" i="43"/>
  <c r="L337" i="43"/>
  <c r="L185" i="43"/>
  <c r="L312" i="43"/>
  <c r="L109" i="43"/>
  <c r="L106" i="43" s="1"/>
  <c r="L387" i="43"/>
  <c r="L384" i="43" s="1"/>
  <c r="L84" i="43"/>
  <c r="L33" i="43"/>
  <c r="L6" i="41"/>
  <c r="L233" i="41"/>
  <c r="L182" i="41"/>
  <c r="L56" i="41"/>
  <c r="H387" i="49"/>
  <c r="H384" i="49" s="1"/>
  <c r="H160" i="49"/>
  <c r="H236" i="49"/>
  <c r="H59" i="49"/>
  <c r="H362" i="49"/>
  <c r="H33" i="49"/>
  <c r="H135" i="49"/>
  <c r="H210" i="49"/>
  <c r="H337" i="49"/>
  <c r="H286" i="49"/>
  <c r="H283" i="49" s="1"/>
  <c r="H312" i="49"/>
  <c r="H109" i="49"/>
  <c r="H106" i="49" s="1"/>
  <c r="H185" i="49"/>
  <c r="H261" i="49"/>
  <c r="H84" i="49"/>
  <c r="O531" i="30"/>
  <c r="M31" i="49"/>
  <c r="M207" i="49"/>
  <c r="M132" i="49"/>
  <c r="M309" i="49"/>
  <c r="H531" i="41"/>
  <c r="X539" i="41" s="1"/>
  <c r="N182" i="45"/>
  <c r="N56" i="45"/>
  <c r="N6" i="45"/>
  <c r="N233" i="45"/>
  <c r="G132" i="45"/>
  <c r="G207" i="45"/>
  <c r="G309" i="45"/>
  <c r="G31" i="45"/>
  <c r="J531" i="41"/>
  <c r="X541" i="41" s="1"/>
  <c r="I309" i="15"/>
  <c r="I207" i="15"/>
  <c r="I132" i="15"/>
  <c r="I31" i="15"/>
  <c r="D628" i="29"/>
  <c r="D629" i="29"/>
  <c r="D624" i="29"/>
  <c r="D626" i="29"/>
  <c r="D623" i="29"/>
  <c r="D627" i="29"/>
  <c r="D621" i="29"/>
  <c r="D622" i="29"/>
  <c r="D625" i="29"/>
  <c r="D6" i="29"/>
  <c r="D233" i="29"/>
  <c r="D56" i="29"/>
  <c r="D182" i="29"/>
  <c r="F261" i="27"/>
  <c r="F160" i="27"/>
  <c r="F59" i="27"/>
  <c r="F84" i="27"/>
  <c r="F337" i="27"/>
  <c r="F362" i="27"/>
  <c r="F135" i="27"/>
  <c r="F185" i="27"/>
  <c r="F109" i="27"/>
  <c r="F106" i="27" s="1"/>
  <c r="F33" i="27"/>
  <c r="F210" i="27"/>
  <c r="F286" i="27"/>
  <c r="F283" i="27" s="1"/>
  <c r="F312" i="27"/>
  <c r="F387" i="27"/>
  <c r="F384" i="27" s="1"/>
  <c r="F236" i="27"/>
  <c r="H531" i="30"/>
  <c r="X539" i="30" s="1"/>
  <c r="G531" i="35"/>
  <c r="G233" i="15"/>
  <c r="G56" i="15"/>
  <c r="G182" i="15"/>
  <c r="G6" i="15"/>
  <c r="K309" i="29"/>
  <c r="K132" i="29"/>
  <c r="K207" i="29"/>
  <c r="K31" i="29"/>
  <c r="O312" i="27"/>
  <c r="O387" i="27"/>
  <c r="O384" i="27" s="1"/>
  <c r="O185" i="27"/>
  <c r="O362" i="27"/>
  <c r="O210" i="27"/>
  <c r="O261" i="27"/>
  <c r="O236" i="27"/>
  <c r="O33" i="27"/>
  <c r="O337" i="27"/>
  <c r="O84" i="27"/>
  <c r="O109" i="27"/>
  <c r="O106" i="27" s="1"/>
  <c r="O135" i="27"/>
  <c r="O59" i="27"/>
  <c r="O286" i="27"/>
  <c r="O283" i="27" s="1"/>
  <c r="O160" i="27"/>
  <c r="D135" i="25"/>
  <c r="D236" i="25"/>
  <c r="D33" i="25"/>
  <c r="D84" i="25"/>
  <c r="D210" i="25"/>
  <c r="D286" i="25"/>
  <c r="D283" i="25" s="1"/>
  <c r="D160" i="25"/>
  <c r="D337" i="25"/>
  <c r="D312" i="25"/>
  <c r="D362" i="25"/>
  <c r="D59" i="25"/>
  <c r="D261" i="25"/>
  <c r="D109" i="25"/>
  <c r="D106" i="25" s="1"/>
  <c r="D387" i="25"/>
  <c r="D384" i="25" s="1"/>
  <c r="D185" i="25"/>
  <c r="D182" i="15"/>
  <c r="D6" i="15"/>
  <c r="D56" i="15"/>
  <c r="D233" i="15"/>
  <c r="E207" i="29"/>
  <c r="E309" i="29"/>
  <c r="E132" i="29"/>
  <c r="E31" i="29"/>
  <c r="H6" i="36"/>
  <c r="H56" i="36"/>
  <c r="H182" i="36"/>
  <c r="H233" i="36"/>
  <c r="K531" i="24"/>
  <c r="X542" i="24" s="1"/>
  <c r="E233" i="48"/>
  <c r="E56" i="48"/>
  <c r="E182" i="48"/>
  <c r="E6" i="48"/>
  <c r="E13" i="48" s="1"/>
  <c r="E19" i="48" s="1"/>
  <c r="E410" i="48" s="1"/>
  <c r="M132" i="51"/>
  <c r="M207" i="51"/>
  <c r="M31" i="51"/>
  <c r="M309" i="51"/>
  <c r="D6" i="52"/>
  <c r="D233" i="52"/>
  <c r="D56" i="52"/>
  <c r="D182" i="52"/>
  <c r="O309" i="50"/>
  <c r="O207" i="50"/>
  <c r="O132" i="50"/>
  <c r="O31" i="50"/>
  <c r="G531" i="29"/>
  <c r="X538" i="29" s="1"/>
  <c r="L132" i="25"/>
  <c r="L207" i="25"/>
  <c r="L31" i="25"/>
  <c r="L309" i="25"/>
  <c r="N31" i="29"/>
  <c r="N207" i="29"/>
  <c r="N132" i="29"/>
  <c r="N309" i="29"/>
  <c r="J6" i="29"/>
  <c r="J233" i="29"/>
  <c r="J182" i="29"/>
  <c r="J56" i="29"/>
  <c r="G233" i="28"/>
  <c r="G6" i="28"/>
  <c r="G56" i="28"/>
  <c r="G182" i="28"/>
  <c r="I31" i="27"/>
  <c r="I132" i="27"/>
  <c r="I309" i="27"/>
  <c r="I207" i="27"/>
  <c r="G531" i="41"/>
  <c r="X538" i="41" s="1"/>
  <c r="K233" i="15"/>
  <c r="K56" i="15"/>
  <c r="K182" i="15"/>
  <c r="K6" i="15"/>
  <c r="N135" i="47"/>
  <c r="N33" i="47"/>
  <c r="N59" i="47"/>
  <c r="N261" i="47"/>
  <c r="N337" i="47"/>
  <c r="N286" i="47"/>
  <c r="N283" i="47" s="1"/>
  <c r="N312" i="47"/>
  <c r="N109" i="47"/>
  <c r="N106" i="47" s="1"/>
  <c r="N210" i="47"/>
  <c r="N185" i="47"/>
  <c r="N387" i="47"/>
  <c r="N384" i="47" s="1"/>
  <c r="N84" i="47"/>
  <c r="N362" i="47"/>
  <c r="N236" i="47"/>
  <c r="N160" i="47"/>
  <c r="I6" i="39"/>
  <c r="I56" i="39"/>
  <c r="I233" i="39"/>
  <c r="I182" i="39"/>
  <c r="G59" i="39"/>
  <c r="G185" i="39"/>
  <c r="G236" i="39"/>
  <c r="G160" i="39"/>
  <c r="G286" i="39"/>
  <c r="G283" i="39" s="1"/>
  <c r="G135" i="39"/>
  <c r="G210" i="39"/>
  <c r="G312" i="39"/>
  <c r="G337" i="39"/>
  <c r="G33" i="39"/>
  <c r="G84" i="39"/>
  <c r="G387" i="39"/>
  <c r="G384" i="39" s="1"/>
  <c r="G261" i="39"/>
  <c r="G362" i="39"/>
  <c r="G109" i="39"/>
  <c r="G106" i="39" s="1"/>
  <c r="N207" i="27"/>
  <c r="N31" i="27"/>
  <c r="N132" i="27"/>
  <c r="N309" i="27"/>
  <c r="G233" i="35"/>
  <c r="G6" i="35"/>
  <c r="G182" i="35"/>
  <c r="G56" i="35"/>
  <c r="K233" i="29"/>
  <c r="K182" i="29"/>
  <c r="K56" i="29"/>
  <c r="K6" i="29"/>
  <c r="N312" i="41"/>
  <c r="N236" i="41"/>
  <c r="N362" i="41"/>
  <c r="N210" i="41"/>
  <c r="N135" i="41"/>
  <c r="N59" i="41"/>
  <c r="N185" i="41"/>
  <c r="N261" i="41"/>
  <c r="N109" i="41"/>
  <c r="N106" i="41" s="1"/>
  <c r="N337" i="41"/>
  <c r="N286" i="41"/>
  <c r="N283" i="41" s="1"/>
  <c r="N160" i="41"/>
  <c r="N84" i="41"/>
  <c r="N387" i="41"/>
  <c r="N384" i="41" s="1"/>
  <c r="N33" i="41"/>
  <c r="E56" i="27"/>
  <c r="E233" i="27"/>
  <c r="E182" i="27"/>
  <c r="E6" i="27"/>
  <c r="H207" i="15"/>
  <c r="H132" i="15"/>
  <c r="H309" i="15"/>
  <c r="H31" i="15"/>
  <c r="H31" i="28"/>
  <c r="H132" i="28"/>
  <c r="H309" i="28"/>
  <c r="H207" i="28"/>
  <c r="N309" i="51"/>
  <c r="N31" i="51"/>
  <c r="N132" i="51"/>
  <c r="N207" i="51"/>
  <c r="D132" i="36"/>
  <c r="D207" i="36"/>
  <c r="D309" i="36"/>
  <c r="D31" i="36"/>
  <c r="L233" i="36"/>
  <c r="L182" i="36"/>
  <c r="L6" i="36"/>
  <c r="L56" i="36"/>
  <c r="H531" i="51"/>
  <c r="X539" i="51" s="1"/>
  <c r="H309" i="50"/>
  <c r="H207" i="50"/>
  <c r="H132" i="50"/>
  <c r="H31" i="50"/>
  <c r="H109" i="48"/>
  <c r="H106" i="48" s="1"/>
  <c r="H312" i="48"/>
  <c r="H261" i="48"/>
  <c r="H160" i="48"/>
  <c r="H59" i="48"/>
  <c r="H84" i="48"/>
  <c r="H185" i="48"/>
  <c r="H210" i="48"/>
  <c r="H387" i="48"/>
  <c r="H384" i="48" s="1"/>
  <c r="H362" i="48"/>
  <c r="H236" i="48"/>
  <c r="H33" i="48"/>
  <c r="H135" i="48"/>
  <c r="H337" i="48"/>
  <c r="H286" i="48"/>
  <c r="H283" i="48" s="1"/>
  <c r="E207" i="42"/>
  <c r="E132" i="42"/>
  <c r="E309" i="42"/>
  <c r="E31" i="42"/>
  <c r="G182" i="25"/>
  <c r="G233" i="25"/>
  <c r="G56" i="25"/>
  <c r="G6" i="25"/>
  <c r="J531" i="35"/>
  <c r="X541" i="35" s="1"/>
  <c r="H236" i="27"/>
  <c r="H337" i="27"/>
  <c r="H135" i="27"/>
  <c r="H362" i="27"/>
  <c r="H185" i="27"/>
  <c r="H59" i="27"/>
  <c r="H387" i="27"/>
  <c r="H384" i="27" s="1"/>
  <c r="H33" i="27"/>
  <c r="H210" i="27"/>
  <c r="H286" i="27"/>
  <c r="H283" i="27" s="1"/>
  <c r="H312" i="27"/>
  <c r="H84" i="27"/>
  <c r="H261" i="27"/>
  <c r="H109" i="27"/>
  <c r="H106" i="27" s="1"/>
  <c r="H160" i="27"/>
  <c r="D31" i="27"/>
  <c r="D309" i="27"/>
  <c r="D207" i="27"/>
  <c r="D132" i="27"/>
  <c r="F531" i="33"/>
  <c r="X537" i="33" s="1"/>
  <c r="F531" i="24"/>
  <c r="X537" i="24" s="1"/>
  <c r="H59" i="37"/>
  <c r="H312" i="37"/>
  <c r="H210" i="37"/>
  <c r="H236" i="37"/>
  <c r="H387" i="37"/>
  <c r="H384" i="37" s="1"/>
  <c r="H337" i="37"/>
  <c r="H286" i="37"/>
  <c r="H283" i="37" s="1"/>
  <c r="H135" i="37"/>
  <c r="H160" i="37"/>
  <c r="H84" i="37"/>
  <c r="H185" i="37"/>
  <c r="H109" i="37"/>
  <c r="H106" i="37" s="1"/>
  <c r="H261" i="37"/>
  <c r="H33" i="37"/>
  <c r="H362" i="37"/>
  <c r="H84" i="40"/>
  <c r="H337" i="40"/>
  <c r="H109" i="40"/>
  <c r="H106" i="40" s="1"/>
  <c r="H59" i="40"/>
  <c r="H312" i="40"/>
  <c r="H160" i="40"/>
  <c r="H210" i="40"/>
  <c r="H387" i="40"/>
  <c r="H384" i="40" s="1"/>
  <c r="H236" i="40"/>
  <c r="H362" i="40"/>
  <c r="H33" i="40"/>
  <c r="H261" i="40"/>
  <c r="H286" i="40"/>
  <c r="H283" i="40" s="1"/>
  <c r="H185" i="40"/>
  <c r="H135" i="40"/>
  <c r="K56" i="32"/>
  <c r="K6" i="32"/>
  <c r="K182" i="32"/>
  <c r="K233" i="32"/>
  <c r="J207" i="35"/>
  <c r="J309" i="35"/>
  <c r="J132" i="35"/>
  <c r="J31" i="35"/>
  <c r="O309" i="15"/>
  <c r="O207" i="15"/>
  <c r="O132" i="15"/>
  <c r="O31" i="15"/>
  <c r="O309" i="49"/>
  <c r="O207" i="49"/>
  <c r="O132" i="49"/>
  <c r="O31" i="49"/>
  <c r="J236" i="49"/>
  <c r="J84" i="49"/>
  <c r="J286" i="49"/>
  <c r="J283" i="49" s="1"/>
  <c r="J33" i="49"/>
  <c r="J59" i="49"/>
  <c r="J210" i="49"/>
  <c r="J337" i="49"/>
  <c r="J362" i="49"/>
  <c r="J261" i="49"/>
  <c r="J135" i="49"/>
  <c r="J312" i="49"/>
  <c r="J387" i="49"/>
  <c r="J384" i="49" s="1"/>
  <c r="J160" i="49"/>
  <c r="J185" i="49"/>
  <c r="J109" i="49"/>
  <c r="J106" i="49" s="1"/>
  <c r="E531" i="45"/>
  <c r="X536" i="45" s="1"/>
  <c r="AN84" i="17"/>
  <c r="AS84" i="17"/>
  <c r="AN51" i="17"/>
  <c r="AS51" i="17"/>
  <c r="AP179" i="17"/>
  <c r="AS182" i="17"/>
  <c r="AN182" i="17"/>
  <c r="K160" i="25"/>
  <c r="K236" i="25"/>
  <c r="K261" i="25"/>
  <c r="K33" i="25"/>
  <c r="K387" i="25"/>
  <c r="K384" i="25" s="1"/>
  <c r="K362" i="25"/>
  <c r="K185" i="25"/>
  <c r="K109" i="25"/>
  <c r="K106" i="25" s="1"/>
  <c r="K84" i="25"/>
  <c r="K59" i="25"/>
  <c r="K337" i="25"/>
  <c r="K286" i="25"/>
  <c r="K283" i="25" s="1"/>
  <c r="K135" i="25"/>
  <c r="K210" i="25"/>
  <c r="K312" i="25"/>
  <c r="L531" i="28"/>
  <c r="X543" i="28" s="1"/>
  <c r="K531" i="29"/>
  <c r="X542" i="29" s="1"/>
  <c r="I6" i="29"/>
  <c r="I56" i="29"/>
  <c r="I182" i="29"/>
  <c r="I233" i="29"/>
  <c r="M531" i="41"/>
  <c r="H233" i="41"/>
  <c r="H56" i="41"/>
  <c r="H182" i="41"/>
  <c r="H6" i="41"/>
  <c r="O56" i="40"/>
  <c r="O6" i="40"/>
  <c r="O182" i="40"/>
  <c r="O233" i="40"/>
  <c r="N6" i="51"/>
  <c r="N12" i="51" s="1"/>
  <c r="N182" i="51"/>
  <c r="N233" i="51"/>
  <c r="N56" i="51"/>
  <c r="N182" i="33"/>
  <c r="N56" i="33"/>
  <c r="N233" i="33"/>
  <c r="N6" i="33"/>
  <c r="H286" i="39"/>
  <c r="H283" i="39" s="1"/>
  <c r="H109" i="39"/>
  <c r="H106" i="39" s="1"/>
  <c r="H210" i="39"/>
  <c r="H135" i="39"/>
  <c r="H84" i="39"/>
  <c r="H185" i="39"/>
  <c r="H261" i="39"/>
  <c r="H387" i="39"/>
  <c r="H384" i="39" s="1"/>
  <c r="H337" i="39"/>
  <c r="H160" i="39"/>
  <c r="H362" i="39"/>
  <c r="H33" i="39"/>
  <c r="H236" i="39"/>
  <c r="H312" i="39"/>
  <c r="H59" i="39"/>
  <c r="F236" i="50"/>
  <c r="F160" i="50"/>
  <c r="F286" i="50"/>
  <c r="F283" i="50" s="1"/>
  <c r="F33" i="50"/>
  <c r="F387" i="50"/>
  <c r="F384" i="50" s="1"/>
  <c r="F261" i="50"/>
  <c r="F135" i="50"/>
  <c r="F59" i="50"/>
  <c r="F109" i="50"/>
  <c r="F106" i="50" s="1"/>
  <c r="F362" i="50"/>
  <c r="F210" i="50"/>
  <c r="F337" i="50"/>
  <c r="F185" i="50"/>
  <c r="F84" i="50"/>
  <c r="F312" i="50"/>
  <c r="K286" i="52"/>
  <c r="K283" i="52" s="1"/>
  <c r="K185" i="52"/>
  <c r="K84" i="52"/>
  <c r="K261" i="52"/>
  <c r="K362" i="52"/>
  <c r="K135" i="52"/>
  <c r="K312" i="52"/>
  <c r="K160" i="52"/>
  <c r="K387" i="52"/>
  <c r="K384" i="52" s="1"/>
  <c r="K337" i="52"/>
  <c r="K109" i="52"/>
  <c r="K106" i="52" s="1"/>
  <c r="K33" i="52"/>
  <c r="K59" i="52"/>
  <c r="K236" i="52"/>
  <c r="K210" i="52"/>
  <c r="O182" i="49"/>
  <c r="O233" i="49"/>
  <c r="O6" i="49"/>
  <c r="O56" i="49"/>
  <c r="F531" i="25"/>
  <c r="X537" i="25" s="1"/>
  <c r="N531" i="15"/>
  <c r="X545" i="15" s="1"/>
  <c r="L531" i="15"/>
  <c r="X543" i="15" s="1"/>
  <c r="I531" i="46"/>
  <c r="X540" i="46" s="1"/>
  <c r="N6" i="43"/>
  <c r="N233" i="43"/>
  <c r="N182" i="43"/>
  <c r="N56" i="43"/>
  <c r="G309" i="41"/>
  <c r="G132" i="41"/>
  <c r="G31" i="41"/>
  <c r="G207" i="41"/>
  <c r="H531" i="33"/>
  <c r="X539" i="33" s="1"/>
  <c r="G31" i="43"/>
  <c r="G207" i="43"/>
  <c r="G309" i="43"/>
  <c r="G132" i="43"/>
  <c r="I132" i="35"/>
  <c r="I309" i="35"/>
  <c r="I207" i="35"/>
  <c r="I31" i="35"/>
  <c r="I6" i="35"/>
  <c r="I182" i="35"/>
  <c r="I233" i="35"/>
  <c r="I56" i="35"/>
  <c r="E531" i="35"/>
  <c r="X536" i="35" s="1"/>
  <c r="E387" i="35"/>
  <c r="E384" i="35" s="1"/>
  <c r="E337" i="35"/>
  <c r="E185" i="35"/>
  <c r="E362" i="35"/>
  <c r="E160" i="35"/>
  <c r="E33" i="35"/>
  <c r="E109" i="35"/>
  <c r="E106" i="35" s="1"/>
  <c r="E261" i="35"/>
  <c r="E210" i="35"/>
  <c r="E312" i="35"/>
  <c r="E84" i="35"/>
  <c r="E236" i="35"/>
  <c r="E59" i="35"/>
  <c r="E135" i="35"/>
  <c r="E286" i="35"/>
  <c r="E283" i="35" s="1"/>
  <c r="K56" i="41"/>
  <c r="K6" i="41"/>
  <c r="K182" i="41"/>
  <c r="K233" i="41"/>
  <c r="I531" i="27"/>
  <c r="X540" i="27" s="1"/>
  <c r="F56" i="46"/>
  <c r="F6" i="46"/>
  <c r="F233" i="46"/>
  <c r="F182" i="46"/>
  <c r="K362" i="34"/>
  <c r="K185" i="34"/>
  <c r="K109" i="34"/>
  <c r="K106" i="34" s="1"/>
  <c r="K312" i="34"/>
  <c r="K160" i="34"/>
  <c r="K387" i="34"/>
  <c r="K384" i="34" s="1"/>
  <c r="K135" i="34"/>
  <c r="K59" i="34"/>
  <c r="K286" i="34"/>
  <c r="K283" i="34" s="1"/>
  <c r="K84" i="34"/>
  <c r="K337" i="34"/>
  <c r="K236" i="34"/>
  <c r="K210" i="34"/>
  <c r="K261" i="34"/>
  <c r="K33" i="34"/>
  <c r="N132" i="49"/>
  <c r="N207" i="49"/>
  <c r="N31" i="49"/>
  <c r="N309" i="49"/>
  <c r="H207" i="37"/>
  <c r="H309" i="37"/>
  <c r="H31" i="37"/>
  <c r="H132" i="37"/>
  <c r="I261" i="44"/>
  <c r="I210" i="44"/>
  <c r="I84" i="44"/>
  <c r="I286" i="44"/>
  <c r="I283" i="44" s="1"/>
  <c r="I236" i="44"/>
  <c r="I337" i="44"/>
  <c r="I59" i="44"/>
  <c r="I387" i="44"/>
  <c r="I384" i="44" s="1"/>
  <c r="I109" i="44"/>
  <c r="I106" i="44" s="1"/>
  <c r="I312" i="44"/>
  <c r="I185" i="44"/>
  <c r="I362" i="44"/>
  <c r="I160" i="44"/>
  <c r="I33" i="44"/>
  <c r="I135" i="44"/>
  <c r="O531" i="28"/>
  <c r="X546" i="28" s="1"/>
  <c r="M56" i="41"/>
  <c r="M6" i="41"/>
  <c r="M233" i="41"/>
  <c r="M182" i="41"/>
  <c r="J207" i="15"/>
  <c r="J31" i="15"/>
  <c r="J132" i="15"/>
  <c r="J309" i="15"/>
  <c r="K387" i="15"/>
  <c r="K384" i="15" s="1"/>
  <c r="K236" i="15"/>
  <c r="K261" i="15"/>
  <c r="K210" i="15"/>
  <c r="K185" i="15"/>
  <c r="K109" i="15"/>
  <c r="K106" i="15" s="1"/>
  <c r="K286" i="15"/>
  <c r="K283" i="15" s="1"/>
  <c r="K362" i="15"/>
  <c r="K312" i="15"/>
  <c r="K59" i="15"/>
  <c r="K84" i="15"/>
  <c r="K337" i="15"/>
  <c r="K160" i="15"/>
  <c r="K33" i="15"/>
  <c r="K135" i="15"/>
  <c r="E531" i="25"/>
  <c r="X536" i="25" s="1"/>
  <c r="G531" i="25"/>
  <c r="X538" i="25" s="1"/>
  <c r="D309" i="30"/>
  <c r="D207" i="30"/>
  <c r="D31" i="30"/>
  <c r="D132" i="30"/>
  <c r="M309" i="37"/>
  <c r="M207" i="37"/>
  <c r="M31" i="37"/>
  <c r="M132" i="37"/>
  <c r="E56" i="46"/>
  <c r="E233" i="46"/>
  <c r="E6" i="46"/>
  <c r="E182" i="46"/>
  <c r="D207" i="24"/>
  <c r="D31" i="24"/>
  <c r="D132" i="24"/>
  <c r="D309" i="24"/>
  <c r="E207" i="24"/>
  <c r="E132" i="24"/>
  <c r="E309" i="24"/>
  <c r="E31" i="24"/>
  <c r="K182" i="35"/>
  <c r="K56" i="35"/>
  <c r="K233" i="35"/>
  <c r="K6" i="35"/>
  <c r="K531" i="28"/>
  <c r="X542" i="28" s="1"/>
  <c r="D531" i="27"/>
  <c r="I182" i="25"/>
  <c r="I56" i="25"/>
  <c r="I6" i="25"/>
  <c r="I233" i="25"/>
  <c r="F210" i="15"/>
  <c r="F160" i="15"/>
  <c r="F312" i="15"/>
  <c r="F387" i="15"/>
  <c r="F384" i="15" s="1"/>
  <c r="F59" i="15"/>
  <c r="F33" i="15"/>
  <c r="F185" i="15"/>
  <c r="F236" i="15"/>
  <c r="F109" i="15"/>
  <c r="F106" i="15" s="1"/>
  <c r="F84" i="15"/>
  <c r="F135" i="15"/>
  <c r="F286" i="15"/>
  <c r="F283" i="15" s="1"/>
  <c r="F362" i="15"/>
  <c r="F337" i="15"/>
  <c r="F261" i="15"/>
  <c r="I31" i="29"/>
  <c r="I309" i="29"/>
  <c r="I132" i="29"/>
  <c r="I207" i="29"/>
  <c r="O6" i="30"/>
  <c r="O233" i="30"/>
  <c r="O182" i="30"/>
  <c r="O56" i="30"/>
  <c r="D109" i="24"/>
  <c r="D106" i="24" s="1"/>
  <c r="D236" i="24"/>
  <c r="D185" i="24"/>
  <c r="D337" i="24"/>
  <c r="D135" i="24"/>
  <c r="D362" i="24"/>
  <c r="D84" i="24"/>
  <c r="D387" i="24"/>
  <c r="D384" i="24" s="1"/>
  <c r="D261" i="24"/>
  <c r="D210" i="24"/>
  <c r="D286" i="24"/>
  <c r="D283" i="24" s="1"/>
  <c r="D33" i="24"/>
  <c r="D312" i="24"/>
  <c r="D160" i="24"/>
  <c r="D59" i="24"/>
  <c r="I132" i="34"/>
  <c r="I207" i="34"/>
  <c r="I309" i="34"/>
  <c r="I31" i="34"/>
  <c r="D309" i="15"/>
  <c r="D207" i="15"/>
  <c r="D31" i="15"/>
  <c r="D132" i="15"/>
  <c r="M31" i="45"/>
  <c r="M309" i="45"/>
  <c r="M207" i="45"/>
  <c r="M132" i="45"/>
  <c r="K233" i="25"/>
  <c r="K56" i="25"/>
  <c r="K182" i="25"/>
  <c r="K6" i="25"/>
  <c r="H531" i="27"/>
  <c r="M261" i="15"/>
  <c r="M84" i="15"/>
  <c r="M33" i="15"/>
  <c r="M337" i="15"/>
  <c r="M185" i="15"/>
  <c r="M109" i="15"/>
  <c r="M106" i="15" s="1"/>
  <c r="M286" i="15"/>
  <c r="M283" i="15" s="1"/>
  <c r="M59" i="15"/>
  <c r="M135" i="15"/>
  <c r="M210" i="15"/>
  <c r="M236" i="15"/>
  <c r="M362" i="15"/>
  <c r="M160" i="15"/>
  <c r="M387" i="15"/>
  <c r="M384" i="15" s="1"/>
  <c r="M312" i="15"/>
  <c r="L309" i="41"/>
  <c r="L31" i="41"/>
  <c r="L207" i="41"/>
  <c r="L132" i="41"/>
  <c r="F31" i="30"/>
  <c r="F207" i="30"/>
  <c r="F309" i="30"/>
  <c r="F132" i="30"/>
  <c r="N337" i="30"/>
  <c r="N160" i="30"/>
  <c r="N185" i="30"/>
  <c r="N286" i="30"/>
  <c r="N283" i="30" s="1"/>
  <c r="N312" i="30"/>
  <c r="N261" i="30"/>
  <c r="N387" i="30"/>
  <c r="N384" i="30" s="1"/>
  <c r="N33" i="30"/>
  <c r="N236" i="30"/>
  <c r="N84" i="30"/>
  <c r="N362" i="30"/>
  <c r="N210" i="30"/>
  <c r="N135" i="30"/>
  <c r="N59" i="30"/>
  <c r="N109" i="30"/>
  <c r="N106" i="30" s="1"/>
  <c r="L56" i="49"/>
  <c r="L6" i="49"/>
  <c r="L182" i="49"/>
  <c r="L233" i="49"/>
  <c r="O531" i="45"/>
  <c r="X546" i="45" s="1"/>
  <c r="E33" i="27"/>
  <c r="E59" i="27"/>
  <c r="E286" i="27"/>
  <c r="E283" i="27" s="1"/>
  <c r="E387" i="27"/>
  <c r="E384" i="27" s="1"/>
  <c r="E109" i="27"/>
  <c r="E106" i="27" s="1"/>
  <c r="E185" i="27"/>
  <c r="E236" i="27"/>
  <c r="E84" i="27"/>
  <c r="E261" i="27"/>
  <c r="E135" i="27"/>
  <c r="E362" i="27"/>
  <c r="E337" i="27"/>
  <c r="E312" i="27"/>
  <c r="E210" i="27"/>
  <c r="E160" i="27"/>
  <c r="I160" i="49"/>
  <c r="I135" i="49"/>
  <c r="I337" i="49"/>
  <c r="I362" i="49"/>
  <c r="I387" i="49"/>
  <c r="I384" i="49" s="1"/>
  <c r="I312" i="49"/>
  <c r="I236" i="49"/>
  <c r="I286" i="49"/>
  <c r="I283" i="49" s="1"/>
  <c r="I185" i="49"/>
  <c r="I210" i="49"/>
  <c r="I261" i="49"/>
  <c r="I109" i="49"/>
  <c r="I106" i="49" s="1"/>
  <c r="I33" i="49"/>
  <c r="I84" i="49"/>
  <c r="I59" i="49"/>
  <c r="F182" i="25"/>
  <c r="F233" i="25"/>
  <c r="F6" i="25"/>
  <c r="F56" i="25"/>
  <c r="M387" i="47"/>
  <c r="M384" i="47" s="1"/>
  <c r="M33" i="47"/>
  <c r="M236" i="47"/>
  <c r="M59" i="47"/>
  <c r="M135" i="47"/>
  <c r="M84" i="47"/>
  <c r="M286" i="47"/>
  <c r="M283" i="47" s="1"/>
  <c r="M160" i="47"/>
  <c r="M362" i="47"/>
  <c r="M210" i="47"/>
  <c r="M337" i="47"/>
  <c r="M312" i="47"/>
  <c r="M109" i="47"/>
  <c r="M106" i="47" s="1"/>
  <c r="M185" i="47"/>
  <c r="M261" i="47"/>
  <c r="D531" i="29"/>
  <c r="N531" i="52"/>
  <c r="X545" i="52" s="1"/>
  <c r="D233" i="41"/>
  <c r="D182" i="41"/>
  <c r="D6" i="41"/>
  <c r="D56" i="41"/>
  <c r="M531" i="26"/>
  <c r="X544" i="26" s="1"/>
  <c r="M531" i="15"/>
  <c r="X544" i="15" s="1"/>
  <c r="AS85" i="17"/>
  <c r="AN85" i="17"/>
  <c r="AP81" i="17"/>
  <c r="AP51" i="17"/>
  <c r="AR51" i="17" s="1"/>
  <c r="AN179" i="17"/>
  <c r="AS179" i="17"/>
  <c r="AP125" i="17"/>
  <c r="AS133" i="17"/>
  <c r="AN133" i="17"/>
  <c r="N531" i="44"/>
  <c r="X545" i="44" s="1"/>
  <c r="F135" i="33"/>
  <c r="F185" i="33"/>
  <c r="F210" i="33"/>
  <c r="F236" i="33"/>
  <c r="F362" i="33"/>
  <c r="F312" i="33"/>
  <c r="F337" i="33"/>
  <c r="F109" i="33"/>
  <c r="F106" i="33" s="1"/>
  <c r="F160" i="33"/>
  <c r="F387" i="33"/>
  <c r="F384" i="33" s="1"/>
  <c r="F286" i="33"/>
  <c r="F283" i="33" s="1"/>
  <c r="F59" i="33"/>
  <c r="F261" i="33"/>
  <c r="F33" i="33"/>
  <c r="F84" i="33"/>
  <c r="E207" i="47"/>
  <c r="E132" i="47"/>
  <c r="E309" i="47"/>
  <c r="E31" i="47"/>
  <c r="N233" i="35"/>
  <c r="N182" i="35"/>
  <c r="N6" i="35"/>
  <c r="N56" i="35"/>
  <c r="M531" i="45"/>
  <c r="X544" i="45" s="1"/>
  <c r="E531" i="30"/>
  <c r="X536" i="30" s="1"/>
  <c r="J531" i="48"/>
  <c r="X541" i="48" s="1"/>
  <c r="E132" i="33"/>
  <c r="E207" i="33"/>
  <c r="E309" i="33"/>
  <c r="E31" i="33"/>
  <c r="J132" i="48"/>
  <c r="J309" i="48"/>
  <c r="J31" i="48"/>
  <c r="J207" i="48"/>
  <c r="D531" i="48"/>
  <c r="O160" i="52"/>
  <c r="O33" i="52"/>
  <c r="O312" i="52"/>
  <c r="O387" i="52"/>
  <c r="O384" i="52" s="1"/>
  <c r="O286" i="52"/>
  <c r="O283" i="52" s="1"/>
  <c r="O362" i="52"/>
  <c r="O185" i="52"/>
  <c r="O236" i="52"/>
  <c r="O109" i="52"/>
  <c r="O106" i="52" s="1"/>
  <c r="O261" i="52"/>
  <c r="O337" i="52"/>
  <c r="O135" i="52"/>
  <c r="O84" i="52"/>
  <c r="O210" i="52"/>
  <c r="O59" i="52"/>
  <c r="J312" i="42"/>
  <c r="J185" i="42"/>
  <c r="J33" i="42"/>
  <c r="J286" i="42"/>
  <c r="J283" i="42" s="1"/>
  <c r="J236" i="42"/>
  <c r="J109" i="42"/>
  <c r="J106" i="42" s="1"/>
  <c r="J135" i="42"/>
  <c r="J210" i="42"/>
  <c r="J160" i="42"/>
  <c r="J387" i="42"/>
  <c r="J384" i="42" s="1"/>
  <c r="J337" i="42"/>
  <c r="J59" i="42"/>
  <c r="J84" i="42"/>
  <c r="J261" i="42"/>
  <c r="J362" i="42"/>
  <c r="I109" i="45"/>
  <c r="I106" i="45" s="1"/>
  <c r="I33" i="45"/>
  <c r="I286" i="45"/>
  <c r="I283" i="45" s="1"/>
  <c r="I185" i="45"/>
  <c r="I84" i="45"/>
  <c r="I236" i="45"/>
  <c r="I362" i="45"/>
  <c r="I312" i="45"/>
  <c r="I210" i="45"/>
  <c r="I261" i="45"/>
  <c r="I135" i="45"/>
  <c r="I160" i="45"/>
  <c r="I59" i="45"/>
  <c r="I337" i="45"/>
  <c r="I387" i="45"/>
  <c r="I384" i="45" s="1"/>
  <c r="G309" i="29"/>
  <c r="G132" i="29"/>
  <c r="G207" i="29"/>
  <c r="G31" i="29"/>
  <c r="F33" i="29"/>
  <c r="F135" i="29"/>
  <c r="F362" i="29"/>
  <c r="F337" i="29"/>
  <c r="F160" i="29"/>
  <c r="F312" i="29"/>
  <c r="F59" i="29"/>
  <c r="F84" i="29"/>
  <c r="F236" i="29"/>
  <c r="F210" i="29"/>
  <c r="F109" i="29"/>
  <c r="F106" i="29" s="1"/>
  <c r="F261" i="29"/>
  <c r="F286" i="29"/>
  <c r="F283" i="29" s="1"/>
  <c r="F387" i="29"/>
  <c r="F384" i="29" s="1"/>
  <c r="F185" i="29"/>
  <c r="M531" i="27"/>
  <c r="X544" i="27" s="1"/>
  <c r="G185" i="29"/>
  <c r="G362" i="29"/>
  <c r="G261" i="29"/>
  <c r="G160" i="29"/>
  <c r="G387" i="29"/>
  <c r="G384" i="29" s="1"/>
  <c r="G33" i="29"/>
  <c r="G210" i="29"/>
  <c r="G286" i="29"/>
  <c r="G283" i="29" s="1"/>
  <c r="G84" i="29"/>
  <c r="G312" i="29"/>
  <c r="G59" i="29"/>
  <c r="G236" i="29"/>
  <c r="G337" i="29"/>
  <c r="G109" i="29"/>
  <c r="G106" i="29" s="1"/>
  <c r="G135" i="29"/>
  <c r="N207" i="15"/>
  <c r="N31" i="15"/>
  <c r="N132" i="15"/>
  <c r="N309" i="15"/>
  <c r="E182" i="41"/>
  <c r="E56" i="41"/>
  <c r="E233" i="41"/>
  <c r="E6" i="41"/>
  <c r="I531" i="51"/>
  <c r="X540" i="51" s="1"/>
  <c r="D531" i="49"/>
  <c r="L309" i="33"/>
  <c r="L207" i="33"/>
  <c r="L132" i="33"/>
  <c r="L31" i="33"/>
  <c r="K337" i="27"/>
  <c r="K109" i="27"/>
  <c r="K106" i="27" s="1"/>
  <c r="K387" i="27"/>
  <c r="K384" i="27" s="1"/>
  <c r="K185" i="27"/>
  <c r="K286" i="27"/>
  <c r="K283" i="27" s="1"/>
  <c r="K236" i="27"/>
  <c r="K33" i="27"/>
  <c r="K84" i="27"/>
  <c r="K135" i="27"/>
  <c r="K362" i="27"/>
  <c r="K261" i="27"/>
  <c r="K59" i="27"/>
  <c r="K210" i="27"/>
  <c r="K160" i="27"/>
  <c r="K312" i="27"/>
  <c r="D624" i="25"/>
  <c r="D626" i="25"/>
  <c r="D623" i="25"/>
  <c r="D631" i="25"/>
  <c r="D625" i="25"/>
  <c r="D632" i="25"/>
  <c r="L531" i="33"/>
  <c r="X543" i="33" s="1"/>
  <c r="O135" i="45"/>
  <c r="O160" i="45"/>
  <c r="O286" i="45"/>
  <c r="O283" i="45" s="1"/>
  <c r="O261" i="45"/>
  <c r="O109" i="45"/>
  <c r="O106" i="45" s="1"/>
  <c r="O84" i="45"/>
  <c r="O362" i="45"/>
  <c r="O185" i="45"/>
  <c r="O312" i="45"/>
  <c r="O59" i="45"/>
  <c r="O33" i="45"/>
  <c r="O236" i="45"/>
  <c r="O387" i="45"/>
  <c r="O384" i="45" s="1"/>
  <c r="O210" i="45"/>
  <c r="O337" i="45"/>
  <c r="O6" i="41"/>
  <c r="O182" i="41"/>
  <c r="O233" i="41"/>
  <c r="O56" i="41"/>
  <c r="N160" i="38"/>
  <c r="N185" i="38"/>
  <c r="N59" i="38"/>
  <c r="N135" i="38"/>
  <c r="N286" i="38"/>
  <c r="N283" i="38" s="1"/>
  <c r="N362" i="38"/>
  <c r="N210" i="38"/>
  <c r="N312" i="38"/>
  <c r="N236" i="38"/>
  <c r="N33" i="38"/>
  <c r="N261" i="38"/>
  <c r="N84" i="38"/>
  <c r="N337" i="38"/>
  <c r="N387" i="38"/>
  <c r="N384" i="38" s="1"/>
  <c r="N109" i="38"/>
  <c r="N106" i="38" s="1"/>
  <c r="K387" i="45"/>
  <c r="K384" i="45" s="1"/>
  <c r="K362" i="45"/>
  <c r="K33" i="45"/>
  <c r="K261" i="45"/>
  <c r="K312" i="45"/>
  <c r="K286" i="45"/>
  <c r="K283" i="45" s="1"/>
  <c r="K210" i="45"/>
  <c r="K160" i="45"/>
  <c r="K185" i="45"/>
  <c r="K84" i="45"/>
  <c r="K109" i="45"/>
  <c r="K106" i="45" s="1"/>
  <c r="K135" i="45"/>
  <c r="K337" i="45"/>
  <c r="K59" i="45"/>
  <c r="K236" i="45"/>
  <c r="M233" i="27"/>
  <c r="M182" i="27"/>
  <c r="M6" i="27"/>
  <c r="M56" i="27"/>
  <c r="N531" i="35"/>
  <c r="X545" i="35" s="1"/>
  <c r="D629" i="45"/>
  <c r="D628" i="45"/>
  <c r="D626" i="45"/>
  <c r="D625" i="45"/>
  <c r="G160" i="35"/>
  <c r="G185" i="35"/>
  <c r="G312" i="35"/>
  <c r="G33" i="35"/>
  <c r="G84" i="35"/>
  <c r="G109" i="35"/>
  <c r="G106" i="35" s="1"/>
  <c r="G362" i="35"/>
  <c r="G59" i="35"/>
  <c r="G261" i="35"/>
  <c r="G210" i="35"/>
  <c r="G135" i="35"/>
  <c r="G286" i="35"/>
  <c r="G283" i="35" s="1"/>
  <c r="G337" i="35"/>
  <c r="G236" i="35"/>
  <c r="G387" i="35"/>
  <c r="G384" i="35" s="1"/>
  <c r="D628" i="27"/>
  <c r="D624" i="27"/>
  <c r="D622" i="27"/>
  <c r="D623" i="27"/>
  <c r="D626" i="27"/>
  <c r="D629" i="27"/>
  <c r="D625" i="27"/>
  <c r="D627" i="27"/>
  <c r="M135" i="50"/>
  <c r="M362" i="50"/>
  <c r="M387" i="50"/>
  <c r="M384" i="50" s="1"/>
  <c r="M337" i="50"/>
  <c r="M59" i="50"/>
  <c r="M261" i="50"/>
  <c r="M109" i="50"/>
  <c r="M106" i="50" s="1"/>
  <c r="M160" i="50"/>
  <c r="M210" i="50"/>
  <c r="M236" i="50"/>
  <c r="M185" i="50"/>
  <c r="M33" i="50"/>
  <c r="M84" i="50"/>
  <c r="M286" i="50"/>
  <c r="M283" i="50" s="1"/>
  <c r="M312" i="50"/>
  <c r="N531" i="51"/>
  <c r="X545" i="51" s="1"/>
  <c r="L309" i="31"/>
  <c r="L31" i="31"/>
  <c r="L207" i="31"/>
  <c r="L132" i="31"/>
  <c r="G207" i="50"/>
  <c r="G132" i="50"/>
  <c r="G309" i="50"/>
  <c r="G31" i="50"/>
  <c r="M531" i="25"/>
  <c r="X544" i="25" s="1"/>
  <c r="O132" i="29"/>
  <c r="O31" i="29"/>
  <c r="O207" i="29"/>
  <c r="O309" i="29"/>
  <c r="O185" i="15"/>
  <c r="O84" i="15"/>
  <c r="O160" i="15"/>
  <c r="O135" i="15"/>
  <c r="O236" i="15"/>
  <c r="O261" i="15"/>
  <c r="O337" i="15"/>
  <c r="O210" i="15"/>
  <c r="O33" i="15"/>
  <c r="O362" i="15"/>
  <c r="O286" i="15"/>
  <c r="O283" i="15" s="1"/>
  <c r="O387" i="15"/>
  <c r="O384" i="15" s="1"/>
  <c r="O109" i="15"/>
  <c r="O106" i="15" s="1"/>
  <c r="O312" i="15"/>
  <c r="O59" i="15"/>
  <c r="J6" i="45"/>
  <c r="J182" i="45"/>
  <c r="J233" i="45"/>
  <c r="J56" i="45"/>
  <c r="D531" i="41"/>
  <c r="M109" i="29"/>
  <c r="M106" i="29" s="1"/>
  <c r="M236" i="29"/>
  <c r="M362" i="29"/>
  <c r="M210" i="29"/>
  <c r="M59" i="29"/>
  <c r="M286" i="29"/>
  <c r="M283" i="29" s="1"/>
  <c r="M160" i="29"/>
  <c r="M337" i="29"/>
  <c r="M33" i="29"/>
  <c r="M135" i="29"/>
  <c r="M261" i="29"/>
  <c r="M312" i="29"/>
  <c r="M387" i="29"/>
  <c r="M384" i="29" s="1"/>
  <c r="M84" i="29"/>
  <c r="M185" i="29"/>
  <c r="K31" i="28"/>
  <c r="K207" i="28"/>
  <c r="K132" i="28"/>
  <c r="K309" i="28"/>
  <c r="L387" i="30"/>
  <c r="L384" i="30" s="1"/>
  <c r="L261" i="30"/>
  <c r="L362" i="30"/>
  <c r="L337" i="30"/>
  <c r="L210" i="30"/>
  <c r="L160" i="30"/>
  <c r="L84" i="30"/>
  <c r="L185" i="30"/>
  <c r="L135" i="30"/>
  <c r="L33" i="30"/>
  <c r="L286" i="30"/>
  <c r="L283" i="30" s="1"/>
  <c r="L312" i="30"/>
  <c r="L236" i="30"/>
  <c r="L59" i="30"/>
  <c r="L109" i="30"/>
  <c r="L106" i="30" s="1"/>
  <c r="J531" i="51"/>
  <c r="X541" i="51" s="1"/>
  <c r="H233" i="48"/>
  <c r="H182" i="48"/>
  <c r="H6" i="48"/>
  <c r="H56" i="48"/>
  <c r="J233" i="33"/>
  <c r="J182" i="33"/>
  <c r="J56" i="33"/>
  <c r="J6" i="33"/>
  <c r="L531" i="24"/>
  <c r="X543" i="24" s="1"/>
  <c r="F31" i="49"/>
  <c r="F309" i="49"/>
  <c r="F207" i="49"/>
  <c r="F132" i="49"/>
  <c r="F207" i="45"/>
  <c r="F132" i="45"/>
  <c r="F309" i="45"/>
  <c r="F31" i="45"/>
  <c r="N309" i="45"/>
  <c r="N207" i="45"/>
  <c r="N132" i="45"/>
  <c r="N31" i="45"/>
  <c r="D531" i="15"/>
  <c r="M31" i="48"/>
  <c r="M132" i="48"/>
  <c r="M309" i="48"/>
  <c r="M207" i="48"/>
  <c r="H135" i="33"/>
  <c r="H387" i="33"/>
  <c r="H384" i="33" s="1"/>
  <c r="H59" i="33"/>
  <c r="H312" i="33"/>
  <c r="H210" i="33"/>
  <c r="H185" i="33"/>
  <c r="H286" i="33"/>
  <c r="H283" i="33" s="1"/>
  <c r="H160" i="33"/>
  <c r="H236" i="33"/>
  <c r="H84" i="33"/>
  <c r="H33" i="33"/>
  <c r="H337" i="33"/>
  <c r="H261" i="33"/>
  <c r="H109" i="33"/>
  <c r="H106" i="33" s="1"/>
  <c r="H362" i="33"/>
  <c r="H236" i="24"/>
  <c r="H210" i="24"/>
  <c r="H261" i="24"/>
  <c r="H135" i="24"/>
  <c r="H337" i="24"/>
  <c r="H387" i="24"/>
  <c r="H384" i="24" s="1"/>
  <c r="H286" i="24"/>
  <c r="H283" i="24" s="1"/>
  <c r="H312" i="24"/>
  <c r="H33" i="24"/>
  <c r="H362" i="24"/>
  <c r="H109" i="24"/>
  <c r="H106" i="24" s="1"/>
  <c r="H84" i="24"/>
  <c r="H185" i="24"/>
  <c r="H160" i="24"/>
  <c r="H59" i="24"/>
  <c r="J6" i="47"/>
  <c r="J233" i="47"/>
  <c r="J182" i="47"/>
  <c r="J56" i="47"/>
  <c r="M56" i="49"/>
  <c r="M233" i="49"/>
  <c r="M182" i="49"/>
  <c r="M6" i="49"/>
  <c r="H531" i="35"/>
  <c r="X539" i="35" s="1"/>
  <c r="N6" i="15"/>
  <c r="N56" i="15"/>
  <c r="N182" i="15"/>
  <c r="N233" i="15"/>
  <c r="E56" i="15"/>
  <c r="E233" i="15"/>
  <c r="E6" i="15"/>
  <c r="E182" i="15"/>
  <c r="F531" i="47"/>
  <c r="X537" i="47" s="1"/>
  <c r="N531" i="41"/>
  <c r="X545" i="41" s="1"/>
  <c r="L309" i="26"/>
  <c r="L132" i="26"/>
  <c r="L207" i="26"/>
  <c r="L31" i="26"/>
  <c r="L6" i="50"/>
  <c r="L233" i="50"/>
  <c r="L182" i="50"/>
  <c r="L56" i="50"/>
  <c r="K31" i="35"/>
  <c r="K132" i="35"/>
  <c r="K309" i="35"/>
  <c r="K207" i="35"/>
  <c r="M182" i="25"/>
  <c r="M233" i="25"/>
  <c r="M6" i="25"/>
  <c r="M56" i="25"/>
  <c r="F31" i="25"/>
  <c r="F38" i="25" s="1"/>
  <c r="F44" i="25" s="1"/>
  <c r="F309" i="25"/>
  <c r="F207" i="25"/>
  <c r="F132" i="25"/>
  <c r="N6" i="27"/>
  <c r="N182" i="27"/>
  <c r="N56" i="27"/>
  <c r="N233" i="27"/>
  <c r="F531" i="44"/>
  <c r="J31" i="28"/>
  <c r="J309" i="28"/>
  <c r="J132" i="28"/>
  <c r="J207" i="28"/>
  <c r="E531" i="27"/>
  <c r="X536" i="27" s="1"/>
  <c r="N337" i="15"/>
  <c r="N286" i="15"/>
  <c r="N283" i="15" s="1"/>
  <c r="N362" i="15"/>
  <c r="N236" i="15"/>
  <c r="N33" i="15"/>
  <c r="N109" i="15"/>
  <c r="N106" i="15" s="1"/>
  <c r="N312" i="15"/>
  <c r="N160" i="15"/>
  <c r="N261" i="15"/>
  <c r="N387" i="15"/>
  <c r="N384" i="15" s="1"/>
  <c r="N59" i="15"/>
  <c r="N185" i="15"/>
  <c r="N135" i="15"/>
  <c r="N84" i="15"/>
  <c r="N210" i="15"/>
  <c r="O31" i="25"/>
  <c r="O207" i="25"/>
  <c r="O309" i="25"/>
  <c r="O132" i="25"/>
  <c r="H185" i="26"/>
  <c r="H337" i="26"/>
  <c r="H286" i="26"/>
  <c r="H283" i="26" s="1"/>
  <c r="H135" i="26"/>
  <c r="H210" i="26"/>
  <c r="H160" i="26"/>
  <c r="H362" i="26"/>
  <c r="H84" i="26"/>
  <c r="H261" i="26"/>
  <c r="H312" i="26"/>
  <c r="H59" i="26"/>
  <c r="H33" i="26"/>
  <c r="H236" i="26"/>
  <c r="H109" i="26"/>
  <c r="H106" i="26" s="1"/>
  <c r="H387" i="26"/>
  <c r="H384" i="26" s="1"/>
  <c r="G233" i="34"/>
  <c r="G182" i="34"/>
  <c r="G6" i="34"/>
  <c r="G56" i="34"/>
  <c r="N160" i="24"/>
  <c r="N312" i="24"/>
  <c r="N337" i="24"/>
  <c r="N236" i="24"/>
  <c r="N185" i="24"/>
  <c r="N33" i="24"/>
  <c r="N261" i="24"/>
  <c r="N84" i="24"/>
  <c r="N135" i="24"/>
  <c r="N59" i="24"/>
  <c r="N362" i="24"/>
  <c r="N387" i="24"/>
  <c r="N384" i="24" s="1"/>
  <c r="N286" i="24"/>
  <c r="N283" i="24" s="1"/>
  <c r="N109" i="24"/>
  <c r="N106" i="24" s="1"/>
  <c r="N210" i="24"/>
  <c r="J531" i="25"/>
  <c r="X541" i="25" s="1"/>
  <c r="L531" i="27"/>
  <c r="X543" i="27" s="1"/>
  <c r="J185" i="35"/>
  <c r="J135" i="35"/>
  <c r="J109" i="35"/>
  <c r="J106" i="35" s="1"/>
  <c r="J261" i="35"/>
  <c r="J33" i="35"/>
  <c r="J160" i="35"/>
  <c r="J387" i="35"/>
  <c r="J384" i="35" s="1"/>
  <c r="J59" i="35"/>
  <c r="J362" i="35"/>
  <c r="J236" i="35"/>
  <c r="J210" i="35"/>
  <c r="J84" i="35"/>
  <c r="J337" i="35"/>
  <c r="J286" i="35"/>
  <c r="J283" i="35" s="1"/>
  <c r="J312" i="35"/>
  <c r="H309" i="29"/>
  <c r="H207" i="29"/>
  <c r="H132" i="29"/>
  <c r="H31" i="29"/>
  <c r="O531" i="15"/>
  <c r="G132" i="30"/>
  <c r="G309" i="30"/>
  <c r="G31" i="30"/>
  <c r="G207" i="30"/>
  <c r="J309" i="32"/>
  <c r="J207" i="32"/>
  <c r="J132" i="32"/>
  <c r="J31" i="32"/>
  <c r="F531" i="32"/>
  <c r="X537" i="32" s="1"/>
  <c r="E531" i="26"/>
  <c r="D627" i="46"/>
  <c r="D628" i="46"/>
  <c r="D629" i="46"/>
  <c r="K31" i="50"/>
  <c r="K207" i="50"/>
  <c r="K132" i="50"/>
  <c r="K309" i="50"/>
  <c r="J531" i="42"/>
  <c r="X541" i="42" s="1"/>
  <c r="O6" i="29"/>
  <c r="O56" i="29"/>
  <c r="O233" i="29"/>
  <c r="O182" i="29"/>
  <c r="H362" i="45"/>
  <c r="H33" i="45"/>
  <c r="H160" i="45"/>
  <c r="H210" i="45"/>
  <c r="H84" i="45"/>
  <c r="H109" i="45"/>
  <c r="H106" i="45" s="1"/>
  <c r="H312" i="45"/>
  <c r="H135" i="45"/>
  <c r="H236" i="45"/>
  <c r="H59" i="45"/>
  <c r="H286" i="45"/>
  <c r="H283" i="45" s="1"/>
  <c r="H261" i="45"/>
  <c r="H337" i="45"/>
  <c r="H387" i="45"/>
  <c r="H384" i="45" s="1"/>
  <c r="H185" i="45"/>
  <c r="H207" i="25"/>
  <c r="H309" i="25"/>
  <c r="H31" i="25"/>
  <c r="H132" i="25"/>
  <c r="E135" i="41"/>
  <c r="E337" i="41"/>
  <c r="E160" i="41"/>
  <c r="E261" i="41"/>
  <c r="E312" i="41"/>
  <c r="E84" i="41"/>
  <c r="E362" i="41"/>
  <c r="E236" i="41"/>
  <c r="E387" i="41"/>
  <c r="E384" i="41" s="1"/>
  <c r="E109" i="41"/>
  <c r="E106" i="41" s="1"/>
  <c r="E286" i="41"/>
  <c r="E283" i="41" s="1"/>
  <c r="E210" i="41"/>
  <c r="E185" i="41"/>
  <c r="E59" i="41"/>
  <c r="E33" i="41"/>
  <c r="I132" i="28"/>
  <c r="I309" i="28"/>
  <c r="I31" i="28"/>
  <c r="I207" i="28"/>
  <c r="J531" i="45"/>
  <c r="X541" i="45" s="1"/>
  <c r="J6" i="41"/>
  <c r="J56" i="41"/>
  <c r="J182" i="41"/>
  <c r="J233" i="41"/>
  <c r="N236" i="26"/>
  <c r="N210" i="26"/>
  <c r="N261" i="26"/>
  <c r="N160" i="26"/>
  <c r="N109" i="26"/>
  <c r="N106" i="26" s="1"/>
  <c r="N33" i="26"/>
  <c r="N337" i="26"/>
  <c r="N59" i="26"/>
  <c r="N286" i="26"/>
  <c r="N283" i="26" s="1"/>
  <c r="N84" i="26"/>
  <c r="N362" i="26"/>
  <c r="N185" i="26"/>
  <c r="N387" i="26"/>
  <c r="N384" i="26" s="1"/>
  <c r="N135" i="26"/>
  <c r="N312" i="26"/>
  <c r="L31" i="35"/>
  <c r="L207" i="35"/>
  <c r="L309" i="35"/>
  <c r="L132" i="35"/>
  <c r="M531" i="48"/>
  <c r="X544" i="48" s="1"/>
  <c r="K132" i="38"/>
  <c r="K207" i="38"/>
  <c r="K309" i="38"/>
  <c r="K31" i="38"/>
  <c r="J531" i="38"/>
  <c r="L31" i="36"/>
  <c r="L132" i="36"/>
  <c r="L207" i="36"/>
  <c r="L309" i="36"/>
  <c r="D531" i="51"/>
  <c r="I109" i="30"/>
  <c r="I106" i="30" s="1"/>
  <c r="I84" i="30"/>
  <c r="I236" i="30"/>
  <c r="I59" i="30"/>
  <c r="I135" i="30"/>
  <c r="I286" i="30"/>
  <c r="I283" i="30" s="1"/>
  <c r="I261" i="30"/>
  <c r="I185" i="30"/>
  <c r="I210" i="30"/>
  <c r="I362" i="30"/>
  <c r="I312" i="30"/>
  <c r="I33" i="30"/>
  <c r="I387" i="30"/>
  <c r="I384" i="30" s="1"/>
  <c r="I160" i="30"/>
  <c r="I337" i="30"/>
  <c r="J233" i="24"/>
  <c r="J56" i="24"/>
  <c r="J182" i="24"/>
  <c r="J6" i="24"/>
  <c r="J182" i="43"/>
  <c r="J6" i="43"/>
  <c r="J56" i="43"/>
  <c r="J233" i="43"/>
  <c r="K56" i="24"/>
  <c r="K233" i="24"/>
  <c r="K182" i="24"/>
  <c r="K6" i="24"/>
  <c r="D286" i="33"/>
  <c r="D283" i="33" s="1"/>
  <c r="D33" i="33"/>
  <c r="D387" i="33"/>
  <c r="D384" i="33" s="1"/>
  <c r="D261" i="33"/>
  <c r="D59" i="33"/>
  <c r="D210" i="33"/>
  <c r="D362" i="33"/>
  <c r="D337" i="33"/>
  <c r="D84" i="33"/>
  <c r="D312" i="33"/>
  <c r="D236" i="33"/>
  <c r="D160" i="33"/>
  <c r="D109" i="33"/>
  <c r="D106" i="33" s="1"/>
  <c r="D185" i="33"/>
  <c r="D135" i="33"/>
  <c r="L233" i="37"/>
  <c r="L182" i="37"/>
  <c r="L6" i="37"/>
  <c r="L56" i="37"/>
  <c r="G531" i="47"/>
  <c r="X538" i="47" s="1"/>
  <c r="G233" i="32"/>
  <c r="G56" i="32"/>
  <c r="G182" i="32"/>
  <c r="G6" i="32"/>
  <c r="O132" i="47"/>
  <c r="O207" i="47"/>
  <c r="O31" i="47"/>
  <c r="O309" i="47"/>
  <c r="D56" i="46"/>
  <c r="D6" i="46"/>
  <c r="D233" i="46"/>
  <c r="D182" i="46"/>
  <c r="E387" i="38"/>
  <c r="E384" i="38" s="1"/>
  <c r="E236" i="38"/>
  <c r="E33" i="38"/>
  <c r="E59" i="38"/>
  <c r="E135" i="38"/>
  <c r="E362" i="38"/>
  <c r="E160" i="38"/>
  <c r="E337" i="38"/>
  <c r="E286" i="38"/>
  <c r="E283" i="38" s="1"/>
  <c r="E312" i="38"/>
  <c r="E261" i="38"/>
  <c r="E185" i="38"/>
  <c r="E84" i="38"/>
  <c r="E210" i="38"/>
  <c r="E109" i="38"/>
  <c r="E106" i="38" s="1"/>
  <c r="D135" i="32"/>
  <c r="D387" i="32"/>
  <c r="D384" i="32" s="1"/>
  <c r="D261" i="32"/>
  <c r="D160" i="32"/>
  <c r="D210" i="32"/>
  <c r="D33" i="32"/>
  <c r="D312" i="32"/>
  <c r="D109" i="32"/>
  <c r="D106" i="32" s="1"/>
  <c r="D286" i="32"/>
  <c r="D283" i="32" s="1"/>
  <c r="D337" i="32"/>
  <c r="D59" i="32"/>
  <c r="D185" i="32"/>
  <c r="D362" i="32"/>
  <c r="D236" i="32"/>
  <c r="D84" i="32"/>
  <c r="M182" i="34"/>
  <c r="M6" i="34"/>
  <c r="M12" i="34" s="1"/>
  <c r="M233" i="34"/>
  <c r="M56" i="34"/>
  <c r="L132" i="37"/>
  <c r="L207" i="37"/>
  <c r="L31" i="37"/>
  <c r="L37" i="37" s="1"/>
  <c r="L309" i="37"/>
  <c r="O531" i="31"/>
  <c r="X546" i="31" s="1"/>
  <c r="D625" i="26"/>
  <c r="D632" i="26"/>
  <c r="D631" i="26"/>
  <c r="D630" i="26"/>
  <c r="D624" i="26"/>
  <c r="D626" i="26"/>
  <c r="D210" i="34"/>
  <c r="D387" i="34"/>
  <c r="D384" i="34" s="1"/>
  <c r="D185" i="34"/>
  <c r="D236" i="34"/>
  <c r="D286" i="34"/>
  <c r="D283" i="34" s="1"/>
  <c r="D135" i="34"/>
  <c r="D160" i="34"/>
  <c r="D337" i="34"/>
  <c r="D261" i="34"/>
  <c r="D33" i="34"/>
  <c r="D59" i="34"/>
  <c r="D362" i="34"/>
  <c r="D312" i="34"/>
  <c r="D109" i="34"/>
  <c r="D106" i="34" s="1"/>
  <c r="D84" i="34"/>
  <c r="E56" i="31"/>
  <c r="E182" i="31"/>
  <c r="E233" i="31"/>
  <c r="E6" i="31"/>
  <c r="N207" i="44"/>
  <c r="N132" i="44"/>
  <c r="N31" i="44"/>
  <c r="N309" i="44"/>
  <c r="J84" i="34"/>
  <c r="J261" i="34"/>
  <c r="J210" i="34"/>
  <c r="J135" i="34"/>
  <c r="J109" i="34"/>
  <c r="J106" i="34" s="1"/>
  <c r="J185" i="34"/>
  <c r="J337" i="34"/>
  <c r="J236" i="34"/>
  <c r="J387" i="34"/>
  <c r="J384" i="34" s="1"/>
  <c r="J59" i="34"/>
  <c r="J160" i="34"/>
  <c r="J33" i="34"/>
  <c r="J362" i="34"/>
  <c r="J286" i="34"/>
  <c r="J283" i="34" s="1"/>
  <c r="J312" i="34"/>
  <c r="E531" i="36"/>
  <c r="X536" i="36" s="1"/>
  <c r="O135" i="44"/>
  <c r="O387" i="44"/>
  <c r="O384" i="44" s="1"/>
  <c r="O261" i="44"/>
  <c r="O185" i="44"/>
  <c r="O312" i="44"/>
  <c r="O160" i="44"/>
  <c r="O236" i="44"/>
  <c r="O84" i="44"/>
  <c r="O59" i="44"/>
  <c r="O109" i="44"/>
  <c r="O106" i="44" s="1"/>
  <c r="O337" i="44"/>
  <c r="O286" i="44"/>
  <c r="O283" i="44" s="1"/>
  <c r="O210" i="44"/>
  <c r="O362" i="44"/>
  <c r="O33" i="44"/>
  <c r="M531" i="30"/>
  <c r="X544" i="30" s="1"/>
  <c r="K132" i="40"/>
  <c r="K31" i="40"/>
  <c r="K309" i="40"/>
  <c r="K207" i="40"/>
  <c r="D531" i="40"/>
  <c r="D233" i="31"/>
  <c r="D182" i="31"/>
  <c r="D6" i="31"/>
  <c r="D56" i="31"/>
  <c r="E337" i="48"/>
  <c r="E362" i="48"/>
  <c r="E33" i="48"/>
  <c r="E135" i="48"/>
  <c r="E261" i="48"/>
  <c r="E387" i="48"/>
  <c r="E384" i="48" s="1"/>
  <c r="E236" i="48"/>
  <c r="E210" i="48"/>
  <c r="E160" i="48"/>
  <c r="E312" i="48"/>
  <c r="E109" i="48"/>
  <c r="E106" i="48" s="1"/>
  <c r="E286" i="48"/>
  <c r="E283" i="48" s="1"/>
  <c r="E84" i="48"/>
  <c r="E185" i="48"/>
  <c r="E59" i="48"/>
  <c r="K132" i="33"/>
  <c r="K31" i="33"/>
  <c r="K309" i="33"/>
  <c r="K207" i="33"/>
  <c r="L531" i="49"/>
  <c r="N31" i="40"/>
  <c r="N132" i="40"/>
  <c r="N309" i="40"/>
  <c r="N207" i="40"/>
  <c r="J531" i="44"/>
  <c r="X541" i="44" s="1"/>
  <c r="H207" i="30"/>
  <c r="H132" i="30"/>
  <c r="H31" i="30"/>
  <c r="H309" i="30"/>
  <c r="N132" i="41"/>
  <c r="N309" i="41"/>
  <c r="N31" i="41"/>
  <c r="N207" i="41"/>
  <c r="E531" i="40"/>
  <c r="X536" i="40" s="1"/>
  <c r="AP128" i="17"/>
  <c r="O135" i="46"/>
  <c r="O84" i="46"/>
  <c r="O109" i="46"/>
  <c r="O106" i="46" s="1"/>
  <c r="O33" i="46"/>
  <c r="O160" i="46"/>
  <c r="O236" i="46"/>
  <c r="O337" i="46"/>
  <c r="O261" i="46"/>
  <c r="O312" i="46"/>
  <c r="O286" i="46"/>
  <c r="O283" i="46" s="1"/>
  <c r="O362" i="46"/>
  <c r="O210" i="46"/>
  <c r="O59" i="46"/>
  <c r="O185" i="46"/>
  <c r="O387" i="46"/>
  <c r="O384" i="46" s="1"/>
  <c r="L160" i="50"/>
  <c r="L236" i="50"/>
  <c r="L362" i="50"/>
  <c r="L210" i="50"/>
  <c r="L337" i="50"/>
  <c r="L84" i="50"/>
  <c r="L387" i="50"/>
  <c r="L384" i="50" s="1"/>
  <c r="L312" i="50"/>
  <c r="L261" i="50"/>
  <c r="L59" i="50"/>
  <c r="L33" i="50"/>
  <c r="L135" i="50"/>
  <c r="L185" i="50"/>
  <c r="L286" i="50"/>
  <c r="L283" i="50" s="1"/>
  <c r="L109" i="50"/>
  <c r="L106" i="50" s="1"/>
  <c r="N132" i="48"/>
  <c r="N309" i="48"/>
  <c r="N31" i="48"/>
  <c r="N207" i="48"/>
  <c r="H56" i="51"/>
  <c r="H6" i="51"/>
  <c r="H233" i="51"/>
  <c r="H182" i="51"/>
  <c r="G31" i="37"/>
  <c r="G207" i="37"/>
  <c r="G309" i="37"/>
  <c r="G132" i="37"/>
  <c r="O309" i="32"/>
  <c r="O207" i="32"/>
  <c r="O132" i="32"/>
  <c r="O31" i="32"/>
  <c r="H6" i="38"/>
  <c r="H56" i="38"/>
  <c r="H233" i="38"/>
  <c r="H182" i="38"/>
  <c r="L6" i="31"/>
  <c r="L233" i="31"/>
  <c r="L182" i="31"/>
  <c r="L56" i="31"/>
  <c r="F6" i="43"/>
  <c r="F56" i="43"/>
  <c r="F233" i="43"/>
  <c r="F182" i="43"/>
  <c r="M531" i="24"/>
  <c r="X544" i="24" s="1"/>
  <c r="D56" i="42"/>
  <c r="D233" i="42"/>
  <c r="D6" i="42"/>
  <c r="D182" i="42"/>
  <c r="F132" i="24"/>
  <c r="F31" i="24"/>
  <c r="F207" i="24"/>
  <c r="F309" i="24"/>
  <c r="K309" i="37"/>
  <c r="K207" i="37"/>
  <c r="K132" i="37"/>
  <c r="K31" i="37"/>
  <c r="L56" i="34"/>
  <c r="L233" i="34"/>
  <c r="L182" i="34"/>
  <c r="L6" i="34"/>
  <c r="L135" i="48"/>
  <c r="L387" i="48"/>
  <c r="L384" i="48" s="1"/>
  <c r="L59" i="48"/>
  <c r="L236" i="48"/>
  <c r="L185" i="48"/>
  <c r="L160" i="48"/>
  <c r="L362" i="48"/>
  <c r="L84" i="48"/>
  <c r="L261" i="48"/>
  <c r="L337" i="48"/>
  <c r="L312" i="48"/>
  <c r="L210" i="48"/>
  <c r="L33" i="48"/>
  <c r="L109" i="48"/>
  <c r="L106" i="48" s="1"/>
  <c r="L286" i="48"/>
  <c r="L283" i="48" s="1"/>
  <c r="G6" i="30"/>
  <c r="G56" i="30"/>
  <c r="G233" i="30"/>
  <c r="G182" i="30"/>
  <c r="F531" i="41"/>
  <c r="X537" i="41" s="1"/>
  <c r="I233" i="49"/>
  <c r="I56" i="49"/>
  <c r="I6" i="49"/>
  <c r="I182" i="49"/>
  <c r="J531" i="31"/>
  <c r="X541" i="31" s="1"/>
  <c r="H531" i="38"/>
  <c r="F132" i="38"/>
  <c r="F31" i="38"/>
  <c r="F207" i="38"/>
  <c r="F309" i="38"/>
  <c r="H531" i="42"/>
  <c r="X539" i="42" s="1"/>
  <c r="H233" i="44"/>
  <c r="H182" i="44"/>
  <c r="H6" i="44"/>
  <c r="H56" i="44"/>
  <c r="E531" i="32"/>
  <c r="X536" i="32" s="1"/>
  <c r="AP170" i="17"/>
  <c r="M31" i="46"/>
  <c r="M132" i="46"/>
  <c r="M207" i="46"/>
  <c r="M309" i="46"/>
  <c r="D627" i="50"/>
  <c r="D621" i="50"/>
  <c r="D628" i="50"/>
  <c r="D632" i="50"/>
  <c r="D629" i="50"/>
  <c r="D626" i="50"/>
  <c r="D624" i="50"/>
  <c r="D622" i="50"/>
  <c r="D623" i="50"/>
  <c r="D631" i="50"/>
  <c r="F387" i="26"/>
  <c r="F384" i="26" s="1"/>
  <c r="F236" i="26"/>
  <c r="F210" i="26"/>
  <c r="F135" i="26"/>
  <c r="F286" i="26"/>
  <c r="F283" i="26" s="1"/>
  <c r="F84" i="26"/>
  <c r="F109" i="26"/>
  <c r="F106" i="26" s="1"/>
  <c r="F312" i="26"/>
  <c r="F362" i="26"/>
  <c r="F160" i="26"/>
  <c r="F337" i="26"/>
  <c r="F185" i="26"/>
  <c r="F33" i="26"/>
  <c r="F59" i="26"/>
  <c r="F261" i="26"/>
  <c r="H233" i="31"/>
  <c r="H6" i="31"/>
  <c r="H56" i="31"/>
  <c r="H182" i="31"/>
  <c r="G309" i="48"/>
  <c r="G31" i="48"/>
  <c r="G207" i="48"/>
  <c r="G132" i="48"/>
  <c r="K531" i="48"/>
  <c r="X542" i="48" s="1"/>
  <c r="G210" i="37"/>
  <c r="G109" i="37"/>
  <c r="G106" i="37" s="1"/>
  <c r="G84" i="37"/>
  <c r="G337" i="37"/>
  <c r="G185" i="37"/>
  <c r="G160" i="37"/>
  <c r="G33" i="37"/>
  <c r="G387" i="37"/>
  <c r="G384" i="37" s="1"/>
  <c r="G286" i="37"/>
  <c r="G283" i="37" s="1"/>
  <c r="G236" i="37"/>
  <c r="G362" i="37"/>
  <c r="G261" i="37"/>
  <c r="G312" i="37"/>
  <c r="G135" i="37"/>
  <c r="G59" i="37"/>
  <c r="F84" i="42"/>
  <c r="F236" i="42"/>
  <c r="F337" i="42"/>
  <c r="F33" i="42"/>
  <c r="F59" i="42"/>
  <c r="F312" i="42"/>
  <c r="F261" i="42"/>
  <c r="F185" i="42"/>
  <c r="F135" i="42"/>
  <c r="F387" i="42"/>
  <c r="F384" i="42" s="1"/>
  <c r="F362" i="42"/>
  <c r="F109" i="42"/>
  <c r="F106" i="42" s="1"/>
  <c r="F160" i="42"/>
  <c r="F210" i="42"/>
  <c r="F286" i="42"/>
  <c r="F283" i="42" s="1"/>
  <c r="N233" i="48"/>
  <c r="N56" i="48"/>
  <c r="N182" i="48"/>
  <c r="N6" i="48"/>
  <c r="N13" i="48" s="1"/>
  <c r="N19" i="48" s="1"/>
  <c r="D531" i="24"/>
  <c r="K132" i="49"/>
  <c r="K31" i="49"/>
  <c r="K309" i="49"/>
  <c r="K207" i="49"/>
  <c r="K207" i="42"/>
  <c r="K31" i="42"/>
  <c r="K309" i="42"/>
  <c r="K132" i="42"/>
  <c r="I362" i="50"/>
  <c r="I312" i="50"/>
  <c r="I160" i="50"/>
  <c r="I236" i="50"/>
  <c r="I59" i="50"/>
  <c r="I109" i="50"/>
  <c r="I106" i="50" s="1"/>
  <c r="I84" i="50"/>
  <c r="I135" i="50"/>
  <c r="I337" i="50"/>
  <c r="I185" i="50"/>
  <c r="I387" i="50"/>
  <c r="I384" i="50" s="1"/>
  <c r="I261" i="50"/>
  <c r="I286" i="50"/>
  <c r="I283" i="50" s="1"/>
  <c r="I33" i="50"/>
  <c r="I210" i="50"/>
  <c r="J207" i="26"/>
  <c r="J132" i="26"/>
  <c r="J31" i="26"/>
  <c r="J309" i="26"/>
  <c r="K56" i="34"/>
  <c r="K233" i="34"/>
  <c r="K6" i="34"/>
  <c r="K182" i="34"/>
  <c r="N261" i="42"/>
  <c r="N84" i="42"/>
  <c r="N312" i="42"/>
  <c r="N185" i="42"/>
  <c r="N160" i="42"/>
  <c r="N33" i="42"/>
  <c r="N109" i="42"/>
  <c r="N106" i="42" s="1"/>
  <c r="N135" i="42"/>
  <c r="N210" i="42"/>
  <c r="N362" i="42"/>
  <c r="N236" i="42"/>
  <c r="N286" i="42"/>
  <c r="N283" i="42" s="1"/>
  <c r="N59" i="42"/>
  <c r="N337" i="42"/>
  <c r="N387" i="42"/>
  <c r="N384" i="42" s="1"/>
  <c r="I6" i="44"/>
  <c r="I56" i="44"/>
  <c r="I182" i="44"/>
  <c r="I233" i="44"/>
  <c r="E56" i="24"/>
  <c r="E182" i="24"/>
  <c r="E233" i="24"/>
  <c r="E6" i="24"/>
  <c r="O233" i="44"/>
  <c r="O56" i="44"/>
  <c r="O182" i="44"/>
  <c r="O6" i="44"/>
  <c r="K31" i="15"/>
  <c r="K132" i="15"/>
  <c r="K207" i="15"/>
  <c r="K309" i="15"/>
  <c r="E56" i="29"/>
  <c r="E182" i="29"/>
  <c r="E233" i="29"/>
  <c r="E6" i="29"/>
  <c r="F261" i="28"/>
  <c r="F362" i="28"/>
  <c r="F312" i="28"/>
  <c r="F236" i="28"/>
  <c r="F337" i="28"/>
  <c r="F33" i="28"/>
  <c r="F160" i="28"/>
  <c r="F135" i="28"/>
  <c r="F84" i="28"/>
  <c r="F286" i="28"/>
  <c r="F283" i="28" s="1"/>
  <c r="F109" i="28"/>
  <c r="F106" i="28" s="1"/>
  <c r="F210" i="28"/>
  <c r="F59" i="28"/>
  <c r="F185" i="28"/>
  <c r="F387" i="28"/>
  <c r="F384" i="28" s="1"/>
  <c r="M233" i="36"/>
  <c r="M182" i="36"/>
  <c r="M56" i="36"/>
  <c r="M6" i="36"/>
  <c r="E233" i="52"/>
  <c r="E182" i="52"/>
  <c r="E56" i="52"/>
  <c r="E6" i="52"/>
  <c r="I84" i="35"/>
  <c r="I185" i="35"/>
  <c r="I286" i="35"/>
  <c r="I283" i="35" s="1"/>
  <c r="I362" i="35"/>
  <c r="I135" i="35"/>
  <c r="I312" i="35"/>
  <c r="I387" i="35"/>
  <c r="I384" i="35" s="1"/>
  <c r="I160" i="35"/>
  <c r="I210" i="35"/>
  <c r="I261" i="35"/>
  <c r="I337" i="35"/>
  <c r="I33" i="35"/>
  <c r="I59" i="35"/>
  <c r="I109" i="35"/>
  <c r="I106" i="35" s="1"/>
  <c r="I236" i="35"/>
  <c r="E31" i="40"/>
  <c r="E132" i="40"/>
  <c r="E309" i="40"/>
  <c r="E207" i="40"/>
  <c r="G312" i="15"/>
  <c r="G387" i="15"/>
  <c r="G384" i="15" s="1"/>
  <c r="G135" i="15"/>
  <c r="G109" i="15"/>
  <c r="G106" i="15" s="1"/>
  <c r="G33" i="15"/>
  <c r="G286" i="15"/>
  <c r="G283" i="15" s="1"/>
  <c r="G160" i="15"/>
  <c r="G185" i="15"/>
  <c r="G210" i="15"/>
  <c r="G261" i="15"/>
  <c r="G362" i="15"/>
  <c r="G84" i="15"/>
  <c r="G236" i="15"/>
  <c r="G337" i="15"/>
  <c r="G59" i="15"/>
  <c r="I261" i="15"/>
  <c r="I84" i="15"/>
  <c r="I387" i="15"/>
  <c r="I384" i="15" s="1"/>
  <c r="I210" i="15"/>
  <c r="I286" i="15"/>
  <c r="I283" i="15" s="1"/>
  <c r="I160" i="15"/>
  <c r="I236" i="15"/>
  <c r="I33" i="15"/>
  <c r="I337" i="15"/>
  <c r="I135" i="15"/>
  <c r="I362" i="15"/>
  <c r="I109" i="15"/>
  <c r="I106" i="15" s="1"/>
  <c r="M107" i="15" s="1"/>
  <c r="I312" i="15"/>
  <c r="I185" i="15"/>
  <c r="I59" i="15"/>
  <c r="D309" i="25"/>
  <c r="D207" i="25"/>
  <c r="D132" i="25"/>
  <c r="D31" i="25"/>
  <c r="F182" i="44"/>
  <c r="F56" i="44"/>
  <c r="F233" i="44"/>
  <c r="F6" i="44"/>
  <c r="N261" i="28"/>
  <c r="N210" i="28"/>
  <c r="N236" i="28"/>
  <c r="N362" i="28"/>
  <c r="N337" i="28"/>
  <c r="N84" i="28"/>
  <c r="N59" i="28"/>
  <c r="N387" i="28"/>
  <c r="N384" i="28" s="1"/>
  <c r="N286" i="28"/>
  <c r="N283" i="28" s="1"/>
  <c r="N33" i="28"/>
  <c r="N185" i="28"/>
  <c r="N312" i="28"/>
  <c r="N135" i="28"/>
  <c r="N160" i="28"/>
  <c r="N109" i="28"/>
  <c r="N106" i="28" s="1"/>
  <c r="D182" i="45"/>
  <c r="D56" i="45"/>
  <c r="D6" i="45"/>
  <c r="D233" i="45"/>
  <c r="I160" i="29"/>
  <c r="I84" i="29"/>
  <c r="I210" i="29"/>
  <c r="I362" i="29"/>
  <c r="I59" i="29"/>
  <c r="I236" i="29"/>
  <c r="I261" i="29"/>
  <c r="I185" i="29"/>
  <c r="I286" i="29"/>
  <c r="I283" i="29" s="1"/>
  <c r="I109" i="29"/>
  <c r="I106" i="29" s="1"/>
  <c r="I337" i="29"/>
  <c r="I387" i="29"/>
  <c r="I384" i="29" s="1"/>
  <c r="I135" i="29"/>
  <c r="I33" i="29"/>
  <c r="I312" i="29"/>
  <c r="K531" i="32"/>
  <c r="X542" i="32" s="1"/>
  <c r="N33" i="34"/>
  <c r="N236" i="34"/>
  <c r="N312" i="34"/>
  <c r="N185" i="34"/>
  <c r="N210" i="34"/>
  <c r="N362" i="34"/>
  <c r="N387" i="34"/>
  <c r="N384" i="34" s="1"/>
  <c r="N160" i="34"/>
  <c r="N84" i="34"/>
  <c r="N109" i="34"/>
  <c r="N106" i="34" s="1"/>
  <c r="N261" i="34"/>
  <c r="N135" i="34"/>
  <c r="N337" i="34"/>
  <c r="N286" i="34"/>
  <c r="N283" i="34" s="1"/>
  <c r="N59" i="34"/>
  <c r="D531" i="37"/>
  <c r="K531" i="26"/>
  <c r="X542" i="26" s="1"/>
  <c r="G56" i="29"/>
  <c r="G6" i="29"/>
  <c r="G233" i="29"/>
  <c r="G182" i="29"/>
  <c r="L31" i="45"/>
  <c r="L309" i="45"/>
  <c r="L207" i="45"/>
  <c r="L132" i="45"/>
  <c r="J531" i="27"/>
  <c r="X541" i="27" s="1"/>
  <c r="L309" i="29"/>
  <c r="L207" i="29"/>
  <c r="L31" i="29"/>
  <c r="L132" i="29"/>
  <c r="D362" i="27"/>
  <c r="D261" i="27"/>
  <c r="D84" i="27"/>
  <c r="D59" i="27"/>
  <c r="D160" i="27"/>
  <c r="D185" i="27"/>
  <c r="D33" i="27"/>
  <c r="D109" i="27"/>
  <c r="D106" i="27" s="1"/>
  <c r="D236" i="27"/>
  <c r="D135" i="27"/>
  <c r="D387" i="27"/>
  <c r="D384" i="27" s="1"/>
  <c r="D337" i="27"/>
  <c r="D210" i="27"/>
  <c r="D312" i="27"/>
  <c r="D286" i="27"/>
  <c r="D283" i="27" s="1"/>
  <c r="D531" i="35"/>
  <c r="D623" i="41"/>
  <c r="D624" i="41"/>
  <c r="D622" i="41"/>
  <c r="D629" i="41"/>
  <c r="D627" i="41"/>
  <c r="D625" i="41"/>
  <c r="D626" i="41"/>
  <c r="D621" i="41"/>
  <c r="O182" i="15"/>
  <c r="O6" i="15"/>
  <c r="O56" i="15"/>
  <c r="O233" i="15"/>
  <c r="F31" i="48"/>
  <c r="F309" i="48"/>
  <c r="F132" i="48"/>
  <c r="F207" i="48"/>
  <c r="H531" i="48"/>
  <c r="M56" i="37"/>
  <c r="M182" i="37"/>
  <c r="M6" i="37"/>
  <c r="M13" i="37" s="1"/>
  <c r="M19" i="37" s="1"/>
  <c r="M410" i="37" s="1"/>
  <c r="M233" i="37"/>
  <c r="J261" i="46"/>
  <c r="J362" i="46"/>
  <c r="J109" i="46"/>
  <c r="J106" i="46" s="1"/>
  <c r="J59" i="46"/>
  <c r="J286" i="46"/>
  <c r="J283" i="46" s="1"/>
  <c r="J84" i="46"/>
  <c r="J387" i="46"/>
  <c r="J384" i="46" s="1"/>
  <c r="J337" i="46"/>
  <c r="J33" i="46"/>
  <c r="J135" i="46"/>
  <c r="J210" i="46"/>
  <c r="J160" i="46"/>
  <c r="J236" i="46"/>
  <c r="J185" i="46"/>
  <c r="J312" i="46"/>
  <c r="D630" i="47"/>
  <c r="D623" i="47"/>
  <c r="D621" i="47"/>
  <c r="D622" i="47"/>
  <c r="D632" i="47"/>
  <c r="D631" i="47"/>
  <c r="L387" i="36"/>
  <c r="L384" i="36" s="1"/>
  <c r="L362" i="36"/>
  <c r="L185" i="36"/>
  <c r="L286" i="36"/>
  <c r="L283" i="36" s="1"/>
  <c r="L236" i="36"/>
  <c r="L261" i="36"/>
  <c r="L84" i="36"/>
  <c r="L160" i="36"/>
  <c r="L337" i="36"/>
  <c r="L59" i="36"/>
  <c r="L33" i="36"/>
  <c r="L109" i="36"/>
  <c r="L106" i="36" s="1"/>
  <c r="L210" i="36"/>
  <c r="L312" i="36"/>
  <c r="L135" i="36"/>
  <c r="E531" i="49"/>
  <c r="X536" i="49" s="1"/>
  <c r="H207" i="36"/>
  <c r="H132" i="36"/>
  <c r="H31" i="36"/>
  <c r="H309" i="36"/>
  <c r="K182" i="42"/>
  <c r="K56" i="42"/>
  <c r="K233" i="42"/>
  <c r="K6" i="42"/>
  <c r="O132" i="39"/>
  <c r="O31" i="39"/>
  <c r="O309" i="39"/>
  <c r="O207" i="39"/>
  <c r="H31" i="24"/>
  <c r="H207" i="24"/>
  <c r="H309" i="24"/>
  <c r="H132" i="24"/>
  <c r="F182" i="36"/>
  <c r="F6" i="36"/>
  <c r="F233" i="36"/>
  <c r="F56" i="36"/>
  <c r="M531" i="35"/>
  <c r="X544" i="35" s="1"/>
  <c r="L182" i="32"/>
  <c r="L56" i="32"/>
  <c r="L6" i="32"/>
  <c r="L233" i="32"/>
  <c r="D233" i="44"/>
  <c r="D182" i="44"/>
  <c r="D6" i="44"/>
  <c r="D56" i="44"/>
  <c r="N261" i="46"/>
  <c r="N109" i="46"/>
  <c r="N106" i="46" s="1"/>
  <c r="N185" i="46"/>
  <c r="N362" i="46"/>
  <c r="N286" i="46"/>
  <c r="N283" i="46" s="1"/>
  <c r="N135" i="46"/>
  <c r="N337" i="46"/>
  <c r="N312" i="46"/>
  <c r="N84" i="46"/>
  <c r="N210" i="46"/>
  <c r="N33" i="46"/>
  <c r="N387" i="46"/>
  <c r="N384" i="46" s="1"/>
  <c r="N236" i="46"/>
  <c r="N160" i="46"/>
  <c r="N59" i="46"/>
  <c r="AS181" i="17"/>
  <c r="AN181" i="17"/>
  <c r="I531" i="43"/>
  <c r="X540" i="43" s="1"/>
  <c r="O33" i="37"/>
  <c r="O59" i="37"/>
  <c r="O261" i="37"/>
  <c r="O210" i="37"/>
  <c r="O109" i="37"/>
  <c r="O106" i="37" s="1"/>
  <c r="O387" i="37"/>
  <c r="O384" i="37" s="1"/>
  <c r="O286" i="37"/>
  <c r="O283" i="37" s="1"/>
  <c r="O312" i="37"/>
  <c r="O185" i="37"/>
  <c r="O160" i="37"/>
  <c r="O236" i="37"/>
  <c r="O337" i="37"/>
  <c r="O135" i="37"/>
  <c r="O362" i="37"/>
  <c r="O84" i="37"/>
  <c r="N84" i="40"/>
  <c r="N33" i="40"/>
  <c r="N210" i="40"/>
  <c r="N135" i="40"/>
  <c r="N362" i="40"/>
  <c r="N312" i="40"/>
  <c r="N387" i="40"/>
  <c r="N384" i="40" s="1"/>
  <c r="N236" i="40"/>
  <c r="N337" i="40"/>
  <c r="N59" i="40"/>
  <c r="N261" i="40"/>
  <c r="N185" i="40"/>
  <c r="N160" i="40"/>
  <c r="N109" i="40"/>
  <c r="N106" i="40" s="1"/>
  <c r="N286" i="40"/>
  <c r="N283" i="40" s="1"/>
  <c r="J135" i="24"/>
  <c r="J387" i="24"/>
  <c r="J384" i="24" s="1"/>
  <c r="J261" i="24"/>
  <c r="J286" i="24"/>
  <c r="J283" i="24" s="1"/>
  <c r="J59" i="24"/>
  <c r="J312" i="24"/>
  <c r="J160" i="24"/>
  <c r="J109" i="24"/>
  <c r="J106" i="24" s="1"/>
  <c r="J236" i="24"/>
  <c r="J362" i="24"/>
  <c r="J185" i="24"/>
  <c r="J210" i="24"/>
  <c r="J33" i="24"/>
  <c r="J84" i="24"/>
  <c r="J337" i="24"/>
  <c r="AP86" i="17"/>
  <c r="F531" i="52"/>
  <c r="X537" i="52" s="1"/>
  <c r="D628" i="24"/>
  <c r="D626" i="24"/>
  <c r="D629" i="24"/>
  <c r="D627" i="24"/>
  <c r="E84" i="26"/>
  <c r="E261" i="26"/>
  <c r="E387" i="26"/>
  <c r="E384" i="26" s="1"/>
  <c r="E362" i="26"/>
  <c r="E109" i="26"/>
  <c r="E106" i="26" s="1"/>
  <c r="E337" i="26"/>
  <c r="E59" i="26"/>
  <c r="E286" i="26"/>
  <c r="E283" i="26" s="1"/>
  <c r="E33" i="26"/>
  <c r="E312" i="26"/>
  <c r="E185" i="26"/>
  <c r="E135" i="26"/>
  <c r="E210" i="26"/>
  <c r="E160" i="26"/>
  <c r="E236" i="26"/>
  <c r="D233" i="37"/>
  <c r="D182" i="37"/>
  <c r="D56" i="37"/>
  <c r="D6" i="37"/>
  <c r="K182" i="31"/>
  <c r="K56" i="31"/>
  <c r="K6" i="31"/>
  <c r="K233" i="31"/>
  <c r="M387" i="48"/>
  <c r="M384" i="48" s="1"/>
  <c r="M59" i="48"/>
  <c r="M286" i="48"/>
  <c r="M283" i="48" s="1"/>
  <c r="M312" i="48"/>
  <c r="M362" i="48"/>
  <c r="M160" i="48"/>
  <c r="M337" i="48"/>
  <c r="M84" i="48"/>
  <c r="M261" i="48"/>
  <c r="M236" i="48"/>
  <c r="M109" i="48"/>
  <c r="M106" i="48" s="1"/>
  <c r="M33" i="48"/>
  <c r="M135" i="48"/>
  <c r="M210" i="48"/>
  <c r="M185" i="48"/>
  <c r="G531" i="43"/>
  <c r="X538" i="43" s="1"/>
  <c r="G531" i="48"/>
  <c r="G286" i="48"/>
  <c r="G283" i="48" s="1"/>
  <c r="G337" i="48"/>
  <c r="G387" i="48"/>
  <c r="G384" i="48" s="1"/>
  <c r="G312" i="48"/>
  <c r="G261" i="48"/>
  <c r="G210" i="48"/>
  <c r="G160" i="48"/>
  <c r="G236" i="48"/>
  <c r="G362" i="48"/>
  <c r="G84" i="48"/>
  <c r="G135" i="48"/>
  <c r="G59" i="48"/>
  <c r="G109" i="48"/>
  <c r="G106" i="48" s="1"/>
  <c r="G33" i="48"/>
  <c r="G185" i="48"/>
  <c r="M6" i="44"/>
  <c r="M56" i="44"/>
  <c r="M233" i="44"/>
  <c r="M182" i="44"/>
  <c r="K531" i="49"/>
  <c r="X542" i="49" s="1"/>
  <c r="I31" i="37"/>
  <c r="I207" i="37"/>
  <c r="I309" i="37"/>
  <c r="I132" i="37"/>
  <c r="F531" i="38"/>
  <c r="X537" i="38" s="1"/>
  <c r="L207" i="40"/>
  <c r="L31" i="40"/>
  <c r="L309" i="40"/>
  <c r="L132" i="40"/>
  <c r="L309" i="42"/>
  <c r="L31" i="42"/>
  <c r="L207" i="42"/>
  <c r="L132" i="42"/>
  <c r="H31" i="49"/>
  <c r="H309" i="49"/>
  <c r="H207" i="49"/>
  <c r="H132" i="49"/>
  <c r="K261" i="48"/>
  <c r="K185" i="48"/>
  <c r="K135" i="48"/>
  <c r="K210" i="48"/>
  <c r="K59" i="48"/>
  <c r="K312" i="48"/>
  <c r="K236" i="48"/>
  <c r="K387" i="48"/>
  <c r="K384" i="48" s="1"/>
  <c r="K33" i="48"/>
  <c r="K160" i="48"/>
  <c r="K109" i="48"/>
  <c r="K106" i="48" s="1"/>
  <c r="K84" i="48"/>
  <c r="K286" i="48"/>
  <c r="K283" i="48" s="1"/>
  <c r="K337" i="48"/>
  <c r="K362" i="48"/>
  <c r="L309" i="24"/>
  <c r="L31" i="24"/>
  <c r="L207" i="24"/>
  <c r="L132" i="24"/>
  <c r="M31" i="26"/>
  <c r="M132" i="26"/>
  <c r="M207" i="26"/>
  <c r="M309" i="26"/>
  <c r="G531" i="30"/>
  <c r="X538" i="30" s="1"/>
  <c r="M6" i="40"/>
  <c r="M233" i="40"/>
  <c r="M182" i="40"/>
  <c r="M56" i="40"/>
  <c r="H109" i="34"/>
  <c r="H106" i="34" s="1"/>
  <c r="H312" i="34"/>
  <c r="H210" i="34"/>
  <c r="H59" i="34"/>
  <c r="H337" i="34"/>
  <c r="H185" i="34"/>
  <c r="H362" i="34"/>
  <c r="H160" i="34"/>
  <c r="H261" i="34"/>
  <c r="H84" i="34"/>
  <c r="H286" i="34"/>
  <c r="H283" i="34" s="1"/>
  <c r="H33" i="34"/>
  <c r="H135" i="34"/>
  <c r="H236" i="34"/>
  <c r="H387" i="34"/>
  <c r="H384" i="34" s="1"/>
  <c r="E261" i="52"/>
  <c r="E109" i="52"/>
  <c r="E106" i="52" s="1"/>
  <c r="E210" i="52"/>
  <c r="E185" i="52"/>
  <c r="E135" i="52"/>
  <c r="E337" i="52"/>
  <c r="E59" i="52"/>
  <c r="E286" i="52"/>
  <c r="E283" i="52" s="1"/>
  <c r="E387" i="52"/>
  <c r="E384" i="52" s="1"/>
  <c r="E236" i="52"/>
  <c r="E312" i="52"/>
  <c r="E84" i="52"/>
  <c r="E160" i="52"/>
  <c r="E33" i="52"/>
  <c r="E362" i="52"/>
  <c r="F236" i="39"/>
  <c r="F109" i="39"/>
  <c r="F106" i="39" s="1"/>
  <c r="F312" i="39"/>
  <c r="F261" i="39"/>
  <c r="F135" i="39"/>
  <c r="F185" i="39"/>
  <c r="F286" i="39"/>
  <c r="F283" i="39" s="1"/>
  <c r="F210" i="39"/>
  <c r="F362" i="39"/>
  <c r="F387" i="39"/>
  <c r="F384" i="39" s="1"/>
  <c r="F59" i="39"/>
  <c r="F337" i="39"/>
  <c r="F84" i="39"/>
  <c r="F33" i="39"/>
  <c r="F160" i="39"/>
  <c r="G236" i="33"/>
  <c r="G185" i="33"/>
  <c r="G312" i="33"/>
  <c r="G261" i="33"/>
  <c r="G286" i="33"/>
  <c r="G283" i="33" s="1"/>
  <c r="G84" i="33"/>
  <c r="G160" i="33"/>
  <c r="G135" i="33"/>
  <c r="G387" i="33"/>
  <c r="G384" i="33" s="1"/>
  <c r="G210" i="33"/>
  <c r="G337" i="33"/>
  <c r="G362" i="33"/>
  <c r="G59" i="33"/>
  <c r="G33" i="33"/>
  <c r="G109" i="33"/>
  <c r="G106" i="33" s="1"/>
  <c r="F207" i="31"/>
  <c r="F309" i="31"/>
  <c r="F31" i="31"/>
  <c r="F38" i="31" s="1"/>
  <c r="F44" i="31" s="1"/>
  <c r="F132" i="31"/>
  <c r="I207" i="33"/>
  <c r="I31" i="33"/>
  <c r="I309" i="33"/>
  <c r="I132" i="33"/>
  <c r="D531" i="42"/>
  <c r="M531" i="31"/>
  <c r="X544" i="31" s="1"/>
  <c r="M56" i="39"/>
  <c r="M233" i="39"/>
  <c r="M182" i="39"/>
  <c r="M6" i="39"/>
  <c r="G233" i="38"/>
  <c r="G6" i="38"/>
  <c r="G56" i="38"/>
  <c r="G182" i="38"/>
  <c r="D531" i="33"/>
  <c r="O135" i="33"/>
  <c r="O160" i="33"/>
  <c r="O337" i="33"/>
  <c r="O286" i="33"/>
  <c r="O283" i="33" s="1"/>
  <c r="O387" i="33"/>
  <c r="O384" i="33" s="1"/>
  <c r="O210" i="33"/>
  <c r="O261" i="33"/>
  <c r="O109" i="33"/>
  <c r="O106" i="33" s="1"/>
  <c r="O59" i="33"/>
  <c r="O84" i="33"/>
  <c r="O33" i="33"/>
  <c r="O362" i="33"/>
  <c r="O185" i="33"/>
  <c r="O236" i="33"/>
  <c r="O312" i="33"/>
  <c r="K233" i="48"/>
  <c r="K6" i="48"/>
  <c r="K12" i="48" s="1"/>
  <c r="K56" i="48"/>
  <c r="K182" i="48"/>
  <c r="D626" i="51"/>
  <c r="D632" i="51"/>
  <c r="D623" i="51"/>
  <c r="D630" i="51"/>
  <c r="D624" i="51"/>
  <c r="D625" i="51"/>
  <c r="D629" i="51"/>
  <c r="D631" i="51"/>
  <c r="D627" i="51"/>
  <c r="AN183" i="17"/>
  <c r="AS183" i="17"/>
  <c r="F132" i="47"/>
  <c r="F309" i="47"/>
  <c r="F31" i="47"/>
  <c r="F207" i="47"/>
  <c r="L531" i="48"/>
  <c r="X543" i="48" s="1"/>
  <c r="H531" i="46"/>
  <c r="X539" i="46" s="1"/>
  <c r="G531" i="51"/>
  <c r="X538" i="51" s="1"/>
  <c r="K182" i="44"/>
  <c r="K233" i="44"/>
  <c r="K56" i="44"/>
  <c r="K6" i="44"/>
  <c r="H531" i="44"/>
  <c r="X539" i="44" s="1"/>
  <c r="N531" i="31"/>
  <c r="X545" i="31" s="1"/>
  <c r="G531" i="52"/>
  <c r="X538" i="52" s="1"/>
  <c r="G56" i="33"/>
  <c r="G6" i="33"/>
  <c r="G233" i="33"/>
  <c r="G182" i="33"/>
  <c r="G531" i="44"/>
  <c r="X538" i="44" s="1"/>
  <c r="O56" i="46"/>
  <c r="O182" i="46"/>
  <c r="O6" i="46"/>
  <c r="O233" i="46"/>
  <c r="K31" i="46"/>
  <c r="K309" i="46"/>
  <c r="K132" i="46"/>
  <c r="K207" i="46"/>
  <c r="F132" i="44"/>
  <c r="F207" i="44"/>
  <c r="F31" i="44"/>
  <c r="F309" i="44"/>
  <c r="G182" i="50"/>
  <c r="G233" i="50"/>
  <c r="G6" i="50"/>
  <c r="G56" i="50"/>
  <c r="F6" i="35"/>
  <c r="F233" i="35"/>
  <c r="F56" i="35"/>
  <c r="F182" i="35"/>
  <c r="M31" i="36"/>
  <c r="M309" i="36"/>
  <c r="M132" i="36"/>
  <c r="M207" i="36"/>
  <c r="I531" i="35"/>
  <c r="X540" i="35" s="1"/>
  <c r="M6" i="42"/>
  <c r="M233" i="42"/>
  <c r="M182" i="42"/>
  <c r="M56" i="42"/>
  <c r="O182" i="34"/>
  <c r="O233" i="34"/>
  <c r="O6" i="34"/>
  <c r="O56" i="34"/>
  <c r="K33" i="30"/>
  <c r="K135" i="30"/>
  <c r="K59" i="30"/>
  <c r="K160" i="30"/>
  <c r="K387" i="30"/>
  <c r="K384" i="30" s="1"/>
  <c r="K312" i="30"/>
  <c r="K210" i="30"/>
  <c r="K286" i="30"/>
  <c r="K283" i="30" s="1"/>
  <c r="K362" i="30"/>
  <c r="K84" i="30"/>
  <c r="K337" i="30"/>
  <c r="K109" i="30"/>
  <c r="K106" i="30" s="1"/>
  <c r="K236" i="30"/>
  <c r="K261" i="30"/>
  <c r="K185" i="30"/>
  <c r="I59" i="37"/>
  <c r="I261" i="37"/>
  <c r="I33" i="37"/>
  <c r="I84" i="37"/>
  <c r="I362" i="37"/>
  <c r="I286" i="37"/>
  <c r="I283" i="37" s="1"/>
  <c r="I312" i="37"/>
  <c r="I109" i="37"/>
  <c r="I106" i="37" s="1"/>
  <c r="I135" i="37"/>
  <c r="I337" i="37"/>
  <c r="I210" i="37"/>
  <c r="I387" i="37"/>
  <c r="I384" i="37" s="1"/>
  <c r="I185" i="37"/>
  <c r="I236" i="37"/>
  <c r="I160" i="37"/>
  <c r="J56" i="40"/>
  <c r="J6" i="40"/>
  <c r="J182" i="40"/>
  <c r="J233" i="40"/>
  <c r="I207" i="42"/>
  <c r="I31" i="42"/>
  <c r="I309" i="42"/>
  <c r="I132" i="42"/>
  <c r="E31" i="32"/>
  <c r="E309" i="32"/>
  <c r="E207" i="32"/>
  <c r="E132" i="32"/>
  <c r="K531" i="31"/>
  <c r="X542" i="31" s="1"/>
  <c r="L56" i="42"/>
  <c r="L182" i="42"/>
  <c r="L6" i="42"/>
  <c r="L233" i="42"/>
  <c r="D261" i="31"/>
  <c r="D160" i="31"/>
  <c r="D109" i="31"/>
  <c r="D106" i="31" s="1"/>
  <c r="D135" i="31"/>
  <c r="D362" i="31"/>
  <c r="D387" i="31"/>
  <c r="D384" i="31" s="1"/>
  <c r="D33" i="31"/>
  <c r="D286" i="31"/>
  <c r="D283" i="31" s="1"/>
  <c r="D84" i="31"/>
  <c r="D337" i="31"/>
  <c r="D236" i="31"/>
  <c r="D210" i="31"/>
  <c r="D312" i="31"/>
  <c r="D185" i="31"/>
  <c r="D59" i="31"/>
  <c r="O362" i="32"/>
  <c r="O236" i="32"/>
  <c r="O261" i="32"/>
  <c r="O109" i="32"/>
  <c r="O106" i="32" s="1"/>
  <c r="O160" i="32"/>
  <c r="O210" i="32"/>
  <c r="O59" i="32"/>
  <c r="O185" i="32"/>
  <c r="O135" i="32"/>
  <c r="O337" i="32"/>
  <c r="O387" i="32"/>
  <c r="O384" i="32" s="1"/>
  <c r="O33" i="32"/>
  <c r="O312" i="32"/>
  <c r="O84" i="32"/>
  <c r="O286" i="32"/>
  <c r="O283" i="32" s="1"/>
  <c r="M531" i="39"/>
  <c r="X544" i="39" s="1"/>
  <c r="M182" i="46"/>
  <c r="M233" i="46"/>
  <c r="M56" i="46"/>
  <c r="M6" i="46"/>
  <c r="I233" i="46"/>
  <c r="I56" i="46"/>
  <c r="I6" i="46"/>
  <c r="I12" i="46" s="1"/>
  <c r="I182" i="46"/>
  <c r="L132" i="50"/>
  <c r="L309" i="50"/>
  <c r="L207" i="50"/>
  <c r="L31" i="50"/>
  <c r="I531" i="47"/>
  <c r="X540" i="47" s="1"/>
  <c r="H387" i="41"/>
  <c r="H384" i="41" s="1"/>
  <c r="H59" i="41"/>
  <c r="H236" i="41"/>
  <c r="H109" i="41"/>
  <c r="H106" i="41" s="1"/>
  <c r="H160" i="41"/>
  <c r="H33" i="41"/>
  <c r="H337" i="41"/>
  <c r="H135" i="41"/>
  <c r="H362" i="41"/>
  <c r="H185" i="41"/>
  <c r="H84" i="41"/>
  <c r="H261" i="41"/>
  <c r="H210" i="41"/>
  <c r="H312" i="41"/>
  <c r="H286" i="41"/>
  <c r="H283" i="41" s="1"/>
  <c r="J286" i="28"/>
  <c r="J283" i="28" s="1"/>
  <c r="J109" i="28"/>
  <c r="J106" i="28" s="1"/>
  <c r="J236" i="28"/>
  <c r="J33" i="28"/>
  <c r="J261" i="28"/>
  <c r="J59" i="28"/>
  <c r="J312" i="28"/>
  <c r="J185" i="28"/>
  <c r="J160" i="28"/>
  <c r="J362" i="28"/>
  <c r="J135" i="28"/>
  <c r="J210" i="28"/>
  <c r="J84" i="28"/>
  <c r="J387" i="28"/>
  <c r="J384" i="28" s="1"/>
  <c r="J337" i="28"/>
  <c r="N531" i="25"/>
  <c r="X545" i="25" s="1"/>
  <c r="D531" i="25"/>
  <c r="M531" i="36"/>
  <c r="X544" i="36" s="1"/>
  <c r="L531" i="31"/>
  <c r="X543" i="31" s="1"/>
  <c r="L31" i="51"/>
  <c r="L132" i="51"/>
  <c r="L207" i="51"/>
  <c r="L309" i="51"/>
  <c r="O6" i="48"/>
  <c r="O56" i="48"/>
  <c r="O182" i="48"/>
  <c r="O233" i="48"/>
  <c r="F207" i="26"/>
  <c r="F31" i="26"/>
  <c r="F309" i="26"/>
  <c r="F132" i="26"/>
  <c r="K531" i="30"/>
  <c r="X542" i="30" s="1"/>
  <c r="L531" i="36"/>
  <c r="X543" i="36" s="1"/>
  <c r="E309" i="52"/>
  <c r="E31" i="52"/>
  <c r="E132" i="52"/>
  <c r="E207" i="52"/>
  <c r="J531" i="30"/>
  <c r="X541" i="30" s="1"/>
  <c r="I56" i="42"/>
  <c r="I233" i="42"/>
  <c r="I182" i="42"/>
  <c r="I6" i="42"/>
  <c r="L56" i="30"/>
  <c r="L233" i="30"/>
  <c r="L182" i="30"/>
  <c r="L6" i="30"/>
  <c r="E56" i="34"/>
  <c r="E6" i="34"/>
  <c r="E233" i="34"/>
  <c r="E182" i="34"/>
  <c r="K185" i="37"/>
  <c r="K236" i="37"/>
  <c r="K337" i="37"/>
  <c r="K312" i="37"/>
  <c r="K109" i="37"/>
  <c r="K106" i="37" s="1"/>
  <c r="K362" i="37"/>
  <c r="K33" i="37"/>
  <c r="K135" i="37"/>
  <c r="K160" i="37"/>
  <c r="K261" i="37"/>
  <c r="K387" i="37"/>
  <c r="K384" i="37" s="1"/>
  <c r="K286" i="37"/>
  <c r="K283" i="37" s="1"/>
  <c r="K210" i="37"/>
  <c r="K84" i="37"/>
  <c r="K59" i="37"/>
  <c r="J531" i="50"/>
  <c r="X541" i="50" s="1"/>
  <c r="N387" i="33"/>
  <c r="N384" i="33" s="1"/>
  <c r="N185" i="33"/>
  <c r="N84" i="33"/>
  <c r="N236" i="33"/>
  <c r="N210" i="33"/>
  <c r="N160" i="33"/>
  <c r="N286" i="33"/>
  <c r="N283" i="33" s="1"/>
  <c r="N312" i="33"/>
  <c r="N109" i="33"/>
  <c r="N106" i="33" s="1"/>
  <c r="N59" i="33"/>
  <c r="N337" i="33"/>
  <c r="N33" i="33"/>
  <c r="N261" i="33"/>
  <c r="N135" i="33"/>
  <c r="N362" i="33"/>
  <c r="O531" i="52"/>
  <c r="X546" i="52" s="1"/>
  <c r="G56" i="40"/>
  <c r="G6" i="40"/>
  <c r="G182" i="40"/>
  <c r="G233" i="40"/>
  <c r="F185" i="44"/>
  <c r="F362" i="44"/>
  <c r="F236" i="44"/>
  <c r="F312" i="44"/>
  <c r="F160" i="44"/>
  <c r="F109" i="44"/>
  <c r="F106" i="44" s="1"/>
  <c r="F286" i="44"/>
  <c r="F283" i="44" s="1"/>
  <c r="F387" i="44"/>
  <c r="F384" i="44" s="1"/>
  <c r="F210" i="44"/>
  <c r="F337" i="44"/>
  <c r="F261" i="44"/>
  <c r="F135" i="44"/>
  <c r="F84" i="44"/>
  <c r="F33" i="44"/>
  <c r="F59" i="44"/>
  <c r="M207" i="44"/>
  <c r="M309" i="44"/>
  <c r="M31" i="44"/>
  <c r="M132" i="44"/>
  <c r="O531" i="24"/>
  <c r="X546" i="24" s="1"/>
  <c r="D233" i="30"/>
  <c r="D6" i="30"/>
  <c r="D12" i="30" s="1"/>
  <c r="D182" i="30"/>
  <c r="D56" i="30"/>
  <c r="N31" i="50"/>
  <c r="N132" i="50"/>
  <c r="N309" i="50"/>
  <c r="N207" i="50"/>
  <c r="I31" i="43"/>
  <c r="I309" i="43"/>
  <c r="I207" i="43"/>
  <c r="I132" i="43"/>
  <c r="G312" i="32"/>
  <c r="G210" i="32"/>
  <c r="G84" i="32"/>
  <c r="G33" i="32"/>
  <c r="G109" i="32"/>
  <c r="G106" i="32" s="1"/>
  <c r="G286" i="32"/>
  <c r="G283" i="32" s="1"/>
  <c r="G59" i="32"/>
  <c r="G337" i="32"/>
  <c r="G362" i="32"/>
  <c r="G261" i="32"/>
  <c r="G236" i="32"/>
  <c r="G387" i="32"/>
  <c r="G384" i="32" s="1"/>
  <c r="G185" i="32"/>
  <c r="G135" i="32"/>
  <c r="G160" i="32"/>
  <c r="D628" i="34"/>
  <c r="D629" i="34"/>
  <c r="D632" i="34"/>
  <c r="D631" i="34"/>
  <c r="E31" i="49"/>
  <c r="E132" i="49"/>
  <c r="E309" i="49"/>
  <c r="E207" i="49"/>
  <c r="M182" i="43"/>
  <c r="M233" i="43"/>
  <c r="M6" i="43"/>
  <c r="M56" i="43"/>
  <c r="F309" i="36"/>
  <c r="F31" i="36"/>
  <c r="F132" i="36"/>
  <c r="F207" i="36"/>
  <c r="G531" i="49"/>
  <c r="X538" i="49" s="1"/>
  <c r="I56" i="32"/>
  <c r="I233" i="32"/>
  <c r="I182" i="32"/>
  <c r="I6" i="32"/>
  <c r="N132" i="26"/>
  <c r="N31" i="26"/>
  <c r="N309" i="26"/>
  <c r="N207" i="26"/>
  <c r="D531" i="31"/>
  <c r="E531" i="43"/>
  <c r="X536" i="43" s="1"/>
  <c r="K337" i="31"/>
  <c r="K312" i="31"/>
  <c r="K387" i="31"/>
  <c r="K384" i="31" s="1"/>
  <c r="K84" i="31"/>
  <c r="K33" i="31"/>
  <c r="K135" i="31"/>
  <c r="K109" i="31"/>
  <c r="K106" i="31" s="1"/>
  <c r="K261" i="31"/>
  <c r="K210" i="31"/>
  <c r="K236" i="31"/>
  <c r="K362" i="31"/>
  <c r="K160" i="31"/>
  <c r="K185" i="31"/>
  <c r="K286" i="31"/>
  <c r="K283" i="31" s="1"/>
  <c r="K59" i="31"/>
  <c r="N6" i="26"/>
  <c r="N56" i="26"/>
  <c r="N233" i="26"/>
  <c r="N182" i="26"/>
  <c r="D309" i="26"/>
  <c r="D207" i="26"/>
  <c r="D31" i="26"/>
  <c r="D132" i="26"/>
  <c r="M132" i="38"/>
  <c r="M31" i="38"/>
  <c r="M207" i="38"/>
  <c r="M309" i="38"/>
  <c r="J33" i="52"/>
  <c r="J210" i="52"/>
  <c r="J185" i="52"/>
  <c r="J236" i="52"/>
  <c r="J362" i="52"/>
  <c r="J286" i="52"/>
  <c r="J283" i="52" s="1"/>
  <c r="J109" i="52"/>
  <c r="J106" i="52" s="1"/>
  <c r="J261" i="52"/>
  <c r="J84" i="52"/>
  <c r="J387" i="52"/>
  <c r="J384" i="52" s="1"/>
  <c r="J59" i="52"/>
  <c r="J160" i="52"/>
  <c r="J135" i="52"/>
  <c r="J337" i="52"/>
  <c r="J312" i="52"/>
  <c r="M109" i="39"/>
  <c r="M106" i="39" s="1"/>
  <c r="M387" i="39"/>
  <c r="M384" i="39" s="1"/>
  <c r="M59" i="39"/>
  <c r="M286" i="39"/>
  <c r="M283" i="39" s="1"/>
  <c r="M337" i="39"/>
  <c r="M185" i="39"/>
  <c r="M160" i="39"/>
  <c r="M84" i="39"/>
  <c r="M261" i="39"/>
  <c r="M33" i="39"/>
  <c r="M362" i="39"/>
  <c r="M312" i="39"/>
  <c r="M135" i="39"/>
  <c r="M210" i="39"/>
  <c r="M236" i="39"/>
  <c r="AN128" i="17"/>
  <c r="AS128" i="17"/>
  <c r="O531" i="47"/>
  <c r="F207" i="34"/>
  <c r="F31" i="34"/>
  <c r="F132" i="34"/>
  <c r="F309" i="34"/>
  <c r="F132" i="32"/>
  <c r="F31" i="32"/>
  <c r="F309" i="32"/>
  <c r="F207" i="32"/>
  <c r="N337" i="44"/>
  <c r="N261" i="44"/>
  <c r="N312" i="44"/>
  <c r="N59" i="44"/>
  <c r="N185" i="44"/>
  <c r="N160" i="44"/>
  <c r="N387" i="44"/>
  <c r="N384" i="44" s="1"/>
  <c r="N362" i="44"/>
  <c r="N286" i="44"/>
  <c r="N283" i="44" s="1"/>
  <c r="N236" i="44"/>
  <c r="N135" i="44"/>
  <c r="N84" i="44"/>
  <c r="N109" i="44"/>
  <c r="N106" i="44" s="1"/>
  <c r="N33" i="44"/>
  <c r="N210" i="44"/>
  <c r="H56" i="33"/>
  <c r="H233" i="33"/>
  <c r="H182" i="33"/>
  <c r="H6" i="33"/>
  <c r="D84" i="40"/>
  <c r="D109" i="40"/>
  <c r="D106" i="40" s="1"/>
  <c r="D59" i="40"/>
  <c r="D33" i="40"/>
  <c r="D362" i="40"/>
  <c r="D236" i="40"/>
  <c r="D286" i="40"/>
  <c r="D283" i="40" s="1"/>
  <c r="D337" i="40"/>
  <c r="D312" i="40"/>
  <c r="D160" i="40"/>
  <c r="D135" i="40"/>
  <c r="D387" i="40"/>
  <c r="D384" i="40" s="1"/>
  <c r="D185" i="40"/>
  <c r="D261" i="40"/>
  <c r="D210" i="40"/>
  <c r="M531" i="43"/>
  <c r="X544" i="43" s="1"/>
  <c r="O531" i="41"/>
  <c r="X546" i="41" s="1"/>
  <c r="N109" i="39"/>
  <c r="N106" i="39" s="1"/>
  <c r="N160" i="39"/>
  <c r="N337" i="39"/>
  <c r="N59" i="39"/>
  <c r="N387" i="39"/>
  <c r="N384" i="39" s="1"/>
  <c r="N135" i="39"/>
  <c r="N33" i="39"/>
  <c r="N312" i="39"/>
  <c r="N210" i="39"/>
  <c r="N261" i="39"/>
  <c r="N236" i="39"/>
  <c r="N362" i="39"/>
  <c r="N286" i="39"/>
  <c r="N283" i="39" s="1"/>
  <c r="N185" i="39"/>
  <c r="N84" i="39"/>
  <c r="D531" i="50"/>
  <c r="F31" i="51"/>
  <c r="F207" i="51"/>
  <c r="F132" i="51"/>
  <c r="F309" i="51"/>
  <c r="K207" i="48"/>
  <c r="K132" i="48"/>
  <c r="K309" i="48"/>
  <c r="K31" i="48"/>
  <c r="K312" i="33"/>
  <c r="K362" i="33"/>
  <c r="K337" i="33"/>
  <c r="K33" i="33"/>
  <c r="K135" i="33"/>
  <c r="K236" i="33"/>
  <c r="K210" i="33"/>
  <c r="K387" i="33"/>
  <c r="K384" i="33" s="1"/>
  <c r="K286" i="33"/>
  <c r="K283" i="33" s="1"/>
  <c r="K185" i="33"/>
  <c r="K109" i="33"/>
  <c r="K106" i="33" s="1"/>
  <c r="K59" i="33"/>
  <c r="K160" i="33"/>
  <c r="K84" i="33"/>
  <c r="K261" i="33"/>
  <c r="G309" i="40"/>
  <c r="G31" i="40"/>
  <c r="G132" i="40"/>
  <c r="G207" i="40"/>
  <c r="M59" i="51"/>
  <c r="M185" i="51"/>
  <c r="M312" i="51"/>
  <c r="M210" i="51"/>
  <c r="M109" i="51"/>
  <c r="M106" i="51" s="1"/>
  <c r="M387" i="51"/>
  <c r="M384" i="51" s="1"/>
  <c r="M236" i="51"/>
  <c r="M160" i="51"/>
  <c r="M362" i="51"/>
  <c r="M135" i="51"/>
  <c r="M84" i="51"/>
  <c r="M337" i="51"/>
  <c r="M33" i="51"/>
  <c r="M286" i="51"/>
  <c r="M283" i="51" s="1"/>
  <c r="M261" i="51"/>
  <c r="N531" i="38"/>
  <c r="X545" i="38" s="1"/>
  <c r="H31" i="26"/>
  <c r="H207" i="26"/>
  <c r="H132" i="26"/>
  <c r="H309" i="26"/>
  <c r="J6" i="26"/>
  <c r="J56" i="26"/>
  <c r="J182" i="26"/>
  <c r="J233" i="26"/>
  <c r="O182" i="51"/>
  <c r="O233" i="51"/>
  <c r="O56" i="51"/>
  <c r="O6" i="51"/>
  <c r="N531" i="50"/>
  <c r="X545" i="50" s="1"/>
  <c r="L531" i="39"/>
  <c r="X543" i="39" s="1"/>
  <c r="D630" i="32"/>
  <c r="D629" i="32"/>
  <c r="D627" i="32"/>
  <c r="D626" i="32"/>
  <c r="D624" i="32"/>
  <c r="D631" i="32"/>
  <c r="D621" i="32"/>
  <c r="D625" i="32"/>
  <c r="D623" i="32"/>
  <c r="D628" i="32"/>
  <c r="D632" i="32"/>
  <c r="D622" i="32"/>
  <c r="J56" i="46"/>
  <c r="J6" i="46"/>
  <c r="J233" i="46"/>
  <c r="J182" i="46"/>
  <c r="O531" i="40"/>
  <c r="X546" i="40" s="1"/>
  <c r="M312" i="24"/>
  <c r="M185" i="24"/>
  <c r="M160" i="24"/>
  <c r="M261" i="24"/>
  <c r="M109" i="24"/>
  <c r="M106" i="24" s="1"/>
  <c r="M84" i="24"/>
  <c r="M362" i="24"/>
  <c r="M286" i="24"/>
  <c r="M283" i="24" s="1"/>
  <c r="M236" i="24"/>
  <c r="M337" i="24"/>
  <c r="M33" i="24"/>
  <c r="M135" i="24"/>
  <c r="M387" i="24"/>
  <c r="M384" i="24" s="1"/>
  <c r="M59" i="24"/>
  <c r="M210" i="24"/>
  <c r="N531" i="33"/>
  <c r="X545" i="33" s="1"/>
  <c r="K531" i="52"/>
  <c r="X542" i="52" s="1"/>
  <c r="G210" i="24"/>
  <c r="G337" i="24"/>
  <c r="G33" i="24"/>
  <c r="G236" i="24"/>
  <c r="G84" i="24"/>
  <c r="G109" i="24"/>
  <c r="G106" i="24" s="1"/>
  <c r="G59" i="24"/>
  <c r="G185" i="24"/>
  <c r="G261" i="24"/>
  <c r="G362" i="24"/>
  <c r="G286" i="24"/>
  <c r="G283" i="24" s="1"/>
  <c r="G160" i="24"/>
  <c r="G135" i="24"/>
  <c r="G387" i="24"/>
  <c r="G384" i="24" s="1"/>
  <c r="G312" i="24"/>
  <c r="O160" i="31"/>
  <c r="O337" i="31"/>
  <c r="O236" i="31"/>
  <c r="O59" i="31"/>
  <c r="O135" i="31"/>
  <c r="O109" i="31"/>
  <c r="O106" i="31" s="1"/>
  <c r="O33" i="31"/>
  <c r="O261" i="31"/>
  <c r="O286" i="31"/>
  <c r="O283" i="31" s="1"/>
  <c r="O210" i="31"/>
  <c r="O387" i="31"/>
  <c r="O384" i="31" s="1"/>
  <c r="O84" i="31"/>
  <c r="O312" i="31"/>
  <c r="O185" i="31"/>
  <c r="O362" i="31"/>
  <c r="O309" i="31"/>
  <c r="O207" i="31"/>
  <c r="O132" i="31"/>
  <c r="O31" i="31"/>
  <c r="O31" i="30"/>
  <c r="O207" i="30"/>
  <c r="O309" i="30"/>
  <c r="O132" i="30"/>
  <c r="D286" i="48"/>
  <c r="D283" i="48" s="1"/>
  <c r="D362" i="48"/>
  <c r="D84" i="48"/>
  <c r="D236" i="48"/>
  <c r="D337" i="48"/>
  <c r="D210" i="48"/>
  <c r="D387" i="48"/>
  <c r="D384" i="48" s="1"/>
  <c r="D261" i="48"/>
  <c r="D109" i="48"/>
  <c r="D106" i="48" s="1"/>
  <c r="D185" i="48"/>
  <c r="D160" i="48"/>
  <c r="D135" i="48"/>
  <c r="D33" i="48"/>
  <c r="D59" i="48"/>
  <c r="D312" i="48"/>
  <c r="E531" i="46"/>
  <c r="X536" i="46" s="1"/>
  <c r="J531" i="36"/>
  <c r="X541" i="36" s="1"/>
  <c r="O31" i="26"/>
  <c r="O309" i="26"/>
  <c r="O207" i="26"/>
  <c r="O132" i="26"/>
  <c r="H309" i="51"/>
  <c r="H207" i="51"/>
  <c r="H31" i="51"/>
  <c r="H132" i="51"/>
  <c r="F286" i="41"/>
  <c r="F283" i="41" s="1"/>
  <c r="F387" i="41"/>
  <c r="F384" i="41" s="1"/>
  <c r="F109" i="41"/>
  <c r="F106" i="41" s="1"/>
  <c r="F312" i="41"/>
  <c r="F84" i="41"/>
  <c r="F210" i="41"/>
  <c r="F59" i="41"/>
  <c r="F362" i="41"/>
  <c r="F236" i="41"/>
  <c r="F33" i="41"/>
  <c r="F261" i="41"/>
  <c r="F135" i="41"/>
  <c r="F160" i="41"/>
  <c r="F185" i="41"/>
  <c r="F337" i="41"/>
  <c r="M531" i="50"/>
  <c r="X544" i="50" s="1"/>
  <c r="L531" i="34"/>
  <c r="X543" i="34" s="1"/>
  <c r="D6" i="26"/>
  <c r="D233" i="26"/>
  <c r="D56" i="26"/>
  <c r="D182" i="26"/>
  <c r="I362" i="31"/>
  <c r="I210" i="31"/>
  <c r="I337" i="31"/>
  <c r="I33" i="31"/>
  <c r="I160" i="31"/>
  <c r="I135" i="31"/>
  <c r="I286" i="31"/>
  <c r="I283" i="31" s="1"/>
  <c r="I109" i="31"/>
  <c r="I106" i="31" s="1"/>
  <c r="I312" i="31"/>
  <c r="I185" i="31"/>
  <c r="I236" i="31"/>
  <c r="I387" i="31"/>
  <c r="I384" i="31" s="1"/>
  <c r="I261" i="31"/>
  <c r="I59" i="31"/>
  <c r="I84" i="31"/>
  <c r="G531" i="42"/>
  <c r="D207" i="46"/>
  <c r="D309" i="46"/>
  <c r="D31" i="46"/>
  <c r="D132" i="46"/>
  <c r="H233" i="24"/>
  <c r="H56" i="24"/>
  <c r="H182" i="24"/>
  <c r="H6" i="24"/>
  <c r="J309" i="52"/>
  <c r="J132" i="52"/>
  <c r="J207" i="52"/>
  <c r="J31" i="52"/>
  <c r="J132" i="46"/>
  <c r="J31" i="46"/>
  <c r="J309" i="46"/>
  <c r="J207" i="46"/>
  <c r="D233" i="24"/>
  <c r="D182" i="24"/>
  <c r="D56" i="24"/>
  <c r="D6" i="24"/>
  <c r="E132" i="39"/>
  <c r="E309" i="39"/>
  <c r="E31" i="39"/>
  <c r="E207" i="39"/>
  <c r="E31" i="45"/>
  <c r="E207" i="45"/>
  <c r="E309" i="45"/>
  <c r="E132" i="45"/>
  <c r="O531" i="35"/>
  <c r="X546" i="35" s="1"/>
  <c r="N6" i="41"/>
  <c r="N182" i="41"/>
  <c r="N233" i="41"/>
  <c r="N56" i="41"/>
  <c r="J33" i="32"/>
  <c r="J387" i="32"/>
  <c r="J384" i="32" s="1"/>
  <c r="J185" i="32"/>
  <c r="J286" i="32"/>
  <c r="J283" i="32" s="1"/>
  <c r="J236" i="32"/>
  <c r="J362" i="32"/>
  <c r="J109" i="32"/>
  <c r="J106" i="32" s="1"/>
  <c r="J84" i="32"/>
  <c r="J135" i="32"/>
  <c r="J261" i="32"/>
  <c r="J312" i="32"/>
  <c r="J160" i="32"/>
  <c r="J59" i="32"/>
  <c r="J337" i="32"/>
  <c r="J210" i="32"/>
  <c r="I531" i="15"/>
  <c r="X540" i="15" s="1"/>
  <c r="K160" i="29"/>
  <c r="K286" i="29"/>
  <c r="K283" i="29" s="1"/>
  <c r="K261" i="29"/>
  <c r="K84" i="29"/>
  <c r="K210" i="29"/>
  <c r="K337" i="29"/>
  <c r="K387" i="29"/>
  <c r="K384" i="29" s="1"/>
  <c r="K109" i="29"/>
  <c r="K106" i="29" s="1"/>
  <c r="K312" i="29"/>
  <c r="K135" i="29"/>
  <c r="K362" i="29"/>
  <c r="K59" i="29"/>
  <c r="K185" i="29"/>
  <c r="K33" i="29"/>
  <c r="K236" i="29"/>
  <c r="I182" i="36"/>
  <c r="I233" i="36"/>
  <c r="I56" i="36"/>
  <c r="I6" i="36"/>
  <c r="F531" i="36"/>
  <c r="N132" i="33"/>
  <c r="N31" i="33"/>
  <c r="N207" i="33"/>
  <c r="N309" i="33"/>
  <c r="E531" i="31"/>
  <c r="X536" i="31" s="1"/>
  <c r="O236" i="26"/>
  <c r="O84" i="26"/>
  <c r="O109" i="26"/>
  <c r="O106" i="26" s="1"/>
  <c r="O210" i="26"/>
  <c r="O387" i="26"/>
  <c r="O384" i="26" s="1"/>
  <c r="O312" i="26"/>
  <c r="O261" i="26"/>
  <c r="O286" i="26"/>
  <c r="O283" i="26" s="1"/>
  <c r="O362" i="26"/>
  <c r="O160" i="26"/>
  <c r="O33" i="26"/>
  <c r="O59" i="26"/>
  <c r="O337" i="26"/>
  <c r="O135" i="26"/>
  <c r="O185" i="26"/>
  <c r="G309" i="38"/>
  <c r="G132" i="38"/>
  <c r="G207" i="38"/>
  <c r="G31" i="38"/>
  <c r="K387" i="26"/>
  <c r="K384" i="26" s="1"/>
  <c r="K33" i="26"/>
  <c r="K337" i="26"/>
  <c r="K312" i="26"/>
  <c r="K160" i="26"/>
  <c r="K185" i="26"/>
  <c r="K261" i="26"/>
  <c r="K362" i="26"/>
  <c r="K84" i="26"/>
  <c r="K236" i="26"/>
  <c r="K135" i="26"/>
  <c r="K286" i="26"/>
  <c r="K283" i="26" s="1"/>
  <c r="K210" i="26"/>
  <c r="K59" i="26"/>
  <c r="K109" i="26"/>
  <c r="K106" i="26" s="1"/>
  <c r="O33" i="49"/>
  <c r="O109" i="49"/>
  <c r="O106" i="49" s="1"/>
  <c r="O236" i="49"/>
  <c r="O337" i="49"/>
  <c r="O160" i="49"/>
  <c r="O286" i="49"/>
  <c r="O283" i="49" s="1"/>
  <c r="O210" i="49"/>
  <c r="O261" i="49"/>
  <c r="O84" i="49"/>
  <c r="O312" i="49"/>
  <c r="O135" i="49"/>
  <c r="O362" i="49"/>
  <c r="O59" i="49"/>
  <c r="O185" i="49"/>
  <c r="O387" i="49"/>
  <c r="O384" i="49" s="1"/>
  <c r="D56" i="36"/>
  <c r="D6" i="36"/>
  <c r="D13" i="36" s="1"/>
  <c r="D19" i="36" s="1"/>
  <c r="D410" i="36" s="1"/>
  <c r="D182" i="36"/>
  <c r="D233" i="36"/>
  <c r="E182" i="36"/>
  <c r="E6" i="36"/>
  <c r="E233" i="36"/>
  <c r="E56" i="36"/>
  <c r="E531" i="41"/>
  <c r="X536" i="41" s="1"/>
  <c r="I182" i="34"/>
  <c r="I56" i="34"/>
  <c r="I6" i="34"/>
  <c r="I233" i="34"/>
  <c r="I207" i="36"/>
  <c r="I31" i="36"/>
  <c r="I132" i="36"/>
  <c r="I309" i="36"/>
  <c r="E132" i="31"/>
  <c r="E309" i="31"/>
  <c r="E31" i="31"/>
  <c r="E207" i="31"/>
  <c r="L286" i="37"/>
  <c r="L283" i="37" s="1"/>
  <c r="L210" i="37"/>
  <c r="L109" i="37"/>
  <c r="L106" i="37" s="1"/>
  <c r="L185" i="37"/>
  <c r="L236" i="37"/>
  <c r="L387" i="37"/>
  <c r="L384" i="37" s="1"/>
  <c r="L59" i="37"/>
  <c r="L33" i="37"/>
  <c r="L84" i="37"/>
  <c r="L261" i="37"/>
  <c r="L337" i="37"/>
  <c r="L135" i="37"/>
  <c r="L312" i="37"/>
  <c r="L362" i="37"/>
  <c r="L160" i="37"/>
  <c r="N207" i="34"/>
  <c r="N132" i="34"/>
  <c r="N31" i="34"/>
  <c r="N309" i="34"/>
  <c r="D59" i="52"/>
  <c r="D160" i="52"/>
  <c r="D286" i="52"/>
  <c r="D283" i="52" s="1"/>
  <c r="D109" i="52"/>
  <c r="D106" i="52" s="1"/>
  <c r="D84" i="52"/>
  <c r="D387" i="52"/>
  <c r="D384" i="52" s="1"/>
  <c r="D33" i="52"/>
  <c r="D362" i="52"/>
  <c r="D236" i="52"/>
  <c r="D185" i="52"/>
  <c r="D261" i="52"/>
  <c r="D210" i="52"/>
  <c r="D135" i="52"/>
  <c r="D312" i="52"/>
  <c r="D337" i="52"/>
  <c r="O531" i="39"/>
  <c r="X546" i="39" s="1"/>
  <c r="O182" i="52"/>
  <c r="O6" i="52"/>
  <c r="O13" i="52" s="1"/>
  <c r="O19" i="52" s="1"/>
  <c r="O410" i="52" s="1"/>
  <c r="O56" i="52"/>
  <c r="O233" i="52"/>
  <c r="N387" i="37"/>
  <c r="N384" i="37" s="1"/>
  <c r="N362" i="37"/>
  <c r="N312" i="37"/>
  <c r="N185" i="37"/>
  <c r="N160" i="37"/>
  <c r="N261" i="37"/>
  <c r="N286" i="37"/>
  <c r="N283" i="37" s="1"/>
  <c r="N210" i="37"/>
  <c r="N236" i="37"/>
  <c r="N337" i="37"/>
  <c r="N33" i="37"/>
  <c r="N59" i="37"/>
  <c r="N109" i="37"/>
  <c r="N106" i="37" s="1"/>
  <c r="N84" i="37"/>
  <c r="N135" i="37"/>
  <c r="G31" i="24"/>
  <c r="G132" i="24"/>
  <c r="G207" i="24"/>
  <c r="G309" i="24"/>
  <c r="M182" i="48"/>
  <c r="M233" i="48"/>
  <c r="M56" i="48"/>
  <c r="M6" i="48"/>
  <c r="E309" i="51"/>
  <c r="E31" i="51"/>
  <c r="E38" i="51" s="1"/>
  <c r="E44" i="51" s="1"/>
  <c r="E416" i="51" s="1"/>
  <c r="E207" i="51"/>
  <c r="E132" i="51"/>
  <c r="G233" i="48"/>
  <c r="G182" i="48"/>
  <c r="G6" i="48"/>
  <c r="G56" i="48"/>
  <c r="E236" i="33"/>
  <c r="E210" i="33"/>
  <c r="E337" i="33"/>
  <c r="E362" i="33"/>
  <c r="E160" i="33"/>
  <c r="E185" i="33"/>
  <c r="E286" i="33"/>
  <c r="E283" i="33" s="1"/>
  <c r="E261" i="33"/>
  <c r="E33" i="33"/>
  <c r="E84" i="33"/>
  <c r="E109" i="33"/>
  <c r="E106" i="33" s="1"/>
  <c r="E312" i="33"/>
  <c r="E387" i="33"/>
  <c r="E384" i="33" s="1"/>
  <c r="E59" i="33"/>
  <c r="E135" i="33"/>
  <c r="D531" i="36"/>
  <c r="F56" i="50"/>
  <c r="F233" i="50"/>
  <c r="F6" i="50"/>
  <c r="F182" i="50"/>
  <c r="I309" i="46"/>
  <c r="I132" i="46"/>
  <c r="I207" i="46"/>
  <c r="I31" i="46"/>
  <c r="G33" i="38"/>
  <c r="G84" i="38"/>
  <c r="G160" i="38"/>
  <c r="G387" i="38"/>
  <c r="G384" i="38" s="1"/>
  <c r="G362" i="38"/>
  <c r="G312" i="38"/>
  <c r="G109" i="38"/>
  <c r="G106" i="38" s="1"/>
  <c r="G59" i="38"/>
  <c r="G135" i="38"/>
  <c r="G261" i="38"/>
  <c r="G236" i="38"/>
  <c r="G185" i="38"/>
  <c r="G337" i="38"/>
  <c r="G286" i="38"/>
  <c r="G283" i="38" s="1"/>
  <c r="G210" i="38"/>
  <c r="F531" i="46"/>
  <c r="X537" i="46" s="1"/>
  <c r="I337" i="34"/>
  <c r="I210" i="34"/>
  <c r="I312" i="34"/>
  <c r="I362" i="34"/>
  <c r="I286" i="34"/>
  <c r="I283" i="34" s="1"/>
  <c r="I261" i="34"/>
  <c r="I160" i="34"/>
  <c r="I236" i="34"/>
  <c r="I185" i="34"/>
  <c r="I33" i="34"/>
  <c r="I59" i="34"/>
  <c r="I84" i="34"/>
  <c r="I135" i="34"/>
  <c r="I109" i="34"/>
  <c r="I106" i="34" s="1"/>
  <c r="I387" i="34"/>
  <c r="I384" i="34" s="1"/>
  <c r="I233" i="38"/>
  <c r="I182" i="38"/>
  <c r="I56" i="38"/>
  <c r="I6" i="38"/>
  <c r="E531" i="47"/>
  <c r="X536" i="47" s="1"/>
  <c r="F387" i="30"/>
  <c r="F384" i="30" s="1"/>
  <c r="F210" i="30"/>
  <c r="F160" i="30"/>
  <c r="F109" i="30"/>
  <c r="F106" i="30" s="1"/>
  <c r="F286" i="30"/>
  <c r="F283" i="30" s="1"/>
  <c r="F236" i="30"/>
  <c r="F185" i="30"/>
  <c r="F59" i="30"/>
  <c r="F312" i="30"/>
  <c r="F135" i="30"/>
  <c r="F337" i="30"/>
  <c r="F261" i="30"/>
  <c r="F84" i="30"/>
  <c r="F362" i="30"/>
  <c r="F33" i="30"/>
  <c r="F132" i="52"/>
  <c r="F309" i="52"/>
  <c r="F207" i="52"/>
  <c r="F31" i="52"/>
  <c r="H531" i="52"/>
  <c r="X539" i="52" s="1"/>
  <c r="E309" i="43"/>
  <c r="E31" i="43"/>
  <c r="E207" i="43"/>
  <c r="E132" i="43"/>
  <c r="O309" i="42"/>
  <c r="O31" i="42"/>
  <c r="O132" i="42"/>
  <c r="O207" i="42"/>
  <c r="G531" i="32"/>
  <c r="X538" i="32" s="1"/>
  <c r="N84" i="49"/>
  <c r="N286" i="49"/>
  <c r="N283" i="49" s="1"/>
  <c r="N59" i="49"/>
  <c r="N261" i="49"/>
  <c r="N185" i="49"/>
  <c r="N109" i="49"/>
  <c r="N106" i="49" s="1"/>
  <c r="N210" i="49"/>
  <c r="N312" i="49"/>
  <c r="N33" i="49"/>
  <c r="N387" i="49"/>
  <c r="N384" i="49" s="1"/>
  <c r="N135" i="49"/>
  <c r="N362" i="49"/>
  <c r="N160" i="49"/>
  <c r="N337" i="49"/>
  <c r="N236" i="49"/>
  <c r="J531" i="40"/>
  <c r="X541" i="40" s="1"/>
  <c r="J531" i="33"/>
  <c r="X541" i="33" s="1"/>
  <c r="F31" i="46"/>
  <c r="F207" i="46"/>
  <c r="F132" i="46"/>
  <c r="F309" i="46"/>
  <c r="L132" i="34"/>
  <c r="L309" i="34"/>
  <c r="L31" i="34"/>
  <c r="L207" i="34"/>
  <c r="J531" i="49"/>
  <c r="X541" i="49" s="1"/>
  <c r="N531" i="43"/>
  <c r="X545" i="43" s="1"/>
  <c r="E286" i="46"/>
  <c r="E283" i="46" s="1"/>
  <c r="E33" i="46"/>
  <c r="E210" i="46"/>
  <c r="E160" i="46"/>
  <c r="E236" i="46"/>
  <c r="E337" i="46"/>
  <c r="E109" i="46"/>
  <c r="E106" i="46" s="1"/>
  <c r="E135" i="46"/>
  <c r="E84" i="46"/>
  <c r="E312" i="46"/>
  <c r="E362" i="46"/>
  <c r="E185" i="46"/>
  <c r="E261" i="46"/>
  <c r="E59" i="46"/>
  <c r="E387" i="46"/>
  <c r="E384" i="46" s="1"/>
  <c r="L56" i="33"/>
  <c r="L6" i="33"/>
  <c r="L233" i="33"/>
  <c r="L182" i="33"/>
  <c r="F160" i="38"/>
  <c r="F33" i="38"/>
  <c r="F185" i="38"/>
  <c r="F135" i="38"/>
  <c r="F84" i="38"/>
  <c r="F59" i="38"/>
  <c r="F362" i="38"/>
  <c r="F236" i="38"/>
  <c r="F387" i="38"/>
  <c r="F384" i="38" s="1"/>
  <c r="F337" i="38"/>
  <c r="F312" i="38"/>
  <c r="F261" i="38"/>
  <c r="F109" i="38"/>
  <c r="F106" i="38" s="1"/>
  <c r="F286" i="38"/>
  <c r="F283" i="38" s="1"/>
  <c r="F210" i="38"/>
  <c r="D6" i="51"/>
  <c r="D56" i="51"/>
  <c r="D233" i="51"/>
  <c r="D182" i="51"/>
  <c r="N312" i="50"/>
  <c r="N109" i="50"/>
  <c r="N106" i="50" s="1"/>
  <c r="N286" i="50"/>
  <c r="N283" i="50" s="1"/>
  <c r="N160" i="50"/>
  <c r="N387" i="50"/>
  <c r="N384" i="50" s="1"/>
  <c r="N210" i="50"/>
  <c r="N337" i="50"/>
  <c r="N84" i="50"/>
  <c r="N185" i="50"/>
  <c r="N236" i="50"/>
  <c r="N261" i="50"/>
  <c r="N59" i="50"/>
  <c r="N33" i="50"/>
  <c r="N362" i="50"/>
  <c r="N135" i="50"/>
  <c r="H160" i="51"/>
  <c r="H312" i="51"/>
  <c r="H362" i="51"/>
  <c r="H59" i="51"/>
  <c r="H135" i="51"/>
  <c r="H109" i="51"/>
  <c r="H106" i="51" s="1"/>
  <c r="H261" i="51"/>
  <c r="H286" i="51"/>
  <c r="H283" i="51" s="1"/>
  <c r="H387" i="51"/>
  <c r="H384" i="51" s="1"/>
  <c r="H84" i="51"/>
  <c r="H33" i="51"/>
  <c r="H337" i="51"/>
  <c r="H236" i="51"/>
  <c r="H185" i="51"/>
  <c r="H210" i="51"/>
  <c r="J160" i="36"/>
  <c r="J337" i="36"/>
  <c r="J33" i="36"/>
  <c r="J135" i="36"/>
  <c r="J109" i="36"/>
  <c r="J106" i="36" s="1"/>
  <c r="J185" i="36"/>
  <c r="J59" i="36"/>
  <c r="J261" i="36"/>
  <c r="J286" i="36"/>
  <c r="J283" i="36" s="1"/>
  <c r="J312" i="36"/>
  <c r="J236" i="36"/>
  <c r="J84" i="36"/>
  <c r="J362" i="36"/>
  <c r="J210" i="36"/>
  <c r="J387" i="36"/>
  <c r="J384" i="36" s="1"/>
  <c r="E531" i="38"/>
  <c r="X536" i="38" s="1"/>
  <c r="D625" i="37"/>
  <c r="D632" i="37"/>
  <c r="D622" i="37"/>
  <c r="D631" i="37"/>
  <c r="G210" i="42"/>
  <c r="G261" i="42"/>
  <c r="G59" i="42"/>
  <c r="G84" i="42"/>
  <c r="G387" i="42"/>
  <c r="G384" i="42" s="1"/>
  <c r="G109" i="42"/>
  <c r="G106" i="42" s="1"/>
  <c r="G135" i="42"/>
  <c r="G286" i="42"/>
  <c r="G283" i="42" s="1"/>
  <c r="G160" i="42"/>
  <c r="G236" i="42"/>
  <c r="G312" i="42"/>
  <c r="G33" i="42"/>
  <c r="G362" i="42"/>
  <c r="G185" i="42"/>
  <c r="G337" i="42"/>
  <c r="H531" i="49"/>
  <c r="X539" i="49" s="1"/>
  <c r="K56" i="33"/>
  <c r="K233" i="33"/>
  <c r="K182" i="33"/>
  <c r="K6" i="33"/>
  <c r="O312" i="47"/>
  <c r="O286" i="47"/>
  <c r="O283" i="47" s="1"/>
  <c r="O185" i="47"/>
  <c r="O362" i="47"/>
  <c r="O337" i="47"/>
  <c r="O84" i="47"/>
  <c r="O387" i="47"/>
  <c r="O384" i="47" s="1"/>
  <c r="O236" i="47"/>
  <c r="O109" i="47"/>
  <c r="O106" i="47" s="1"/>
  <c r="O261" i="47"/>
  <c r="O59" i="47"/>
  <c r="O160" i="47"/>
  <c r="O33" i="47"/>
  <c r="O210" i="47"/>
  <c r="O135" i="47"/>
  <c r="J337" i="26"/>
  <c r="J59" i="26"/>
  <c r="J135" i="26"/>
  <c r="J33" i="26"/>
  <c r="J312" i="26"/>
  <c r="J261" i="26"/>
  <c r="J185" i="26"/>
  <c r="J109" i="26"/>
  <c r="J106" i="26" s="1"/>
  <c r="J387" i="26"/>
  <c r="J384" i="26" s="1"/>
  <c r="J362" i="26"/>
  <c r="J236" i="26"/>
  <c r="J286" i="26"/>
  <c r="J283" i="26" s="1"/>
  <c r="J160" i="26"/>
  <c r="J84" i="26"/>
  <c r="J210" i="26"/>
  <c r="G531" i="31"/>
  <c r="H531" i="39"/>
  <c r="X539" i="39" s="1"/>
  <c r="D531" i="44"/>
  <c r="F59" i="34"/>
  <c r="F33" i="34"/>
  <c r="F84" i="34"/>
  <c r="F160" i="34"/>
  <c r="F362" i="34"/>
  <c r="F135" i="34"/>
  <c r="F387" i="34"/>
  <c r="F384" i="34" s="1"/>
  <c r="F337" i="34"/>
  <c r="F109" i="34"/>
  <c r="F106" i="34" s="1"/>
  <c r="F286" i="34"/>
  <c r="F283" i="34" s="1"/>
  <c r="F210" i="34"/>
  <c r="F312" i="34"/>
  <c r="F236" i="34"/>
  <c r="F261" i="34"/>
  <c r="F185" i="34"/>
  <c r="J233" i="51"/>
  <c r="J56" i="51"/>
  <c r="J182" i="51"/>
  <c r="J6" i="51"/>
  <c r="K207" i="39"/>
  <c r="K132" i="39"/>
  <c r="K309" i="39"/>
  <c r="K31" i="39"/>
  <c r="D531" i="46"/>
  <c r="H286" i="35"/>
  <c r="H283" i="35" s="1"/>
  <c r="H312" i="35"/>
  <c r="H236" i="35"/>
  <c r="H109" i="35"/>
  <c r="H106" i="35" s="1"/>
  <c r="H160" i="35"/>
  <c r="H185" i="35"/>
  <c r="H210" i="35"/>
  <c r="H84" i="35"/>
  <c r="H337" i="35"/>
  <c r="H362" i="35"/>
  <c r="H59" i="35"/>
  <c r="H135" i="35"/>
  <c r="H261" i="35"/>
  <c r="H33" i="35"/>
  <c r="H387" i="35"/>
  <c r="H384" i="35" s="1"/>
  <c r="E531" i="33"/>
  <c r="X536" i="33" s="1"/>
  <c r="I84" i="43"/>
  <c r="I135" i="43"/>
  <c r="I261" i="43"/>
  <c r="I109" i="43"/>
  <c r="I106" i="43" s="1"/>
  <c r="I236" i="43"/>
  <c r="I337" i="43"/>
  <c r="I33" i="43"/>
  <c r="I160" i="43"/>
  <c r="I286" i="43"/>
  <c r="I283" i="43" s="1"/>
  <c r="I210" i="43"/>
  <c r="I362" i="43"/>
  <c r="I185" i="43"/>
  <c r="I59" i="43"/>
  <c r="I387" i="43"/>
  <c r="I384" i="43" s="1"/>
  <c r="I312" i="43"/>
  <c r="J531" i="24"/>
  <c r="X541" i="24" s="1"/>
  <c r="J31" i="31"/>
  <c r="J132" i="31"/>
  <c r="J207" i="31"/>
  <c r="J309" i="31"/>
  <c r="G182" i="24"/>
  <c r="G56" i="24"/>
  <c r="G6" i="24"/>
  <c r="G233" i="24"/>
  <c r="D531" i="39"/>
  <c r="M531" i="38"/>
  <c r="X544" i="38" s="1"/>
  <c r="F387" i="31"/>
  <c r="F384" i="31" s="1"/>
  <c r="F236" i="31"/>
  <c r="F210" i="31"/>
  <c r="F312" i="31"/>
  <c r="F109" i="31"/>
  <c r="F106" i="31" s="1"/>
  <c r="F261" i="31"/>
  <c r="F185" i="31"/>
  <c r="F362" i="31"/>
  <c r="F135" i="31"/>
  <c r="F33" i="31"/>
  <c r="F84" i="31"/>
  <c r="F337" i="31"/>
  <c r="F160" i="31"/>
  <c r="F286" i="31"/>
  <c r="F283" i="31" s="1"/>
  <c r="F59" i="31"/>
  <c r="D309" i="50"/>
  <c r="D31" i="50"/>
  <c r="D207" i="50"/>
  <c r="D132" i="50"/>
  <c r="G109" i="40"/>
  <c r="G106" i="40" s="1"/>
  <c r="G261" i="40"/>
  <c r="G387" i="40"/>
  <c r="G384" i="40" s="1"/>
  <c r="G185" i="40"/>
  <c r="G337" i="40"/>
  <c r="G286" i="40"/>
  <c r="G283" i="40" s="1"/>
  <c r="G312" i="40"/>
  <c r="G160" i="40"/>
  <c r="G236" i="40"/>
  <c r="G135" i="40"/>
  <c r="G59" i="40"/>
  <c r="G210" i="40"/>
  <c r="G33" i="40"/>
  <c r="G84" i="40"/>
  <c r="G362" i="40"/>
  <c r="O56" i="39"/>
  <c r="O233" i="39"/>
  <c r="O6" i="39"/>
  <c r="O182" i="39"/>
  <c r="H531" i="31"/>
  <c r="X539" i="31" s="1"/>
  <c r="E337" i="34"/>
  <c r="E160" i="34"/>
  <c r="E236" i="34"/>
  <c r="E362" i="34"/>
  <c r="E312" i="34"/>
  <c r="E210" i="34"/>
  <c r="E286" i="34"/>
  <c r="E283" i="34" s="1"/>
  <c r="E185" i="34"/>
  <c r="E59" i="34"/>
  <c r="E261" i="34"/>
  <c r="E33" i="34"/>
  <c r="E135" i="34"/>
  <c r="E84" i="34"/>
  <c r="E109" i="34"/>
  <c r="E106" i="34" s="1"/>
  <c r="E387" i="34"/>
  <c r="E384" i="34" s="1"/>
  <c r="I233" i="52"/>
  <c r="I6" i="52"/>
  <c r="I12" i="52" s="1"/>
  <c r="I182" i="52"/>
  <c r="I56" i="52"/>
  <c r="O56" i="28"/>
  <c r="O233" i="28"/>
  <c r="O6" i="28"/>
  <c r="O182" i="28"/>
  <c r="N337" i="29"/>
  <c r="N362" i="29"/>
  <c r="N210" i="29"/>
  <c r="N286" i="29"/>
  <c r="N283" i="29" s="1"/>
  <c r="N261" i="29"/>
  <c r="N109" i="29"/>
  <c r="N106" i="29" s="1"/>
  <c r="N33" i="29"/>
  <c r="N135" i="29"/>
  <c r="N185" i="29"/>
  <c r="N312" i="29"/>
  <c r="N387" i="29"/>
  <c r="N384" i="29" s="1"/>
  <c r="N84" i="29"/>
  <c r="N59" i="29"/>
  <c r="N160" i="29"/>
  <c r="N236" i="29"/>
  <c r="I210" i="27"/>
  <c r="I33" i="27"/>
  <c r="I312" i="27"/>
  <c r="I59" i="27"/>
  <c r="I337" i="27"/>
  <c r="I135" i="27"/>
  <c r="I236" i="27"/>
  <c r="I185" i="27"/>
  <c r="I387" i="27"/>
  <c r="I384" i="27" s="1"/>
  <c r="I109" i="27"/>
  <c r="I106" i="27" s="1"/>
  <c r="I362" i="27"/>
  <c r="I261" i="27"/>
  <c r="I84" i="27"/>
  <c r="I160" i="27"/>
  <c r="I286" i="27"/>
  <c r="I283" i="27" s="1"/>
  <c r="N31" i="25"/>
  <c r="N132" i="25"/>
  <c r="N207" i="25"/>
  <c r="N309" i="25"/>
  <c r="I337" i="51"/>
  <c r="I33" i="51"/>
  <c r="I160" i="51"/>
  <c r="I84" i="51"/>
  <c r="I210" i="51"/>
  <c r="I387" i="51"/>
  <c r="I384" i="51" s="1"/>
  <c r="I236" i="51"/>
  <c r="I185" i="51"/>
  <c r="I261" i="51"/>
  <c r="I135" i="51"/>
  <c r="I312" i="51"/>
  <c r="I59" i="51"/>
  <c r="I286" i="51"/>
  <c r="I283" i="51" s="1"/>
  <c r="I109" i="51"/>
  <c r="I106" i="51" s="1"/>
  <c r="I362" i="51"/>
  <c r="L531" i="32"/>
  <c r="X543" i="32" s="1"/>
  <c r="E160" i="32"/>
  <c r="E185" i="32"/>
  <c r="E135" i="32"/>
  <c r="E312" i="32"/>
  <c r="E387" i="32"/>
  <c r="E384" i="32" s="1"/>
  <c r="E236" i="32"/>
  <c r="E337" i="32"/>
  <c r="E286" i="32"/>
  <c r="E283" i="32" s="1"/>
  <c r="E210" i="32"/>
  <c r="E362" i="32"/>
  <c r="E84" i="32"/>
  <c r="E33" i="32"/>
  <c r="E109" i="32"/>
  <c r="E106" i="32" s="1"/>
  <c r="E261" i="32"/>
  <c r="E59" i="32"/>
  <c r="D531" i="32"/>
  <c r="N233" i="47"/>
  <c r="N182" i="47"/>
  <c r="N6" i="47"/>
  <c r="N56" i="47"/>
  <c r="O182" i="33"/>
  <c r="O56" i="33"/>
  <c r="O6" i="33"/>
  <c r="O233" i="33"/>
  <c r="D622" i="28"/>
  <c r="D625" i="28"/>
  <c r="D629" i="28"/>
  <c r="D626" i="28"/>
  <c r="D628" i="28"/>
  <c r="M132" i="27"/>
  <c r="M207" i="27"/>
  <c r="M309" i="27"/>
  <c r="M31" i="27"/>
  <c r="E31" i="27"/>
  <c r="E132" i="27"/>
  <c r="E309" i="27"/>
  <c r="E207" i="27"/>
  <c r="I31" i="49"/>
  <c r="I207" i="49"/>
  <c r="I132" i="49"/>
  <c r="I309" i="49"/>
  <c r="M132" i="28"/>
  <c r="M31" i="28"/>
  <c r="M309" i="28"/>
  <c r="M207" i="28"/>
  <c r="F31" i="35"/>
  <c r="F132" i="35"/>
  <c r="F207" i="35"/>
  <c r="F309" i="35"/>
  <c r="N531" i="36"/>
  <c r="X545" i="36" s="1"/>
  <c r="E531" i="51"/>
  <c r="X536" i="51" s="1"/>
  <c r="F207" i="40"/>
  <c r="F31" i="40"/>
  <c r="F309" i="40"/>
  <c r="F132" i="40"/>
  <c r="L56" i="38"/>
  <c r="L233" i="38"/>
  <c r="L182" i="38"/>
  <c r="L6" i="38"/>
  <c r="J132" i="29"/>
  <c r="J309" i="29"/>
  <c r="J207" i="29"/>
  <c r="J31" i="29"/>
  <c r="M182" i="29"/>
  <c r="M233" i="29"/>
  <c r="M6" i="29"/>
  <c r="M56" i="29"/>
  <c r="J531" i="37"/>
  <c r="X541" i="37" s="1"/>
  <c r="E59" i="42"/>
  <c r="E33" i="42"/>
  <c r="E84" i="42"/>
  <c r="E210" i="42"/>
  <c r="E337" i="42"/>
  <c r="E185" i="42"/>
  <c r="E261" i="42"/>
  <c r="E312" i="42"/>
  <c r="E236" i="42"/>
  <c r="E362" i="42"/>
  <c r="E286" i="42"/>
  <c r="E283" i="42" s="1"/>
  <c r="E387" i="42"/>
  <c r="E384" i="42" s="1"/>
  <c r="E160" i="42"/>
  <c r="E135" i="42"/>
  <c r="E109" i="42"/>
  <c r="E106" i="42" s="1"/>
  <c r="I286" i="33"/>
  <c r="I283" i="33" s="1"/>
  <c r="I109" i="33"/>
  <c r="I106" i="33" s="1"/>
  <c r="I185" i="33"/>
  <c r="I160" i="33"/>
  <c r="I210" i="33"/>
  <c r="I135" i="33"/>
  <c r="I337" i="33"/>
  <c r="I387" i="33"/>
  <c r="I384" i="33" s="1"/>
  <c r="I59" i="33"/>
  <c r="I312" i="33"/>
  <c r="I33" i="33"/>
  <c r="I261" i="33"/>
  <c r="I236" i="33"/>
  <c r="I362" i="33"/>
  <c r="I84" i="33"/>
  <c r="F6" i="42"/>
  <c r="F233" i="42"/>
  <c r="F56" i="42"/>
  <c r="F182" i="42"/>
  <c r="D337" i="42"/>
  <c r="D210" i="42"/>
  <c r="D236" i="42"/>
  <c r="D160" i="42"/>
  <c r="D109" i="42"/>
  <c r="D106" i="42" s="1"/>
  <c r="D59" i="42"/>
  <c r="D33" i="42"/>
  <c r="D185" i="42"/>
  <c r="D135" i="42"/>
  <c r="D387" i="42"/>
  <c r="D384" i="42" s="1"/>
  <c r="D261" i="42"/>
  <c r="D286" i="42"/>
  <c r="D283" i="42" s="1"/>
  <c r="D312" i="42"/>
  <c r="D84" i="42"/>
  <c r="D362" i="42"/>
  <c r="J286" i="31"/>
  <c r="J283" i="31" s="1"/>
  <c r="J387" i="31"/>
  <c r="J384" i="31" s="1"/>
  <c r="J337" i="31"/>
  <c r="J185" i="31"/>
  <c r="J160" i="31"/>
  <c r="J362" i="31"/>
  <c r="J135" i="31"/>
  <c r="J33" i="31"/>
  <c r="J109" i="31"/>
  <c r="J106" i="31" s="1"/>
  <c r="J312" i="31"/>
  <c r="J59" i="31"/>
  <c r="J236" i="31"/>
  <c r="J210" i="31"/>
  <c r="J84" i="31"/>
  <c r="J261" i="31"/>
  <c r="I6" i="31"/>
  <c r="I182" i="31"/>
  <c r="I233" i="31"/>
  <c r="I56" i="31"/>
  <c r="M31" i="50"/>
  <c r="M309" i="50"/>
  <c r="M132" i="50"/>
  <c r="M207" i="50"/>
  <c r="N531" i="40"/>
  <c r="X545" i="40" s="1"/>
  <c r="D309" i="34"/>
  <c r="D31" i="34"/>
  <c r="D132" i="34"/>
  <c r="D207" i="34"/>
  <c r="F182" i="30"/>
  <c r="F6" i="30"/>
  <c r="F233" i="30"/>
  <c r="F56" i="30"/>
  <c r="G56" i="46"/>
  <c r="G182" i="46"/>
  <c r="G233" i="46"/>
  <c r="G6" i="46"/>
  <c r="D233" i="47"/>
  <c r="D182" i="47"/>
  <c r="D6" i="47"/>
  <c r="D56" i="47"/>
  <c r="I207" i="38"/>
  <c r="I309" i="38"/>
  <c r="I31" i="38"/>
  <c r="I132" i="38"/>
  <c r="H210" i="52"/>
  <c r="H387" i="52"/>
  <c r="H384" i="52" s="1"/>
  <c r="H185" i="52"/>
  <c r="H236" i="52"/>
  <c r="H135" i="52"/>
  <c r="H84" i="52"/>
  <c r="H33" i="52"/>
  <c r="H160" i="52"/>
  <c r="H362" i="52"/>
  <c r="H59" i="52"/>
  <c r="H261" i="52"/>
  <c r="H312" i="52"/>
  <c r="H337" i="52"/>
  <c r="H109" i="52"/>
  <c r="H106" i="52" s="1"/>
  <c r="H286" i="52"/>
  <c r="H283" i="52" s="1"/>
  <c r="E531" i="52"/>
  <c r="X536" i="52" s="1"/>
  <c r="D621" i="42"/>
  <c r="D624" i="42"/>
  <c r="D630" i="42"/>
  <c r="D629" i="42"/>
  <c r="D632" i="42"/>
  <c r="D623" i="42"/>
  <c r="D628" i="42"/>
  <c r="D625" i="42"/>
  <c r="D627" i="42"/>
  <c r="M33" i="33"/>
  <c r="M135" i="33"/>
  <c r="M109" i="33"/>
  <c r="M106" i="33" s="1"/>
  <c r="M337" i="33"/>
  <c r="M185" i="33"/>
  <c r="M362" i="33"/>
  <c r="M261" i="33"/>
  <c r="M286" i="33"/>
  <c r="M283" i="33" s="1"/>
  <c r="M160" i="33"/>
  <c r="M312" i="33"/>
  <c r="M387" i="33"/>
  <c r="M384" i="33" s="1"/>
  <c r="M236" i="33"/>
  <c r="M59" i="33"/>
  <c r="M84" i="33"/>
  <c r="M210" i="33"/>
  <c r="E135" i="24"/>
  <c r="E261" i="24"/>
  <c r="E33" i="24"/>
  <c r="E210" i="24"/>
  <c r="E109" i="24"/>
  <c r="E106" i="24" s="1"/>
  <c r="E312" i="24"/>
  <c r="E84" i="24"/>
  <c r="E59" i="24"/>
  <c r="E236" i="24"/>
  <c r="E160" i="24"/>
  <c r="E286" i="24"/>
  <c r="E283" i="24" s="1"/>
  <c r="E387" i="24"/>
  <c r="E384" i="24" s="1"/>
  <c r="E337" i="24"/>
  <c r="E362" i="24"/>
  <c r="E185" i="24"/>
  <c r="AS161" i="17"/>
  <c r="AN161" i="17"/>
  <c r="E531" i="24"/>
  <c r="X536" i="24" s="1"/>
  <c r="K531" i="50"/>
  <c r="G132" i="39"/>
  <c r="G31" i="39"/>
  <c r="G309" i="39"/>
  <c r="G207" i="39"/>
  <c r="J309" i="51"/>
  <c r="J207" i="51"/>
  <c r="J132" i="51"/>
  <c r="J31" i="51"/>
  <c r="D387" i="39"/>
  <c r="D384" i="39" s="1"/>
  <c r="D33" i="39"/>
  <c r="D261" i="39"/>
  <c r="D109" i="39"/>
  <c r="D106" i="39" s="1"/>
  <c r="D160" i="39"/>
  <c r="D185" i="39"/>
  <c r="D210" i="39"/>
  <c r="D135" i="39"/>
  <c r="D84" i="39"/>
  <c r="D59" i="39"/>
  <c r="D337" i="39"/>
  <c r="D236" i="39"/>
  <c r="D362" i="39"/>
  <c r="D286" i="39"/>
  <c r="D283" i="39" s="1"/>
  <c r="D312" i="39"/>
  <c r="O132" i="48"/>
  <c r="O31" i="48"/>
  <c r="O207" i="48"/>
  <c r="O309" i="48"/>
  <c r="E56" i="42"/>
  <c r="E233" i="42"/>
  <c r="E6" i="42"/>
  <c r="E182" i="42"/>
  <c r="O31" i="36"/>
  <c r="O132" i="36"/>
  <c r="O309" i="36"/>
  <c r="O207" i="36"/>
  <c r="F84" i="37"/>
  <c r="F109" i="37"/>
  <c r="F106" i="37" s="1"/>
  <c r="F312" i="37"/>
  <c r="F236" i="37"/>
  <c r="F135" i="37"/>
  <c r="F261" i="37"/>
  <c r="F210" i="37"/>
  <c r="F337" i="37"/>
  <c r="F362" i="37"/>
  <c r="F33" i="37"/>
  <c r="F387" i="37"/>
  <c r="F384" i="37" s="1"/>
  <c r="F185" i="37"/>
  <c r="F160" i="37"/>
  <c r="F59" i="37"/>
  <c r="F286" i="37"/>
  <c r="F283" i="37" s="1"/>
  <c r="E286" i="43"/>
  <c r="E283" i="43" s="1"/>
  <c r="E362" i="43"/>
  <c r="E185" i="43"/>
  <c r="E84" i="43"/>
  <c r="E160" i="43"/>
  <c r="E135" i="43"/>
  <c r="E210" i="43"/>
  <c r="E337" i="43"/>
  <c r="E236" i="43"/>
  <c r="E33" i="43"/>
  <c r="E261" i="43"/>
  <c r="E109" i="43"/>
  <c r="E106" i="43" s="1"/>
  <c r="E387" i="43"/>
  <c r="E384" i="43" s="1"/>
  <c r="E312" i="43"/>
  <c r="E59" i="43"/>
  <c r="E261" i="44"/>
  <c r="E286" i="44"/>
  <c r="E283" i="44" s="1"/>
  <c r="E160" i="44"/>
  <c r="E362" i="44"/>
  <c r="E109" i="44"/>
  <c r="E106" i="44" s="1"/>
  <c r="E59" i="44"/>
  <c r="E33" i="44"/>
  <c r="E135" i="44"/>
  <c r="E185" i="44"/>
  <c r="E236" i="44"/>
  <c r="E84" i="44"/>
  <c r="E210" i="44"/>
  <c r="E387" i="44"/>
  <c r="E384" i="44" s="1"/>
  <c r="E312" i="44"/>
  <c r="E337" i="44"/>
  <c r="G312" i="50"/>
  <c r="G236" i="50"/>
  <c r="G33" i="50"/>
  <c r="G387" i="50"/>
  <c r="G384" i="50" s="1"/>
  <c r="G185" i="50"/>
  <c r="G210" i="50"/>
  <c r="G135" i="50"/>
  <c r="G59" i="50"/>
  <c r="G362" i="50"/>
  <c r="G109" i="50"/>
  <c r="G106" i="50" s="1"/>
  <c r="G84" i="50"/>
  <c r="G286" i="50"/>
  <c r="G283" i="50" s="1"/>
  <c r="G261" i="50"/>
  <c r="G337" i="50"/>
  <c r="G160" i="50"/>
  <c r="H109" i="31"/>
  <c r="H106" i="31" s="1"/>
  <c r="H59" i="31"/>
  <c r="H261" i="31"/>
  <c r="H84" i="31"/>
  <c r="H312" i="31"/>
  <c r="H135" i="31"/>
  <c r="H33" i="31"/>
  <c r="H160" i="31"/>
  <c r="H387" i="31"/>
  <c r="H384" i="31" s="1"/>
  <c r="H286" i="31"/>
  <c r="H283" i="31" s="1"/>
  <c r="H337" i="31"/>
  <c r="H236" i="31"/>
  <c r="H210" i="31"/>
  <c r="H362" i="31"/>
  <c r="H185" i="31"/>
  <c r="K309" i="31"/>
  <c r="K207" i="31"/>
  <c r="K31" i="31"/>
  <c r="K132" i="31"/>
  <c r="D59" i="30"/>
  <c r="D261" i="30"/>
  <c r="D362" i="30"/>
  <c r="D236" i="30"/>
  <c r="D160" i="30"/>
  <c r="D109" i="30"/>
  <c r="D106" i="30" s="1"/>
  <c r="D210" i="30"/>
  <c r="D33" i="30"/>
  <c r="D286" i="30"/>
  <c r="D283" i="30" s="1"/>
  <c r="D387" i="30"/>
  <c r="D384" i="30" s="1"/>
  <c r="D135" i="30"/>
  <c r="D337" i="30"/>
  <c r="D312" i="30"/>
  <c r="D185" i="30"/>
  <c r="D84" i="30"/>
  <c r="J362" i="40"/>
  <c r="J33" i="40"/>
  <c r="J387" i="40"/>
  <c r="J384" i="40" s="1"/>
  <c r="J261" i="40"/>
  <c r="J160" i="40"/>
  <c r="J185" i="40"/>
  <c r="J59" i="40"/>
  <c r="J286" i="40"/>
  <c r="J283" i="40" s="1"/>
  <c r="J236" i="40"/>
  <c r="J312" i="40"/>
  <c r="J135" i="40"/>
  <c r="J337" i="40"/>
  <c r="J210" i="40"/>
  <c r="J84" i="40"/>
  <c r="J109" i="40"/>
  <c r="J106" i="40" s="1"/>
  <c r="D31" i="32"/>
  <c r="D309" i="32"/>
  <c r="D132" i="32"/>
  <c r="D207" i="32"/>
  <c r="O531" i="49"/>
  <c r="X546" i="49" s="1"/>
  <c r="M531" i="34"/>
  <c r="X544" i="34" s="1"/>
  <c r="I531" i="37"/>
  <c r="X540" i="37" s="1"/>
  <c r="D207" i="37"/>
  <c r="D132" i="37"/>
  <c r="D31" i="37"/>
  <c r="D309" i="37"/>
  <c r="I309" i="24"/>
  <c r="I132" i="24"/>
  <c r="I31" i="24"/>
  <c r="I207" i="24"/>
  <c r="AS170" i="17"/>
  <c r="AN170" i="17"/>
  <c r="F233" i="47"/>
  <c r="F182" i="47"/>
  <c r="F6" i="47"/>
  <c r="F56" i="47"/>
  <c r="J132" i="40"/>
  <c r="J309" i="40"/>
  <c r="J31" i="40"/>
  <c r="J37" i="40" s="1"/>
  <c r="J207" i="40"/>
  <c r="K207" i="43"/>
  <c r="K132" i="43"/>
  <c r="K309" i="43"/>
  <c r="K31" i="43"/>
  <c r="K531" i="38"/>
  <c r="X542" i="38" s="1"/>
  <c r="D531" i="52"/>
  <c r="L84" i="49"/>
  <c r="L210" i="49"/>
  <c r="L261" i="49"/>
  <c r="L109" i="49"/>
  <c r="L106" i="49" s="1"/>
  <c r="L185" i="49"/>
  <c r="L337" i="49"/>
  <c r="L160" i="49"/>
  <c r="L33" i="49"/>
  <c r="L286" i="49"/>
  <c r="L283" i="49" s="1"/>
  <c r="L387" i="49"/>
  <c r="L384" i="49" s="1"/>
  <c r="L362" i="49"/>
  <c r="L312" i="49"/>
  <c r="L236" i="49"/>
  <c r="L135" i="49"/>
  <c r="L59" i="49"/>
  <c r="I233" i="43"/>
  <c r="I182" i="43"/>
  <c r="I56" i="43"/>
  <c r="I6" i="43"/>
  <c r="M531" i="42"/>
  <c r="X544" i="42" s="1"/>
  <c r="O132" i="43"/>
  <c r="O207" i="43"/>
  <c r="O31" i="43"/>
  <c r="O309" i="43"/>
  <c r="F59" i="46"/>
  <c r="F312" i="46"/>
  <c r="F236" i="46"/>
  <c r="F84" i="46"/>
  <c r="F286" i="46"/>
  <c r="F283" i="46" s="1"/>
  <c r="F261" i="46"/>
  <c r="F33" i="46"/>
  <c r="F210" i="46"/>
  <c r="F387" i="46"/>
  <c r="F384" i="46" s="1"/>
  <c r="F135" i="46"/>
  <c r="F362" i="46"/>
  <c r="F160" i="46"/>
  <c r="F109" i="46"/>
  <c r="F106" i="46" s="1"/>
  <c r="F185" i="46"/>
  <c r="F337" i="46"/>
  <c r="F84" i="40"/>
  <c r="F236" i="40"/>
  <c r="F33" i="40"/>
  <c r="F286" i="40"/>
  <c r="F283" i="40" s="1"/>
  <c r="F135" i="40"/>
  <c r="F210" i="40"/>
  <c r="F337" i="40"/>
  <c r="F387" i="40"/>
  <c r="F384" i="40" s="1"/>
  <c r="F59" i="40"/>
  <c r="F362" i="40"/>
  <c r="F160" i="40"/>
  <c r="F185" i="40"/>
  <c r="F312" i="40"/>
  <c r="F261" i="40"/>
  <c r="F109" i="40"/>
  <c r="F106" i="40" s="1"/>
  <c r="G6" i="49"/>
  <c r="G182" i="49"/>
  <c r="G56" i="49"/>
  <c r="G233" i="49"/>
  <c r="O207" i="51"/>
  <c r="O132" i="51"/>
  <c r="O31" i="51"/>
  <c r="O309" i="51"/>
  <c r="I182" i="30"/>
  <c r="I233" i="30"/>
  <c r="I56" i="30"/>
  <c r="I6" i="30"/>
  <c r="E33" i="36"/>
  <c r="E337" i="36"/>
  <c r="E261" i="36"/>
  <c r="E210" i="36"/>
  <c r="E59" i="36"/>
  <c r="E185" i="36"/>
  <c r="E109" i="36"/>
  <c r="E106" i="36" s="1"/>
  <c r="E362" i="36"/>
  <c r="E84" i="36"/>
  <c r="E286" i="36"/>
  <c r="E283" i="36" s="1"/>
  <c r="E135" i="36"/>
  <c r="E160" i="36"/>
  <c r="E387" i="36"/>
  <c r="E384" i="36" s="1"/>
  <c r="E236" i="36"/>
  <c r="E312" i="36"/>
  <c r="O531" i="50"/>
  <c r="X546" i="50" s="1"/>
  <c r="E387" i="51"/>
  <c r="E384" i="51" s="1"/>
  <c r="E362" i="51"/>
  <c r="E33" i="51"/>
  <c r="E312" i="51"/>
  <c r="E185" i="51"/>
  <c r="E109" i="51"/>
  <c r="E106" i="51" s="1"/>
  <c r="E135" i="51"/>
  <c r="E84" i="51"/>
  <c r="E160" i="51"/>
  <c r="E261" i="51"/>
  <c r="E210" i="51"/>
  <c r="E286" i="51"/>
  <c r="E283" i="51" s="1"/>
  <c r="E337" i="51"/>
  <c r="E59" i="51"/>
  <c r="E236" i="51"/>
  <c r="E84" i="50"/>
  <c r="E135" i="50"/>
  <c r="E362" i="50"/>
  <c r="E286" i="50"/>
  <c r="E283" i="50" s="1"/>
  <c r="E210" i="50"/>
  <c r="E59" i="50"/>
  <c r="E160" i="50"/>
  <c r="E185" i="50"/>
  <c r="E33" i="50"/>
  <c r="E261" i="50"/>
  <c r="E236" i="50"/>
  <c r="E387" i="50"/>
  <c r="E384" i="50" s="1"/>
  <c r="E109" i="50"/>
  <c r="E106" i="50" s="1"/>
  <c r="E312" i="50"/>
  <c r="E337" i="50"/>
  <c r="G185" i="34"/>
  <c r="G312" i="34"/>
  <c r="G84" i="34"/>
  <c r="G286" i="34"/>
  <c r="G283" i="34" s="1"/>
  <c r="G387" i="34"/>
  <c r="G384" i="34" s="1"/>
  <c r="G337" i="34"/>
  <c r="G210" i="34"/>
  <c r="G261" i="34"/>
  <c r="G236" i="34"/>
  <c r="G33" i="34"/>
  <c r="G59" i="34"/>
  <c r="G160" i="34"/>
  <c r="G135" i="34"/>
  <c r="G362" i="34"/>
  <c r="G109" i="34"/>
  <c r="G106" i="34" s="1"/>
  <c r="I309" i="32"/>
  <c r="I207" i="32"/>
  <c r="I132" i="32"/>
  <c r="I31" i="32"/>
  <c r="N207" i="46"/>
  <c r="N132" i="46"/>
  <c r="N309" i="46"/>
  <c r="N31" i="46"/>
  <c r="H531" i="47"/>
  <c r="X539" i="47" s="1"/>
  <c r="I210" i="40"/>
  <c r="I84" i="40"/>
  <c r="I109" i="40"/>
  <c r="I106" i="40" s="1"/>
  <c r="I33" i="40"/>
  <c r="I185" i="40"/>
  <c r="I286" i="40"/>
  <c r="I283" i="40" s="1"/>
  <c r="I160" i="40"/>
  <c r="I362" i="40"/>
  <c r="I261" i="40"/>
  <c r="I236" i="40"/>
  <c r="I135" i="40"/>
  <c r="I59" i="40"/>
  <c r="I387" i="40"/>
  <c r="I384" i="40" s="1"/>
  <c r="I337" i="40"/>
  <c r="I312" i="40"/>
  <c r="D628" i="43"/>
  <c r="D624" i="43"/>
  <c r="D626" i="43"/>
  <c r="D625" i="43"/>
  <c r="D629" i="43"/>
  <c r="H531" i="34"/>
  <c r="X539" i="34" s="1"/>
  <c r="K182" i="30"/>
  <c r="K56" i="30"/>
  <c r="K6" i="30"/>
  <c r="K233" i="30"/>
  <c r="J337" i="50"/>
  <c r="J362" i="50"/>
  <c r="J312" i="50"/>
  <c r="J135" i="50"/>
  <c r="J210" i="50"/>
  <c r="J33" i="50"/>
  <c r="J160" i="50"/>
  <c r="J109" i="50"/>
  <c r="J106" i="50" s="1"/>
  <c r="J59" i="50"/>
  <c r="J387" i="50"/>
  <c r="J384" i="50" s="1"/>
  <c r="J84" i="50"/>
  <c r="J286" i="50"/>
  <c r="J283" i="50" s="1"/>
  <c r="J236" i="50"/>
  <c r="J261" i="50"/>
  <c r="J185" i="50"/>
  <c r="K531" i="37"/>
  <c r="X542" i="37" s="1"/>
  <c r="N362" i="48"/>
  <c r="N312" i="48"/>
  <c r="N185" i="48"/>
  <c r="N236" i="48"/>
  <c r="N84" i="48"/>
  <c r="N261" i="48"/>
  <c r="N387" i="48"/>
  <c r="N384" i="48" s="1"/>
  <c r="N337" i="48"/>
  <c r="N286" i="48"/>
  <c r="N283" i="48" s="1"/>
  <c r="N59" i="48"/>
  <c r="N109" i="48"/>
  <c r="N106" i="48" s="1"/>
  <c r="N160" i="48"/>
  <c r="N210" i="48"/>
  <c r="N33" i="48"/>
  <c r="N135" i="48"/>
  <c r="K132" i="51"/>
  <c r="K31" i="51"/>
  <c r="K309" i="51"/>
  <c r="K207" i="51"/>
  <c r="J132" i="38"/>
  <c r="J31" i="38"/>
  <c r="J38" i="38" s="1"/>
  <c r="J44" i="38" s="1"/>
  <c r="J416" i="38" s="1"/>
  <c r="J207" i="38"/>
  <c r="J309" i="38"/>
  <c r="I233" i="51"/>
  <c r="I6" i="51"/>
  <c r="I182" i="51"/>
  <c r="I56" i="51"/>
  <c r="AP182" i="17"/>
  <c r="O31" i="52"/>
  <c r="O37" i="52" s="1"/>
  <c r="O207" i="52"/>
  <c r="O309" i="52"/>
  <c r="O132" i="52"/>
  <c r="M31" i="42"/>
  <c r="M132" i="42"/>
  <c r="M207" i="42"/>
  <c r="M309" i="42"/>
  <c r="M132" i="34"/>
  <c r="M31" i="34"/>
  <c r="M309" i="34"/>
  <c r="M207" i="34"/>
  <c r="J207" i="49"/>
  <c r="J31" i="49"/>
  <c r="J132" i="49"/>
  <c r="J309" i="49"/>
  <c r="O531" i="42"/>
  <c r="X546" i="42" s="1"/>
  <c r="K109" i="49"/>
  <c r="K106" i="49" s="1"/>
  <c r="K312" i="49"/>
  <c r="K362" i="49"/>
  <c r="K337" i="49"/>
  <c r="K387" i="49"/>
  <c r="K384" i="49" s="1"/>
  <c r="K160" i="49"/>
  <c r="K135" i="49"/>
  <c r="K185" i="49"/>
  <c r="K261" i="49"/>
  <c r="K84" i="49"/>
  <c r="K210" i="49"/>
  <c r="K33" i="49"/>
  <c r="K59" i="49"/>
  <c r="K236" i="49"/>
  <c r="K286" i="49"/>
  <c r="K283" i="49" s="1"/>
  <c r="N531" i="49"/>
  <c r="X545" i="49" s="1"/>
  <c r="K210" i="46"/>
  <c r="K160" i="46"/>
  <c r="K33" i="46"/>
  <c r="K135" i="46"/>
  <c r="K261" i="46"/>
  <c r="K312" i="46"/>
  <c r="K286" i="46"/>
  <c r="K283" i="46" s="1"/>
  <c r="K185" i="46"/>
  <c r="K387" i="46"/>
  <c r="K384" i="46" s="1"/>
  <c r="K109" i="46"/>
  <c r="K106" i="46" s="1"/>
  <c r="K84" i="46"/>
  <c r="K236" i="46"/>
  <c r="K362" i="46"/>
  <c r="K59" i="46"/>
  <c r="K337" i="46"/>
  <c r="G286" i="44"/>
  <c r="G283" i="44" s="1"/>
  <c r="G160" i="44"/>
  <c r="G135" i="44"/>
  <c r="G210" i="44"/>
  <c r="G33" i="44"/>
  <c r="G387" i="44"/>
  <c r="G384" i="44" s="1"/>
  <c r="G185" i="44"/>
  <c r="G362" i="44"/>
  <c r="G312" i="44"/>
  <c r="G59" i="44"/>
  <c r="G337" i="44"/>
  <c r="G84" i="44"/>
  <c r="G109" i="44"/>
  <c r="G106" i="44" s="1"/>
  <c r="G261" i="44"/>
  <c r="G236" i="44"/>
  <c r="E309" i="36"/>
  <c r="E132" i="36"/>
  <c r="E31" i="36"/>
  <c r="E207" i="36"/>
  <c r="J6" i="30"/>
  <c r="J56" i="30"/>
  <c r="J233" i="30"/>
  <c r="J182" i="30"/>
  <c r="E531" i="48"/>
  <c r="X536" i="48" s="1"/>
  <c r="J132" i="39"/>
  <c r="J31" i="39"/>
  <c r="J309" i="39"/>
  <c r="J207" i="39"/>
  <c r="O531" i="27"/>
  <c r="X546" i="27" s="1"/>
  <c r="I531" i="49"/>
  <c r="X540" i="49" s="1"/>
  <c r="L182" i="29"/>
  <c r="L56" i="29"/>
  <c r="L6" i="29"/>
  <c r="L13" i="29" s="1"/>
  <c r="L19" i="29" s="1"/>
  <c r="L233" i="29"/>
  <c r="F531" i="35"/>
  <c r="X537" i="35" s="1"/>
  <c r="D132" i="45"/>
  <c r="D31" i="45"/>
  <c r="D309" i="45"/>
  <c r="D207" i="45"/>
  <c r="I309" i="25"/>
  <c r="I31" i="25"/>
  <c r="I207" i="25"/>
  <c r="I132" i="25"/>
  <c r="L233" i="46"/>
  <c r="L182" i="46"/>
  <c r="L56" i="46"/>
  <c r="L6" i="46"/>
  <c r="M233" i="30"/>
  <c r="M56" i="30"/>
  <c r="M6" i="30"/>
  <c r="M182" i="30"/>
  <c r="I531" i="31"/>
  <c r="X540" i="31" s="1"/>
  <c r="I531" i="33"/>
  <c r="X540" i="33" s="1"/>
  <c r="F531" i="28"/>
  <c r="X537" i="28" s="1"/>
  <c r="E182" i="28"/>
  <c r="E233" i="28"/>
  <c r="E6" i="28"/>
  <c r="E12" i="28" s="1"/>
  <c r="E56" i="28"/>
  <c r="L182" i="25"/>
  <c r="L233" i="25"/>
  <c r="L56" i="25"/>
  <c r="L6" i="25"/>
  <c r="O210" i="25"/>
  <c r="O84" i="25"/>
  <c r="O135" i="25"/>
  <c r="O337" i="25"/>
  <c r="O33" i="25"/>
  <c r="O236" i="25"/>
  <c r="O362" i="25"/>
  <c r="O387" i="25"/>
  <c r="O384" i="25" s="1"/>
  <c r="O286" i="25"/>
  <c r="O283" i="25" s="1"/>
  <c r="O185" i="25"/>
  <c r="O109" i="25"/>
  <c r="O106" i="25" s="1"/>
  <c r="O107" i="25" s="1"/>
  <c r="O261" i="25"/>
  <c r="O59" i="25"/>
  <c r="O160" i="25"/>
  <c r="O312" i="25"/>
  <c r="L33" i="29"/>
  <c r="L362" i="29"/>
  <c r="L185" i="29"/>
  <c r="L160" i="29"/>
  <c r="L135" i="29"/>
  <c r="L337" i="29"/>
  <c r="L109" i="29"/>
  <c r="L106" i="29" s="1"/>
  <c r="L210" i="29"/>
  <c r="L286" i="29"/>
  <c r="L283" i="29" s="1"/>
  <c r="L312" i="29"/>
  <c r="L59" i="29"/>
  <c r="L236" i="29"/>
  <c r="L387" i="29"/>
  <c r="L384" i="29" s="1"/>
  <c r="L84" i="29"/>
  <c r="L261" i="29"/>
  <c r="K531" i="25"/>
  <c r="X542" i="25" s="1"/>
  <c r="N109" i="36"/>
  <c r="N106" i="36" s="1"/>
  <c r="N210" i="36"/>
  <c r="N286" i="36"/>
  <c r="N283" i="36" s="1"/>
  <c r="N261" i="36"/>
  <c r="N84" i="36"/>
  <c r="N337" i="36"/>
  <c r="N387" i="36"/>
  <c r="N384" i="36" s="1"/>
  <c r="N236" i="36"/>
  <c r="N33" i="36"/>
  <c r="N59" i="36"/>
  <c r="N362" i="36"/>
  <c r="N160" i="36"/>
  <c r="N185" i="36"/>
  <c r="N135" i="36"/>
  <c r="N312" i="36"/>
  <c r="AN164" i="17"/>
  <c r="AS164" i="17"/>
  <c r="I261" i="46"/>
  <c r="I59" i="46"/>
  <c r="I387" i="46"/>
  <c r="I384" i="46" s="1"/>
  <c r="I210" i="46"/>
  <c r="I312" i="46"/>
  <c r="I84" i="46"/>
  <c r="I33" i="46"/>
  <c r="I236" i="46"/>
  <c r="I185" i="46"/>
  <c r="I362" i="46"/>
  <c r="I135" i="46"/>
  <c r="I109" i="46"/>
  <c r="I106" i="46" s="1"/>
  <c r="I160" i="46"/>
  <c r="I337" i="46"/>
  <c r="I286" i="46"/>
  <c r="I283" i="46" s="1"/>
  <c r="M531" i="44"/>
  <c r="X544" i="44" s="1"/>
  <c r="K531" i="35"/>
  <c r="X542" i="35" s="1"/>
  <c r="I207" i="40"/>
  <c r="I132" i="40"/>
  <c r="I31" i="40"/>
  <c r="I309" i="40"/>
  <c r="G531" i="36"/>
  <c r="X538" i="36" s="1"/>
  <c r="K233" i="51"/>
  <c r="K56" i="51"/>
  <c r="K6" i="51"/>
  <c r="K182" i="51"/>
  <c r="L531" i="35"/>
  <c r="X543" i="35" s="1"/>
  <c r="E6" i="32"/>
  <c r="E182" i="32"/>
  <c r="E233" i="32"/>
  <c r="E56" i="32"/>
  <c r="H312" i="32"/>
  <c r="H236" i="32"/>
  <c r="H387" i="32"/>
  <c r="H384" i="32" s="1"/>
  <c r="H135" i="32"/>
  <c r="H185" i="32"/>
  <c r="H261" i="32"/>
  <c r="H362" i="32"/>
  <c r="H84" i="32"/>
  <c r="H59" i="32"/>
  <c r="H33" i="32"/>
  <c r="H160" i="32"/>
  <c r="H286" i="32"/>
  <c r="H283" i="32" s="1"/>
  <c r="H109" i="32"/>
  <c r="H106" i="32" s="1"/>
  <c r="H337" i="32"/>
  <c r="H210" i="32"/>
  <c r="L531" i="52"/>
  <c r="X543" i="52" s="1"/>
  <c r="M207" i="52"/>
  <c r="M132" i="52"/>
  <c r="M309" i="52"/>
  <c r="M31" i="52"/>
  <c r="M84" i="42"/>
  <c r="M135" i="42"/>
  <c r="M387" i="42"/>
  <c r="M384" i="42" s="1"/>
  <c r="M160" i="42"/>
  <c r="M362" i="42"/>
  <c r="M337" i="42"/>
  <c r="M261" i="42"/>
  <c r="M312" i="42"/>
  <c r="M33" i="42"/>
  <c r="M59" i="42"/>
  <c r="M236" i="42"/>
  <c r="M185" i="42"/>
  <c r="M210" i="42"/>
  <c r="M109" i="42"/>
  <c r="M106" i="42" s="1"/>
  <c r="M286" i="42"/>
  <c r="M283" i="42" s="1"/>
  <c r="L531" i="46"/>
  <c r="D132" i="47"/>
  <c r="D207" i="47"/>
  <c r="D309" i="47"/>
  <c r="D31" i="47"/>
  <c r="I531" i="38"/>
  <c r="X540" i="38" s="1"/>
  <c r="I59" i="39"/>
  <c r="I109" i="39"/>
  <c r="I106" i="39" s="1"/>
  <c r="I135" i="39"/>
  <c r="I362" i="39"/>
  <c r="I33" i="39"/>
  <c r="I286" i="39"/>
  <c r="I283" i="39" s="1"/>
  <c r="I160" i="39"/>
  <c r="I337" i="39"/>
  <c r="I185" i="39"/>
  <c r="I261" i="39"/>
  <c r="I236" i="39"/>
  <c r="I312" i="39"/>
  <c r="I210" i="39"/>
  <c r="I84" i="39"/>
  <c r="I387" i="39"/>
  <c r="I384" i="39" s="1"/>
  <c r="M531" i="40"/>
  <c r="X544" i="40" s="1"/>
  <c r="D56" i="39"/>
  <c r="D6" i="39"/>
  <c r="D233" i="39"/>
  <c r="D182" i="39"/>
  <c r="N6" i="52"/>
  <c r="N182" i="52"/>
  <c r="N233" i="52"/>
  <c r="N56" i="52"/>
  <c r="D207" i="44"/>
  <c r="D31" i="44"/>
  <c r="D132" i="44"/>
  <c r="D309" i="44"/>
  <c r="F337" i="43"/>
  <c r="F185" i="43"/>
  <c r="F109" i="43"/>
  <c r="F106" i="43" s="1"/>
  <c r="F210" i="43"/>
  <c r="F286" i="43"/>
  <c r="F283" i="43" s="1"/>
  <c r="F135" i="43"/>
  <c r="F312" i="43"/>
  <c r="F387" i="43"/>
  <c r="F384" i="43" s="1"/>
  <c r="F362" i="43"/>
  <c r="F261" i="43"/>
  <c r="F59" i="43"/>
  <c r="F160" i="43"/>
  <c r="F84" i="43"/>
  <c r="F236" i="43"/>
  <c r="F33" i="43"/>
  <c r="E56" i="40"/>
  <c r="E182" i="40"/>
  <c r="E233" i="40"/>
  <c r="E6" i="40"/>
  <c r="I59" i="32"/>
  <c r="I236" i="32"/>
  <c r="I337" i="32"/>
  <c r="I210" i="32"/>
  <c r="I312" i="32"/>
  <c r="I362" i="32"/>
  <c r="I185" i="32"/>
  <c r="I261" i="32"/>
  <c r="I84" i="32"/>
  <c r="I109" i="32"/>
  <c r="I106" i="32" s="1"/>
  <c r="I387" i="32"/>
  <c r="I384" i="32" s="1"/>
  <c r="I286" i="32"/>
  <c r="I283" i="32" s="1"/>
  <c r="I135" i="32"/>
  <c r="I33" i="32"/>
  <c r="I160" i="32"/>
  <c r="L160" i="52"/>
  <c r="L59" i="52"/>
  <c r="L135" i="52"/>
  <c r="L337" i="52"/>
  <c r="L109" i="52"/>
  <c r="L106" i="52" s="1"/>
  <c r="L185" i="52"/>
  <c r="L261" i="52"/>
  <c r="L210" i="52"/>
  <c r="L387" i="52"/>
  <c r="L384" i="52" s="1"/>
  <c r="L286" i="52"/>
  <c r="L283" i="52" s="1"/>
  <c r="L362" i="52"/>
  <c r="L236" i="52"/>
  <c r="L84" i="52"/>
  <c r="L33" i="52"/>
  <c r="L312" i="52"/>
  <c r="N531" i="37"/>
  <c r="X545" i="37" s="1"/>
  <c r="O531" i="43"/>
  <c r="X546" i="43" s="1"/>
  <c r="F56" i="51"/>
  <c r="F233" i="51"/>
  <c r="F182" i="51"/>
  <c r="F6" i="51"/>
  <c r="F12" i="51" s="1"/>
  <c r="I132" i="48"/>
  <c r="I31" i="48"/>
  <c r="I309" i="48"/>
  <c r="I207" i="48"/>
  <c r="D629" i="36"/>
  <c r="D628" i="36"/>
  <c r="D622" i="36"/>
  <c r="D623" i="36"/>
  <c r="L233" i="47"/>
  <c r="L182" i="47"/>
  <c r="L6" i="47"/>
  <c r="L56" i="47"/>
  <c r="H6" i="52"/>
  <c r="H56" i="52"/>
  <c r="H233" i="52"/>
  <c r="H182" i="52"/>
  <c r="J132" i="36"/>
  <c r="J31" i="36"/>
  <c r="J309" i="36"/>
  <c r="J207" i="36"/>
  <c r="H286" i="30"/>
  <c r="H283" i="30" s="1"/>
  <c r="H362" i="30"/>
  <c r="H236" i="30"/>
  <c r="H84" i="30"/>
  <c r="H261" i="30"/>
  <c r="H337" i="30"/>
  <c r="H109" i="30"/>
  <c r="H106" i="30" s="1"/>
  <c r="H387" i="30"/>
  <c r="H384" i="30" s="1"/>
  <c r="H160" i="30"/>
  <c r="H210" i="30"/>
  <c r="H135" i="30"/>
  <c r="H33" i="30"/>
  <c r="H59" i="30"/>
  <c r="H185" i="30"/>
  <c r="H312" i="30"/>
  <c r="E233" i="39"/>
  <c r="E182" i="39"/>
  <c r="E6" i="39"/>
  <c r="E56" i="39"/>
  <c r="H207" i="39"/>
  <c r="H309" i="39"/>
  <c r="H31" i="39"/>
  <c r="H132" i="39"/>
  <c r="L531" i="26"/>
  <c r="X543" i="26" s="1"/>
  <c r="G309" i="34"/>
  <c r="G207" i="34"/>
  <c r="G31" i="34"/>
  <c r="G132" i="34"/>
  <c r="L31" i="46"/>
  <c r="L207" i="46"/>
  <c r="L132" i="46"/>
  <c r="L309" i="46"/>
  <c r="G56" i="31"/>
  <c r="G233" i="31"/>
  <c r="G6" i="31"/>
  <c r="G182" i="31"/>
  <c r="O309" i="33"/>
  <c r="O207" i="33"/>
  <c r="O31" i="33"/>
  <c r="O132" i="33"/>
  <c r="J309" i="42"/>
  <c r="J31" i="42"/>
  <c r="J132" i="42"/>
  <c r="J207" i="42"/>
  <c r="K56" i="49"/>
  <c r="K182" i="49"/>
  <c r="K233" i="49"/>
  <c r="K6" i="49"/>
  <c r="G233" i="44"/>
  <c r="G56" i="44"/>
  <c r="G6" i="44"/>
  <c r="G182" i="44"/>
  <c r="J31" i="43"/>
  <c r="J132" i="43"/>
  <c r="J309" i="43"/>
  <c r="J207" i="43"/>
  <c r="J31" i="24"/>
  <c r="J309" i="24"/>
  <c r="J207" i="24"/>
  <c r="J132" i="24"/>
  <c r="AP83" i="17"/>
  <c r="E337" i="30"/>
  <c r="E236" i="30"/>
  <c r="E59" i="30"/>
  <c r="E286" i="30"/>
  <c r="E283" i="30" s="1"/>
  <c r="E210" i="30"/>
  <c r="E33" i="30"/>
  <c r="E387" i="30"/>
  <c r="E384" i="30" s="1"/>
  <c r="E185" i="30"/>
  <c r="E312" i="30"/>
  <c r="E135" i="30"/>
  <c r="E261" i="30"/>
  <c r="E109" i="30"/>
  <c r="E106" i="30" s="1"/>
  <c r="E160" i="30"/>
  <c r="E84" i="30"/>
  <c r="E362" i="30"/>
  <c r="E59" i="37"/>
  <c r="E387" i="37"/>
  <c r="E384" i="37" s="1"/>
  <c r="E84" i="37"/>
  <c r="E362" i="37"/>
  <c r="E33" i="37"/>
  <c r="E135" i="37"/>
  <c r="E312" i="37"/>
  <c r="E286" i="37"/>
  <c r="E283" i="37" s="1"/>
  <c r="E109" i="37"/>
  <c r="E106" i="37" s="1"/>
  <c r="E185" i="37"/>
  <c r="E337" i="37"/>
  <c r="E210" i="37"/>
  <c r="E236" i="37"/>
  <c r="E261" i="37"/>
  <c r="E160" i="37"/>
  <c r="D185" i="38"/>
  <c r="D135" i="38"/>
  <c r="D33" i="38"/>
  <c r="D286" i="38"/>
  <c r="D283" i="38" s="1"/>
  <c r="D312" i="38"/>
  <c r="D84" i="38"/>
  <c r="D109" i="38"/>
  <c r="D106" i="38" s="1"/>
  <c r="D261" i="38"/>
  <c r="D337" i="38"/>
  <c r="D362" i="38"/>
  <c r="D210" i="38"/>
  <c r="D387" i="38"/>
  <c r="D384" i="38" s="1"/>
  <c r="D236" i="38"/>
  <c r="D160" i="38"/>
  <c r="D59" i="38"/>
  <c r="F531" i="43"/>
  <c r="X537" i="43" s="1"/>
  <c r="E56" i="38"/>
  <c r="E6" i="38"/>
  <c r="E182" i="38"/>
  <c r="E233" i="38"/>
  <c r="G56" i="43"/>
  <c r="G6" i="43"/>
  <c r="G182" i="43"/>
  <c r="G233" i="43"/>
  <c r="M233" i="38"/>
  <c r="M6" i="38"/>
  <c r="M182" i="38"/>
  <c r="M56" i="38"/>
  <c r="K531" i="40"/>
  <c r="X542" i="40" s="1"/>
  <c r="M31" i="33"/>
  <c r="M309" i="33"/>
  <c r="M132" i="33"/>
  <c r="M207" i="33"/>
  <c r="O6" i="50"/>
  <c r="O233" i="50"/>
  <c r="O56" i="50"/>
  <c r="O182" i="50"/>
  <c r="L56" i="24"/>
  <c r="L182" i="24"/>
  <c r="L233" i="24"/>
  <c r="L6" i="24"/>
  <c r="L261" i="31"/>
  <c r="L33" i="31"/>
  <c r="L236" i="31"/>
  <c r="L362" i="31"/>
  <c r="L84" i="31"/>
  <c r="L109" i="31"/>
  <c r="L106" i="31" s="1"/>
  <c r="L312" i="31"/>
  <c r="L185" i="31"/>
  <c r="L286" i="31"/>
  <c r="L283" i="31" s="1"/>
  <c r="L210" i="31"/>
  <c r="L135" i="31"/>
  <c r="L59" i="31"/>
  <c r="L387" i="31"/>
  <c r="L384" i="31" s="1"/>
  <c r="L160" i="31"/>
  <c r="L337" i="31"/>
  <c r="H531" i="32"/>
  <c r="X539" i="32" s="1"/>
  <c r="G185" i="30"/>
  <c r="G261" i="30"/>
  <c r="G135" i="30"/>
  <c r="G210" i="30"/>
  <c r="G362" i="30"/>
  <c r="G33" i="30"/>
  <c r="G109" i="30"/>
  <c r="G106" i="30" s="1"/>
  <c r="G160" i="30"/>
  <c r="G286" i="30"/>
  <c r="G283" i="30" s="1"/>
  <c r="G84" i="30"/>
  <c r="G312" i="30"/>
  <c r="G59" i="30"/>
  <c r="G387" i="30"/>
  <c r="G384" i="30" s="1"/>
  <c r="G236" i="30"/>
  <c r="G337" i="30"/>
  <c r="K207" i="47"/>
  <c r="K309" i="47"/>
  <c r="K31" i="47"/>
  <c r="K132" i="47"/>
  <c r="J56" i="49"/>
  <c r="J233" i="49"/>
  <c r="J6" i="49"/>
  <c r="J182" i="49"/>
  <c r="E182" i="47"/>
  <c r="E56" i="47"/>
  <c r="E233" i="47"/>
  <c r="E6" i="47"/>
  <c r="E6" i="35"/>
  <c r="E233" i="35"/>
  <c r="E182" i="35"/>
  <c r="E56" i="35"/>
  <c r="I531" i="48"/>
  <c r="X540" i="48" s="1"/>
  <c r="J56" i="48"/>
  <c r="J182" i="48"/>
  <c r="J6" i="48"/>
  <c r="J233" i="48"/>
  <c r="E31" i="37"/>
  <c r="E309" i="37"/>
  <c r="E132" i="37"/>
  <c r="E207" i="37"/>
  <c r="O207" i="37"/>
  <c r="O309" i="37"/>
  <c r="O31" i="37"/>
  <c r="O132" i="37"/>
  <c r="G309" i="42"/>
  <c r="G207" i="42"/>
  <c r="G31" i="42"/>
  <c r="G132" i="42"/>
  <c r="L312" i="32"/>
  <c r="L286" i="32"/>
  <c r="L283" i="32" s="1"/>
  <c r="L135" i="32"/>
  <c r="L362" i="32"/>
  <c r="L59" i="32"/>
  <c r="L337" i="32"/>
  <c r="L261" i="32"/>
  <c r="L236" i="32"/>
  <c r="L387" i="32"/>
  <c r="L384" i="32" s="1"/>
  <c r="L84" i="32"/>
  <c r="L210" i="32"/>
  <c r="L109" i="32"/>
  <c r="L106" i="32" s="1"/>
  <c r="L185" i="32"/>
  <c r="L33" i="32"/>
  <c r="L160" i="32"/>
  <c r="O182" i="43"/>
  <c r="O6" i="43"/>
  <c r="O233" i="43"/>
  <c r="O56" i="43"/>
  <c r="F309" i="37"/>
  <c r="F31" i="37"/>
  <c r="F207" i="37"/>
  <c r="F132" i="37"/>
  <c r="H56" i="40"/>
  <c r="H6" i="40"/>
  <c r="H233" i="40"/>
  <c r="H182" i="40"/>
  <c r="O31" i="34"/>
  <c r="O207" i="34"/>
  <c r="O132" i="34"/>
  <c r="O309" i="34"/>
  <c r="L132" i="52"/>
  <c r="L31" i="52"/>
  <c r="L309" i="52"/>
  <c r="L207" i="52"/>
  <c r="G185" i="52"/>
  <c r="G210" i="52"/>
  <c r="G236" i="52"/>
  <c r="G109" i="52"/>
  <c r="G106" i="52" s="1"/>
  <c r="G387" i="52"/>
  <c r="G384" i="52" s="1"/>
  <c r="G135" i="52"/>
  <c r="G33" i="52"/>
  <c r="G59" i="52"/>
  <c r="G312" i="52"/>
  <c r="G160" i="52"/>
  <c r="G84" i="52"/>
  <c r="G286" i="52"/>
  <c r="G283" i="52" s="1"/>
  <c r="G261" i="52"/>
  <c r="G337" i="52"/>
  <c r="G362" i="52"/>
  <c r="K531" i="39"/>
  <c r="I531" i="30"/>
  <c r="X540" i="30" s="1"/>
  <c r="N309" i="38"/>
  <c r="N31" i="38"/>
  <c r="N207" i="38"/>
  <c r="N132" i="38"/>
  <c r="G31" i="36"/>
  <c r="G309" i="36"/>
  <c r="G132" i="36"/>
  <c r="G207" i="36"/>
  <c r="E132" i="46"/>
  <c r="E207" i="46"/>
  <c r="E31" i="46"/>
  <c r="E309" i="46"/>
  <c r="F233" i="34"/>
  <c r="F182" i="34"/>
  <c r="F6" i="34"/>
  <c r="F56" i="34"/>
  <c r="D261" i="49"/>
  <c r="D210" i="49"/>
  <c r="D135" i="49"/>
  <c r="D387" i="49"/>
  <c r="D384" i="49" s="1"/>
  <c r="D109" i="49"/>
  <c r="D106" i="49" s="1"/>
  <c r="D33" i="49"/>
  <c r="D286" i="49"/>
  <c r="D283" i="49" s="1"/>
  <c r="D312" i="49"/>
  <c r="D59" i="49"/>
  <c r="D236" i="49"/>
  <c r="D362" i="49"/>
  <c r="D337" i="49"/>
  <c r="D84" i="49"/>
  <c r="D160" i="49"/>
  <c r="D185" i="49"/>
  <c r="D6" i="33"/>
  <c r="D233" i="33"/>
  <c r="D56" i="33"/>
  <c r="D182" i="33"/>
  <c r="G31" i="35"/>
  <c r="G309" i="35"/>
  <c r="G132" i="35"/>
  <c r="G207" i="35"/>
  <c r="I531" i="36"/>
  <c r="X540" i="36" s="1"/>
  <c r="G56" i="42"/>
  <c r="G233" i="42"/>
  <c r="G6" i="42"/>
  <c r="G182" i="42"/>
  <c r="F207" i="33"/>
  <c r="F132" i="33"/>
  <c r="F31" i="33"/>
  <c r="F309" i="33"/>
  <c r="M531" i="49"/>
  <c r="X544" i="49" s="1"/>
  <c r="K59" i="43"/>
  <c r="K33" i="43"/>
  <c r="K337" i="43"/>
  <c r="K185" i="43"/>
  <c r="K286" i="43"/>
  <c r="K283" i="43" s="1"/>
  <c r="K160" i="43"/>
  <c r="K109" i="43"/>
  <c r="K106" i="43" s="1"/>
  <c r="K84" i="43"/>
  <c r="K135" i="43"/>
  <c r="K210" i="43"/>
  <c r="K261" i="43"/>
  <c r="K362" i="43"/>
  <c r="K387" i="43"/>
  <c r="K384" i="43" s="1"/>
  <c r="K236" i="43"/>
  <c r="K312" i="43"/>
  <c r="K531" i="47"/>
  <c r="X542" i="47" s="1"/>
  <c r="D31" i="33"/>
  <c r="D207" i="33"/>
  <c r="D309" i="33"/>
  <c r="D132" i="33"/>
  <c r="L207" i="39"/>
  <c r="L309" i="39"/>
  <c r="L132" i="39"/>
  <c r="L31" i="39"/>
  <c r="D531" i="26"/>
  <c r="J33" i="47"/>
  <c r="J337" i="47"/>
  <c r="J210" i="47"/>
  <c r="J59" i="47"/>
  <c r="J312" i="47"/>
  <c r="J362" i="47"/>
  <c r="J261" i="47"/>
  <c r="J160" i="47"/>
  <c r="J236" i="47"/>
  <c r="J387" i="47"/>
  <c r="J384" i="47" s="1"/>
  <c r="J84" i="47"/>
  <c r="J135" i="47"/>
  <c r="J286" i="47"/>
  <c r="J283" i="47" s="1"/>
  <c r="J185" i="47"/>
  <c r="J109" i="47"/>
  <c r="J106" i="47" s="1"/>
  <c r="O362" i="34"/>
  <c r="O33" i="34"/>
  <c r="O109" i="34"/>
  <c r="O106" i="34" s="1"/>
  <c r="O135" i="34"/>
  <c r="O236" i="34"/>
  <c r="O59" i="34"/>
  <c r="O261" i="34"/>
  <c r="O312" i="34"/>
  <c r="O210" i="34"/>
  <c r="O387" i="34"/>
  <c r="O384" i="34" s="1"/>
  <c r="O337" i="34"/>
  <c r="O185" i="34"/>
  <c r="O286" i="34"/>
  <c r="O283" i="34" s="1"/>
  <c r="O160" i="34"/>
  <c r="O84" i="34"/>
  <c r="O309" i="28"/>
  <c r="O132" i="28"/>
  <c r="O31" i="28"/>
  <c r="O207" i="28"/>
  <c r="F233" i="15"/>
  <c r="F182" i="15"/>
  <c r="F56" i="15"/>
  <c r="F6" i="15"/>
  <c r="J135" i="48"/>
  <c r="J160" i="48"/>
  <c r="J362" i="48"/>
  <c r="J33" i="48"/>
  <c r="J337" i="48"/>
  <c r="J286" i="48"/>
  <c r="J283" i="48" s="1"/>
  <c r="J261" i="48"/>
  <c r="J109" i="48"/>
  <c r="J106" i="48" s="1"/>
  <c r="J312" i="48"/>
  <c r="J387" i="48"/>
  <c r="J384" i="48" s="1"/>
  <c r="J185" i="48"/>
  <c r="J236" i="48"/>
  <c r="J59" i="48"/>
  <c r="J84" i="48"/>
  <c r="J210" i="48"/>
  <c r="M261" i="49"/>
  <c r="M362" i="49"/>
  <c r="M59" i="49"/>
  <c r="M84" i="49"/>
  <c r="M135" i="49"/>
  <c r="M185" i="49"/>
  <c r="M210" i="49"/>
  <c r="M337" i="49"/>
  <c r="M160" i="49"/>
  <c r="M312" i="49"/>
  <c r="M109" i="49"/>
  <c r="M106" i="49" s="1"/>
  <c r="M33" i="49"/>
  <c r="M236" i="49"/>
  <c r="M286" i="49"/>
  <c r="M283" i="49" s="1"/>
  <c r="M387" i="49"/>
  <c r="M384" i="49" s="1"/>
  <c r="H531" i="37"/>
  <c r="X539" i="37" s="1"/>
  <c r="AS80" i="17"/>
  <c r="AN80" i="17"/>
  <c r="K6" i="46"/>
  <c r="K56" i="46"/>
  <c r="K182" i="46"/>
  <c r="K233" i="46"/>
  <c r="D207" i="48"/>
  <c r="D31" i="48"/>
  <c r="D37" i="48" s="1"/>
  <c r="D309" i="48"/>
  <c r="D132" i="48"/>
  <c r="N233" i="36"/>
  <c r="N182" i="36"/>
  <c r="N56" i="36"/>
  <c r="N6" i="36"/>
  <c r="J182" i="36"/>
  <c r="J233" i="36"/>
  <c r="J6" i="36"/>
  <c r="J56" i="36"/>
  <c r="J531" i="46"/>
  <c r="X541" i="46" s="1"/>
  <c r="K309" i="41"/>
  <c r="K132" i="41"/>
  <c r="K31" i="41"/>
  <c r="K207" i="41"/>
  <c r="M31" i="32"/>
  <c r="M309" i="32"/>
  <c r="M207" i="32"/>
  <c r="M132" i="32"/>
  <c r="H6" i="50"/>
  <c r="H56" i="50"/>
  <c r="H233" i="50"/>
  <c r="H182" i="50"/>
  <c r="K207" i="32"/>
  <c r="K309" i="32"/>
  <c r="K132" i="32"/>
  <c r="K31" i="32"/>
  <c r="K309" i="26"/>
  <c r="K132" i="26"/>
  <c r="K207" i="26"/>
  <c r="K31" i="26"/>
  <c r="G132" i="32"/>
  <c r="G309" i="32"/>
  <c r="G31" i="32"/>
  <c r="G207" i="32"/>
  <c r="J182" i="50"/>
  <c r="J6" i="50"/>
  <c r="J233" i="50"/>
  <c r="J56" i="50"/>
  <c r="E182" i="33"/>
  <c r="E56" i="33"/>
  <c r="E233" i="33"/>
  <c r="E6" i="33"/>
  <c r="K182" i="38"/>
  <c r="K56" i="38"/>
  <c r="K233" i="38"/>
  <c r="K6" i="38"/>
  <c r="F6" i="37"/>
  <c r="F233" i="37"/>
  <c r="F182" i="37"/>
  <c r="F56" i="37"/>
  <c r="F182" i="39"/>
  <c r="F6" i="39"/>
  <c r="F233" i="39"/>
  <c r="F56" i="39"/>
  <c r="H312" i="38"/>
  <c r="H210" i="38"/>
  <c r="H109" i="38"/>
  <c r="H106" i="38" s="1"/>
  <c r="H135" i="38"/>
  <c r="H337" i="38"/>
  <c r="H59" i="38"/>
  <c r="H387" i="38"/>
  <c r="H384" i="38" s="1"/>
  <c r="H185" i="38"/>
  <c r="H236" i="38"/>
  <c r="H261" i="38"/>
  <c r="H84" i="38"/>
  <c r="H362" i="38"/>
  <c r="H160" i="38"/>
  <c r="H33" i="38"/>
  <c r="H286" i="38"/>
  <c r="H283" i="38" s="1"/>
  <c r="O233" i="26"/>
  <c r="O6" i="26"/>
  <c r="O56" i="26"/>
  <c r="O182" i="26"/>
  <c r="M56" i="50"/>
  <c r="M182" i="50"/>
  <c r="M6" i="50"/>
  <c r="M233" i="50"/>
  <c r="M362" i="38"/>
  <c r="M109" i="38"/>
  <c r="M106" i="38" s="1"/>
  <c r="M135" i="38"/>
  <c r="M210" i="38"/>
  <c r="M59" i="38"/>
  <c r="M84" i="38"/>
  <c r="M261" i="38"/>
  <c r="M185" i="38"/>
  <c r="M387" i="38"/>
  <c r="M384" i="38" s="1"/>
  <c r="M312" i="38"/>
  <c r="M337" i="38"/>
  <c r="M160" i="38"/>
  <c r="M33" i="38"/>
  <c r="M236" i="38"/>
  <c r="M286" i="38"/>
  <c r="M283" i="38" s="1"/>
  <c r="L531" i="47"/>
  <c r="X543" i="47" s="1"/>
  <c r="M362" i="52"/>
  <c r="M387" i="52"/>
  <c r="M384" i="52" s="1"/>
  <c r="M109" i="52"/>
  <c r="M106" i="52" s="1"/>
  <c r="M160" i="52"/>
  <c r="M185" i="52"/>
  <c r="M33" i="52"/>
  <c r="M286" i="52"/>
  <c r="M283" i="52" s="1"/>
  <c r="M210" i="52"/>
  <c r="M261" i="52"/>
  <c r="M84" i="52"/>
  <c r="M337" i="52"/>
  <c r="M312" i="52"/>
  <c r="M135" i="52"/>
  <c r="M236" i="52"/>
  <c r="M59" i="52"/>
  <c r="E132" i="44"/>
  <c r="E207" i="44"/>
  <c r="E309" i="44"/>
  <c r="E31" i="44"/>
  <c r="I387" i="24"/>
  <c r="I384" i="24" s="1"/>
  <c r="I210" i="24"/>
  <c r="I236" i="24"/>
  <c r="I59" i="24"/>
  <c r="I109" i="24"/>
  <c r="I106" i="24" s="1"/>
  <c r="I286" i="24"/>
  <c r="I283" i="24" s="1"/>
  <c r="I261" i="24"/>
  <c r="I185" i="24"/>
  <c r="I312" i="24"/>
  <c r="I337" i="24"/>
  <c r="I135" i="24"/>
  <c r="I33" i="24"/>
  <c r="I362" i="24"/>
  <c r="I160" i="24"/>
  <c r="I84" i="24"/>
  <c r="N233" i="24"/>
  <c r="N182" i="24"/>
  <c r="N56" i="24"/>
  <c r="N6" i="24"/>
  <c r="J236" i="33"/>
  <c r="J261" i="33"/>
  <c r="J387" i="33"/>
  <c r="J384" i="33" s="1"/>
  <c r="J286" i="33"/>
  <c r="J283" i="33" s="1"/>
  <c r="D284" i="33" s="1"/>
  <c r="J109" i="33"/>
  <c r="J106" i="33" s="1"/>
  <c r="J362" i="33"/>
  <c r="J185" i="33"/>
  <c r="J312" i="33"/>
  <c r="J135" i="33"/>
  <c r="J33" i="33"/>
  <c r="J337" i="33"/>
  <c r="J59" i="33"/>
  <c r="J160" i="33"/>
  <c r="J84" i="33"/>
  <c r="J210" i="33"/>
  <c r="J531" i="52"/>
  <c r="X541" i="52" s="1"/>
  <c r="D84" i="43"/>
  <c r="D33" i="43"/>
  <c r="D236" i="43"/>
  <c r="D210" i="43"/>
  <c r="D261" i="43"/>
  <c r="D362" i="43"/>
  <c r="D109" i="43"/>
  <c r="D106" i="43" s="1"/>
  <c r="D185" i="43"/>
  <c r="D337" i="43"/>
  <c r="D59" i="43"/>
  <c r="D135" i="43"/>
  <c r="D160" i="43"/>
  <c r="D387" i="43"/>
  <c r="D384" i="43" s="1"/>
  <c r="D286" i="43"/>
  <c r="D283" i="43" s="1"/>
  <c r="D312" i="43"/>
  <c r="H132" i="33"/>
  <c r="H309" i="33"/>
  <c r="H31" i="33"/>
  <c r="H207" i="33"/>
  <c r="L210" i="42"/>
  <c r="L312" i="42"/>
  <c r="L185" i="42"/>
  <c r="L33" i="42"/>
  <c r="L160" i="42"/>
  <c r="L337" i="42"/>
  <c r="L261" i="42"/>
  <c r="L236" i="42"/>
  <c r="L362" i="42"/>
  <c r="L84" i="42"/>
  <c r="L109" i="42"/>
  <c r="L106" i="42" s="1"/>
  <c r="L286" i="42"/>
  <c r="L283" i="42" s="1"/>
  <c r="L387" i="42"/>
  <c r="L384" i="42" s="1"/>
  <c r="L59" i="42"/>
  <c r="L135" i="42"/>
  <c r="H207" i="34"/>
  <c r="H132" i="34"/>
  <c r="H309" i="34"/>
  <c r="H31" i="34"/>
  <c r="K132" i="30"/>
  <c r="K309" i="30"/>
  <c r="K31" i="30"/>
  <c r="K207" i="30"/>
  <c r="L531" i="43"/>
  <c r="X543" i="43" s="1"/>
  <c r="D387" i="26"/>
  <c r="D384" i="26" s="1"/>
  <c r="D59" i="26"/>
  <c r="D286" i="26"/>
  <c r="D283" i="26" s="1"/>
  <c r="D84" i="26"/>
  <c r="D185" i="26"/>
  <c r="D33" i="26"/>
  <c r="D210" i="26"/>
  <c r="D236" i="26"/>
  <c r="D312" i="26"/>
  <c r="D109" i="26"/>
  <c r="D106" i="26" s="1"/>
  <c r="D261" i="26"/>
  <c r="D337" i="26"/>
  <c r="D362" i="26"/>
  <c r="D135" i="26"/>
  <c r="D160" i="26"/>
  <c r="E160" i="49"/>
  <c r="E312" i="49"/>
  <c r="E109" i="49"/>
  <c r="E106" i="49" s="1"/>
  <c r="E210" i="49"/>
  <c r="E286" i="49"/>
  <c r="E283" i="49" s="1"/>
  <c r="E59" i="49"/>
  <c r="E84" i="49"/>
  <c r="E362" i="49"/>
  <c r="E33" i="49"/>
  <c r="E261" i="49"/>
  <c r="E185" i="49"/>
  <c r="E337" i="49"/>
  <c r="E236" i="49"/>
  <c r="E387" i="49"/>
  <c r="E384" i="49" s="1"/>
  <c r="E135" i="49"/>
  <c r="D56" i="32"/>
  <c r="D182" i="32"/>
  <c r="D233" i="32"/>
  <c r="D6" i="32"/>
  <c r="D309" i="52"/>
  <c r="D207" i="52"/>
  <c r="D132" i="52"/>
  <c r="D31" i="52"/>
  <c r="N31" i="42"/>
  <c r="N309" i="42"/>
  <c r="N132" i="42"/>
  <c r="N207" i="42"/>
  <c r="L337" i="39"/>
  <c r="L160" i="39"/>
  <c r="L210" i="39"/>
  <c r="L286" i="39"/>
  <c r="L283" i="39" s="1"/>
  <c r="L33" i="39"/>
  <c r="L362" i="39"/>
  <c r="L109" i="39"/>
  <c r="L106" i="39" s="1"/>
  <c r="L185" i="39"/>
  <c r="L236" i="39"/>
  <c r="L312" i="39"/>
  <c r="L261" i="39"/>
  <c r="L387" i="39"/>
  <c r="L384" i="39" s="1"/>
  <c r="L135" i="39"/>
  <c r="L84" i="39"/>
  <c r="L59" i="39"/>
  <c r="E31" i="26"/>
  <c r="E309" i="26"/>
  <c r="E132" i="26"/>
  <c r="E207" i="26"/>
  <c r="K233" i="50"/>
  <c r="K56" i="50"/>
  <c r="K182" i="50"/>
  <c r="K6" i="50"/>
  <c r="G59" i="43"/>
  <c r="G236" i="43"/>
  <c r="G33" i="43"/>
  <c r="G362" i="43"/>
  <c r="G84" i="43"/>
  <c r="G261" i="43"/>
  <c r="G337" i="43"/>
  <c r="G286" i="43"/>
  <c r="G283" i="43" s="1"/>
  <c r="G135" i="43"/>
  <c r="G312" i="43"/>
  <c r="G185" i="43"/>
  <c r="G109" i="43"/>
  <c r="G106" i="43" s="1"/>
  <c r="G160" i="43"/>
  <c r="G210" i="43"/>
  <c r="G387" i="43"/>
  <c r="G384" i="43" s="1"/>
  <c r="I531" i="42"/>
  <c r="X540" i="42" s="1"/>
  <c r="N531" i="42"/>
  <c r="X545" i="42" s="1"/>
  <c r="H207" i="43"/>
  <c r="H31" i="43"/>
  <c r="H309" i="43"/>
  <c r="H132" i="43"/>
  <c r="F309" i="39"/>
  <c r="F31" i="39"/>
  <c r="F207" i="39"/>
  <c r="F132" i="39"/>
  <c r="H531" i="24"/>
  <c r="X539" i="24" s="1"/>
  <c r="O185" i="40"/>
  <c r="O109" i="40"/>
  <c r="O106" i="40" s="1"/>
  <c r="O236" i="40"/>
  <c r="O33" i="40"/>
  <c r="O84" i="40"/>
  <c r="O135" i="40"/>
  <c r="O362" i="40"/>
  <c r="O312" i="40"/>
  <c r="O337" i="40"/>
  <c r="O59" i="40"/>
  <c r="O261" i="40"/>
  <c r="O210" i="40"/>
  <c r="O387" i="40"/>
  <c r="O384" i="40" s="1"/>
  <c r="O160" i="40"/>
  <c r="O286" i="40"/>
  <c r="O283" i="40" s="1"/>
  <c r="O207" i="24"/>
  <c r="O31" i="24"/>
  <c r="O132" i="24"/>
  <c r="O309" i="24"/>
  <c r="O286" i="48"/>
  <c r="O283" i="48" s="1"/>
  <c r="O135" i="48"/>
  <c r="O337" i="48"/>
  <c r="O185" i="48"/>
  <c r="O210" i="48"/>
  <c r="O236" i="48"/>
  <c r="O59" i="48"/>
  <c r="O33" i="48"/>
  <c r="O160" i="48"/>
  <c r="O109" i="48"/>
  <c r="O106" i="48" s="1"/>
  <c r="O261" i="48"/>
  <c r="O84" i="48"/>
  <c r="O362" i="48"/>
  <c r="O387" i="48"/>
  <c r="O384" i="48" s="1"/>
  <c r="O312" i="48"/>
  <c r="D309" i="40"/>
  <c r="D31" i="40"/>
  <c r="D38" i="40" s="1"/>
  <c r="D44" i="40" s="1"/>
  <c r="D416" i="40" s="1"/>
  <c r="D132" i="40"/>
  <c r="D207" i="40"/>
  <c r="J531" i="26"/>
  <c r="X541" i="26" s="1"/>
  <c r="L531" i="30"/>
  <c r="X543" i="30" s="1"/>
  <c r="E132" i="50"/>
  <c r="E207" i="50"/>
  <c r="E31" i="50"/>
  <c r="E309" i="50"/>
  <c r="I233" i="47"/>
  <c r="I6" i="47"/>
  <c r="I182" i="47"/>
  <c r="I56" i="47"/>
  <c r="J132" i="47"/>
  <c r="J309" i="47"/>
  <c r="J31" i="47"/>
  <c r="J207" i="47"/>
  <c r="K160" i="35"/>
  <c r="K286" i="35"/>
  <c r="K283" i="35" s="1"/>
  <c r="J284" i="35" s="1"/>
  <c r="K312" i="35"/>
  <c r="K84" i="35"/>
  <c r="K33" i="35"/>
  <c r="K210" i="35"/>
  <c r="K59" i="35"/>
  <c r="K337" i="35"/>
  <c r="K185" i="35"/>
  <c r="K261" i="35"/>
  <c r="K362" i="35"/>
  <c r="K236" i="35"/>
  <c r="K135" i="35"/>
  <c r="K109" i="35"/>
  <c r="K106" i="35" s="1"/>
  <c r="K387" i="35"/>
  <c r="K384" i="35" s="1"/>
  <c r="I109" i="52"/>
  <c r="I106" i="52" s="1"/>
  <c r="I286" i="52"/>
  <c r="I283" i="52" s="1"/>
  <c r="I312" i="52"/>
  <c r="I84" i="52"/>
  <c r="I387" i="52"/>
  <c r="I384" i="52" s="1"/>
  <c r="I135" i="52"/>
  <c r="I59" i="52"/>
  <c r="I33" i="52"/>
  <c r="I185" i="52"/>
  <c r="I362" i="52"/>
  <c r="I236" i="52"/>
  <c r="I337" i="52"/>
  <c r="I210" i="52"/>
  <c r="I160" i="52"/>
  <c r="I261" i="52"/>
  <c r="J309" i="33"/>
  <c r="J207" i="33"/>
  <c r="J31" i="33"/>
  <c r="J132" i="33"/>
  <c r="M531" i="33"/>
  <c r="X544" i="33" s="1"/>
  <c r="I309" i="39"/>
  <c r="I31" i="39"/>
  <c r="I132" i="39"/>
  <c r="I207" i="39"/>
  <c r="H59" i="43"/>
  <c r="H261" i="43"/>
  <c r="H236" i="43"/>
  <c r="H185" i="43"/>
  <c r="H337" i="43"/>
  <c r="H210" i="43"/>
  <c r="H109" i="43"/>
  <c r="H106" i="43" s="1"/>
  <c r="H362" i="43"/>
  <c r="H387" i="43"/>
  <c r="H384" i="43" s="1"/>
  <c r="H84" i="43"/>
  <c r="H33" i="43"/>
  <c r="H135" i="43"/>
  <c r="H312" i="43"/>
  <c r="H286" i="43"/>
  <c r="H283" i="43" s="1"/>
  <c r="H160" i="43"/>
  <c r="H207" i="40"/>
  <c r="H31" i="40"/>
  <c r="H132" i="40"/>
  <c r="H309" i="40"/>
  <c r="I56" i="40"/>
  <c r="I233" i="40"/>
  <c r="I182" i="40"/>
  <c r="I6" i="40"/>
  <c r="G309" i="33"/>
  <c r="G31" i="33"/>
  <c r="G37" i="33" s="1"/>
  <c r="G132" i="33"/>
  <c r="G207" i="33"/>
  <c r="D309" i="39"/>
  <c r="D31" i="39"/>
  <c r="D207" i="39"/>
  <c r="D132" i="39"/>
  <c r="I31" i="50"/>
  <c r="I207" i="50"/>
  <c r="I132" i="50"/>
  <c r="I309" i="50"/>
  <c r="H531" i="40"/>
  <c r="X539" i="40" s="1"/>
  <c r="H6" i="47"/>
  <c r="H233" i="47"/>
  <c r="H182" i="47"/>
  <c r="H56" i="47"/>
  <c r="H33" i="46"/>
  <c r="H337" i="46"/>
  <c r="H210" i="46"/>
  <c r="H109" i="46"/>
  <c r="H106" i="46" s="1"/>
  <c r="H59" i="46"/>
  <c r="H387" i="46"/>
  <c r="H384" i="46" s="1"/>
  <c r="H135" i="46"/>
  <c r="H160" i="46"/>
  <c r="H236" i="46"/>
  <c r="H261" i="46"/>
  <c r="H362" i="46"/>
  <c r="H84" i="46"/>
  <c r="H312" i="46"/>
  <c r="H286" i="46"/>
  <c r="H283" i="46" s="1"/>
  <c r="H185" i="46"/>
  <c r="L135" i="44"/>
  <c r="L337" i="44"/>
  <c r="L33" i="44"/>
  <c r="L59" i="44"/>
  <c r="L160" i="44"/>
  <c r="L286" i="44"/>
  <c r="L283" i="44" s="1"/>
  <c r="L261" i="44"/>
  <c r="L185" i="44"/>
  <c r="L387" i="44"/>
  <c r="L384" i="44" s="1"/>
  <c r="L362" i="44"/>
  <c r="L312" i="44"/>
  <c r="L84" i="44"/>
  <c r="L236" i="44"/>
  <c r="L210" i="44"/>
  <c r="L109" i="44"/>
  <c r="L106" i="44" s="1"/>
  <c r="K531" i="46"/>
  <c r="X542" i="46" s="1"/>
  <c r="L109" i="46"/>
  <c r="L106" i="46" s="1"/>
  <c r="L185" i="46"/>
  <c r="L387" i="46"/>
  <c r="L384" i="46" s="1"/>
  <c r="L160" i="46"/>
  <c r="L59" i="46"/>
  <c r="L312" i="46"/>
  <c r="L210" i="46"/>
  <c r="L362" i="46"/>
  <c r="L135" i="46"/>
  <c r="L337" i="46"/>
  <c r="L261" i="46"/>
  <c r="L84" i="46"/>
  <c r="L236" i="46"/>
  <c r="L33" i="46"/>
  <c r="L286" i="46"/>
  <c r="L283" i="46" s="1"/>
  <c r="K109" i="47"/>
  <c r="K106" i="47" s="1"/>
  <c r="K84" i="47"/>
  <c r="K362" i="47"/>
  <c r="K286" i="47"/>
  <c r="K283" i="47" s="1"/>
  <c r="K261" i="47"/>
  <c r="K185" i="47"/>
  <c r="K312" i="47"/>
  <c r="K33" i="47"/>
  <c r="K160" i="47"/>
  <c r="K135" i="47"/>
  <c r="K337" i="47"/>
  <c r="K387" i="47"/>
  <c r="K384" i="47" s="1"/>
  <c r="K59" i="47"/>
  <c r="K236" i="47"/>
  <c r="K210" i="47"/>
  <c r="N6" i="31"/>
  <c r="N233" i="31"/>
  <c r="N56" i="31"/>
  <c r="N182" i="31"/>
  <c r="L6" i="52"/>
  <c r="L233" i="52"/>
  <c r="L56" i="52"/>
  <c r="L182" i="52"/>
  <c r="J182" i="38"/>
  <c r="J56" i="38"/>
  <c r="J233" i="38"/>
  <c r="J6" i="38"/>
  <c r="I531" i="39"/>
  <c r="X540" i="39" s="1"/>
  <c r="J236" i="37"/>
  <c r="J84" i="37"/>
  <c r="J160" i="37"/>
  <c r="J362" i="37"/>
  <c r="J135" i="37"/>
  <c r="J185" i="37"/>
  <c r="J109" i="37"/>
  <c r="J106" i="37" s="1"/>
  <c r="J210" i="37"/>
  <c r="J337" i="37"/>
  <c r="J286" i="37"/>
  <c r="J283" i="37" s="1"/>
  <c r="J59" i="37"/>
  <c r="J33" i="37"/>
  <c r="J387" i="37"/>
  <c r="J384" i="37" s="1"/>
  <c r="J261" i="37"/>
  <c r="J312" i="37"/>
  <c r="L531" i="40"/>
  <c r="X543" i="40" s="1"/>
  <c r="L233" i="45"/>
  <c r="I234" i="45" s="1"/>
  <c r="L56" i="45"/>
  <c r="L182" i="45"/>
  <c r="L6" i="45"/>
  <c r="J531" i="47"/>
  <c r="X541" i="47" s="1"/>
  <c r="O309" i="35"/>
  <c r="O132" i="35"/>
  <c r="O207" i="35"/>
  <c r="O31" i="35"/>
  <c r="L233" i="26"/>
  <c r="L6" i="26"/>
  <c r="L56" i="26"/>
  <c r="L182" i="26"/>
  <c r="L337" i="26"/>
  <c r="L362" i="26"/>
  <c r="L135" i="26"/>
  <c r="L59" i="26"/>
  <c r="L312" i="26"/>
  <c r="L236" i="26"/>
  <c r="L33" i="26"/>
  <c r="L109" i="26"/>
  <c r="L106" i="26" s="1"/>
  <c r="L84" i="26"/>
  <c r="L210" i="26"/>
  <c r="L261" i="26"/>
  <c r="L286" i="26"/>
  <c r="L283" i="26" s="1"/>
  <c r="L387" i="26"/>
  <c r="L384" i="26" s="1"/>
  <c r="L185" i="26"/>
  <c r="L160" i="26"/>
  <c r="N56" i="39"/>
  <c r="N6" i="39"/>
  <c r="N182" i="39"/>
  <c r="N233" i="39"/>
  <c r="O31" i="38"/>
  <c r="O309" i="38"/>
  <c r="O207" i="38"/>
  <c r="O132" i="38"/>
  <c r="I132" i="30"/>
  <c r="I31" i="30"/>
  <c r="I309" i="30"/>
  <c r="I207" i="30"/>
  <c r="N31" i="24"/>
  <c r="N38" i="24" s="1"/>
  <c r="N44" i="24" s="1"/>
  <c r="N309" i="24"/>
  <c r="N207" i="24"/>
  <c r="N132" i="24"/>
  <c r="M182" i="24"/>
  <c r="M6" i="24"/>
  <c r="M56" i="24"/>
  <c r="M233" i="24"/>
  <c r="I33" i="48"/>
  <c r="I109" i="48"/>
  <c r="I106" i="48" s="1"/>
  <c r="I59" i="48"/>
  <c r="I312" i="48"/>
  <c r="I135" i="48"/>
  <c r="I236" i="48"/>
  <c r="I160" i="48"/>
  <c r="I210" i="48"/>
  <c r="I362" i="48"/>
  <c r="I337" i="48"/>
  <c r="I387" i="48"/>
  <c r="I384" i="48" s="1"/>
  <c r="I286" i="48"/>
  <c r="I283" i="48" s="1"/>
  <c r="I84" i="48"/>
  <c r="I261" i="48"/>
  <c r="I185" i="48"/>
  <c r="G312" i="51"/>
  <c r="G59" i="51"/>
  <c r="G387" i="51"/>
  <c r="G384" i="51" s="1"/>
  <c r="G261" i="51"/>
  <c r="G84" i="51"/>
  <c r="G185" i="51"/>
  <c r="G362" i="51"/>
  <c r="G337" i="51"/>
  <c r="G109" i="51"/>
  <c r="G106" i="51" s="1"/>
  <c r="G160" i="51"/>
  <c r="G33" i="51"/>
  <c r="G236" i="51"/>
  <c r="G286" i="51"/>
  <c r="G283" i="51" s="1"/>
  <c r="G210" i="51"/>
  <c r="G135" i="51"/>
  <c r="M309" i="24"/>
  <c r="M132" i="24"/>
  <c r="M31" i="24"/>
  <c r="M207" i="24"/>
  <c r="H531" i="36"/>
  <c r="X539" i="36" s="1"/>
  <c r="L31" i="47"/>
  <c r="L132" i="47"/>
  <c r="L309" i="47"/>
  <c r="L207" i="47"/>
  <c r="H132" i="38"/>
  <c r="H207" i="38"/>
  <c r="H309" i="38"/>
  <c r="H31" i="38"/>
  <c r="O6" i="31"/>
  <c r="O56" i="31"/>
  <c r="O233" i="31"/>
  <c r="O182" i="31"/>
  <c r="K182" i="40"/>
  <c r="K56" i="40"/>
  <c r="K233" i="40"/>
  <c r="K6" i="40"/>
  <c r="L531" i="44"/>
  <c r="X543" i="44" s="1"/>
  <c r="E531" i="44"/>
  <c r="X536" i="44" s="1"/>
  <c r="M6" i="32"/>
  <c r="M182" i="32"/>
  <c r="M56" i="32"/>
  <c r="M233" i="32"/>
  <c r="N31" i="43"/>
  <c r="N207" i="43"/>
  <c r="N132" i="43"/>
  <c r="N309" i="43"/>
  <c r="K210" i="50"/>
  <c r="K135" i="50"/>
  <c r="K109" i="50"/>
  <c r="K106" i="50" s="1"/>
  <c r="K236" i="50"/>
  <c r="K337" i="50"/>
  <c r="K261" i="50"/>
  <c r="K387" i="50"/>
  <c r="K384" i="50" s="1"/>
  <c r="K160" i="50"/>
  <c r="K185" i="50"/>
  <c r="K59" i="50"/>
  <c r="K362" i="50"/>
  <c r="K84" i="50"/>
  <c r="K312" i="50"/>
  <c r="K33" i="50"/>
  <c r="K286" i="50"/>
  <c r="K283" i="50" s="1"/>
  <c r="D531" i="47"/>
  <c r="I531" i="50"/>
  <c r="X540" i="50" s="1"/>
  <c r="J132" i="34"/>
  <c r="J309" i="34"/>
  <c r="J207" i="34"/>
  <c r="J31" i="34"/>
  <c r="J6" i="42"/>
  <c r="J233" i="42"/>
  <c r="J182" i="42"/>
  <c r="J56" i="42"/>
  <c r="F362" i="36"/>
  <c r="F84" i="36"/>
  <c r="F387" i="36"/>
  <c r="F384" i="36" s="1"/>
  <c r="F286" i="36"/>
  <c r="F283" i="36" s="1"/>
  <c r="F312" i="36"/>
  <c r="F185" i="36"/>
  <c r="F337" i="36"/>
  <c r="F33" i="36"/>
  <c r="F210" i="36"/>
  <c r="F135" i="36"/>
  <c r="F59" i="36"/>
  <c r="F160" i="36"/>
  <c r="F261" i="36"/>
  <c r="F109" i="36"/>
  <c r="F106" i="36" s="1"/>
  <c r="F236" i="36"/>
  <c r="E233" i="30"/>
  <c r="E182" i="30"/>
  <c r="E6" i="30"/>
  <c r="E56" i="30"/>
  <c r="K109" i="40"/>
  <c r="K106" i="40" s="1"/>
  <c r="K210" i="40"/>
  <c r="K312" i="40"/>
  <c r="K387" i="40"/>
  <c r="K384" i="40" s="1"/>
  <c r="K59" i="40"/>
  <c r="K185" i="40"/>
  <c r="K286" i="40"/>
  <c r="K283" i="40" s="1"/>
  <c r="K236" i="40"/>
  <c r="K337" i="40"/>
  <c r="K84" i="40"/>
  <c r="K362" i="40"/>
  <c r="K135" i="40"/>
  <c r="K261" i="40"/>
  <c r="K33" i="40"/>
  <c r="K160" i="40"/>
  <c r="H387" i="50"/>
  <c r="H384" i="50" s="1"/>
  <c r="H236" i="50"/>
  <c r="H185" i="50"/>
  <c r="H59" i="50"/>
  <c r="H210" i="50"/>
  <c r="H33" i="50"/>
  <c r="H312" i="50"/>
  <c r="H337" i="50"/>
  <c r="H362" i="50"/>
  <c r="H160" i="50"/>
  <c r="H286" i="50"/>
  <c r="H283" i="50" s="1"/>
  <c r="H109" i="50"/>
  <c r="H106" i="50" s="1"/>
  <c r="H261" i="50"/>
  <c r="H135" i="50"/>
  <c r="H84" i="50"/>
  <c r="E233" i="50"/>
  <c r="E6" i="50"/>
  <c r="E182" i="50"/>
  <c r="E56" i="50"/>
  <c r="F6" i="48"/>
  <c r="F56" i="48"/>
  <c r="F182" i="48"/>
  <c r="F233" i="48"/>
  <c r="D31" i="35"/>
  <c r="D132" i="35"/>
  <c r="D207" i="35"/>
  <c r="D309" i="35"/>
  <c r="F6" i="52"/>
  <c r="F56" i="52"/>
  <c r="F233" i="52"/>
  <c r="F182" i="52"/>
  <c r="N31" i="31"/>
  <c r="N132" i="31"/>
  <c r="N309" i="31"/>
  <c r="N207" i="31"/>
  <c r="H309" i="47"/>
  <c r="H207" i="47"/>
  <c r="H132" i="47"/>
  <c r="H31" i="47"/>
  <c r="J6" i="39"/>
  <c r="J56" i="39"/>
  <c r="J182" i="39"/>
  <c r="J233" i="39"/>
  <c r="O531" i="37"/>
  <c r="X546" i="37" s="1"/>
  <c r="K31" i="52"/>
  <c r="K132" i="52"/>
  <c r="K309" i="52"/>
  <c r="K207" i="52"/>
  <c r="J132" i="44"/>
  <c r="J207" i="44"/>
  <c r="J31" i="44"/>
  <c r="J309" i="44"/>
  <c r="F531" i="39"/>
  <c r="X537" i="39" s="1"/>
  <c r="I531" i="40"/>
  <c r="X540" i="40" s="1"/>
  <c r="F531" i="26"/>
  <c r="I6" i="48"/>
  <c r="I56" i="48"/>
  <c r="I182" i="48"/>
  <c r="I233" i="48"/>
  <c r="O109" i="36"/>
  <c r="O106" i="36" s="1"/>
  <c r="O362" i="36"/>
  <c r="O59" i="36"/>
  <c r="O387" i="36"/>
  <c r="O384" i="36" s="1"/>
  <c r="O236" i="36"/>
  <c r="O185" i="36"/>
  <c r="O337" i="36"/>
  <c r="O135" i="36"/>
  <c r="O312" i="36"/>
  <c r="O261" i="36"/>
  <c r="O33" i="36"/>
  <c r="O160" i="36"/>
  <c r="O286" i="36"/>
  <c r="O283" i="36" s="1"/>
  <c r="O210" i="36"/>
  <c r="O84" i="36"/>
  <c r="E531" i="50"/>
  <c r="X536" i="50" s="1"/>
  <c r="AP87" i="17"/>
  <c r="O132" i="44"/>
  <c r="O31" i="44"/>
  <c r="O207" i="44"/>
  <c r="O309" i="44"/>
  <c r="H207" i="41"/>
  <c r="O208" i="41" s="1"/>
  <c r="H309" i="41"/>
  <c r="H132" i="41"/>
  <c r="H31" i="41"/>
  <c r="K182" i="37"/>
  <c r="K233" i="37"/>
  <c r="K6" i="37"/>
  <c r="K56" i="37"/>
  <c r="D160" i="46"/>
  <c r="D387" i="46"/>
  <c r="D384" i="46" s="1"/>
  <c r="D261" i="46"/>
  <c r="D210" i="46"/>
  <c r="D84" i="46"/>
  <c r="D59" i="46"/>
  <c r="D362" i="46"/>
  <c r="D236" i="46"/>
  <c r="D312" i="46"/>
  <c r="D185" i="46"/>
  <c r="D135" i="46"/>
  <c r="D337" i="46"/>
  <c r="D33" i="46"/>
  <c r="D109" i="46"/>
  <c r="D106" i="46" s="1"/>
  <c r="D286" i="46"/>
  <c r="D283" i="46" s="1"/>
  <c r="D622" i="39"/>
  <c r="D627" i="39"/>
  <c r="D628" i="39"/>
  <c r="D631" i="39"/>
  <c r="D629" i="39"/>
  <c r="D623" i="39"/>
  <c r="L207" i="38"/>
  <c r="L132" i="38"/>
  <c r="L309" i="38"/>
  <c r="L31" i="38"/>
  <c r="N207" i="39"/>
  <c r="N132" i="39"/>
  <c r="N31" i="39"/>
  <c r="N309" i="39"/>
  <c r="G31" i="46"/>
  <c r="G309" i="46"/>
  <c r="G132" i="46"/>
  <c r="G207" i="46"/>
  <c r="N31" i="47"/>
  <c r="N207" i="47"/>
  <c r="N132" i="47"/>
  <c r="N309" i="47"/>
  <c r="E337" i="31"/>
  <c r="E33" i="31"/>
  <c r="E210" i="31"/>
  <c r="E160" i="31"/>
  <c r="E185" i="31"/>
  <c r="E387" i="31"/>
  <c r="E384" i="31" s="1"/>
  <c r="E362" i="31"/>
  <c r="E236" i="31"/>
  <c r="E135" i="31"/>
  <c r="E59" i="31"/>
  <c r="E261" i="31"/>
  <c r="E109" i="31"/>
  <c r="E106" i="31" s="1"/>
  <c r="E84" i="31"/>
  <c r="E312" i="31"/>
  <c r="E286" i="31"/>
  <c r="E283" i="31" s="1"/>
  <c r="K210" i="38"/>
  <c r="K387" i="38"/>
  <c r="K384" i="38" s="1"/>
  <c r="K236" i="38"/>
  <c r="K59" i="38"/>
  <c r="K160" i="38"/>
  <c r="K84" i="38"/>
  <c r="K286" i="38"/>
  <c r="K283" i="38" s="1"/>
  <c r="K362" i="38"/>
  <c r="K261" i="38"/>
  <c r="K135" i="38"/>
  <c r="K337" i="38"/>
  <c r="K33" i="38"/>
  <c r="K109" i="38"/>
  <c r="K106" i="38" s="1"/>
  <c r="K312" i="38"/>
  <c r="K185" i="38"/>
  <c r="K210" i="24"/>
  <c r="K84" i="24"/>
  <c r="K387" i="24"/>
  <c r="K384" i="24" s="1"/>
  <c r="K135" i="24"/>
  <c r="K59" i="24"/>
  <c r="K109" i="24"/>
  <c r="K106" i="24" s="1"/>
  <c r="K160" i="24"/>
  <c r="K33" i="24"/>
  <c r="K286" i="24"/>
  <c r="K283" i="24" s="1"/>
  <c r="K185" i="24"/>
  <c r="K362" i="24"/>
  <c r="K312" i="24"/>
  <c r="K261" i="24"/>
  <c r="K337" i="24"/>
  <c r="K236" i="24"/>
  <c r="L531" i="42"/>
  <c r="X543" i="42" s="1"/>
  <c r="H59" i="42"/>
  <c r="H261" i="42"/>
  <c r="H312" i="42"/>
  <c r="H109" i="42"/>
  <c r="H106" i="42" s="1"/>
  <c r="H337" i="42"/>
  <c r="H286" i="42"/>
  <c r="H283" i="42" s="1"/>
  <c r="H387" i="42"/>
  <c r="H384" i="42" s="1"/>
  <c r="H84" i="42"/>
  <c r="H160" i="42"/>
  <c r="H185" i="42"/>
  <c r="H33" i="42"/>
  <c r="H236" i="42"/>
  <c r="H362" i="42"/>
  <c r="H135" i="42"/>
  <c r="H210" i="42"/>
  <c r="H6" i="26"/>
  <c r="H56" i="26"/>
  <c r="H233" i="26"/>
  <c r="H182" i="26"/>
  <c r="G309" i="52"/>
  <c r="G207" i="52"/>
  <c r="G132" i="52"/>
  <c r="G31" i="52"/>
  <c r="M109" i="44"/>
  <c r="M106" i="44" s="1"/>
  <c r="M286" i="44"/>
  <c r="M283" i="44" s="1"/>
  <c r="M312" i="44"/>
  <c r="M236" i="44"/>
  <c r="M185" i="44"/>
  <c r="M33" i="44"/>
  <c r="M261" i="44"/>
  <c r="M337" i="44"/>
  <c r="M387" i="44"/>
  <c r="M384" i="44" s="1"/>
  <c r="M59" i="44"/>
  <c r="M135" i="44"/>
  <c r="M362" i="44"/>
  <c r="M210" i="44"/>
  <c r="M84" i="44"/>
  <c r="M160" i="44"/>
  <c r="F309" i="50"/>
  <c r="F31" i="50"/>
  <c r="F132" i="50"/>
  <c r="F207" i="50"/>
  <c r="L182" i="40"/>
  <c r="L56" i="40"/>
  <c r="L6" i="40"/>
  <c r="L233" i="40"/>
  <c r="F6" i="41"/>
  <c r="F182" i="41"/>
  <c r="F233" i="41"/>
  <c r="F56" i="41"/>
  <c r="E182" i="44"/>
  <c r="E233" i="44"/>
  <c r="E56" i="44"/>
  <c r="E6" i="44"/>
  <c r="H309" i="32"/>
  <c r="H207" i="32"/>
  <c r="H31" i="32"/>
  <c r="H132" i="32"/>
  <c r="L531" i="38"/>
  <c r="X543" i="38" s="1"/>
  <c r="N531" i="39"/>
  <c r="X545" i="39" s="1"/>
  <c r="N531" i="24"/>
  <c r="X545" i="24" s="1"/>
  <c r="O6" i="36"/>
  <c r="O56" i="36"/>
  <c r="O57" i="36" s="1"/>
  <c r="O233" i="36"/>
  <c r="O182" i="36"/>
  <c r="J531" i="32"/>
  <c r="X541" i="32" s="1"/>
  <c r="N56" i="46"/>
  <c r="N233" i="46"/>
  <c r="N6" i="46"/>
  <c r="N182" i="46"/>
  <c r="G531" i="33"/>
  <c r="K531" i="44"/>
  <c r="X542" i="44" s="1"/>
  <c r="E182" i="49"/>
  <c r="E56" i="49"/>
  <c r="E6" i="49"/>
  <c r="E233" i="49"/>
  <c r="M261" i="30"/>
  <c r="M312" i="30"/>
  <c r="M84" i="30"/>
  <c r="M337" i="30"/>
  <c r="M109" i="30"/>
  <c r="M106" i="30" s="1"/>
  <c r="M236" i="30"/>
  <c r="M185" i="30"/>
  <c r="M286" i="30"/>
  <c r="M283" i="30" s="1"/>
  <c r="M387" i="30"/>
  <c r="M384" i="30" s="1"/>
  <c r="M362" i="30"/>
  <c r="M160" i="30"/>
  <c r="M59" i="30"/>
  <c r="M135" i="30"/>
  <c r="M210" i="30"/>
  <c r="M33" i="30"/>
  <c r="F182" i="49"/>
  <c r="F6" i="49"/>
  <c r="F233" i="49"/>
  <c r="F56" i="49"/>
  <c r="I309" i="44"/>
  <c r="I207" i="44"/>
  <c r="I132" i="44"/>
  <c r="I31" i="44"/>
  <c r="G531" i="38"/>
  <c r="X538" i="38" s="1"/>
  <c r="G531" i="50"/>
  <c r="X538" i="50" s="1"/>
  <c r="E531" i="37"/>
  <c r="E31" i="48"/>
  <c r="E309" i="48"/>
  <c r="E207" i="48"/>
  <c r="E132" i="48"/>
  <c r="H233" i="46"/>
  <c r="H182" i="46"/>
  <c r="H6" i="46"/>
  <c r="H56" i="46"/>
  <c r="H57" i="46" s="1"/>
  <c r="F531" i="40"/>
  <c r="X537" i="40" s="1"/>
  <c r="I531" i="26"/>
  <c r="X540" i="26" s="1"/>
  <c r="G109" i="31"/>
  <c r="G106" i="31" s="1"/>
  <c r="G135" i="31"/>
  <c r="G185" i="31"/>
  <c r="G312" i="31"/>
  <c r="G387" i="31"/>
  <c r="G384" i="31" s="1"/>
  <c r="G33" i="31"/>
  <c r="G261" i="31"/>
  <c r="G286" i="31"/>
  <c r="G283" i="31" s="1"/>
  <c r="G210" i="31"/>
  <c r="G59" i="31"/>
  <c r="G160" i="31"/>
  <c r="G236" i="31"/>
  <c r="G337" i="31"/>
  <c r="G84" i="31"/>
  <c r="G362" i="31"/>
  <c r="J531" i="39"/>
  <c r="X541" i="39" s="1"/>
  <c r="L182" i="39"/>
  <c r="L56" i="39"/>
  <c r="L233" i="39"/>
  <c r="L6" i="39"/>
  <c r="F56" i="26"/>
  <c r="F6" i="26"/>
  <c r="F182" i="26"/>
  <c r="F233" i="26"/>
  <c r="I135" i="38"/>
  <c r="I59" i="38"/>
  <c r="I109" i="38"/>
  <c r="I106" i="38" s="1"/>
  <c r="I160" i="38"/>
  <c r="I210" i="38"/>
  <c r="I84" i="38"/>
  <c r="I185" i="38"/>
  <c r="I337" i="38"/>
  <c r="I387" i="38"/>
  <c r="I384" i="38" s="1"/>
  <c r="I261" i="38"/>
  <c r="I33" i="38"/>
  <c r="I362" i="38"/>
  <c r="I312" i="38"/>
  <c r="I286" i="38"/>
  <c r="I283" i="38" s="1"/>
  <c r="I236" i="38"/>
  <c r="J337" i="39"/>
  <c r="J109" i="39"/>
  <c r="J106" i="39" s="1"/>
  <c r="J286" i="39"/>
  <c r="J283" i="39" s="1"/>
  <c r="J59" i="39"/>
  <c r="J160" i="39"/>
  <c r="J135" i="39"/>
  <c r="J33" i="39"/>
  <c r="J236" i="39"/>
  <c r="J185" i="39"/>
  <c r="J210" i="39"/>
  <c r="J261" i="39"/>
  <c r="J84" i="39"/>
  <c r="J387" i="39"/>
  <c r="J384" i="39" s="1"/>
  <c r="J312" i="39"/>
  <c r="J362" i="39"/>
  <c r="F312" i="24"/>
  <c r="F160" i="24"/>
  <c r="F185" i="24"/>
  <c r="F337" i="24"/>
  <c r="F135" i="24"/>
  <c r="F33" i="24"/>
  <c r="F236" i="24"/>
  <c r="F286" i="24"/>
  <c r="F283" i="24" s="1"/>
  <c r="F261" i="24"/>
  <c r="F210" i="24"/>
  <c r="F109" i="24"/>
  <c r="F106" i="24" s="1"/>
  <c r="F362" i="24"/>
  <c r="F84" i="24"/>
  <c r="F59" i="24"/>
  <c r="F387" i="24"/>
  <c r="F384" i="24" s="1"/>
  <c r="J6" i="52"/>
  <c r="J56" i="52"/>
  <c r="J233" i="52"/>
  <c r="J182" i="52"/>
  <c r="H531" i="50"/>
  <c r="X539" i="50" s="1"/>
  <c r="I56" i="37"/>
  <c r="I182" i="37"/>
  <c r="I233" i="37"/>
  <c r="I6" i="37"/>
  <c r="J33" i="44"/>
  <c r="J387" i="44"/>
  <c r="J384" i="44" s="1"/>
  <c r="J286" i="44"/>
  <c r="J283" i="44" s="1"/>
  <c r="J362" i="44"/>
  <c r="J210" i="44"/>
  <c r="J109" i="44"/>
  <c r="J106" i="44" s="1"/>
  <c r="J84" i="44"/>
  <c r="J160" i="44"/>
  <c r="J261" i="44"/>
  <c r="J59" i="44"/>
  <c r="J312" i="44"/>
  <c r="J337" i="44"/>
  <c r="J236" i="44"/>
  <c r="J135" i="44"/>
  <c r="J185" i="44"/>
  <c r="M182" i="47"/>
  <c r="M56" i="47"/>
  <c r="M6" i="47"/>
  <c r="M233" i="47"/>
  <c r="L6" i="43"/>
  <c r="L233" i="43"/>
  <c r="L182" i="43"/>
  <c r="L56" i="43"/>
  <c r="G56" i="37"/>
  <c r="G182" i="37"/>
  <c r="G233" i="37"/>
  <c r="G6" i="37"/>
  <c r="E210" i="40"/>
  <c r="E236" i="40"/>
  <c r="E185" i="40"/>
  <c r="E135" i="40"/>
  <c r="E387" i="40"/>
  <c r="E384" i="40" s="1"/>
  <c r="E59" i="40"/>
  <c r="E84" i="40"/>
  <c r="E261" i="40"/>
  <c r="E160" i="40"/>
  <c r="E337" i="40"/>
  <c r="E362" i="40"/>
  <c r="E109" i="40"/>
  <c r="E106" i="40" s="1"/>
  <c r="E286" i="40"/>
  <c r="E283" i="40" s="1"/>
  <c r="E312" i="40"/>
  <c r="E33" i="40"/>
  <c r="N6" i="34"/>
  <c r="N56" i="34"/>
  <c r="N182" i="34"/>
  <c r="N233" i="34"/>
  <c r="M56" i="31"/>
  <c r="M233" i="31"/>
  <c r="M182" i="31"/>
  <c r="M6" i="31"/>
  <c r="D207" i="42"/>
  <c r="D309" i="42"/>
  <c r="D31" i="42"/>
  <c r="D132" i="42"/>
  <c r="F56" i="32"/>
  <c r="F6" i="32"/>
  <c r="F182" i="32"/>
  <c r="F233" i="32"/>
  <c r="D207" i="38"/>
  <c r="D132" i="38"/>
  <c r="D309" i="38"/>
  <c r="D31" i="38"/>
  <c r="O531" i="46"/>
  <c r="X546" i="46" s="1"/>
  <c r="M337" i="40"/>
  <c r="M33" i="40"/>
  <c r="M59" i="40"/>
  <c r="M160" i="40"/>
  <c r="M286" i="40"/>
  <c r="M283" i="40" s="1"/>
  <c r="M185" i="40"/>
  <c r="M84" i="40"/>
  <c r="M261" i="40"/>
  <c r="M312" i="40"/>
  <c r="M109" i="40"/>
  <c r="M106" i="40" s="1"/>
  <c r="M135" i="40"/>
  <c r="M236" i="40"/>
  <c r="M210" i="40"/>
  <c r="M362" i="40"/>
  <c r="M387" i="40"/>
  <c r="M384" i="40" s="1"/>
  <c r="O56" i="24"/>
  <c r="O6" i="24"/>
  <c r="O233" i="24"/>
  <c r="O182" i="24"/>
  <c r="K362" i="39"/>
  <c r="K84" i="39"/>
  <c r="K286" i="39"/>
  <c r="K283" i="39" s="1"/>
  <c r="K59" i="39"/>
  <c r="K210" i="39"/>
  <c r="K33" i="39"/>
  <c r="K236" i="39"/>
  <c r="K160" i="39"/>
  <c r="K261" i="39"/>
  <c r="K185" i="39"/>
  <c r="K387" i="39"/>
  <c r="K384" i="39" s="1"/>
  <c r="K337" i="39"/>
  <c r="K312" i="39"/>
  <c r="K135" i="39"/>
  <c r="K109" i="39"/>
  <c r="K106" i="39" s="1"/>
  <c r="J531" i="34"/>
  <c r="X541" i="34" s="1"/>
  <c r="H531" i="43"/>
  <c r="X539" i="43" s="1"/>
  <c r="K132" i="24"/>
  <c r="K309" i="24"/>
  <c r="K207" i="24"/>
  <c r="K31" i="24"/>
  <c r="F182" i="24"/>
  <c r="F56" i="24"/>
  <c r="F6" i="24"/>
  <c r="F233" i="24"/>
  <c r="H84" i="47"/>
  <c r="H160" i="47"/>
  <c r="H337" i="47"/>
  <c r="H109" i="47"/>
  <c r="H106" i="47" s="1"/>
  <c r="H312" i="47"/>
  <c r="H210" i="47"/>
  <c r="H33" i="47"/>
  <c r="H261" i="47"/>
  <c r="H236" i="47"/>
  <c r="H387" i="47"/>
  <c r="H384" i="47" s="1"/>
  <c r="H286" i="47"/>
  <c r="H283" i="47" s="1"/>
  <c r="H135" i="47"/>
  <c r="H185" i="47"/>
  <c r="H59" i="47"/>
  <c r="H362" i="47"/>
  <c r="N309" i="37"/>
  <c r="N132" i="37"/>
  <c r="N207" i="37"/>
  <c r="N31" i="37"/>
  <c r="D623" i="33"/>
  <c r="D626" i="33"/>
  <c r="D624" i="33"/>
  <c r="D625" i="33"/>
  <c r="D621" i="33"/>
  <c r="D622" i="33"/>
  <c r="L309" i="43"/>
  <c r="L31" i="43"/>
  <c r="L207" i="43"/>
  <c r="L132" i="43"/>
  <c r="G531" i="40"/>
  <c r="X538" i="40" s="1"/>
  <c r="E362" i="39"/>
  <c r="E160" i="39"/>
  <c r="E286" i="39"/>
  <c r="E283" i="39" s="1"/>
  <c r="E312" i="39"/>
  <c r="E135" i="39"/>
  <c r="E185" i="39"/>
  <c r="E59" i="39"/>
  <c r="E84" i="39"/>
  <c r="E261" i="39"/>
  <c r="E210" i="39"/>
  <c r="E387" i="39"/>
  <c r="E384" i="39" s="1"/>
  <c r="E33" i="39"/>
  <c r="E337" i="39"/>
  <c r="E236" i="39"/>
  <c r="E109" i="39"/>
  <c r="E106" i="39" s="1"/>
  <c r="L236" i="40"/>
  <c r="L286" i="40"/>
  <c r="L283" i="40" s="1"/>
  <c r="L210" i="40"/>
  <c r="L185" i="40"/>
  <c r="L84" i="40"/>
  <c r="L33" i="40"/>
  <c r="L59" i="40"/>
  <c r="L312" i="40"/>
  <c r="L387" i="40"/>
  <c r="L384" i="40" s="1"/>
  <c r="L109" i="40"/>
  <c r="L106" i="40" s="1"/>
  <c r="L362" i="40"/>
  <c r="L261" i="40"/>
  <c r="L135" i="40"/>
  <c r="L160" i="40"/>
  <c r="L337" i="40"/>
  <c r="M132" i="43"/>
  <c r="M207" i="43"/>
  <c r="M309" i="43"/>
  <c r="M31" i="43"/>
  <c r="K531" i="43"/>
  <c r="X542" i="43" s="1"/>
  <c r="D531" i="38"/>
  <c r="M210" i="46"/>
  <c r="M261" i="46"/>
  <c r="M312" i="46"/>
  <c r="M387" i="46"/>
  <c r="M384" i="46" s="1"/>
  <c r="M109" i="46"/>
  <c r="M106" i="46" s="1"/>
  <c r="M337" i="46"/>
  <c r="M84" i="46"/>
  <c r="M362" i="46"/>
  <c r="M286" i="46"/>
  <c r="M283" i="46" s="1"/>
  <c r="M160" i="46"/>
  <c r="M135" i="46"/>
  <c r="M185" i="46"/>
  <c r="M236" i="46"/>
  <c r="M59" i="46"/>
  <c r="M33" i="46"/>
  <c r="K135" i="42"/>
  <c r="K236" i="42"/>
  <c r="K210" i="42"/>
  <c r="K387" i="42"/>
  <c r="K384" i="42" s="1"/>
  <c r="K185" i="42"/>
  <c r="K59" i="42"/>
  <c r="K362" i="42"/>
  <c r="K337" i="42"/>
  <c r="K160" i="42"/>
  <c r="K84" i="42"/>
  <c r="K312" i="42"/>
  <c r="K33" i="42"/>
  <c r="K261" i="42"/>
  <c r="K109" i="42"/>
  <c r="K106" i="42" s="1"/>
  <c r="K286" i="42"/>
  <c r="K283" i="42" s="1"/>
  <c r="N531" i="34"/>
  <c r="X545" i="34" s="1"/>
  <c r="K531" i="33"/>
  <c r="X542" i="33" s="1"/>
  <c r="O233" i="47"/>
  <c r="O6" i="47"/>
  <c r="O13" i="47" s="1"/>
  <c r="O19" i="47" s="1"/>
  <c r="O410" i="47" s="1"/>
  <c r="O56" i="47"/>
  <c r="K57" i="47" s="1"/>
  <c r="O182" i="47"/>
  <c r="O236" i="38"/>
  <c r="O337" i="38"/>
  <c r="O109" i="38"/>
  <c r="O106" i="38" s="1"/>
  <c r="O210" i="38"/>
  <c r="O59" i="38"/>
  <c r="O135" i="38"/>
  <c r="O185" i="38"/>
  <c r="O160" i="38"/>
  <c r="O286" i="38"/>
  <c r="O283" i="38" s="1"/>
  <c r="O312" i="38"/>
  <c r="O33" i="38"/>
  <c r="O387" i="38"/>
  <c r="O384" i="38" s="1"/>
  <c r="O362" i="38"/>
  <c r="O261" i="38"/>
  <c r="O84" i="38"/>
  <c r="J132" i="37"/>
  <c r="J31" i="37"/>
  <c r="J309" i="37"/>
  <c r="J207" i="37"/>
  <c r="H31" i="52"/>
  <c r="H132" i="52"/>
  <c r="H207" i="52"/>
  <c r="H309" i="52"/>
  <c r="I33" i="26"/>
  <c r="I236" i="26"/>
  <c r="I84" i="26"/>
  <c r="I387" i="26"/>
  <c r="I384" i="26" s="1"/>
  <c r="I59" i="26"/>
  <c r="I210" i="26"/>
  <c r="I286" i="26"/>
  <c r="I283" i="26" s="1"/>
  <c r="I109" i="26"/>
  <c r="I106" i="26" s="1"/>
  <c r="I337" i="26"/>
  <c r="I362" i="26"/>
  <c r="I160" i="26"/>
  <c r="I261" i="26"/>
  <c r="I185" i="26"/>
  <c r="I135" i="26"/>
  <c r="I312" i="26"/>
  <c r="D207" i="31"/>
  <c r="D132" i="31"/>
  <c r="D31" i="31"/>
  <c r="D309" i="31"/>
  <c r="G56" i="39"/>
  <c r="G233" i="39"/>
  <c r="G6" i="39"/>
  <c r="G182" i="39"/>
  <c r="I233" i="26"/>
  <c r="I56" i="26"/>
  <c r="I6" i="26"/>
  <c r="I182" i="26"/>
  <c r="O531" i="26"/>
  <c r="X546" i="26" s="1"/>
  <c r="N56" i="49"/>
  <c r="N182" i="49"/>
  <c r="N6" i="49"/>
  <c r="N233" i="49"/>
  <c r="N234" i="49" s="1"/>
  <c r="I6" i="50"/>
  <c r="I182" i="50"/>
  <c r="I56" i="50"/>
  <c r="I233" i="50"/>
  <c r="G132" i="47"/>
  <c r="G207" i="47"/>
  <c r="G31" i="47"/>
  <c r="G309" i="47"/>
  <c r="N207" i="52"/>
  <c r="N309" i="52"/>
  <c r="N31" i="52"/>
  <c r="N132" i="52"/>
  <c r="I531" i="52"/>
  <c r="X540" i="52" s="1"/>
  <c r="H182" i="37"/>
  <c r="H233" i="37"/>
  <c r="H56" i="37"/>
  <c r="H6" i="37"/>
  <c r="K531" i="42"/>
  <c r="X542" i="42" s="1"/>
  <c r="N337" i="43"/>
  <c r="N160" i="43"/>
  <c r="N33" i="43"/>
  <c r="N210" i="43"/>
  <c r="N236" i="43"/>
  <c r="N362" i="43"/>
  <c r="N387" i="43"/>
  <c r="N384" i="43" s="1"/>
  <c r="N261" i="43"/>
  <c r="N185" i="43"/>
  <c r="N109" i="43"/>
  <c r="N106" i="43" s="1"/>
  <c r="N312" i="43"/>
  <c r="N59" i="43"/>
  <c r="N84" i="43"/>
  <c r="N286" i="43"/>
  <c r="N283" i="43" s="1"/>
  <c r="N135" i="43"/>
  <c r="I531" i="32"/>
  <c r="X540" i="32" s="1"/>
  <c r="F531" i="34"/>
  <c r="X537" i="34" s="1"/>
  <c r="F531" i="37"/>
  <c r="X537" i="37" s="1"/>
  <c r="I531" i="24"/>
  <c r="X540" i="24" s="1"/>
  <c r="M362" i="26"/>
  <c r="M261" i="26"/>
  <c r="M33" i="26"/>
  <c r="M109" i="26"/>
  <c r="M106" i="26" s="1"/>
  <c r="M236" i="26"/>
  <c r="M387" i="26"/>
  <c r="M384" i="26" s="1"/>
  <c r="M135" i="26"/>
  <c r="M286" i="26"/>
  <c r="M283" i="26" s="1"/>
  <c r="M312" i="26"/>
  <c r="M160" i="26"/>
  <c r="M185" i="26"/>
  <c r="M59" i="26"/>
  <c r="M84" i="26"/>
  <c r="M337" i="26"/>
  <c r="M210" i="26"/>
  <c r="I309" i="52"/>
  <c r="I207" i="52"/>
  <c r="I132" i="52"/>
  <c r="I31" i="52"/>
  <c r="L207" i="32"/>
  <c r="L31" i="32"/>
  <c r="L309" i="32"/>
  <c r="L132" i="32"/>
  <c r="H182" i="39"/>
  <c r="H56" i="39"/>
  <c r="H6" i="39"/>
  <c r="H13" i="39" s="1"/>
  <c r="H19" i="39" s="1"/>
  <c r="H410" i="39" s="1"/>
  <c r="H233" i="39"/>
  <c r="M234" i="39" s="1"/>
  <c r="E6" i="43"/>
  <c r="E233" i="43"/>
  <c r="E56" i="43"/>
  <c r="E182" i="43"/>
  <c r="F182" i="31"/>
  <c r="F6" i="31"/>
  <c r="F233" i="31"/>
  <c r="F56" i="31"/>
  <c r="I531" i="34"/>
  <c r="X540" i="34" s="1"/>
  <c r="L261" i="24"/>
  <c r="L135" i="24"/>
  <c r="L286" i="24"/>
  <c r="L283" i="24" s="1"/>
  <c r="L33" i="24"/>
  <c r="L387" i="24"/>
  <c r="L384" i="24" s="1"/>
  <c r="L236" i="24"/>
  <c r="L337" i="24"/>
  <c r="L185" i="24"/>
  <c r="L84" i="24"/>
  <c r="L362" i="24"/>
  <c r="L59" i="24"/>
  <c r="L160" i="24"/>
  <c r="L312" i="24"/>
  <c r="L210" i="24"/>
  <c r="L109" i="24"/>
  <c r="L106" i="24" s="1"/>
  <c r="K182" i="39"/>
  <c r="K6" i="39"/>
  <c r="K56" i="39"/>
  <c r="K233" i="39"/>
  <c r="D337" i="50"/>
  <c r="D59" i="50"/>
  <c r="D185" i="50"/>
  <c r="D362" i="50"/>
  <c r="D312" i="50"/>
  <c r="D33" i="50"/>
  <c r="D286" i="50"/>
  <c r="D283" i="50" s="1"/>
  <c r="D84" i="50"/>
  <c r="D261" i="50"/>
  <c r="D160" i="50"/>
  <c r="D109" i="50"/>
  <c r="D106" i="50" s="1"/>
  <c r="D387" i="50"/>
  <c r="D384" i="50" s="1"/>
  <c r="D210" i="50"/>
  <c r="D135" i="50"/>
  <c r="D236" i="50"/>
  <c r="D626" i="31"/>
  <c r="D632" i="31"/>
  <c r="D625" i="31"/>
  <c r="D631" i="31"/>
  <c r="D630" i="31"/>
  <c r="D624" i="31"/>
  <c r="K31" i="34"/>
  <c r="K207" i="34"/>
  <c r="K309" i="34"/>
  <c r="K132" i="34"/>
  <c r="L185" i="38"/>
  <c r="L362" i="38"/>
  <c r="L210" i="38"/>
  <c r="L135" i="38"/>
  <c r="L109" i="38"/>
  <c r="L106" i="38" s="1"/>
  <c r="L84" i="38"/>
  <c r="L387" i="38"/>
  <c r="L384" i="38" s="1"/>
  <c r="L160" i="38"/>
  <c r="L59" i="38"/>
  <c r="L33" i="38"/>
  <c r="L236" i="38"/>
  <c r="L261" i="38"/>
  <c r="L286" i="38"/>
  <c r="L283" i="38" s="1"/>
  <c r="L337" i="38"/>
  <c r="L312" i="38"/>
  <c r="N31" i="32"/>
  <c r="N37" i="32" s="1"/>
  <c r="N207" i="32"/>
  <c r="N309" i="32"/>
  <c r="N132" i="32"/>
  <c r="N133" i="32" s="1"/>
  <c r="D56" i="43"/>
  <c r="D6" i="43"/>
  <c r="D182" i="43"/>
  <c r="D233" i="43"/>
  <c r="E531" i="39"/>
  <c r="G531" i="34"/>
  <c r="X538" i="34" s="1"/>
  <c r="N233" i="50"/>
  <c r="N6" i="50"/>
  <c r="N56" i="50"/>
  <c r="N182" i="50"/>
  <c r="F531" i="49"/>
  <c r="X537" i="49" s="1"/>
  <c r="O185" i="43"/>
  <c r="O84" i="43"/>
  <c r="O312" i="43"/>
  <c r="O362" i="43"/>
  <c r="O109" i="43"/>
  <c r="O106" i="43" s="1"/>
  <c r="O261" i="43"/>
  <c r="O160" i="43"/>
  <c r="O286" i="43"/>
  <c r="O283" i="43" s="1"/>
  <c r="O33" i="43"/>
  <c r="O59" i="43"/>
  <c r="O236" i="43"/>
  <c r="O135" i="43"/>
  <c r="O210" i="43"/>
  <c r="O387" i="43"/>
  <c r="O384" i="43" s="1"/>
  <c r="O337" i="43"/>
  <c r="L59" i="34"/>
  <c r="L236" i="34"/>
  <c r="L312" i="34"/>
  <c r="L185" i="34"/>
  <c r="L84" i="34"/>
  <c r="L33" i="34"/>
  <c r="L109" i="34"/>
  <c r="L106" i="34" s="1"/>
  <c r="L210" i="34"/>
  <c r="L261" i="34"/>
  <c r="L135" i="34"/>
  <c r="L337" i="34"/>
  <c r="L362" i="34"/>
  <c r="L387" i="34"/>
  <c r="L384" i="34" s="1"/>
  <c r="L160" i="34"/>
  <c r="L286" i="34"/>
  <c r="L283" i="34" s="1"/>
  <c r="G531" i="46"/>
  <c r="X538" i="46" s="1"/>
  <c r="O286" i="42"/>
  <c r="O283" i="42" s="1"/>
  <c r="O337" i="42"/>
  <c r="O362" i="42"/>
  <c r="O109" i="42"/>
  <c r="O106" i="42" s="1"/>
  <c r="O59" i="42"/>
  <c r="O236" i="42"/>
  <c r="O135" i="42"/>
  <c r="O33" i="42"/>
  <c r="O312" i="42"/>
  <c r="O387" i="42"/>
  <c r="O384" i="42" s="1"/>
  <c r="O210" i="42"/>
  <c r="O160" i="42"/>
  <c r="O84" i="42"/>
  <c r="O261" i="42"/>
  <c r="O185" i="42"/>
  <c r="N59" i="32"/>
  <c r="N337" i="32"/>
  <c r="N286" i="32"/>
  <c r="N283" i="32" s="1"/>
  <c r="N312" i="32"/>
  <c r="N135" i="32"/>
  <c r="N261" i="32"/>
  <c r="N185" i="32"/>
  <c r="N362" i="32"/>
  <c r="N109" i="32"/>
  <c r="N106" i="32" s="1"/>
  <c r="N160" i="32"/>
  <c r="N387" i="32"/>
  <c r="N384" i="32" s="1"/>
  <c r="N84" i="32"/>
  <c r="N210" i="32"/>
  <c r="N33" i="32"/>
  <c r="N236" i="32"/>
  <c r="D531" i="34"/>
  <c r="M6" i="52"/>
  <c r="M56" i="52"/>
  <c r="M182" i="52"/>
  <c r="M233" i="52"/>
  <c r="G309" i="44"/>
  <c r="G207" i="44"/>
  <c r="G31" i="44"/>
  <c r="G132" i="44"/>
  <c r="M309" i="47"/>
  <c r="M132" i="47"/>
  <c r="M207" i="47"/>
  <c r="M31" i="47"/>
  <c r="G31" i="26"/>
  <c r="G207" i="26"/>
  <c r="G309" i="26"/>
  <c r="G132" i="26"/>
  <c r="N182" i="40"/>
  <c r="N56" i="40"/>
  <c r="N6" i="40"/>
  <c r="N233" i="40"/>
  <c r="D362" i="37"/>
  <c r="D312" i="37"/>
  <c r="D84" i="37"/>
  <c r="D59" i="37"/>
  <c r="D109" i="37"/>
  <c r="D106" i="37" s="1"/>
  <c r="D135" i="37"/>
  <c r="D210" i="37"/>
  <c r="D160" i="37"/>
  <c r="D185" i="37"/>
  <c r="D286" i="37"/>
  <c r="D283" i="37" s="1"/>
  <c r="D33" i="37"/>
  <c r="D387" i="37"/>
  <c r="D384" i="37" s="1"/>
  <c r="D261" i="37"/>
  <c r="D236" i="37"/>
  <c r="D337" i="37"/>
  <c r="I233" i="24"/>
  <c r="I56" i="24"/>
  <c r="I6" i="24"/>
  <c r="I182" i="24"/>
  <c r="I183" i="24" s="1"/>
  <c r="G337" i="47"/>
  <c r="G261" i="47"/>
  <c r="G59" i="47"/>
  <c r="G84" i="47"/>
  <c r="G160" i="47"/>
  <c r="G286" i="47"/>
  <c r="G283" i="47" s="1"/>
  <c r="G362" i="47"/>
  <c r="G185" i="47"/>
  <c r="G210" i="47"/>
  <c r="G109" i="47"/>
  <c r="G106" i="47" s="1"/>
  <c r="G135" i="47"/>
  <c r="G236" i="47"/>
  <c r="G387" i="47"/>
  <c r="G384" i="47" s="1"/>
  <c r="G33" i="47"/>
  <c r="G312" i="47"/>
  <c r="I337" i="42"/>
  <c r="I387" i="42"/>
  <c r="I384" i="42" s="1"/>
  <c r="I312" i="42"/>
  <c r="I59" i="42"/>
  <c r="I185" i="42"/>
  <c r="I210" i="42"/>
  <c r="I109" i="42"/>
  <c r="I106" i="42" s="1"/>
  <c r="I135" i="42"/>
  <c r="I261" i="42"/>
  <c r="I236" i="42"/>
  <c r="I160" i="42"/>
  <c r="I286" i="42"/>
  <c r="I283" i="42" s="1"/>
  <c r="I84" i="42"/>
  <c r="I362" i="42"/>
  <c r="I33" i="42"/>
  <c r="L309" i="49"/>
  <c r="L207" i="49"/>
  <c r="L31" i="49"/>
  <c r="L132" i="49"/>
  <c r="N233" i="42"/>
  <c r="N6" i="42"/>
  <c r="N56" i="42"/>
  <c r="N182" i="42"/>
  <c r="L182" i="44"/>
  <c r="L56" i="44"/>
  <c r="L233" i="44"/>
  <c r="L6" i="44"/>
  <c r="K182" i="52"/>
  <c r="K6" i="52"/>
  <c r="K56" i="52"/>
  <c r="K233" i="52"/>
  <c r="F207" i="43"/>
  <c r="F132" i="43"/>
  <c r="F31" i="43"/>
  <c r="F309" i="43"/>
  <c r="N160" i="52"/>
  <c r="N261" i="52"/>
  <c r="N337" i="52"/>
  <c r="N286" i="52"/>
  <c r="N283" i="52" s="1"/>
  <c r="N236" i="52"/>
  <c r="N387" i="52"/>
  <c r="N384" i="52" s="1"/>
  <c r="N185" i="52"/>
  <c r="N59" i="52"/>
  <c r="N33" i="52"/>
  <c r="N84" i="52"/>
  <c r="N210" i="52"/>
  <c r="N312" i="52"/>
  <c r="N109" i="52"/>
  <c r="N106" i="52" s="1"/>
  <c r="N362" i="52"/>
  <c r="N135" i="52"/>
  <c r="I531" i="44"/>
  <c r="X540" i="44" s="1"/>
  <c r="F160" i="32"/>
  <c r="F312" i="32"/>
  <c r="F236" i="32"/>
  <c r="F210" i="32"/>
  <c r="F84" i="32"/>
  <c r="F286" i="32"/>
  <c r="F283" i="32" s="1"/>
  <c r="F185" i="32"/>
  <c r="F109" i="32"/>
  <c r="F106" i="32" s="1"/>
  <c r="F33" i="32"/>
  <c r="F337" i="32"/>
  <c r="F362" i="32"/>
  <c r="F135" i="32"/>
  <c r="F387" i="32"/>
  <c r="F384" i="32" s="1"/>
  <c r="F59" i="32"/>
  <c r="F261" i="32"/>
  <c r="D207" i="49"/>
  <c r="D31" i="49"/>
  <c r="D132" i="49"/>
  <c r="D309" i="49"/>
  <c r="H31" i="31"/>
  <c r="H132" i="31"/>
  <c r="H207" i="31"/>
  <c r="H309" i="31"/>
  <c r="F6" i="40"/>
  <c r="F233" i="40"/>
  <c r="F56" i="40"/>
  <c r="F182" i="40"/>
  <c r="AN45" i="17"/>
  <c r="AS45" i="17"/>
  <c r="O56" i="37"/>
  <c r="O233" i="37"/>
  <c r="O6" i="37"/>
  <c r="O182" i="37"/>
  <c r="O531" i="34"/>
  <c r="X546" i="34" s="1"/>
  <c r="L135" i="47"/>
  <c r="L160" i="47"/>
  <c r="L261" i="47"/>
  <c r="L312" i="47"/>
  <c r="L33" i="47"/>
  <c r="L185" i="47"/>
  <c r="L387" i="47"/>
  <c r="L384" i="47" s="1"/>
  <c r="L210" i="47"/>
  <c r="L84" i="47"/>
  <c r="L337" i="47"/>
  <c r="L109" i="47"/>
  <c r="L106" i="47" s="1"/>
  <c r="L59" i="47"/>
  <c r="L286" i="47"/>
  <c r="L283" i="47" s="1"/>
  <c r="L362" i="47"/>
  <c r="L236" i="47"/>
  <c r="M207" i="39"/>
  <c r="M132" i="39"/>
  <c r="M31" i="39"/>
  <c r="M309" i="39"/>
  <c r="M210" i="37"/>
  <c r="M312" i="37"/>
  <c r="M286" i="37"/>
  <c r="M283" i="37" s="1"/>
  <c r="M84" i="37"/>
  <c r="M236" i="37"/>
  <c r="M337" i="37"/>
  <c r="M109" i="37"/>
  <c r="M106" i="37" s="1"/>
  <c r="M135" i="37"/>
  <c r="M387" i="37"/>
  <c r="M384" i="37" s="1"/>
  <c r="M261" i="37"/>
  <c r="M185" i="37"/>
  <c r="M59" i="37"/>
  <c r="M33" i="37"/>
  <c r="M160" i="37"/>
  <c r="M362" i="37"/>
  <c r="D182" i="40"/>
  <c r="D6" i="40"/>
  <c r="D233" i="40"/>
  <c r="D56" i="40"/>
  <c r="L531" i="50"/>
  <c r="X543" i="50" s="1"/>
  <c r="O56" i="32"/>
  <c r="O233" i="32"/>
  <c r="O182" i="32"/>
  <c r="O6" i="32"/>
  <c r="J97" i="38"/>
  <c r="J100" i="38"/>
  <c r="H445" i="44"/>
  <c r="H173" i="44"/>
  <c r="M271" i="15"/>
  <c r="M472" i="15"/>
  <c r="J350" i="37"/>
  <c r="J488" i="37"/>
  <c r="H271" i="44"/>
  <c r="H472" i="44"/>
  <c r="D445" i="40"/>
  <c r="D173" i="40"/>
  <c r="L488" i="26"/>
  <c r="L350" i="26"/>
  <c r="M353" i="26"/>
  <c r="G100" i="38"/>
  <c r="F427" i="38"/>
  <c r="F97" i="38"/>
  <c r="J350" i="49"/>
  <c r="K353" i="49"/>
  <c r="J489" i="49"/>
  <c r="F428" i="34"/>
  <c r="I489" i="46"/>
  <c r="K353" i="46"/>
  <c r="O274" i="47"/>
  <c r="O470" i="47"/>
  <c r="G496" i="37"/>
  <c r="G372" i="37"/>
  <c r="I378" i="37"/>
  <c r="F271" i="35"/>
  <c r="I277" i="35"/>
  <c r="F277" i="35"/>
  <c r="O494" i="34"/>
  <c r="O375" i="34"/>
  <c r="F97" i="34"/>
  <c r="L170" i="37"/>
  <c r="O176" i="37"/>
  <c r="L447" i="37"/>
  <c r="G347" i="36"/>
  <c r="G490" i="36"/>
  <c r="D274" i="28"/>
  <c r="D470" i="28"/>
  <c r="D277" i="28"/>
  <c r="M470" i="36"/>
  <c r="M274" i="36"/>
  <c r="J173" i="40"/>
  <c r="J445" i="40"/>
  <c r="G429" i="34"/>
  <c r="G94" i="34"/>
  <c r="I494" i="36"/>
  <c r="I375" i="36"/>
  <c r="E350" i="37"/>
  <c r="E488" i="37"/>
  <c r="D447" i="28"/>
  <c r="F176" i="28"/>
  <c r="D170" i="28"/>
  <c r="G375" i="47"/>
  <c r="G494" i="47"/>
  <c r="G488" i="37"/>
  <c r="G350" i="37"/>
  <c r="D429" i="37"/>
  <c r="D94" i="37"/>
  <c r="J353" i="48"/>
  <c r="K350" i="48"/>
  <c r="K488" i="48"/>
  <c r="D176" i="36"/>
  <c r="I347" i="46"/>
  <c r="I490" i="46"/>
  <c r="L353" i="46"/>
  <c r="D347" i="51"/>
  <c r="D490" i="51"/>
  <c r="F353" i="51"/>
  <c r="I488" i="49"/>
  <c r="I350" i="49"/>
  <c r="J353" i="49"/>
  <c r="H447" i="37"/>
  <c r="I176" i="37"/>
  <c r="N173" i="38"/>
  <c r="N445" i="38"/>
  <c r="M176" i="38"/>
  <c r="D176" i="38"/>
  <c r="F350" i="24"/>
  <c r="F488" i="24"/>
  <c r="F494" i="37"/>
  <c r="D378" i="37"/>
  <c r="F375" i="37"/>
  <c r="G378" i="37"/>
  <c r="J375" i="37"/>
  <c r="J494" i="37"/>
  <c r="D271" i="29"/>
  <c r="D472" i="29"/>
  <c r="F277" i="29"/>
  <c r="E375" i="43"/>
  <c r="E494" i="43"/>
  <c r="F445" i="48"/>
  <c r="F173" i="48"/>
  <c r="D176" i="48"/>
  <c r="G176" i="48"/>
  <c r="K488" i="36"/>
  <c r="K350" i="36"/>
  <c r="L375" i="47"/>
  <c r="L494" i="47"/>
  <c r="H488" i="15"/>
  <c r="H350" i="15"/>
  <c r="N427" i="50"/>
  <c r="L427" i="44"/>
  <c r="I375" i="45"/>
  <c r="K496" i="24"/>
  <c r="I353" i="15"/>
  <c r="N488" i="24"/>
  <c r="O445" i="36"/>
  <c r="K375" i="28"/>
  <c r="K494" i="28"/>
  <c r="J378" i="28"/>
  <c r="N97" i="50"/>
  <c r="N427" i="35"/>
  <c r="N97" i="35"/>
  <c r="D100" i="35"/>
  <c r="J350" i="24"/>
  <c r="N490" i="24"/>
  <c r="F445" i="37"/>
  <c r="I274" i="15"/>
  <c r="H495" i="24"/>
  <c r="H378" i="24"/>
  <c r="G378" i="45"/>
  <c r="I472" i="15"/>
  <c r="G445" i="45"/>
  <c r="D470" i="51"/>
  <c r="H97" i="41"/>
  <c r="H427" i="41"/>
  <c r="G100" i="41"/>
  <c r="O488" i="36"/>
  <c r="O350" i="36"/>
  <c r="D274" i="51"/>
  <c r="E347" i="25"/>
  <c r="J429" i="36"/>
  <c r="G375" i="28"/>
  <c r="G494" i="28"/>
  <c r="G378" i="28"/>
  <c r="J494" i="47"/>
  <c r="J375" i="47"/>
  <c r="J429" i="45"/>
  <c r="J94" i="45"/>
  <c r="G447" i="45"/>
  <c r="D447" i="44"/>
  <c r="E274" i="36"/>
  <c r="E470" i="36"/>
  <c r="M350" i="41"/>
  <c r="M488" i="41"/>
  <c r="M353" i="41"/>
  <c r="K271" i="37"/>
  <c r="H490" i="28"/>
  <c r="D274" i="35"/>
  <c r="D470" i="35"/>
  <c r="D271" i="24"/>
  <c r="D472" i="24"/>
  <c r="O372" i="25"/>
  <c r="E94" i="38"/>
  <c r="K490" i="27"/>
  <c r="K347" i="27"/>
  <c r="E471" i="32"/>
  <c r="E277" i="32"/>
  <c r="E94" i="49"/>
  <c r="E429" i="49"/>
  <c r="I471" i="33"/>
  <c r="K277" i="33"/>
  <c r="N277" i="39"/>
  <c r="L471" i="39"/>
  <c r="D100" i="29"/>
  <c r="F266" i="42"/>
  <c r="F272" i="42" s="1"/>
  <c r="F265" i="42"/>
  <c r="F273" i="42" s="1"/>
  <c r="I170" i="32"/>
  <c r="I447" i="32"/>
  <c r="H164" i="34"/>
  <c r="H165" i="34"/>
  <c r="H171" i="34" s="1"/>
  <c r="H446" i="34" s="1"/>
  <c r="H165" i="47"/>
  <c r="H171" i="47" s="1"/>
  <c r="H446" i="47" s="1"/>
  <c r="H164" i="47"/>
  <c r="I341" i="41"/>
  <c r="I342" i="41"/>
  <c r="I348" i="41" s="1"/>
  <c r="M496" i="37"/>
  <c r="O378" i="37"/>
  <c r="N88" i="31"/>
  <c r="N89" i="31"/>
  <c r="N95" i="31" s="1"/>
  <c r="L266" i="31"/>
  <c r="L272" i="31" s="1"/>
  <c r="L265" i="31"/>
  <c r="G96" i="36"/>
  <c r="G94" i="36"/>
  <c r="G490" i="25"/>
  <c r="G347" i="25"/>
  <c r="I353" i="25"/>
  <c r="I427" i="47"/>
  <c r="I97" i="47"/>
  <c r="L170" i="26"/>
  <c r="L447" i="26"/>
  <c r="L96" i="35"/>
  <c r="L94" i="35" s="1"/>
  <c r="G470" i="38"/>
  <c r="G274" i="38"/>
  <c r="L88" i="42"/>
  <c r="L89" i="42"/>
  <c r="L95" i="42" s="1"/>
  <c r="M88" i="30"/>
  <c r="M89" i="30"/>
  <c r="M95" i="30" s="1"/>
  <c r="N496" i="52"/>
  <c r="M429" i="51"/>
  <c r="K372" i="44"/>
  <c r="K271" i="33"/>
  <c r="K472" i="33"/>
  <c r="H265" i="52"/>
  <c r="H266" i="52"/>
  <c r="H272" i="52" s="1"/>
  <c r="H471" i="52" s="1"/>
  <c r="J88" i="40"/>
  <c r="J89" i="40"/>
  <c r="J95" i="40" s="1"/>
  <c r="G271" i="31"/>
  <c r="G472" i="31"/>
  <c r="F447" i="31"/>
  <c r="I176" i="31"/>
  <c r="D94" i="32"/>
  <c r="F100" i="32"/>
  <c r="D429" i="32"/>
  <c r="E100" i="32"/>
  <c r="D428" i="32"/>
  <c r="O375" i="52"/>
  <c r="O494" i="52"/>
  <c r="I173" i="32"/>
  <c r="F265" i="25"/>
  <c r="F266" i="25"/>
  <c r="F272" i="25" s="1"/>
  <c r="E170" i="36"/>
  <c r="I94" i="33"/>
  <c r="I429" i="33"/>
  <c r="L100" i="33"/>
  <c r="L472" i="42"/>
  <c r="L271" i="42"/>
  <c r="E172" i="52"/>
  <c r="E447" i="52" s="1"/>
  <c r="D489" i="31"/>
  <c r="D350" i="31"/>
  <c r="G378" i="15"/>
  <c r="F494" i="15"/>
  <c r="E488" i="50"/>
  <c r="E350" i="50"/>
  <c r="J445" i="49"/>
  <c r="J173" i="49"/>
  <c r="N367" i="38"/>
  <c r="N373" i="38" s="1"/>
  <c r="N366" i="38"/>
  <c r="N374" i="38" s="1"/>
  <c r="E350" i="41"/>
  <c r="E488" i="41"/>
  <c r="N494" i="37"/>
  <c r="N375" i="37"/>
  <c r="H488" i="40"/>
  <c r="E375" i="37"/>
  <c r="F97" i="41"/>
  <c r="F427" i="41"/>
  <c r="E375" i="34"/>
  <c r="E494" i="34"/>
  <c r="M366" i="31"/>
  <c r="M367" i="31"/>
  <c r="M373" i="31" s="1"/>
  <c r="N94" i="24"/>
  <c r="N96" i="24"/>
  <c r="F342" i="36"/>
  <c r="F348" i="36" s="1"/>
  <c r="F341" i="36"/>
  <c r="J374" i="31"/>
  <c r="J496" i="31" s="1"/>
  <c r="K97" i="35"/>
  <c r="K427" i="35"/>
  <c r="M496" i="15"/>
  <c r="O378" i="15"/>
  <c r="M447" i="37"/>
  <c r="M170" i="37"/>
  <c r="F173" i="38"/>
  <c r="M347" i="32"/>
  <c r="G350" i="33"/>
  <c r="J350" i="50"/>
  <c r="J488" i="50"/>
  <c r="F447" i="32"/>
  <c r="F170" i="32"/>
  <c r="M471" i="32"/>
  <c r="N277" i="32"/>
  <c r="G489" i="42"/>
  <c r="G350" i="42"/>
  <c r="I97" i="34"/>
  <c r="I427" i="34"/>
  <c r="I347" i="51"/>
  <c r="I490" i="51"/>
  <c r="E470" i="30"/>
  <c r="E274" i="30"/>
  <c r="E447" i="35"/>
  <c r="E170" i="35"/>
  <c r="J429" i="41"/>
  <c r="J94" i="41"/>
  <c r="E274" i="44"/>
  <c r="E470" i="44"/>
  <c r="L347" i="28"/>
  <c r="L490" i="28"/>
  <c r="K350" i="42"/>
  <c r="K488" i="42"/>
  <c r="G494" i="51"/>
  <c r="O173" i="50"/>
  <c r="O445" i="50"/>
  <c r="E447" i="27"/>
  <c r="E170" i="27"/>
  <c r="M97" i="48"/>
  <c r="M427" i="48"/>
  <c r="F372" i="24"/>
  <c r="F496" i="24"/>
  <c r="H274" i="30"/>
  <c r="H470" i="30"/>
  <c r="E94" i="32"/>
  <c r="E429" i="32"/>
  <c r="O353" i="32"/>
  <c r="O429" i="33"/>
  <c r="O94" i="33"/>
  <c r="L372" i="51"/>
  <c r="L496" i="51"/>
  <c r="J429" i="24"/>
  <c r="J94" i="24"/>
  <c r="G472" i="46"/>
  <c r="G271" i="46"/>
  <c r="K273" i="51"/>
  <c r="K472" i="51" s="1"/>
  <c r="K271" i="51"/>
  <c r="L489" i="47"/>
  <c r="L489" i="40"/>
  <c r="G495" i="39"/>
  <c r="H378" i="39"/>
  <c r="G375" i="39"/>
  <c r="N372" i="34"/>
  <c r="N496" i="34"/>
  <c r="M347" i="52"/>
  <c r="M490" i="52"/>
  <c r="K372" i="45"/>
  <c r="J378" i="45" s="1"/>
  <c r="K496" i="45"/>
  <c r="D472" i="44"/>
  <c r="D271" i="44"/>
  <c r="K277" i="51"/>
  <c r="K471" i="51"/>
  <c r="K172" i="24"/>
  <c r="K170" i="24"/>
  <c r="J489" i="25"/>
  <c r="K353" i="25"/>
  <c r="I89" i="29"/>
  <c r="I95" i="29" s="1"/>
  <c r="I88" i="29"/>
  <c r="L265" i="37"/>
  <c r="L273" i="37" s="1"/>
  <c r="L266" i="37"/>
  <c r="L272" i="37" s="1"/>
  <c r="G341" i="28"/>
  <c r="G342" i="28"/>
  <c r="G348" i="28" s="1"/>
  <c r="N266" i="26"/>
  <c r="N272" i="26" s="1"/>
  <c r="N265" i="26"/>
  <c r="N273" i="26" s="1"/>
  <c r="D164" i="37"/>
  <c r="D172" i="37" s="1"/>
  <c r="K89" i="50"/>
  <c r="K95" i="50" s="1"/>
  <c r="N341" i="39"/>
  <c r="E274" i="45"/>
  <c r="H173" i="33"/>
  <c r="I271" i="42"/>
  <c r="L277" i="42"/>
  <c r="K271" i="45"/>
  <c r="K472" i="45"/>
  <c r="M489" i="38"/>
  <c r="N353" i="38"/>
  <c r="L96" i="26"/>
  <c r="L94" i="26" s="1"/>
  <c r="K378" i="51"/>
  <c r="I271" i="43"/>
  <c r="I472" i="43"/>
  <c r="H490" i="50"/>
  <c r="H347" i="50"/>
  <c r="I274" i="44"/>
  <c r="I470" i="44"/>
  <c r="L170" i="49"/>
  <c r="L447" i="49"/>
  <c r="E372" i="39"/>
  <c r="I471" i="39"/>
  <c r="K277" i="39"/>
  <c r="N96" i="41"/>
  <c r="N94" i="41" s="1"/>
  <c r="F374" i="39"/>
  <c r="F372" i="39"/>
  <c r="M274" i="44"/>
  <c r="M470" i="44"/>
  <c r="L273" i="46"/>
  <c r="L271" i="46" s="1"/>
  <c r="E372" i="50"/>
  <c r="L372" i="28"/>
  <c r="L496" i="28"/>
  <c r="I428" i="51"/>
  <c r="K100" i="51"/>
  <c r="F273" i="29"/>
  <c r="F271" i="29" s="1"/>
  <c r="N353" i="42"/>
  <c r="J273" i="51"/>
  <c r="J271" i="51" s="1"/>
  <c r="O97" i="42"/>
  <c r="F490" i="29"/>
  <c r="D494" i="42"/>
  <c r="D375" i="42"/>
  <c r="O347" i="34"/>
  <c r="O490" i="34"/>
  <c r="D496" i="52"/>
  <c r="D372" i="52"/>
  <c r="F470" i="30"/>
  <c r="F274" i="30"/>
  <c r="K96" i="52"/>
  <c r="K429" i="52" s="1"/>
  <c r="N374" i="28"/>
  <c r="N372" i="28"/>
  <c r="L349" i="52"/>
  <c r="K271" i="43"/>
  <c r="J100" i="51"/>
  <c r="J447" i="42"/>
  <c r="L89" i="26"/>
  <c r="L95" i="26" s="1"/>
  <c r="F164" i="29"/>
  <c r="G367" i="38"/>
  <c r="G373" i="38" s="1"/>
  <c r="G366" i="38"/>
  <c r="G374" i="38" s="1"/>
  <c r="I366" i="25"/>
  <c r="I374" i="25" s="1"/>
  <c r="I367" i="25"/>
  <c r="I373" i="25" s="1"/>
  <c r="E366" i="27"/>
  <c r="E367" i="27"/>
  <c r="E373" i="27" s="1"/>
  <c r="E495" i="27" s="1"/>
  <c r="I378" i="42"/>
  <c r="K265" i="28"/>
  <c r="K266" i="28"/>
  <c r="K272" i="28" s="1"/>
  <c r="I367" i="47"/>
  <c r="I373" i="47" s="1"/>
  <c r="I366" i="47"/>
  <c r="I374" i="47" s="1"/>
  <c r="E165" i="43"/>
  <c r="E171" i="43" s="1"/>
  <c r="E446" i="43" s="1"/>
  <c r="E164" i="43"/>
  <c r="E172" i="43" s="1"/>
  <c r="F265" i="24"/>
  <c r="F266" i="24"/>
  <c r="F272" i="24" s="1"/>
  <c r="O266" i="36"/>
  <c r="O272" i="36" s="1"/>
  <c r="O471" i="36" s="1"/>
  <c r="O265" i="36"/>
  <c r="J367" i="38"/>
  <c r="J373" i="38" s="1"/>
  <c r="J366" i="38"/>
  <c r="N366" i="24"/>
  <c r="N367" i="24"/>
  <c r="N373" i="24" s="1"/>
  <c r="E94" i="45"/>
  <c r="K367" i="35"/>
  <c r="K373" i="35" s="1"/>
  <c r="K366" i="35"/>
  <c r="J266" i="27"/>
  <c r="J272" i="27" s="1"/>
  <c r="J471" i="27" s="1"/>
  <c r="J265" i="27"/>
  <c r="E366" i="33"/>
  <c r="E367" i="33"/>
  <c r="E373" i="33" s="1"/>
  <c r="F164" i="33"/>
  <c r="F165" i="33"/>
  <c r="F171" i="33" s="1"/>
  <c r="I266" i="27"/>
  <c r="I272" i="27" s="1"/>
  <c r="I265" i="27"/>
  <c r="E342" i="31"/>
  <c r="E348" i="31" s="1"/>
  <c r="E341" i="31"/>
  <c r="K164" i="33"/>
  <c r="K165" i="33"/>
  <c r="K171" i="33" s="1"/>
  <c r="L164" i="30"/>
  <c r="L165" i="30"/>
  <c r="L171" i="30" s="1"/>
  <c r="L446" i="30" s="1"/>
  <c r="K447" i="43"/>
  <c r="K170" i="43"/>
  <c r="I341" i="36"/>
  <c r="I349" i="36" s="1"/>
  <c r="I342" i="36"/>
  <c r="I348" i="36" s="1"/>
  <c r="L265" i="34"/>
  <c r="L266" i="34"/>
  <c r="L272" i="34" s="1"/>
  <c r="G266" i="49"/>
  <c r="G272" i="49" s="1"/>
  <c r="G471" i="49" s="1"/>
  <c r="G265" i="49"/>
  <c r="L342" i="27"/>
  <c r="L348" i="27" s="1"/>
  <c r="K349" i="24"/>
  <c r="H349" i="45"/>
  <c r="H490" i="45" s="1"/>
  <c r="K265" i="34"/>
  <c r="K266" i="34"/>
  <c r="K272" i="34" s="1"/>
  <c r="K471" i="34" s="1"/>
  <c r="M335" i="34"/>
  <c r="F335" i="34"/>
  <c r="J335" i="34"/>
  <c r="G335" i="34"/>
  <c r="D259" i="34"/>
  <c r="G259" i="34"/>
  <c r="H259" i="34"/>
  <c r="M158" i="34"/>
  <c r="F158" i="34"/>
  <c r="J158" i="34"/>
  <c r="N158" i="34"/>
  <c r="E158" i="34"/>
  <c r="D82" i="34"/>
  <c r="K82" i="34"/>
  <c r="H82" i="34"/>
  <c r="J360" i="26"/>
  <c r="I360" i="26"/>
  <c r="M360" i="26"/>
  <c r="H335" i="26"/>
  <c r="G335" i="26"/>
  <c r="K335" i="26"/>
  <c r="F259" i="26"/>
  <c r="J259" i="26"/>
  <c r="I259" i="26"/>
  <c r="M259" i="26"/>
  <c r="F82" i="26"/>
  <c r="J82" i="26"/>
  <c r="I82" i="26"/>
  <c r="D158" i="31"/>
  <c r="F360" i="30"/>
  <c r="D360" i="30"/>
  <c r="J360" i="30"/>
  <c r="K360" i="30"/>
  <c r="I335" i="30"/>
  <c r="J335" i="30"/>
  <c r="G335" i="30"/>
  <c r="E335" i="30"/>
  <c r="F335" i="30"/>
  <c r="K259" i="30"/>
  <c r="G259" i="30"/>
  <c r="D259" i="30"/>
  <c r="J158" i="30"/>
  <c r="F158" i="30"/>
  <c r="H158" i="30"/>
  <c r="I158" i="30"/>
  <c r="E158" i="30"/>
  <c r="D82" i="30"/>
  <c r="J82" i="30"/>
  <c r="O360" i="27"/>
  <c r="D360" i="27"/>
  <c r="I335" i="27"/>
  <c r="D335" i="27"/>
  <c r="M335" i="27"/>
  <c r="G335" i="27"/>
  <c r="E259" i="27"/>
  <c r="O259" i="27"/>
  <c r="D259" i="27"/>
  <c r="K259" i="27"/>
  <c r="I158" i="27"/>
  <c r="M158" i="27"/>
  <c r="D158" i="27"/>
  <c r="L360" i="52"/>
  <c r="F360" i="52"/>
  <c r="J360" i="52"/>
  <c r="I360" i="52"/>
  <c r="K335" i="52"/>
  <c r="E259" i="52"/>
  <c r="F259" i="52"/>
  <c r="D259" i="52"/>
  <c r="D158" i="52"/>
  <c r="L158" i="52"/>
  <c r="K158" i="52"/>
  <c r="M82" i="52"/>
  <c r="E82" i="52"/>
  <c r="F82" i="52"/>
  <c r="J82" i="52"/>
  <c r="H82" i="52"/>
  <c r="I82" i="52"/>
  <c r="F342" i="43"/>
  <c r="F348" i="43" s="1"/>
  <c r="F341" i="43"/>
  <c r="N266" i="50"/>
  <c r="N272" i="50" s="1"/>
  <c r="N265" i="50"/>
  <c r="N63" i="2"/>
  <c r="N64" i="2"/>
  <c r="N67" i="2"/>
  <c r="N41" i="2"/>
  <c r="N68" i="2"/>
  <c r="N58" i="2"/>
  <c r="N45" i="2"/>
  <c r="N46" i="2"/>
  <c r="N66" i="2"/>
  <c r="N51" i="2"/>
  <c r="N54" i="2"/>
  <c r="N62" i="2"/>
  <c r="F57" i="2"/>
  <c r="F70" i="2"/>
  <c r="F60" i="2"/>
  <c r="F50" i="2"/>
  <c r="F42" i="2"/>
  <c r="F48" i="2"/>
  <c r="F58" i="2"/>
  <c r="F51" i="2"/>
  <c r="F56" i="2"/>
  <c r="F46" i="2"/>
  <c r="F66" i="2"/>
  <c r="F44" i="2"/>
  <c r="F59" i="2"/>
  <c r="F52" i="2"/>
  <c r="F360" i="36"/>
  <c r="I259" i="36"/>
  <c r="N259" i="36"/>
  <c r="N88" i="36"/>
  <c r="M82" i="36"/>
  <c r="K259" i="24"/>
  <c r="L259" i="24"/>
  <c r="H360" i="34"/>
  <c r="L360" i="34"/>
  <c r="N335" i="34"/>
  <c r="AR212" i="17"/>
  <c r="AQ212" i="17"/>
  <c r="J347" i="47"/>
  <c r="F54" i="2"/>
  <c r="D335" i="39"/>
  <c r="O335" i="39"/>
  <c r="K360" i="37"/>
  <c r="H335" i="37"/>
  <c r="N335" i="37"/>
  <c r="I335" i="37"/>
  <c r="E335" i="34"/>
  <c r="J360" i="44"/>
  <c r="N360" i="44"/>
  <c r="O360" i="44"/>
  <c r="F360" i="44"/>
  <c r="H360" i="44"/>
  <c r="I335" i="44"/>
  <c r="G335" i="44"/>
  <c r="M335" i="44"/>
  <c r="D335" i="44"/>
  <c r="N335" i="44"/>
  <c r="F259" i="44"/>
  <c r="N259" i="44"/>
  <c r="K158" i="44"/>
  <c r="G158" i="44"/>
  <c r="N158" i="44"/>
  <c r="I158" i="44"/>
  <c r="M158" i="44"/>
  <c r="H82" i="44"/>
  <c r="F82" i="44"/>
  <c r="D335" i="43"/>
  <c r="K335" i="43"/>
  <c r="G158" i="43"/>
  <c r="D158" i="43"/>
  <c r="M158" i="43"/>
  <c r="N158" i="43"/>
  <c r="H82" i="43"/>
  <c r="I82" i="43"/>
  <c r="K82" i="43"/>
  <c r="D360" i="41"/>
  <c r="O360" i="40"/>
  <c r="I360" i="40"/>
  <c r="E360" i="40"/>
  <c r="J360" i="40"/>
  <c r="H360" i="40"/>
  <c r="K360" i="40"/>
  <c r="N335" i="40"/>
  <c r="M335" i="40"/>
  <c r="F335" i="40"/>
  <c r="K335" i="40"/>
  <c r="D335" i="40"/>
  <c r="K259" i="40"/>
  <c r="I259" i="40"/>
  <c r="E259" i="40"/>
  <c r="H259" i="40"/>
  <c r="O259" i="40"/>
  <c r="N158" i="40"/>
  <c r="L158" i="40"/>
  <c r="H158" i="40"/>
  <c r="K158" i="40"/>
  <c r="D360" i="28"/>
  <c r="G164" i="34"/>
  <c r="O165" i="45"/>
  <c r="O171" i="45" s="1"/>
  <c r="G367" i="30"/>
  <c r="G373" i="30" s="1"/>
  <c r="G495" i="30" s="1"/>
  <c r="G366" i="30"/>
  <c r="K335" i="15"/>
  <c r="F259" i="15"/>
  <c r="N259" i="15"/>
  <c r="H158" i="15"/>
  <c r="O158" i="15"/>
  <c r="K158" i="15"/>
  <c r="L158" i="15"/>
  <c r="G158" i="15"/>
  <c r="M82" i="15"/>
  <c r="I82" i="15"/>
  <c r="J259" i="50"/>
  <c r="G259" i="50"/>
  <c r="D259" i="50"/>
  <c r="J82" i="50"/>
  <c r="G82" i="50"/>
  <c r="D360" i="49"/>
  <c r="K360" i="49"/>
  <c r="O360" i="49"/>
  <c r="F335" i="49"/>
  <c r="N335" i="49"/>
  <c r="E335" i="49"/>
  <c r="K259" i="49"/>
  <c r="O259" i="49"/>
  <c r="H259" i="49"/>
  <c r="D259" i="49"/>
  <c r="L360" i="48"/>
  <c r="G360" i="48"/>
  <c r="O360" i="48"/>
  <c r="K360" i="48"/>
  <c r="F335" i="48"/>
  <c r="L259" i="48"/>
  <c r="G259" i="48"/>
  <c r="O259" i="48"/>
  <c r="I158" i="48"/>
  <c r="M158" i="48"/>
  <c r="J158" i="48"/>
  <c r="H82" i="48"/>
  <c r="G82" i="48"/>
  <c r="L82" i="48"/>
  <c r="K360" i="47"/>
  <c r="H360" i="47"/>
  <c r="F335" i="47"/>
  <c r="N335" i="47"/>
  <c r="I335" i="47"/>
  <c r="M335" i="47"/>
  <c r="F158" i="47"/>
  <c r="N158" i="47"/>
  <c r="I158" i="47"/>
  <c r="K82" i="47"/>
  <c r="L82" i="47"/>
  <c r="G360" i="46"/>
  <c r="H360" i="46"/>
  <c r="O360" i="46"/>
  <c r="M335" i="46"/>
  <c r="N335" i="46"/>
  <c r="F158" i="46"/>
  <c r="N158" i="46"/>
  <c r="I158" i="46"/>
  <c r="H82" i="46"/>
  <c r="K82" i="46"/>
  <c r="L82" i="46"/>
  <c r="M360" i="45"/>
  <c r="N360" i="45"/>
  <c r="G335" i="45"/>
  <c r="K335" i="45"/>
  <c r="O335" i="45"/>
  <c r="F259" i="45"/>
  <c r="J259" i="45"/>
  <c r="I259" i="45"/>
  <c r="H158" i="45"/>
  <c r="L158" i="45"/>
  <c r="K158" i="45"/>
  <c r="I82" i="45"/>
  <c r="M82" i="45"/>
  <c r="F82" i="45"/>
  <c r="N82" i="45"/>
  <c r="J265" i="30"/>
  <c r="J266" i="30"/>
  <c r="J272" i="30" s="1"/>
  <c r="N70" i="2"/>
  <c r="N59" i="2"/>
  <c r="N82" i="44"/>
  <c r="D259" i="25"/>
  <c r="O259" i="34"/>
  <c r="N360" i="43"/>
  <c r="L335" i="34"/>
  <c r="AT219" i="17"/>
  <c r="C643" i="14"/>
  <c r="AO196" i="17"/>
  <c r="L158" i="36"/>
  <c r="M335" i="24"/>
  <c r="E335" i="44"/>
  <c r="N158" i="51"/>
  <c r="L360" i="46"/>
  <c r="J158" i="46"/>
  <c r="I158" i="35"/>
  <c r="M234" i="46"/>
  <c r="K385" i="49"/>
  <c r="K391" i="49" s="1"/>
  <c r="F284" i="41"/>
  <c r="F291" i="41" s="1"/>
  <c r="F297" i="41" s="1"/>
  <c r="H133" i="25"/>
  <c r="H139" i="25" s="1"/>
  <c r="D133" i="38"/>
  <c r="E284" i="51"/>
  <c r="E290" i="51" s="1"/>
  <c r="D284" i="50"/>
  <c r="D284" i="30"/>
  <c r="D290" i="30" s="1"/>
  <c r="F183" i="48"/>
  <c r="F190" i="48" s="1"/>
  <c r="F196" i="48" s="1"/>
  <c r="Y539" i="24"/>
  <c r="J208" i="51"/>
  <c r="J214" i="51" s="1"/>
  <c r="H107" i="42"/>
  <c r="Y542" i="25"/>
  <c r="D133" i="50"/>
  <c r="Y538" i="29"/>
  <c r="O385" i="32"/>
  <c r="J133" i="49"/>
  <c r="J385" i="35"/>
  <c r="J391" i="35" s="1"/>
  <c r="E385" i="27"/>
  <c r="E391" i="27" s="1"/>
  <c r="I57" i="25"/>
  <c r="K310" i="29"/>
  <c r="AP47" i="17"/>
  <c r="AP167" i="17"/>
  <c r="AP45" i="17"/>
  <c r="AP44" i="17"/>
  <c r="AN131" i="17"/>
  <c r="AS131" i="17"/>
  <c r="O488" i="38"/>
  <c r="O350" i="38"/>
  <c r="D353" i="38"/>
  <c r="M375" i="34"/>
  <c r="M494" i="34"/>
  <c r="J375" i="35"/>
  <c r="J494" i="35"/>
  <c r="E350" i="39"/>
  <c r="E488" i="39"/>
  <c r="H470" i="46"/>
  <c r="G277" i="46"/>
  <c r="H274" i="46"/>
  <c r="I445" i="28"/>
  <c r="I173" i="28"/>
  <c r="J176" i="28"/>
  <c r="O445" i="29"/>
  <c r="O173" i="29"/>
  <c r="G96" i="51"/>
  <c r="G94" i="51" s="1"/>
  <c r="J274" i="29"/>
  <c r="J470" i="29"/>
  <c r="J277" i="29"/>
  <c r="K449" i="43"/>
  <c r="J277" i="31"/>
  <c r="J470" i="31"/>
  <c r="J274" i="31"/>
  <c r="K392" i="49"/>
  <c r="K398" i="49" s="1"/>
  <c r="K501" i="49" s="1"/>
  <c r="X535" i="26"/>
  <c r="X535" i="39"/>
  <c r="H12" i="47"/>
  <c r="H13" i="47"/>
  <c r="H19" i="47" s="1"/>
  <c r="H410" i="47" s="1"/>
  <c r="L385" i="32"/>
  <c r="J37" i="43"/>
  <c r="J38" i="43"/>
  <c r="J44" i="43" s="1"/>
  <c r="J416" i="43" s="1"/>
  <c r="D291" i="30"/>
  <c r="D297" i="30" s="1"/>
  <c r="D477" i="30" s="1"/>
  <c r="E12" i="42"/>
  <c r="E13" i="42"/>
  <c r="E19" i="42" s="1"/>
  <c r="E410" i="42" s="1"/>
  <c r="G37" i="24"/>
  <c r="G38" i="24"/>
  <c r="G44" i="24" s="1"/>
  <c r="G416" i="24" s="1"/>
  <c r="M107" i="42"/>
  <c r="O385" i="49"/>
  <c r="I13" i="42"/>
  <c r="I19" i="42" s="1"/>
  <c r="I12" i="42"/>
  <c r="F12" i="15"/>
  <c r="F13" i="15"/>
  <c r="F19" i="15" s="1"/>
  <c r="X535" i="35"/>
  <c r="G12" i="36"/>
  <c r="G13" i="36"/>
  <c r="G19" i="36" s="1"/>
  <c r="G410" i="36" s="1"/>
  <c r="M12" i="30"/>
  <c r="M13" i="30"/>
  <c r="M19" i="30" s="1"/>
  <c r="M410" i="30" s="1"/>
  <c r="O38" i="40"/>
  <c r="O44" i="40" s="1"/>
  <c r="O416" i="40" s="1"/>
  <c r="O37" i="40"/>
  <c r="F13" i="25"/>
  <c r="F19" i="25" s="1"/>
  <c r="F12" i="25"/>
  <c r="K12" i="27"/>
  <c r="K13" i="27"/>
  <c r="K19" i="27" s="1"/>
  <c r="K410" i="27" s="1"/>
  <c r="J12" i="33"/>
  <c r="J13" i="33"/>
  <c r="J19" i="33" s="1"/>
  <c r="J410" i="33" s="1"/>
  <c r="I234" i="27"/>
  <c r="F37" i="15"/>
  <c r="F38" i="15"/>
  <c r="F44" i="15" s="1"/>
  <c r="E13" i="46"/>
  <c r="E19" i="46" s="1"/>
  <c r="E410" i="46" s="1"/>
  <c r="E12" i="46"/>
  <c r="E12" i="45"/>
  <c r="E13" i="45"/>
  <c r="E19" i="45" s="1"/>
  <c r="E410" i="45" s="1"/>
  <c r="M12" i="26"/>
  <c r="M13" i="26"/>
  <c r="M19" i="26" s="1"/>
  <c r="M410" i="26" s="1"/>
  <c r="K13" i="41"/>
  <c r="K19" i="41" s="1"/>
  <c r="K410" i="41" s="1"/>
  <c r="K12" i="41"/>
  <c r="F234" i="27"/>
  <c r="J13" i="28"/>
  <c r="J19" i="28" s="1"/>
  <c r="J410" i="28" s="1"/>
  <c r="J12" i="28"/>
  <c r="G37" i="43"/>
  <c r="G38" i="43"/>
  <c r="G44" i="43" s="1"/>
  <c r="G416" i="43" s="1"/>
  <c r="J38" i="30"/>
  <c r="J44" i="30" s="1"/>
  <c r="J416" i="30" s="1"/>
  <c r="J37" i="30"/>
  <c r="N38" i="30"/>
  <c r="N44" i="30" s="1"/>
  <c r="N37" i="30"/>
  <c r="G133" i="49"/>
  <c r="L183" i="48"/>
  <c r="F13" i="29"/>
  <c r="F19" i="29" s="1"/>
  <c r="F12" i="29"/>
  <c r="Y545" i="29"/>
  <c r="AT134" i="17"/>
  <c r="AR134" i="17"/>
  <c r="AQ134" i="17"/>
  <c r="AO134" i="17"/>
  <c r="AO125" i="17"/>
  <c r="AQ125" i="17"/>
  <c r="AR125" i="17"/>
  <c r="AT125" i="17"/>
  <c r="AQ79" i="17"/>
  <c r="AO79" i="17"/>
  <c r="AR79" i="17"/>
  <c r="AT79" i="17"/>
  <c r="F164" i="43"/>
  <c r="F165" i="43"/>
  <c r="F171" i="43" s="1"/>
  <c r="E349" i="26"/>
  <c r="E347" i="26"/>
  <c r="O349" i="30"/>
  <c r="O347" i="30" s="1"/>
  <c r="L349" i="30"/>
  <c r="D273" i="42"/>
  <c r="D271" i="42" s="1"/>
  <c r="O273" i="45"/>
  <c r="E498" i="42"/>
  <c r="D631" i="42" s="1"/>
  <c r="I474" i="46"/>
  <c r="K498" i="41"/>
  <c r="D628" i="41" s="1"/>
  <c r="E431" i="15"/>
  <c r="M494" i="27"/>
  <c r="M375" i="27"/>
  <c r="M378" i="27"/>
  <c r="H471" i="37"/>
  <c r="H274" i="37"/>
  <c r="H277" i="37"/>
  <c r="J474" i="47"/>
  <c r="L375" i="36"/>
  <c r="L494" i="36"/>
  <c r="M378" i="36"/>
  <c r="K449" i="51"/>
  <c r="M372" i="49"/>
  <c r="K97" i="24"/>
  <c r="J100" i="24"/>
  <c r="K427" i="24"/>
  <c r="J349" i="45"/>
  <c r="J347" i="45" s="1"/>
  <c r="N274" i="31"/>
  <c r="N470" i="31"/>
  <c r="D277" i="31"/>
  <c r="G97" i="37"/>
  <c r="G427" i="37"/>
  <c r="G100" i="37"/>
  <c r="O12" i="32"/>
  <c r="O13" i="32"/>
  <c r="O19" i="32" s="1"/>
  <c r="O410" i="32" s="1"/>
  <c r="O12" i="44"/>
  <c r="O13" i="44"/>
  <c r="O19" i="44" s="1"/>
  <c r="O410" i="44" s="1"/>
  <c r="K107" i="42"/>
  <c r="D38" i="38"/>
  <c r="D44" i="38" s="1"/>
  <c r="D416" i="38" s="1"/>
  <c r="D37" i="38"/>
  <c r="Y540" i="52"/>
  <c r="G208" i="44"/>
  <c r="H12" i="39"/>
  <c r="L12" i="44"/>
  <c r="L13" i="44"/>
  <c r="L19" i="44" s="1"/>
  <c r="E37" i="32"/>
  <c r="E38" i="32"/>
  <c r="E44" i="32" s="1"/>
  <c r="E416" i="32" s="1"/>
  <c r="I37" i="42"/>
  <c r="I38" i="42"/>
  <c r="I44" i="42" s="1"/>
  <c r="I12" i="51"/>
  <c r="I13" i="51"/>
  <c r="I19" i="51" s="1"/>
  <c r="G37" i="35"/>
  <c r="G38" i="35"/>
  <c r="G44" i="35" s="1"/>
  <c r="G416" i="35" s="1"/>
  <c r="F12" i="49"/>
  <c r="F13" i="49"/>
  <c r="F19" i="49" s="1"/>
  <c r="I38" i="50"/>
  <c r="I44" i="50" s="1"/>
  <c r="I37" i="50"/>
  <c r="D37" i="39"/>
  <c r="D38" i="39"/>
  <c r="D44" i="39" s="1"/>
  <c r="D416" i="39" s="1"/>
  <c r="G37" i="48"/>
  <c r="G38" i="48"/>
  <c r="G44" i="48" s="1"/>
  <c r="G416" i="48" s="1"/>
  <c r="N37" i="38"/>
  <c r="N38" i="38"/>
  <c r="N44" i="38" s="1"/>
  <c r="K385" i="35"/>
  <c r="F133" i="38"/>
  <c r="E12" i="35"/>
  <c r="E13" i="35"/>
  <c r="E19" i="35" s="1"/>
  <c r="E410" i="35" s="1"/>
  <c r="G37" i="40"/>
  <c r="G38" i="40"/>
  <c r="G44" i="40" s="1"/>
  <c r="G416" i="40" s="1"/>
  <c r="O208" i="51"/>
  <c r="N284" i="50"/>
  <c r="G183" i="49"/>
  <c r="G13" i="30"/>
  <c r="G19" i="30" s="1"/>
  <c r="G410" i="30" s="1"/>
  <c r="G12" i="30"/>
  <c r="F38" i="46"/>
  <c r="F44" i="46" s="1"/>
  <c r="F37" i="46"/>
  <c r="K38" i="43"/>
  <c r="K44" i="43" s="1"/>
  <c r="K416" i="43" s="1"/>
  <c r="K37" i="43"/>
  <c r="Y544" i="24"/>
  <c r="F38" i="34"/>
  <c r="F44" i="34" s="1"/>
  <c r="F37" i="34"/>
  <c r="N37" i="39"/>
  <c r="N38" i="39"/>
  <c r="N44" i="39" s="1"/>
  <c r="D38" i="37"/>
  <c r="D44" i="37" s="1"/>
  <c r="D416" i="37" s="1"/>
  <c r="D37" i="37"/>
  <c r="E385" i="49"/>
  <c r="M133" i="26"/>
  <c r="G13" i="31"/>
  <c r="G19" i="31" s="1"/>
  <c r="G410" i="31" s="1"/>
  <c r="G12" i="31"/>
  <c r="I13" i="38"/>
  <c r="I19" i="38" s="1"/>
  <c r="I12" i="38"/>
  <c r="L38" i="46"/>
  <c r="L44" i="46" s="1"/>
  <c r="L37" i="46"/>
  <c r="I13" i="32"/>
  <c r="I19" i="32" s="1"/>
  <c r="I12" i="32"/>
  <c r="G37" i="34"/>
  <c r="G38" i="34"/>
  <c r="G44" i="34" s="1"/>
  <c r="G416" i="34" s="1"/>
  <c r="N37" i="41"/>
  <c r="N38" i="41"/>
  <c r="N44" i="41" s="1"/>
  <c r="F38" i="36"/>
  <c r="F44" i="36" s="1"/>
  <c r="F37" i="36"/>
  <c r="M13" i="43"/>
  <c r="M19" i="43" s="1"/>
  <c r="M410" i="43" s="1"/>
  <c r="M12" i="43"/>
  <c r="J13" i="39"/>
  <c r="J19" i="39" s="1"/>
  <c r="J410" i="39" s="1"/>
  <c r="J12" i="39"/>
  <c r="E37" i="44"/>
  <c r="E38" i="44"/>
  <c r="E44" i="44" s="1"/>
  <c r="E416" i="44" s="1"/>
  <c r="E183" i="31"/>
  <c r="Y546" i="52"/>
  <c r="I37" i="36"/>
  <c r="I38" i="36"/>
  <c r="I44" i="36" s="1"/>
  <c r="D13" i="44"/>
  <c r="D19" i="44" s="1"/>
  <c r="D410" i="44" s="1"/>
  <c r="D12" i="44"/>
  <c r="L12" i="32"/>
  <c r="L13" i="32"/>
  <c r="L19" i="32" s="1"/>
  <c r="Y543" i="52"/>
  <c r="I13" i="31"/>
  <c r="I19" i="31" s="1"/>
  <c r="I12" i="31"/>
  <c r="N183" i="39"/>
  <c r="L13" i="50"/>
  <c r="L19" i="50" s="1"/>
  <c r="L12" i="50"/>
  <c r="M183" i="30"/>
  <c r="L38" i="26"/>
  <c r="L44" i="26" s="1"/>
  <c r="L37" i="26"/>
  <c r="D38" i="45"/>
  <c r="D44" i="45" s="1"/>
  <c r="D416" i="45" s="1"/>
  <c r="D37" i="45"/>
  <c r="Y541" i="25"/>
  <c r="J37" i="35"/>
  <c r="J38" i="35"/>
  <c r="J44" i="35" s="1"/>
  <c r="J416" i="35" s="1"/>
  <c r="J37" i="39"/>
  <c r="J38" i="39"/>
  <c r="J44" i="39" s="1"/>
  <c r="J416" i="39" s="1"/>
  <c r="K13" i="26"/>
  <c r="K19" i="26" s="1"/>
  <c r="K410" i="26" s="1"/>
  <c r="K12" i="26"/>
  <c r="H13" i="15"/>
  <c r="H19" i="15" s="1"/>
  <c r="H410" i="15" s="1"/>
  <c r="H12" i="15"/>
  <c r="D12" i="27"/>
  <c r="D13" i="27"/>
  <c r="D19" i="27" s="1"/>
  <c r="D410" i="27" s="1"/>
  <c r="Y539" i="29"/>
  <c r="O38" i="45"/>
  <c r="O44" i="45" s="1"/>
  <c r="O416" i="45" s="1"/>
  <c r="O37" i="45"/>
  <c r="D284" i="41"/>
  <c r="K13" i="29"/>
  <c r="K19" i="29" s="1"/>
  <c r="K410" i="29" s="1"/>
  <c r="K12" i="29"/>
  <c r="M12" i="28"/>
  <c r="M13" i="28"/>
  <c r="M19" i="28" s="1"/>
  <c r="M410" i="28" s="1"/>
  <c r="Y544" i="25"/>
  <c r="M12" i="51"/>
  <c r="M13" i="51"/>
  <c r="M19" i="51" s="1"/>
  <c r="M410" i="51" s="1"/>
  <c r="N13" i="30"/>
  <c r="N19" i="30" s="1"/>
  <c r="N12" i="30"/>
  <c r="J38" i="50"/>
  <c r="J44" i="50" s="1"/>
  <c r="J416" i="50" s="1"/>
  <c r="J37" i="50"/>
  <c r="G284" i="41"/>
  <c r="N13" i="25"/>
  <c r="N19" i="25" s="1"/>
  <c r="N12" i="25"/>
  <c r="D385" i="35"/>
  <c r="N38" i="29"/>
  <c r="N44" i="29" s="1"/>
  <c r="N37" i="29"/>
  <c r="H37" i="46"/>
  <c r="H38" i="46"/>
  <c r="H44" i="46" s="1"/>
  <c r="H416" i="46" s="1"/>
  <c r="E38" i="34"/>
  <c r="E44" i="34" s="1"/>
  <c r="E416" i="34" s="1"/>
  <c r="E37" i="34"/>
  <c r="E310" i="29"/>
  <c r="D57" i="25"/>
  <c r="I38" i="35"/>
  <c r="I44" i="35" s="1"/>
  <c r="I37" i="35"/>
  <c r="I37" i="41"/>
  <c r="I38" i="41"/>
  <c r="I44" i="41" s="1"/>
  <c r="K284" i="51"/>
  <c r="G37" i="27"/>
  <c r="G38" i="27"/>
  <c r="G44" i="27" s="1"/>
  <c r="G416" i="27" s="1"/>
  <c r="Y537" i="25"/>
  <c r="J13" i="27"/>
  <c r="J19" i="27" s="1"/>
  <c r="J410" i="27" s="1"/>
  <c r="J12" i="27"/>
  <c r="G37" i="45"/>
  <c r="G38" i="45"/>
  <c r="G44" i="45" s="1"/>
  <c r="G416" i="45" s="1"/>
  <c r="J107" i="42"/>
  <c r="O13" i="42"/>
  <c r="O19" i="42" s="1"/>
  <c r="O410" i="42" s="1"/>
  <c r="O12" i="42"/>
  <c r="L38" i="48"/>
  <c r="L44" i="48" s="1"/>
  <c r="L37" i="48"/>
  <c r="Y540" i="25"/>
  <c r="F37" i="41"/>
  <c r="F38" i="41"/>
  <c r="F44" i="41" s="1"/>
  <c r="I12" i="29"/>
  <c r="I13" i="29"/>
  <c r="I19" i="29" s="1"/>
  <c r="N12" i="35"/>
  <c r="N13" i="35"/>
  <c r="N19" i="35" s="1"/>
  <c r="M37" i="29"/>
  <c r="M38" i="29"/>
  <c r="M44" i="29" s="1"/>
  <c r="M416" i="29" s="1"/>
  <c r="AR85" i="17"/>
  <c r="AQ180" i="17"/>
  <c r="AO180" i="17"/>
  <c r="AR180" i="17"/>
  <c r="AT180" i="17"/>
  <c r="E489" i="26"/>
  <c r="E353" i="26"/>
  <c r="D350" i="26"/>
  <c r="D488" i="26"/>
  <c r="D353" i="26"/>
  <c r="K431" i="28"/>
  <c r="I274" i="37"/>
  <c r="I470" i="37"/>
  <c r="J277" i="37"/>
  <c r="D378" i="34"/>
  <c r="D375" i="34"/>
  <c r="D494" i="34"/>
  <c r="N38" i="52"/>
  <c r="N44" i="52" s="1"/>
  <c r="N37" i="52"/>
  <c r="N38" i="32"/>
  <c r="N44" i="32" s="1"/>
  <c r="K37" i="51"/>
  <c r="K38" i="51"/>
  <c r="K44" i="51" s="1"/>
  <c r="K416" i="51" s="1"/>
  <c r="K13" i="30"/>
  <c r="K19" i="30" s="1"/>
  <c r="K410" i="30" s="1"/>
  <c r="K12" i="30"/>
  <c r="F37" i="38"/>
  <c r="F38" i="38"/>
  <c r="F44" i="38" s="1"/>
  <c r="H13" i="26"/>
  <c r="H19" i="26" s="1"/>
  <c r="H410" i="26" s="1"/>
  <c r="H12" i="26"/>
  <c r="Q531" i="52"/>
  <c r="X535" i="52"/>
  <c r="Y535" i="52" s="1"/>
  <c r="Y541" i="52"/>
  <c r="D12" i="31"/>
  <c r="D13" i="31"/>
  <c r="D19" i="31" s="1"/>
  <c r="D410" i="31" s="1"/>
  <c r="J12" i="42"/>
  <c r="J13" i="42"/>
  <c r="J19" i="42" s="1"/>
  <c r="J410" i="42" s="1"/>
  <c r="K57" i="42"/>
  <c r="K12" i="46"/>
  <c r="K13" i="46"/>
  <c r="K19" i="46" s="1"/>
  <c r="K410" i="46" s="1"/>
  <c r="O13" i="48"/>
  <c r="O19" i="48" s="1"/>
  <c r="O410" i="48" s="1"/>
  <c r="O12" i="48"/>
  <c r="H38" i="25"/>
  <c r="H44" i="25" s="1"/>
  <c r="H416" i="25" s="1"/>
  <c r="H37" i="25"/>
  <c r="E37" i="45"/>
  <c r="E38" i="45"/>
  <c r="E44" i="45" s="1"/>
  <c r="E416" i="45" s="1"/>
  <c r="H12" i="30"/>
  <c r="H13" i="30"/>
  <c r="H19" i="30" s="1"/>
  <c r="H410" i="30" s="1"/>
  <c r="I133" i="49"/>
  <c r="D12" i="45"/>
  <c r="D13" i="45"/>
  <c r="D19" i="45" s="1"/>
  <c r="D410" i="45" s="1"/>
  <c r="J392" i="35"/>
  <c r="J398" i="35" s="1"/>
  <c r="J501" i="35" s="1"/>
  <c r="K13" i="32"/>
  <c r="K19" i="32" s="1"/>
  <c r="K410" i="32" s="1"/>
  <c r="K12" i="32"/>
  <c r="N12" i="37"/>
  <c r="N13" i="37"/>
  <c r="N19" i="37" s="1"/>
  <c r="M38" i="48"/>
  <c r="M44" i="48" s="1"/>
  <c r="M416" i="48" s="1"/>
  <c r="M37" i="48"/>
  <c r="I37" i="29"/>
  <c r="I38" i="29"/>
  <c r="I44" i="29" s="1"/>
  <c r="H37" i="15"/>
  <c r="H38" i="15"/>
  <c r="H44" i="15" s="1"/>
  <c r="H416" i="15" s="1"/>
  <c r="E234" i="27"/>
  <c r="J12" i="35"/>
  <c r="J13" i="35"/>
  <c r="J19" i="35" s="1"/>
  <c r="J410" i="35" s="1"/>
  <c r="X535" i="27"/>
  <c r="D12" i="35"/>
  <c r="D13" i="35"/>
  <c r="D19" i="35" s="1"/>
  <c r="D410" i="35" s="1"/>
  <c r="M37" i="37"/>
  <c r="M38" i="37"/>
  <c r="M44" i="37" s="1"/>
  <c r="M416" i="37" s="1"/>
  <c r="G12" i="47"/>
  <c r="G13" i="47"/>
  <c r="G19" i="47" s="1"/>
  <c r="G410" i="47" s="1"/>
  <c r="O13" i="35"/>
  <c r="O19" i="35" s="1"/>
  <c r="O410" i="35" s="1"/>
  <c r="O12" i="35"/>
  <c r="I37" i="27"/>
  <c r="I38" i="27"/>
  <c r="I44" i="27" s="1"/>
  <c r="M13" i="41"/>
  <c r="M19" i="41" s="1"/>
  <c r="M410" i="41" s="1"/>
  <c r="M12" i="41"/>
  <c r="G12" i="52"/>
  <c r="G13" i="52"/>
  <c r="G19" i="52" s="1"/>
  <c r="G410" i="52" s="1"/>
  <c r="X535" i="30"/>
  <c r="O385" i="27"/>
  <c r="D12" i="29"/>
  <c r="D13" i="29"/>
  <c r="D19" i="29" s="1"/>
  <c r="D410" i="29" s="1"/>
  <c r="M13" i="15"/>
  <c r="M19" i="15" s="1"/>
  <c r="M410" i="15" s="1"/>
  <c r="M12" i="15"/>
  <c r="I38" i="31"/>
  <c r="I44" i="31" s="1"/>
  <c r="I37" i="31"/>
  <c r="L13" i="41"/>
  <c r="L19" i="41" s="1"/>
  <c r="L12" i="41"/>
  <c r="E37" i="33"/>
  <c r="E38" i="33"/>
  <c r="E44" i="33" s="1"/>
  <c r="E416" i="33" s="1"/>
  <c r="I13" i="45"/>
  <c r="I19" i="45" s="1"/>
  <c r="I12" i="45"/>
  <c r="K385" i="32"/>
  <c r="D88" i="28"/>
  <c r="D89" i="28"/>
  <c r="D95" i="28" s="1"/>
  <c r="M273" i="38"/>
  <c r="M271" i="38" s="1"/>
  <c r="L489" i="30"/>
  <c r="N353" i="30"/>
  <c r="D471" i="42"/>
  <c r="E277" i="42"/>
  <c r="O471" i="45"/>
  <c r="K449" i="25"/>
  <c r="N498" i="51"/>
  <c r="D622" i="51" s="1"/>
  <c r="J353" i="51"/>
  <c r="J350" i="51"/>
  <c r="J488" i="51"/>
  <c r="L474" i="32"/>
  <c r="N449" i="26"/>
  <c r="J470" i="28"/>
  <c r="J274" i="28"/>
  <c r="L431" i="24"/>
  <c r="O494" i="30"/>
  <c r="O375" i="30"/>
  <c r="J489" i="45"/>
  <c r="O378" i="49"/>
  <c r="E37" i="39"/>
  <c r="E38" i="39"/>
  <c r="E44" i="39" s="1"/>
  <c r="E416" i="39" s="1"/>
  <c r="H12" i="37"/>
  <c r="H13" i="37"/>
  <c r="H19" i="37" s="1"/>
  <c r="H410" i="37" s="1"/>
  <c r="I13" i="24"/>
  <c r="I19" i="24" s="1"/>
  <c r="I12" i="24"/>
  <c r="D13" i="24"/>
  <c r="D19" i="24" s="1"/>
  <c r="D410" i="24" s="1"/>
  <c r="D12" i="24"/>
  <c r="L38" i="50"/>
  <c r="L44" i="50" s="1"/>
  <c r="L37" i="50"/>
  <c r="X535" i="38"/>
  <c r="G37" i="26"/>
  <c r="G38" i="26"/>
  <c r="G44" i="26" s="1"/>
  <c r="G416" i="26" s="1"/>
  <c r="F13" i="40"/>
  <c r="F19" i="40" s="1"/>
  <c r="F12" i="40"/>
  <c r="L12" i="43"/>
  <c r="L13" i="43"/>
  <c r="L19" i="43" s="1"/>
  <c r="H37" i="31"/>
  <c r="H38" i="31"/>
  <c r="H44" i="31" s="1"/>
  <c r="H416" i="31" s="1"/>
  <c r="D133" i="49"/>
  <c r="F13" i="31"/>
  <c r="F19" i="31" s="1"/>
  <c r="F12" i="31"/>
  <c r="L37" i="39"/>
  <c r="L38" i="39"/>
  <c r="L44" i="39" s="1"/>
  <c r="E12" i="43"/>
  <c r="E13" i="43"/>
  <c r="E19" i="43" s="1"/>
  <c r="E410" i="43" s="1"/>
  <c r="M38" i="34"/>
  <c r="M44" i="34" s="1"/>
  <c r="M416" i="34" s="1"/>
  <c r="M37" i="34"/>
  <c r="O12" i="47"/>
  <c r="K12" i="52"/>
  <c r="K13" i="52"/>
  <c r="K19" i="52" s="1"/>
  <c r="K410" i="52" s="1"/>
  <c r="Y540" i="24"/>
  <c r="X535" i="24"/>
  <c r="Y535" i="24" s="1"/>
  <c r="Q531" i="24"/>
  <c r="F290" i="41"/>
  <c r="J133" i="38"/>
  <c r="D12" i="33"/>
  <c r="D13" i="33"/>
  <c r="D19" i="33" s="1"/>
  <c r="D410" i="33" s="1"/>
  <c r="O37" i="26"/>
  <c r="O38" i="26"/>
  <c r="O44" i="26" s="1"/>
  <c r="O416" i="26" s="1"/>
  <c r="M37" i="36"/>
  <c r="M38" i="36"/>
  <c r="M44" i="36" s="1"/>
  <c r="M416" i="36" s="1"/>
  <c r="O12" i="46"/>
  <c r="O13" i="46"/>
  <c r="O19" i="46" s="1"/>
  <c r="O410" i="46" s="1"/>
  <c r="M37" i="46"/>
  <c r="M38" i="46"/>
  <c r="M44" i="46" s="1"/>
  <c r="M416" i="46" s="1"/>
  <c r="J37" i="33"/>
  <c r="J38" i="33"/>
  <c r="J44" i="33" s="1"/>
  <c r="J416" i="33" s="1"/>
  <c r="K12" i="44"/>
  <c r="K13" i="44"/>
  <c r="K19" i="44" s="1"/>
  <c r="K410" i="44" s="1"/>
  <c r="G13" i="49"/>
  <c r="G19" i="49" s="1"/>
  <c r="G410" i="49" s="1"/>
  <c r="G12" i="49"/>
  <c r="O38" i="24"/>
  <c r="O44" i="24" s="1"/>
  <c r="O416" i="24" s="1"/>
  <c r="O37" i="24"/>
  <c r="F208" i="51"/>
  <c r="L12" i="24"/>
  <c r="L13" i="24"/>
  <c r="L19" i="24" s="1"/>
  <c r="M12" i="39"/>
  <c r="M13" i="39"/>
  <c r="M19" i="39" s="1"/>
  <c r="M410" i="39" s="1"/>
  <c r="X535" i="42"/>
  <c r="F12" i="47"/>
  <c r="F13" i="47"/>
  <c r="F19" i="47" s="1"/>
  <c r="E133" i="26"/>
  <c r="F38" i="32"/>
  <c r="F44" i="32" s="1"/>
  <c r="F37" i="32"/>
  <c r="H12" i="51"/>
  <c r="H13" i="51"/>
  <c r="H19" i="51" s="1"/>
  <c r="H410" i="51" s="1"/>
  <c r="M37" i="26"/>
  <c r="M38" i="26"/>
  <c r="M44" i="26" s="1"/>
  <c r="M416" i="26" s="1"/>
  <c r="L107" i="42"/>
  <c r="H38" i="33"/>
  <c r="H44" i="33" s="1"/>
  <c r="H416" i="33" s="1"/>
  <c r="H37" i="33"/>
  <c r="L38" i="42"/>
  <c r="L44" i="42" s="1"/>
  <c r="L37" i="42"/>
  <c r="K37" i="33"/>
  <c r="K38" i="33"/>
  <c r="K44" i="33" s="1"/>
  <c r="K416" i="33" s="1"/>
  <c r="F12" i="48"/>
  <c r="F13" i="48"/>
  <c r="F19" i="48" s="1"/>
  <c r="K38" i="40"/>
  <c r="K44" i="40" s="1"/>
  <c r="K416" i="40" s="1"/>
  <c r="K37" i="40"/>
  <c r="H13" i="52"/>
  <c r="H19" i="52" s="1"/>
  <c r="H410" i="52" s="1"/>
  <c r="H12" i="52"/>
  <c r="K12" i="31"/>
  <c r="K13" i="31"/>
  <c r="K19" i="31" s="1"/>
  <c r="K410" i="31" s="1"/>
  <c r="M183" i="48"/>
  <c r="F12" i="39"/>
  <c r="F13" i="39"/>
  <c r="F19" i="39" s="1"/>
  <c r="Y537" i="52"/>
  <c r="M13" i="32"/>
  <c r="M19" i="32" s="1"/>
  <c r="M410" i="32" s="1"/>
  <c r="M12" i="32"/>
  <c r="N13" i="52"/>
  <c r="N19" i="52" s="1"/>
  <c r="N12" i="52"/>
  <c r="E37" i="31"/>
  <c r="E38" i="31"/>
  <c r="E44" i="31" s="1"/>
  <c r="E416" i="31" s="1"/>
  <c r="J12" i="50"/>
  <c r="J13" i="50"/>
  <c r="J19" i="50" s="1"/>
  <c r="J410" i="50" s="1"/>
  <c r="E13" i="34"/>
  <c r="E19" i="34" s="1"/>
  <c r="E410" i="34" s="1"/>
  <c r="E12" i="34"/>
  <c r="E57" i="32"/>
  <c r="M37" i="50"/>
  <c r="M38" i="50"/>
  <c r="M44" i="50" s="1"/>
  <c r="M416" i="50" s="1"/>
  <c r="L12" i="30"/>
  <c r="L13" i="30"/>
  <c r="L19" i="30" s="1"/>
  <c r="H38" i="36"/>
  <c r="H44" i="36" s="1"/>
  <c r="H416" i="36" s="1"/>
  <c r="H37" i="36"/>
  <c r="I38" i="40"/>
  <c r="I44" i="40" s="1"/>
  <c r="I37" i="40"/>
  <c r="N12" i="39"/>
  <c r="N13" i="39"/>
  <c r="N19" i="39" s="1"/>
  <c r="L208" i="51"/>
  <c r="J13" i="41"/>
  <c r="J19" i="41" s="1"/>
  <c r="J410" i="41" s="1"/>
  <c r="J12" i="41"/>
  <c r="X535" i="25"/>
  <c r="Y535" i="25" s="1"/>
  <c r="Q531" i="25"/>
  <c r="O38" i="28"/>
  <c r="O44" i="28" s="1"/>
  <c r="O416" i="28" s="1"/>
  <c r="O37" i="28"/>
  <c r="I37" i="28"/>
  <c r="I38" i="28"/>
  <c r="I44" i="28" s="1"/>
  <c r="M12" i="29"/>
  <c r="M13" i="29"/>
  <c r="M19" i="29" s="1"/>
  <c r="M410" i="29" s="1"/>
  <c r="J385" i="32"/>
  <c r="N13" i="41"/>
  <c r="N19" i="41" s="1"/>
  <c r="N12" i="41"/>
  <c r="L38" i="45"/>
  <c r="L44" i="45" s="1"/>
  <c r="L37" i="45"/>
  <c r="H12" i="28"/>
  <c r="H13" i="28"/>
  <c r="H19" i="28" s="1"/>
  <c r="H410" i="28" s="1"/>
  <c r="O12" i="29"/>
  <c r="O13" i="29"/>
  <c r="O19" i="29" s="1"/>
  <c r="O410" i="29" s="1"/>
  <c r="H37" i="42"/>
  <c r="H38" i="42"/>
  <c r="H44" i="42" s="1"/>
  <c r="H416" i="42" s="1"/>
  <c r="K37" i="50"/>
  <c r="K38" i="50"/>
  <c r="K44" i="50" s="1"/>
  <c r="K416" i="50" s="1"/>
  <c r="L13" i="46"/>
  <c r="L19" i="46" s="1"/>
  <c r="L12" i="46"/>
  <c r="F38" i="35"/>
  <c r="F44" i="35" s="1"/>
  <c r="F37" i="35"/>
  <c r="N385" i="27"/>
  <c r="N13" i="15"/>
  <c r="N19" i="15" s="1"/>
  <c r="N12" i="15"/>
  <c r="E38" i="40"/>
  <c r="E44" i="40" s="1"/>
  <c r="E416" i="40" s="1"/>
  <c r="E37" i="40"/>
  <c r="F37" i="30"/>
  <c r="F38" i="30"/>
  <c r="F44" i="30" s="1"/>
  <c r="O37" i="25"/>
  <c r="O38" i="25"/>
  <c r="O44" i="25" s="1"/>
  <c r="O416" i="25" s="1"/>
  <c r="I385" i="27"/>
  <c r="N12" i="27"/>
  <c r="N13" i="27"/>
  <c r="N19" i="27" s="1"/>
  <c r="F37" i="25"/>
  <c r="D38" i="15"/>
  <c r="D44" i="15" s="1"/>
  <c r="D416" i="15" s="1"/>
  <c r="D37" i="15"/>
  <c r="Y543" i="24"/>
  <c r="E38" i="42"/>
  <c r="E44" i="42" s="1"/>
  <c r="E416" i="42" s="1"/>
  <c r="E37" i="42"/>
  <c r="X535" i="41"/>
  <c r="G38" i="15"/>
  <c r="G44" i="15" s="1"/>
  <c r="G416" i="15" s="1"/>
  <c r="G37" i="15"/>
  <c r="Y541" i="29"/>
  <c r="G133" i="50"/>
  <c r="D38" i="43"/>
  <c r="D44" i="43" s="1"/>
  <c r="D416" i="43" s="1"/>
  <c r="D37" i="43"/>
  <c r="I13" i="39"/>
  <c r="I19" i="39" s="1"/>
  <c r="I12" i="39"/>
  <c r="E13" i="51"/>
  <c r="E19" i="51" s="1"/>
  <c r="E410" i="51" s="1"/>
  <c r="E12" i="51"/>
  <c r="Y538" i="25"/>
  <c r="J38" i="45"/>
  <c r="J44" i="45" s="1"/>
  <c r="J416" i="45" s="1"/>
  <c r="J37" i="45"/>
  <c r="N57" i="25"/>
  <c r="N310" i="29"/>
  <c r="D284" i="51"/>
  <c r="Y542" i="24"/>
  <c r="K12" i="47"/>
  <c r="K13" i="47"/>
  <c r="K19" i="47" s="1"/>
  <c r="K410" i="47" s="1"/>
  <c r="D12" i="25"/>
  <c r="D13" i="25"/>
  <c r="D19" i="25" s="1"/>
  <c r="D410" i="25" s="1"/>
  <c r="Y546" i="29"/>
  <c r="J37" i="41"/>
  <c r="J38" i="41"/>
  <c r="J44" i="41" s="1"/>
  <c r="J416" i="41" s="1"/>
  <c r="E37" i="15"/>
  <c r="E38" i="15"/>
  <c r="E44" i="15" s="1"/>
  <c r="E416" i="15" s="1"/>
  <c r="G38" i="41"/>
  <c r="G44" i="41" s="1"/>
  <c r="G416" i="41" s="1"/>
  <c r="G37" i="41"/>
  <c r="E12" i="26"/>
  <c r="E13" i="26"/>
  <c r="E19" i="26" s="1"/>
  <c r="E410" i="26" s="1"/>
  <c r="G38" i="31"/>
  <c r="G44" i="31" s="1"/>
  <c r="G416" i="31" s="1"/>
  <c r="G37" i="31"/>
  <c r="H13" i="42"/>
  <c r="H19" i="42" s="1"/>
  <c r="H410" i="42" s="1"/>
  <c r="H12" i="42"/>
  <c r="H234" i="27"/>
  <c r="M284" i="41"/>
  <c r="I37" i="15"/>
  <c r="I38" i="15"/>
  <c r="I44" i="15" s="1"/>
  <c r="J234" i="27"/>
  <c r="O284" i="50"/>
  <c r="J12" i="34"/>
  <c r="J13" i="34"/>
  <c r="J19" i="34" s="1"/>
  <c r="J410" i="34" s="1"/>
  <c r="N13" i="51"/>
  <c r="N19" i="51" s="1"/>
  <c r="N284" i="51"/>
  <c r="F37" i="29"/>
  <c r="F38" i="29"/>
  <c r="F44" i="29" s="1"/>
  <c r="Y543" i="29"/>
  <c r="N12" i="29"/>
  <c r="N13" i="29"/>
  <c r="N19" i="29" s="1"/>
  <c r="M265" i="40"/>
  <c r="M266" i="40"/>
  <c r="M272" i="40" s="1"/>
  <c r="I374" i="31"/>
  <c r="I372" i="31" s="1"/>
  <c r="L97" i="27"/>
  <c r="L427" i="27"/>
  <c r="O391" i="32"/>
  <c r="O392" i="32"/>
  <c r="O398" i="32" s="1"/>
  <c r="O501" i="32" s="1"/>
  <c r="M13" i="42"/>
  <c r="M19" i="42" s="1"/>
  <c r="M410" i="42" s="1"/>
  <c r="M12" i="42"/>
  <c r="H37" i="43"/>
  <c r="H38" i="43"/>
  <c r="H44" i="43" s="1"/>
  <c r="H416" i="43" s="1"/>
  <c r="J37" i="24"/>
  <c r="J38" i="24"/>
  <c r="J44" i="24" s="1"/>
  <c r="J416" i="24" s="1"/>
  <c r="I12" i="48"/>
  <c r="I13" i="48"/>
  <c r="I19" i="48" s="1"/>
  <c r="J215" i="51"/>
  <c r="J221" i="51" s="1"/>
  <c r="J459" i="51" s="1"/>
  <c r="E12" i="33"/>
  <c r="E13" i="33"/>
  <c r="E19" i="33" s="1"/>
  <c r="E410" i="33" s="1"/>
  <c r="L97" i="49"/>
  <c r="L427" i="49"/>
  <c r="M100" i="49"/>
  <c r="E431" i="46"/>
  <c r="E490" i="39"/>
  <c r="N107" i="42"/>
  <c r="X535" i="44"/>
  <c r="I37" i="39"/>
  <c r="I38" i="39"/>
  <c r="I44" i="39" s="1"/>
  <c r="I12" i="30"/>
  <c r="I13" i="30"/>
  <c r="I19" i="30" s="1"/>
  <c r="F37" i="51"/>
  <c r="F38" i="51"/>
  <c r="F44" i="51" s="1"/>
  <c r="L13" i="33"/>
  <c r="L19" i="33" s="1"/>
  <c r="L12" i="33"/>
  <c r="G12" i="38"/>
  <c r="G13" i="38"/>
  <c r="G19" i="38" s="1"/>
  <c r="G410" i="38" s="1"/>
  <c r="M12" i="38"/>
  <c r="M13" i="38"/>
  <c r="M19" i="38" s="1"/>
  <c r="M410" i="38" s="1"/>
  <c r="G13" i="43"/>
  <c r="G19" i="43" s="1"/>
  <c r="G410" i="43" s="1"/>
  <c r="G12" i="43"/>
  <c r="O37" i="32"/>
  <c r="O38" i="32"/>
  <c r="O44" i="32" s="1"/>
  <c r="O416" i="32" s="1"/>
  <c r="L133" i="38"/>
  <c r="D37" i="52"/>
  <c r="D38" i="52"/>
  <c r="D44" i="52" s="1"/>
  <c r="D416" i="52" s="1"/>
  <c r="Y539" i="52"/>
  <c r="H37" i="41"/>
  <c r="H38" i="41"/>
  <c r="H44" i="41" s="1"/>
  <c r="H416" i="41" s="1"/>
  <c r="J37" i="42"/>
  <c r="J38" i="42"/>
  <c r="J44" i="42" s="1"/>
  <c r="J416" i="42" s="1"/>
  <c r="M12" i="40"/>
  <c r="M13" i="40"/>
  <c r="M19" i="40" s="1"/>
  <c r="M410" i="40" s="1"/>
  <c r="L284" i="50"/>
  <c r="E133" i="49"/>
  <c r="F12" i="52"/>
  <c r="F13" i="52"/>
  <c r="F19" i="52" s="1"/>
  <c r="I38" i="46"/>
  <c r="I44" i="46" s="1"/>
  <c r="I37" i="46"/>
  <c r="M284" i="48"/>
  <c r="E208" i="51"/>
  <c r="J38" i="34"/>
  <c r="J44" i="34" s="1"/>
  <c r="J416" i="34" s="1"/>
  <c r="J37" i="34"/>
  <c r="I385" i="32"/>
  <c r="E310" i="31"/>
  <c r="Y536" i="52"/>
  <c r="O37" i="47"/>
  <c r="O38" i="47"/>
  <c r="O44" i="47" s="1"/>
  <c r="O416" i="47" s="1"/>
  <c r="I13" i="34"/>
  <c r="I19" i="34" s="1"/>
  <c r="I12" i="34"/>
  <c r="H310" i="38"/>
  <c r="L37" i="47"/>
  <c r="L38" i="47"/>
  <c r="L44" i="47" s="1"/>
  <c r="N12" i="36"/>
  <c r="N13" i="36"/>
  <c r="N19" i="36" s="1"/>
  <c r="I208" i="30"/>
  <c r="O133" i="38"/>
  <c r="H140" i="25"/>
  <c r="H146" i="25" s="1"/>
  <c r="H440" i="25" s="1"/>
  <c r="L57" i="25"/>
  <c r="K133" i="50"/>
  <c r="G13" i="51"/>
  <c r="G19" i="51" s="1"/>
  <c r="G410" i="51" s="1"/>
  <c r="G12" i="51"/>
  <c r="X535" i="29"/>
  <c r="Y535" i="29" s="1"/>
  <c r="Q531" i="29"/>
  <c r="E37" i="27"/>
  <c r="E38" i="27"/>
  <c r="E44" i="27" s="1"/>
  <c r="E416" i="27" s="1"/>
  <c r="L12" i="29"/>
  <c r="D37" i="28"/>
  <c r="D38" i="28"/>
  <c r="D44" i="28" s="1"/>
  <c r="D416" i="28" s="1"/>
  <c r="I385" i="35"/>
  <c r="H12" i="49"/>
  <c r="H13" i="49"/>
  <c r="H19" i="49" s="1"/>
  <c r="H410" i="49" s="1"/>
  <c r="H284" i="37"/>
  <c r="E37" i="36"/>
  <c r="E38" i="36"/>
  <c r="E44" i="36" s="1"/>
  <c r="E416" i="36" s="1"/>
  <c r="O133" i="25"/>
  <c r="J37" i="28"/>
  <c r="J38" i="28"/>
  <c r="J44" i="28" s="1"/>
  <c r="J416" i="28" s="1"/>
  <c r="N13" i="32"/>
  <c r="N19" i="32" s="1"/>
  <c r="N12" i="32"/>
  <c r="H385" i="27"/>
  <c r="K234" i="27"/>
  <c r="F37" i="49"/>
  <c r="F38" i="49"/>
  <c r="F44" i="49" s="1"/>
  <c r="I37" i="47"/>
  <c r="I38" i="47"/>
  <c r="I44" i="47" s="1"/>
  <c r="K37" i="28"/>
  <c r="K38" i="28"/>
  <c r="K44" i="28" s="1"/>
  <c r="K416" i="28" s="1"/>
  <c r="H38" i="28"/>
  <c r="H44" i="28" s="1"/>
  <c r="H416" i="28" s="1"/>
  <c r="H37" i="28"/>
  <c r="G385" i="49"/>
  <c r="K12" i="35"/>
  <c r="K13" i="35"/>
  <c r="K19" i="35" s="1"/>
  <c r="K410" i="35" s="1"/>
  <c r="E37" i="24"/>
  <c r="E38" i="24"/>
  <c r="E44" i="24" s="1"/>
  <c r="E416" i="24" s="1"/>
  <c r="J133" i="50"/>
  <c r="M284" i="50"/>
  <c r="Y540" i="29"/>
  <c r="I12" i="41"/>
  <c r="I13" i="41"/>
  <c r="I19" i="41" s="1"/>
  <c r="Y546" i="25"/>
  <c r="H37" i="37"/>
  <c r="H38" i="37"/>
  <c r="H44" i="37" s="1"/>
  <c r="H416" i="37" s="1"/>
  <c r="N38" i="49"/>
  <c r="N44" i="49" s="1"/>
  <c r="N37" i="49"/>
  <c r="E183" i="48"/>
  <c r="I38" i="26"/>
  <c r="I44" i="26" s="1"/>
  <c r="I37" i="26"/>
  <c r="L12" i="51"/>
  <c r="L13" i="51"/>
  <c r="L19" i="51" s="1"/>
  <c r="E37" i="29"/>
  <c r="E38" i="29"/>
  <c r="E44" i="29" s="1"/>
  <c r="E416" i="29" s="1"/>
  <c r="J13" i="44"/>
  <c r="J19" i="44" s="1"/>
  <c r="J410" i="44" s="1"/>
  <c r="K37" i="45"/>
  <c r="K38" i="45"/>
  <c r="K44" i="45" s="1"/>
  <c r="K416" i="45" s="1"/>
  <c r="H12" i="35"/>
  <c r="H13" i="35"/>
  <c r="H19" i="35" s="1"/>
  <c r="H410" i="35" s="1"/>
  <c r="E133" i="15"/>
  <c r="Y536" i="34"/>
  <c r="D208" i="51"/>
  <c r="O37" i="27"/>
  <c r="O38" i="27"/>
  <c r="O44" i="27" s="1"/>
  <c r="O416" i="27" s="1"/>
  <c r="N37" i="15"/>
  <c r="N38" i="15"/>
  <c r="N44" i="15" s="1"/>
  <c r="I133" i="15"/>
  <c r="E183" i="25"/>
  <c r="O13" i="45"/>
  <c r="O19" i="45" s="1"/>
  <c r="O410" i="45" s="1"/>
  <c r="O12" i="45"/>
  <c r="G38" i="29"/>
  <c r="G44" i="29" s="1"/>
  <c r="G416" i="29" s="1"/>
  <c r="G37" i="29"/>
  <c r="G284" i="45"/>
  <c r="X535" i="48"/>
  <c r="M37" i="49"/>
  <c r="M38" i="49"/>
  <c r="M44" i="49" s="1"/>
  <c r="M416" i="49" s="1"/>
  <c r="H385" i="49"/>
  <c r="O12" i="40"/>
  <c r="O13" i="40"/>
  <c r="O19" i="40" s="1"/>
  <c r="O410" i="40" s="1"/>
  <c r="H38" i="27"/>
  <c r="H44" i="27" s="1"/>
  <c r="H416" i="27" s="1"/>
  <c r="H37" i="27"/>
  <c r="D310" i="29"/>
  <c r="J385" i="27"/>
  <c r="N13" i="28"/>
  <c r="N19" i="28" s="1"/>
  <c r="N12" i="28"/>
  <c r="AR50" i="17"/>
  <c r="AQ50" i="17"/>
  <c r="AO50" i="17"/>
  <c r="AT50" i="17"/>
  <c r="AR126" i="17"/>
  <c r="M366" i="40"/>
  <c r="M367" i="40"/>
  <c r="M373" i="40" s="1"/>
  <c r="O489" i="30"/>
  <c r="M449" i="32"/>
  <c r="L449" i="49"/>
  <c r="K492" i="28"/>
  <c r="I13" i="46"/>
  <c r="I19" i="46" s="1"/>
  <c r="G12" i="39"/>
  <c r="G13" i="39"/>
  <c r="G19" i="39" s="1"/>
  <c r="G410" i="39" s="1"/>
  <c r="G13" i="42"/>
  <c r="G19" i="42" s="1"/>
  <c r="G410" i="42" s="1"/>
  <c r="G12" i="42"/>
  <c r="H12" i="40"/>
  <c r="H13" i="40"/>
  <c r="H19" i="40" s="1"/>
  <c r="H410" i="40" s="1"/>
  <c r="I38" i="32"/>
  <c r="I44" i="32" s="1"/>
  <c r="I37" i="32"/>
  <c r="J12" i="49"/>
  <c r="J13" i="49"/>
  <c r="J19" i="49" s="1"/>
  <c r="J410" i="49" s="1"/>
  <c r="I38" i="33"/>
  <c r="I44" i="33" s="1"/>
  <c r="I37" i="33"/>
  <c r="N37" i="50"/>
  <c r="N38" i="50"/>
  <c r="N44" i="50" s="1"/>
  <c r="X535" i="47"/>
  <c r="M495" i="30"/>
  <c r="N378" i="30"/>
  <c r="J498" i="43"/>
  <c r="D627" i="43" s="1"/>
  <c r="J431" i="25"/>
  <c r="G470" i="25"/>
  <c r="G274" i="25"/>
  <c r="O57" i="32"/>
  <c r="E13" i="24"/>
  <c r="E19" i="24" s="1"/>
  <c r="E410" i="24" s="1"/>
  <c r="E12" i="24"/>
  <c r="K37" i="34"/>
  <c r="K38" i="34"/>
  <c r="K44" i="34" s="1"/>
  <c r="K416" i="34" s="1"/>
  <c r="G183" i="39"/>
  <c r="D37" i="49"/>
  <c r="D38" i="49"/>
  <c r="D44" i="49" s="1"/>
  <c r="D416" i="49" s="1"/>
  <c r="N13" i="42"/>
  <c r="N19" i="42" s="1"/>
  <c r="N12" i="42"/>
  <c r="L13" i="39"/>
  <c r="L19" i="39" s="1"/>
  <c r="L12" i="39"/>
  <c r="AR182" i="17"/>
  <c r="AO182" i="17"/>
  <c r="AT182" i="17"/>
  <c r="AQ182" i="17"/>
  <c r="E12" i="49"/>
  <c r="E13" i="49"/>
  <c r="E19" i="49" s="1"/>
  <c r="E410" i="49" s="1"/>
  <c r="G13" i="33"/>
  <c r="G19" i="33" s="1"/>
  <c r="G410" i="33" s="1"/>
  <c r="G12" i="33"/>
  <c r="G284" i="34"/>
  <c r="E284" i="50"/>
  <c r="F37" i="24"/>
  <c r="F38" i="24"/>
  <c r="F44" i="24" s="1"/>
  <c r="J445" i="37"/>
  <c r="J173" i="37"/>
  <c r="J176" i="37"/>
  <c r="G428" i="26"/>
  <c r="J489" i="32"/>
  <c r="K353" i="32"/>
  <c r="L172" i="51"/>
  <c r="L170" i="51" s="1"/>
  <c r="J489" i="29"/>
  <c r="K353" i="29"/>
  <c r="M374" i="30"/>
  <c r="M372" i="30" s="1"/>
  <c r="F470" i="50"/>
  <c r="F274" i="50"/>
  <c r="K427" i="32"/>
  <c r="K97" i="32"/>
  <c r="K445" i="42"/>
  <c r="K173" i="42"/>
  <c r="N488" i="42"/>
  <c r="N350" i="42"/>
  <c r="M353" i="42"/>
  <c r="D353" i="42"/>
  <c r="O449" i="50"/>
  <c r="G474" i="38"/>
  <c r="L471" i="29"/>
  <c r="N277" i="29"/>
  <c r="L274" i="29"/>
  <c r="M498" i="39"/>
  <c r="D621" i="39" s="1"/>
  <c r="I431" i="28"/>
  <c r="H97" i="47"/>
  <c r="H427" i="47"/>
  <c r="G100" i="47"/>
  <c r="K445" i="38"/>
  <c r="K173" i="38"/>
  <c r="J176" i="38"/>
  <c r="N449" i="35"/>
  <c r="G273" i="15"/>
  <c r="G271" i="15" s="1"/>
  <c r="J490" i="44"/>
  <c r="D274" i="47"/>
  <c r="D470" i="47"/>
  <c r="D277" i="47"/>
  <c r="F449" i="41"/>
  <c r="J375" i="36"/>
  <c r="J494" i="36"/>
  <c r="J378" i="36"/>
  <c r="L37" i="49"/>
  <c r="L38" i="49"/>
  <c r="L44" i="49" s="1"/>
  <c r="I13" i="52"/>
  <c r="I19" i="52" s="1"/>
  <c r="D38" i="42"/>
  <c r="D44" i="42" s="1"/>
  <c r="D416" i="42" s="1"/>
  <c r="D37" i="42"/>
  <c r="J37" i="46"/>
  <c r="J38" i="46"/>
  <c r="J44" i="46" s="1"/>
  <c r="J416" i="46" s="1"/>
  <c r="D12" i="43"/>
  <c r="D13" i="43"/>
  <c r="D19" i="43" s="1"/>
  <c r="D410" i="43" s="1"/>
  <c r="L37" i="43"/>
  <c r="L38" i="43"/>
  <c r="L44" i="43" s="1"/>
  <c r="K13" i="34"/>
  <c r="K19" i="34" s="1"/>
  <c r="K410" i="34" s="1"/>
  <c r="K12" i="34"/>
  <c r="N385" i="32"/>
  <c r="F12" i="24"/>
  <c r="F13" i="24"/>
  <c r="F19" i="24" s="1"/>
  <c r="D37" i="46"/>
  <c r="D38" i="46"/>
  <c r="D44" i="46" s="1"/>
  <c r="D416" i="46" s="1"/>
  <c r="J38" i="26"/>
  <c r="J44" i="26" s="1"/>
  <c r="J416" i="26" s="1"/>
  <c r="J37" i="26"/>
  <c r="F38" i="43"/>
  <c r="F44" i="43" s="1"/>
  <c r="F37" i="43"/>
  <c r="G12" i="24"/>
  <c r="G13" i="24"/>
  <c r="G19" i="24" s="1"/>
  <c r="G410" i="24" s="1"/>
  <c r="J310" i="31"/>
  <c r="Y541" i="24"/>
  <c r="H37" i="51"/>
  <c r="H38" i="51"/>
  <c r="H44" i="51" s="1"/>
  <c r="H416" i="51" s="1"/>
  <c r="O13" i="34"/>
  <c r="O19" i="34" s="1"/>
  <c r="O410" i="34" s="1"/>
  <c r="O12" i="34"/>
  <c r="F107" i="42"/>
  <c r="J12" i="51"/>
  <c r="J13" i="51"/>
  <c r="J19" i="51" s="1"/>
  <c r="J410" i="51" s="1"/>
  <c r="E38" i="46"/>
  <c r="E44" i="46" s="1"/>
  <c r="E416" i="46" s="1"/>
  <c r="E37" i="46"/>
  <c r="J284" i="50"/>
  <c r="G38" i="33"/>
  <c r="G44" i="33" s="1"/>
  <c r="G416" i="33" s="1"/>
  <c r="F38" i="44"/>
  <c r="F44" i="44" s="1"/>
  <c r="F37" i="44"/>
  <c r="F310" i="37"/>
  <c r="Y545" i="24"/>
  <c r="G37" i="42"/>
  <c r="G38" i="42"/>
  <c r="G44" i="42" s="1"/>
  <c r="G416" i="42" s="1"/>
  <c r="E37" i="37"/>
  <c r="E38" i="37"/>
  <c r="E44" i="37" s="1"/>
  <c r="E416" i="37" s="1"/>
  <c r="E234" i="35"/>
  <c r="E38" i="50"/>
  <c r="E44" i="50" s="1"/>
  <c r="E416" i="50" s="1"/>
  <c r="E37" i="50"/>
  <c r="F38" i="47"/>
  <c r="F44" i="47" s="1"/>
  <c r="F37" i="47"/>
  <c r="L12" i="40"/>
  <c r="L13" i="40"/>
  <c r="L19" i="40" s="1"/>
  <c r="D37" i="40"/>
  <c r="K38" i="48"/>
  <c r="K44" i="48" s="1"/>
  <c r="K416" i="48" s="1"/>
  <c r="K37" i="48"/>
  <c r="G183" i="38"/>
  <c r="L13" i="34"/>
  <c r="L19" i="34" s="1"/>
  <c r="L12" i="34"/>
  <c r="I13" i="43"/>
  <c r="I19" i="43" s="1"/>
  <c r="I12" i="43"/>
  <c r="K38" i="37"/>
  <c r="K44" i="37" s="1"/>
  <c r="K416" i="37" s="1"/>
  <c r="K37" i="37"/>
  <c r="N208" i="47"/>
  <c r="L12" i="31"/>
  <c r="L13" i="31"/>
  <c r="L19" i="31" s="1"/>
  <c r="H12" i="38"/>
  <c r="H13" i="38"/>
  <c r="H19" i="38" s="1"/>
  <c r="H410" i="38" s="1"/>
  <c r="E38" i="26"/>
  <c r="E44" i="26" s="1"/>
  <c r="E416" i="26" s="1"/>
  <c r="E37" i="26"/>
  <c r="I38" i="24"/>
  <c r="I44" i="24" s="1"/>
  <c r="I37" i="24"/>
  <c r="D12" i="32"/>
  <c r="D13" i="32"/>
  <c r="D19" i="32" s="1"/>
  <c r="D410" i="32" s="1"/>
  <c r="G13" i="44"/>
  <c r="G19" i="44" s="1"/>
  <c r="G410" i="44" s="1"/>
  <c r="G12" i="44"/>
  <c r="K12" i="49"/>
  <c r="K13" i="49"/>
  <c r="K19" i="49" s="1"/>
  <c r="K410" i="49" s="1"/>
  <c r="AQ87" i="17"/>
  <c r="AR87" i="17"/>
  <c r="AO87" i="17"/>
  <c r="AT87" i="17"/>
  <c r="F385" i="30"/>
  <c r="N12" i="26"/>
  <c r="N13" i="26"/>
  <c r="N19" i="26" s="1"/>
  <c r="H37" i="34"/>
  <c r="H38" i="34"/>
  <c r="H44" i="34" s="1"/>
  <c r="H416" i="34" s="1"/>
  <c r="I57" i="32"/>
  <c r="K38" i="52"/>
  <c r="K44" i="52" s="1"/>
  <c r="K416" i="52" s="1"/>
  <c r="K37" i="52"/>
  <c r="N37" i="40"/>
  <c r="N38" i="40"/>
  <c r="N44" i="40" s="1"/>
  <c r="E37" i="49"/>
  <c r="E38" i="49"/>
  <c r="E44" i="49" s="1"/>
  <c r="E416" i="49" s="1"/>
  <c r="I37" i="37"/>
  <c r="I38" i="37"/>
  <c r="I44" i="37" s="1"/>
  <c r="D37" i="35"/>
  <c r="D38" i="35"/>
  <c r="D44" i="35" s="1"/>
  <c r="D416" i="35" s="1"/>
  <c r="G284" i="48"/>
  <c r="E37" i="51"/>
  <c r="L38" i="37"/>
  <c r="L44" i="37" s="1"/>
  <c r="N38" i="34"/>
  <c r="N44" i="34" s="1"/>
  <c r="N37" i="34"/>
  <c r="D38" i="34"/>
  <c r="D44" i="34" s="1"/>
  <c r="D416" i="34" s="1"/>
  <c r="D37" i="34"/>
  <c r="H385" i="32"/>
  <c r="K385" i="26"/>
  <c r="J12" i="36"/>
  <c r="J13" i="36"/>
  <c r="J19" i="36" s="1"/>
  <c r="J410" i="36" s="1"/>
  <c r="L38" i="36"/>
  <c r="L44" i="36" s="1"/>
  <c r="L37" i="36"/>
  <c r="K37" i="38"/>
  <c r="K38" i="38"/>
  <c r="K44" i="38" s="1"/>
  <c r="K416" i="38" s="1"/>
  <c r="F37" i="26"/>
  <c r="F38" i="26"/>
  <c r="F44" i="26" s="1"/>
  <c r="L38" i="35"/>
  <c r="L44" i="35" s="1"/>
  <c r="L37" i="35"/>
  <c r="O13" i="15"/>
  <c r="O19" i="15" s="1"/>
  <c r="O410" i="15" s="1"/>
  <c r="O12" i="15"/>
  <c r="M38" i="35"/>
  <c r="M44" i="35" s="1"/>
  <c r="M416" i="35" s="1"/>
  <c r="M37" i="35"/>
  <c r="D385" i="27"/>
  <c r="E284" i="41"/>
  <c r="L37" i="29"/>
  <c r="L38" i="29"/>
  <c r="L44" i="29" s="1"/>
  <c r="J310" i="29"/>
  <c r="M13" i="25"/>
  <c r="M19" i="25" s="1"/>
  <c r="M410" i="25" s="1"/>
  <c r="M12" i="25"/>
  <c r="F37" i="40"/>
  <c r="F38" i="40"/>
  <c r="F44" i="40" s="1"/>
  <c r="I38" i="51"/>
  <c r="I44" i="51" s="1"/>
  <c r="I37" i="51"/>
  <c r="D12" i="41"/>
  <c r="D13" i="41"/>
  <c r="D19" i="41" s="1"/>
  <c r="D410" i="41" s="1"/>
  <c r="Y545" i="52"/>
  <c r="O133" i="15"/>
  <c r="I38" i="45"/>
  <c r="I44" i="45" s="1"/>
  <c r="I37" i="45"/>
  <c r="M37" i="28"/>
  <c r="M38" i="28"/>
  <c r="M44" i="28" s="1"/>
  <c r="M416" i="28" s="1"/>
  <c r="H57" i="32"/>
  <c r="F12" i="44"/>
  <c r="F13" i="44"/>
  <c r="F19" i="44" s="1"/>
  <c r="N13" i="47"/>
  <c r="N19" i="47" s="1"/>
  <c r="N12" i="47"/>
  <c r="E385" i="32"/>
  <c r="E57" i="52"/>
  <c r="I284" i="51"/>
  <c r="L38" i="44"/>
  <c r="L44" i="44" s="1"/>
  <c r="L37" i="44"/>
  <c r="E12" i="29"/>
  <c r="E13" i="29"/>
  <c r="E19" i="29" s="1"/>
  <c r="E410" i="29" s="1"/>
  <c r="I12" i="15"/>
  <c r="K12" i="25"/>
  <c r="K13" i="25"/>
  <c r="K19" i="25" s="1"/>
  <c r="K410" i="25" s="1"/>
  <c r="O12" i="28"/>
  <c r="O13" i="28"/>
  <c r="O19" i="28" s="1"/>
  <c r="O410" i="28" s="1"/>
  <c r="O37" i="41"/>
  <c r="O38" i="41"/>
  <c r="O44" i="41" s="1"/>
  <c r="O416" i="41" s="1"/>
  <c r="D234" i="27"/>
  <c r="D310" i="15"/>
  <c r="I284" i="41"/>
  <c r="F133" i="49"/>
  <c r="M38" i="30"/>
  <c r="M44" i="30" s="1"/>
  <c r="M416" i="30" s="1"/>
  <c r="M37" i="30"/>
  <c r="N208" i="51"/>
  <c r="L38" i="28"/>
  <c r="L44" i="28" s="1"/>
  <c r="G12" i="45"/>
  <c r="G13" i="45"/>
  <c r="G19" i="45" s="1"/>
  <c r="G410" i="45" s="1"/>
  <c r="G13" i="35"/>
  <c r="G19" i="35" s="1"/>
  <c r="G410" i="35" s="1"/>
  <c r="G12" i="35"/>
  <c r="J13" i="32"/>
  <c r="J19" i="32" s="1"/>
  <c r="J410" i="32" s="1"/>
  <c r="J12" i="32"/>
  <c r="G12" i="28"/>
  <c r="G13" i="28"/>
  <c r="G19" i="28" s="1"/>
  <c r="G410" i="28" s="1"/>
  <c r="Y543" i="25"/>
  <c r="K284" i="41"/>
  <c r="F234" i="33"/>
  <c r="J12" i="37"/>
  <c r="J13" i="37"/>
  <c r="J19" i="37" s="1"/>
  <c r="J410" i="37" s="1"/>
  <c r="M208" i="51"/>
  <c r="I12" i="35"/>
  <c r="I13" i="35"/>
  <c r="I19" i="35" s="1"/>
  <c r="L385" i="27"/>
  <c r="L12" i="35"/>
  <c r="G13" i="15"/>
  <c r="G19" i="15" s="1"/>
  <c r="G410" i="15" s="1"/>
  <c r="G12" i="15"/>
  <c r="E310" i="25"/>
  <c r="D13" i="34"/>
  <c r="D19" i="34" s="1"/>
  <c r="D410" i="34" s="1"/>
  <c r="D12" i="34"/>
  <c r="N12" i="43"/>
  <c r="N13" i="43"/>
  <c r="N19" i="43" s="1"/>
  <c r="N13" i="44"/>
  <c r="N19" i="44" s="1"/>
  <c r="M37" i="31"/>
  <c r="M38" i="31"/>
  <c r="M44" i="31" s="1"/>
  <c r="M416" i="31" s="1"/>
  <c r="Y536" i="29"/>
  <c r="O234" i="27"/>
  <c r="M13" i="33"/>
  <c r="M19" i="33" s="1"/>
  <c r="M410" i="33" s="1"/>
  <c r="M12" i="33"/>
  <c r="H13" i="41"/>
  <c r="H19" i="41" s="1"/>
  <c r="H410" i="41" s="1"/>
  <c r="H12" i="41"/>
  <c r="F12" i="28"/>
  <c r="F13" i="28"/>
  <c r="F19" i="28" s="1"/>
  <c r="H57" i="25"/>
  <c r="Y542" i="29"/>
  <c r="F310" i="29"/>
  <c r="E37" i="47"/>
  <c r="E38" i="47"/>
  <c r="E44" i="47" s="1"/>
  <c r="E416" i="47" s="1"/>
  <c r="N183" i="29"/>
  <c r="AR129" i="17"/>
  <c r="AT129" i="17"/>
  <c r="AO129" i="17"/>
  <c r="AQ129" i="17"/>
  <c r="AR77" i="17"/>
  <c r="AT133" i="17"/>
  <c r="AR133" i="17"/>
  <c r="AO133" i="17"/>
  <c r="AQ133" i="17"/>
  <c r="AT177" i="17"/>
  <c r="AR81" i="17"/>
  <c r="AO81" i="17"/>
  <c r="AQ81" i="17"/>
  <c r="AT81" i="17"/>
  <c r="AR49" i="17"/>
  <c r="AQ49" i="17"/>
  <c r="AO49" i="17"/>
  <c r="AT49" i="17"/>
  <c r="O38" i="34"/>
  <c r="O44" i="34" s="1"/>
  <c r="O416" i="34" s="1"/>
  <c r="O37" i="34"/>
  <c r="O107" i="47"/>
  <c r="F38" i="50"/>
  <c r="F44" i="50" s="1"/>
  <c r="F37" i="50"/>
  <c r="H113" i="42"/>
  <c r="H114" i="42"/>
  <c r="H120" i="42" s="1"/>
  <c r="H434" i="42" s="1"/>
  <c r="F38" i="39"/>
  <c r="F44" i="39" s="1"/>
  <c r="F37" i="39"/>
  <c r="O310" i="32"/>
  <c r="G37" i="37"/>
  <c r="G38" i="37"/>
  <c r="G44" i="37" s="1"/>
  <c r="G416" i="37" s="1"/>
  <c r="N37" i="31"/>
  <c r="N38" i="31"/>
  <c r="N44" i="31" s="1"/>
  <c r="E13" i="39"/>
  <c r="E19" i="39" s="1"/>
  <c r="E410" i="39" s="1"/>
  <c r="E12" i="39"/>
  <c r="I38" i="48"/>
  <c r="I44" i="48" s="1"/>
  <c r="I37" i="48"/>
  <c r="G37" i="39"/>
  <c r="G38" i="39"/>
  <c r="G44" i="39" s="1"/>
  <c r="G416" i="39" s="1"/>
  <c r="O133" i="49"/>
  <c r="L342" i="45"/>
  <c r="L348" i="45" s="1"/>
  <c r="L341" i="45"/>
  <c r="M471" i="38"/>
  <c r="N277" i="38"/>
  <c r="J349" i="29"/>
  <c r="J347" i="29" s="1"/>
  <c r="H488" i="43"/>
  <c r="H350" i="43"/>
  <c r="E173" i="45"/>
  <c r="E445" i="45"/>
  <c r="J496" i="35"/>
  <c r="J350" i="44"/>
  <c r="J488" i="44"/>
  <c r="J488" i="40"/>
  <c r="J350" i="40"/>
  <c r="I107" i="42"/>
  <c r="I284" i="50"/>
  <c r="D165" i="39"/>
  <c r="D171" i="39" s="1"/>
  <c r="D164" i="39"/>
  <c r="H494" i="49"/>
  <c r="H375" i="49"/>
  <c r="G378" i="49"/>
  <c r="L446" i="51"/>
  <c r="G96" i="52"/>
  <c r="G470" i="27"/>
  <c r="G274" i="27"/>
  <c r="G277" i="27"/>
  <c r="I428" i="31"/>
  <c r="K100" i="31"/>
  <c r="G349" i="32"/>
  <c r="G347" i="32" s="1"/>
  <c r="H431" i="28"/>
  <c r="J350" i="36"/>
  <c r="J488" i="36"/>
  <c r="H427" i="28"/>
  <c r="G100" i="28"/>
  <c r="H97" i="28"/>
  <c r="L133" i="50"/>
  <c r="G133" i="26"/>
  <c r="I234" i="50"/>
  <c r="G13" i="37"/>
  <c r="G19" i="37" s="1"/>
  <c r="G410" i="37" s="1"/>
  <c r="G12" i="37"/>
  <c r="N183" i="31"/>
  <c r="K13" i="39"/>
  <c r="K19" i="39" s="1"/>
  <c r="K410" i="39" s="1"/>
  <c r="K12" i="39"/>
  <c r="J38" i="37"/>
  <c r="J44" i="37" s="1"/>
  <c r="J416" i="37" s="1"/>
  <c r="J37" i="37"/>
  <c r="J37" i="49"/>
  <c r="J38" i="49"/>
  <c r="J44" i="49" s="1"/>
  <c r="J416" i="49" s="1"/>
  <c r="K37" i="42"/>
  <c r="K38" i="42"/>
  <c r="K44" i="42" s="1"/>
  <c r="K416" i="42" s="1"/>
  <c r="L37" i="32"/>
  <c r="L38" i="32"/>
  <c r="L44" i="32" s="1"/>
  <c r="D37" i="50"/>
  <c r="D38" i="50"/>
  <c r="D44" i="50" s="1"/>
  <c r="D416" i="50" s="1"/>
  <c r="H208" i="51"/>
  <c r="M57" i="42"/>
  <c r="X535" i="46"/>
  <c r="F12" i="35"/>
  <c r="F13" i="35"/>
  <c r="F19" i="35" s="1"/>
  <c r="E183" i="49"/>
  <c r="O38" i="30"/>
  <c r="O44" i="30" s="1"/>
  <c r="O416" i="30" s="1"/>
  <c r="O37" i="30"/>
  <c r="H13" i="31"/>
  <c r="H19" i="31" s="1"/>
  <c r="H410" i="31" s="1"/>
  <c r="H12" i="31"/>
  <c r="F208" i="44"/>
  <c r="O310" i="34"/>
  <c r="N38" i="46"/>
  <c r="N44" i="46" s="1"/>
  <c r="N37" i="46"/>
  <c r="Y539" i="44"/>
  <c r="K13" i="33"/>
  <c r="K19" i="33" s="1"/>
  <c r="K410" i="33" s="1"/>
  <c r="K12" i="33"/>
  <c r="J208" i="47"/>
  <c r="E208" i="37"/>
  <c r="F208" i="47"/>
  <c r="M284" i="51"/>
  <c r="I183" i="49"/>
  <c r="Y537" i="41"/>
  <c r="G37" i="52"/>
  <c r="G38" i="52"/>
  <c r="G44" i="52" s="1"/>
  <c r="G416" i="52" s="1"/>
  <c r="H183" i="26"/>
  <c r="L284" i="31"/>
  <c r="O37" i="43"/>
  <c r="O38" i="43"/>
  <c r="O44" i="43" s="1"/>
  <c r="O416" i="43" s="1"/>
  <c r="L385" i="49"/>
  <c r="Y546" i="41"/>
  <c r="H57" i="33"/>
  <c r="N38" i="47"/>
  <c r="N44" i="47" s="1"/>
  <c r="N37" i="47"/>
  <c r="Y541" i="40"/>
  <c r="F12" i="43"/>
  <c r="F13" i="43"/>
  <c r="F19" i="43" s="1"/>
  <c r="K234" i="50"/>
  <c r="G38" i="46"/>
  <c r="G44" i="46" s="1"/>
  <c r="G416" i="46" s="1"/>
  <c r="G37" i="46"/>
  <c r="Y538" i="32"/>
  <c r="F310" i="31"/>
  <c r="D133" i="26"/>
  <c r="K37" i="30"/>
  <c r="K38" i="30"/>
  <c r="K44" i="30" s="1"/>
  <c r="K416" i="30" s="1"/>
  <c r="K38" i="31"/>
  <c r="K44" i="31" s="1"/>
  <c r="K416" i="31" s="1"/>
  <c r="K37" i="31"/>
  <c r="H310" i="34"/>
  <c r="AQ128" i="17"/>
  <c r="H133" i="49"/>
  <c r="Y541" i="44"/>
  <c r="N310" i="31"/>
  <c r="G385" i="32"/>
  <c r="F13" i="50"/>
  <c r="F19" i="50" s="1"/>
  <c r="F12" i="50"/>
  <c r="D13" i="37"/>
  <c r="D19" i="37" s="1"/>
  <c r="D410" i="37" s="1"/>
  <c r="D12" i="37"/>
  <c r="M13" i="48"/>
  <c r="M19" i="48" s="1"/>
  <c r="M410" i="48" s="1"/>
  <c r="M12" i="48"/>
  <c r="G310" i="24"/>
  <c r="J57" i="42"/>
  <c r="M385" i="33"/>
  <c r="D37" i="44"/>
  <c r="D38" i="44"/>
  <c r="D44" i="44" s="1"/>
  <c r="D416" i="44" s="1"/>
  <c r="D385" i="32"/>
  <c r="L284" i="37"/>
  <c r="K183" i="38"/>
  <c r="N385" i="33"/>
  <c r="O12" i="31"/>
  <c r="O13" i="31"/>
  <c r="O19" i="31" s="1"/>
  <c r="O410" i="31" s="1"/>
  <c r="N107" i="46"/>
  <c r="H133" i="38"/>
  <c r="D310" i="34"/>
  <c r="H13" i="50"/>
  <c r="H19" i="50" s="1"/>
  <c r="H410" i="50" s="1"/>
  <c r="H12" i="50"/>
  <c r="Y545" i="40"/>
  <c r="M310" i="24"/>
  <c r="E12" i="32"/>
  <c r="E13" i="32"/>
  <c r="E19" i="32" s="1"/>
  <c r="E410" i="32" s="1"/>
  <c r="F183" i="36"/>
  <c r="H37" i="24"/>
  <c r="H38" i="24"/>
  <c r="H44" i="24" s="1"/>
  <c r="H416" i="24" s="1"/>
  <c r="I385" i="30"/>
  <c r="I284" i="48"/>
  <c r="N183" i="36"/>
  <c r="I37" i="30"/>
  <c r="I38" i="30"/>
  <c r="I44" i="30" s="1"/>
  <c r="K310" i="38"/>
  <c r="F57" i="42"/>
  <c r="I107" i="46"/>
  <c r="I183" i="36"/>
  <c r="F38" i="48"/>
  <c r="F44" i="48" s="1"/>
  <c r="F37" i="48"/>
  <c r="K284" i="29"/>
  <c r="I133" i="28"/>
  <c r="M183" i="29"/>
  <c r="J37" i="29"/>
  <c r="J38" i="29"/>
  <c r="J44" i="29" s="1"/>
  <c r="J416" i="29" s="1"/>
  <c r="H284" i="41"/>
  <c r="L13" i="25"/>
  <c r="L19" i="25" s="1"/>
  <c r="L12" i="25"/>
  <c r="M57" i="25"/>
  <c r="G183" i="29"/>
  <c r="E37" i="38"/>
  <c r="E38" i="38"/>
  <c r="E44" i="38" s="1"/>
  <c r="E416" i="38" s="1"/>
  <c r="L12" i="38"/>
  <c r="L13" i="38"/>
  <c r="L19" i="38" s="1"/>
  <c r="F133" i="40"/>
  <c r="G183" i="36"/>
  <c r="J310" i="32"/>
  <c r="I133" i="25"/>
  <c r="O38" i="15"/>
  <c r="O44" i="15" s="1"/>
  <c r="O416" i="15" s="1"/>
  <c r="O37" i="15"/>
  <c r="H208" i="29"/>
  <c r="H13" i="32"/>
  <c r="H19" i="32" s="1"/>
  <c r="H410" i="32" s="1"/>
  <c r="H12" i="32"/>
  <c r="D37" i="25"/>
  <c r="D38" i="25"/>
  <c r="D44" i="25" s="1"/>
  <c r="D416" i="25" s="1"/>
  <c r="H183" i="29"/>
  <c r="O234" i="33"/>
  <c r="M12" i="49"/>
  <c r="M13" i="49"/>
  <c r="M19" i="49" s="1"/>
  <c r="M410" i="49" s="1"/>
  <c r="N385" i="24"/>
  <c r="J183" i="47"/>
  <c r="N284" i="30"/>
  <c r="E12" i="37"/>
  <c r="E13" i="37"/>
  <c r="E19" i="37" s="1"/>
  <c r="E410" i="37" s="1"/>
  <c r="Y538" i="24"/>
  <c r="Y536" i="48"/>
  <c r="N183" i="38"/>
  <c r="Y537" i="24"/>
  <c r="M13" i="36"/>
  <c r="M19" i="36" s="1"/>
  <c r="M410" i="36" s="1"/>
  <c r="M12" i="36"/>
  <c r="G57" i="27"/>
  <c r="N133" i="25"/>
  <c r="L37" i="41"/>
  <c r="L38" i="41"/>
  <c r="L44" i="41" s="1"/>
  <c r="Y539" i="25"/>
  <c r="K183" i="25"/>
  <c r="N37" i="45"/>
  <c r="N38" i="45"/>
  <c r="N44" i="45" s="1"/>
  <c r="F37" i="45"/>
  <c r="F38" i="45"/>
  <c r="F44" i="45" s="1"/>
  <c r="G12" i="25"/>
  <c r="G13" i="25"/>
  <c r="G19" i="25" s="1"/>
  <c r="G410" i="25" s="1"/>
  <c r="E37" i="30"/>
  <c r="E38" i="30"/>
  <c r="E44" i="30" s="1"/>
  <c r="E416" i="30" s="1"/>
  <c r="H13" i="48"/>
  <c r="H19" i="48" s="1"/>
  <c r="H410" i="48" s="1"/>
  <c r="H12" i="48"/>
  <c r="J107" i="41"/>
  <c r="K12" i="28"/>
  <c r="K13" i="28"/>
  <c r="K19" i="28" s="1"/>
  <c r="K410" i="28" s="1"/>
  <c r="M284" i="29"/>
  <c r="L133" i="28"/>
  <c r="N284" i="41"/>
  <c r="O284" i="15"/>
  <c r="G133" i="25"/>
  <c r="X535" i="28"/>
  <c r="Y535" i="28" s="1"/>
  <c r="O310" i="29"/>
  <c r="Y545" i="45"/>
  <c r="M37" i="25"/>
  <c r="K234" i="35"/>
  <c r="D234" i="50"/>
  <c r="D310" i="24"/>
  <c r="N284" i="31"/>
  <c r="G284" i="36"/>
  <c r="D37" i="30"/>
  <c r="D38" i="30"/>
  <c r="D44" i="30" s="1"/>
  <c r="D416" i="30" s="1"/>
  <c r="K37" i="36"/>
  <c r="K12" i="15"/>
  <c r="K13" i="15"/>
  <c r="K19" i="15" s="1"/>
  <c r="K410" i="15" s="1"/>
  <c r="M234" i="35"/>
  <c r="L310" i="25"/>
  <c r="M57" i="27"/>
  <c r="O37" i="50"/>
  <c r="O38" i="50"/>
  <c r="O44" i="50" s="1"/>
  <c r="O416" i="50" s="1"/>
  <c r="F13" i="33"/>
  <c r="F19" i="33" s="1"/>
  <c r="F12" i="33"/>
  <c r="E12" i="48"/>
  <c r="I133" i="26"/>
  <c r="O284" i="30"/>
  <c r="F12" i="46"/>
  <c r="F13" i="46"/>
  <c r="F19" i="46" s="1"/>
  <c r="L385" i="25"/>
  <c r="O13" i="41"/>
  <c r="O19" i="41" s="1"/>
  <c r="O410" i="41" s="1"/>
  <c r="O12" i="41"/>
  <c r="F13" i="27"/>
  <c r="F19" i="27" s="1"/>
  <c r="E385" i="35"/>
  <c r="I57" i="35"/>
  <c r="E310" i="15"/>
  <c r="L234" i="35"/>
  <c r="L37" i="33"/>
  <c r="L38" i="33"/>
  <c r="L44" i="33" s="1"/>
  <c r="J284" i="51"/>
  <c r="E12" i="41"/>
  <c r="E13" i="41"/>
  <c r="E19" i="41" s="1"/>
  <c r="E410" i="41" s="1"/>
  <c r="F385" i="27"/>
  <c r="F385" i="35"/>
  <c r="N310" i="15"/>
  <c r="J183" i="25"/>
  <c r="I310" i="15"/>
  <c r="E57" i="25"/>
  <c r="O57" i="25"/>
  <c r="O57" i="27"/>
  <c r="H13" i="34"/>
  <c r="H19" i="34" s="1"/>
  <c r="H410" i="34" s="1"/>
  <c r="H12" i="34"/>
  <c r="M133" i="49"/>
  <c r="O13" i="38"/>
  <c r="O19" i="38" s="1"/>
  <c r="O410" i="38" s="1"/>
  <c r="F284" i="51"/>
  <c r="J38" i="48"/>
  <c r="J44" i="48" s="1"/>
  <c r="J416" i="48" s="1"/>
  <c r="J37" i="48"/>
  <c r="D13" i="49"/>
  <c r="D19" i="49" s="1"/>
  <c r="D410" i="49" s="1"/>
  <c r="D12" i="49"/>
  <c r="H208" i="27"/>
  <c r="Y544" i="45"/>
  <c r="O385" i="29"/>
  <c r="F385" i="25"/>
  <c r="H183" i="25"/>
  <c r="D12" i="28"/>
  <c r="D13" i="28"/>
  <c r="D19" i="28" s="1"/>
  <c r="D410" i="28" s="1"/>
  <c r="K183" i="45"/>
  <c r="D37" i="41"/>
  <c r="D38" i="41"/>
  <c r="D44" i="41" s="1"/>
  <c r="D416" i="41" s="1"/>
  <c r="AO135" i="17"/>
  <c r="AT135" i="17"/>
  <c r="AR135" i="17"/>
  <c r="AQ135" i="17"/>
  <c r="AO161" i="17"/>
  <c r="AT161" i="17"/>
  <c r="AR161" i="17"/>
  <c r="AQ161" i="17"/>
  <c r="AT162" i="17"/>
  <c r="AO162" i="17"/>
  <c r="AR162" i="17"/>
  <c r="AQ162" i="17"/>
  <c r="H488" i="32"/>
  <c r="H350" i="32"/>
  <c r="E350" i="15"/>
  <c r="E488" i="15"/>
  <c r="D353" i="15"/>
  <c r="D139" i="38"/>
  <c r="D140" i="38"/>
  <c r="D146" i="38" s="1"/>
  <c r="D440" i="38" s="1"/>
  <c r="AR170" i="17"/>
  <c r="D385" i="30"/>
  <c r="O183" i="26"/>
  <c r="K13" i="40"/>
  <c r="K19" i="40" s="1"/>
  <c r="K410" i="40" s="1"/>
  <c r="K12" i="40"/>
  <c r="N37" i="24"/>
  <c r="L350" i="31"/>
  <c r="L488" i="31"/>
  <c r="M353" i="31"/>
  <c r="M173" i="31"/>
  <c r="M445" i="31"/>
  <c r="M176" i="31"/>
  <c r="H375" i="35"/>
  <c r="H494" i="35"/>
  <c r="G378" i="35"/>
  <c r="O274" i="31"/>
  <c r="O470" i="31"/>
  <c r="G471" i="15"/>
  <c r="N385" i="43"/>
  <c r="J310" i="46"/>
  <c r="M38" i="47"/>
  <c r="M44" i="47" s="1"/>
  <c r="M416" i="47" s="1"/>
  <c r="M37" i="47"/>
  <c r="O284" i="34"/>
  <c r="L13" i="52"/>
  <c r="L19" i="52" s="1"/>
  <c r="L12" i="52"/>
  <c r="D366" i="29"/>
  <c r="D367" i="29"/>
  <c r="D373" i="29" s="1"/>
  <c r="M495" i="52"/>
  <c r="M375" i="52"/>
  <c r="G96" i="26"/>
  <c r="J349" i="32"/>
  <c r="J347" i="32" s="1"/>
  <c r="O96" i="37"/>
  <c r="O94" i="37" s="1"/>
  <c r="N427" i="34"/>
  <c r="N97" i="34"/>
  <c r="M100" i="34"/>
  <c r="F488" i="52"/>
  <c r="F350" i="52"/>
  <c r="D353" i="52"/>
  <c r="G353" i="52"/>
  <c r="H428" i="33"/>
  <c r="H97" i="33"/>
  <c r="H100" i="33"/>
  <c r="K449" i="42"/>
  <c r="D172" i="45"/>
  <c r="D170" i="45"/>
  <c r="N498" i="42"/>
  <c r="D622" i="42" s="1"/>
  <c r="N474" i="52"/>
  <c r="I431" i="39"/>
  <c r="Y543" i="40"/>
  <c r="Y545" i="34"/>
  <c r="M284" i="37"/>
  <c r="H183" i="37"/>
  <c r="M12" i="31"/>
  <c r="M13" i="31"/>
  <c r="M19" i="31" s="1"/>
  <c r="M410" i="31" s="1"/>
  <c r="E107" i="34"/>
  <c r="J12" i="38"/>
  <c r="J13" i="38"/>
  <c r="J19" i="38" s="1"/>
  <c r="J410" i="38" s="1"/>
  <c r="J37" i="52"/>
  <c r="J38" i="52"/>
  <c r="J44" i="52" s="1"/>
  <c r="J416" i="52" s="1"/>
  <c r="M57" i="52"/>
  <c r="D310" i="31"/>
  <c r="O107" i="42"/>
  <c r="H37" i="52"/>
  <c r="H38" i="52"/>
  <c r="H44" i="52" s="1"/>
  <c r="H416" i="52" s="1"/>
  <c r="J133" i="26"/>
  <c r="K37" i="49"/>
  <c r="K38" i="49"/>
  <c r="K44" i="49" s="1"/>
  <c r="K416" i="49" s="1"/>
  <c r="O89" i="47"/>
  <c r="O95" i="47" s="1"/>
  <c r="O88" i="47"/>
  <c r="M165" i="47"/>
  <c r="M171" i="47" s="1"/>
  <c r="M164" i="47"/>
  <c r="H488" i="30"/>
  <c r="H350" i="30"/>
  <c r="E471" i="48"/>
  <c r="E274" i="48"/>
  <c r="D495" i="24"/>
  <c r="E378" i="24"/>
  <c r="J495" i="33"/>
  <c r="K378" i="33"/>
  <c r="O428" i="37"/>
  <c r="E100" i="37"/>
  <c r="G428" i="52"/>
  <c r="J375" i="34"/>
  <c r="J494" i="34"/>
  <c r="J378" i="34"/>
  <c r="I474" i="38"/>
  <c r="O349" i="46"/>
  <c r="O347" i="46" s="1"/>
  <c r="H431" i="38"/>
  <c r="K429" i="40"/>
  <c r="M375" i="37"/>
  <c r="M494" i="37"/>
  <c r="M378" i="37"/>
  <c r="L492" i="51"/>
  <c r="M347" i="30"/>
  <c r="G445" i="24"/>
  <c r="G173" i="24"/>
  <c r="G176" i="24"/>
  <c r="I97" i="31"/>
  <c r="M375" i="25"/>
  <c r="M494" i="25"/>
  <c r="M378" i="25"/>
  <c r="J100" i="32"/>
  <c r="J97" i="32"/>
  <c r="J427" i="32"/>
  <c r="N234" i="50"/>
  <c r="F57" i="32"/>
  <c r="Y546" i="34"/>
  <c r="M37" i="43"/>
  <c r="M38" i="43"/>
  <c r="M44" i="43" s="1"/>
  <c r="M416" i="43" s="1"/>
  <c r="O183" i="37"/>
  <c r="N310" i="32"/>
  <c r="I12" i="50"/>
  <c r="I13" i="50"/>
  <c r="I19" i="50" s="1"/>
  <c r="M13" i="52"/>
  <c r="M19" i="52" s="1"/>
  <c r="M410" i="52" s="1"/>
  <c r="M12" i="52"/>
  <c r="N310" i="37"/>
  <c r="I183" i="37"/>
  <c r="N107" i="32"/>
  <c r="D37" i="31"/>
  <c r="D38" i="31"/>
  <c r="D44" i="31" s="1"/>
  <c r="D416" i="31" s="1"/>
  <c r="K183" i="39"/>
  <c r="J133" i="37"/>
  <c r="G107" i="40"/>
  <c r="F208" i="43"/>
  <c r="M37" i="42"/>
  <c r="M38" i="42"/>
  <c r="M44" i="42" s="1"/>
  <c r="M416" i="42" s="1"/>
  <c r="K133" i="49"/>
  <c r="H234" i="46"/>
  <c r="K107" i="47"/>
  <c r="D38" i="33"/>
  <c r="D44" i="33" s="1"/>
  <c r="D416" i="33" s="1"/>
  <c r="D37" i="33"/>
  <c r="L107" i="46"/>
  <c r="E310" i="48"/>
  <c r="J13" i="40"/>
  <c r="J19" i="40" s="1"/>
  <c r="J410" i="40" s="1"/>
  <c r="J12" i="40"/>
  <c r="L385" i="44"/>
  <c r="N12" i="48"/>
  <c r="I37" i="44"/>
  <c r="I38" i="44"/>
  <c r="I44" i="44" s="1"/>
  <c r="O183" i="34"/>
  <c r="M183" i="42"/>
  <c r="K208" i="51"/>
  <c r="N284" i="48"/>
  <c r="G284" i="37"/>
  <c r="M385" i="30"/>
  <c r="K38" i="39"/>
  <c r="K44" i="39" s="1"/>
  <c r="K416" i="39" s="1"/>
  <c r="K37" i="39"/>
  <c r="J57" i="51"/>
  <c r="D284" i="48"/>
  <c r="N310" i="38"/>
  <c r="Y540" i="30"/>
  <c r="Y542" i="44"/>
  <c r="O310" i="31"/>
  <c r="K38" i="46"/>
  <c r="K44" i="46" s="1"/>
  <c r="K416" i="46" s="1"/>
  <c r="K37" i="46"/>
  <c r="L37" i="52"/>
  <c r="L38" i="52"/>
  <c r="L44" i="52" s="1"/>
  <c r="Y538" i="52"/>
  <c r="N12" i="46"/>
  <c r="N13" i="46"/>
  <c r="N19" i="46" s="1"/>
  <c r="L107" i="32"/>
  <c r="M385" i="24"/>
  <c r="G310" i="42"/>
  <c r="J37" i="47"/>
  <c r="J38" i="47"/>
  <c r="J44" i="47" s="1"/>
  <c r="J416" i="47" s="1"/>
  <c r="G107" i="42"/>
  <c r="E107" i="50"/>
  <c r="F310" i="38"/>
  <c r="O12" i="51"/>
  <c r="O13" i="51"/>
  <c r="O19" i="51" s="1"/>
  <c r="O410" i="51" s="1"/>
  <c r="J13" i="26"/>
  <c r="J19" i="26" s="1"/>
  <c r="J410" i="26" s="1"/>
  <c r="J12" i="26"/>
  <c r="E133" i="50"/>
  <c r="E284" i="36"/>
  <c r="J284" i="36"/>
  <c r="I12" i="49"/>
  <c r="I13" i="49"/>
  <c r="I19" i="49" s="1"/>
  <c r="F208" i="50"/>
  <c r="K385" i="33"/>
  <c r="M385" i="44"/>
  <c r="K183" i="48"/>
  <c r="L284" i="48"/>
  <c r="E107" i="46"/>
  <c r="X535" i="50"/>
  <c r="O208" i="43"/>
  <c r="O234" i="50"/>
  <c r="L57" i="34"/>
  <c r="K310" i="37"/>
  <c r="D13" i="42"/>
  <c r="D19" i="42" s="1"/>
  <c r="D410" i="42" s="1"/>
  <c r="D12" i="42"/>
  <c r="J38" i="40"/>
  <c r="J44" i="40" s="1"/>
  <c r="J416" i="40" s="1"/>
  <c r="E183" i="38"/>
  <c r="K183" i="50"/>
  <c r="I310" i="24"/>
  <c r="O38" i="42"/>
  <c r="O44" i="42" s="1"/>
  <c r="O416" i="42" s="1"/>
  <c r="O37" i="42"/>
  <c r="E284" i="30"/>
  <c r="AT83" i="17"/>
  <c r="AQ83" i="17"/>
  <c r="AR83" i="17"/>
  <c r="AO83" i="17"/>
  <c r="D183" i="32"/>
  <c r="E208" i="43"/>
  <c r="M37" i="38"/>
  <c r="M38" i="38"/>
  <c r="M44" i="38" s="1"/>
  <c r="M416" i="38" s="1"/>
  <c r="K183" i="49"/>
  <c r="D310" i="32"/>
  <c r="D37" i="26"/>
  <c r="D38" i="26"/>
  <c r="D44" i="26" s="1"/>
  <c r="D416" i="26" s="1"/>
  <c r="L38" i="24"/>
  <c r="L44" i="24" s="1"/>
  <c r="L37" i="24"/>
  <c r="I284" i="34"/>
  <c r="J37" i="44"/>
  <c r="J38" i="44"/>
  <c r="J44" i="44" s="1"/>
  <c r="J416" i="44" s="1"/>
  <c r="L37" i="40"/>
  <c r="L38" i="40"/>
  <c r="L44" i="40" s="1"/>
  <c r="G284" i="50"/>
  <c r="H37" i="30"/>
  <c r="H38" i="30"/>
  <c r="H44" i="30" s="1"/>
  <c r="H416" i="30" s="1"/>
  <c r="J183" i="39"/>
  <c r="H208" i="47"/>
  <c r="F234" i="50"/>
  <c r="E284" i="48"/>
  <c r="O310" i="36"/>
  <c r="E183" i="50"/>
  <c r="H284" i="50"/>
  <c r="N133" i="50"/>
  <c r="O107" i="44"/>
  <c r="E13" i="30"/>
  <c r="E19" i="30" s="1"/>
  <c r="E410" i="30" s="1"/>
  <c r="E12" i="30"/>
  <c r="D234" i="37"/>
  <c r="I208" i="48"/>
  <c r="G208" i="24"/>
  <c r="J183" i="42"/>
  <c r="Y546" i="24"/>
  <c r="M234" i="50"/>
  <c r="K284" i="50"/>
  <c r="E12" i="40"/>
  <c r="E13" i="40"/>
  <c r="E19" i="40" s="1"/>
  <c r="E410" i="40" s="1"/>
  <c r="L310" i="37"/>
  <c r="AT86" i="17"/>
  <c r="AQ86" i="17"/>
  <c r="AO86" i="17"/>
  <c r="AR86" i="17"/>
  <c r="N310" i="34"/>
  <c r="K12" i="38"/>
  <c r="K13" i="38"/>
  <c r="K19" i="38" s="1"/>
  <c r="K410" i="38" s="1"/>
  <c r="D234" i="46"/>
  <c r="D38" i="47"/>
  <c r="D44" i="47" s="1"/>
  <c r="D416" i="47" s="1"/>
  <c r="D37" i="47"/>
  <c r="O183" i="31"/>
  <c r="H38" i="38"/>
  <c r="H44" i="38" s="1"/>
  <c r="H416" i="38" s="1"/>
  <c r="H37" i="38"/>
  <c r="K284" i="37"/>
  <c r="K38" i="26"/>
  <c r="K44" i="26" s="1"/>
  <c r="K416" i="26" s="1"/>
  <c r="K37" i="26"/>
  <c r="K37" i="32"/>
  <c r="K38" i="32"/>
  <c r="K44" i="32" s="1"/>
  <c r="K416" i="32" s="1"/>
  <c r="I133" i="38"/>
  <c r="D107" i="33"/>
  <c r="G12" i="46"/>
  <c r="G13" i="46"/>
  <c r="G19" i="46" s="1"/>
  <c r="G410" i="46" s="1"/>
  <c r="H107" i="32"/>
  <c r="D183" i="36"/>
  <c r="K37" i="41"/>
  <c r="K38" i="41"/>
  <c r="K44" i="41" s="1"/>
  <c r="K416" i="41" s="1"/>
  <c r="G284" i="51"/>
  <c r="K12" i="51"/>
  <c r="K13" i="51"/>
  <c r="K19" i="51" s="1"/>
  <c r="K410" i="51" s="1"/>
  <c r="J183" i="36"/>
  <c r="D107" i="42"/>
  <c r="N208" i="24"/>
  <c r="I133" i="30"/>
  <c r="G133" i="38"/>
  <c r="L12" i="26"/>
  <c r="L13" i="26"/>
  <c r="L19" i="26" s="1"/>
  <c r="O183" i="48"/>
  <c r="N37" i="33"/>
  <c r="N38" i="33"/>
  <c r="N44" i="33" s="1"/>
  <c r="I13" i="36"/>
  <c r="I19" i="36" s="1"/>
  <c r="I12" i="36"/>
  <c r="F133" i="48"/>
  <c r="L13" i="45"/>
  <c r="L19" i="45" s="1"/>
  <c r="L12" i="45"/>
  <c r="Y545" i="25"/>
  <c r="M133" i="35"/>
  <c r="E107" i="41"/>
  <c r="L284" i="29"/>
  <c r="L208" i="29"/>
  <c r="O284" i="25"/>
  <c r="L183" i="25"/>
  <c r="E310" i="45"/>
  <c r="G234" i="29"/>
  <c r="K310" i="35"/>
  <c r="E133" i="38"/>
  <c r="I208" i="51"/>
  <c r="G284" i="46"/>
  <c r="G57" i="36"/>
  <c r="I310" i="25"/>
  <c r="O208" i="15"/>
  <c r="I284" i="29"/>
  <c r="M133" i="28"/>
  <c r="I37" i="49"/>
  <c r="I38" i="49"/>
  <c r="I44" i="49" s="1"/>
  <c r="H310" i="29"/>
  <c r="N385" i="25"/>
  <c r="F183" i="25"/>
  <c r="D310" i="25"/>
  <c r="O12" i="33"/>
  <c r="O13" i="33"/>
  <c r="O19" i="33" s="1"/>
  <c r="O410" i="33" s="1"/>
  <c r="L107" i="41"/>
  <c r="M183" i="49"/>
  <c r="L183" i="49"/>
  <c r="E183" i="37"/>
  <c r="H37" i="48"/>
  <c r="H38" i="48"/>
  <c r="H44" i="48" s="1"/>
  <c r="H416" i="48" s="1"/>
  <c r="M57" i="36"/>
  <c r="G234" i="27"/>
  <c r="F284" i="28"/>
  <c r="N385" i="15"/>
  <c r="N37" i="25"/>
  <c r="N38" i="25"/>
  <c r="N44" i="25" s="1"/>
  <c r="E183" i="29"/>
  <c r="L310" i="41"/>
  <c r="D38" i="27"/>
  <c r="D44" i="27" s="1"/>
  <c r="D416" i="27" s="1"/>
  <c r="D37" i="27"/>
  <c r="K38" i="15"/>
  <c r="K44" i="15" s="1"/>
  <c r="K416" i="15" s="1"/>
  <c r="K37" i="15"/>
  <c r="G13" i="41"/>
  <c r="G19" i="41" s="1"/>
  <c r="G410" i="41" s="1"/>
  <c r="G12" i="41"/>
  <c r="K57" i="25"/>
  <c r="O57" i="28"/>
  <c r="O310" i="41"/>
  <c r="F310" i="45"/>
  <c r="G57" i="25"/>
  <c r="K37" i="44"/>
  <c r="K38" i="44"/>
  <c r="K44" i="44" s="1"/>
  <c r="K416" i="44" s="1"/>
  <c r="I37" i="34"/>
  <c r="I38" i="34"/>
  <c r="I44" i="34" s="1"/>
  <c r="K385" i="44"/>
  <c r="J13" i="31"/>
  <c r="J19" i="31" s="1"/>
  <c r="J410" i="31" s="1"/>
  <c r="J12" i="31"/>
  <c r="Y544" i="52"/>
  <c r="H133" i="50"/>
  <c r="E133" i="30"/>
  <c r="L57" i="36"/>
  <c r="Y541" i="51"/>
  <c r="J385" i="38"/>
  <c r="D38" i="36"/>
  <c r="D44" i="36" s="1"/>
  <c r="D416" i="36" s="1"/>
  <c r="D37" i="36"/>
  <c r="L284" i="30"/>
  <c r="N37" i="51"/>
  <c r="N38" i="51"/>
  <c r="N44" i="51" s="1"/>
  <c r="J284" i="41"/>
  <c r="L57" i="28"/>
  <c r="F385" i="15"/>
  <c r="J310" i="25"/>
  <c r="J12" i="45"/>
  <c r="J13" i="45"/>
  <c r="J19" i="45" s="1"/>
  <c r="J410" i="45" s="1"/>
  <c r="G183" i="45"/>
  <c r="G310" i="25"/>
  <c r="Y542" i="28"/>
  <c r="I107" i="28"/>
  <c r="O37" i="29"/>
  <c r="O38" i="29"/>
  <c r="O44" i="29" s="1"/>
  <c r="O416" i="29" s="1"/>
  <c r="M57" i="28"/>
  <c r="M38" i="41"/>
  <c r="M44" i="41" s="1"/>
  <c r="M416" i="41" s="1"/>
  <c r="M37" i="41"/>
  <c r="G234" i="35"/>
  <c r="H12" i="45"/>
  <c r="H13" i="45"/>
  <c r="H19" i="45" s="1"/>
  <c r="H410" i="45" s="1"/>
  <c r="N38" i="27"/>
  <c r="N44" i="27" s="1"/>
  <c r="N37" i="27"/>
  <c r="D13" i="50"/>
  <c r="D19" i="50" s="1"/>
  <c r="D410" i="50" s="1"/>
  <c r="D12" i="50"/>
  <c r="L37" i="31"/>
  <c r="L38" i="31"/>
  <c r="L44" i="31" s="1"/>
  <c r="D37" i="24"/>
  <c r="D38" i="24"/>
  <c r="D44" i="24" s="1"/>
  <c r="D416" i="24" s="1"/>
  <c r="K13" i="36"/>
  <c r="K19" i="36" s="1"/>
  <c r="K410" i="36" s="1"/>
  <c r="K12" i="36"/>
  <c r="G107" i="36"/>
  <c r="L284" i="51"/>
  <c r="F13" i="38"/>
  <c r="F19" i="38" s="1"/>
  <c r="F12" i="38"/>
  <c r="J385" i="30"/>
  <c r="G107" i="41"/>
  <c r="D107" i="45"/>
  <c r="M208" i="15"/>
  <c r="J13" i="29"/>
  <c r="J19" i="29" s="1"/>
  <c r="J410" i="29" s="1"/>
  <c r="J12" i="29"/>
  <c r="D107" i="35"/>
  <c r="G385" i="25"/>
  <c r="M385" i="32"/>
  <c r="L133" i="25"/>
  <c r="M234" i="27"/>
  <c r="K284" i="45"/>
  <c r="K13" i="43"/>
  <c r="K19" i="43" s="1"/>
  <c r="K410" i="43" s="1"/>
  <c r="K12" i="43"/>
  <c r="D12" i="52"/>
  <c r="D13" i="52"/>
  <c r="D19" i="52" s="1"/>
  <c r="D410" i="52" s="1"/>
  <c r="N133" i="49"/>
  <c r="J183" i="37"/>
  <c r="E310" i="34"/>
  <c r="M284" i="36"/>
  <c r="Y544" i="29"/>
  <c r="K234" i="41"/>
  <c r="F183" i="27"/>
  <c r="H234" i="35"/>
  <c r="N208" i="28"/>
  <c r="F12" i="45"/>
  <c r="F13" i="45"/>
  <c r="F19" i="45" s="1"/>
  <c r="K37" i="25"/>
  <c r="K38" i="25"/>
  <c r="K44" i="25" s="1"/>
  <c r="K416" i="25" s="1"/>
  <c r="Y542" i="41"/>
  <c r="F38" i="27"/>
  <c r="F44" i="27" s="1"/>
  <c r="F37" i="27"/>
  <c r="G57" i="15"/>
  <c r="E133" i="25"/>
  <c r="L284" i="15"/>
  <c r="L385" i="15"/>
  <c r="D57" i="34"/>
  <c r="Q531" i="43"/>
  <c r="X535" i="43"/>
  <c r="Y535" i="43" s="1"/>
  <c r="K107" i="51"/>
  <c r="J133" i="30"/>
  <c r="M310" i="31"/>
  <c r="D37" i="51"/>
  <c r="D38" i="51"/>
  <c r="D44" i="51" s="1"/>
  <c r="D416" i="51" s="1"/>
  <c r="L208" i="30"/>
  <c r="E234" i="41"/>
  <c r="G37" i="28"/>
  <c r="G38" i="28"/>
  <c r="G44" i="28" s="1"/>
  <c r="G416" i="28" s="1"/>
  <c r="D107" i="28"/>
  <c r="N133" i="15"/>
  <c r="J57" i="25"/>
  <c r="E234" i="25"/>
  <c r="O12" i="27"/>
  <c r="O13" i="27"/>
  <c r="O19" i="27" s="1"/>
  <c r="O410" i="27" s="1"/>
  <c r="G310" i="29"/>
  <c r="I284" i="45"/>
  <c r="H57" i="34"/>
  <c r="G37" i="49"/>
  <c r="G38" i="49"/>
  <c r="G44" i="49" s="1"/>
  <c r="G416" i="49" s="1"/>
  <c r="O183" i="42"/>
  <c r="F284" i="50"/>
  <c r="M234" i="33"/>
  <c r="O234" i="38"/>
  <c r="H284" i="49"/>
  <c r="L183" i="41"/>
  <c r="L13" i="48"/>
  <c r="L19" i="48" s="1"/>
  <c r="L12" i="48"/>
  <c r="L284" i="28"/>
  <c r="D183" i="49"/>
  <c r="F234" i="29"/>
  <c r="K310" i="27"/>
  <c r="D284" i="29"/>
  <c r="I234" i="29"/>
  <c r="J38" i="27"/>
  <c r="J44" i="27" s="1"/>
  <c r="J416" i="27" s="1"/>
  <c r="J37" i="27"/>
  <c r="L133" i="15"/>
  <c r="G385" i="27"/>
  <c r="D57" i="28"/>
  <c r="Y538" i="28"/>
  <c r="K107" i="32"/>
  <c r="AO168" i="17"/>
  <c r="AR168" i="17"/>
  <c r="AQ168" i="17"/>
  <c r="AT168" i="17"/>
  <c r="AT84" i="17"/>
  <c r="AR84" i="17"/>
  <c r="AO84" i="17"/>
  <c r="AQ84" i="17"/>
  <c r="AR179" i="17"/>
  <c r="AQ179" i="17"/>
  <c r="AO179" i="17"/>
  <c r="AT179" i="17"/>
  <c r="AQ46" i="17"/>
  <c r="AO46" i="17"/>
  <c r="AR46" i="17"/>
  <c r="AT46" i="17"/>
  <c r="I428" i="30"/>
  <c r="H498" i="50"/>
  <c r="D625" i="50" s="1"/>
  <c r="N498" i="25"/>
  <c r="D622" i="25" s="1"/>
  <c r="F470" i="40"/>
  <c r="F274" i="40"/>
  <c r="N13" i="34"/>
  <c r="N19" i="34" s="1"/>
  <c r="N12" i="34"/>
  <c r="M12" i="47"/>
  <c r="M13" i="47"/>
  <c r="M19" i="47" s="1"/>
  <c r="M410" i="47" s="1"/>
  <c r="I13" i="26"/>
  <c r="I19" i="26" s="1"/>
  <c r="I12" i="26"/>
  <c r="O12" i="39"/>
  <c r="O13" i="39"/>
  <c r="O19" i="39" s="1"/>
  <c r="O410" i="39" s="1"/>
  <c r="J139" i="49"/>
  <c r="J140" i="49"/>
  <c r="J146" i="49" s="1"/>
  <c r="J440" i="49" s="1"/>
  <c r="H13" i="46"/>
  <c r="H19" i="46" s="1"/>
  <c r="H410" i="46" s="1"/>
  <c r="H12" i="46"/>
  <c r="E164" i="29"/>
  <c r="E165" i="29"/>
  <c r="E171" i="29" s="1"/>
  <c r="E350" i="29"/>
  <c r="D353" i="29"/>
  <c r="E488" i="29"/>
  <c r="D374" i="24"/>
  <c r="D372" i="24" s="1"/>
  <c r="I96" i="30"/>
  <c r="J374" i="33"/>
  <c r="J372" i="33"/>
  <c r="I495" i="31"/>
  <c r="K378" i="31"/>
  <c r="J350" i="28"/>
  <c r="J353" i="28"/>
  <c r="J488" i="28"/>
  <c r="J449" i="42"/>
  <c r="D427" i="41"/>
  <c r="D97" i="41"/>
  <c r="D100" i="41"/>
  <c r="L273" i="44"/>
  <c r="N96" i="27"/>
  <c r="N94" i="27" s="1"/>
  <c r="G471" i="39"/>
  <c r="H277" i="39"/>
  <c r="G274" i="39"/>
  <c r="D97" i="51"/>
  <c r="D427" i="51"/>
  <c r="D100" i="51"/>
  <c r="H375" i="52"/>
  <c r="H494" i="52"/>
  <c r="K427" i="40"/>
  <c r="K97" i="40"/>
  <c r="M496" i="34"/>
  <c r="O495" i="30"/>
  <c r="K474" i="29"/>
  <c r="F427" i="51"/>
  <c r="F97" i="51"/>
  <c r="O490" i="38"/>
  <c r="F353" i="38"/>
  <c r="E431" i="36"/>
  <c r="M474" i="30"/>
  <c r="G176" i="37"/>
  <c r="H173" i="37"/>
  <c r="H445" i="37"/>
  <c r="L133" i="49"/>
  <c r="M38" i="39"/>
  <c r="M44" i="39" s="1"/>
  <c r="M416" i="39" s="1"/>
  <c r="M37" i="39"/>
  <c r="N183" i="50"/>
  <c r="F183" i="32"/>
  <c r="N13" i="40"/>
  <c r="N19" i="40" s="1"/>
  <c r="N12" i="40"/>
  <c r="G38" i="47"/>
  <c r="G44" i="47" s="1"/>
  <c r="G416" i="47" s="1"/>
  <c r="G37" i="47"/>
  <c r="O13" i="37"/>
  <c r="O19" i="37" s="1"/>
  <c r="O410" i="37" s="1"/>
  <c r="O12" i="37"/>
  <c r="E284" i="34"/>
  <c r="J57" i="38"/>
  <c r="M12" i="46"/>
  <c r="M13" i="46"/>
  <c r="M19" i="46" s="1"/>
  <c r="M410" i="46" s="1"/>
  <c r="N38" i="37"/>
  <c r="N44" i="37" s="1"/>
  <c r="N37" i="37"/>
  <c r="Y546" i="26"/>
  <c r="X535" i="34"/>
  <c r="Y535" i="34" s="1"/>
  <c r="Q531" i="34"/>
  <c r="D290" i="50"/>
  <c r="D291" i="50"/>
  <c r="D297" i="50" s="1"/>
  <c r="D477" i="50" s="1"/>
  <c r="K57" i="34"/>
  <c r="N13" i="31"/>
  <c r="N19" i="31" s="1"/>
  <c r="N12" i="31"/>
  <c r="F385" i="32"/>
  <c r="K38" i="24"/>
  <c r="K44" i="24" s="1"/>
  <c r="K416" i="24" s="1"/>
  <c r="K37" i="24"/>
  <c r="Y539" i="43"/>
  <c r="Y541" i="34"/>
  <c r="J385" i="39"/>
  <c r="M310" i="42"/>
  <c r="D140" i="50"/>
  <c r="D146" i="50" s="1"/>
  <c r="D440" i="50" s="1"/>
  <c r="D139" i="50"/>
  <c r="F284" i="31"/>
  <c r="Y544" i="38"/>
  <c r="I284" i="31"/>
  <c r="E37" i="48"/>
  <c r="E38" i="48"/>
  <c r="E44" i="48" s="1"/>
  <c r="E416" i="48" s="1"/>
  <c r="J37" i="31"/>
  <c r="J38" i="31"/>
  <c r="J44" i="31" s="1"/>
  <c r="J416" i="31" s="1"/>
  <c r="O38" i="52"/>
  <c r="O44" i="52" s="1"/>
  <c r="O416" i="52" s="1"/>
  <c r="N183" i="48"/>
  <c r="K284" i="30"/>
  <c r="M284" i="30"/>
  <c r="Y539" i="40"/>
  <c r="I133" i="50"/>
  <c r="G37" i="36"/>
  <c r="G38" i="36"/>
  <c r="G44" i="36" s="1"/>
  <c r="G416" i="36" s="1"/>
  <c r="N133" i="38"/>
  <c r="I12" i="40"/>
  <c r="I13" i="40"/>
  <c r="I19" i="40" s="1"/>
  <c r="O37" i="31"/>
  <c r="O38" i="31"/>
  <c r="O44" i="31" s="1"/>
  <c r="O416" i="31" s="1"/>
  <c r="H183" i="31"/>
  <c r="Y542" i="52"/>
  <c r="M310" i="46"/>
  <c r="Y545" i="31"/>
  <c r="Y536" i="32"/>
  <c r="F37" i="37"/>
  <c r="F38" i="37"/>
  <c r="F44" i="37" s="1"/>
  <c r="O12" i="43"/>
  <c r="O13" i="43"/>
  <c r="O19" i="43" s="1"/>
  <c r="O410" i="43" s="1"/>
  <c r="H12" i="44"/>
  <c r="H13" i="44"/>
  <c r="H19" i="44" s="1"/>
  <c r="H410" i="44" s="1"/>
  <c r="K234" i="33"/>
  <c r="C627" i="32"/>
  <c r="H37" i="32"/>
  <c r="H38" i="32"/>
  <c r="H44" i="32" s="1"/>
  <c r="H416" i="32" s="1"/>
  <c r="Y545" i="50"/>
  <c r="E291" i="51"/>
  <c r="E297" i="51" s="1"/>
  <c r="E477" i="51" s="1"/>
  <c r="O57" i="51"/>
  <c r="H133" i="26"/>
  <c r="Y543" i="48"/>
  <c r="H284" i="51"/>
  <c r="I57" i="49"/>
  <c r="F133" i="50"/>
  <c r="O37" i="51"/>
  <c r="O38" i="51"/>
  <c r="O44" i="51" s="1"/>
  <c r="O416" i="51" s="1"/>
  <c r="K37" i="47"/>
  <c r="K38" i="47"/>
  <c r="K44" i="47" s="1"/>
  <c r="K416" i="47" s="1"/>
  <c r="G284" i="30"/>
  <c r="F284" i="46"/>
  <c r="X535" i="33"/>
  <c r="Y535" i="33" s="1"/>
  <c r="O13" i="50"/>
  <c r="O19" i="50" s="1"/>
  <c r="O410" i="50" s="1"/>
  <c r="O12" i="50"/>
  <c r="N385" i="39"/>
  <c r="M183" i="39"/>
  <c r="L37" i="34"/>
  <c r="L38" i="34"/>
  <c r="L44" i="34" s="1"/>
  <c r="M38" i="33"/>
  <c r="M44" i="33" s="1"/>
  <c r="M416" i="33" s="1"/>
  <c r="M37" i="33"/>
  <c r="D234" i="42"/>
  <c r="H234" i="33"/>
  <c r="E13" i="38"/>
  <c r="E19" i="38" s="1"/>
  <c r="E410" i="38" s="1"/>
  <c r="E12" i="38"/>
  <c r="N385" i="49"/>
  <c r="G310" i="46"/>
  <c r="F310" i="34"/>
  <c r="O310" i="42"/>
  <c r="N37" i="42"/>
  <c r="N38" i="42"/>
  <c r="N44" i="42" s="1"/>
  <c r="M284" i="39"/>
  <c r="D57" i="32"/>
  <c r="E37" i="43"/>
  <c r="E38" i="43"/>
  <c r="E44" i="43" s="1"/>
  <c r="E416" i="43" s="1"/>
  <c r="M133" i="38"/>
  <c r="O37" i="44"/>
  <c r="O38" i="44"/>
  <c r="O44" i="44" s="1"/>
  <c r="O416" i="44" s="1"/>
  <c r="Y538" i="30"/>
  <c r="K208" i="30"/>
  <c r="K310" i="31"/>
  <c r="L310" i="24"/>
  <c r="I183" i="38"/>
  <c r="O107" i="46"/>
  <c r="L310" i="46"/>
  <c r="Y536" i="40"/>
  <c r="N13" i="24"/>
  <c r="N19" i="24" s="1"/>
  <c r="N12" i="24"/>
  <c r="F208" i="36"/>
  <c r="H37" i="47"/>
  <c r="H38" i="47"/>
  <c r="H44" i="47" s="1"/>
  <c r="H416" i="47" s="1"/>
  <c r="F284" i="37"/>
  <c r="I133" i="37"/>
  <c r="F183" i="50"/>
  <c r="M183" i="44"/>
  <c r="F234" i="48"/>
  <c r="Q531" i="36"/>
  <c r="X535" i="36"/>
  <c r="E183" i="42"/>
  <c r="N37" i="44"/>
  <c r="N38" i="44"/>
  <c r="N44" i="44" s="1"/>
  <c r="G133" i="24"/>
  <c r="N284" i="37"/>
  <c r="M13" i="50"/>
  <c r="M19" i="50" s="1"/>
  <c r="M410" i="50" s="1"/>
  <c r="M12" i="50"/>
  <c r="Y536" i="24"/>
  <c r="M37" i="44"/>
  <c r="M38" i="44"/>
  <c r="M44" i="44" s="1"/>
  <c r="M416" i="44" s="1"/>
  <c r="F385" i="44"/>
  <c r="N37" i="43"/>
  <c r="N38" i="43"/>
  <c r="N44" i="43" s="1"/>
  <c r="D208" i="44"/>
  <c r="D13" i="39"/>
  <c r="D19" i="39" s="1"/>
  <c r="D410" i="39" s="1"/>
  <c r="D12" i="39"/>
  <c r="Y544" i="40"/>
  <c r="D12" i="46"/>
  <c r="D13" i="46"/>
  <c r="D19" i="46" s="1"/>
  <c r="D410" i="46" s="1"/>
  <c r="G183" i="32"/>
  <c r="G37" i="32"/>
  <c r="G38" i="32"/>
  <c r="G44" i="32" s="1"/>
  <c r="G416" i="32" s="1"/>
  <c r="Y536" i="41"/>
  <c r="L12" i="37"/>
  <c r="L13" i="37"/>
  <c r="L19" i="37" s="1"/>
  <c r="I38" i="38"/>
  <c r="I44" i="38" s="1"/>
  <c r="I37" i="38"/>
  <c r="F12" i="30"/>
  <c r="F13" i="30"/>
  <c r="F19" i="30" s="1"/>
  <c r="J12" i="43"/>
  <c r="J13" i="43"/>
  <c r="J19" i="43" s="1"/>
  <c r="J410" i="43" s="1"/>
  <c r="E13" i="36"/>
  <c r="E19" i="36" s="1"/>
  <c r="E410" i="36" s="1"/>
  <c r="E12" i="36"/>
  <c r="M310" i="32"/>
  <c r="M133" i="50"/>
  <c r="J13" i="24"/>
  <c r="J19" i="24" s="1"/>
  <c r="J410" i="24" s="1"/>
  <c r="J12" i="24"/>
  <c r="K12" i="42"/>
  <c r="K13" i="42"/>
  <c r="K19" i="42" s="1"/>
  <c r="K410" i="42" s="1"/>
  <c r="M13" i="24"/>
  <c r="M19" i="24" s="1"/>
  <c r="M410" i="24" s="1"/>
  <c r="M12" i="24"/>
  <c r="L284" i="36"/>
  <c r="N310" i="24"/>
  <c r="D38" i="48"/>
  <c r="D44" i="48" s="1"/>
  <c r="D416" i="48" s="1"/>
  <c r="K133" i="38"/>
  <c r="G310" i="38"/>
  <c r="F13" i="42"/>
  <c r="F19" i="42" s="1"/>
  <c r="F12" i="42"/>
  <c r="E107" i="42"/>
  <c r="L183" i="26"/>
  <c r="I284" i="46"/>
  <c r="M183" i="37"/>
  <c r="M107" i="49"/>
  <c r="J183" i="41"/>
  <c r="L183" i="45"/>
  <c r="Y540" i="15"/>
  <c r="H385" i="29"/>
  <c r="J107" i="32"/>
  <c r="D107" i="27"/>
  <c r="L310" i="29"/>
  <c r="N57" i="41"/>
  <c r="M183" i="25"/>
  <c r="K284" i="28"/>
  <c r="G12" i="29"/>
  <c r="G13" i="29"/>
  <c r="G19" i="29" s="1"/>
  <c r="G410" i="29" s="1"/>
  <c r="H208" i="42"/>
  <c r="Y544" i="46"/>
  <c r="L183" i="50"/>
  <c r="Y544" i="26"/>
  <c r="X535" i="37"/>
  <c r="Y544" i="47"/>
  <c r="O37" i="49"/>
  <c r="O38" i="49"/>
  <c r="O44" i="49" s="1"/>
  <c r="O416" i="49" s="1"/>
  <c r="G37" i="30"/>
  <c r="G38" i="30"/>
  <c r="G44" i="30" s="1"/>
  <c r="G416" i="30" s="1"/>
  <c r="O310" i="15"/>
  <c r="L13" i="27"/>
  <c r="L19" i="27" s="1"/>
  <c r="L12" i="27"/>
  <c r="M107" i="47"/>
  <c r="H38" i="29"/>
  <c r="H44" i="29" s="1"/>
  <c r="H416" i="29" s="1"/>
  <c r="H37" i="29"/>
  <c r="H183" i="32"/>
  <c r="E13" i="15"/>
  <c r="E19" i="15" s="1"/>
  <c r="E410" i="15" s="1"/>
  <c r="E12" i="15"/>
  <c r="F57" i="25"/>
  <c r="D133" i="25"/>
  <c r="H12" i="29"/>
  <c r="H13" i="29"/>
  <c r="H19" i="29" s="1"/>
  <c r="H410" i="29" s="1"/>
  <c r="I284" i="15"/>
  <c r="D284" i="15"/>
  <c r="D107" i="15"/>
  <c r="E107" i="27"/>
  <c r="G284" i="15"/>
  <c r="O57" i="33"/>
  <c r="O284" i="41"/>
  <c r="O107" i="41"/>
  <c r="K183" i="32"/>
  <c r="L284" i="41"/>
  <c r="L13" i="49"/>
  <c r="L19" i="49" s="1"/>
  <c r="L12" i="49"/>
  <c r="J13" i="47"/>
  <c r="J19" i="47" s="1"/>
  <c r="J410" i="47" s="1"/>
  <c r="J12" i="47"/>
  <c r="I107" i="35"/>
  <c r="E13" i="52"/>
  <c r="E19" i="52" s="1"/>
  <c r="E410" i="52" s="1"/>
  <c r="E12" i="52"/>
  <c r="N12" i="38"/>
  <c r="N13" i="38"/>
  <c r="N19" i="38" s="1"/>
  <c r="N183" i="37"/>
  <c r="G385" i="44"/>
  <c r="M183" i="36"/>
  <c r="G183" i="27"/>
  <c r="M13" i="45"/>
  <c r="M19" i="45" s="1"/>
  <c r="M410" i="45" s="1"/>
  <c r="M12" i="45"/>
  <c r="E57" i="29"/>
  <c r="D133" i="27"/>
  <c r="K310" i="15"/>
  <c r="H107" i="27"/>
  <c r="J385" i="15"/>
  <c r="E385" i="29"/>
  <c r="N234" i="27"/>
  <c r="G183" i="41"/>
  <c r="O133" i="41"/>
  <c r="K208" i="44"/>
  <c r="I107" i="41"/>
  <c r="I310" i="34"/>
  <c r="K107" i="44"/>
  <c r="K284" i="44"/>
  <c r="H107" i="48"/>
  <c r="L12" i="36"/>
  <c r="L13" i="36"/>
  <c r="L19" i="36" s="1"/>
  <c r="O12" i="30"/>
  <c r="O13" i="30"/>
  <c r="O19" i="30" s="1"/>
  <c r="O410" i="30" s="1"/>
  <c r="I12" i="27"/>
  <c r="I13" i="27"/>
  <c r="I19" i="27" s="1"/>
  <c r="I310" i="29"/>
  <c r="L13" i="28"/>
  <c r="L19" i="28" s="1"/>
  <c r="L12" i="28"/>
  <c r="M107" i="29"/>
  <c r="M385" i="27"/>
  <c r="E13" i="27"/>
  <c r="E19" i="27" s="1"/>
  <c r="E410" i="27" s="1"/>
  <c r="E12" i="27"/>
  <c r="J234" i="35"/>
  <c r="N385" i="41"/>
  <c r="G208" i="25"/>
  <c r="M310" i="41"/>
  <c r="X535" i="45"/>
  <c r="Y535" i="45" s="1"/>
  <c r="Q531" i="45"/>
  <c r="N208" i="27"/>
  <c r="F107" i="47"/>
  <c r="F284" i="52"/>
  <c r="H13" i="43"/>
  <c r="H19" i="43" s="1"/>
  <c r="H410" i="43" s="1"/>
  <c r="H12" i="43"/>
  <c r="L310" i="31"/>
  <c r="D208" i="24"/>
  <c r="Y538" i="26"/>
  <c r="Y545" i="30"/>
  <c r="M310" i="37"/>
  <c r="F183" i="38"/>
  <c r="F284" i="48"/>
  <c r="J284" i="30"/>
  <c r="Y536" i="25"/>
  <c r="M133" i="15"/>
  <c r="I133" i="27"/>
  <c r="M183" i="41"/>
  <c r="N183" i="25"/>
  <c r="E385" i="15"/>
  <c r="J183" i="29"/>
  <c r="F107" i="45"/>
  <c r="G107" i="25"/>
  <c r="J385" i="29"/>
  <c r="H38" i="35"/>
  <c r="H44" i="35" s="1"/>
  <c r="H416" i="35" s="1"/>
  <c r="H37" i="35"/>
  <c r="M13" i="27"/>
  <c r="M19" i="27" s="1"/>
  <c r="M410" i="27" s="1"/>
  <c r="M12" i="27"/>
  <c r="K234" i="43"/>
  <c r="O133" i="50"/>
  <c r="F183" i="33"/>
  <c r="D57" i="52"/>
  <c r="F284" i="49"/>
  <c r="H310" i="46"/>
  <c r="J234" i="37"/>
  <c r="M37" i="51"/>
  <c r="M38" i="51"/>
  <c r="M44" i="51" s="1"/>
  <c r="M416" i="51" s="1"/>
  <c r="O284" i="51"/>
  <c r="N385" i="38"/>
  <c r="H38" i="44"/>
  <c r="H44" i="44" s="1"/>
  <c r="H416" i="44" s="1"/>
  <c r="H37" i="44"/>
  <c r="I234" i="33"/>
  <c r="H284" i="25"/>
  <c r="Y541" i="28"/>
  <c r="K183" i="41"/>
  <c r="F57" i="27"/>
  <c r="I12" i="28"/>
  <c r="I13" i="28"/>
  <c r="I19" i="28" s="1"/>
  <c r="D183" i="25"/>
  <c r="Y544" i="28"/>
  <c r="F183" i="45"/>
  <c r="K133" i="25"/>
  <c r="L13" i="15"/>
  <c r="L19" i="15" s="1"/>
  <c r="L12" i="15"/>
  <c r="E38" i="41"/>
  <c r="E44" i="41" s="1"/>
  <c r="E416" i="41" s="1"/>
  <c r="E37" i="41"/>
  <c r="F133" i="27"/>
  <c r="K385" i="27"/>
  <c r="K107" i="27"/>
  <c r="G234" i="15"/>
  <c r="E37" i="25"/>
  <c r="E38" i="25"/>
  <c r="E44" i="25" s="1"/>
  <c r="E416" i="25" s="1"/>
  <c r="L107" i="15"/>
  <c r="G208" i="43"/>
  <c r="Y539" i="33"/>
  <c r="G13" i="26"/>
  <c r="G19" i="26" s="1"/>
  <c r="G410" i="26" s="1"/>
  <c r="G12" i="26"/>
  <c r="X535" i="49"/>
  <c r="J208" i="30"/>
  <c r="G208" i="51"/>
  <c r="Y540" i="51"/>
  <c r="L38" i="30"/>
  <c r="L44" i="30" s="1"/>
  <c r="L37" i="30"/>
  <c r="E57" i="41"/>
  <c r="G133" i="28"/>
  <c r="D234" i="29"/>
  <c r="M107" i="41"/>
  <c r="D284" i="28"/>
  <c r="Y545" i="15"/>
  <c r="J13" i="25"/>
  <c r="J19" i="25" s="1"/>
  <c r="J410" i="25" s="1"/>
  <c r="J12" i="25"/>
  <c r="Y541" i="15"/>
  <c r="J57" i="27"/>
  <c r="M183" i="15"/>
  <c r="N183" i="45"/>
  <c r="G107" i="45"/>
  <c r="E284" i="28"/>
  <c r="O284" i="28"/>
  <c r="I107" i="45"/>
  <c r="O183" i="49"/>
  <c r="K284" i="36"/>
  <c r="H385" i="39"/>
  <c r="Y546" i="32"/>
  <c r="N12" i="33"/>
  <c r="N13" i="33"/>
  <c r="N19" i="33" s="1"/>
  <c r="L234" i="41"/>
  <c r="L234" i="48"/>
  <c r="F183" i="29"/>
  <c r="O284" i="35"/>
  <c r="K208" i="27"/>
  <c r="I183" i="29"/>
  <c r="J208" i="27"/>
  <c r="H13" i="25"/>
  <c r="H19" i="25" s="1"/>
  <c r="H410" i="25" s="1"/>
  <c r="H12" i="25"/>
  <c r="E38" i="35"/>
  <c r="E44" i="35" s="1"/>
  <c r="E416" i="35" s="1"/>
  <c r="E37" i="35"/>
  <c r="L37" i="15"/>
  <c r="L38" i="15"/>
  <c r="L44" i="15" s="1"/>
  <c r="I183" i="45"/>
  <c r="Y543" i="28"/>
  <c r="K12" i="45"/>
  <c r="K13" i="45"/>
  <c r="K19" i="45" s="1"/>
  <c r="K410" i="45" s="1"/>
  <c r="Y537" i="29"/>
  <c r="G284" i="28"/>
  <c r="M310" i="29"/>
  <c r="AT171" i="17"/>
  <c r="AQ171" i="17"/>
  <c r="AO171" i="17"/>
  <c r="AR171" i="17"/>
  <c r="AT127" i="17"/>
  <c r="AQ127" i="17"/>
  <c r="AO127" i="17"/>
  <c r="AR127" i="17"/>
  <c r="AQ160" i="17"/>
  <c r="AR160" i="17"/>
  <c r="AT160" i="17"/>
  <c r="AO160" i="17"/>
  <c r="F529" i="14"/>
  <c r="Z78" i="17"/>
  <c r="W172" i="17"/>
  <c r="O81" i="17"/>
  <c r="N48" i="17"/>
  <c r="J175" i="17"/>
  <c r="M134" i="17"/>
  <c r="AC132" i="17"/>
  <c r="AL47" i="17"/>
  <c r="AL46" i="17"/>
  <c r="W177" i="17"/>
  <c r="Z124" i="17"/>
  <c r="AI166" i="17"/>
  <c r="AB169" i="17"/>
  <c r="W183" i="17"/>
  <c r="U167" i="17"/>
  <c r="E529" i="14"/>
  <c r="N529" i="14"/>
  <c r="O529" i="14"/>
  <c r="P169" i="17"/>
  <c r="W87" i="17"/>
  <c r="AL162" i="17"/>
  <c r="X85" i="17"/>
  <c r="W175" i="17"/>
  <c r="J165" i="17"/>
  <c r="N131" i="17"/>
  <c r="U165" i="17"/>
  <c r="M42" i="17"/>
  <c r="M171" i="17"/>
  <c r="Y176" i="17"/>
  <c r="AC177" i="17"/>
  <c r="N528" i="14"/>
  <c r="H529" i="14"/>
  <c r="X43" i="17"/>
  <c r="R129" i="17"/>
  <c r="X76" i="17"/>
  <c r="Y134" i="17"/>
  <c r="Y131" i="17"/>
  <c r="AC170" i="17"/>
  <c r="G529" i="14"/>
  <c r="H528" i="14"/>
  <c r="D528" i="14"/>
  <c r="X46" i="17"/>
  <c r="AG167" i="17"/>
  <c r="R126" i="17"/>
  <c r="T76" i="17"/>
  <c r="AI76" i="17"/>
  <c r="S176" i="17"/>
  <c r="AB43" i="17"/>
  <c r="M41" i="17"/>
  <c r="AL131" i="17"/>
  <c r="X170" i="17"/>
  <c r="AJ166" i="17"/>
  <c r="AI79" i="17"/>
  <c r="R40" i="17"/>
  <c r="AF175" i="17"/>
  <c r="V40" i="17"/>
  <c r="J183" i="17"/>
  <c r="L529" i="14"/>
  <c r="I529" i="14"/>
  <c r="O528" i="14"/>
  <c r="J528" i="14"/>
  <c r="M528" i="14"/>
  <c r="D529" i="14"/>
  <c r="Z175" i="17"/>
  <c r="M125" i="17"/>
  <c r="Z178" i="17"/>
  <c r="AL166" i="17"/>
  <c r="Q49" i="17"/>
  <c r="M167" i="17"/>
  <c r="S79" i="17"/>
  <c r="AB40" i="17"/>
  <c r="AM163" i="17"/>
  <c r="Z166" i="17"/>
  <c r="O85" i="17"/>
  <c r="N44" i="17"/>
  <c r="Y128" i="17"/>
  <c r="O124" i="17"/>
  <c r="AC169" i="17"/>
  <c r="O169" i="17"/>
  <c r="N179" i="17"/>
  <c r="S173" i="17"/>
  <c r="AH124" i="17"/>
  <c r="P160" i="17"/>
  <c r="W79" i="17"/>
  <c r="G528" i="14"/>
  <c r="V126" i="17"/>
  <c r="AG127" i="17"/>
  <c r="X82" i="17"/>
  <c r="Z82" i="17"/>
  <c r="L182" i="17"/>
  <c r="W128" i="17"/>
  <c r="Q172" i="17"/>
  <c r="AM160" i="17"/>
  <c r="W82" i="17"/>
  <c r="V134" i="17"/>
  <c r="AG168" i="17"/>
  <c r="W81" i="17"/>
  <c r="W181" i="17"/>
  <c r="Q178" i="17"/>
  <c r="U181" i="17"/>
  <c r="AL179" i="17"/>
  <c r="M46" i="17"/>
  <c r="X160" i="17"/>
  <c r="X134" i="17"/>
  <c r="K127" i="17"/>
  <c r="T181" i="17"/>
  <c r="AL40" i="17"/>
  <c r="V167" i="17"/>
  <c r="AH43" i="17"/>
  <c r="W41" i="17"/>
  <c r="S46" i="17"/>
  <c r="AC125" i="17"/>
  <c r="T178" i="17"/>
  <c r="L170" i="17"/>
  <c r="AF178" i="17"/>
  <c r="O130" i="17"/>
  <c r="V160" i="17"/>
  <c r="AJ183" i="17"/>
  <c r="P161" i="17"/>
  <c r="J160" i="17"/>
  <c r="AJ49" i="17"/>
  <c r="V130" i="17"/>
  <c r="X162" i="17"/>
  <c r="AJ175" i="17"/>
  <c r="W130" i="17"/>
  <c r="AC160" i="17"/>
  <c r="O47" i="17"/>
  <c r="AJ167" i="17"/>
  <c r="Z43" i="17"/>
  <c r="R175" i="17"/>
  <c r="O179" i="17"/>
  <c r="K181" i="17"/>
  <c r="F528" i="14"/>
  <c r="W43" i="17"/>
  <c r="G310" i="47" l="1"/>
  <c r="I284" i="38"/>
  <c r="E234" i="40"/>
  <c r="F133" i="52"/>
  <c r="K107" i="38"/>
  <c r="K133" i="44"/>
  <c r="N133" i="31"/>
  <c r="M234" i="32"/>
  <c r="F208" i="38"/>
  <c r="N133" i="42"/>
  <c r="H133" i="34"/>
  <c r="K208" i="32"/>
  <c r="L310" i="39"/>
  <c r="O57" i="38"/>
  <c r="J234" i="38"/>
  <c r="L133" i="46"/>
  <c r="L133" i="39"/>
  <c r="H107" i="30"/>
  <c r="Y538" i="36"/>
  <c r="K234" i="30"/>
  <c r="L385" i="46"/>
  <c r="J107" i="40"/>
  <c r="Y546" i="35"/>
  <c r="K234" i="24"/>
  <c r="C632" i="32"/>
  <c r="M310" i="51"/>
  <c r="M385" i="39"/>
  <c r="H310" i="49"/>
  <c r="E107" i="33"/>
  <c r="Y541" i="33"/>
  <c r="L133" i="24"/>
  <c r="L107" i="48"/>
  <c r="L208" i="42"/>
  <c r="D133" i="37"/>
  <c r="K385" i="48"/>
  <c r="E234" i="37"/>
  <c r="L284" i="46"/>
  <c r="G57" i="29"/>
  <c r="J107" i="35"/>
  <c r="N310" i="42"/>
  <c r="O310" i="30"/>
  <c r="E208" i="25"/>
  <c r="E310" i="35"/>
  <c r="J208" i="45"/>
  <c r="M183" i="27"/>
  <c r="K385" i="45"/>
  <c r="O57" i="41"/>
  <c r="M234" i="41"/>
  <c r="D385" i="29"/>
  <c r="J385" i="24"/>
  <c r="K183" i="35"/>
  <c r="E385" i="44"/>
  <c r="I385" i="25"/>
  <c r="O133" i="27"/>
  <c r="E183" i="32"/>
  <c r="H107" i="28"/>
  <c r="Y544" i="43"/>
  <c r="G183" i="37"/>
  <c r="I107" i="47"/>
  <c r="O208" i="44"/>
  <c r="O284" i="48"/>
  <c r="M241" i="46"/>
  <c r="M247" i="46" s="1"/>
  <c r="M465" i="46" s="1"/>
  <c r="M240" i="46"/>
  <c r="J133" i="43"/>
  <c r="F133" i="43"/>
  <c r="H133" i="43"/>
  <c r="O133" i="43"/>
  <c r="E133" i="43"/>
  <c r="G37" i="44"/>
  <c r="G38" i="44"/>
  <c r="G44" i="44" s="1"/>
  <c r="G416" i="44" s="1"/>
  <c r="J385" i="50"/>
  <c r="L385" i="50"/>
  <c r="F385" i="50"/>
  <c r="M385" i="50"/>
  <c r="E385" i="50"/>
  <c r="I38" i="52"/>
  <c r="I44" i="52" s="1"/>
  <c r="I37" i="52"/>
  <c r="G234" i="26"/>
  <c r="H234" i="26"/>
  <c r="H107" i="26"/>
  <c r="N107" i="26"/>
  <c r="M107" i="26"/>
  <c r="I107" i="26"/>
  <c r="F107" i="26"/>
  <c r="D107" i="26"/>
  <c r="L107" i="26"/>
  <c r="E107" i="26"/>
  <c r="G107" i="26"/>
  <c r="K107" i="26"/>
  <c r="K310" i="52"/>
  <c r="D310" i="52"/>
  <c r="G310" i="52"/>
  <c r="F385" i="42"/>
  <c r="D385" i="42"/>
  <c r="K385" i="42"/>
  <c r="I385" i="42"/>
  <c r="G385" i="42"/>
  <c r="H385" i="42"/>
  <c r="E385" i="42"/>
  <c r="I107" i="39"/>
  <c r="J107" i="39"/>
  <c r="E107" i="39"/>
  <c r="F107" i="39"/>
  <c r="L133" i="43"/>
  <c r="O183" i="24"/>
  <c r="H183" i="24"/>
  <c r="H189" i="24" s="1"/>
  <c r="F183" i="24"/>
  <c r="L183" i="24"/>
  <c r="K183" i="24"/>
  <c r="D183" i="24"/>
  <c r="M183" i="24"/>
  <c r="E183" i="24"/>
  <c r="G183" i="24"/>
  <c r="N183" i="24"/>
  <c r="J183" i="24"/>
  <c r="O12" i="24"/>
  <c r="O13" i="24"/>
  <c r="O19" i="24" s="1"/>
  <c r="O410" i="24" s="1"/>
  <c r="F13" i="32"/>
  <c r="F19" i="32" s="1"/>
  <c r="F12" i="32"/>
  <c r="F234" i="31"/>
  <c r="J234" i="31"/>
  <c r="M234" i="31"/>
  <c r="O234" i="31"/>
  <c r="N234" i="31"/>
  <c r="H234" i="31"/>
  <c r="D284" i="40"/>
  <c r="M284" i="40"/>
  <c r="N284" i="40"/>
  <c r="O284" i="40"/>
  <c r="E284" i="40"/>
  <c r="G284" i="40"/>
  <c r="J284" i="40"/>
  <c r="I284" i="40"/>
  <c r="E385" i="40"/>
  <c r="I385" i="40"/>
  <c r="M385" i="40"/>
  <c r="K385" i="40"/>
  <c r="K392" i="40" s="1"/>
  <c r="K398" i="40" s="1"/>
  <c r="K501" i="40" s="1"/>
  <c r="O385" i="40"/>
  <c r="N385" i="40"/>
  <c r="J385" i="40"/>
  <c r="F385" i="40"/>
  <c r="H385" i="40"/>
  <c r="G385" i="40"/>
  <c r="L385" i="40"/>
  <c r="D385" i="40"/>
  <c r="I57" i="37"/>
  <c r="D57" i="37"/>
  <c r="G57" i="37"/>
  <c r="L57" i="37"/>
  <c r="E57" i="37"/>
  <c r="N57" i="37"/>
  <c r="M57" i="37"/>
  <c r="H183" i="47"/>
  <c r="L183" i="47"/>
  <c r="G183" i="47"/>
  <c r="I12" i="37"/>
  <c r="I13" i="37"/>
  <c r="I19" i="37" s="1"/>
  <c r="J13" i="52"/>
  <c r="J19" i="52" s="1"/>
  <c r="J410" i="52" s="1"/>
  <c r="J12" i="52"/>
  <c r="I290" i="38"/>
  <c r="I291" i="38"/>
  <c r="I297" i="38" s="1"/>
  <c r="F12" i="26"/>
  <c r="F13" i="26"/>
  <c r="F19" i="26" s="1"/>
  <c r="X536" i="37"/>
  <c r="Y536" i="37" s="1"/>
  <c r="Y543" i="37"/>
  <c r="Y544" i="37"/>
  <c r="Y537" i="37"/>
  <c r="Y540" i="37"/>
  <c r="Q531" i="37"/>
  <c r="Y538" i="37"/>
  <c r="G234" i="49"/>
  <c r="H234" i="49"/>
  <c r="M234" i="49"/>
  <c r="L234" i="49"/>
  <c r="N183" i="46"/>
  <c r="M183" i="46"/>
  <c r="O12" i="36"/>
  <c r="O20" i="36" s="1"/>
  <c r="O411" i="36" s="1"/>
  <c r="O13" i="36"/>
  <c r="O19" i="36" s="1"/>
  <c r="O410" i="36" s="1"/>
  <c r="E12" i="44"/>
  <c r="E13" i="44"/>
  <c r="E19" i="44" s="1"/>
  <c r="E410" i="44" s="1"/>
  <c r="O284" i="42"/>
  <c r="I284" i="42"/>
  <c r="H284" i="42"/>
  <c r="E284" i="42"/>
  <c r="G284" i="42"/>
  <c r="G107" i="24"/>
  <c r="N107" i="24"/>
  <c r="D107" i="24"/>
  <c r="O107" i="24"/>
  <c r="K107" i="24"/>
  <c r="D107" i="31"/>
  <c r="G107" i="31"/>
  <c r="E107" i="31"/>
  <c r="K107" i="31"/>
  <c r="I107" i="31"/>
  <c r="L107" i="31"/>
  <c r="L208" i="46"/>
  <c r="N208" i="46"/>
  <c r="E208" i="46"/>
  <c r="D208" i="46"/>
  <c r="L37" i="38"/>
  <c r="L38" i="38"/>
  <c r="L44" i="38" s="1"/>
  <c r="D57" i="48"/>
  <c r="J57" i="48"/>
  <c r="K57" i="48"/>
  <c r="I57" i="48"/>
  <c r="H57" i="48"/>
  <c r="O57" i="48"/>
  <c r="I57" i="39"/>
  <c r="O57" i="39"/>
  <c r="E57" i="39"/>
  <c r="D57" i="39"/>
  <c r="F133" i="35"/>
  <c r="O133" i="35"/>
  <c r="D133" i="35"/>
  <c r="K133" i="35"/>
  <c r="E12" i="50"/>
  <c r="E20" i="50" s="1"/>
  <c r="E411" i="50" s="1"/>
  <c r="E13" i="50"/>
  <c r="E19" i="50" s="1"/>
  <c r="E410" i="50" s="1"/>
  <c r="N208" i="34"/>
  <c r="J208" i="34"/>
  <c r="H208" i="34"/>
  <c r="O208" i="34"/>
  <c r="E57" i="40"/>
  <c r="M57" i="40"/>
  <c r="J57" i="40"/>
  <c r="M37" i="24"/>
  <c r="M38" i="24"/>
  <c r="M44" i="24" s="1"/>
  <c r="M416" i="24" s="1"/>
  <c r="O38" i="38"/>
  <c r="O44" i="38" s="1"/>
  <c r="O416" i="38" s="1"/>
  <c r="O37" i="38"/>
  <c r="O38" i="35"/>
  <c r="O44" i="35" s="1"/>
  <c r="O416" i="35" s="1"/>
  <c r="O37" i="35"/>
  <c r="O234" i="52"/>
  <c r="I234" i="52"/>
  <c r="H234" i="52"/>
  <c r="M234" i="52"/>
  <c r="M310" i="50"/>
  <c r="K310" i="50"/>
  <c r="N310" i="50"/>
  <c r="D310" i="50"/>
  <c r="O310" i="50"/>
  <c r="I310" i="50"/>
  <c r="J208" i="33"/>
  <c r="M208" i="33"/>
  <c r="N208" i="33"/>
  <c r="E208" i="33"/>
  <c r="D208" i="33"/>
  <c r="L208" i="33"/>
  <c r="M310" i="40"/>
  <c r="I310" i="40"/>
  <c r="K310" i="40"/>
  <c r="G310" i="40"/>
  <c r="D310" i="40"/>
  <c r="E310" i="40"/>
  <c r="E316" i="40" s="1"/>
  <c r="N310" i="40"/>
  <c r="L310" i="40"/>
  <c r="H310" i="40"/>
  <c r="F310" i="40"/>
  <c r="O310" i="40"/>
  <c r="J310" i="40"/>
  <c r="H133" i="33"/>
  <c r="J133" i="33"/>
  <c r="M133" i="33"/>
  <c r="N133" i="33"/>
  <c r="E133" i="33"/>
  <c r="L133" i="33"/>
  <c r="I13" i="47"/>
  <c r="I19" i="47" s="1"/>
  <c r="I12" i="47"/>
  <c r="M208" i="40"/>
  <c r="D208" i="40"/>
  <c r="N208" i="40"/>
  <c r="O208" i="40"/>
  <c r="N208" i="39"/>
  <c r="L208" i="39"/>
  <c r="O208" i="39"/>
  <c r="G208" i="39"/>
  <c r="K284" i="43"/>
  <c r="D284" i="43"/>
  <c r="M284" i="43"/>
  <c r="I284" i="43"/>
  <c r="J284" i="43"/>
  <c r="H284" i="43"/>
  <c r="K13" i="50"/>
  <c r="K19" i="50" s="1"/>
  <c r="K410" i="50" s="1"/>
  <c r="K12" i="50"/>
  <c r="D234" i="32"/>
  <c r="J385" i="26"/>
  <c r="J391" i="26" s="1"/>
  <c r="G385" i="26"/>
  <c r="L385" i="26"/>
  <c r="E385" i="26"/>
  <c r="M385" i="26"/>
  <c r="H385" i="26"/>
  <c r="N385" i="26"/>
  <c r="D385" i="26"/>
  <c r="O385" i="26"/>
  <c r="I385" i="26"/>
  <c r="N310" i="44"/>
  <c r="H310" i="44"/>
  <c r="D310" i="44"/>
  <c r="K385" i="52"/>
  <c r="F385" i="52"/>
  <c r="M107" i="38"/>
  <c r="O12" i="26"/>
  <c r="O13" i="26"/>
  <c r="O19" i="26" s="1"/>
  <c r="O410" i="26" s="1"/>
  <c r="F12" i="37"/>
  <c r="F13" i="37"/>
  <c r="F19" i="37" s="1"/>
  <c r="D183" i="33"/>
  <c r="I183" i="33"/>
  <c r="O183" i="33"/>
  <c r="E183" i="33"/>
  <c r="N183" i="33"/>
  <c r="M183" i="33"/>
  <c r="H183" i="33"/>
  <c r="J133" i="32"/>
  <c r="D133" i="32"/>
  <c r="E133" i="32"/>
  <c r="L133" i="32"/>
  <c r="H133" i="32"/>
  <c r="M37" i="32"/>
  <c r="M38" i="32"/>
  <c r="M44" i="32" s="1"/>
  <c r="M416" i="32" s="1"/>
  <c r="M234" i="36"/>
  <c r="J234" i="36"/>
  <c r="H234" i="36"/>
  <c r="Y539" i="37"/>
  <c r="E57" i="15"/>
  <c r="F57" i="15"/>
  <c r="I284" i="47"/>
  <c r="D284" i="47"/>
  <c r="E284" i="47"/>
  <c r="N284" i="47"/>
  <c r="O284" i="47"/>
  <c r="M284" i="47"/>
  <c r="H284" i="47"/>
  <c r="F284" i="47"/>
  <c r="G284" i="47"/>
  <c r="K284" i="47"/>
  <c r="L284" i="47"/>
  <c r="F38" i="33"/>
  <c r="F44" i="33" s="1"/>
  <c r="F37" i="33"/>
  <c r="F45" i="33" s="1"/>
  <c r="F43" i="33" s="1"/>
  <c r="F208" i="35"/>
  <c r="E208" i="35"/>
  <c r="O208" i="35"/>
  <c r="M208" i="35"/>
  <c r="H208" i="35"/>
  <c r="I208" i="35"/>
  <c r="K208" i="35"/>
  <c r="G208" i="35"/>
  <c r="G215" i="35" s="1"/>
  <c r="G221" i="35" s="1"/>
  <c r="G459" i="35" s="1"/>
  <c r="N208" i="35"/>
  <c r="D208" i="35"/>
  <c r="O284" i="49"/>
  <c r="M284" i="49"/>
  <c r="J284" i="49"/>
  <c r="G284" i="49"/>
  <c r="I284" i="49"/>
  <c r="N284" i="49"/>
  <c r="K284" i="49"/>
  <c r="D284" i="49"/>
  <c r="E284" i="49"/>
  <c r="F12" i="34"/>
  <c r="F13" i="34"/>
  <c r="F19" i="34" s="1"/>
  <c r="X542" i="39"/>
  <c r="Y541" i="39"/>
  <c r="Y537" i="39"/>
  <c r="Y539" i="39"/>
  <c r="I208" i="52"/>
  <c r="E208" i="52"/>
  <c r="F208" i="52"/>
  <c r="J208" i="52"/>
  <c r="N208" i="52"/>
  <c r="K208" i="52"/>
  <c r="O208" i="52"/>
  <c r="G208" i="52"/>
  <c r="J183" i="40"/>
  <c r="F183" i="40"/>
  <c r="H183" i="40"/>
  <c r="D183" i="40"/>
  <c r="O57" i="43"/>
  <c r="E57" i="43"/>
  <c r="F57" i="43"/>
  <c r="F63" i="43" s="1"/>
  <c r="O38" i="37"/>
  <c r="O44" i="37" s="1"/>
  <c r="O416" i="37" s="1"/>
  <c r="O37" i="37"/>
  <c r="J12" i="48"/>
  <c r="J13" i="48"/>
  <c r="J19" i="48" s="1"/>
  <c r="J410" i="48" s="1"/>
  <c r="E12" i="47"/>
  <c r="E13" i="47"/>
  <c r="E19" i="47" s="1"/>
  <c r="E410" i="47" s="1"/>
  <c r="F133" i="47"/>
  <c r="O133" i="47"/>
  <c r="K133" i="47"/>
  <c r="J57" i="50"/>
  <c r="N57" i="50"/>
  <c r="E57" i="50"/>
  <c r="I57" i="50"/>
  <c r="D57" i="50"/>
  <c r="O57" i="50"/>
  <c r="L57" i="50"/>
  <c r="L63" i="50" s="1"/>
  <c r="K57" i="50"/>
  <c r="I385" i="38"/>
  <c r="D385" i="38"/>
  <c r="H385" i="38"/>
  <c r="E385" i="38"/>
  <c r="O385" i="38"/>
  <c r="M385" i="38"/>
  <c r="F385" i="38"/>
  <c r="F392" i="38" s="1"/>
  <c r="F398" i="38" s="1"/>
  <c r="O284" i="38"/>
  <c r="E284" i="38"/>
  <c r="D284" i="38"/>
  <c r="H284" i="38"/>
  <c r="L284" i="38"/>
  <c r="J284" i="38"/>
  <c r="K284" i="38"/>
  <c r="M284" i="38"/>
  <c r="G284" i="38"/>
  <c r="J310" i="43"/>
  <c r="F310" i="43"/>
  <c r="H310" i="43"/>
  <c r="K234" i="49"/>
  <c r="O37" i="33"/>
  <c r="O38" i="33"/>
  <c r="O44" i="33" s="1"/>
  <c r="O416" i="33" s="1"/>
  <c r="H310" i="36"/>
  <c r="D310" i="36"/>
  <c r="E310" i="36"/>
  <c r="J310" i="36"/>
  <c r="G310" i="36"/>
  <c r="K310" i="36"/>
  <c r="L13" i="47"/>
  <c r="L19" i="47" s="1"/>
  <c r="L12" i="47"/>
  <c r="O310" i="48"/>
  <c r="G310" i="48"/>
  <c r="M310" i="48"/>
  <c r="J310" i="48"/>
  <c r="I310" i="48"/>
  <c r="F310" i="48"/>
  <c r="Y545" i="37"/>
  <c r="N234" i="40"/>
  <c r="H234" i="40"/>
  <c r="G234" i="40"/>
  <c r="K234" i="40"/>
  <c r="N183" i="52"/>
  <c r="H183" i="52"/>
  <c r="D284" i="39"/>
  <c r="K284" i="39"/>
  <c r="H284" i="39"/>
  <c r="L284" i="39"/>
  <c r="J284" i="39"/>
  <c r="I310" i="47"/>
  <c r="D310" i="47"/>
  <c r="L310" i="47"/>
  <c r="M310" i="47"/>
  <c r="K310" i="47"/>
  <c r="H310" i="47"/>
  <c r="O310" i="47"/>
  <c r="N310" i="47"/>
  <c r="J310" i="47"/>
  <c r="M385" i="42"/>
  <c r="E107" i="29"/>
  <c r="H107" i="29"/>
  <c r="L107" i="29"/>
  <c r="L234" i="25"/>
  <c r="K234" i="25"/>
  <c r="G234" i="25"/>
  <c r="H234" i="25"/>
  <c r="I234" i="25"/>
  <c r="M234" i="25"/>
  <c r="O234" i="46"/>
  <c r="I234" i="46"/>
  <c r="J234" i="46"/>
  <c r="K234" i="46"/>
  <c r="K241" i="46" s="1"/>
  <c r="K247" i="46" s="1"/>
  <c r="K465" i="46" s="1"/>
  <c r="N234" i="46"/>
  <c r="L234" i="46"/>
  <c r="F234" i="46"/>
  <c r="G234" i="46"/>
  <c r="E234" i="46"/>
  <c r="M133" i="45"/>
  <c r="E133" i="45"/>
  <c r="G133" i="45"/>
  <c r="G139" i="45" s="1"/>
  <c r="I133" i="45"/>
  <c r="N133" i="45"/>
  <c r="F133" i="45"/>
  <c r="J208" i="39"/>
  <c r="J13" i="30"/>
  <c r="J19" i="30" s="1"/>
  <c r="J410" i="30" s="1"/>
  <c r="J12" i="30"/>
  <c r="O234" i="51"/>
  <c r="E234" i="51"/>
  <c r="G234" i="51"/>
  <c r="N234" i="51"/>
  <c r="I234" i="51"/>
  <c r="M234" i="51"/>
  <c r="H234" i="51"/>
  <c r="L234" i="51"/>
  <c r="F234" i="51"/>
  <c r="K234" i="51"/>
  <c r="K241" i="51" s="1"/>
  <c r="K247" i="51" s="1"/>
  <c r="K465" i="51" s="1"/>
  <c r="D234" i="51"/>
  <c r="J234" i="51"/>
  <c r="K133" i="51"/>
  <c r="D133" i="51"/>
  <c r="J133" i="51"/>
  <c r="I133" i="51"/>
  <c r="N133" i="51"/>
  <c r="M133" i="51"/>
  <c r="Y542" i="37"/>
  <c r="H107" i="50"/>
  <c r="J107" i="50"/>
  <c r="I208" i="32"/>
  <c r="M208" i="32"/>
  <c r="D107" i="36"/>
  <c r="N107" i="36"/>
  <c r="I107" i="36"/>
  <c r="E107" i="36"/>
  <c r="O107" i="36"/>
  <c r="F107" i="36"/>
  <c r="F57" i="49"/>
  <c r="N57" i="49"/>
  <c r="K57" i="49"/>
  <c r="F183" i="43"/>
  <c r="I183" i="43"/>
  <c r="I189" i="43" s="1"/>
  <c r="D183" i="43"/>
  <c r="N183" i="43"/>
  <c r="L183" i="43"/>
  <c r="L284" i="49"/>
  <c r="N208" i="37"/>
  <c r="K208" i="37"/>
  <c r="M208" i="37"/>
  <c r="I208" i="37"/>
  <c r="F208" i="37"/>
  <c r="L208" i="37"/>
  <c r="E107" i="30"/>
  <c r="G107" i="30"/>
  <c r="D107" i="30"/>
  <c r="F107" i="30"/>
  <c r="M107" i="30"/>
  <c r="I107" i="30"/>
  <c r="L107" i="30"/>
  <c r="K107" i="30"/>
  <c r="N107" i="30"/>
  <c r="O107" i="30"/>
  <c r="J107" i="30"/>
  <c r="E385" i="31"/>
  <c r="G385" i="31"/>
  <c r="H385" i="31"/>
  <c r="N385" i="31"/>
  <c r="K385" i="31"/>
  <c r="F385" i="31"/>
  <c r="H107" i="31"/>
  <c r="O37" i="36"/>
  <c r="O38" i="36"/>
  <c r="O44" i="36" s="1"/>
  <c r="O416" i="36" s="1"/>
  <c r="E133" i="48"/>
  <c r="N133" i="48"/>
  <c r="H133" i="48"/>
  <c r="M133" i="48"/>
  <c r="J38" i="51"/>
  <c r="J44" i="51" s="1"/>
  <c r="J416" i="51" s="1"/>
  <c r="J37" i="51"/>
  <c r="X542" i="50"/>
  <c r="Y542" i="50" s="1"/>
  <c r="Y536" i="50"/>
  <c r="Y539" i="50"/>
  <c r="Y541" i="50"/>
  <c r="Y538" i="50"/>
  <c r="Y537" i="50"/>
  <c r="Y543" i="50"/>
  <c r="Y546" i="50"/>
  <c r="Y544" i="50"/>
  <c r="Q531" i="50"/>
  <c r="Y540" i="50"/>
  <c r="K284" i="24"/>
  <c r="O284" i="24"/>
  <c r="E284" i="24"/>
  <c r="D12" i="47"/>
  <c r="D13" i="47"/>
  <c r="D19" i="47" s="1"/>
  <c r="D410" i="47" s="1"/>
  <c r="N234" i="30"/>
  <c r="I234" i="30"/>
  <c r="F234" i="30"/>
  <c r="G234" i="30"/>
  <c r="G240" i="30" s="1"/>
  <c r="L208" i="50"/>
  <c r="G208" i="50"/>
  <c r="E208" i="50"/>
  <c r="N208" i="50"/>
  <c r="H208" i="50"/>
  <c r="M208" i="50"/>
  <c r="H234" i="42"/>
  <c r="K234" i="42"/>
  <c r="O234" i="42"/>
  <c r="F234" i="42"/>
  <c r="J234" i="42"/>
  <c r="Y541" i="37"/>
  <c r="O133" i="29"/>
  <c r="F133" i="29"/>
  <c r="J133" i="29"/>
  <c r="I133" i="29"/>
  <c r="F208" i="40"/>
  <c r="M310" i="28"/>
  <c r="L310" i="28"/>
  <c r="E310" i="27"/>
  <c r="D310" i="27"/>
  <c r="I310" i="27"/>
  <c r="H310" i="27"/>
  <c r="H57" i="47"/>
  <c r="G57" i="47"/>
  <c r="J57" i="47"/>
  <c r="D57" i="47"/>
  <c r="L234" i="28"/>
  <c r="O234" i="28"/>
  <c r="K107" i="40"/>
  <c r="D107" i="40"/>
  <c r="N107" i="40"/>
  <c r="I107" i="40"/>
  <c r="L107" i="40"/>
  <c r="E107" i="40"/>
  <c r="N57" i="24"/>
  <c r="G57" i="24"/>
  <c r="O57" i="24"/>
  <c r="J57" i="24"/>
  <c r="E57" i="24"/>
  <c r="G385" i="43"/>
  <c r="E385" i="43"/>
  <c r="L385" i="43"/>
  <c r="M385" i="43"/>
  <c r="F385" i="43"/>
  <c r="M310" i="39"/>
  <c r="N310" i="39"/>
  <c r="K310" i="39"/>
  <c r="O310" i="39"/>
  <c r="G310" i="39"/>
  <c r="X538" i="31"/>
  <c r="Y542" i="31"/>
  <c r="Y543" i="31"/>
  <c r="J107" i="26"/>
  <c r="G385" i="47"/>
  <c r="M385" i="47"/>
  <c r="M391" i="47" s="1"/>
  <c r="F385" i="47"/>
  <c r="K183" i="33"/>
  <c r="O107" i="51"/>
  <c r="J107" i="51"/>
  <c r="E107" i="51"/>
  <c r="M107" i="51"/>
  <c r="G107" i="51"/>
  <c r="L107" i="51"/>
  <c r="I107" i="51"/>
  <c r="D107" i="51"/>
  <c r="H107" i="51"/>
  <c r="F107" i="51"/>
  <c r="N107" i="51"/>
  <c r="D12" i="51"/>
  <c r="D13" i="51"/>
  <c r="D19" i="51" s="1"/>
  <c r="D410" i="51" s="1"/>
  <c r="L183" i="33"/>
  <c r="D107" i="49"/>
  <c r="G107" i="49"/>
  <c r="N107" i="49"/>
  <c r="K107" i="49"/>
  <c r="J107" i="49"/>
  <c r="H107" i="49"/>
  <c r="L107" i="49"/>
  <c r="O107" i="49"/>
  <c r="O114" i="49" s="1"/>
  <c r="O120" i="49" s="1"/>
  <c r="O434" i="49" s="1"/>
  <c r="F107" i="49"/>
  <c r="I107" i="49"/>
  <c r="E107" i="49"/>
  <c r="O133" i="42"/>
  <c r="F37" i="52"/>
  <c r="F38" i="52"/>
  <c r="F44" i="52" s="1"/>
  <c r="I385" i="34"/>
  <c r="K385" i="34"/>
  <c r="H107" i="38"/>
  <c r="D107" i="38"/>
  <c r="L107" i="38"/>
  <c r="E107" i="38"/>
  <c r="G107" i="38"/>
  <c r="F107" i="38"/>
  <c r="N107" i="38"/>
  <c r="O107" i="38"/>
  <c r="I107" i="38"/>
  <c r="J107" i="38"/>
  <c r="G284" i="33"/>
  <c r="K284" i="33"/>
  <c r="L284" i="33"/>
  <c r="G13" i="48"/>
  <c r="G19" i="48" s="1"/>
  <c r="G410" i="48" s="1"/>
  <c r="G12" i="48"/>
  <c r="O107" i="26"/>
  <c r="N133" i="39"/>
  <c r="H310" i="26"/>
  <c r="I183" i="46"/>
  <c r="I133" i="42"/>
  <c r="G183" i="33"/>
  <c r="F310" i="47"/>
  <c r="D183" i="52"/>
  <c r="D12" i="40"/>
  <c r="D20" i="40" s="1"/>
  <c r="D411" i="40" s="1"/>
  <c r="D13" i="40"/>
  <c r="D19" i="40" s="1"/>
  <c r="D410" i="40" s="1"/>
  <c r="L57" i="44"/>
  <c r="O57" i="44"/>
  <c r="H57" i="44"/>
  <c r="H107" i="43"/>
  <c r="N107" i="43"/>
  <c r="F107" i="43"/>
  <c r="I107" i="43"/>
  <c r="J107" i="43"/>
  <c r="M107" i="43"/>
  <c r="D107" i="43"/>
  <c r="L107" i="43"/>
  <c r="G107" i="43"/>
  <c r="E107" i="43"/>
  <c r="N57" i="31"/>
  <c r="J57" i="31"/>
  <c r="H284" i="33"/>
  <c r="I57" i="31"/>
  <c r="L57" i="47"/>
  <c r="F385" i="26"/>
  <c r="E234" i="52"/>
  <c r="J208" i="46"/>
  <c r="D234" i="49"/>
  <c r="J385" i="42"/>
  <c r="J208" i="41"/>
  <c r="N234" i="52"/>
  <c r="J310" i="44"/>
  <c r="I234" i="31"/>
  <c r="E284" i="26"/>
  <c r="D284" i="26"/>
  <c r="D57" i="31"/>
  <c r="K107" i="43"/>
  <c r="H234" i="32"/>
  <c r="N13" i="50"/>
  <c r="N19" i="50" s="1"/>
  <c r="N12" i="50"/>
  <c r="K133" i="42"/>
  <c r="E133" i="35"/>
  <c r="F57" i="46"/>
  <c r="F310" i="52"/>
  <c r="M208" i="39"/>
  <c r="D385" i="37"/>
  <c r="F385" i="37"/>
  <c r="K385" i="37"/>
  <c r="E385" i="37"/>
  <c r="G385" i="37"/>
  <c r="L208" i="49"/>
  <c r="G208" i="49"/>
  <c r="I208" i="49"/>
  <c r="F208" i="49"/>
  <c r="O208" i="49"/>
  <c r="M208" i="49"/>
  <c r="H208" i="49"/>
  <c r="J208" i="49"/>
  <c r="G310" i="26"/>
  <c r="M310" i="26"/>
  <c r="E234" i="45"/>
  <c r="O234" i="45"/>
  <c r="K234" i="45"/>
  <c r="G234" i="45"/>
  <c r="E57" i="46"/>
  <c r="K57" i="46"/>
  <c r="Y546" i="37"/>
  <c r="G133" i="35"/>
  <c r="J284" i="47"/>
  <c r="K208" i="38"/>
  <c r="O310" i="52"/>
  <c r="H57" i="37"/>
  <c r="O385" i="50"/>
  <c r="K133" i="32"/>
  <c r="K234" i="32"/>
  <c r="I133" i="33"/>
  <c r="N107" i="31"/>
  <c r="N113" i="31" s="1"/>
  <c r="N284" i="38"/>
  <c r="F284" i="38"/>
  <c r="O107" i="43"/>
  <c r="L133" i="31"/>
  <c r="M133" i="31"/>
  <c r="I183" i="34"/>
  <c r="J183" i="34"/>
  <c r="G37" i="38"/>
  <c r="G38" i="38"/>
  <c r="G44" i="38" s="1"/>
  <c r="G416" i="38" s="1"/>
  <c r="X537" i="36"/>
  <c r="Y537" i="36" s="1"/>
  <c r="Y539" i="36"/>
  <c r="Y546" i="36"/>
  <c r="Y541" i="36"/>
  <c r="Y544" i="36"/>
  <c r="D133" i="46"/>
  <c r="M133" i="46"/>
  <c r="F133" i="46"/>
  <c r="H133" i="46"/>
  <c r="O133" i="46"/>
  <c r="J133" i="46"/>
  <c r="I133" i="46"/>
  <c r="N133" i="46"/>
  <c r="E133" i="46"/>
  <c r="D13" i="26"/>
  <c r="D19" i="26" s="1"/>
  <c r="D410" i="26" s="1"/>
  <c r="D12" i="26"/>
  <c r="O310" i="26"/>
  <c r="C621" i="32"/>
  <c r="C631" i="32"/>
  <c r="M183" i="51"/>
  <c r="O183" i="51"/>
  <c r="H38" i="26"/>
  <c r="H44" i="26" s="1"/>
  <c r="H416" i="26" s="1"/>
  <c r="H37" i="26"/>
  <c r="K57" i="33"/>
  <c r="D57" i="33"/>
  <c r="L57" i="33"/>
  <c r="N57" i="33"/>
  <c r="M57" i="33"/>
  <c r="J57" i="33"/>
  <c r="G57" i="33"/>
  <c r="F208" i="32"/>
  <c r="F214" i="32" s="1"/>
  <c r="G208" i="32"/>
  <c r="H208" i="32"/>
  <c r="O208" i="32"/>
  <c r="J208" i="32"/>
  <c r="X546" i="47"/>
  <c r="Y538" i="47"/>
  <c r="Y543" i="47"/>
  <c r="Y539" i="47"/>
  <c r="N37" i="26"/>
  <c r="N38" i="26"/>
  <c r="N44" i="26" s="1"/>
  <c r="G310" i="43"/>
  <c r="D310" i="43"/>
  <c r="I310" i="43"/>
  <c r="E310" i="43"/>
  <c r="K310" i="43"/>
  <c r="O310" i="43"/>
  <c r="I107" i="44"/>
  <c r="J107" i="44"/>
  <c r="D107" i="44"/>
  <c r="H107" i="44"/>
  <c r="E107" i="44"/>
  <c r="M107" i="44"/>
  <c r="F107" i="44"/>
  <c r="L107" i="44"/>
  <c r="G107" i="44"/>
  <c r="G12" i="40"/>
  <c r="G13" i="40"/>
  <c r="G19" i="40" s="1"/>
  <c r="G410" i="40" s="1"/>
  <c r="N133" i="52"/>
  <c r="D208" i="26"/>
  <c r="E208" i="26"/>
  <c r="H208" i="26"/>
  <c r="O208" i="26"/>
  <c r="G208" i="26"/>
  <c r="N208" i="26"/>
  <c r="L38" i="51"/>
  <c r="L44" i="51" s="1"/>
  <c r="L37" i="51"/>
  <c r="L13" i="42"/>
  <c r="L19" i="42" s="1"/>
  <c r="L12" i="42"/>
  <c r="E234" i="34"/>
  <c r="O234" i="34"/>
  <c r="L234" i="34"/>
  <c r="G234" i="34"/>
  <c r="G13" i="50"/>
  <c r="G19" i="50" s="1"/>
  <c r="G410" i="50" s="1"/>
  <c r="G12" i="50"/>
  <c r="K133" i="46"/>
  <c r="F57" i="44"/>
  <c r="D57" i="44"/>
  <c r="E57" i="44"/>
  <c r="K57" i="44"/>
  <c r="N57" i="44"/>
  <c r="I57" i="44"/>
  <c r="G57" i="44"/>
  <c r="I234" i="48"/>
  <c r="O234" i="48"/>
  <c r="G234" i="48"/>
  <c r="M284" i="52"/>
  <c r="G284" i="52"/>
  <c r="J284" i="52"/>
  <c r="H284" i="52"/>
  <c r="L284" i="52"/>
  <c r="O284" i="52"/>
  <c r="K284" i="52"/>
  <c r="I284" i="52"/>
  <c r="D284" i="52"/>
  <c r="D290" i="52" s="1"/>
  <c r="E284" i="52"/>
  <c r="D385" i="34"/>
  <c r="L385" i="34"/>
  <c r="H385" i="34"/>
  <c r="F385" i="34"/>
  <c r="G385" i="34"/>
  <c r="M385" i="34"/>
  <c r="N385" i="34"/>
  <c r="N391" i="34" s="1"/>
  <c r="J385" i="34"/>
  <c r="M12" i="44"/>
  <c r="M13" i="44"/>
  <c r="M19" i="44" s="1"/>
  <c r="M410" i="44" s="1"/>
  <c r="X538" i="48"/>
  <c r="Y540" i="48"/>
  <c r="Y542" i="48"/>
  <c r="I284" i="26"/>
  <c r="F284" i="26"/>
  <c r="N234" i="44"/>
  <c r="J234" i="44"/>
  <c r="F234" i="44"/>
  <c r="F12" i="36"/>
  <c r="F13" i="36"/>
  <c r="F19" i="36" s="1"/>
  <c r="O38" i="39"/>
  <c r="O44" i="39" s="1"/>
  <c r="O416" i="39" s="1"/>
  <c r="O37" i="39"/>
  <c r="F234" i="15"/>
  <c r="E234" i="15"/>
  <c r="H234" i="15"/>
  <c r="I234" i="15"/>
  <c r="N234" i="15"/>
  <c r="J234" i="15"/>
  <c r="G63" i="29"/>
  <c r="G64" i="29"/>
  <c r="G70" i="29" s="1"/>
  <c r="G422" i="29" s="1"/>
  <c r="N107" i="34"/>
  <c r="N114" i="34" s="1"/>
  <c r="N120" i="34" s="1"/>
  <c r="G107" i="34"/>
  <c r="I107" i="29"/>
  <c r="G183" i="44"/>
  <c r="K183" i="44"/>
  <c r="L183" i="44"/>
  <c r="L57" i="29"/>
  <c r="N57" i="29"/>
  <c r="J57" i="29"/>
  <c r="O234" i="44"/>
  <c r="I13" i="44"/>
  <c r="I19" i="44" s="1"/>
  <c r="I12" i="44"/>
  <c r="K183" i="34"/>
  <c r="G107" i="37"/>
  <c r="M107" i="37"/>
  <c r="AQ170" i="17"/>
  <c r="AT170" i="17"/>
  <c r="M208" i="38"/>
  <c r="G208" i="38"/>
  <c r="L208" i="38"/>
  <c r="F57" i="34"/>
  <c r="E57" i="34"/>
  <c r="G57" i="34"/>
  <c r="J57" i="34"/>
  <c r="O57" i="34"/>
  <c r="I57" i="34"/>
  <c r="E133" i="24"/>
  <c r="O133" i="24"/>
  <c r="F133" i="24"/>
  <c r="I133" i="24"/>
  <c r="N133" i="24"/>
  <c r="D133" i="24"/>
  <c r="I57" i="43"/>
  <c r="K57" i="43"/>
  <c r="H57" i="38"/>
  <c r="K57" i="38"/>
  <c r="AR128" i="17"/>
  <c r="AT128" i="17"/>
  <c r="N133" i="30"/>
  <c r="O133" i="30"/>
  <c r="F133" i="30"/>
  <c r="H133" i="30"/>
  <c r="D133" i="30"/>
  <c r="M133" i="30"/>
  <c r="L133" i="30"/>
  <c r="K133" i="30"/>
  <c r="D107" i="48"/>
  <c r="J107" i="48"/>
  <c r="I107" i="48"/>
  <c r="G107" i="48"/>
  <c r="F107" i="48"/>
  <c r="E13" i="31"/>
  <c r="E19" i="31" s="1"/>
  <c r="E410" i="31" s="1"/>
  <c r="E12" i="31"/>
  <c r="F183" i="46"/>
  <c r="D183" i="46"/>
  <c r="J183" i="46"/>
  <c r="O183" i="46"/>
  <c r="H183" i="46"/>
  <c r="E183" i="46"/>
  <c r="G12" i="32"/>
  <c r="G13" i="32"/>
  <c r="G19" i="32" s="1"/>
  <c r="G410" i="32" s="1"/>
  <c r="L234" i="37"/>
  <c r="K12" i="24"/>
  <c r="K13" i="24"/>
  <c r="K19" i="24" s="1"/>
  <c r="K410" i="24" s="1"/>
  <c r="X541" i="38"/>
  <c r="Y541" i="38" s="1"/>
  <c r="Q531" i="38"/>
  <c r="Y537" i="38"/>
  <c r="L208" i="35"/>
  <c r="G310" i="28"/>
  <c r="D310" i="28"/>
  <c r="F310" i="28"/>
  <c r="H310" i="28"/>
  <c r="E310" i="28"/>
  <c r="O310" i="28"/>
  <c r="N310" i="28"/>
  <c r="I310" i="28"/>
  <c r="K310" i="28"/>
  <c r="X536" i="26"/>
  <c r="Y539" i="26"/>
  <c r="Y540" i="26"/>
  <c r="Y545" i="26"/>
  <c r="G12" i="34"/>
  <c r="G13" i="34"/>
  <c r="G19" i="34" s="1"/>
  <c r="G410" i="34" s="1"/>
  <c r="J310" i="28"/>
  <c r="J57" i="15"/>
  <c r="O57" i="15"/>
  <c r="D57" i="15"/>
  <c r="N57" i="15"/>
  <c r="Y544" i="15"/>
  <c r="Y537" i="15"/>
  <c r="Y536" i="15"/>
  <c r="J183" i="33"/>
  <c r="O208" i="28"/>
  <c r="M208" i="28"/>
  <c r="M214" i="28" s="1"/>
  <c r="K208" i="28"/>
  <c r="L208" i="28"/>
  <c r="E208" i="28"/>
  <c r="F208" i="28"/>
  <c r="G208" i="28"/>
  <c r="I208" i="28"/>
  <c r="H208" i="28"/>
  <c r="D208" i="28"/>
  <c r="G133" i="29"/>
  <c r="G208" i="48"/>
  <c r="J208" i="48"/>
  <c r="E208" i="48"/>
  <c r="E310" i="47"/>
  <c r="L385" i="33"/>
  <c r="F385" i="33"/>
  <c r="E385" i="33"/>
  <c r="I385" i="33"/>
  <c r="D385" i="33"/>
  <c r="H183" i="41"/>
  <c r="H189" i="41" s="1"/>
  <c r="I183" i="41"/>
  <c r="I13" i="25"/>
  <c r="I19" i="25" s="1"/>
  <c r="I12" i="25"/>
  <c r="K208" i="24"/>
  <c r="H208" i="24"/>
  <c r="O310" i="37"/>
  <c r="I310" i="37"/>
  <c r="G57" i="46"/>
  <c r="D57" i="46"/>
  <c r="O183" i="35"/>
  <c r="L183" i="35"/>
  <c r="G183" i="35"/>
  <c r="D208" i="43"/>
  <c r="N208" i="43"/>
  <c r="O12" i="49"/>
  <c r="O13" i="49"/>
  <c r="O19" i="49" s="1"/>
  <c r="X544" i="41"/>
  <c r="Y544" i="41" s="1"/>
  <c r="Y541" i="41"/>
  <c r="Y538" i="41"/>
  <c r="Y543" i="41"/>
  <c r="Q531" i="41"/>
  <c r="Y540" i="41"/>
  <c r="Y545" i="41"/>
  <c r="Y539" i="41"/>
  <c r="J208" i="35"/>
  <c r="O208" i="42"/>
  <c r="N208" i="42"/>
  <c r="I208" i="42"/>
  <c r="F208" i="42"/>
  <c r="J208" i="42"/>
  <c r="M208" i="42"/>
  <c r="G208" i="42"/>
  <c r="H37" i="50"/>
  <c r="H38" i="50"/>
  <c r="H44" i="50" s="1"/>
  <c r="H416" i="50" s="1"/>
  <c r="M57" i="35"/>
  <c r="G57" i="35"/>
  <c r="D57" i="35"/>
  <c r="E57" i="35"/>
  <c r="O57" i="35"/>
  <c r="K57" i="35"/>
  <c r="N57" i="35"/>
  <c r="H57" i="35"/>
  <c r="F57" i="35"/>
  <c r="L38" i="25"/>
  <c r="L44" i="25" s="1"/>
  <c r="L37" i="25"/>
  <c r="L183" i="52"/>
  <c r="H13" i="36"/>
  <c r="H19" i="36" s="1"/>
  <c r="H410" i="36" s="1"/>
  <c r="H12" i="36"/>
  <c r="H20" i="36" s="1"/>
  <c r="H411" i="36" s="1"/>
  <c r="H183" i="15"/>
  <c r="G183" i="15"/>
  <c r="O183" i="15"/>
  <c r="D183" i="15"/>
  <c r="J208" i="29"/>
  <c r="E208" i="29"/>
  <c r="M208" i="29"/>
  <c r="D208" i="29"/>
  <c r="K208" i="29"/>
  <c r="O208" i="29"/>
  <c r="I208" i="29"/>
  <c r="F208" i="29"/>
  <c r="G208" i="29"/>
  <c r="N208" i="29"/>
  <c r="L183" i="29"/>
  <c r="K183" i="29"/>
  <c r="O183" i="29"/>
  <c r="O189" i="29" s="1"/>
  <c r="D183" i="29"/>
  <c r="E183" i="45"/>
  <c r="D183" i="45"/>
  <c r="O183" i="45"/>
  <c r="M183" i="45"/>
  <c r="H183" i="45"/>
  <c r="J183" i="45"/>
  <c r="AQ48" i="17"/>
  <c r="AO48" i="17"/>
  <c r="AR48" i="17"/>
  <c r="AT48" i="17"/>
  <c r="O310" i="38"/>
  <c r="L310" i="38"/>
  <c r="E310" i="38"/>
  <c r="M310" i="38"/>
  <c r="J310" i="38"/>
  <c r="I310" i="38"/>
  <c r="E284" i="46"/>
  <c r="K234" i="29"/>
  <c r="E234" i="29"/>
  <c r="H57" i="41"/>
  <c r="G57" i="41"/>
  <c r="L57" i="41"/>
  <c r="D310" i="46"/>
  <c r="K310" i="46"/>
  <c r="E310" i="46"/>
  <c r="I208" i="26"/>
  <c r="X544" i="32"/>
  <c r="Y544" i="32" s="1"/>
  <c r="Y543" i="32"/>
  <c r="Y537" i="32"/>
  <c r="F310" i="27"/>
  <c r="X537" i="31"/>
  <c r="Y537" i="31" s="1"/>
  <c r="Y546" i="31"/>
  <c r="N183" i="42"/>
  <c r="D183" i="42"/>
  <c r="F183" i="42"/>
  <c r="O13" i="25"/>
  <c r="O19" i="25" s="1"/>
  <c r="O410" i="25" s="1"/>
  <c r="O12" i="25"/>
  <c r="D284" i="45"/>
  <c r="H284" i="45"/>
  <c r="X542" i="34"/>
  <c r="Y542" i="34" s="1"/>
  <c r="Y538" i="34"/>
  <c r="Y540" i="34"/>
  <c r="Y543" i="34"/>
  <c r="Y539" i="34"/>
  <c r="Y544" i="34"/>
  <c r="Y537" i="34"/>
  <c r="O107" i="29"/>
  <c r="K107" i="45"/>
  <c r="AT176" i="17"/>
  <c r="AO176" i="17"/>
  <c r="AR176" i="17"/>
  <c r="AQ176" i="17"/>
  <c r="D310" i="42"/>
  <c r="D310" i="45"/>
  <c r="D316" i="45" s="1"/>
  <c r="H310" i="45"/>
  <c r="F133" i="28"/>
  <c r="K133" i="28"/>
  <c r="J133" i="28"/>
  <c r="J140" i="28" s="1"/>
  <c r="J146" i="28" s="1"/>
  <c r="J440" i="28" s="1"/>
  <c r="D133" i="28"/>
  <c r="H133" i="28"/>
  <c r="O133" i="28"/>
  <c r="E133" i="28"/>
  <c r="M183" i="50"/>
  <c r="J183" i="50"/>
  <c r="I57" i="33"/>
  <c r="L57" i="35"/>
  <c r="O133" i="51"/>
  <c r="E133" i="51"/>
  <c r="D133" i="29"/>
  <c r="N133" i="29"/>
  <c r="E133" i="29"/>
  <c r="K133" i="29"/>
  <c r="L133" i="29"/>
  <c r="H133" i="29"/>
  <c r="I284" i="25"/>
  <c r="G284" i="25"/>
  <c r="K57" i="28"/>
  <c r="E57" i="28"/>
  <c r="H57" i="28"/>
  <c r="N57" i="28"/>
  <c r="G57" i="28"/>
  <c r="F57" i="28"/>
  <c r="J57" i="28"/>
  <c r="I57" i="28"/>
  <c r="AO126" i="17"/>
  <c r="AQ126" i="17"/>
  <c r="AT126" i="17"/>
  <c r="X537" i="42"/>
  <c r="Q531" i="42"/>
  <c r="M107" i="33"/>
  <c r="H107" i="33"/>
  <c r="E385" i="47"/>
  <c r="D12" i="48"/>
  <c r="D13" i="48"/>
  <c r="D19" i="48" s="1"/>
  <c r="I234" i="35"/>
  <c r="F234" i="35"/>
  <c r="F241" i="35" s="1"/>
  <c r="F247" i="35" s="1"/>
  <c r="O234" i="35"/>
  <c r="D234" i="35"/>
  <c r="N234" i="35"/>
  <c r="N234" i="45"/>
  <c r="J234" i="45"/>
  <c r="N38" i="35"/>
  <c r="N44" i="35" s="1"/>
  <c r="N37" i="35"/>
  <c r="N133" i="28"/>
  <c r="E133" i="27"/>
  <c r="H133" i="27"/>
  <c r="M133" i="27"/>
  <c r="N133" i="27"/>
  <c r="N140" i="27" s="1"/>
  <c r="N146" i="27" s="1"/>
  <c r="J133" i="27"/>
  <c r="L133" i="27"/>
  <c r="G133" i="27"/>
  <c r="J284" i="28"/>
  <c r="M284" i="28"/>
  <c r="I234" i="38"/>
  <c r="L234" i="38"/>
  <c r="K133" i="27"/>
  <c r="Y536" i="45"/>
  <c r="Y546" i="45"/>
  <c r="M208" i="41"/>
  <c r="D208" i="41"/>
  <c r="N208" i="41"/>
  <c r="L208" i="41"/>
  <c r="E57" i="27"/>
  <c r="M107" i="27"/>
  <c r="D107" i="41"/>
  <c r="J208" i="15"/>
  <c r="X543" i="51"/>
  <c r="Y539" i="51"/>
  <c r="Y542" i="51"/>
  <c r="Y546" i="51"/>
  <c r="J57" i="37"/>
  <c r="N310" i="25"/>
  <c r="X546" i="44"/>
  <c r="Q531" i="44"/>
  <c r="Y543" i="44"/>
  <c r="N107" i="45"/>
  <c r="K107" i="28"/>
  <c r="J107" i="28"/>
  <c r="L107" i="28"/>
  <c r="N107" i="28"/>
  <c r="F107" i="28"/>
  <c r="G107" i="28"/>
  <c r="O107" i="28"/>
  <c r="M107" i="28"/>
  <c r="E107" i="28"/>
  <c r="H183" i="27"/>
  <c r="J183" i="27"/>
  <c r="X537" i="30"/>
  <c r="Y537" i="30" s="1"/>
  <c r="Y541" i="30"/>
  <c r="Y536" i="30"/>
  <c r="N385" i="29"/>
  <c r="H385" i="15"/>
  <c r="G385" i="15"/>
  <c r="I385" i="15"/>
  <c r="D385" i="15"/>
  <c r="M385" i="15"/>
  <c r="O385" i="15"/>
  <c r="K385" i="15"/>
  <c r="F37" i="28"/>
  <c r="F38" i="28"/>
  <c r="F44" i="28" s="1"/>
  <c r="L133" i="47"/>
  <c r="H133" i="47"/>
  <c r="D133" i="47"/>
  <c r="L37" i="27"/>
  <c r="L38" i="27"/>
  <c r="L44" i="27" s="1"/>
  <c r="I208" i="36"/>
  <c r="O208" i="36"/>
  <c r="K208" i="36"/>
  <c r="E208" i="36"/>
  <c r="J208" i="36"/>
  <c r="K385" i="25"/>
  <c r="H37" i="45"/>
  <c r="H38" i="45"/>
  <c r="H44" i="45" s="1"/>
  <c r="H416" i="45" s="1"/>
  <c r="O37" i="46"/>
  <c r="O45" i="46" s="1"/>
  <c r="O417" i="46" s="1"/>
  <c r="O38" i="46"/>
  <c r="O44" i="46" s="1"/>
  <c r="O416" i="46" s="1"/>
  <c r="X540" i="28"/>
  <c r="Y540" i="28" s="1"/>
  <c r="Y536" i="28"/>
  <c r="Y539" i="28"/>
  <c r="Y545" i="28"/>
  <c r="Y537" i="28"/>
  <c r="Q531" i="28"/>
  <c r="Y546" i="28"/>
  <c r="AA535" i="28" s="1"/>
  <c r="M37" i="40"/>
  <c r="M38" i="40"/>
  <c r="M44" i="40" s="1"/>
  <c r="M416" i="40" s="1"/>
  <c r="N234" i="25"/>
  <c r="O234" i="25"/>
  <c r="D234" i="25"/>
  <c r="F234" i="25"/>
  <c r="J234" i="25"/>
  <c r="M133" i="29"/>
  <c r="M140" i="29" s="1"/>
  <c r="M146" i="29" s="1"/>
  <c r="M440" i="29" s="1"/>
  <c r="Y535" i="36"/>
  <c r="E208" i="32"/>
  <c r="Y540" i="47"/>
  <c r="G284" i="26"/>
  <c r="E107" i="48"/>
  <c r="K133" i="52"/>
  <c r="F133" i="31"/>
  <c r="M133" i="42"/>
  <c r="D234" i="24"/>
  <c r="I183" i="52"/>
  <c r="D57" i="38"/>
  <c r="N57" i="43"/>
  <c r="E208" i="42"/>
  <c r="E183" i="52"/>
  <c r="I208" i="38"/>
  <c r="AO128" i="17"/>
  <c r="O12" i="52"/>
  <c r="F37" i="31"/>
  <c r="J208" i="38"/>
  <c r="G133" i="46"/>
  <c r="D183" i="51"/>
  <c r="C626" i="32"/>
  <c r="L208" i="32"/>
  <c r="N183" i="34"/>
  <c r="N189" i="34" s="1"/>
  <c r="J183" i="51"/>
  <c r="L183" i="46"/>
  <c r="M234" i="15"/>
  <c r="Y544" i="33"/>
  <c r="Y538" i="27"/>
  <c r="H57" i="29"/>
  <c r="Y545" i="36"/>
  <c r="M12" i="37"/>
  <c r="I234" i="34"/>
  <c r="M57" i="34"/>
  <c r="N310" i="43"/>
  <c r="J107" i="34"/>
  <c r="M57" i="44"/>
  <c r="O107" i="33"/>
  <c r="C624" i="32"/>
  <c r="H310" i="51"/>
  <c r="J208" i="26"/>
  <c r="J133" i="52"/>
  <c r="E385" i="34"/>
  <c r="Y543" i="26"/>
  <c r="AO170" i="17"/>
  <c r="F57" i="29"/>
  <c r="G385" i="39"/>
  <c r="L107" i="33"/>
  <c r="F208" i="26"/>
  <c r="K310" i="26"/>
  <c r="L208" i="24"/>
  <c r="M208" i="26"/>
  <c r="Y537" i="33"/>
  <c r="K133" i="31"/>
  <c r="D234" i="15"/>
  <c r="F208" i="48"/>
  <c r="Y535" i="37"/>
  <c r="D12" i="36"/>
  <c r="D57" i="29"/>
  <c r="L234" i="15"/>
  <c r="G133" i="30"/>
  <c r="L57" i="38"/>
  <c r="O234" i="15"/>
  <c r="K183" i="46"/>
  <c r="J57" i="43"/>
  <c r="N107" i="44"/>
  <c r="Y540" i="36"/>
  <c r="K234" i="34"/>
  <c r="L310" i="43"/>
  <c r="D208" i="42"/>
  <c r="N284" i="52"/>
  <c r="I183" i="44"/>
  <c r="Y542" i="36"/>
  <c r="N310" i="49"/>
  <c r="H57" i="43"/>
  <c r="G183" i="46"/>
  <c r="D208" i="32"/>
  <c r="N208" i="32"/>
  <c r="I310" i="26"/>
  <c r="L310" i="26"/>
  <c r="L316" i="26" s="1"/>
  <c r="Y543" i="36"/>
  <c r="D13" i="30"/>
  <c r="D19" i="30" s="1"/>
  <c r="D410" i="30" s="1"/>
  <c r="I107" i="37"/>
  <c r="J133" i="31"/>
  <c r="K208" i="42"/>
  <c r="K133" i="24"/>
  <c r="O385" i="34"/>
  <c r="N234" i="34"/>
  <c r="D183" i="34"/>
  <c r="Q531" i="15"/>
  <c r="D107" i="34"/>
  <c r="E57" i="38"/>
  <c r="M13" i="34"/>
  <c r="M19" i="34" s="1"/>
  <c r="M410" i="34" s="1"/>
  <c r="Y536" i="36"/>
  <c r="K208" i="26"/>
  <c r="Q531" i="33"/>
  <c r="M310" i="43"/>
  <c r="F57" i="33"/>
  <c r="H107" i="15"/>
  <c r="I385" i="48"/>
  <c r="H133" i="24"/>
  <c r="Y535" i="50"/>
  <c r="Y536" i="38"/>
  <c r="Y545" i="33"/>
  <c r="G385" i="29"/>
  <c r="E107" i="15"/>
  <c r="M133" i="37"/>
  <c r="J208" i="25"/>
  <c r="X535" i="15"/>
  <c r="Y535" i="15" s="1"/>
  <c r="M208" i="48"/>
  <c r="I107" i="15"/>
  <c r="F133" i="37"/>
  <c r="F139" i="37" s="1"/>
  <c r="E57" i="33"/>
  <c r="J208" i="28"/>
  <c r="L208" i="26"/>
  <c r="C629" i="32"/>
  <c r="D133" i="31"/>
  <c r="L183" i="51"/>
  <c r="E234" i="48"/>
  <c r="K234" i="15"/>
  <c r="N57" i="38"/>
  <c r="M107" i="48"/>
  <c r="G234" i="44"/>
  <c r="O310" i="51"/>
  <c r="J284" i="26"/>
  <c r="D208" i="38"/>
  <c r="Y543" i="15"/>
  <c r="M183" i="34"/>
  <c r="M234" i="44"/>
  <c r="E183" i="44"/>
  <c r="J57" i="44"/>
  <c r="J57" i="35"/>
  <c r="H234" i="37"/>
  <c r="L208" i="43"/>
  <c r="Y543" i="43"/>
  <c r="J385" i="33"/>
  <c r="K208" i="41"/>
  <c r="M183" i="38"/>
  <c r="Y535" i="41"/>
  <c r="F183" i="52"/>
  <c r="F189" i="52" s="1"/>
  <c r="L208" i="47"/>
  <c r="J107" i="37"/>
  <c r="O234" i="32"/>
  <c r="D310" i="38"/>
  <c r="L107" i="52"/>
  <c r="I284" i="32"/>
  <c r="D133" i="44"/>
  <c r="K234" i="39"/>
  <c r="Q531" i="46"/>
  <c r="K284" i="32"/>
  <c r="Y543" i="35"/>
  <c r="E133" i="40"/>
  <c r="E139" i="40" s="1"/>
  <c r="F385" i="46"/>
  <c r="M57" i="30"/>
  <c r="J133" i="39"/>
  <c r="Y545" i="49"/>
  <c r="Y546" i="42"/>
  <c r="M133" i="34"/>
  <c r="K183" i="30"/>
  <c r="M234" i="29"/>
  <c r="L385" i="48"/>
  <c r="J133" i="48"/>
  <c r="Y545" i="27"/>
  <c r="G208" i="31"/>
  <c r="L284" i="24"/>
  <c r="L290" i="24" s="1"/>
  <c r="N57" i="34"/>
  <c r="N284" i="42"/>
  <c r="N290" i="42" s="1"/>
  <c r="J310" i="26"/>
  <c r="M310" i="33"/>
  <c r="H310" i="35"/>
  <c r="M57" i="26"/>
  <c r="K234" i="47"/>
  <c r="G234" i="28"/>
  <c r="L133" i="41"/>
  <c r="D310" i="30"/>
  <c r="G310" i="49"/>
  <c r="E183" i="28"/>
  <c r="G385" i="36"/>
  <c r="O385" i="45"/>
  <c r="O234" i="43"/>
  <c r="N234" i="41"/>
  <c r="M107" i="24"/>
  <c r="Y535" i="30"/>
  <c r="Y540" i="44"/>
  <c r="J107" i="31"/>
  <c r="O234" i="24"/>
  <c r="O240" i="24" s="1"/>
  <c r="O248" i="24" s="1"/>
  <c r="O466" i="24" s="1"/>
  <c r="M183" i="31"/>
  <c r="M57" i="47"/>
  <c r="F183" i="26"/>
  <c r="Y537" i="40"/>
  <c r="Y543" i="33"/>
  <c r="F310" i="50"/>
  <c r="L385" i="42"/>
  <c r="E385" i="24"/>
  <c r="I208" i="15"/>
  <c r="F531" i="14"/>
  <c r="X537" i="14" s="1"/>
  <c r="AS126" i="17"/>
  <c r="AN126" i="17"/>
  <c r="G531" i="14"/>
  <c r="X538" i="14" s="1"/>
  <c r="AP178" i="17"/>
  <c r="AP175" i="17"/>
  <c r="M531" i="14"/>
  <c r="X544" i="14" s="1"/>
  <c r="J531" i="14"/>
  <c r="X541" i="14" s="1"/>
  <c r="O531" i="14"/>
  <c r="X546" i="14" s="1"/>
  <c r="I531" i="14"/>
  <c r="X540" i="14" s="1"/>
  <c r="L531" i="14"/>
  <c r="X543" i="14" s="1"/>
  <c r="AN40" i="17"/>
  <c r="AS40" i="17"/>
  <c r="D531" i="14"/>
  <c r="H531" i="14"/>
  <c r="X539" i="14" s="1"/>
  <c r="N531" i="14"/>
  <c r="X545" i="14" s="1"/>
  <c r="E531" i="14"/>
  <c r="X536" i="14" s="1"/>
  <c r="AP124" i="17"/>
  <c r="AP78" i="17"/>
  <c r="O241" i="24"/>
  <c r="O247" i="24" s="1"/>
  <c r="O465" i="24" s="1"/>
  <c r="N97" i="41"/>
  <c r="N427" i="41"/>
  <c r="M100" i="41"/>
  <c r="L284" i="44"/>
  <c r="J284" i="44"/>
  <c r="I284" i="44"/>
  <c r="N284" i="44"/>
  <c r="D284" i="44"/>
  <c r="D291" i="44" s="1"/>
  <c r="D297" i="44" s="1"/>
  <c r="D477" i="44" s="1"/>
  <c r="F284" i="44"/>
  <c r="E284" i="44"/>
  <c r="G284" i="44"/>
  <c r="M385" i="51"/>
  <c r="G385" i="51"/>
  <c r="K385" i="51"/>
  <c r="N385" i="51"/>
  <c r="D385" i="51"/>
  <c r="D392" i="51" s="1"/>
  <c r="D398" i="51" s="1"/>
  <c r="D501" i="51" s="1"/>
  <c r="I385" i="51"/>
  <c r="L385" i="51"/>
  <c r="O385" i="41"/>
  <c r="F385" i="41"/>
  <c r="H385" i="41"/>
  <c r="I385" i="41"/>
  <c r="G385" i="41"/>
  <c r="J385" i="41"/>
  <c r="N57" i="45"/>
  <c r="L57" i="45"/>
  <c r="O57" i="45"/>
  <c r="F57" i="45"/>
  <c r="D57" i="45"/>
  <c r="M57" i="45"/>
  <c r="I57" i="45"/>
  <c r="L234" i="36"/>
  <c r="L240" i="36" s="1"/>
  <c r="O234" i="36"/>
  <c r="F234" i="36"/>
  <c r="D234" i="36"/>
  <c r="F385" i="28"/>
  <c r="D385" i="28"/>
  <c r="N385" i="28"/>
  <c r="K385" i="28"/>
  <c r="E385" i="28"/>
  <c r="E391" i="28" s="1"/>
  <c r="I385" i="28"/>
  <c r="G385" i="28"/>
  <c r="O385" i="28"/>
  <c r="M385" i="28"/>
  <c r="L385" i="28"/>
  <c r="K385" i="41"/>
  <c r="E57" i="45"/>
  <c r="O183" i="28"/>
  <c r="O190" i="28" s="1"/>
  <c r="O196" i="28" s="1"/>
  <c r="O453" i="28" s="1"/>
  <c r="F310" i="35"/>
  <c r="J234" i="39"/>
  <c r="O385" i="36"/>
  <c r="I133" i="44"/>
  <c r="E133" i="41"/>
  <c r="E385" i="41"/>
  <c r="N234" i="36"/>
  <c r="K208" i="31"/>
  <c r="H385" i="51"/>
  <c r="Y540" i="35"/>
  <c r="Y542" i="42"/>
  <c r="N37" i="28"/>
  <c r="K234" i="36"/>
  <c r="Y546" i="27"/>
  <c r="G310" i="33"/>
  <c r="E37" i="28"/>
  <c r="E45" i="28" s="1"/>
  <c r="E417" i="28" s="1"/>
  <c r="M133" i="40"/>
  <c r="Y539" i="42"/>
  <c r="M385" i="46"/>
  <c r="I63" i="25"/>
  <c r="I64" i="25"/>
  <c r="I70" i="25" s="1"/>
  <c r="H114" i="31"/>
  <c r="H120" i="31" s="1"/>
  <c r="H434" i="31" s="1"/>
  <c r="H113" i="31"/>
  <c r="K63" i="33"/>
  <c r="K71" i="33" s="1"/>
  <c r="K423" i="33" s="1"/>
  <c r="K64" i="33"/>
  <c r="K70" i="33" s="1"/>
  <c r="K422" i="33" s="1"/>
  <c r="L367" i="46"/>
  <c r="L373" i="46" s="1"/>
  <c r="L366" i="46"/>
  <c r="L341" i="34"/>
  <c r="L349" i="34" s="1"/>
  <c r="L342" i="34"/>
  <c r="L348" i="34" s="1"/>
  <c r="J271" i="30"/>
  <c r="J273" i="30"/>
  <c r="I266" i="45"/>
  <c r="I272" i="45" s="1"/>
  <c r="I265" i="45"/>
  <c r="L88" i="46"/>
  <c r="L96" i="46" s="1"/>
  <c r="L89" i="46"/>
  <c r="L95" i="46" s="1"/>
  <c r="O366" i="46"/>
  <c r="O374" i="46" s="1"/>
  <c r="O367" i="46"/>
  <c r="O373" i="46" s="1"/>
  <c r="M341" i="47"/>
  <c r="M342" i="47"/>
  <c r="M348" i="47" s="1"/>
  <c r="H89" i="48"/>
  <c r="H95" i="48" s="1"/>
  <c r="H428" i="48" s="1"/>
  <c r="H88" i="48"/>
  <c r="K366" i="48"/>
  <c r="K374" i="48" s="1"/>
  <c r="K367" i="48"/>
  <c r="K373" i="48" s="1"/>
  <c r="E342" i="49"/>
  <c r="E348" i="49" s="1"/>
  <c r="E489" i="49" s="1"/>
  <c r="E341" i="49"/>
  <c r="D266" i="50"/>
  <c r="D272" i="50" s="1"/>
  <c r="D471" i="50" s="1"/>
  <c r="D265" i="50"/>
  <c r="O165" i="15"/>
  <c r="O171" i="15" s="1"/>
  <c r="O164" i="15"/>
  <c r="G172" i="34"/>
  <c r="G447" i="34" s="1"/>
  <c r="E265" i="40"/>
  <c r="E266" i="40"/>
  <c r="E272" i="40" s="1"/>
  <c r="E471" i="40" s="1"/>
  <c r="K366" i="40"/>
  <c r="K367" i="40"/>
  <c r="K373" i="40" s="1"/>
  <c r="K495" i="40" s="1"/>
  <c r="I88" i="43"/>
  <c r="I89" i="43"/>
  <c r="I95" i="43" s="1"/>
  <c r="F89" i="44"/>
  <c r="F95" i="44" s="1"/>
  <c r="F88" i="44"/>
  <c r="F266" i="44"/>
  <c r="F272" i="44" s="1"/>
  <c r="F265" i="44"/>
  <c r="O366" i="44"/>
  <c r="O367" i="44"/>
  <c r="O373" i="44" s="1"/>
  <c r="O495" i="44" s="1"/>
  <c r="O342" i="39"/>
  <c r="O348" i="39" s="1"/>
  <c r="O341" i="39"/>
  <c r="H366" i="34"/>
  <c r="H367" i="34"/>
  <c r="H373" i="34" s="1"/>
  <c r="J88" i="52"/>
  <c r="J89" i="52"/>
  <c r="J95" i="52" s="1"/>
  <c r="J428" i="52" s="1"/>
  <c r="F265" i="52"/>
  <c r="F266" i="52"/>
  <c r="F272" i="52" s="1"/>
  <c r="M164" i="27"/>
  <c r="M172" i="27" s="1"/>
  <c r="M165" i="27"/>
  <c r="M171" i="27" s="1"/>
  <c r="D342" i="27"/>
  <c r="D348" i="27" s="1"/>
  <c r="D341" i="27"/>
  <c r="H164" i="30"/>
  <c r="H165" i="30"/>
  <c r="H171" i="30" s="1"/>
  <c r="H446" i="30" s="1"/>
  <c r="G342" i="30"/>
  <c r="G348" i="30" s="1"/>
  <c r="G489" i="30" s="1"/>
  <c r="G341" i="30"/>
  <c r="I88" i="26"/>
  <c r="I89" i="26"/>
  <c r="I95" i="26" s="1"/>
  <c r="G342" i="26"/>
  <c r="G348" i="26" s="1"/>
  <c r="G341" i="26"/>
  <c r="E164" i="34"/>
  <c r="E165" i="34"/>
  <c r="E171" i="34" s="1"/>
  <c r="E446" i="34" s="1"/>
  <c r="G341" i="34"/>
  <c r="G342" i="34"/>
  <c r="G348" i="34" s="1"/>
  <c r="G489" i="34" s="1"/>
  <c r="D107" i="37"/>
  <c r="F107" i="52"/>
  <c r="F114" i="52" s="1"/>
  <c r="F120" i="52" s="1"/>
  <c r="M107" i="52"/>
  <c r="O107" i="52"/>
  <c r="D107" i="52"/>
  <c r="O107" i="34"/>
  <c r="K107" i="34"/>
  <c r="L107" i="34"/>
  <c r="H107" i="34"/>
  <c r="H113" i="34" s="1"/>
  <c r="F107" i="34"/>
  <c r="M107" i="34"/>
  <c r="I107" i="34"/>
  <c r="K284" i="48"/>
  <c r="H38" i="49"/>
  <c r="H44" i="49" s="1"/>
  <c r="H416" i="49" s="1"/>
  <c r="H37" i="49"/>
  <c r="L208" i="40"/>
  <c r="K57" i="37"/>
  <c r="O57" i="37"/>
  <c r="O64" i="37" s="1"/>
  <c r="O70" i="37" s="1"/>
  <c r="O422" i="37" s="1"/>
  <c r="F57" i="37"/>
  <c r="AO80" i="17"/>
  <c r="AR80" i="17"/>
  <c r="AT80" i="17"/>
  <c r="AQ80" i="17"/>
  <c r="H234" i="28"/>
  <c r="M284" i="31"/>
  <c r="D107" i="46"/>
  <c r="K107" i="46"/>
  <c r="H107" i="46"/>
  <c r="G107" i="46"/>
  <c r="F107" i="46"/>
  <c r="J107" i="46"/>
  <c r="M107" i="46"/>
  <c r="E385" i="36"/>
  <c r="F385" i="36"/>
  <c r="M385" i="36"/>
  <c r="I385" i="36"/>
  <c r="N385" i="36"/>
  <c r="G133" i="48"/>
  <c r="O133" i="48"/>
  <c r="I133" i="48"/>
  <c r="L133" i="48"/>
  <c r="D133" i="48"/>
  <c r="D140" i="48" s="1"/>
  <c r="D146" i="48" s="1"/>
  <c r="D440" i="48" s="1"/>
  <c r="K133" i="48"/>
  <c r="J107" i="15"/>
  <c r="L183" i="28"/>
  <c r="J37" i="25"/>
  <c r="J38" i="25"/>
  <c r="J44" i="25" s="1"/>
  <c r="J416" i="25" s="1"/>
  <c r="H107" i="25"/>
  <c r="H113" i="25" s="1"/>
  <c r="J208" i="50"/>
  <c r="O57" i="47"/>
  <c r="I57" i="47"/>
  <c r="E57" i="47"/>
  <c r="F57" i="47"/>
  <c r="N57" i="47"/>
  <c r="AO85" i="17"/>
  <c r="AT85" i="17"/>
  <c r="AQ85" i="17"/>
  <c r="M173" i="37"/>
  <c r="M445" i="37"/>
  <c r="K492" i="49"/>
  <c r="X543" i="46"/>
  <c r="Y543" i="46" s="1"/>
  <c r="Y539" i="46"/>
  <c r="Y542" i="46"/>
  <c r="Y545" i="46"/>
  <c r="Y540" i="46"/>
  <c r="Y538" i="46"/>
  <c r="AA535" i="46" s="1"/>
  <c r="Y537" i="46"/>
  <c r="Y541" i="46"/>
  <c r="H133" i="40"/>
  <c r="K133" i="40"/>
  <c r="G133" i="40"/>
  <c r="D133" i="40"/>
  <c r="L284" i="27"/>
  <c r="E284" i="27"/>
  <c r="E290" i="27" s="1"/>
  <c r="E298" i="27" s="1"/>
  <c r="E478" i="27" s="1"/>
  <c r="M284" i="27"/>
  <c r="H284" i="27"/>
  <c r="N284" i="27"/>
  <c r="N310" i="30"/>
  <c r="L284" i="35"/>
  <c r="F284" i="35"/>
  <c r="H284" i="35"/>
  <c r="E284" i="35"/>
  <c r="K284" i="35"/>
  <c r="H183" i="28"/>
  <c r="N183" i="28"/>
  <c r="M183" i="28"/>
  <c r="K183" i="28"/>
  <c r="I385" i="52"/>
  <c r="G385" i="52"/>
  <c r="E385" i="52"/>
  <c r="E392" i="52" s="1"/>
  <c r="E398" i="52" s="1"/>
  <c r="E501" i="52" s="1"/>
  <c r="M385" i="52"/>
  <c r="J385" i="52"/>
  <c r="L57" i="51"/>
  <c r="G57" i="51"/>
  <c r="H57" i="51"/>
  <c r="D57" i="51"/>
  <c r="M57" i="51"/>
  <c r="E57" i="51"/>
  <c r="F57" i="51"/>
  <c r="M208" i="45"/>
  <c r="F208" i="45"/>
  <c r="L208" i="45"/>
  <c r="K208" i="45"/>
  <c r="H208" i="45"/>
  <c r="G208" i="45"/>
  <c r="I107" i="25"/>
  <c r="I113" i="25" s="1"/>
  <c r="M208" i="31"/>
  <c r="N284" i="35"/>
  <c r="F385" i="45"/>
  <c r="D385" i="36"/>
  <c r="H183" i="30"/>
  <c r="G234" i="36"/>
  <c r="I133" i="40"/>
  <c r="Y539" i="49"/>
  <c r="O385" i="52"/>
  <c r="M284" i="35"/>
  <c r="J234" i="28"/>
  <c r="L107" i="25"/>
  <c r="H57" i="30"/>
  <c r="Y536" i="49"/>
  <c r="E234" i="36"/>
  <c r="D385" i="52"/>
  <c r="D391" i="52" s="1"/>
  <c r="K310" i="30"/>
  <c r="Y546" i="46"/>
  <c r="H107" i="52"/>
  <c r="J57" i="45"/>
  <c r="M310" i="30"/>
  <c r="H310" i="30"/>
  <c r="J57" i="26"/>
  <c r="G107" i="52"/>
  <c r="Y535" i="46"/>
  <c r="G385" i="45"/>
  <c r="E13" i="28"/>
  <c r="E19" i="28" s="1"/>
  <c r="E410" i="28" s="1"/>
  <c r="I310" i="30"/>
  <c r="O133" i="39"/>
  <c r="D234" i="28"/>
  <c r="F310" i="30"/>
  <c r="D317" i="45"/>
  <c r="D323" i="45" s="1"/>
  <c r="D483" i="45" s="1"/>
  <c r="J498" i="45"/>
  <c r="D627" i="45" s="1"/>
  <c r="D284" i="36"/>
  <c r="F284" i="36"/>
  <c r="N284" i="36"/>
  <c r="O284" i="36"/>
  <c r="I284" i="36"/>
  <c r="H284" i="36"/>
  <c r="H290" i="36" s="1"/>
  <c r="H298" i="36" s="1"/>
  <c r="H478" i="36" s="1"/>
  <c r="E234" i="38"/>
  <c r="D234" i="38"/>
  <c r="G234" i="38"/>
  <c r="F234" i="38"/>
  <c r="N234" i="38"/>
  <c r="M234" i="38"/>
  <c r="H234" i="38"/>
  <c r="K234" i="38"/>
  <c r="I310" i="35"/>
  <c r="G310" i="35"/>
  <c r="N310" i="35"/>
  <c r="L310" i="35"/>
  <c r="M38" i="27"/>
  <c r="M44" i="27" s="1"/>
  <c r="M416" i="27" s="1"/>
  <c r="M37" i="27"/>
  <c r="E107" i="32"/>
  <c r="F107" i="32"/>
  <c r="D107" i="32"/>
  <c r="M107" i="32"/>
  <c r="O107" i="32"/>
  <c r="I107" i="32"/>
  <c r="G107" i="32"/>
  <c r="I38" i="43"/>
  <c r="I44" i="43" s="1"/>
  <c r="I37" i="43"/>
  <c r="D234" i="30"/>
  <c r="M234" i="30"/>
  <c r="E234" i="30"/>
  <c r="L234" i="30"/>
  <c r="O234" i="30"/>
  <c r="J234" i="30"/>
  <c r="H234" i="30"/>
  <c r="D57" i="40"/>
  <c r="L57" i="40"/>
  <c r="K57" i="40"/>
  <c r="F57" i="40"/>
  <c r="G57" i="40"/>
  <c r="O57" i="40"/>
  <c r="N57" i="40"/>
  <c r="N63" i="40" s="1"/>
  <c r="H57" i="40"/>
  <c r="I57" i="40"/>
  <c r="N107" i="33"/>
  <c r="I57" i="30"/>
  <c r="K57" i="30"/>
  <c r="G57" i="30"/>
  <c r="F57" i="30"/>
  <c r="J57" i="30"/>
  <c r="E38" i="52"/>
  <c r="E44" i="52" s="1"/>
  <c r="E416" i="52" s="1"/>
  <c r="E37" i="52"/>
  <c r="O284" i="32"/>
  <c r="O385" i="31"/>
  <c r="D385" i="31"/>
  <c r="M385" i="31"/>
  <c r="J385" i="31"/>
  <c r="L385" i="31"/>
  <c r="I385" i="31"/>
  <c r="L183" i="42"/>
  <c r="I310" i="42"/>
  <c r="L310" i="42"/>
  <c r="E310" i="42"/>
  <c r="K310" i="42"/>
  <c r="J310" i="42"/>
  <c r="H310" i="42"/>
  <c r="F310" i="42"/>
  <c r="O284" i="37"/>
  <c r="D284" i="37"/>
  <c r="E284" i="37"/>
  <c r="J284" i="37"/>
  <c r="J291" i="37" s="1"/>
  <c r="J297" i="37" s="1"/>
  <c r="J477" i="37" s="1"/>
  <c r="I284" i="37"/>
  <c r="H385" i="30"/>
  <c r="K385" i="30"/>
  <c r="L385" i="30"/>
  <c r="L392" i="30" s="1"/>
  <c r="L398" i="30" s="1"/>
  <c r="O385" i="30"/>
  <c r="N385" i="30"/>
  <c r="G385" i="30"/>
  <c r="E385" i="30"/>
  <c r="M310" i="36"/>
  <c r="G234" i="50"/>
  <c r="I310" i="46"/>
  <c r="N310" i="46"/>
  <c r="N316" i="46" s="1"/>
  <c r="F310" i="46"/>
  <c r="O310" i="46"/>
  <c r="G234" i="33"/>
  <c r="J234" i="33"/>
  <c r="L234" i="33"/>
  <c r="N234" i="33"/>
  <c r="N241" i="33" s="1"/>
  <c r="N247" i="33" s="1"/>
  <c r="D234" i="33"/>
  <c r="E234" i="33"/>
  <c r="E234" i="44"/>
  <c r="D234" i="44"/>
  <c r="I234" i="44"/>
  <c r="L234" i="44"/>
  <c r="K234" i="44"/>
  <c r="H234" i="44"/>
  <c r="X539" i="38"/>
  <c r="Y539" i="38" s="1"/>
  <c r="Y545" i="38"/>
  <c r="Y546" i="38"/>
  <c r="Y543" i="38"/>
  <c r="Y538" i="38"/>
  <c r="Y542" i="38"/>
  <c r="Y540" i="38"/>
  <c r="O208" i="37"/>
  <c r="D208" i="37"/>
  <c r="H208" i="37"/>
  <c r="G208" i="37"/>
  <c r="J208" i="37"/>
  <c r="L234" i="42"/>
  <c r="G234" i="42"/>
  <c r="N234" i="42"/>
  <c r="E234" i="42"/>
  <c r="M234" i="42"/>
  <c r="I234" i="42"/>
  <c r="L183" i="31"/>
  <c r="O133" i="32"/>
  <c r="F133" i="32"/>
  <c r="M133" i="32"/>
  <c r="I133" i="32"/>
  <c r="G133" i="32"/>
  <c r="K234" i="28"/>
  <c r="E234" i="28"/>
  <c r="F234" i="28"/>
  <c r="L208" i="15"/>
  <c r="K57" i="51"/>
  <c r="Y536" i="46"/>
  <c r="E385" i="45"/>
  <c r="D385" i="45"/>
  <c r="H284" i="32"/>
  <c r="K385" i="36"/>
  <c r="H385" i="28"/>
  <c r="J310" i="30"/>
  <c r="D284" i="35"/>
  <c r="J385" i="28"/>
  <c r="F183" i="30"/>
  <c r="F13" i="51"/>
  <c r="F19" i="51" s="1"/>
  <c r="D234" i="43"/>
  <c r="Y537" i="49"/>
  <c r="E310" i="49"/>
  <c r="E107" i="52"/>
  <c r="M189" i="50"/>
  <c r="M190" i="50"/>
  <c r="M196" i="50" s="1"/>
  <c r="M453" i="50" s="1"/>
  <c r="J274" i="51"/>
  <c r="J470" i="51"/>
  <c r="J277" i="51"/>
  <c r="L274" i="46"/>
  <c r="L470" i="46"/>
  <c r="M277" i="46"/>
  <c r="I274" i="42"/>
  <c r="I470" i="42"/>
  <c r="J277" i="42"/>
  <c r="G489" i="28"/>
  <c r="H353" i="28"/>
  <c r="K445" i="24"/>
  <c r="K173" i="24"/>
  <c r="K470" i="33"/>
  <c r="K274" i="33"/>
  <c r="J277" i="33"/>
  <c r="L57" i="24"/>
  <c r="F57" i="24"/>
  <c r="H57" i="24"/>
  <c r="I57" i="24"/>
  <c r="D57" i="24"/>
  <c r="G107" i="39"/>
  <c r="L107" i="39"/>
  <c r="N107" i="39"/>
  <c r="D107" i="39"/>
  <c r="H107" i="39"/>
  <c r="O107" i="39"/>
  <c r="M107" i="39"/>
  <c r="K107" i="39"/>
  <c r="F107" i="40"/>
  <c r="M107" i="40"/>
  <c r="O107" i="40"/>
  <c r="H107" i="40"/>
  <c r="L183" i="37"/>
  <c r="K183" i="37"/>
  <c r="F183" i="37"/>
  <c r="D183" i="37"/>
  <c r="I57" i="52"/>
  <c r="O57" i="52"/>
  <c r="F57" i="52"/>
  <c r="G57" i="52"/>
  <c r="L57" i="52"/>
  <c r="N57" i="52"/>
  <c r="J57" i="52"/>
  <c r="H57" i="52"/>
  <c r="F189" i="26"/>
  <c r="F190" i="26"/>
  <c r="F196" i="26" s="1"/>
  <c r="D57" i="49"/>
  <c r="G57" i="49"/>
  <c r="G63" i="49" s="1"/>
  <c r="J57" i="49"/>
  <c r="H57" i="49"/>
  <c r="M57" i="49"/>
  <c r="E57" i="49"/>
  <c r="L57" i="49"/>
  <c r="X538" i="33"/>
  <c r="Y538" i="33" s="1"/>
  <c r="Y536" i="33"/>
  <c r="Y546" i="33"/>
  <c r="Y540" i="33"/>
  <c r="F310" i="32"/>
  <c r="K310" i="32"/>
  <c r="H310" i="32"/>
  <c r="L310" i="32"/>
  <c r="E310" i="32"/>
  <c r="G310" i="32"/>
  <c r="I310" i="32"/>
  <c r="F13" i="41"/>
  <c r="F19" i="41" s="1"/>
  <c r="F12" i="41"/>
  <c r="F20" i="41" s="1"/>
  <c r="F18" i="41" s="1"/>
  <c r="O385" i="42"/>
  <c r="O391" i="42" s="1"/>
  <c r="N385" i="42"/>
  <c r="Y541" i="32"/>
  <c r="X535" i="32"/>
  <c r="Y535" i="32" s="1"/>
  <c r="Y542" i="32"/>
  <c r="Q531" i="32"/>
  <c r="Y545" i="32"/>
  <c r="Y539" i="32"/>
  <c r="D284" i="32"/>
  <c r="E284" i="32"/>
  <c r="F284" i="32"/>
  <c r="J284" i="32"/>
  <c r="N284" i="32"/>
  <c r="J310" i="50"/>
  <c r="L310" i="50"/>
  <c r="H310" i="50"/>
  <c r="G310" i="50"/>
  <c r="H133" i="31"/>
  <c r="I133" i="31"/>
  <c r="O133" i="31"/>
  <c r="G133" i="31"/>
  <c r="E133" i="31"/>
  <c r="N284" i="34"/>
  <c r="M284" i="34"/>
  <c r="H284" i="34"/>
  <c r="F284" i="34"/>
  <c r="K284" i="34"/>
  <c r="D284" i="34"/>
  <c r="L284" i="34"/>
  <c r="J284" i="34"/>
  <c r="N385" i="50"/>
  <c r="I385" i="50"/>
  <c r="H385" i="50"/>
  <c r="D385" i="50"/>
  <c r="G385" i="50"/>
  <c r="K385" i="50"/>
  <c r="K310" i="49"/>
  <c r="K316" i="49" s="1"/>
  <c r="M284" i="42"/>
  <c r="L284" i="42"/>
  <c r="D284" i="42"/>
  <c r="F284" i="42"/>
  <c r="K284" i="42"/>
  <c r="J284" i="42"/>
  <c r="L183" i="27"/>
  <c r="N183" i="27"/>
  <c r="D183" i="27"/>
  <c r="O183" i="27"/>
  <c r="I183" i="27"/>
  <c r="K183" i="27"/>
  <c r="E183" i="27"/>
  <c r="J385" i="45"/>
  <c r="I385" i="45"/>
  <c r="N385" i="45"/>
  <c r="M284" i="45"/>
  <c r="J284" i="45"/>
  <c r="F284" i="45"/>
  <c r="F291" i="45" s="1"/>
  <c r="F297" i="45" s="1"/>
  <c r="N284" i="45"/>
  <c r="E284" i="45"/>
  <c r="L284" i="45"/>
  <c r="O284" i="45"/>
  <c r="O57" i="49"/>
  <c r="N284" i="39"/>
  <c r="G284" i="39"/>
  <c r="O284" i="39"/>
  <c r="F284" i="39"/>
  <c r="I284" i="39"/>
  <c r="E284" i="39"/>
  <c r="H234" i="41"/>
  <c r="J310" i="35"/>
  <c r="F284" i="40"/>
  <c r="L284" i="40"/>
  <c r="K284" i="40"/>
  <c r="H284" i="40"/>
  <c r="E107" i="37"/>
  <c r="F107" i="37"/>
  <c r="K107" i="37"/>
  <c r="L107" i="37"/>
  <c r="H107" i="37"/>
  <c r="N107" i="37"/>
  <c r="O107" i="37"/>
  <c r="O113" i="37" s="1"/>
  <c r="M310" i="27"/>
  <c r="L310" i="27"/>
  <c r="N310" i="27"/>
  <c r="J310" i="27"/>
  <c r="G310" i="27"/>
  <c r="L133" i="42"/>
  <c r="F133" i="42"/>
  <c r="G133" i="42"/>
  <c r="G140" i="42" s="1"/>
  <c r="G146" i="42" s="1"/>
  <c r="G440" i="42" s="1"/>
  <c r="E133" i="42"/>
  <c r="J133" i="42"/>
  <c r="H133" i="42"/>
  <c r="D133" i="42"/>
  <c r="E385" i="48"/>
  <c r="D385" i="48"/>
  <c r="O385" i="48"/>
  <c r="N385" i="48"/>
  <c r="M385" i="48"/>
  <c r="H385" i="48"/>
  <c r="J385" i="48"/>
  <c r="G385" i="48"/>
  <c r="F385" i="48"/>
  <c r="K107" i="48"/>
  <c r="N107" i="48"/>
  <c r="O107" i="48"/>
  <c r="L183" i="36"/>
  <c r="D133" i="15"/>
  <c r="K133" i="15"/>
  <c r="H133" i="15"/>
  <c r="G133" i="15"/>
  <c r="J133" i="15"/>
  <c r="F133" i="15"/>
  <c r="I183" i="39"/>
  <c r="N385" i="47"/>
  <c r="G208" i="27"/>
  <c r="I208" i="27"/>
  <c r="F208" i="27"/>
  <c r="O208" i="27"/>
  <c r="O214" i="27" s="1"/>
  <c r="E208" i="27"/>
  <c r="L208" i="27"/>
  <c r="D208" i="27"/>
  <c r="D214" i="27" s="1"/>
  <c r="M208" i="27"/>
  <c r="L133" i="51"/>
  <c r="H133" i="51"/>
  <c r="G133" i="51"/>
  <c r="F133" i="51"/>
  <c r="F57" i="36"/>
  <c r="E57" i="36"/>
  <c r="E63" i="36" s="1"/>
  <c r="I57" i="36"/>
  <c r="J57" i="36"/>
  <c r="N57" i="36"/>
  <c r="D57" i="36"/>
  <c r="K57" i="36"/>
  <c r="H57" i="36"/>
  <c r="D13" i="15"/>
  <c r="D19" i="15" s="1"/>
  <c r="D410" i="15" s="1"/>
  <c r="D12" i="15"/>
  <c r="K38" i="29"/>
  <c r="K44" i="29" s="1"/>
  <c r="K37" i="29"/>
  <c r="X538" i="35"/>
  <c r="Y538" i="35" s="1"/>
  <c r="Y544" i="35"/>
  <c r="Y545" i="35"/>
  <c r="Y539" i="35"/>
  <c r="Y536" i="35"/>
  <c r="Y542" i="35"/>
  <c r="Q531" i="35"/>
  <c r="Y541" i="35"/>
  <c r="F107" i="27"/>
  <c r="N13" i="45"/>
  <c r="N19" i="45" s="1"/>
  <c r="N12" i="45"/>
  <c r="X546" i="30"/>
  <c r="Y546" i="30" s="1"/>
  <c r="Q531" i="30"/>
  <c r="Y542" i="30"/>
  <c r="Y544" i="30"/>
  <c r="Y543" i="30"/>
  <c r="Y539" i="30"/>
  <c r="O385" i="35"/>
  <c r="M385" i="35"/>
  <c r="H385" i="35"/>
  <c r="N385" i="35"/>
  <c r="G385" i="35"/>
  <c r="L385" i="35"/>
  <c r="M57" i="15"/>
  <c r="K173" i="43"/>
  <c r="K445" i="43"/>
  <c r="J176" i="43"/>
  <c r="E133" i="36"/>
  <c r="F133" i="36"/>
  <c r="D133" i="36"/>
  <c r="L133" i="36"/>
  <c r="N133" i="36"/>
  <c r="J133" i="36"/>
  <c r="M133" i="36"/>
  <c r="F310" i="33"/>
  <c r="N310" i="33"/>
  <c r="O310" i="33"/>
  <c r="K310" i="33"/>
  <c r="J310" i="33"/>
  <c r="J317" i="33" s="1"/>
  <c r="J323" i="33" s="1"/>
  <c r="J483" i="33" s="1"/>
  <c r="H310" i="33"/>
  <c r="E310" i="30"/>
  <c r="D310" i="35"/>
  <c r="K13" i="48"/>
  <c r="K19" i="48" s="1"/>
  <c r="K410" i="48" s="1"/>
  <c r="I57" i="51"/>
  <c r="N107" i="52"/>
  <c r="G133" i="44"/>
  <c r="J107" i="25"/>
  <c r="I183" i="28"/>
  <c r="H234" i="43"/>
  <c r="L385" i="41"/>
  <c r="L385" i="52"/>
  <c r="O133" i="34"/>
  <c r="F133" i="44"/>
  <c r="L385" i="45"/>
  <c r="G57" i="45"/>
  <c r="I208" i="45"/>
  <c r="H385" i="45"/>
  <c r="D183" i="30"/>
  <c r="I234" i="28"/>
  <c r="L284" i="32"/>
  <c r="D310" i="33"/>
  <c r="M107" i="25"/>
  <c r="J385" i="51"/>
  <c r="J392" i="51" s="1"/>
  <c r="J398" i="51" s="1"/>
  <c r="J501" i="51" s="1"/>
  <c r="G385" i="46"/>
  <c r="F310" i="49"/>
  <c r="K385" i="46"/>
  <c r="I284" i="27"/>
  <c r="G284" i="32"/>
  <c r="F133" i="34"/>
  <c r="E391" i="40"/>
  <c r="E392" i="40"/>
  <c r="E398" i="40" s="1"/>
  <c r="E501" i="40" s="1"/>
  <c r="I495" i="25"/>
  <c r="K378" i="25"/>
  <c r="K274" i="43"/>
  <c r="K470" i="43"/>
  <c r="K498" i="51"/>
  <c r="D628" i="51" s="1"/>
  <c r="N208" i="38"/>
  <c r="E208" i="38"/>
  <c r="H208" i="38"/>
  <c r="H214" i="38" s="1"/>
  <c r="O208" i="38"/>
  <c r="K310" i="34"/>
  <c r="J310" i="34"/>
  <c r="G310" i="34"/>
  <c r="L310" i="34"/>
  <c r="M310" i="34"/>
  <c r="F183" i="31"/>
  <c r="K183" i="31"/>
  <c r="K190" i="31" s="1"/>
  <c r="K196" i="31" s="1"/>
  <c r="K453" i="31" s="1"/>
  <c r="I183" i="31"/>
  <c r="I189" i="31" s="1"/>
  <c r="D183" i="31"/>
  <c r="G183" i="31"/>
  <c r="J183" i="31"/>
  <c r="J284" i="31"/>
  <c r="I183" i="42"/>
  <c r="H183" i="42"/>
  <c r="G183" i="42"/>
  <c r="K183" i="42"/>
  <c r="J284" i="24"/>
  <c r="G208" i="36"/>
  <c r="H208" i="36"/>
  <c r="L208" i="36"/>
  <c r="D208" i="36"/>
  <c r="N208" i="36"/>
  <c r="M208" i="36"/>
  <c r="L385" i="36"/>
  <c r="J57" i="46"/>
  <c r="I57" i="46"/>
  <c r="M57" i="46"/>
  <c r="O57" i="46"/>
  <c r="L57" i="46"/>
  <c r="N57" i="46"/>
  <c r="N234" i="32"/>
  <c r="E234" i="32"/>
  <c r="G234" i="32"/>
  <c r="F234" i="32"/>
  <c r="I234" i="32"/>
  <c r="F107" i="33"/>
  <c r="J107" i="33"/>
  <c r="G107" i="33"/>
  <c r="I107" i="33"/>
  <c r="K107" i="33"/>
  <c r="K57" i="24"/>
  <c r="J234" i="24"/>
  <c r="Y538" i="51"/>
  <c r="Y537" i="51"/>
  <c r="Y544" i="51"/>
  <c r="Q531" i="51"/>
  <c r="X535" i="51"/>
  <c r="Y535" i="51" s="1"/>
  <c r="Y536" i="51"/>
  <c r="M57" i="41"/>
  <c r="I57" i="41"/>
  <c r="J57" i="41"/>
  <c r="F57" i="41"/>
  <c r="K57" i="41"/>
  <c r="D57" i="41"/>
  <c r="H310" i="25"/>
  <c r="K208" i="50"/>
  <c r="J38" i="32"/>
  <c r="J44" i="32" s="1"/>
  <c r="J416" i="32" s="1"/>
  <c r="J37" i="32"/>
  <c r="X546" i="15"/>
  <c r="Y546" i="15" s="1"/>
  <c r="Y539" i="15"/>
  <c r="Y538" i="15"/>
  <c r="Y542" i="15"/>
  <c r="N284" i="24"/>
  <c r="M234" i="34"/>
  <c r="H234" i="34"/>
  <c r="F234" i="34"/>
  <c r="J234" i="34"/>
  <c r="D234" i="34"/>
  <c r="M133" i="25"/>
  <c r="J133" i="25"/>
  <c r="F133" i="25"/>
  <c r="X537" i="44"/>
  <c r="Y537" i="44" s="1"/>
  <c r="Y545" i="44"/>
  <c r="Y536" i="44"/>
  <c r="Y538" i="44"/>
  <c r="Y544" i="44"/>
  <c r="K37" i="35"/>
  <c r="K38" i="35"/>
  <c r="K44" i="35" s="1"/>
  <c r="K416" i="35" s="1"/>
  <c r="N183" i="15"/>
  <c r="H107" i="24"/>
  <c r="E107" i="24"/>
  <c r="F107" i="24"/>
  <c r="L107" i="24"/>
  <c r="J107" i="24"/>
  <c r="I107" i="24"/>
  <c r="O385" i="33"/>
  <c r="O392" i="33" s="1"/>
  <c r="O398" i="33" s="1"/>
  <c r="O501" i="33" s="1"/>
  <c r="H385" i="33"/>
  <c r="G385" i="33"/>
  <c r="L133" i="45"/>
  <c r="J133" i="45"/>
  <c r="H133" i="45"/>
  <c r="D133" i="45"/>
  <c r="K133" i="45"/>
  <c r="O133" i="45"/>
  <c r="D208" i="49"/>
  <c r="E208" i="49"/>
  <c r="K208" i="49"/>
  <c r="N208" i="49"/>
  <c r="G57" i="48"/>
  <c r="M57" i="48"/>
  <c r="F57" i="48"/>
  <c r="E57" i="48"/>
  <c r="L57" i="48"/>
  <c r="J284" i="15"/>
  <c r="F284" i="15"/>
  <c r="H284" i="15"/>
  <c r="N284" i="15"/>
  <c r="E284" i="15"/>
  <c r="K284" i="15"/>
  <c r="M284" i="15"/>
  <c r="G37" i="50"/>
  <c r="G45" i="50" s="1"/>
  <c r="G417" i="50" s="1"/>
  <c r="G38" i="50"/>
  <c r="G44" i="50" s="1"/>
  <c r="G416" i="50" s="1"/>
  <c r="Y545" i="51"/>
  <c r="AO51" i="17"/>
  <c r="AT51" i="17"/>
  <c r="AQ51" i="17"/>
  <c r="E183" i="41"/>
  <c r="O183" i="41"/>
  <c r="N183" i="41"/>
  <c r="D183" i="41"/>
  <c r="F183" i="41"/>
  <c r="I107" i="27"/>
  <c r="N107" i="27"/>
  <c r="G107" i="27"/>
  <c r="J107" i="27"/>
  <c r="O107" i="27"/>
  <c r="L107" i="27"/>
  <c r="X539" i="27"/>
  <c r="Y539" i="27" s="1"/>
  <c r="Y542" i="27"/>
  <c r="Q531" i="27"/>
  <c r="Y536" i="27"/>
  <c r="Y544" i="27"/>
  <c r="M37" i="45"/>
  <c r="M38" i="45"/>
  <c r="M44" i="45" s="1"/>
  <c r="M416" i="45" s="1"/>
  <c r="I133" i="34"/>
  <c r="I385" i="24"/>
  <c r="D385" i="24"/>
  <c r="G385" i="24"/>
  <c r="F385" i="24"/>
  <c r="H385" i="24"/>
  <c r="L385" i="24"/>
  <c r="K385" i="24"/>
  <c r="O57" i="30"/>
  <c r="E208" i="24"/>
  <c r="F208" i="24"/>
  <c r="J208" i="24"/>
  <c r="O208" i="24"/>
  <c r="I208" i="24"/>
  <c r="M208" i="24"/>
  <c r="K107" i="15"/>
  <c r="J38" i="15"/>
  <c r="J44" i="15" s="1"/>
  <c r="J37" i="15"/>
  <c r="H310" i="37"/>
  <c r="F183" i="35"/>
  <c r="M183" i="35"/>
  <c r="H183" i="35"/>
  <c r="D183" i="35"/>
  <c r="E183" i="35"/>
  <c r="I183" i="35"/>
  <c r="J183" i="35"/>
  <c r="N183" i="35"/>
  <c r="K208" i="43"/>
  <c r="H208" i="43"/>
  <c r="I208" i="43"/>
  <c r="M208" i="43"/>
  <c r="J208" i="43"/>
  <c r="H284" i="29"/>
  <c r="F107" i="15"/>
  <c r="N107" i="15"/>
  <c r="O107" i="15"/>
  <c r="G107" i="15"/>
  <c r="D57" i="26"/>
  <c r="H57" i="26"/>
  <c r="I57" i="26"/>
  <c r="O57" i="26"/>
  <c r="N57" i="26"/>
  <c r="K57" i="26"/>
  <c r="L57" i="15"/>
  <c r="L63" i="15" s="1"/>
  <c r="K57" i="15"/>
  <c r="I57" i="15"/>
  <c r="H57" i="15"/>
  <c r="X545" i="47"/>
  <c r="Y545" i="47" s="1"/>
  <c r="Y546" i="47"/>
  <c r="Y541" i="47"/>
  <c r="Y537" i="47"/>
  <c r="Y542" i="47"/>
  <c r="Q531" i="47"/>
  <c r="Y536" i="47"/>
  <c r="H385" i="36"/>
  <c r="G38" i="25"/>
  <c r="G44" i="25" s="1"/>
  <c r="G416" i="25" s="1"/>
  <c r="G37" i="25"/>
  <c r="G183" i="43"/>
  <c r="J183" i="43"/>
  <c r="O183" i="43"/>
  <c r="K183" i="43"/>
  <c r="E183" i="43"/>
  <c r="H183" i="43"/>
  <c r="M183" i="43"/>
  <c r="N37" i="36"/>
  <c r="N45" i="36" s="1"/>
  <c r="N43" i="36" s="1"/>
  <c r="N38" i="36"/>
  <c r="N44" i="36" s="1"/>
  <c r="O385" i="24"/>
  <c r="J234" i="32"/>
  <c r="I284" i="30"/>
  <c r="H284" i="30"/>
  <c r="F284" i="30"/>
  <c r="N310" i="45"/>
  <c r="J310" i="45"/>
  <c r="O310" i="45"/>
  <c r="I310" i="45"/>
  <c r="L310" i="45"/>
  <c r="M310" i="45"/>
  <c r="G310" i="45"/>
  <c r="O208" i="46"/>
  <c r="L107" i="36"/>
  <c r="M107" i="36"/>
  <c r="H107" i="36"/>
  <c r="K107" i="36"/>
  <c r="J107" i="36"/>
  <c r="F284" i="25"/>
  <c r="D284" i="25"/>
  <c r="K284" i="25"/>
  <c r="J284" i="25"/>
  <c r="E284" i="25"/>
  <c r="L284" i="25"/>
  <c r="M284" i="25"/>
  <c r="N284" i="25"/>
  <c r="K310" i="45"/>
  <c r="H12" i="27"/>
  <c r="H13" i="27"/>
  <c r="H19" i="27" s="1"/>
  <c r="H410" i="27" s="1"/>
  <c r="K490" i="24"/>
  <c r="L353" i="24"/>
  <c r="K347" i="24"/>
  <c r="F234" i="39"/>
  <c r="H234" i="39"/>
  <c r="I234" i="39"/>
  <c r="O234" i="39"/>
  <c r="N234" i="39"/>
  <c r="E234" i="39"/>
  <c r="M37" i="52"/>
  <c r="M45" i="52" s="1"/>
  <c r="M417" i="52" s="1"/>
  <c r="M38" i="52"/>
  <c r="M44" i="52" s="1"/>
  <c r="M416" i="52" s="1"/>
  <c r="J133" i="41"/>
  <c r="G133" i="41"/>
  <c r="F133" i="41"/>
  <c r="H133" i="41"/>
  <c r="N133" i="41"/>
  <c r="M133" i="41"/>
  <c r="M140" i="41" s="1"/>
  <c r="M146" i="41" s="1"/>
  <c r="M440" i="41" s="1"/>
  <c r="I133" i="41"/>
  <c r="D133" i="41"/>
  <c r="L234" i="43"/>
  <c r="E234" i="43"/>
  <c r="J234" i="43"/>
  <c r="K133" i="36"/>
  <c r="D208" i="45"/>
  <c r="H133" i="36"/>
  <c r="K133" i="41"/>
  <c r="K139" i="41" s="1"/>
  <c r="I310" i="33"/>
  <c r="H234" i="47"/>
  <c r="J310" i="49"/>
  <c r="M385" i="45"/>
  <c r="K284" i="27"/>
  <c r="N385" i="46"/>
  <c r="D234" i="39"/>
  <c r="F234" i="43"/>
  <c r="F240" i="43" s="1"/>
  <c r="I234" i="43"/>
  <c r="K133" i="39"/>
  <c r="G284" i="27"/>
  <c r="F183" i="28"/>
  <c r="E57" i="26"/>
  <c r="O385" i="51"/>
  <c r="E107" i="25"/>
  <c r="D284" i="27"/>
  <c r="O310" i="35"/>
  <c r="L57" i="26"/>
  <c r="E57" i="30"/>
  <c r="J133" i="40"/>
  <c r="E385" i="51"/>
  <c r="O208" i="31"/>
  <c r="G133" i="36"/>
  <c r="J37" i="38"/>
  <c r="J208" i="31"/>
  <c r="K107" i="25"/>
  <c r="N133" i="40"/>
  <c r="M284" i="44"/>
  <c r="E374" i="33"/>
  <c r="E372" i="33"/>
  <c r="J374" i="38"/>
  <c r="J372" i="38" s="1"/>
  <c r="F274" i="29"/>
  <c r="F470" i="29"/>
  <c r="G277" i="29"/>
  <c r="L445" i="49"/>
  <c r="L173" i="49"/>
  <c r="M176" i="49"/>
  <c r="L427" i="26"/>
  <c r="L97" i="26"/>
  <c r="M100" i="26"/>
  <c r="L427" i="35"/>
  <c r="L97" i="35"/>
  <c r="M100" i="35"/>
  <c r="G97" i="36"/>
  <c r="G100" i="36"/>
  <c r="G427" i="36"/>
  <c r="I489" i="41"/>
  <c r="K353" i="41"/>
  <c r="F271" i="42"/>
  <c r="I277" i="42"/>
  <c r="F472" i="42"/>
  <c r="E427" i="49"/>
  <c r="E97" i="49"/>
  <c r="D100" i="49"/>
  <c r="D470" i="24"/>
  <c r="D274" i="24"/>
  <c r="I449" i="37"/>
  <c r="L492" i="46"/>
  <c r="O107" i="50"/>
  <c r="M107" i="50"/>
  <c r="N107" i="50"/>
  <c r="K107" i="50"/>
  <c r="L107" i="50"/>
  <c r="F107" i="50"/>
  <c r="I107" i="50"/>
  <c r="G107" i="50"/>
  <c r="D107" i="50"/>
  <c r="K234" i="31"/>
  <c r="D234" i="31"/>
  <c r="E234" i="31"/>
  <c r="G234" i="31"/>
  <c r="L234" i="31"/>
  <c r="M133" i="52"/>
  <c r="E133" i="52"/>
  <c r="G133" i="52"/>
  <c r="D133" i="52"/>
  <c r="L133" i="52"/>
  <c r="H133" i="52"/>
  <c r="O133" i="52"/>
  <c r="I133" i="52"/>
  <c r="N13" i="49"/>
  <c r="N19" i="49" s="1"/>
  <c r="N12" i="49"/>
  <c r="O183" i="39"/>
  <c r="H183" i="39"/>
  <c r="D183" i="39"/>
  <c r="L183" i="39"/>
  <c r="E183" i="39"/>
  <c r="F183" i="39"/>
  <c r="H284" i="26"/>
  <c r="K284" i="26"/>
  <c r="L284" i="26"/>
  <c r="M284" i="26"/>
  <c r="N284" i="26"/>
  <c r="O284" i="26"/>
  <c r="H208" i="52"/>
  <c r="M208" i="52"/>
  <c r="D208" i="52"/>
  <c r="L208" i="52"/>
  <c r="M57" i="43"/>
  <c r="G57" i="43"/>
  <c r="L57" i="43"/>
  <c r="D57" i="43"/>
  <c r="I385" i="49"/>
  <c r="J385" i="49"/>
  <c r="F385" i="49"/>
  <c r="D385" i="49"/>
  <c r="E208" i="40"/>
  <c r="H208" i="40"/>
  <c r="K208" i="40"/>
  <c r="G208" i="40"/>
  <c r="J208" i="40"/>
  <c r="I208" i="40"/>
  <c r="E133" i="37"/>
  <c r="K133" i="37"/>
  <c r="N133" i="37"/>
  <c r="H133" i="37"/>
  <c r="G133" i="37"/>
  <c r="O133" i="37"/>
  <c r="L133" i="37"/>
  <c r="D38" i="32"/>
  <c r="D44" i="32" s="1"/>
  <c r="D37" i="32"/>
  <c r="H284" i="31"/>
  <c r="G284" i="31"/>
  <c r="D284" i="31"/>
  <c r="K284" i="31"/>
  <c r="O284" i="31"/>
  <c r="E284" i="31"/>
  <c r="O133" i="36"/>
  <c r="O140" i="36" s="1"/>
  <c r="O146" i="36" s="1"/>
  <c r="O440" i="36" s="1"/>
  <c r="O37" i="48"/>
  <c r="O38" i="48"/>
  <c r="O44" i="48" s="1"/>
  <c r="O416" i="48" s="1"/>
  <c r="F385" i="39"/>
  <c r="L385" i="39"/>
  <c r="E385" i="39"/>
  <c r="D385" i="39"/>
  <c r="K385" i="39"/>
  <c r="K392" i="39" s="1"/>
  <c r="K398" i="39" s="1"/>
  <c r="K501" i="39" s="1"/>
  <c r="O385" i="39"/>
  <c r="O392" i="39" s="1"/>
  <c r="O398" i="39" s="1"/>
  <c r="O501" i="39" s="1"/>
  <c r="I385" i="39"/>
  <c r="F133" i="39"/>
  <c r="D133" i="39"/>
  <c r="G133" i="39"/>
  <c r="H133" i="39"/>
  <c r="E133" i="39"/>
  <c r="E183" i="51"/>
  <c r="I183" i="51"/>
  <c r="N183" i="51"/>
  <c r="F183" i="51"/>
  <c r="G183" i="51"/>
  <c r="K183" i="51"/>
  <c r="H183" i="51"/>
  <c r="L208" i="34"/>
  <c r="G57" i="38"/>
  <c r="M57" i="38"/>
  <c r="I57" i="38"/>
  <c r="F57" i="38"/>
  <c r="E234" i="50"/>
  <c r="L234" i="50"/>
  <c r="J234" i="50"/>
  <c r="H234" i="50"/>
  <c r="J133" i="24"/>
  <c r="J140" i="24" s="1"/>
  <c r="J146" i="24" s="1"/>
  <c r="J440" i="24" s="1"/>
  <c r="M133" i="24"/>
  <c r="N385" i="37"/>
  <c r="L208" i="31"/>
  <c r="D208" i="31"/>
  <c r="E208" i="31"/>
  <c r="F208" i="31"/>
  <c r="I208" i="31"/>
  <c r="H208" i="31"/>
  <c r="E183" i="36"/>
  <c r="H183" i="36"/>
  <c r="K183" i="36"/>
  <c r="M385" i="29"/>
  <c r="F385" i="29"/>
  <c r="I385" i="29"/>
  <c r="K385" i="29"/>
  <c r="L385" i="29"/>
  <c r="K208" i="39"/>
  <c r="D208" i="39"/>
  <c r="D214" i="39" s="1"/>
  <c r="E208" i="39"/>
  <c r="F208" i="39"/>
  <c r="H208" i="39"/>
  <c r="I208" i="39"/>
  <c r="M208" i="46"/>
  <c r="K208" i="46"/>
  <c r="H208" i="46"/>
  <c r="H214" i="46" s="1"/>
  <c r="G208" i="46"/>
  <c r="F208" i="46"/>
  <c r="I208" i="46"/>
  <c r="H13" i="24"/>
  <c r="H19" i="24" s="1"/>
  <c r="H410" i="24" s="1"/>
  <c r="H12" i="24"/>
  <c r="X538" i="42"/>
  <c r="Y538" i="42" s="1"/>
  <c r="Y540" i="42"/>
  <c r="Y543" i="42"/>
  <c r="Y541" i="42"/>
  <c r="Y536" i="42"/>
  <c r="Y544" i="42"/>
  <c r="Y537" i="42"/>
  <c r="M107" i="31"/>
  <c r="O107" i="31"/>
  <c r="F107" i="31"/>
  <c r="G183" i="26"/>
  <c r="G189" i="26" s="1"/>
  <c r="M183" i="26"/>
  <c r="E183" i="26"/>
  <c r="D183" i="26"/>
  <c r="J183" i="26"/>
  <c r="K183" i="26"/>
  <c r="I183" i="26"/>
  <c r="N183" i="26"/>
  <c r="K310" i="51"/>
  <c r="L310" i="51"/>
  <c r="D310" i="51"/>
  <c r="N310" i="51"/>
  <c r="J310" i="51"/>
  <c r="E310" i="51"/>
  <c r="I310" i="51"/>
  <c r="F310" i="51"/>
  <c r="G310" i="51"/>
  <c r="D208" i="30"/>
  <c r="F208" i="30"/>
  <c r="M208" i="30"/>
  <c r="H208" i="30"/>
  <c r="E208" i="30"/>
  <c r="G208" i="30"/>
  <c r="N208" i="30"/>
  <c r="O208" i="30"/>
  <c r="J12" i="46"/>
  <c r="J13" i="46"/>
  <c r="J19" i="46" s="1"/>
  <c r="J410" i="46" s="1"/>
  <c r="C623" i="32"/>
  <c r="C630" i="32"/>
  <c r="C625" i="32"/>
  <c r="C628" i="32"/>
  <c r="C622" i="32"/>
  <c r="F310" i="26"/>
  <c r="E310" i="26"/>
  <c r="N310" i="26"/>
  <c r="D310" i="26"/>
  <c r="D310" i="48"/>
  <c r="L310" i="48"/>
  <c r="N310" i="48"/>
  <c r="K310" i="48"/>
  <c r="H310" i="48"/>
  <c r="H12" i="33"/>
  <c r="H13" i="33"/>
  <c r="H19" i="33" s="1"/>
  <c r="H410" i="33" s="1"/>
  <c r="G133" i="34"/>
  <c r="L133" i="34"/>
  <c r="D133" i="34"/>
  <c r="L133" i="26"/>
  <c r="F133" i="26"/>
  <c r="N133" i="26"/>
  <c r="O133" i="26"/>
  <c r="K133" i="26"/>
  <c r="Y544" i="31"/>
  <c r="Y540" i="31"/>
  <c r="X535" i="31"/>
  <c r="Y535" i="31" s="1"/>
  <c r="Q531" i="31"/>
  <c r="Y536" i="31"/>
  <c r="Y538" i="31"/>
  <c r="Y541" i="31"/>
  <c r="M234" i="43"/>
  <c r="Y541" i="27"/>
  <c r="D183" i="44"/>
  <c r="F183" i="44"/>
  <c r="J183" i="44"/>
  <c r="H183" i="44"/>
  <c r="N183" i="44"/>
  <c r="O183" i="44"/>
  <c r="K107" i="35"/>
  <c r="M107" i="35"/>
  <c r="O107" i="35"/>
  <c r="F107" i="35"/>
  <c r="L107" i="35"/>
  <c r="E107" i="35"/>
  <c r="H107" i="35"/>
  <c r="G107" i="35"/>
  <c r="N107" i="35"/>
  <c r="J183" i="52"/>
  <c r="G183" i="52"/>
  <c r="M183" i="52"/>
  <c r="K183" i="52"/>
  <c r="O183" i="52"/>
  <c r="M57" i="29"/>
  <c r="I57" i="29"/>
  <c r="O57" i="29"/>
  <c r="K57" i="29"/>
  <c r="J133" i="47"/>
  <c r="J139" i="47" s="1"/>
  <c r="E133" i="47"/>
  <c r="G133" i="47"/>
  <c r="N133" i="47"/>
  <c r="M133" i="47"/>
  <c r="I133" i="47"/>
  <c r="M13" i="35"/>
  <c r="M19" i="35" s="1"/>
  <c r="M410" i="35" s="1"/>
  <c r="M12" i="35"/>
  <c r="I12" i="33"/>
  <c r="I13" i="33"/>
  <c r="I19" i="33" s="1"/>
  <c r="L107" i="45"/>
  <c r="J107" i="45"/>
  <c r="E107" i="45"/>
  <c r="O107" i="45"/>
  <c r="H107" i="45"/>
  <c r="M107" i="45"/>
  <c r="I310" i="41"/>
  <c r="J310" i="41"/>
  <c r="H310" i="41"/>
  <c r="G310" i="41"/>
  <c r="N310" i="41"/>
  <c r="E310" i="41"/>
  <c r="F310" i="41"/>
  <c r="D310" i="41"/>
  <c r="K310" i="41"/>
  <c r="G38" i="51"/>
  <c r="G44" i="51" s="1"/>
  <c r="G416" i="51" s="1"/>
  <c r="G37" i="51"/>
  <c r="O310" i="27"/>
  <c r="D37" i="29"/>
  <c r="D45" i="29" s="1"/>
  <c r="D417" i="29" s="1"/>
  <c r="D38" i="29"/>
  <c r="D44" i="29" s="1"/>
  <c r="D416" i="29" s="1"/>
  <c r="H385" i="25"/>
  <c r="E385" i="25"/>
  <c r="D385" i="25"/>
  <c r="M385" i="25"/>
  <c r="J385" i="25"/>
  <c r="N234" i="28"/>
  <c r="AT77" i="17"/>
  <c r="AO77" i="17"/>
  <c r="AQ77" i="17"/>
  <c r="M57" i="32"/>
  <c r="K57" i="32"/>
  <c r="N57" i="32"/>
  <c r="L57" i="32"/>
  <c r="G57" i="32"/>
  <c r="J57" i="32"/>
  <c r="F234" i="49"/>
  <c r="E234" i="49"/>
  <c r="O234" i="49"/>
  <c r="J234" i="49"/>
  <c r="I234" i="49"/>
  <c r="I310" i="44"/>
  <c r="E310" i="44"/>
  <c r="M310" i="44"/>
  <c r="K310" i="44"/>
  <c r="O310" i="44"/>
  <c r="L310" i="44"/>
  <c r="G310" i="44"/>
  <c r="F310" i="44"/>
  <c r="N284" i="29"/>
  <c r="O284" i="29"/>
  <c r="E284" i="29"/>
  <c r="J284" i="29"/>
  <c r="J290" i="29" s="1"/>
  <c r="F284" i="29"/>
  <c r="G284" i="29"/>
  <c r="Y538" i="45"/>
  <c r="N284" i="33"/>
  <c r="I284" i="33"/>
  <c r="J284" i="33"/>
  <c r="O284" i="33"/>
  <c r="E284" i="33"/>
  <c r="F284" i="33"/>
  <c r="M284" i="33"/>
  <c r="J385" i="44"/>
  <c r="I385" i="44"/>
  <c r="H385" i="44"/>
  <c r="N385" i="44"/>
  <c r="D385" i="44"/>
  <c r="O385" i="44"/>
  <c r="G310" i="31"/>
  <c r="H310" i="31"/>
  <c r="I310" i="31"/>
  <c r="O234" i="29"/>
  <c r="H234" i="29"/>
  <c r="L234" i="29"/>
  <c r="J234" i="29"/>
  <c r="I38" i="25"/>
  <c r="I44" i="25" s="1"/>
  <c r="I37" i="25"/>
  <c r="J284" i="27"/>
  <c r="E133" i="34"/>
  <c r="I310" i="49"/>
  <c r="F107" i="25"/>
  <c r="N234" i="43"/>
  <c r="N57" i="51"/>
  <c r="J183" i="28"/>
  <c r="M284" i="32"/>
  <c r="O208" i="45"/>
  <c r="O133" i="40"/>
  <c r="E208" i="45"/>
  <c r="I133" i="36"/>
  <c r="N208" i="31"/>
  <c r="L133" i="40"/>
  <c r="Y537" i="27"/>
  <c r="G57" i="26"/>
  <c r="G183" i="30"/>
  <c r="E234" i="47"/>
  <c r="L291" i="24"/>
  <c r="L297" i="24" s="1"/>
  <c r="E317" i="40"/>
  <c r="E323" i="40" s="1"/>
  <c r="E483" i="40" s="1"/>
  <c r="F385" i="51"/>
  <c r="G183" i="28"/>
  <c r="I284" i="35"/>
  <c r="D234" i="47"/>
  <c r="H385" i="52"/>
  <c r="O284" i="44"/>
  <c r="K57" i="45"/>
  <c r="E12" i="25"/>
  <c r="I234" i="36"/>
  <c r="I234" i="47"/>
  <c r="G284" i="35"/>
  <c r="Y543" i="27"/>
  <c r="I133" i="39"/>
  <c r="G234" i="43"/>
  <c r="G234" i="39"/>
  <c r="L310" i="33"/>
  <c r="K316" i="29"/>
  <c r="K317" i="29"/>
  <c r="K323" i="29" s="1"/>
  <c r="K483" i="29" s="1"/>
  <c r="J189" i="27"/>
  <c r="J190" i="27"/>
  <c r="J196" i="27" s="1"/>
  <c r="J453" i="27" s="1"/>
  <c r="H113" i="51"/>
  <c r="H114" i="51"/>
  <c r="H120" i="51" s="1"/>
  <c r="H434" i="51" s="1"/>
  <c r="E349" i="31"/>
  <c r="E347" i="31" s="1"/>
  <c r="F494" i="39"/>
  <c r="G378" i="39"/>
  <c r="F375" i="39"/>
  <c r="J176" i="24"/>
  <c r="F474" i="29"/>
  <c r="M133" i="39"/>
  <c r="I183" i="40"/>
  <c r="I189" i="40" s="1"/>
  <c r="E183" i="40"/>
  <c r="N183" i="40"/>
  <c r="O183" i="40"/>
  <c r="L183" i="40"/>
  <c r="M183" i="40"/>
  <c r="K183" i="40"/>
  <c r="G183" i="40"/>
  <c r="D310" i="49"/>
  <c r="K57" i="52"/>
  <c r="N57" i="42"/>
  <c r="H57" i="42"/>
  <c r="E57" i="42"/>
  <c r="G57" i="42"/>
  <c r="O57" i="42"/>
  <c r="I57" i="42"/>
  <c r="L57" i="42"/>
  <c r="D385" i="47"/>
  <c r="K385" i="47"/>
  <c r="L385" i="47"/>
  <c r="H385" i="47"/>
  <c r="J385" i="47"/>
  <c r="O385" i="47"/>
  <c r="I385" i="47"/>
  <c r="M234" i="24"/>
  <c r="H234" i="24"/>
  <c r="I234" i="24"/>
  <c r="G234" i="24"/>
  <c r="N234" i="24"/>
  <c r="L234" i="24"/>
  <c r="F234" i="24"/>
  <c r="E234" i="24"/>
  <c r="K234" i="52"/>
  <c r="G234" i="52"/>
  <c r="F234" i="52"/>
  <c r="D234" i="52"/>
  <c r="J234" i="52"/>
  <c r="L234" i="52"/>
  <c r="X536" i="39"/>
  <c r="Y536" i="39" s="1"/>
  <c r="Y545" i="39"/>
  <c r="Y540" i="39"/>
  <c r="Y544" i="39"/>
  <c r="Y538" i="39"/>
  <c r="Q531" i="39"/>
  <c r="Y542" i="39"/>
  <c r="Y546" i="39"/>
  <c r="Y543" i="39"/>
  <c r="K133" i="34"/>
  <c r="D284" i="46"/>
  <c r="O284" i="46"/>
  <c r="J284" i="46"/>
  <c r="H284" i="46"/>
  <c r="K284" i="46"/>
  <c r="M284" i="46"/>
  <c r="N284" i="46"/>
  <c r="K12" i="37"/>
  <c r="K13" i="37"/>
  <c r="K19" i="37" s="1"/>
  <c r="K410" i="37" s="1"/>
  <c r="X537" i="26"/>
  <c r="Y537" i="26" s="1"/>
  <c r="Q531" i="26"/>
  <c r="Y541" i="26"/>
  <c r="Y536" i="26"/>
  <c r="Y542" i="26"/>
  <c r="I310" i="52"/>
  <c r="M310" i="52"/>
  <c r="H310" i="52"/>
  <c r="N310" i="52"/>
  <c r="J310" i="52"/>
  <c r="E310" i="52"/>
  <c r="H234" i="48"/>
  <c r="M234" i="48"/>
  <c r="N234" i="48"/>
  <c r="J234" i="48"/>
  <c r="K234" i="48"/>
  <c r="D234" i="48"/>
  <c r="E183" i="30"/>
  <c r="E189" i="30" s="1"/>
  <c r="O183" i="30"/>
  <c r="I183" i="30"/>
  <c r="J183" i="30"/>
  <c r="L183" i="30"/>
  <c r="J133" i="34"/>
  <c r="M183" i="32"/>
  <c r="H310" i="24"/>
  <c r="O310" i="24"/>
  <c r="K310" i="24"/>
  <c r="J310" i="24"/>
  <c r="E310" i="24"/>
  <c r="F310" i="24"/>
  <c r="M57" i="24"/>
  <c r="G310" i="30"/>
  <c r="G317" i="30" s="1"/>
  <c r="G323" i="30" s="1"/>
  <c r="G483" i="30" s="1"/>
  <c r="L310" i="30"/>
  <c r="I208" i="50"/>
  <c r="D208" i="50"/>
  <c r="O208" i="50"/>
  <c r="H38" i="40"/>
  <c r="H44" i="40" s="1"/>
  <c r="H416" i="40" s="1"/>
  <c r="H37" i="40"/>
  <c r="O385" i="43"/>
  <c r="I385" i="43"/>
  <c r="H385" i="43"/>
  <c r="D385" i="43"/>
  <c r="J385" i="43"/>
  <c r="I107" i="52"/>
  <c r="M208" i="47"/>
  <c r="O208" i="47"/>
  <c r="E208" i="47"/>
  <c r="D208" i="47"/>
  <c r="K208" i="47"/>
  <c r="G208" i="47"/>
  <c r="I208" i="47"/>
  <c r="E310" i="50"/>
  <c r="I310" i="39"/>
  <c r="E310" i="39"/>
  <c r="J310" i="39"/>
  <c r="F310" i="39"/>
  <c r="D310" i="39"/>
  <c r="H310" i="39"/>
  <c r="N183" i="32"/>
  <c r="O183" i="32"/>
  <c r="J183" i="32"/>
  <c r="L183" i="32"/>
  <c r="I183" i="32"/>
  <c r="G208" i="34"/>
  <c r="M208" i="34"/>
  <c r="E208" i="34"/>
  <c r="I208" i="34"/>
  <c r="F208" i="34"/>
  <c r="D208" i="34"/>
  <c r="K208" i="34"/>
  <c r="I208" i="33"/>
  <c r="G208" i="33"/>
  <c r="F208" i="33"/>
  <c r="H208" i="33"/>
  <c r="K208" i="33"/>
  <c r="I284" i="24"/>
  <c r="F284" i="24"/>
  <c r="H284" i="24"/>
  <c r="G284" i="24"/>
  <c r="D284" i="24"/>
  <c r="M284" i="24"/>
  <c r="J208" i="44"/>
  <c r="H208" i="44"/>
  <c r="E208" i="44"/>
  <c r="I208" i="44"/>
  <c r="I214" i="44" s="1"/>
  <c r="L208" i="44"/>
  <c r="M208" i="44"/>
  <c r="K385" i="38"/>
  <c r="L385" i="38"/>
  <c r="G385" i="38"/>
  <c r="F234" i="26"/>
  <c r="F240" i="26" s="1"/>
  <c r="O234" i="26"/>
  <c r="E234" i="26"/>
  <c r="N234" i="26"/>
  <c r="I234" i="26"/>
  <c r="L234" i="26"/>
  <c r="D234" i="26"/>
  <c r="M234" i="26"/>
  <c r="K234" i="26"/>
  <c r="J234" i="26"/>
  <c r="N57" i="39"/>
  <c r="F57" i="39"/>
  <c r="K57" i="39"/>
  <c r="L57" i="39"/>
  <c r="J57" i="39"/>
  <c r="M57" i="39"/>
  <c r="G57" i="39"/>
  <c r="H57" i="39"/>
  <c r="G183" i="50"/>
  <c r="D183" i="50"/>
  <c r="I183" i="50"/>
  <c r="H183" i="50"/>
  <c r="O183" i="50"/>
  <c r="N208" i="48"/>
  <c r="D208" i="48"/>
  <c r="H208" i="48"/>
  <c r="K208" i="48"/>
  <c r="L208" i="48"/>
  <c r="O208" i="48"/>
  <c r="M385" i="49"/>
  <c r="J284" i="48"/>
  <c r="I183" i="15"/>
  <c r="K183" i="15"/>
  <c r="L183" i="15"/>
  <c r="J183" i="15"/>
  <c r="F183" i="15"/>
  <c r="E183" i="15"/>
  <c r="K385" i="43"/>
  <c r="K133" i="33"/>
  <c r="F133" i="33"/>
  <c r="G133" i="33"/>
  <c r="D133" i="33"/>
  <c r="O133" i="33"/>
  <c r="I133" i="35"/>
  <c r="L133" i="35"/>
  <c r="N133" i="35"/>
  <c r="J133" i="35"/>
  <c r="H133" i="35"/>
  <c r="H183" i="34"/>
  <c r="G183" i="34"/>
  <c r="G189" i="34" s="1"/>
  <c r="F183" i="34"/>
  <c r="E183" i="34"/>
  <c r="L183" i="34"/>
  <c r="F310" i="36"/>
  <c r="I310" i="36"/>
  <c r="I316" i="36" s="1"/>
  <c r="L310" i="36"/>
  <c r="N310" i="36"/>
  <c r="L310" i="52"/>
  <c r="D234" i="40"/>
  <c r="O234" i="40"/>
  <c r="F234" i="40"/>
  <c r="L234" i="40"/>
  <c r="I234" i="40"/>
  <c r="M234" i="40"/>
  <c r="J234" i="40"/>
  <c r="H183" i="48"/>
  <c r="G183" i="48"/>
  <c r="I183" i="48"/>
  <c r="J183" i="48"/>
  <c r="D183" i="48"/>
  <c r="M234" i="47"/>
  <c r="L234" i="47"/>
  <c r="L240" i="47" s="1"/>
  <c r="N234" i="47"/>
  <c r="O234" i="47"/>
  <c r="F234" i="47"/>
  <c r="L183" i="38"/>
  <c r="D183" i="38"/>
  <c r="O183" i="38"/>
  <c r="J183" i="38"/>
  <c r="H183" i="38"/>
  <c r="I385" i="37"/>
  <c r="O385" i="37"/>
  <c r="L385" i="37"/>
  <c r="H385" i="37"/>
  <c r="J385" i="37"/>
  <c r="M385" i="37"/>
  <c r="M133" i="43"/>
  <c r="K133" i="43"/>
  <c r="N133" i="43"/>
  <c r="G133" i="43"/>
  <c r="I133" i="43"/>
  <c r="D133" i="43"/>
  <c r="H183" i="49"/>
  <c r="J183" i="49"/>
  <c r="N183" i="49"/>
  <c r="N190" i="49" s="1"/>
  <c r="N196" i="49" s="1"/>
  <c r="F183" i="49"/>
  <c r="O208" i="33"/>
  <c r="H38" i="39"/>
  <c r="H44" i="39" s="1"/>
  <c r="H37" i="39"/>
  <c r="J38" i="36"/>
  <c r="J44" i="36" s="1"/>
  <c r="J416" i="36" s="1"/>
  <c r="J37" i="36"/>
  <c r="M183" i="47"/>
  <c r="E183" i="47"/>
  <c r="O183" i="47"/>
  <c r="N183" i="47"/>
  <c r="D183" i="47"/>
  <c r="I183" i="47"/>
  <c r="F183" i="47"/>
  <c r="K183" i="47"/>
  <c r="G57" i="31"/>
  <c r="E57" i="31"/>
  <c r="F57" i="31"/>
  <c r="H57" i="31"/>
  <c r="O57" i="31"/>
  <c r="K57" i="31"/>
  <c r="L57" i="31"/>
  <c r="M57" i="31"/>
  <c r="M234" i="28"/>
  <c r="H57" i="50"/>
  <c r="F57" i="50"/>
  <c r="M57" i="50"/>
  <c r="G57" i="50"/>
  <c r="I183" i="25"/>
  <c r="O183" i="25"/>
  <c r="G183" i="25"/>
  <c r="G189" i="25" s="1"/>
  <c r="J12" i="15"/>
  <c r="J13" i="15"/>
  <c r="J19" i="15" s="1"/>
  <c r="J410" i="15" s="1"/>
  <c r="G284" i="43"/>
  <c r="F284" i="43"/>
  <c r="E284" i="43"/>
  <c r="O284" i="43"/>
  <c r="N284" i="43"/>
  <c r="L284" i="43"/>
  <c r="D13" i="38"/>
  <c r="D19" i="38" s="1"/>
  <c r="D410" i="38" s="1"/>
  <c r="D12" i="38"/>
  <c r="K38" i="27"/>
  <c r="K44" i="27" s="1"/>
  <c r="K416" i="27" s="1"/>
  <c r="K37" i="27"/>
  <c r="X537" i="45"/>
  <c r="Y537" i="45" s="1"/>
  <c r="Y541" i="45"/>
  <c r="Y540" i="45"/>
  <c r="Y539" i="45"/>
  <c r="Y543" i="45"/>
  <c r="Y542" i="45"/>
  <c r="I208" i="41"/>
  <c r="F208" i="41"/>
  <c r="H208" i="41"/>
  <c r="G208" i="41"/>
  <c r="E208" i="41"/>
  <c r="N284" i="28"/>
  <c r="I284" i="28"/>
  <c r="H284" i="28"/>
  <c r="X541" i="43"/>
  <c r="Y541" i="43" s="1"/>
  <c r="Y546" i="43"/>
  <c r="Y536" i="43"/>
  <c r="Y540" i="43"/>
  <c r="Y542" i="43"/>
  <c r="Y537" i="43"/>
  <c r="Y545" i="43"/>
  <c r="Y538" i="43"/>
  <c r="J234" i="41"/>
  <c r="O234" i="41"/>
  <c r="G234" i="41"/>
  <c r="D234" i="41"/>
  <c r="I234" i="41"/>
  <c r="H57" i="27"/>
  <c r="K57" i="27"/>
  <c r="N57" i="27"/>
  <c r="L57" i="27"/>
  <c r="I57" i="27"/>
  <c r="D57" i="27"/>
  <c r="H107" i="41"/>
  <c r="H113" i="41" s="1"/>
  <c r="N107" i="41"/>
  <c r="F107" i="41"/>
  <c r="K107" i="41"/>
  <c r="G208" i="15"/>
  <c r="D208" i="15"/>
  <c r="H208" i="15"/>
  <c r="N208" i="15"/>
  <c r="F208" i="15"/>
  <c r="K208" i="15"/>
  <c r="E208" i="15"/>
  <c r="L234" i="45"/>
  <c r="F234" i="45"/>
  <c r="F241" i="45" s="1"/>
  <c r="F247" i="45" s="1"/>
  <c r="D234" i="45"/>
  <c r="H234" i="45"/>
  <c r="M234" i="45"/>
  <c r="Y543" i="51"/>
  <c r="N107" i="47"/>
  <c r="J107" i="47"/>
  <c r="G107" i="47"/>
  <c r="D107" i="47"/>
  <c r="E107" i="47"/>
  <c r="H107" i="47"/>
  <c r="L107" i="47"/>
  <c r="M37" i="15"/>
  <c r="M38" i="15"/>
  <c r="M44" i="15" s="1"/>
  <c r="M416" i="15" s="1"/>
  <c r="F37" i="42"/>
  <c r="F38" i="42"/>
  <c r="F44" i="42" s="1"/>
  <c r="H208" i="25"/>
  <c r="N208" i="25"/>
  <c r="M208" i="25"/>
  <c r="O208" i="25"/>
  <c r="O214" i="25" s="1"/>
  <c r="K208" i="25"/>
  <c r="F208" i="25"/>
  <c r="D208" i="25"/>
  <c r="D214" i="25" s="1"/>
  <c r="I208" i="25"/>
  <c r="L208" i="25"/>
  <c r="K310" i="25"/>
  <c r="M310" i="25"/>
  <c r="F310" i="25"/>
  <c r="O310" i="25"/>
  <c r="Y546" i="44"/>
  <c r="H133" i="44"/>
  <c r="M133" i="44"/>
  <c r="O133" i="44"/>
  <c r="J133" i="44"/>
  <c r="N133" i="44"/>
  <c r="L133" i="44"/>
  <c r="L140" i="44" s="1"/>
  <c r="L146" i="44" s="1"/>
  <c r="E133" i="44"/>
  <c r="O385" i="46"/>
  <c r="E385" i="46"/>
  <c r="H385" i="46"/>
  <c r="H392" i="46" s="1"/>
  <c r="H398" i="46" s="1"/>
  <c r="H501" i="46" s="1"/>
  <c r="J385" i="46"/>
  <c r="D385" i="46"/>
  <c r="Y535" i="49"/>
  <c r="Y540" i="27"/>
  <c r="Y537" i="35"/>
  <c r="Q531" i="49"/>
  <c r="O284" i="27"/>
  <c r="G234" i="47"/>
  <c r="H57" i="45"/>
  <c r="N208" i="45"/>
  <c r="N107" i="25"/>
  <c r="D57" i="30"/>
  <c r="L234" i="39"/>
  <c r="K107" i="52"/>
  <c r="F284" i="27"/>
  <c r="D107" i="25"/>
  <c r="J234" i="47"/>
  <c r="O310" i="49"/>
  <c r="F57" i="26"/>
  <c r="L310" i="49"/>
  <c r="L316" i="49" s="1"/>
  <c r="Y545" i="42"/>
  <c r="E310" i="33"/>
  <c r="H284" i="44"/>
  <c r="M385" i="41"/>
  <c r="D385" i="41"/>
  <c r="M310" i="35"/>
  <c r="L57" i="30"/>
  <c r="N133" i="34"/>
  <c r="N139" i="34" s="1"/>
  <c r="J107" i="52"/>
  <c r="J385" i="36"/>
  <c r="D183" i="28"/>
  <c r="M310" i="49"/>
  <c r="N183" i="30"/>
  <c r="I385" i="46"/>
  <c r="N57" i="30"/>
  <c r="N234" i="37"/>
  <c r="M234" i="37"/>
  <c r="F189" i="48"/>
  <c r="D57" i="42"/>
  <c r="L234" i="32"/>
  <c r="N64" i="50"/>
  <c r="N70" i="50" s="1"/>
  <c r="N63" i="50"/>
  <c r="N71" i="50" s="1"/>
  <c r="N69" i="50" s="1"/>
  <c r="F349" i="36"/>
  <c r="F347" i="36" s="1"/>
  <c r="N372" i="38"/>
  <c r="N496" i="38"/>
  <c r="F378" i="38"/>
  <c r="O378" i="38"/>
  <c r="M428" i="30"/>
  <c r="N100" i="30"/>
  <c r="J498" i="28"/>
  <c r="D627" i="28" s="1"/>
  <c r="M274" i="15"/>
  <c r="M470" i="15"/>
  <c r="X539" i="48"/>
  <c r="Y539" i="48" s="1"/>
  <c r="Y537" i="48"/>
  <c r="Y538" i="48"/>
  <c r="Y544" i="48"/>
  <c r="Y541" i="48"/>
  <c r="Y545" i="48"/>
  <c r="Y546" i="48"/>
  <c r="Q531" i="48"/>
  <c r="E310" i="37"/>
  <c r="G310" i="37"/>
  <c r="J310" i="37"/>
  <c r="D310" i="37"/>
  <c r="N37" i="48"/>
  <c r="N38" i="48"/>
  <c r="N44" i="48" s="1"/>
  <c r="E49" i="48" s="1"/>
  <c r="X543" i="49"/>
  <c r="Y543" i="49" s="1"/>
  <c r="Y544" i="49"/>
  <c r="Y540" i="49"/>
  <c r="Y542" i="49"/>
  <c r="Y546" i="49"/>
  <c r="Y541" i="49"/>
  <c r="Y538" i="49"/>
  <c r="H284" i="48"/>
  <c r="Y538" i="40"/>
  <c r="Y546" i="40"/>
  <c r="Y540" i="40"/>
  <c r="Y542" i="40"/>
  <c r="Q531" i="40"/>
  <c r="X535" i="40"/>
  <c r="Y535" i="40" s="1"/>
  <c r="N208" i="44"/>
  <c r="G310" i="15"/>
  <c r="M310" i="15"/>
  <c r="H310" i="15"/>
  <c r="F310" i="15"/>
  <c r="J310" i="15"/>
  <c r="L310" i="15"/>
  <c r="D107" i="29"/>
  <c r="N107" i="29"/>
  <c r="G107" i="29"/>
  <c r="J107" i="29"/>
  <c r="F107" i="29"/>
  <c r="K107" i="29"/>
  <c r="N234" i="29"/>
  <c r="AQ177" i="17"/>
  <c r="AO177" i="17"/>
  <c r="AR177" i="17"/>
  <c r="G234" i="37"/>
  <c r="F234" i="37"/>
  <c r="I234" i="37"/>
  <c r="O234" i="37"/>
  <c r="K234" i="37"/>
  <c r="G12" i="27"/>
  <c r="G13" i="27"/>
  <c r="G19" i="27" s="1"/>
  <c r="G410" i="27" s="1"/>
  <c r="Y535" i="42"/>
  <c r="N165" i="51"/>
  <c r="N171" i="51" s="1"/>
  <c r="N164" i="51"/>
  <c r="N172" i="51" s="1"/>
  <c r="N366" i="43"/>
  <c r="N367" i="43"/>
  <c r="N373" i="43" s="1"/>
  <c r="N88" i="45"/>
  <c r="N89" i="45"/>
  <c r="N95" i="45" s="1"/>
  <c r="J266" i="45"/>
  <c r="J272" i="45" s="1"/>
  <c r="J471" i="45" s="1"/>
  <c r="J265" i="45"/>
  <c r="K88" i="46"/>
  <c r="K89" i="46"/>
  <c r="K95" i="46" s="1"/>
  <c r="H366" i="46"/>
  <c r="H374" i="46" s="1"/>
  <c r="H367" i="46"/>
  <c r="H373" i="46" s="1"/>
  <c r="H495" i="46" s="1"/>
  <c r="I341" i="47"/>
  <c r="I349" i="47" s="1"/>
  <c r="I342" i="47"/>
  <c r="I348" i="47" s="1"/>
  <c r="J164" i="48"/>
  <c r="J165" i="48"/>
  <c r="J171" i="48" s="1"/>
  <c r="J446" i="48" s="1"/>
  <c r="O366" i="48"/>
  <c r="O367" i="48"/>
  <c r="O373" i="48" s="1"/>
  <c r="N341" i="49"/>
  <c r="N342" i="49"/>
  <c r="N348" i="49" s="1"/>
  <c r="G265" i="50"/>
  <c r="G266" i="50"/>
  <c r="G272" i="50" s="1"/>
  <c r="H165" i="15"/>
  <c r="H171" i="15" s="1"/>
  <c r="H446" i="15" s="1"/>
  <c r="H164" i="15"/>
  <c r="D367" i="28"/>
  <c r="D373" i="28" s="1"/>
  <c r="D366" i="28"/>
  <c r="I265" i="40"/>
  <c r="I266" i="40"/>
  <c r="I272" i="40" s="1"/>
  <c r="H366" i="40"/>
  <c r="H367" i="40"/>
  <c r="H373" i="40" s="1"/>
  <c r="H89" i="43"/>
  <c r="H95" i="43" s="1"/>
  <c r="H88" i="43"/>
  <c r="H96" i="43" s="1"/>
  <c r="H89" i="44"/>
  <c r="H95" i="44" s="1"/>
  <c r="H428" i="44" s="1"/>
  <c r="H88" i="44"/>
  <c r="N341" i="44"/>
  <c r="N342" i="44"/>
  <c r="N348" i="44" s="1"/>
  <c r="N367" i="44"/>
  <c r="N373" i="44" s="1"/>
  <c r="N366" i="44"/>
  <c r="D341" i="39"/>
  <c r="D342" i="39"/>
  <c r="D348" i="39" s="1"/>
  <c r="D489" i="39" s="1"/>
  <c r="L266" i="24"/>
  <c r="L272" i="24" s="1"/>
  <c r="L265" i="24"/>
  <c r="F89" i="52"/>
  <c r="F95" i="52" s="1"/>
  <c r="F88" i="52"/>
  <c r="E265" i="52"/>
  <c r="E266" i="52"/>
  <c r="E272" i="52" s="1"/>
  <c r="E471" i="52" s="1"/>
  <c r="I165" i="27"/>
  <c r="I171" i="27" s="1"/>
  <c r="I164" i="27"/>
  <c r="I342" i="27"/>
  <c r="I348" i="27" s="1"/>
  <c r="I341" i="27"/>
  <c r="F164" i="30"/>
  <c r="F165" i="30"/>
  <c r="F171" i="30" s="1"/>
  <c r="J342" i="30"/>
  <c r="J348" i="30" s="1"/>
  <c r="J489" i="30" s="1"/>
  <c r="J341" i="30"/>
  <c r="J89" i="26"/>
  <c r="J95" i="26" s="1"/>
  <c r="J428" i="26" s="1"/>
  <c r="J88" i="26"/>
  <c r="H342" i="26"/>
  <c r="H348" i="26" s="1"/>
  <c r="H489" i="26" s="1"/>
  <c r="H341" i="26"/>
  <c r="N164" i="34"/>
  <c r="N165" i="34"/>
  <c r="N171" i="34" s="1"/>
  <c r="J342" i="34"/>
  <c r="J348" i="34" s="1"/>
  <c r="J341" i="34"/>
  <c r="L489" i="27"/>
  <c r="L350" i="27"/>
  <c r="E489" i="31"/>
  <c r="E353" i="31"/>
  <c r="J273" i="27"/>
  <c r="J472" i="27" s="1"/>
  <c r="J495" i="38"/>
  <c r="K378" i="38"/>
  <c r="I372" i="47"/>
  <c r="I496" i="47"/>
  <c r="I372" i="25"/>
  <c r="I496" i="25"/>
  <c r="L378" i="25"/>
  <c r="L490" i="52"/>
  <c r="O353" i="52"/>
  <c r="D375" i="52"/>
  <c r="D494" i="52"/>
  <c r="N176" i="30"/>
  <c r="F378" i="39"/>
  <c r="F496" i="39"/>
  <c r="I378" i="39"/>
  <c r="G349" i="28"/>
  <c r="G347" i="28" s="1"/>
  <c r="K447" i="24"/>
  <c r="L176" i="24"/>
  <c r="M488" i="52"/>
  <c r="M350" i="52"/>
  <c r="F445" i="32"/>
  <c r="F173" i="32"/>
  <c r="G176" i="32"/>
  <c r="D176" i="32"/>
  <c r="F489" i="36"/>
  <c r="E353" i="36"/>
  <c r="H353" i="36"/>
  <c r="N378" i="38"/>
  <c r="E378" i="38"/>
  <c r="N495" i="38"/>
  <c r="I427" i="33"/>
  <c r="J100" i="33"/>
  <c r="I97" i="33"/>
  <c r="K494" i="44"/>
  <c r="K375" i="44"/>
  <c r="M96" i="30"/>
  <c r="M94" i="30" s="1"/>
  <c r="M176" i="26"/>
  <c r="L445" i="26"/>
  <c r="L173" i="26"/>
  <c r="G429" i="36"/>
  <c r="I100" i="36"/>
  <c r="I349" i="41"/>
  <c r="I347" i="41" s="1"/>
  <c r="F471" i="42"/>
  <c r="H277" i="42"/>
  <c r="E474" i="32"/>
  <c r="G498" i="28"/>
  <c r="D624" i="28" s="1"/>
  <c r="Y539" i="31"/>
  <c r="L234" i="27"/>
  <c r="Y535" i="48"/>
  <c r="E342" i="44"/>
  <c r="E348" i="44" s="1"/>
  <c r="E489" i="44" s="1"/>
  <c r="E341" i="44"/>
  <c r="O265" i="34"/>
  <c r="O266" i="34"/>
  <c r="O272" i="34" s="1"/>
  <c r="F89" i="45"/>
  <c r="F95" i="45" s="1"/>
  <c r="F88" i="45"/>
  <c r="F266" i="45"/>
  <c r="F272" i="45" s="1"/>
  <c r="F265" i="45"/>
  <c r="H89" i="46"/>
  <c r="H95" i="46" s="1"/>
  <c r="H88" i="46"/>
  <c r="G367" i="46"/>
  <c r="G373" i="46" s="1"/>
  <c r="G366" i="46"/>
  <c r="G374" i="46" s="1"/>
  <c r="N342" i="47"/>
  <c r="N348" i="47" s="1"/>
  <c r="N341" i="47"/>
  <c r="N349" i="47" s="1"/>
  <c r="M164" i="48"/>
  <c r="M165" i="48"/>
  <c r="M171" i="48" s="1"/>
  <c r="G366" i="48"/>
  <c r="G367" i="48"/>
  <c r="G373" i="48" s="1"/>
  <c r="F341" i="49"/>
  <c r="F342" i="49"/>
  <c r="F348" i="49" s="1"/>
  <c r="J265" i="50"/>
  <c r="J266" i="50"/>
  <c r="J272" i="50" s="1"/>
  <c r="N266" i="15"/>
  <c r="N272" i="15" s="1"/>
  <c r="N265" i="15"/>
  <c r="K164" i="40"/>
  <c r="K165" i="40"/>
  <c r="K171" i="40" s="1"/>
  <c r="K265" i="40"/>
  <c r="K273" i="40" s="1"/>
  <c r="K266" i="40"/>
  <c r="K272" i="40" s="1"/>
  <c r="K471" i="40" s="1"/>
  <c r="J366" i="40"/>
  <c r="J367" i="40"/>
  <c r="J373" i="40" s="1"/>
  <c r="J495" i="40" s="1"/>
  <c r="N164" i="43"/>
  <c r="N172" i="43" s="1"/>
  <c r="N165" i="43"/>
  <c r="N171" i="43" s="1"/>
  <c r="N446" i="43" s="1"/>
  <c r="M164" i="44"/>
  <c r="M165" i="44"/>
  <c r="M171" i="44" s="1"/>
  <c r="D341" i="44"/>
  <c r="D342" i="44"/>
  <c r="D348" i="44" s="1"/>
  <c r="D489" i="44" s="1"/>
  <c r="J366" i="44"/>
  <c r="J367" i="44"/>
  <c r="J373" i="44" s="1"/>
  <c r="K266" i="24"/>
  <c r="K272" i="24" s="1"/>
  <c r="K265" i="24"/>
  <c r="N273" i="50"/>
  <c r="N271" i="50"/>
  <c r="E88" i="52"/>
  <c r="E89" i="52"/>
  <c r="E95" i="52" s="1"/>
  <c r="K342" i="52"/>
  <c r="K348" i="52" s="1"/>
  <c r="K341" i="52"/>
  <c r="K265" i="27"/>
  <c r="K266" i="27"/>
  <c r="K272" i="27" s="1"/>
  <c r="K471" i="27" s="1"/>
  <c r="D367" i="27"/>
  <c r="D373" i="27" s="1"/>
  <c r="D495" i="27" s="1"/>
  <c r="D366" i="27"/>
  <c r="J165" i="30"/>
  <c r="J171" i="30" s="1"/>
  <c r="J446" i="30" s="1"/>
  <c r="J164" i="30"/>
  <c r="I341" i="30"/>
  <c r="I342" i="30"/>
  <c r="I348" i="30" s="1"/>
  <c r="F88" i="26"/>
  <c r="F89" i="26"/>
  <c r="F95" i="26" s="1"/>
  <c r="M366" i="26"/>
  <c r="M367" i="26"/>
  <c r="M373" i="26" s="1"/>
  <c r="J164" i="34"/>
  <c r="J165" i="34"/>
  <c r="J171" i="34" s="1"/>
  <c r="F341" i="34"/>
  <c r="F342" i="34"/>
  <c r="F348" i="34" s="1"/>
  <c r="G271" i="49"/>
  <c r="G273" i="49"/>
  <c r="I273" i="27"/>
  <c r="I271" i="27"/>
  <c r="O273" i="36"/>
  <c r="O472" i="36" s="1"/>
  <c r="I495" i="47"/>
  <c r="G372" i="38"/>
  <c r="G496" i="38"/>
  <c r="I378" i="38"/>
  <c r="L347" i="52"/>
  <c r="L494" i="28"/>
  <c r="L375" i="28"/>
  <c r="M378" i="28"/>
  <c r="L429" i="26"/>
  <c r="O100" i="26"/>
  <c r="L471" i="37"/>
  <c r="N277" i="37"/>
  <c r="L375" i="51"/>
  <c r="L494" i="51"/>
  <c r="M378" i="51"/>
  <c r="J97" i="41"/>
  <c r="J427" i="41"/>
  <c r="J100" i="41"/>
  <c r="I488" i="51"/>
  <c r="I350" i="51"/>
  <c r="O498" i="15"/>
  <c r="D623" i="15" s="1"/>
  <c r="F100" i="24"/>
  <c r="N429" i="24"/>
  <c r="O100" i="24"/>
  <c r="E170" i="52"/>
  <c r="E173" i="36"/>
  <c r="E445" i="36"/>
  <c r="G470" i="31"/>
  <c r="G277" i="31"/>
  <c r="G274" i="31"/>
  <c r="L428" i="42"/>
  <c r="N100" i="42"/>
  <c r="L273" i="31"/>
  <c r="L271" i="31" s="1"/>
  <c r="H172" i="47"/>
  <c r="H447" i="47" s="1"/>
  <c r="D431" i="29"/>
  <c r="G498" i="45"/>
  <c r="D624" i="45" s="1"/>
  <c r="D431" i="35"/>
  <c r="G449" i="48"/>
  <c r="D470" i="29"/>
  <c r="D274" i="29"/>
  <c r="D277" i="29"/>
  <c r="J492" i="49"/>
  <c r="I350" i="46"/>
  <c r="J353" i="46"/>
  <c r="I488" i="46"/>
  <c r="Y542" i="33"/>
  <c r="Y535" i="35"/>
  <c r="Y535" i="39"/>
  <c r="M342" i="24"/>
  <c r="M348" i="24" s="1"/>
  <c r="M341" i="24"/>
  <c r="D265" i="25"/>
  <c r="D266" i="25"/>
  <c r="D272" i="25" s="1"/>
  <c r="M89" i="45"/>
  <c r="M95" i="45" s="1"/>
  <c r="M88" i="45"/>
  <c r="O342" i="45"/>
  <c r="O348" i="45" s="1"/>
  <c r="O341" i="45"/>
  <c r="I164" i="46"/>
  <c r="I172" i="46" s="1"/>
  <c r="I165" i="46"/>
  <c r="I171" i="46" s="1"/>
  <c r="L88" i="47"/>
  <c r="L89" i="47"/>
  <c r="L95" i="47" s="1"/>
  <c r="F342" i="47"/>
  <c r="F348" i="47" s="1"/>
  <c r="F341" i="47"/>
  <c r="F349" i="47" s="1"/>
  <c r="I164" i="48"/>
  <c r="I165" i="48"/>
  <c r="I171" i="48" s="1"/>
  <c r="L366" i="48"/>
  <c r="L367" i="48"/>
  <c r="L373" i="48" s="1"/>
  <c r="O366" i="49"/>
  <c r="O367" i="49"/>
  <c r="O373" i="49" s="1"/>
  <c r="I89" i="15"/>
  <c r="I95" i="15" s="1"/>
  <c r="I88" i="15"/>
  <c r="I96" i="15" s="1"/>
  <c r="F266" i="15"/>
  <c r="F272" i="15" s="1"/>
  <c r="F265" i="15"/>
  <c r="F273" i="15" s="1"/>
  <c r="H164" i="40"/>
  <c r="H165" i="40"/>
  <c r="H171" i="40" s="1"/>
  <c r="D341" i="40"/>
  <c r="D342" i="40"/>
  <c r="D348" i="40" s="1"/>
  <c r="D489" i="40" s="1"/>
  <c r="E366" i="40"/>
  <c r="E367" i="40"/>
  <c r="E373" i="40" s="1"/>
  <c r="E495" i="40" s="1"/>
  <c r="M165" i="43"/>
  <c r="M171" i="43" s="1"/>
  <c r="M164" i="43"/>
  <c r="I165" i="44"/>
  <c r="I171" i="44" s="1"/>
  <c r="I164" i="44"/>
  <c r="I172" i="44" s="1"/>
  <c r="M341" i="44"/>
  <c r="M342" i="44"/>
  <c r="M348" i="44" s="1"/>
  <c r="E342" i="34"/>
  <c r="E348" i="34" s="1"/>
  <c r="E489" i="34" s="1"/>
  <c r="E341" i="34"/>
  <c r="J488" i="47"/>
  <c r="J350" i="47"/>
  <c r="M89" i="36"/>
  <c r="M95" i="36" s="1"/>
  <c r="M88" i="36"/>
  <c r="N471" i="50"/>
  <c r="E277" i="50"/>
  <c r="N277" i="50"/>
  <c r="M88" i="52"/>
  <c r="M89" i="52"/>
  <c r="M95" i="52" s="1"/>
  <c r="I366" i="52"/>
  <c r="I374" i="52" s="1"/>
  <c r="I367" i="52"/>
  <c r="I373" i="52" s="1"/>
  <c r="D266" i="27"/>
  <c r="D272" i="27" s="1"/>
  <c r="D471" i="27" s="1"/>
  <c r="D265" i="27"/>
  <c r="O366" i="27"/>
  <c r="O367" i="27"/>
  <c r="O373" i="27" s="1"/>
  <c r="D265" i="30"/>
  <c r="D266" i="30"/>
  <c r="D272" i="30" s="1"/>
  <c r="K366" i="30"/>
  <c r="K367" i="30"/>
  <c r="K373" i="30" s="1"/>
  <c r="K495" i="30" s="1"/>
  <c r="M265" i="26"/>
  <c r="M266" i="26"/>
  <c r="M272" i="26" s="1"/>
  <c r="I366" i="26"/>
  <c r="I367" i="26"/>
  <c r="I373" i="26" s="1"/>
  <c r="F164" i="34"/>
  <c r="F172" i="34" s="1"/>
  <c r="F165" i="34"/>
  <c r="F171" i="34" s="1"/>
  <c r="M342" i="34"/>
  <c r="M348" i="34" s="1"/>
  <c r="M489" i="34" s="1"/>
  <c r="M341" i="34"/>
  <c r="M349" i="34" s="1"/>
  <c r="L172" i="30"/>
  <c r="L170" i="30"/>
  <c r="I471" i="27"/>
  <c r="K277" i="27"/>
  <c r="K374" i="35"/>
  <c r="K372" i="35"/>
  <c r="K471" i="28"/>
  <c r="K277" i="28"/>
  <c r="G495" i="38"/>
  <c r="H378" i="38"/>
  <c r="N494" i="28"/>
  <c r="N375" i="28"/>
  <c r="J472" i="51"/>
  <c r="L277" i="51"/>
  <c r="E494" i="50"/>
  <c r="E375" i="50"/>
  <c r="D378" i="50"/>
  <c r="N429" i="41"/>
  <c r="O100" i="41"/>
  <c r="F100" i="41"/>
  <c r="H488" i="50"/>
  <c r="H350" i="50"/>
  <c r="G353" i="50"/>
  <c r="N492" i="38"/>
  <c r="N349" i="39"/>
  <c r="N347" i="39" s="1"/>
  <c r="L271" i="37"/>
  <c r="L472" i="37"/>
  <c r="O277" i="37"/>
  <c r="K474" i="51"/>
  <c r="N375" i="34"/>
  <c r="N494" i="34"/>
  <c r="K470" i="51"/>
  <c r="K274" i="51"/>
  <c r="O427" i="33"/>
  <c r="O97" i="33"/>
  <c r="D100" i="33"/>
  <c r="F494" i="24"/>
  <c r="F375" i="24"/>
  <c r="G378" i="24"/>
  <c r="N427" i="24"/>
  <c r="D100" i="24"/>
  <c r="N97" i="24"/>
  <c r="M100" i="24"/>
  <c r="H277" i="25"/>
  <c r="F471" i="25"/>
  <c r="E431" i="32"/>
  <c r="J428" i="40"/>
  <c r="K100" i="40"/>
  <c r="L94" i="42"/>
  <c r="L96" i="42"/>
  <c r="N277" i="31"/>
  <c r="L471" i="31"/>
  <c r="K488" i="27"/>
  <c r="K350" i="27"/>
  <c r="G431" i="41"/>
  <c r="H498" i="24"/>
  <c r="D625" i="24" s="1"/>
  <c r="D449" i="48"/>
  <c r="D449" i="36"/>
  <c r="G350" i="36"/>
  <c r="G488" i="36"/>
  <c r="F474" i="35"/>
  <c r="K492" i="46"/>
  <c r="H274" i="44"/>
  <c r="H470" i="44"/>
  <c r="J431" i="38"/>
  <c r="O385" i="25"/>
  <c r="L164" i="36"/>
  <c r="L165" i="36"/>
  <c r="L171" i="36" s="1"/>
  <c r="N88" i="44"/>
  <c r="N89" i="44"/>
  <c r="N95" i="44" s="1"/>
  <c r="I88" i="45"/>
  <c r="I89" i="45"/>
  <c r="I95" i="45" s="1"/>
  <c r="K341" i="45"/>
  <c r="K342" i="45"/>
  <c r="K348" i="45" s="1"/>
  <c r="N164" i="46"/>
  <c r="N165" i="46"/>
  <c r="N171" i="46" s="1"/>
  <c r="K89" i="47"/>
  <c r="K95" i="47" s="1"/>
  <c r="K88" i="47"/>
  <c r="K96" i="47" s="1"/>
  <c r="H367" i="47"/>
  <c r="H373" i="47" s="1"/>
  <c r="H366" i="47"/>
  <c r="O266" i="48"/>
  <c r="O272" i="48" s="1"/>
  <c r="O265" i="48"/>
  <c r="D266" i="49"/>
  <c r="D272" i="49" s="1"/>
  <c r="D471" i="49" s="1"/>
  <c r="D265" i="49"/>
  <c r="K367" i="49"/>
  <c r="K373" i="49" s="1"/>
  <c r="K366" i="49"/>
  <c r="M89" i="15"/>
  <c r="M95" i="15" s="1"/>
  <c r="M88" i="15"/>
  <c r="K342" i="15"/>
  <c r="K348" i="15" s="1"/>
  <c r="K341" i="15"/>
  <c r="K349" i="15" s="1"/>
  <c r="L165" i="40"/>
  <c r="L171" i="40" s="1"/>
  <c r="L164" i="40"/>
  <c r="K341" i="40"/>
  <c r="K342" i="40"/>
  <c r="K348" i="40" s="1"/>
  <c r="I367" i="40"/>
  <c r="I373" i="40" s="1"/>
  <c r="I366" i="40"/>
  <c r="D164" i="43"/>
  <c r="D165" i="43"/>
  <c r="D171" i="43" s="1"/>
  <c r="D446" i="43" s="1"/>
  <c r="N164" i="44"/>
  <c r="N172" i="44" s="1"/>
  <c r="N165" i="44"/>
  <c r="N171" i="44" s="1"/>
  <c r="G341" i="44"/>
  <c r="G342" i="44"/>
  <c r="G348" i="44" s="1"/>
  <c r="I342" i="37"/>
  <c r="I348" i="37" s="1"/>
  <c r="I341" i="37"/>
  <c r="I349" i="37" s="1"/>
  <c r="N96" i="36"/>
  <c r="N94" i="36" s="1"/>
  <c r="F349" i="43"/>
  <c r="F347" i="43" s="1"/>
  <c r="K164" i="52"/>
  <c r="K165" i="52"/>
  <c r="K171" i="52" s="1"/>
  <c r="J367" i="52"/>
  <c r="J373" i="52" s="1"/>
  <c r="J495" i="52" s="1"/>
  <c r="J366" i="52"/>
  <c r="O265" i="27"/>
  <c r="O266" i="27"/>
  <c r="O272" i="27" s="1"/>
  <c r="J88" i="30"/>
  <c r="J96" i="30" s="1"/>
  <c r="J89" i="30"/>
  <c r="J95" i="30" s="1"/>
  <c r="G266" i="30"/>
  <c r="G272" i="30" s="1"/>
  <c r="G265" i="30"/>
  <c r="J366" i="30"/>
  <c r="J367" i="30"/>
  <c r="J373" i="30" s="1"/>
  <c r="I265" i="26"/>
  <c r="I266" i="26"/>
  <c r="I272" i="26" s="1"/>
  <c r="J366" i="26"/>
  <c r="J367" i="26"/>
  <c r="J373" i="26" s="1"/>
  <c r="J495" i="26" s="1"/>
  <c r="M165" i="34"/>
  <c r="M171" i="34" s="1"/>
  <c r="M164" i="34"/>
  <c r="M172" i="34" s="1"/>
  <c r="L471" i="34"/>
  <c r="N277" i="34"/>
  <c r="H277" i="49"/>
  <c r="K495" i="35"/>
  <c r="K378" i="35"/>
  <c r="F471" i="24"/>
  <c r="E277" i="24"/>
  <c r="H277" i="24"/>
  <c r="K273" i="28"/>
  <c r="K271" i="28"/>
  <c r="F172" i="29"/>
  <c r="F170" i="29" s="1"/>
  <c r="N496" i="28"/>
  <c r="O378" i="28"/>
  <c r="O350" i="34"/>
  <c r="O488" i="34"/>
  <c r="N492" i="42"/>
  <c r="K474" i="39"/>
  <c r="K428" i="50"/>
  <c r="K97" i="50"/>
  <c r="I96" i="29"/>
  <c r="I94" i="29" s="1"/>
  <c r="D274" i="44"/>
  <c r="D470" i="44"/>
  <c r="E445" i="35"/>
  <c r="E173" i="35"/>
  <c r="D176" i="35"/>
  <c r="N378" i="31"/>
  <c r="M495" i="31"/>
  <c r="F273" i="25"/>
  <c r="F271" i="25" s="1"/>
  <c r="J96" i="40"/>
  <c r="J94" i="40"/>
  <c r="K277" i="34"/>
  <c r="N428" i="31"/>
  <c r="E100" i="31"/>
  <c r="N100" i="31"/>
  <c r="N474" i="39"/>
  <c r="D449" i="38"/>
  <c r="I474" i="35"/>
  <c r="G431" i="38"/>
  <c r="Y535" i="47"/>
  <c r="Y535" i="26"/>
  <c r="K165" i="45"/>
  <c r="K171" i="45" s="1"/>
  <c r="K164" i="45"/>
  <c r="G342" i="45"/>
  <c r="G348" i="45" s="1"/>
  <c r="G341" i="45"/>
  <c r="F164" i="46"/>
  <c r="F165" i="46"/>
  <c r="F171" i="46" s="1"/>
  <c r="I164" i="47"/>
  <c r="I172" i="47" s="1"/>
  <c r="I165" i="47"/>
  <c r="I171" i="47" s="1"/>
  <c r="K366" i="47"/>
  <c r="K367" i="47"/>
  <c r="K373" i="47" s="1"/>
  <c r="K495" i="47" s="1"/>
  <c r="G266" i="48"/>
  <c r="G272" i="48" s="1"/>
  <c r="G265" i="48"/>
  <c r="H266" i="49"/>
  <c r="H272" i="49" s="1"/>
  <c r="H471" i="49" s="1"/>
  <c r="H265" i="49"/>
  <c r="D366" i="49"/>
  <c r="D367" i="49"/>
  <c r="D373" i="49" s="1"/>
  <c r="D495" i="49" s="1"/>
  <c r="G164" i="15"/>
  <c r="G165" i="15"/>
  <c r="G171" i="15" s="1"/>
  <c r="G374" i="30"/>
  <c r="G496" i="30" s="1"/>
  <c r="N164" i="40"/>
  <c r="N165" i="40"/>
  <c r="N171" i="40" s="1"/>
  <c r="F341" i="40"/>
  <c r="F342" i="40"/>
  <c r="F348" i="40" s="1"/>
  <c r="O367" i="40"/>
  <c r="O373" i="40" s="1"/>
  <c r="O366" i="40"/>
  <c r="G164" i="43"/>
  <c r="G165" i="43"/>
  <c r="G171" i="43" s="1"/>
  <c r="G446" i="43" s="1"/>
  <c r="G165" i="44"/>
  <c r="G171" i="44" s="1"/>
  <c r="G164" i="44"/>
  <c r="I341" i="44"/>
  <c r="I342" i="44"/>
  <c r="I348" i="44" s="1"/>
  <c r="N341" i="37"/>
  <c r="N342" i="37"/>
  <c r="N348" i="37" s="1"/>
  <c r="N265" i="36"/>
  <c r="N266" i="36"/>
  <c r="N272" i="36" s="1"/>
  <c r="F489" i="43"/>
  <c r="H353" i="43"/>
  <c r="L165" i="52"/>
  <c r="L171" i="52" s="1"/>
  <c r="L164" i="52"/>
  <c r="L172" i="52" s="1"/>
  <c r="F366" i="52"/>
  <c r="F374" i="52" s="1"/>
  <c r="F367" i="52"/>
  <c r="F373" i="52" s="1"/>
  <c r="E265" i="27"/>
  <c r="E266" i="27"/>
  <c r="E272" i="27" s="1"/>
  <c r="E471" i="27" s="1"/>
  <c r="D89" i="30"/>
  <c r="D95" i="30" s="1"/>
  <c r="D88" i="30"/>
  <c r="K265" i="30"/>
  <c r="K266" i="30"/>
  <c r="K272" i="30" s="1"/>
  <c r="K471" i="30" s="1"/>
  <c r="D367" i="30"/>
  <c r="D373" i="30" s="1"/>
  <c r="D366" i="30"/>
  <c r="J265" i="26"/>
  <c r="J266" i="26"/>
  <c r="J272" i="26" s="1"/>
  <c r="J471" i="26" s="1"/>
  <c r="H88" i="34"/>
  <c r="H89" i="34"/>
  <c r="H95" i="34" s="1"/>
  <c r="H265" i="34"/>
  <c r="H266" i="34"/>
  <c r="H272" i="34" s="1"/>
  <c r="H471" i="34" s="1"/>
  <c r="K273" i="34"/>
  <c r="K271" i="34" s="1"/>
  <c r="L271" i="34"/>
  <c r="L273" i="34"/>
  <c r="K446" i="33"/>
  <c r="K176" i="33"/>
  <c r="F446" i="33"/>
  <c r="H176" i="33"/>
  <c r="E176" i="33"/>
  <c r="E427" i="45"/>
  <c r="E97" i="45"/>
  <c r="F273" i="24"/>
  <c r="F271" i="24" s="1"/>
  <c r="I498" i="42"/>
  <c r="D626" i="42" s="1"/>
  <c r="C623" i="42" s="1"/>
  <c r="L428" i="26"/>
  <c r="N100" i="26"/>
  <c r="K94" i="52"/>
  <c r="L472" i="46"/>
  <c r="O277" i="46"/>
  <c r="D170" i="37"/>
  <c r="D447" i="37"/>
  <c r="F176" i="37"/>
  <c r="I428" i="29"/>
  <c r="K100" i="29"/>
  <c r="H498" i="39"/>
  <c r="D625" i="39" s="1"/>
  <c r="G470" i="46"/>
  <c r="G274" i="46"/>
  <c r="O492" i="32"/>
  <c r="M374" i="31"/>
  <c r="L470" i="42"/>
  <c r="L274" i="42"/>
  <c r="M277" i="42"/>
  <c r="F431" i="32"/>
  <c r="I492" i="25"/>
  <c r="N96" i="31"/>
  <c r="N94" i="31" s="1"/>
  <c r="H172" i="34"/>
  <c r="H447" i="34" s="1"/>
  <c r="K474" i="33"/>
  <c r="E97" i="38"/>
  <c r="E427" i="38"/>
  <c r="D100" i="38"/>
  <c r="K274" i="37"/>
  <c r="K470" i="37"/>
  <c r="J97" i="45"/>
  <c r="J427" i="45"/>
  <c r="D353" i="25"/>
  <c r="E488" i="25"/>
  <c r="E350" i="25"/>
  <c r="I492" i="15"/>
  <c r="G498" i="37"/>
  <c r="D624" i="37" s="1"/>
  <c r="M449" i="38"/>
  <c r="F492" i="51"/>
  <c r="G97" i="34"/>
  <c r="G427" i="34"/>
  <c r="O449" i="37"/>
  <c r="G277" i="35"/>
  <c r="D277" i="35"/>
  <c r="F274" i="35"/>
  <c r="F470" i="35"/>
  <c r="M492" i="26"/>
  <c r="N385" i="52"/>
  <c r="Y540" i="32"/>
  <c r="Y535" i="27"/>
  <c r="I165" i="35"/>
  <c r="I171" i="35" s="1"/>
  <c r="I164" i="35"/>
  <c r="L164" i="45"/>
  <c r="L165" i="45"/>
  <c r="L171" i="45" s="1"/>
  <c r="N366" i="45"/>
  <c r="N367" i="45"/>
  <c r="N373" i="45" s="1"/>
  <c r="N341" i="46"/>
  <c r="N342" i="46"/>
  <c r="N348" i="46" s="1"/>
  <c r="N165" i="47"/>
  <c r="N171" i="47" s="1"/>
  <c r="N164" i="47"/>
  <c r="N172" i="47" s="1"/>
  <c r="L89" i="48"/>
  <c r="L95" i="48" s="1"/>
  <c r="L88" i="48"/>
  <c r="L265" i="48"/>
  <c r="L266" i="48"/>
  <c r="L272" i="48" s="1"/>
  <c r="O265" i="49"/>
  <c r="O266" i="49"/>
  <c r="O272" i="49" s="1"/>
  <c r="G88" i="50"/>
  <c r="G96" i="50" s="1"/>
  <c r="G89" i="50"/>
  <c r="G95" i="50" s="1"/>
  <c r="L164" i="15"/>
  <c r="L165" i="15"/>
  <c r="L171" i="15" s="1"/>
  <c r="O265" i="40"/>
  <c r="O266" i="40"/>
  <c r="O272" i="40" s="1"/>
  <c r="M342" i="40"/>
  <c r="M348" i="40" s="1"/>
  <c r="M341" i="40"/>
  <c r="M349" i="40" s="1"/>
  <c r="D366" i="41"/>
  <c r="D367" i="41"/>
  <c r="D373" i="41" s="1"/>
  <c r="K342" i="43"/>
  <c r="K348" i="43" s="1"/>
  <c r="K341" i="43"/>
  <c r="K165" i="44"/>
  <c r="K171" i="44" s="1"/>
  <c r="K446" i="44" s="1"/>
  <c r="K164" i="44"/>
  <c r="H367" i="44"/>
  <c r="H373" i="44" s="1"/>
  <c r="H495" i="44" s="1"/>
  <c r="H366" i="44"/>
  <c r="H341" i="37"/>
  <c r="H342" i="37"/>
  <c r="H348" i="37" s="1"/>
  <c r="N342" i="34"/>
  <c r="N348" i="34" s="1"/>
  <c r="N341" i="34"/>
  <c r="I265" i="36"/>
  <c r="I266" i="36"/>
  <c r="I272" i="36" s="1"/>
  <c r="I88" i="52"/>
  <c r="I96" i="52" s="1"/>
  <c r="I89" i="52"/>
  <c r="I95" i="52" s="1"/>
  <c r="D164" i="52"/>
  <c r="D172" i="52" s="1"/>
  <c r="D165" i="52"/>
  <c r="D171" i="52" s="1"/>
  <c r="L366" i="52"/>
  <c r="L367" i="52"/>
  <c r="L373" i="52" s="1"/>
  <c r="G341" i="27"/>
  <c r="G342" i="27"/>
  <c r="G348" i="27" s="1"/>
  <c r="E165" i="30"/>
  <c r="E171" i="30" s="1"/>
  <c r="E164" i="30"/>
  <c r="E172" i="30" s="1"/>
  <c r="F341" i="30"/>
  <c r="F342" i="30"/>
  <c r="F348" i="30" s="1"/>
  <c r="F366" i="30"/>
  <c r="F367" i="30"/>
  <c r="F373" i="30" s="1"/>
  <c r="F266" i="26"/>
  <c r="F272" i="26" s="1"/>
  <c r="F265" i="26"/>
  <c r="K88" i="34"/>
  <c r="K96" i="34" s="1"/>
  <c r="K89" i="34"/>
  <c r="K95" i="34" s="1"/>
  <c r="G265" i="34"/>
  <c r="G273" i="34" s="1"/>
  <c r="G266" i="34"/>
  <c r="G272" i="34" s="1"/>
  <c r="I489" i="36"/>
  <c r="K353" i="36"/>
  <c r="K172" i="33"/>
  <c r="K170" i="33" s="1"/>
  <c r="F172" i="33"/>
  <c r="F170" i="33"/>
  <c r="N495" i="24"/>
  <c r="N378" i="24"/>
  <c r="H347" i="45"/>
  <c r="F472" i="29"/>
  <c r="I277" i="29"/>
  <c r="E494" i="39"/>
  <c r="E375" i="39"/>
  <c r="D378" i="39"/>
  <c r="K274" i="45"/>
  <c r="K470" i="45"/>
  <c r="N271" i="26"/>
  <c r="N472" i="26"/>
  <c r="K492" i="25"/>
  <c r="E173" i="27"/>
  <c r="E445" i="27"/>
  <c r="M488" i="32"/>
  <c r="M353" i="32"/>
  <c r="M350" i="32"/>
  <c r="J372" i="31"/>
  <c r="D100" i="32"/>
  <c r="D427" i="32"/>
  <c r="D97" i="32"/>
  <c r="H273" i="52"/>
  <c r="H472" i="52" s="1"/>
  <c r="G488" i="25"/>
  <c r="G353" i="25"/>
  <c r="G350" i="25"/>
  <c r="O498" i="37"/>
  <c r="D623" i="37" s="1"/>
  <c r="D378" i="25"/>
  <c r="O375" i="25"/>
  <c r="O494" i="25"/>
  <c r="M492" i="41"/>
  <c r="J492" i="48"/>
  <c r="D173" i="28"/>
  <c r="D176" i="28"/>
  <c r="D445" i="28"/>
  <c r="D474" i="28"/>
  <c r="M176" i="37"/>
  <c r="L445" i="37"/>
  <c r="L173" i="37"/>
  <c r="I498" i="37"/>
  <c r="D626" i="37" s="1"/>
  <c r="O183" i="36"/>
  <c r="F234" i="41"/>
  <c r="N57" i="48"/>
  <c r="Y535" i="44"/>
  <c r="Y535" i="38"/>
  <c r="J164" i="46"/>
  <c r="J165" i="46"/>
  <c r="J171" i="46" s="1"/>
  <c r="J446" i="46" s="1"/>
  <c r="J471" i="30"/>
  <c r="K277" i="30"/>
  <c r="H164" i="45"/>
  <c r="H165" i="45"/>
  <c r="H171" i="45" s="1"/>
  <c r="M366" i="45"/>
  <c r="M374" i="45" s="1"/>
  <c r="M367" i="45"/>
  <c r="M373" i="45" s="1"/>
  <c r="M341" i="46"/>
  <c r="M342" i="46"/>
  <c r="M348" i="46" s="1"/>
  <c r="F164" i="47"/>
  <c r="F165" i="47"/>
  <c r="F171" i="47" s="1"/>
  <c r="G88" i="48"/>
  <c r="G89" i="48"/>
  <c r="G95" i="48" s="1"/>
  <c r="F341" i="48"/>
  <c r="F342" i="48"/>
  <c r="F348" i="48" s="1"/>
  <c r="K265" i="49"/>
  <c r="K266" i="49"/>
  <c r="K272" i="49" s="1"/>
  <c r="J89" i="50"/>
  <c r="J95" i="50" s="1"/>
  <c r="J88" i="50"/>
  <c r="J96" i="50" s="1"/>
  <c r="K165" i="15"/>
  <c r="K171" i="15" s="1"/>
  <c r="K164" i="15"/>
  <c r="O446" i="45"/>
  <c r="E176" i="45"/>
  <c r="O173" i="45"/>
  <c r="H265" i="40"/>
  <c r="H266" i="40"/>
  <c r="H272" i="40" s="1"/>
  <c r="N342" i="40"/>
  <c r="N348" i="40" s="1"/>
  <c r="N341" i="40"/>
  <c r="N349" i="40" s="1"/>
  <c r="K89" i="43"/>
  <c r="K95" i="43" s="1"/>
  <c r="K428" i="43" s="1"/>
  <c r="K88" i="43"/>
  <c r="D341" i="43"/>
  <c r="D349" i="43" s="1"/>
  <c r="D342" i="43"/>
  <c r="D348" i="43" s="1"/>
  <c r="N265" i="44"/>
  <c r="N266" i="44"/>
  <c r="N272" i="44" s="1"/>
  <c r="F367" i="44"/>
  <c r="F373" i="44" s="1"/>
  <c r="F366" i="44"/>
  <c r="K366" i="37"/>
  <c r="K367" i="37"/>
  <c r="K373" i="37" s="1"/>
  <c r="L366" i="34"/>
  <c r="L367" i="34"/>
  <c r="L373" i="34" s="1"/>
  <c r="F367" i="36"/>
  <c r="F373" i="36" s="1"/>
  <c r="F366" i="36"/>
  <c r="F374" i="36" s="1"/>
  <c r="H88" i="52"/>
  <c r="H96" i="52" s="1"/>
  <c r="H89" i="52"/>
  <c r="H95" i="52" s="1"/>
  <c r="H428" i="52" s="1"/>
  <c r="D266" i="52"/>
  <c r="D272" i="52" s="1"/>
  <c r="D265" i="52"/>
  <c r="D164" i="27"/>
  <c r="D165" i="27"/>
  <c r="D171" i="27" s="1"/>
  <c r="M341" i="27"/>
  <c r="M342" i="27"/>
  <c r="M348" i="27" s="1"/>
  <c r="M489" i="27" s="1"/>
  <c r="I164" i="30"/>
  <c r="I172" i="30" s="1"/>
  <c r="I165" i="30"/>
  <c r="I171" i="30" s="1"/>
  <c r="E342" i="30"/>
  <c r="E348" i="30" s="1"/>
  <c r="E341" i="30"/>
  <c r="D164" i="31"/>
  <c r="D165" i="31"/>
  <c r="D171" i="31" s="1"/>
  <c r="K341" i="26"/>
  <c r="K349" i="26" s="1"/>
  <c r="K342" i="26"/>
  <c r="K348" i="26" s="1"/>
  <c r="D89" i="34"/>
  <c r="D95" i="34" s="1"/>
  <c r="D88" i="34"/>
  <c r="D265" i="34"/>
  <c r="D266" i="34"/>
  <c r="D272" i="34" s="1"/>
  <c r="D471" i="34" s="1"/>
  <c r="I347" i="36"/>
  <c r="I490" i="36"/>
  <c r="L353" i="36"/>
  <c r="E495" i="33"/>
  <c r="E378" i="33"/>
  <c r="N374" i="24"/>
  <c r="N372" i="24" s="1"/>
  <c r="E170" i="43"/>
  <c r="E447" i="43"/>
  <c r="E374" i="27"/>
  <c r="E496" i="27" s="1"/>
  <c r="J431" i="51"/>
  <c r="K431" i="51"/>
  <c r="I470" i="43"/>
  <c r="I274" i="43"/>
  <c r="J277" i="43"/>
  <c r="L474" i="42"/>
  <c r="N471" i="26"/>
  <c r="E277" i="26"/>
  <c r="K494" i="45"/>
  <c r="K375" i="45"/>
  <c r="J427" i="24"/>
  <c r="J97" i="24"/>
  <c r="E427" i="32"/>
  <c r="E97" i="32"/>
  <c r="L350" i="28"/>
  <c r="L488" i="28"/>
  <c r="M353" i="28"/>
  <c r="N474" i="32"/>
  <c r="G498" i="15"/>
  <c r="D624" i="15" s="1"/>
  <c r="C624" i="15" s="1"/>
  <c r="L431" i="33"/>
  <c r="I449" i="31"/>
  <c r="L429" i="35"/>
  <c r="O100" i="35"/>
  <c r="I445" i="32"/>
  <c r="J176" i="32"/>
  <c r="D498" i="37"/>
  <c r="D630" i="37" s="1"/>
  <c r="D488" i="51"/>
  <c r="D350" i="51"/>
  <c r="D353" i="51"/>
  <c r="D97" i="37"/>
  <c r="D427" i="37"/>
  <c r="F449" i="28"/>
  <c r="G375" i="37"/>
  <c r="G494" i="37"/>
  <c r="D215" i="39"/>
  <c r="D221" i="39" s="1"/>
  <c r="D459" i="39" s="1"/>
  <c r="N189" i="49"/>
  <c r="H114" i="25"/>
  <c r="H120" i="25" s="1"/>
  <c r="H434" i="25" s="1"/>
  <c r="J139" i="28"/>
  <c r="J147" i="28" s="1"/>
  <c r="J441" i="28" s="1"/>
  <c r="H114" i="41"/>
  <c r="H120" i="41" s="1"/>
  <c r="H434" i="41" s="1"/>
  <c r="M215" i="28"/>
  <c r="M221" i="28" s="1"/>
  <c r="M459" i="28" s="1"/>
  <c r="O190" i="29"/>
  <c r="O196" i="29" s="1"/>
  <c r="O453" i="29" s="1"/>
  <c r="H190" i="24"/>
  <c r="H196" i="24" s="1"/>
  <c r="H453" i="24" s="1"/>
  <c r="F240" i="45"/>
  <c r="E64" i="36"/>
  <c r="E70" i="36" s="1"/>
  <c r="E422" i="36" s="1"/>
  <c r="J392" i="26"/>
  <c r="J398" i="26" s="1"/>
  <c r="J501" i="26" s="1"/>
  <c r="I190" i="40"/>
  <c r="I196" i="40" s="1"/>
  <c r="N291" i="42"/>
  <c r="N297" i="42" s="1"/>
  <c r="G64" i="49"/>
  <c r="G70" i="49" s="1"/>
  <c r="G422" i="49" s="1"/>
  <c r="F241" i="26"/>
  <c r="F247" i="26" s="1"/>
  <c r="F465" i="26" s="1"/>
  <c r="J139" i="24"/>
  <c r="O391" i="33"/>
  <c r="O399" i="33" s="1"/>
  <c r="O502" i="33" s="1"/>
  <c r="J140" i="47"/>
  <c r="J146" i="47" s="1"/>
  <c r="J440" i="47" s="1"/>
  <c r="E190" i="30"/>
  <c r="E196" i="30" s="1"/>
  <c r="E453" i="30" s="1"/>
  <c r="L241" i="47"/>
  <c r="L247" i="47" s="1"/>
  <c r="K391" i="39"/>
  <c r="M139" i="41"/>
  <c r="H291" i="36"/>
  <c r="H297" i="36" s="1"/>
  <c r="H477" i="36" s="1"/>
  <c r="D215" i="25"/>
  <c r="D221" i="25" s="1"/>
  <c r="D459" i="25" s="1"/>
  <c r="I190" i="31"/>
  <c r="I196" i="31" s="1"/>
  <c r="N139" i="27"/>
  <c r="E392" i="27"/>
  <c r="E398" i="27" s="1"/>
  <c r="E501" i="27" s="1"/>
  <c r="O392" i="42"/>
  <c r="O398" i="42" s="1"/>
  <c r="O501" i="42" s="1"/>
  <c r="L64" i="15"/>
  <c r="L70" i="15" s="1"/>
  <c r="J291" i="29"/>
  <c r="J297" i="29" s="1"/>
  <c r="J477" i="29" s="1"/>
  <c r="G316" i="30"/>
  <c r="I317" i="36"/>
  <c r="I323" i="36" s="1"/>
  <c r="H391" i="46"/>
  <c r="F240" i="35"/>
  <c r="F248" i="35" s="1"/>
  <c r="F246" i="35" s="1"/>
  <c r="N64" i="40"/>
  <c r="N70" i="40" s="1"/>
  <c r="O215" i="27"/>
  <c r="O221" i="27" s="1"/>
  <c r="O459" i="27" s="1"/>
  <c r="G190" i="25"/>
  <c r="G196" i="25" s="1"/>
  <c r="G453" i="25" s="1"/>
  <c r="H114" i="34"/>
  <c r="H120" i="34" s="1"/>
  <c r="H434" i="34" s="1"/>
  <c r="J290" i="37"/>
  <c r="F190" i="52"/>
  <c r="F196" i="52" s="1"/>
  <c r="I215" i="44"/>
  <c r="I221" i="44" s="1"/>
  <c r="K317" i="49"/>
  <c r="K323" i="49" s="1"/>
  <c r="K483" i="49" s="1"/>
  <c r="N240" i="33"/>
  <c r="AP166" i="17"/>
  <c r="AS167" i="17"/>
  <c r="AN167" i="17"/>
  <c r="AS130" i="17"/>
  <c r="AN130" i="17"/>
  <c r="AP43" i="17"/>
  <c r="AP82" i="17"/>
  <c r="AS160" i="17"/>
  <c r="AN160" i="17"/>
  <c r="AS134" i="17"/>
  <c r="AN134" i="17"/>
  <c r="O97" i="37"/>
  <c r="O427" i="37"/>
  <c r="D100" i="37"/>
  <c r="I494" i="31"/>
  <c r="I375" i="31"/>
  <c r="J378" i="31"/>
  <c r="O350" i="30"/>
  <c r="O488" i="30"/>
  <c r="J488" i="32"/>
  <c r="J350" i="32"/>
  <c r="J353" i="32"/>
  <c r="G470" i="15"/>
  <c r="G274" i="15"/>
  <c r="O350" i="46"/>
  <c r="O488" i="46"/>
  <c r="G488" i="32"/>
  <c r="G350" i="32"/>
  <c r="G353" i="32"/>
  <c r="M470" i="38"/>
  <c r="M274" i="38"/>
  <c r="M277" i="38"/>
  <c r="D470" i="42"/>
  <c r="D274" i="42"/>
  <c r="D277" i="42"/>
  <c r="G97" i="51"/>
  <c r="G427" i="51"/>
  <c r="G100" i="51"/>
  <c r="M316" i="29"/>
  <c r="M317" i="29"/>
  <c r="M323" i="29" s="1"/>
  <c r="M483" i="29" s="1"/>
  <c r="I189" i="45"/>
  <c r="I190" i="45"/>
  <c r="I196" i="45" s="1"/>
  <c r="F114" i="25"/>
  <c r="F120" i="25" s="1"/>
  <c r="F113" i="25"/>
  <c r="L240" i="41"/>
  <c r="L241" i="41"/>
  <c r="L247" i="41" s="1"/>
  <c r="M189" i="33"/>
  <c r="M190" i="33"/>
  <c r="M196" i="33" s="1"/>
  <c r="M453" i="33" s="1"/>
  <c r="O290" i="28"/>
  <c r="O291" i="28"/>
  <c r="O297" i="28" s="1"/>
  <c r="O477" i="28" s="1"/>
  <c r="D240" i="29"/>
  <c r="D241" i="29"/>
  <c r="D247" i="29" s="1"/>
  <c r="D465" i="29" s="1"/>
  <c r="J215" i="30"/>
  <c r="J221" i="30" s="1"/>
  <c r="J459" i="30" s="1"/>
  <c r="J214" i="30"/>
  <c r="G215" i="43"/>
  <c r="G221" i="43" s="1"/>
  <c r="G459" i="43" s="1"/>
  <c r="G214" i="43"/>
  <c r="F189" i="45"/>
  <c r="F190" i="45"/>
  <c r="F196" i="45" s="1"/>
  <c r="H45" i="44"/>
  <c r="H417" i="44" s="1"/>
  <c r="F291" i="49"/>
  <c r="F297" i="49" s="1"/>
  <c r="F290" i="49"/>
  <c r="H45" i="35"/>
  <c r="H417" i="35" s="1"/>
  <c r="J189" i="29"/>
  <c r="J190" i="29"/>
  <c r="J196" i="29" s="1"/>
  <c r="J453" i="29" s="1"/>
  <c r="M316" i="37"/>
  <c r="M317" i="37"/>
  <c r="M323" i="37" s="1"/>
  <c r="M483" i="37" s="1"/>
  <c r="H20" i="43"/>
  <c r="H411" i="43" s="1"/>
  <c r="M316" i="41"/>
  <c r="M317" i="41"/>
  <c r="M323" i="41" s="1"/>
  <c r="M483" i="41" s="1"/>
  <c r="J241" i="35"/>
  <c r="J247" i="35" s="1"/>
  <c r="J465" i="35" s="1"/>
  <c r="J240" i="35"/>
  <c r="I317" i="29"/>
  <c r="I323" i="29" s="1"/>
  <c r="I316" i="29"/>
  <c r="L410" i="36"/>
  <c r="N24" i="36"/>
  <c r="K113" i="44"/>
  <c r="K114" i="44"/>
  <c r="K120" i="44" s="1"/>
  <c r="K434" i="44" s="1"/>
  <c r="O139" i="41"/>
  <c r="O140" i="41"/>
  <c r="O146" i="41" s="1"/>
  <c r="O440" i="41" s="1"/>
  <c r="K316" i="15"/>
  <c r="K317" i="15"/>
  <c r="K323" i="15" s="1"/>
  <c r="K483" i="15" s="1"/>
  <c r="G391" i="44"/>
  <c r="G392" i="44"/>
  <c r="G398" i="44" s="1"/>
  <c r="G501" i="44" s="1"/>
  <c r="N24" i="49"/>
  <c r="L410" i="49"/>
  <c r="E113" i="27"/>
  <c r="E114" i="27"/>
  <c r="E120" i="27" s="1"/>
  <c r="E434" i="27" s="1"/>
  <c r="J290" i="35"/>
  <c r="J291" i="35"/>
  <c r="J297" i="35" s="1"/>
  <c r="J477" i="35" s="1"/>
  <c r="H45" i="29"/>
  <c r="H417" i="29" s="1"/>
  <c r="O316" i="15"/>
  <c r="O317" i="15"/>
  <c r="O323" i="15" s="1"/>
  <c r="O483" i="15" s="1"/>
  <c r="O45" i="49"/>
  <c r="O417" i="49" s="1"/>
  <c r="H392" i="29"/>
  <c r="H398" i="29" s="1"/>
  <c r="H501" i="29" s="1"/>
  <c r="H391" i="29"/>
  <c r="M113" i="49"/>
  <c r="M114" i="49"/>
  <c r="M120" i="49" s="1"/>
  <c r="M434" i="49" s="1"/>
  <c r="L189" i="26"/>
  <c r="L190" i="26"/>
  <c r="L196" i="26" s="1"/>
  <c r="G317" i="38"/>
  <c r="G323" i="38" s="1"/>
  <c r="G483" i="38" s="1"/>
  <c r="G316" i="38"/>
  <c r="M140" i="50"/>
  <c r="M146" i="50" s="1"/>
  <c r="M440" i="50" s="1"/>
  <c r="M139" i="50"/>
  <c r="J20" i="43"/>
  <c r="J411" i="43" s="1"/>
  <c r="K139" i="32"/>
  <c r="K140" i="32"/>
  <c r="K146" i="32" s="1"/>
  <c r="K440" i="32" s="1"/>
  <c r="G190" i="32"/>
  <c r="G196" i="32" s="1"/>
  <c r="G453" i="32" s="1"/>
  <c r="G189" i="32"/>
  <c r="N45" i="43"/>
  <c r="N43" i="43" s="1"/>
  <c r="M20" i="50"/>
  <c r="M411" i="50" s="1"/>
  <c r="E49" i="44"/>
  <c r="N416" i="44"/>
  <c r="E189" i="42"/>
  <c r="E190" i="42"/>
  <c r="E196" i="42" s="1"/>
  <c r="E453" i="42" s="1"/>
  <c r="F189" i="50"/>
  <c r="F190" i="50"/>
  <c r="F196" i="50" s="1"/>
  <c r="H45" i="47"/>
  <c r="H417" i="47" s="1"/>
  <c r="H214" i="34"/>
  <c r="H215" i="34"/>
  <c r="H221" i="34" s="1"/>
  <c r="H459" i="34" s="1"/>
  <c r="K64" i="49"/>
  <c r="K70" i="49" s="1"/>
  <c r="K422" i="49" s="1"/>
  <c r="K63" i="49"/>
  <c r="E45" i="43"/>
  <c r="E417" i="43" s="1"/>
  <c r="E391" i="37"/>
  <c r="E392" i="37"/>
  <c r="E398" i="37" s="1"/>
  <c r="E501" i="37" s="1"/>
  <c r="H241" i="33"/>
  <c r="H247" i="33" s="1"/>
  <c r="H465" i="33" s="1"/>
  <c r="H240" i="33"/>
  <c r="G241" i="30"/>
  <c r="G247" i="30" s="1"/>
  <c r="G465" i="30" s="1"/>
  <c r="F139" i="50"/>
  <c r="F140" i="50"/>
  <c r="F146" i="50" s="1"/>
  <c r="H140" i="26"/>
  <c r="H146" i="26" s="1"/>
  <c r="H440" i="26" s="1"/>
  <c r="H139" i="26"/>
  <c r="H20" i="44"/>
  <c r="H411" i="44" s="1"/>
  <c r="M317" i="46"/>
  <c r="M323" i="46" s="1"/>
  <c r="M483" i="46" s="1"/>
  <c r="M316" i="46"/>
  <c r="F392" i="26"/>
  <c r="F398" i="26" s="1"/>
  <c r="F391" i="26"/>
  <c r="I20" i="40"/>
  <c r="I18" i="40" s="1"/>
  <c r="I139" i="50"/>
  <c r="I140" i="50"/>
  <c r="I146" i="50" s="1"/>
  <c r="I63" i="51"/>
  <c r="I64" i="51"/>
  <c r="I70" i="51" s="1"/>
  <c r="J45" i="31"/>
  <c r="J417" i="31" s="1"/>
  <c r="I298" i="38"/>
  <c r="I296" i="38" s="1"/>
  <c r="J391" i="39"/>
  <c r="J392" i="39"/>
  <c r="J398" i="39" s="1"/>
  <c r="J501" i="39" s="1"/>
  <c r="D298" i="50"/>
  <c r="D478" i="50" s="1"/>
  <c r="N45" i="37"/>
  <c r="N43" i="37" s="1"/>
  <c r="N215" i="32"/>
  <c r="N221" i="32" s="1"/>
  <c r="N214" i="32"/>
  <c r="E24" i="40"/>
  <c r="N410" i="40"/>
  <c r="F492" i="38"/>
  <c r="N429" i="27"/>
  <c r="F100" i="27"/>
  <c r="O100" i="27"/>
  <c r="I429" i="30"/>
  <c r="L100" i="30"/>
  <c r="J147" i="49"/>
  <c r="J441" i="49" s="1"/>
  <c r="L140" i="15"/>
  <c r="L146" i="15" s="1"/>
  <c r="L139" i="15"/>
  <c r="F241" i="29"/>
  <c r="F247" i="29" s="1"/>
  <c r="F240" i="29"/>
  <c r="J316" i="48"/>
  <c r="J317" i="48"/>
  <c r="J323" i="48" s="1"/>
  <c r="J483" i="48" s="1"/>
  <c r="G45" i="49"/>
  <c r="G417" i="49" s="1"/>
  <c r="M391" i="45"/>
  <c r="M392" i="45"/>
  <c r="M398" i="45" s="1"/>
  <c r="M501" i="45" s="1"/>
  <c r="N139" i="15"/>
  <c r="N140" i="15"/>
  <c r="N146" i="15" s="1"/>
  <c r="AA540" i="43"/>
  <c r="G64" i="15"/>
  <c r="G70" i="15" s="1"/>
  <c r="G422" i="15" s="1"/>
  <c r="G63" i="15"/>
  <c r="L241" i="15"/>
  <c r="L247" i="15" s="1"/>
  <c r="L240" i="15"/>
  <c r="J241" i="28"/>
  <c r="J247" i="28" s="1"/>
  <c r="J465" i="28" s="1"/>
  <c r="J240" i="28"/>
  <c r="L113" i="25"/>
  <c r="L114" i="25"/>
  <c r="L120" i="25" s="1"/>
  <c r="H316" i="44"/>
  <c r="H317" i="44"/>
  <c r="H323" i="44" s="1"/>
  <c r="H483" i="44" s="1"/>
  <c r="F63" i="33"/>
  <c r="F64" i="33"/>
  <c r="F70" i="33" s="1"/>
  <c r="G391" i="25"/>
  <c r="G392" i="25"/>
  <c r="G398" i="25" s="1"/>
  <c r="G501" i="25" s="1"/>
  <c r="D113" i="45"/>
  <c r="D114" i="45"/>
  <c r="D120" i="45" s="1"/>
  <c r="D434" i="45" s="1"/>
  <c r="K316" i="36"/>
  <c r="K317" i="36"/>
  <c r="K323" i="36" s="1"/>
  <c r="K483" i="36" s="1"/>
  <c r="G113" i="36"/>
  <c r="G114" i="36"/>
  <c r="G120" i="36" s="1"/>
  <c r="G434" i="36" s="1"/>
  <c r="L45" i="31"/>
  <c r="L43" i="31" s="1"/>
  <c r="H20" i="45"/>
  <c r="H411" i="45" s="1"/>
  <c r="F391" i="15"/>
  <c r="F392" i="15"/>
  <c r="F398" i="15" s="1"/>
  <c r="J20" i="31"/>
  <c r="J411" i="31" s="1"/>
  <c r="F317" i="45"/>
  <c r="F323" i="45" s="1"/>
  <c r="F316" i="45"/>
  <c r="E113" i="29"/>
  <c r="E114" i="29"/>
  <c r="E120" i="29" s="1"/>
  <c r="E434" i="29" s="1"/>
  <c r="N45" i="25"/>
  <c r="N43" i="25" s="1"/>
  <c r="H391" i="40"/>
  <c r="H392" i="40"/>
  <c r="H398" i="40" s="1"/>
  <c r="H501" i="40" s="1"/>
  <c r="N391" i="25"/>
  <c r="N392" i="25"/>
  <c r="N398" i="25" s="1"/>
  <c r="O215" i="15"/>
  <c r="O221" i="15" s="1"/>
  <c r="O459" i="15" s="1"/>
  <c r="O214" i="15"/>
  <c r="G63" i="36"/>
  <c r="G64" i="36"/>
  <c r="G70" i="36" s="1"/>
  <c r="G422" i="36" s="1"/>
  <c r="K316" i="35"/>
  <c r="K317" i="35"/>
  <c r="K323" i="35" s="1"/>
  <c r="K483" i="35" s="1"/>
  <c r="L291" i="29"/>
  <c r="L297" i="29" s="1"/>
  <c r="L290" i="29"/>
  <c r="O240" i="15"/>
  <c r="O241" i="15"/>
  <c r="O247" i="15" s="1"/>
  <c r="O465" i="15" s="1"/>
  <c r="E391" i="42"/>
  <c r="E392" i="42"/>
  <c r="E398" i="42" s="1"/>
  <c r="E501" i="42" s="1"/>
  <c r="I140" i="30"/>
  <c r="I146" i="30" s="1"/>
  <c r="I139" i="30"/>
  <c r="F240" i="30"/>
  <c r="F241" i="30"/>
  <c r="F247" i="30" s="1"/>
  <c r="L63" i="37"/>
  <c r="L64" i="37"/>
  <c r="L70" i="37" s="1"/>
  <c r="O189" i="31"/>
  <c r="O190" i="31"/>
  <c r="O196" i="31" s="1"/>
  <c r="O453" i="31" s="1"/>
  <c r="M63" i="34"/>
  <c r="M64" i="34"/>
  <c r="M70" i="34" s="1"/>
  <c r="M422" i="34" s="1"/>
  <c r="L317" i="37"/>
  <c r="L323" i="37" s="1"/>
  <c r="L316" i="37"/>
  <c r="H290" i="50"/>
  <c r="H291" i="50"/>
  <c r="H297" i="50" s="1"/>
  <c r="H477" i="50" s="1"/>
  <c r="D140" i="35"/>
  <c r="D146" i="35" s="1"/>
  <c r="D440" i="35" s="1"/>
  <c r="D139" i="35"/>
  <c r="H45" i="30"/>
  <c r="H417" i="30" s="1"/>
  <c r="J45" i="44"/>
  <c r="J417" i="44" s="1"/>
  <c r="F241" i="43"/>
  <c r="F247" i="43" s="1"/>
  <c r="I240" i="43"/>
  <c r="I241" i="43"/>
  <c r="I247" i="43" s="1"/>
  <c r="L114" i="31"/>
  <c r="L120" i="31" s="1"/>
  <c r="L113" i="31"/>
  <c r="F291" i="38"/>
  <c r="F297" i="38" s="1"/>
  <c r="F290" i="38"/>
  <c r="K391" i="33"/>
  <c r="K392" i="33"/>
  <c r="K398" i="33" s="1"/>
  <c r="K501" i="33" s="1"/>
  <c r="F316" i="47"/>
  <c r="F317" i="47"/>
  <c r="F323" i="47" s="1"/>
  <c r="E20" i="44"/>
  <c r="E411" i="44" s="1"/>
  <c r="H139" i="32"/>
  <c r="H140" i="32"/>
  <c r="H146" i="32" s="1"/>
  <c r="H440" i="32" s="1"/>
  <c r="K189" i="33"/>
  <c r="K190" i="33"/>
  <c r="K196" i="33" s="1"/>
  <c r="K453" i="33" s="1"/>
  <c r="N410" i="46"/>
  <c r="E24" i="46"/>
  <c r="I113" i="40"/>
  <c r="I114" i="40"/>
  <c r="I120" i="40" s="1"/>
  <c r="O317" i="31"/>
  <c r="O323" i="31" s="1"/>
  <c r="O483" i="31" s="1"/>
  <c r="O316" i="31"/>
  <c r="G290" i="37"/>
  <c r="G291" i="37"/>
  <c r="G297" i="37" s="1"/>
  <c r="G477" i="37" s="1"/>
  <c r="I45" i="44"/>
  <c r="I43" i="44" s="1"/>
  <c r="J20" i="40"/>
  <c r="J411" i="40" s="1"/>
  <c r="L114" i="46"/>
  <c r="L120" i="46" s="1"/>
  <c r="L113" i="46"/>
  <c r="K139" i="49"/>
  <c r="K140" i="49"/>
  <c r="K146" i="49" s="1"/>
  <c r="K440" i="49" s="1"/>
  <c r="J215" i="49"/>
  <c r="J221" i="49" s="1"/>
  <c r="J459" i="49" s="1"/>
  <c r="J214" i="49"/>
  <c r="N64" i="49"/>
  <c r="N70" i="49" s="1"/>
  <c r="N63" i="49"/>
  <c r="J241" i="38"/>
  <c r="J247" i="38" s="1"/>
  <c r="J465" i="38" s="1"/>
  <c r="J240" i="38"/>
  <c r="G316" i="47"/>
  <c r="G317" i="47"/>
  <c r="G323" i="47" s="1"/>
  <c r="G483" i="47" s="1"/>
  <c r="D189" i="40"/>
  <c r="D190" i="40"/>
  <c r="D196" i="40" s="1"/>
  <c r="D453" i="40" s="1"/>
  <c r="M498" i="25"/>
  <c r="D621" i="25" s="1"/>
  <c r="M488" i="30"/>
  <c r="M350" i="30"/>
  <c r="E431" i="37"/>
  <c r="M172" i="47"/>
  <c r="M170" i="47"/>
  <c r="I113" i="38"/>
  <c r="I114" i="38"/>
  <c r="I120" i="38" s="1"/>
  <c r="J139" i="26"/>
  <c r="J140" i="26"/>
  <c r="J146" i="26" s="1"/>
  <c r="J440" i="26" s="1"/>
  <c r="J20" i="38"/>
  <c r="J411" i="38" s="1"/>
  <c r="M20" i="31"/>
  <c r="M411" i="31" s="1"/>
  <c r="L20" i="52"/>
  <c r="J316" i="46"/>
  <c r="J317" i="46"/>
  <c r="J323" i="46" s="1"/>
  <c r="J483" i="46" s="1"/>
  <c r="M449" i="31"/>
  <c r="H240" i="52"/>
  <c r="H241" i="52"/>
  <c r="H247" i="52" s="1"/>
  <c r="H465" i="52" s="1"/>
  <c r="M240" i="39"/>
  <c r="M241" i="39"/>
  <c r="M247" i="39" s="1"/>
  <c r="M465" i="39" s="1"/>
  <c r="K190" i="45"/>
  <c r="K196" i="45" s="1"/>
  <c r="K453" i="45" s="1"/>
  <c r="K189" i="45"/>
  <c r="J139" i="27"/>
  <c r="J140" i="27"/>
  <c r="J146" i="27" s="1"/>
  <c r="J440" i="27" s="1"/>
  <c r="H113" i="49"/>
  <c r="H114" i="49"/>
  <c r="H120" i="49" s="1"/>
  <c r="H434" i="49" s="1"/>
  <c r="M139" i="49"/>
  <c r="M140" i="49"/>
  <c r="M146" i="49" s="1"/>
  <c r="M440" i="49" s="1"/>
  <c r="G391" i="29"/>
  <c r="G392" i="29"/>
  <c r="G398" i="29" s="1"/>
  <c r="G501" i="29" s="1"/>
  <c r="F392" i="35"/>
  <c r="F398" i="35" s="1"/>
  <c r="F391" i="35"/>
  <c r="M139" i="31"/>
  <c r="M140" i="31"/>
  <c r="M146" i="31" s="1"/>
  <c r="M440" i="31" s="1"/>
  <c r="D189" i="34"/>
  <c r="D190" i="34"/>
  <c r="D196" i="34" s="1"/>
  <c r="D453" i="34" s="1"/>
  <c r="O20" i="41"/>
  <c r="O411" i="41" s="1"/>
  <c r="O290" i="30"/>
  <c r="O291" i="30"/>
  <c r="O297" i="30" s="1"/>
  <c r="O477" i="30" s="1"/>
  <c r="N316" i="49"/>
  <c r="N317" i="49"/>
  <c r="N323" i="49" s="1"/>
  <c r="M63" i="27"/>
  <c r="M64" i="27"/>
  <c r="M70" i="27" s="1"/>
  <c r="M422" i="27" s="1"/>
  <c r="J214" i="45"/>
  <c r="J215" i="45"/>
  <c r="J221" i="45" s="1"/>
  <c r="J459" i="45" s="1"/>
  <c r="E189" i="46"/>
  <c r="E190" i="46"/>
  <c r="E196" i="46" s="1"/>
  <c r="E453" i="46" s="1"/>
  <c r="F391" i="52"/>
  <c r="F392" i="52"/>
  <c r="F398" i="52" s="1"/>
  <c r="O316" i="29"/>
  <c r="O317" i="29"/>
  <c r="O323" i="29" s="1"/>
  <c r="O483" i="29" s="1"/>
  <c r="D114" i="41"/>
  <c r="D120" i="41" s="1"/>
  <c r="D434" i="41" s="1"/>
  <c r="D113" i="41"/>
  <c r="L241" i="28"/>
  <c r="L247" i="28" s="1"/>
  <c r="L240" i="28"/>
  <c r="E45" i="30"/>
  <c r="E417" i="30" s="1"/>
  <c r="F214" i="49"/>
  <c r="F215" i="49"/>
  <c r="F221" i="49" s="1"/>
  <c r="O214" i="41"/>
  <c r="O215" i="41"/>
  <c r="O221" i="41" s="1"/>
  <c r="O459" i="41" s="1"/>
  <c r="M20" i="36"/>
  <c r="M411" i="36" s="1"/>
  <c r="E189" i="52"/>
  <c r="E190" i="52"/>
  <c r="E196" i="52" s="1"/>
  <c r="E453" i="52" s="1"/>
  <c r="N291" i="30"/>
  <c r="N297" i="30" s="1"/>
  <c r="N290" i="30"/>
  <c r="O240" i="33"/>
  <c r="O241" i="33"/>
  <c r="O247" i="33" s="1"/>
  <c r="O465" i="33" s="1"/>
  <c r="L63" i="29"/>
  <c r="L64" i="29"/>
  <c r="L70" i="29" s="1"/>
  <c r="O45" i="15"/>
  <c r="O417" i="15" s="1"/>
  <c r="E45" i="38"/>
  <c r="E417" i="38" s="1"/>
  <c r="L20" i="25"/>
  <c r="O317" i="35"/>
  <c r="O323" i="35" s="1"/>
  <c r="O483" i="35" s="1"/>
  <c r="O316" i="35"/>
  <c r="I113" i="46"/>
  <c r="I114" i="46"/>
  <c r="I120" i="46" s="1"/>
  <c r="K317" i="38"/>
  <c r="K323" i="38" s="1"/>
  <c r="K483" i="38" s="1"/>
  <c r="K316" i="38"/>
  <c r="I391" i="30"/>
  <c r="I392" i="30"/>
  <c r="I398" i="30" s="1"/>
  <c r="F190" i="36"/>
  <c r="F196" i="36" s="1"/>
  <c r="F189" i="36"/>
  <c r="F190" i="30"/>
  <c r="F196" i="30" s="1"/>
  <c r="F189" i="30"/>
  <c r="H139" i="38"/>
  <c r="H140" i="38"/>
  <c r="H146" i="38" s="1"/>
  <c r="H440" i="38" s="1"/>
  <c r="E291" i="24"/>
  <c r="E297" i="24" s="1"/>
  <c r="E477" i="24" s="1"/>
  <c r="E290" i="24"/>
  <c r="E63" i="30"/>
  <c r="E64" i="30"/>
  <c r="E70" i="30" s="1"/>
  <c r="E422" i="30" s="1"/>
  <c r="O215" i="36"/>
  <c r="O221" i="36" s="1"/>
  <c r="O459" i="36" s="1"/>
  <c r="O214" i="36"/>
  <c r="N316" i="31"/>
  <c r="N317" i="31"/>
  <c r="N323" i="31" s="1"/>
  <c r="L316" i="40"/>
  <c r="L317" i="40"/>
  <c r="L323" i="40" s="1"/>
  <c r="D114" i="43"/>
  <c r="D120" i="43" s="1"/>
  <c r="D434" i="43" s="1"/>
  <c r="D113" i="43"/>
  <c r="K45" i="31"/>
  <c r="K417" i="31" s="1"/>
  <c r="F214" i="52"/>
  <c r="F215" i="52"/>
  <c r="F221" i="52" s="1"/>
  <c r="F20" i="43"/>
  <c r="F18" i="43" s="1"/>
  <c r="H190" i="26"/>
  <c r="H196" i="26" s="1"/>
  <c r="H453" i="26" s="1"/>
  <c r="H189" i="26"/>
  <c r="M291" i="51"/>
  <c r="M297" i="51" s="1"/>
  <c r="M477" i="51" s="1"/>
  <c r="M290" i="51"/>
  <c r="E392" i="51"/>
  <c r="E398" i="51" s="1"/>
  <c r="E501" i="51" s="1"/>
  <c r="E391" i="51"/>
  <c r="O63" i="43"/>
  <c r="O64" i="43"/>
  <c r="O70" i="43" s="1"/>
  <c r="O422" i="43" s="1"/>
  <c r="F214" i="44"/>
  <c r="F215" i="44"/>
  <c r="F221" i="44" s="1"/>
  <c r="G316" i="33"/>
  <c r="G317" i="33"/>
  <c r="G323" i="33" s="1"/>
  <c r="G483" i="33" s="1"/>
  <c r="H214" i="51"/>
  <c r="H215" i="51"/>
  <c r="H221" i="51" s="1"/>
  <c r="H459" i="51" s="1"/>
  <c r="M113" i="26"/>
  <c r="M114" i="26"/>
  <c r="M120" i="26" s="1"/>
  <c r="M434" i="26" s="1"/>
  <c r="N140" i="32"/>
  <c r="N146" i="32" s="1"/>
  <c r="N139" i="32"/>
  <c r="K391" i="42"/>
  <c r="K392" i="42"/>
  <c r="K398" i="42" s="1"/>
  <c r="K501" i="42" s="1"/>
  <c r="G429" i="52"/>
  <c r="L215" i="50"/>
  <c r="L221" i="50" s="1"/>
  <c r="L214" i="50"/>
  <c r="N353" i="45"/>
  <c r="L489" i="45"/>
  <c r="I45" i="48"/>
  <c r="I43" i="48" s="1"/>
  <c r="I197" i="40"/>
  <c r="I195" i="40" s="1"/>
  <c r="F139" i="41"/>
  <c r="F140" i="41"/>
  <c r="F146" i="41" s="1"/>
  <c r="D189" i="38"/>
  <c r="D190" i="38"/>
  <c r="D196" i="38" s="1"/>
  <c r="D453" i="38" s="1"/>
  <c r="O113" i="50"/>
  <c r="O114" i="50"/>
  <c r="O120" i="50" s="1"/>
  <c r="O434" i="50" s="1"/>
  <c r="F114" i="35"/>
  <c r="F120" i="35" s="1"/>
  <c r="F113" i="35"/>
  <c r="E240" i="26"/>
  <c r="E241" i="26"/>
  <c r="E247" i="26" s="1"/>
  <c r="E465" i="26" s="1"/>
  <c r="F215" i="27"/>
  <c r="F221" i="27" s="1"/>
  <c r="F214" i="27"/>
  <c r="I20" i="35"/>
  <c r="I18" i="35" s="1"/>
  <c r="O190" i="41"/>
  <c r="O196" i="41" s="1"/>
  <c r="O453" i="41" s="1"/>
  <c r="O189" i="41"/>
  <c r="E63" i="48"/>
  <c r="E64" i="48"/>
  <c r="E70" i="48" s="1"/>
  <c r="E422" i="48" s="1"/>
  <c r="M20" i="35"/>
  <c r="M411" i="35" s="1"/>
  <c r="J45" i="15"/>
  <c r="J417" i="15" s="1"/>
  <c r="K214" i="36"/>
  <c r="K215" i="36"/>
  <c r="K221" i="36" s="1"/>
  <c r="K459" i="36" s="1"/>
  <c r="D139" i="24"/>
  <c r="D140" i="24"/>
  <c r="D146" i="24" s="1"/>
  <c r="D440" i="24" s="1"/>
  <c r="G20" i="35"/>
  <c r="G411" i="35" s="1"/>
  <c r="H214" i="28"/>
  <c r="H215" i="28"/>
  <c r="H221" i="28" s="1"/>
  <c r="H459" i="28" s="1"/>
  <c r="I114" i="47"/>
  <c r="I120" i="47" s="1"/>
  <c r="I113" i="47"/>
  <c r="D215" i="27"/>
  <c r="D221" i="27" s="1"/>
  <c r="D459" i="27" s="1"/>
  <c r="O316" i="25"/>
  <c r="O317" i="25"/>
  <c r="O323" i="25" s="1"/>
  <c r="O483" i="25" s="1"/>
  <c r="J317" i="39"/>
  <c r="J323" i="39" s="1"/>
  <c r="J483" i="39" s="1"/>
  <c r="J316" i="39"/>
  <c r="N290" i="27"/>
  <c r="N291" i="27"/>
  <c r="N297" i="27" s="1"/>
  <c r="I113" i="29"/>
  <c r="I114" i="29"/>
  <c r="I120" i="29" s="1"/>
  <c r="K214" i="50"/>
  <c r="K215" i="50"/>
  <c r="K221" i="50" s="1"/>
  <c r="K459" i="50" s="1"/>
  <c r="E291" i="41"/>
  <c r="E297" i="41" s="1"/>
  <c r="E477" i="41" s="1"/>
  <c r="E290" i="41"/>
  <c r="O20" i="15"/>
  <c r="O411" i="15" s="1"/>
  <c r="L45" i="51"/>
  <c r="L43" i="51" s="1"/>
  <c r="H49" i="26"/>
  <c r="F416" i="26"/>
  <c r="K45" i="38"/>
  <c r="K417" i="38" s="1"/>
  <c r="J20" i="36"/>
  <c r="J411" i="36" s="1"/>
  <c r="L240" i="30"/>
  <c r="L241" i="30"/>
  <c r="L247" i="30" s="1"/>
  <c r="D45" i="34"/>
  <c r="D417" i="34" s="1"/>
  <c r="L189" i="37"/>
  <c r="L190" i="37"/>
  <c r="L196" i="37" s="1"/>
  <c r="J290" i="24"/>
  <c r="J291" i="24"/>
  <c r="J297" i="24" s="1"/>
  <c r="J477" i="24" s="1"/>
  <c r="N139" i="43"/>
  <c r="N140" i="43"/>
  <c r="N146" i="43" s="1"/>
  <c r="O20" i="52"/>
  <c r="O411" i="52" s="1"/>
  <c r="O391" i="44"/>
  <c r="O392" i="44"/>
  <c r="O398" i="44" s="1"/>
  <c r="O501" i="44" s="1"/>
  <c r="I391" i="24"/>
  <c r="I392" i="24"/>
  <c r="I398" i="24" s="1"/>
  <c r="K45" i="52"/>
  <c r="K417" i="52" s="1"/>
  <c r="N20" i="26"/>
  <c r="F45" i="52"/>
  <c r="F43" i="52" s="1"/>
  <c r="L113" i="39"/>
  <c r="L114" i="39"/>
  <c r="L120" i="39" s="1"/>
  <c r="E45" i="26"/>
  <c r="E417" i="26" s="1"/>
  <c r="G64" i="43"/>
  <c r="G70" i="43" s="1"/>
  <c r="G422" i="43" s="1"/>
  <c r="G63" i="43"/>
  <c r="K45" i="37"/>
  <c r="K417" i="37" s="1"/>
  <c r="F114" i="38"/>
  <c r="F120" i="38" s="1"/>
  <c r="F113" i="38"/>
  <c r="K241" i="44"/>
  <c r="K247" i="44" s="1"/>
  <c r="K465" i="44" s="1"/>
  <c r="K240" i="44"/>
  <c r="J316" i="33"/>
  <c r="K139" i="46"/>
  <c r="K140" i="46"/>
  <c r="K146" i="46" s="1"/>
  <c r="K440" i="46" s="1"/>
  <c r="G215" i="36"/>
  <c r="G221" i="36" s="1"/>
  <c r="G459" i="36" s="1"/>
  <c r="G214" i="36"/>
  <c r="D63" i="33"/>
  <c r="D64" i="33"/>
  <c r="D70" i="33" s="1"/>
  <c r="D422" i="33" s="1"/>
  <c r="H45" i="51"/>
  <c r="H417" i="51" s="1"/>
  <c r="K391" i="43"/>
  <c r="K392" i="43"/>
  <c r="K398" i="43" s="1"/>
  <c r="K501" i="43" s="1"/>
  <c r="D214" i="50"/>
  <c r="D215" i="50"/>
  <c r="D221" i="50" s="1"/>
  <c r="D459" i="50" s="1"/>
  <c r="F416" i="43"/>
  <c r="H49" i="43"/>
  <c r="K63" i="39"/>
  <c r="K64" i="39"/>
  <c r="K70" i="39" s="1"/>
  <c r="K422" i="39" s="1"/>
  <c r="H291" i="47"/>
  <c r="H297" i="47" s="1"/>
  <c r="H477" i="47" s="1"/>
  <c r="H290" i="47"/>
  <c r="N20" i="49"/>
  <c r="N18" i="49" s="1"/>
  <c r="G189" i="37"/>
  <c r="G190" i="37"/>
  <c r="G196" i="37" s="1"/>
  <c r="G453" i="37" s="1"/>
  <c r="M240" i="31"/>
  <c r="M241" i="31"/>
  <c r="M247" i="31" s="1"/>
  <c r="M465" i="31" s="1"/>
  <c r="M291" i="40"/>
  <c r="M297" i="40" s="1"/>
  <c r="M477" i="40" s="1"/>
  <c r="M290" i="40"/>
  <c r="O240" i="44"/>
  <c r="O241" i="44"/>
  <c r="O247" i="44" s="1"/>
  <c r="O465" i="44" s="1"/>
  <c r="G431" i="47"/>
  <c r="M496" i="30"/>
  <c r="O378" i="30"/>
  <c r="K63" i="44"/>
  <c r="K64" i="44"/>
  <c r="K70" i="44" s="1"/>
  <c r="K422" i="44" s="1"/>
  <c r="F317" i="44"/>
  <c r="F323" i="44" s="1"/>
  <c r="F316" i="44"/>
  <c r="N20" i="42"/>
  <c r="N18" i="42" s="1"/>
  <c r="J20" i="52"/>
  <c r="J411" i="52" s="1"/>
  <c r="D45" i="49"/>
  <c r="D417" i="49" s="1"/>
  <c r="K45" i="34"/>
  <c r="K417" i="34" s="1"/>
  <c r="E20" i="24"/>
  <c r="E411" i="24" s="1"/>
  <c r="M190" i="24"/>
  <c r="M196" i="24" s="1"/>
  <c r="M453" i="24" s="1"/>
  <c r="M189" i="24"/>
  <c r="J20" i="49"/>
  <c r="J411" i="49" s="1"/>
  <c r="I459" i="44"/>
  <c r="F63" i="40"/>
  <c r="F64" i="40"/>
  <c r="F70" i="40" s="1"/>
  <c r="N20" i="28"/>
  <c r="N18" i="28" s="1"/>
  <c r="F214" i="29"/>
  <c r="F215" i="29"/>
  <c r="F221" i="29" s="1"/>
  <c r="O391" i="35"/>
  <c r="O392" i="35"/>
  <c r="O398" i="35" s="1"/>
  <c r="O501" i="35" s="1"/>
  <c r="D20" i="38"/>
  <c r="D411" i="38" s="1"/>
  <c r="K290" i="52"/>
  <c r="K291" i="52"/>
  <c r="K297" i="52" s="1"/>
  <c r="K477" i="52" s="1"/>
  <c r="O189" i="27"/>
  <c r="O190" i="27"/>
  <c r="O196" i="27" s="1"/>
  <c r="O453" i="27" s="1"/>
  <c r="N416" i="15"/>
  <c r="E49" i="15"/>
  <c r="N392" i="45"/>
  <c r="N398" i="45" s="1"/>
  <c r="N391" i="45"/>
  <c r="J20" i="44"/>
  <c r="J411" i="44" s="1"/>
  <c r="L410" i="51"/>
  <c r="N24" i="51"/>
  <c r="N45" i="35"/>
  <c r="N43" i="35" s="1"/>
  <c r="I20" i="41"/>
  <c r="I18" i="41" s="1"/>
  <c r="K64" i="36"/>
  <c r="K70" i="36" s="1"/>
  <c r="K422" i="36" s="1"/>
  <c r="K63" i="36"/>
  <c r="F290" i="47"/>
  <c r="F291" i="47"/>
  <c r="F297" i="47" s="1"/>
  <c r="J45" i="25"/>
  <c r="J417" i="25" s="1"/>
  <c r="L392" i="33"/>
  <c r="L398" i="33" s="1"/>
  <c r="L391" i="33"/>
  <c r="I189" i="15"/>
  <c r="I190" i="15"/>
  <c r="I196" i="15" s="1"/>
  <c r="J45" i="28"/>
  <c r="J417" i="28" s="1"/>
  <c r="H114" i="26"/>
  <c r="H120" i="26" s="1"/>
  <c r="H434" i="26" s="1"/>
  <c r="H113" i="26"/>
  <c r="I392" i="29"/>
  <c r="I398" i="29" s="1"/>
  <c r="I391" i="29"/>
  <c r="N392" i="34"/>
  <c r="N398" i="34" s="1"/>
  <c r="K139" i="50"/>
  <c r="K140" i="50"/>
  <c r="K146" i="50" s="1"/>
  <c r="K440" i="50" s="1"/>
  <c r="M214" i="35"/>
  <c r="M215" i="35"/>
  <c r="M221" i="35" s="1"/>
  <c r="M459" i="35" s="1"/>
  <c r="J290" i="48"/>
  <c r="J291" i="48"/>
  <c r="J297" i="48" s="1"/>
  <c r="J477" i="48" s="1"/>
  <c r="L316" i="36"/>
  <c r="L317" i="36"/>
  <c r="L323" i="36" s="1"/>
  <c r="I63" i="42"/>
  <c r="I64" i="42"/>
  <c r="I70" i="42" s="1"/>
  <c r="H240" i="50"/>
  <c r="H241" i="50"/>
  <c r="H247" i="50" s="1"/>
  <c r="H465" i="50" s="1"/>
  <c r="L45" i="47"/>
  <c r="L43" i="47" s="1"/>
  <c r="N290" i="46"/>
  <c r="N291" i="46"/>
  <c r="N297" i="46" s="1"/>
  <c r="K241" i="38"/>
  <c r="K247" i="38" s="1"/>
  <c r="K465" i="38" s="1"/>
  <c r="K240" i="38"/>
  <c r="I392" i="32"/>
  <c r="I398" i="32" s="1"/>
  <c r="I391" i="32"/>
  <c r="E20" i="31"/>
  <c r="E411" i="31" s="1"/>
  <c r="G190" i="48"/>
  <c r="G196" i="48" s="1"/>
  <c r="G453" i="48" s="1"/>
  <c r="G189" i="48"/>
  <c r="E197" i="30"/>
  <c r="E454" i="30" s="1"/>
  <c r="I45" i="46"/>
  <c r="I43" i="46" s="1"/>
  <c r="N140" i="40"/>
  <c r="N146" i="40" s="1"/>
  <c r="N139" i="40"/>
  <c r="H316" i="49"/>
  <c r="H317" i="49"/>
  <c r="H323" i="49" s="1"/>
  <c r="H483" i="49" s="1"/>
  <c r="D291" i="43"/>
  <c r="D297" i="43" s="1"/>
  <c r="D477" i="43" s="1"/>
  <c r="D290" i="43"/>
  <c r="I240" i="48"/>
  <c r="I241" i="48"/>
  <c r="I247" i="48" s="1"/>
  <c r="G190" i="44"/>
  <c r="G196" i="44" s="1"/>
  <c r="G453" i="44" s="1"/>
  <c r="G189" i="44"/>
  <c r="E113" i="37"/>
  <c r="E114" i="37"/>
  <c r="E120" i="37" s="1"/>
  <c r="E434" i="37" s="1"/>
  <c r="F189" i="47"/>
  <c r="F190" i="47"/>
  <c r="F196" i="47" s="1"/>
  <c r="G20" i="38"/>
  <c r="G411" i="38" s="1"/>
  <c r="O317" i="37"/>
  <c r="O323" i="37" s="1"/>
  <c r="O483" i="37" s="1"/>
  <c r="O316" i="37"/>
  <c r="F64" i="34"/>
  <c r="F70" i="34" s="1"/>
  <c r="F63" i="34"/>
  <c r="H190" i="51"/>
  <c r="H196" i="51" s="1"/>
  <c r="H453" i="51" s="1"/>
  <c r="H189" i="51"/>
  <c r="K324" i="49"/>
  <c r="K484" i="49" s="1"/>
  <c r="M471" i="40"/>
  <c r="N277" i="40"/>
  <c r="N240" i="28"/>
  <c r="N241" i="28"/>
  <c r="N247" i="28" s="1"/>
  <c r="F416" i="29"/>
  <c r="H49" i="29"/>
  <c r="O113" i="35"/>
  <c r="O114" i="35"/>
  <c r="O120" i="35" s="1"/>
  <c r="O434" i="35" s="1"/>
  <c r="D241" i="38"/>
  <c r="D247" i="38" s="1"/>
  <c r="D465" i="38" s="1"/>
  <c r="D240" i="38"/>
  <c r="J20" i="34"/>
  <c r="J411" i="34" s="1"/>
  <c r="M64" i="15"/>
  <c r="M70" i="15" s="1"/>
  <c r="M422" i="15" s="1"/>
  <c r="M63" i="15"/>
  <c r="I416" i="15"/>
  <c r="H20" i="42"/>
  <c r="H411" i="42" s="1"/>
  <c r="I214" i="35"/>
  <c r="I215" i="35"/>
  <c r="I221" i="35" s="1"/>
  <c r="J189" i="44"/>
  <c r="J190" i="44"/>
  <c r="J196" i="44" s="1"/>
  <c r="J453" i="44" s="1"/>
  <c r="K20" i="47"/>
  <c r="K411" i="47" s="1"/>
  <c r="H140" i="37"/>
  <c r="H146" i="37" s="1"/>
  <c r="H440" i="37" s="1"/>
  <c r="H139" i="37"/>
  <c r="I64" i="41"/>
  <c r="I70" i="41" s="1"/>
  <c r="I63" i="41"/>
  <c r="K113" i="15"/>
  <c r="K114" i="15"/>
  <c r="K120" i="15" s="1"/>
  <c r="K434" i="15" s="1"/>
  <c r="J241" i="32"/>
  <c r="J247" i="32" s="1"/>
  <c r="J465" i="32" s="1"/>
  <c r="J240" i="32"/>
  <c r="N290" i="47"/>
  <c r="N291" i="47"/>
  <c r="N297" i="47" s="1"/>
  <c r="D190" i="35"/>
  <c r="D196" i="35" s="1"/>
  <c r="D453" i="35" s="1"/>
  <c r="D189" i="35"/>
  <c r="G45" i="15"/>
  <c r="G417" i="15" s="1"/>
  <c r="O139" i="45"/>
  <c r="O140" i="45"/>
  <c r="O146" i="45" s="1"/>
  <c r="O440" i="45" s="1"/>
  <c r="M139" i="30"/>
  <c r="M140" i="30"/>
  <c r="M146" i="30" s="1"/>
  <c r="M440" i="30" s="1"/>
  <c r="F45" i="25"/>
  <c r="F43" i="25" s="1"/>
  <c r="J316" i="28"/>
  <c r="J317" i="28"/>
  <c r="J323" i="28" s="1"/>
  <c r="J483" i="28" s="1"/>
  <c r="F45" i="30"/>
  <c r="G64" i="34"/>
  <c r="G70" i="34" s="1"/>
  <c r="G422" i="34" s="1"/>
  <c r="G63" i="34"/>
  <c r="N391" i="27"/>
  <c r="N392" i="27"/>
  <c r="N398" i="27" s="1"/>
  <c r="K45" i="50"/>
  <c r="K417" i="50" s="1"/>
  <c r="E189" i="28"/>
  <c r="E190" i="28"/>
  <c r="E196" i="28" s="1"/>
  <c r="E453" i="28" s="1"/>
  <c r="J290" i="28"/>
  <c r="J291" i="28"/>
  <c r="J297" i="28" s="1"/>
  <c r="J477" i="28" s="1"/>
  <c r="O45" i="28"/>
  <c r="O417" i="28" s="1"/>
  <c r="J114" i="48"/>
  <c r="J120" i="48" s="1"/>
  <c r="J434" i="48" s="1"/>
  <c r="J113" i="48"/>
  <c r="I45" i="40"/>
  <c r="I43" i="40" s="1"/>
  <c r="I291" i="30"/>
  <c r="I297" i="30" s="1"/>
  <c r="I290" i="30"/>
  <c r="F64" i="36"/>
  <c r="F70" i="36" s="1"/>
  <c r="F63" i="36"/>
  <c r="M140" i="52"/>
  <c r="M146" i="52" s="1"/>
  <c r="M440" i="52" s="1"/>
  <c r="M139" i="52"/>
  <c r="N291" i="33"/>
  <c r="N297" i="33" s="1"/>
  <c r="N290" i="33"/>
  <c r="G63" i="40"/>
  <c r="G64" i="40"/>
  <c r="G70" i="40" s="1"/>
  <c r="G422" i="40" s="1"/>
  <c r="K114" i="50"/>
  <c r="K120" i="50" s="1"/>
  <c r="K434" i="50" s="1"/>
  <c r="K113" i="50"/>
  <c r="O189" i="52"/>
  <c r="O190" i="52"/>
  <c r="O196" i="52" s="1"/>
  <c r="O453" i="52" s="1"/>
  <c r="D391" i="39"/>
  <c r="D392" i="39"/>
  <c r="D398" i="39" s="1"/>
  <c r="D501" i="39" s="1"/>
  <c r="E240" i="39"/>
  <c r="E241" i="39"/>
  <c r="E247" i="39" s="1"/>
  <c r="E465" i="39" s="1"/>
  <c r="N317" i="40"/>
  <c r="N323" i="40" s="1"/>
  <c r="N316" i="40"/>
  <c r="I63" i="38"/>
  <c r="I64" i="38"/>
  <c r="I70" i="38" s="1"/>
  <c r="N63" i="26"/>
  <c r="N64" i="26"/>
  <c r="N70" i="26" s="1"/>
  <c r="F290" i="30"/>
  <c r="F291" i="30"/>
  <c r="F297" i="30" s="1"/>
  <c r="J391" i="52"/>
  <c r="J392" i="52"/>
  <c r="J398" i="52" s="1"/>
  <c r="J501" i="52" s="1"/>
  <c r="D316" i="37"/>
  <c r="D317" i="37"/>
  <c r="D323" i="37" s="1"/>
  <c r="D483" i="37" s="1"/>
  <c r="H49" i="32"/>
  <c r="F416" i="32"/>
  <c r="G189" i="43"/>
  <c r="G190" i="43"/>
  <c r="G196" i="43" s="1"/>
  <c r="G453" i="43" s="1"/>
  <c r="F139" i="39"/>
  <c r="F140" i="39"/>
  <c r="F146" i="39" s="1"/>
  <c r="G64" i="38"/>
  <c r="G70" i="38" s="1"/>
  <c r="G422" i="38" s="1"/>
  <c r="G63" i="38"/>
  <c r="J240" i="48"/>
  <c r="J241" i="48"/>
  <c r="J247" i="48" s="1"/>
  <c r="J465" i="48" s="1"/>
  <c r="J240" i="46"/>
  <c r="J241" i="46"/>
  <c r="J247" i="46" s="1"/>
  <c r="J465" i="46" s="1"/>
  <c r="J45" i="33"/>
  <c r="J417" i="33" s="1"/>
  <c r="O20" i="46"/>
  <c r="O411" i="46" s="1"/>
  <c r="I63" i="40"/>
  <c r="I64" i="40"/>
  <c r="I70" i="40" s="1"/>
  <c r="D316" i="39"/>
  <c r="D317" i="39"/>
  <c r="D323" i="39" s="1"/>
  <c r="D483" i="39" s="1"/>
  <c r="F298" i="41"/>
  <c r="F296" i="41" s="1"/>
  <c r="AA543" i="24"/>
  <c r="AA541" i="24"/>
  <c r="AA545" i="24"/>
  <c r="AA537" i="24"/>
  <c r="AA538" i="24"/>
  <c r="AA546" i="24"/>
  <c r="AA544" i="24"/>
  <c r="AA536" i="24"/>
  <c r="AA542" i="24"/>
  <c r="AA535" i="24"/>
  <c r="AA539" i="24"/>
  <c r="AA540" i="24"/>
  <c r="I391" i="38"/>
  <c r="I392" i="38"/>
  <c r="I398" i="38" s="1"/>
  <c r="O20" i="47"/>
  <c r="O411" i="47" s="1"/>
  <c r="N49" i="39"/>
  <c r="L416" i="39"/>
  <c r="D140" i="49"/>
  <c r="D146" i="49" s="1"/>
  <c r="D440" i="49" s="1"/>
  <c r="D139" i="49"/>
  <c r="M64" i="47"/>
  <c r="M70" i="47" s="1"/>
  <c r="M422" i="47" s="1"/>
  <c r="M63" i="47"/>
  <c r="K113" i="49"/>
  <c r="K114" i="49"/>
  <c r="K120" i="49" s="1"/>
  <c r="K434" i="49" s="1"/>
  <c r="I410" i="44"/>
  <c r="K24" i="44"/>
  <c r="AA546" i="38"/>
  <c r="AA542" i="38"/>
  <c r="AA544" i="38"/>
  <c r="AA537" i="38"/>
  <c r="AA538" i="38"/>
  <c r="AA541" i="38"/>
  <c r="AA535" i="38"/>
  <c r="I410" i="24"/>
  <c r="K24" i="24"/>
  <c r="I64" i="52"/>
  <c r="I70" i="52" s="1"/>
  <c r="I63" i="52"/>
  <c r="N189" i="28"/>
  <c r="N190" i="28"/>
  <c r="N196" i="28" s="1"/>
  <c r="O190" i="38"/>
  <c r="O196" i="38" s="1"/>
  <c r="O453" i="38" s="1"/>
  <c r="O189" i="38"/>
  <c r="E114" i="28"/>
  <c r="E120" i="28" s="1"/>
  <c r="E434" i="28" s="1"/>
  <c r="E113" i="28"/>
  <c r="M391" i="35"/>
  <c r="M392" i="35"/>
  <c r="M398" i="35" s="1"/>
  <c r="M501" i="35" s="1"/>
  <c r="G139" i="31"/>
  <c r="G140" i="31"/>
  <c r="G146" i="31" s="1"/>
  <c r="G440" i="31" s="1"/>
  <c r="L71" i="15"/>
  <c r="L69" i="15" s="1"/>
  <c r="AA545" i="30"/>
  <c r="AA543" i="30"/>
  <c r="J298" i="29"/>
  <c r="J478" i="29" s="1"/>
  <c r="O20" i="35"/>
  <c r="O411" i="35" s="1"/>
  <c r="N440" i="27"/>
  <c r="I416" i="29"/>
  <c r="J114" i="15"/>
  <c r="J120" i="15" s="1"/>
  <c r="J434" i="15" s="1"/>
  <c r="J113" i="15"/>
  <c r="O20" i="48"/>
  <c r="O411" i="48" s="1"/>
  <c r="G113" i="50"/>
  <c r="G114" i="50"/>
  <c r="G120" i="50" s="1"/>
  <c r="G434" i="50" s="1"/>
  <c r="N214" i="42"/>
  <c r="N215" i="42"/>
  <c r="N221" i="42" s="1"/>
  <c r="N45" i="32"/>
  <c r="N43" i="32" s="1"/>
  <c r="F291" i="25"/>
  <c r="F297" i="25" s="1"/>
  <c r="F290" i="25"/>
  <c r="I139" i="31"/>
  <c r="I140" i="31"/>
  <c r="I146" i="31" s="1"/>
  <c r="J113" i="42"/>
  <c r="J114" i="42"/>
  <c r="J120" i="42" s="1"/>
  <c r="J434" i="42" s="1"/>
  <c r="M113" i="35"/>
  <c r="M114" i="35"/>
  <c r="M120" i="35" s="1"/>
  <c r="M434" i="35" s="1"/>
  <c r="G317" i="31"/>
  <c r="G323" i="31" s="1"/>
  <c r="G483" i="31" s="1"/>
  <c r="G316" i="31"/>
  <c r="K49" i="41"/>
  <c r="I416" i="41"/>
  <c r="E113" i="35"/>
  <c r="E114" i="35"/>
  <c r="E120" i="35" s="1"/>
  <c r="E434" i="35" s="1"/>
  <c r="I410" i="33"/>
  <c r="K24" i="33"/>
  <c r="H214" i="44"/>
  <c r="H215" i="44"/>
  <c r="H221" i="44" s="1"/>
  <c r="H459" i="44" s="1"/>
  <c r="G241" i="52"/>
  <c r="G247" i="52" s="1"/>
  <c r="G465" i="52" s="1"/>
  <c r="G240" i="52"/>
  <c r="N45" i="29"/>
  <c r="M63" i="41"/>
  <c r="M64" i="41"/>
  <c r="M70" i="41" s="1"/>
  <c r="M422" i="41" s="1"/>
  <c r="G392" i="36"/>
  <c r="G398" i="36" s="1"/>
  <c r="G501" i="36" s="1"/>
  <c r="G391" i="36"/>
  <c r="L215" i="27"/>
  <c r="L221" i="27" s="1"/>
  <c r="L214" i="27"/>
  <c r="M290" i="27"/>
  <c r="M291" i="27"/>
  <c r="M297" i="27" s="1"/>
  <c r="M477" i="27" s="1"/>
  <c r="H113" i="36"/>
  <c r="H114" i="36"/>
  <c r="H120" i="36" s="1"/>
  <c r="H434" i="36" s="1"/>
  <c r="I139" i="47"/>
  <c r="I140" i="47"/>
  <c r="I146" i="47" s="1"/>
  <c r="N391" i="29"/>
  <c r="N392" i="29"/>
  <c r="N398" i="29" s="1"/>
  <c r="I290" i="27"/>
  <c r="I291" i="27"/>
  <c r="I297" i="27" s="1"/>
  <c r="J45" i="35"/>
  <c r="J417" i="35" s="1"/>
  <c r="F241" i="25"/>
  <c r="F247" i="25" s="1"/>
  <c r="F240" i="25"/>
  <c r="F139" i="35"/>
  <c r="F140" i="35"/>
  <c r="F146" i="35" s="1"/>
  <c r="M189" i="30"/>
  <c r="M190" i="30"/>
  <c r="M196" i="30" s="1"/>
  <c r="M453" i="30" s="1"/>
  <c r="N24" i="50"/>
  <c r="L410" i="50"/>
  <c r="J290" i="49"/>
  <c r="J291" i="49"/>
  <c r="J297" i="49" s="1"/>
  <c r="J477" i="49" s="1"/>
  <c r="L140" i="35"/>
  <c r="L146" i="35" s="1"/>
  <c r="L139" i="35"/>
  <c r="K240" i="46"/>
  <c r="I189" i="42"/>
  <c r="I190" i="42"/>
  <c r="I196" i="42" s="1"/>
  <c r="K49" i="36"/>
  <c r="I416" i="36"/>
  <c r="M190" i="32"/>
  <c r="M196" i="32" s="1"/>
  <c r="M453" i="32" s="1"/>
  <c r="M189" i="32"/>
  <c r="N214" i="44"/>
  <c r="N215" i="44"/>
  <c r="N221" i="44" s="1"/>
  <c r="H63" i="52"/>
  <c r="H64" i="52"/>
  <c r="H70" i="52" s="1"/>
  <c r="H422" i="52" s="1"/>
  <c r="E290" i="33"/>
  <c r="E291" i="33"/>
  <c r="E297" i="33" s="1"/>
  <c r="E477" i="33" s="1"/>
  <c r="K316" i="33"/>
  <c r="K317" i="33"/>
  <c r="K323" i="33" s="1"/>
  <c r="K483" i="33" s="1"/>
  <c r="N215" i="40"/>
  <c r="N221" i="40" s="1"/>
  <c r="N214" i="40"/>
  <c r="N45" i="41"/>
  <c r="N43" i="41" s="1"/>
  <c r="L45" i="46"/>
  <c r="L392" i="42"/>
  <c r="L398" i="42" s="1"/>
  <c r="L391" i="42"/>
  <c r="M139" i="26"/>
  <c r="M140" i="26"/>
  <c r="M146" i="26" s="1"/>
  <c r="M440" i="26" s="1"/>
  <c r="E391" i="49"/>
  <c r="E392" i="49"/>
  <c r="E398" i="49" s="1"/>
  <c r="E501" i="49" s="1"/>
  <c r="L316" i="38"/>
  <c r="L317" i="38"/>
  <c r="L323" i="38" s="1"/>
  <c r="N291" i="44"/>
  <c r="N297" i="44" s="1"/>
  <c r="N290" i="44"/>
  <c r="K392" i="38"/>
  <c r="K398" i="38" s="1"/>
  <c r="K501" i="38" s="1"/>
  <c r="K391" i="38"/>
  <c r="M63" i="39"/>
  <c r="M64" i="39"/>
  <c r="M70" i="39" s="1"/>
  <c r="M422" i="39" s="1"/>
  <c r="G20" i="30"/>
  <c r="G411" i="30" s="1"/>
  <c r="O214" i="51"/>
  <c r="O215" i="51"/>
  <c r="O221" i="51" s="1"/>
  <c r="O459" i="51" s="1"/>
  <c r="H316" i="32"/>
  <c r="H317" i="32"/>
  <c r="H323" i="32" s="1"/>
  <c r="H483" i="32" s="1"/>
  <c r="M290" i="24"/>
  <c r="M291" i="24"/>
  <c r="M297" i="24" s="1"/>
  <c r="M477" i="24" s="1"/>
  <c r="O392" i="31"/>
  <c r="O398" i="31" s="1"/>
  <c r="O501" i="31" s="1"/>
  <c r="O391" i="31"/>
  <c r="I317" i="44"/>
  <c r="I323" i="44" s="1"/>
  <c r="I316" i="44"/>
  <c r="F20" i="26"/>
  <c r="F18" i="26" s="1"/>
  <c r="O190" i="39"/>
  <c r="O196" i="39" s="1"/>
  <c r="O453" i="39" s="1"/>
  <c r="O189" i="39"/>
  <c r="H140" i="31"/>
  <c r="H146" i="31" s="1"/>
  <c r="H440" i="31" s="1"/>
  <c r="H139" i="31"/>
  <c r="J114" i="47"/>
  <c r="J120" i="47" s="1"/>
  <c r="J434" i="47" s="1"/>
  <c r="J113" i="47"/>
  <c r="O113" i="34"/>
  <c r="O114" i="34"/>
  <c r="O120" i="34" s="1"/>
  <c r="O434" i="34" s="1"/>
  <c r="G140" i="47"/>
  <c r="G146" i="47" s="1"/>
  <c r="G440" i="47" s="1"/>
  <c r="G139" i="47"/>
  <c r="I189" i="24"/>
  <c r="I190" i="24"/>
  <c r="I196" i="24" s="1"/>
  <c r="E214" i="39"/>
  <c r="E215" i="39"/>
  <c r="E221" i="39" s="1"/>
  <c r="E459" i="39" s="1"/>
  <c r="O20" i="32"/>
  <c r="O411" i="32" s="1"/>
  <c r="J350" i="45"/>
  <c r="J488" i="45"/>
  <c r="O472" i="45"/>
  <c r="E350" i="26"/>
  <c r="E488" i="26"/>
  <c r="F446" i="43"/>
  <c r="H176" i="43"/>
  <c r="E176" i="43"/>
  <c r="E215" i="35"/>
  <c r="E221" i="35" s="1"/>
  <c r="E459" i="35" s="1"/>
  <c r="E214" i="35"/>
  <c r="N240" i="51"/>
  <c r="N241" i="51"/>
  <c r="N247" i="51" s="1"/>
  <c r="O63" i="49"/>
  <c r="O64" i="49"/>
  <c r="O70" i="49" s="1"/>
  <c r="O422" i="49" s="1"/>
  <c r="D240" i="25"/>
  <c r="D241" i="25"/>
  <c r="D247" i="25" s="1"/>
  <c r="D465" i="25" s="1"/>
  <c r="K113" i="34"/>
  <c r="K114" i="34"/>
  <c r="K120" i="34" s="1"/>
  <c r="K434" i="34" s="1"/>
  <c r="M45" i="15"/>
  <c r="M417" i="15" s="1"/>
  <c r="L391" i="51"/>
  <c r="L392" i="51"/>
  <c r="L398" i="51" s="1"/>
  <c r="J20" i="33"/>
  <c r="J411" i="33" s="1"/>
  <c r="H240" i="15"/>
  <c r="H241" i="15"/>
  <c r="H247" i="15" s="1"/>
  <c r="H465" i="15" s="1"/>
  <c r="G20" i="27"/>
  <c r="G411" i="27" s="1"/>
  <c r="M114" i="42"/>
  <c r="M120" i="42" s="1"/>
  <c r="M434" i="42" s="1"/>
  <c r="M113" i="42"/>
  <c r="F453" i="48"/>
  <c r="L416" i="15"/>
  <c r="N49" i="15"/>
  <c r="O240" i="42"/>
  <c r="O241" i="42"/>
  <c r="O247" i="42" s="1"/>
  <c r="O465" i="42" s="1"/>
  <c r="E290" i="28"/>
  <c r="E291" i="28"/>
  <c r="E297" i="28" s="1"/>
  <c r="E477" i="28" s="1"/>
  <c r="G140" i="28"/>
  <c r="G146" i="28" s="1"/>
  <c r="G440" i="28" s="1"/>
  <c r="G139" i="28"/>
  <c r="N240" i="43"/>
  <c r="N241" i="43"/>
  <c r="N247" i="43" s="1"/>
  <c r="L113" i="15"/>
  <c r="L114" i="15"/>
  <c r="L120" i="15" s="1"/>
  <c r="E45" i="41"/>
  <c r="E417" i="41" s="1"/>
  <c r="H290" i="25"/>
  <c r="H291" i="25"/>
  <c r="H297" i="25" s="1"/>
  <c r="H477" i="25" s="1"/>
  <c r="D64" i="52"/>
  <c r="D70" i="52" s="1"/>
  <c r="D422" i="52" s="1"/>
  <c r="D63" i="52"/>
  <c r="E391" i="15"/>
  <c r="E392" i="15"/>
  <c r="E398" i="15" s="1"/>
  <c r="E501" i="15" s="1"/>
  <c r="E64" i="46"/>
  <c r="E70" i="46" s="1"/>
  <c r="E422" i="46" s="1"/>
  <c r="E63" i="46"/>
  <c r="E20" i="27"/>
  <c r="E411" i="27" s="1"/>
  <c r="K24" i="27"/>
  <c r="I410" i="27"/>
  <c r="L20" i="36"/>
  <c r="L18" i="36" s="1"/>
  <c r="I317" i="34"/>
  <c r="I323" i="34" s="1"/>
  <c r="I316" i="34"/>
  <c r="D139" i="27"/>
  <c r="D140" i="27"/>
  <c r="D146" i="27" s="1"/>
  <c r="D440" i="27" s="1"/>
  <c r="M139" i="48"/>
  <c r="M140" i="48"/>
  <c r="M146" i="48" s="1"/>
  <c r="M440" i="48" s="1"/>
  <c r="E64" i="37"/>
  <c r="E70" i="37" s="1"/>
  <c r="E422" i="37" s="1"/>
  <c r="E63" i="37"/>
  <c r="M240" i="49"/>
  <c r="M241" i="49"/>
  <c r="M247" i="49" s="1"/>
  <c r="M465" i="49" s="1"/>
  <c r="D139" i="25"/>
  <c r="D140" i="25"/>
  <c r="D146" i="25" s="1"/>
  <c r="D440" i="25" s="1"/>
  <c r="F317" i="35"/>
  <c r="F323" i="35" s="1"/>
  <c r="F316" i="35"/>
  <c r="H214" i="42"/>
  <c r="H215" i="42"/>
  <c r="H221" i="42" s="1"/>
  <c r="H459" i="42" s="1"/>
  <c r="N64" i="41"/>
  <c r="N70" i="41" s="1"/>
  <c r="N63" i="41"/>
  <c r="E113" i="42"/>
  <c r="E114" i="42"/>
  <c r="E120" i="42" s="1"/>
  <c r="E434" i="42" s="1"/>
  <c r="K139" i="38"/>
  <c r="K140" i="38"/>
  <c r="K146" i="38" s="1"/>
  <c r="K440" i="38" s="1"/>
  <c r="H140" i="36"/>
  <c r="H146" i="36" s="1"/>
  <c r="H440" i="36" s="1"/>
  <c r="H139" i="36"/>
  <c r="K140" i="41"/>
  <c r="K146" i="41" s="1"/>
  <c r="K440" i="41" s="1"/>
  <c r="F410" i="30"/>
  <c r="H24" i="30"/>
  <c r="L410" i="37"/>
  <c r="N24" i="37"/>
  <c r="O240" i="31"/>
  <c r="O241" i="31"/>
  <c r="O247" i="31" s="1"/>
  <c r="O465" i="31" s="1"/>
  <c r="N240" i="52"/>
  <c r="N241" i="52"/>
  <c r="N247" i="52" s="1"/>
  <c r="F392" i="44"/>
  <c r="F398" i="44" s="1"/>
  <c r="F391" i="44"/>
  <c r="N45" i="44"/>
  <c r="N43" i="44" s="1"/>
  <c r="N214" i="50"/>
  <c r="N215" i="50"/>
  <c r="N221" i="50" s="1"/>
  <c r="D317" i="35"/>
  <c r="D323" i="35" s="1"/>
  <c r="D483" i="35" s="1"/>
  <c r="D316" i="35"/>
  <c r="J240" i="39"/>
  <c r="J241" i="39"/>
  <c r="J247" i="39" s="1"/>
  <c r="J465" i="39" s="1"/>
  <c r="J316" i="44"/>
  <c r="J317" i="44"/>
  <c r="J323" i="44" s="1"/>
  <c r="J483" i="44" s="1"/>
  <c r="O391" i="36"/>
  <c r="O392" i="36"/>
  <c r="O398" i="36" s="1"/>
  <c r="O501" i="36" s="1"/>
  <c r="D63" i="32"/>
  <c r="D64" i="32"/>
  <c r="D70" i="32" s="1"/>
  <c r="D422" i="32" s="1"/>
  <c r="F113" i="39"/>
  <c r="F114" i="39"/>
  <c r="F120" i="39" s="1"/>
  <c r="G317" i="46"/>
  <c r="G323" i="46" s="1"/>
  <c r="G483" i="46" s="1"/>
  <c r="G316" i="46"/>
  <c r="D240" i="42"/>
  <c r="D241" i="42"/>
  <c r="D247" i="42" s="1"/>
  <c r="D465" i="42" s="1"/>
  <c r="H291" i="42"/>
  <c r="H297" i="42" s="1"/>
  <c r="H477" i="42" s="1"/>
  <c r="H290" i="42"/>
  <c r="D241" i="51"/>
  <c r="D247" i="51" s="1"/>
  <c r="D465" i="51" s="1"/>
  <c r="D240" i="51"/>
  <c r="O63" i="51"/>
  <c r="O64" i="51"/>
  <c r="O70" i="51" s="1"/>
  <c r="O422" i="51" s="1"/>
  <c r="H45" i="32"/>
  <c r="H417" i="32" s="1"/>
  <c r="H43" i="32"/>
  <c r="K240" i="30"/>
  <c r="K241" i="30"/>
  <c r="K247" i="30" s="1"/>
  <c r="K465" i="30" s="1"/>
  <c r="J240" i="51"/>
  <c r="J241" i="51"/>
  <c r="J247" i="51" s="1"/>
  <c r="J465" i="51" s="1"/>
  <c r="N190" i="48"/>
  <c r="N196" i="48" s="1"/>
  <c r="N189" i="48"/>
  <c r="I140" i="42"/>
  <c r="I146" i="42" s="1"/>
  <c r="I139" i="42"/>
  <c r="L290" i="46"/>
  <c r="L291" i="46"/>
  <c r="L297" i="46" s="1"/>
  <c r="H63" i="46"/>
  <c r="H64" i="46"/>
  <c r="H70" i="46" s="1"/>
  <c r="H422" i="46" s="1"/>
  <c r="O392" i="38"/>
  <c r="O398" i="38" s="1"/>
  <c r="O501" i="38" s="1"/>
  <c r="O391" i="38"/>
  <c r="F391" i="32"/>
  <c r="F392" i="32"/>
  <c r="F398" i="32" s="1"/>
  <c r="E49" i="37"/>
  <c r="N416" i="37"/>
  <c r="M317" i="43"/>
  <c r="M323" i="43" s="1"/>
  <c r="M483" i="43" s="1"/>
  <c r="M316" i="43"/>
  <c r="M45" i="39"/>
  <c r="M417" i="39" s="1"/>
  <c r="N97" i="27"/>
  <c r="N427" i="27"/>
  <c r="D100" i="27"/>
  <c r="J492" i="28"/>
  <c r="D494" i="24"/>
  <c r="D375" i="24"/>
  <c r="K114" i="32"/>
  <c r="K120" i="32" s="1"/>
  <c r="K434" i="32" s="1"/>
  <c r="K113" i="32"/>
  <c r="E140" i="35"/>
  <c r="E146" i="35" s="1"/>
  <c r="E440" i="35" s="1"/>
  <c r="E139" i="35"/>
  <c r="D190" i="49"/>
  <c r="D196" i="49" s="1"/>
  <c r="D453" i="49" s="1"/>
  <c r="D189" i="49"/>
  <c r="O241" i="38"/>
  <c r="O247" i="38" s="1"/>
  <c r="O465" i="38" s="1"/>
  <c r="O240" i="38"/>
  <c r="D113" i="28"/>
  <c r="D114" i="28"/>
  <c r="D120" i="28" s="1"/>
  <c r="D434" i="28" s="1"/>
  <c r="D45" i="51"/>
  <c r="D417" i="51" s="1"/>
  <c r="K290" i="27"/>
  <c r="K291" i="27"/>
  <c r="K297" i="27" s="1"/>
  <c r="K477" i="27" s="1"/>
  <c r="H240" i="35"/>
  <c r="H241" i="35"/>
  <c r="H247" i="35" s="1"/>
  <c r="H465" i="35" s="1"/>
  <c r="L189" i="51"/>
  <c r="L190" i="51"/>
  <c r="L196" i="51" s="1"/>
  <c r="E240" i="48"/>
  <c r="E241" i="48"/>
  <c r="E247" i="48" s="1"/>
  <c r="E465" i="48" s="1"/>
  <c r="O316" i="50"/>
  <c r="O317" i="50"/>
  <c r="O323" i="50" s="1"/>
  <c r="O483" i="50" s="1"/>
  <c r="D391" i="45"/>
  <c r="D392" i="45"/>
  <c r="D398" i="45" s="1"/>
  <c r="D501" i="45" s="1"/>
  <c r="G190" i="47"/>
  <c r="G196" i="47" s="1"/>
  <c r="G453" i="47" s="1"/>
  <c r="G189" i="47"/>
  <c r="E240" i="46"/>
  <c r="E241" i="46"/>
  <c r="E247" i="46" s="1"/>
  <c r="E465" i="46" s="1"/>
  <c r="D20" i="50"/>
  <c r="D411" i="50" s="1"/>
  <c r="G240" i="35"/>
  <c r="G241" i="35"/>
  <c r="G247" i="35" s="1"/>
  <c r="G465" i="35" s="1"/>
  <c r="G317" i="25"/>
  <c r="G323" i="25" s="1"/>
  <c r="G483" i="25" s="1"/>
  <c r="G316" i="25"/>
  <c r="L63" i="28"/>
  <c r="L64" i="28"/>
  <c r="L70" i="28" s="1"/>
  <c r="J391" i="38"/>
  <c r="J392" i="38"/>
  <c r="J398" i="38" s="1"/>
  <c r="J501" i="38" s="1"/>
  <c r="N139" i="45"/>
  <c r="N140" i="45"/>
  <c r="N146" i="45" s="1"/>
  <c r="K45" i="15"/>
  <c r="K417" i="15" s="1"/>
  <c r="N391" i="15"/>
  <c r="N392" i="15"/>
  <c r="N398" i="15" s="1"/>
  <c r="H45" i="48"/>
  <c r="H417" i="48" s="1"/>
  <c r="L190" i="49"/>
  <c r="L196" i="49" s="1"/>
  <c r="L189" i="49"/>
  <c r="H316" i="29"/>
  <c r="H317" i="29"/>
  <c r="H323" i="29" s="1"/>
  <c r="H483" i="29" s="1"/>
  <c r="I317" i="25"/>
  <c r="I323" i="25" s="1"/>
  <c r="I316" i="25"/>
  <c r="G290" i="46"/>
  <c r="G291" i="46"/>
  <c r="G297" i="46" s="1"/>
  <c r="G477" i="46" s="1"/>
  <c r="G241" i="29"/>
  <c r="G247" i="29" s="1"/>
  <c r="G465" i="29" s="1"/>
  <c r="G240" i="29"/>
  <c r="E391" i="41"/>
  <c r="E392" i="41"/>
  <c r="E398" i="41" s="1"/>
  <c r="E501" i="41" s="1"/>
  <c r="O45" i="35"/>
  <c r="O417" i="35" s="1"/>
  <c r="N215" i="24"/>
  <c r="N221" i="24" s="1"/>
  <c r="N214" i="24"/>
  <c r="I241" i="31"/>
  <c r="I247" i="31" s="1"/>
  <c r="I240" i="31"/>
  <c r="K45" i="41"/>
  <c r="K417" i="41" s="1"/>
  <c r="K43" i="41"/>
  <c r="K45" i="26"/>
  <c r="K417" i="26" s="1"/>
  <c r="D45" i="47"/>
  <c r="D417" i="47" s="1"/>
  <c r="N316" i="43"/>
  <c r="N317" i="43"/>
  <c r="N323" i="43" s="1"/>
  <c r="L391" i="52"/>
  <c r="L392" i="52"/>
  <c r="L398" i="52" s="1"/>
  <c r="N316" i="44"/>
  <c r="N317" i="44"/>
  <c r="N323" i="44" s="1"/>
  <c r="D20" i="30"/>
  <c r="D411" i="30" s="1"/>
  <c r="E113" i="33"/>
  <c r="E114" i="33"/>
  <c r="E120" i="33" s="1"/>
  <c r="E434" i="33" s="1"/>
  <c r="G290" i="50"/>
  <c r="G291" i="50"/>
  <c r="G297" i="50" s="1"/>
  <c r="G477" i="50" s="1"/>
  <c r="L139" i="46"/>
  <c r="L140" i="46"/>
  <c r="L146" i="46" s="1"/>
  <c r="K316" i="30"/>
  <c r="K317" i="30"/>
  <c r="K323" i="30" s="1"/>
  <c r="K483" i="30" s="1"/>
  <c r="M45" i="38"/>
  <c r="M417" i="38" s="1"/>
  <c r="N139" i="39"/>
  <c r="N140" i="39"/>
  <c r="N146" i="39" s="1"/>
  <c r="N113" i="44"/>
  <c r="N114" i="44"/>
  <c r="N120" i="44" s="1"/>
  <c r="K291" i="38"/>
  <c r="K297" i="38" s="1"/>
  <c r="K477" i="38" s="1"/>
  <c r="K290" i="38"/>
  <c r="L63" i="34"/>
  <c r="L64" i="34"/>
  <c r="L70" i="34" s="1"/>
  <c r="H240" i="26"/>
  <c r="H241" i="26"/>
  <c r="H247" i="26" s="1"/>
  <c r="H465" i="26" s="1"/>
  <c r="K139" i="47"/>
  <c r="K140" i="47"/>
  <c r="K146" i="47" s="1"/>
  <c r="K440" i="47" s="1"/>
  <c r="K291" i="33"/>
  <c r="K297" i="33" s="1"/>
  <c r="K477" i="33" s="1"/>
  <c r="K290" i="33"/>
  <c r="J290" i="36"/>
  <c r="J291" i="36"/>
  <c r="J297" i="36" s="1"/>
  <c r="J477" i="36" s="1"/>
  <c r="H63" i="44"/>
  <c r="H64" i="44"/>
  <c r="H70" i="44" s="1"/>
  <c r="H422" i="44" s="1"/>
  <c r="N20" i="46"/>
  <c r="N18" i="46" s="1"/>
  <c r="N49" i="52"/>
  <c r="L416" i="52"/>
  <c r="N290" i="48"/>
  <c r="N291" i="48"/>
  <c r="N297" i="48" s="1"/>
  <c r="F64" i="26"/>
  <c r="F70" i="26" s="1"/>
  <c r="F63" i="26"/>
  <c r="L215" i="32"/>
  <c r="L221" i="32" s="1"/>
  <c r="L214" i="32"/>
  <c r="J139" i="37"/>
  <c r="J140" i="37"/>
  <c r="J146" i="37" s="1"/>
  <c r="J440" i="37" s="1"/>
  <c r="D45" i="31"/>
  <c r="D417" i="31" s="1"/>
  <c r="M20" i="52"/>
  <c r="M411" i="52" s="1"/>
  <c r="I410" i="50"/>
  <c r="K24" i="50"/>
  <c r="N241" i="40"/>
  <c r="N247" i="40" s="1"/>
  <c r="N240" i="40"/>
  <c r="F64" i="32"/>
  <c r="F70" i="32" s="1"/>
  <c r="F63" i="32"/>
  <c r="O64" i="24"/>
  <c r="O70" i="24" s="1"/>
  <c r="O422" i="24" s="1"/>
  <c r="O63" i="24"/>
  <c r="O490" i="46"/>
  <c r="M446" i="47"/>
  <c r="N176" i="47"/>
  <c r="N197" i="49"/>
  <c r="N195" i="49" s="1"/>
  <c r="E113" i="34"/>
  <c r="E114" i="34"/>
  <c r="E120" i="34" s="1"/>
  <c r="E434" i="34" s="1"/>
  <c r="J214" i="46"/>
  <c r="J215" i="46"/>
  <c r="J221" i="46" s="1"/>
  <c r="J459" i="46" s="1"/>
  <c r="D445" i="45"/>
  <c r="D173" i="45"/>
  <c r="D176" i="45"/>
  <c r="L410" i="52"/>
  <c r="N24" i="52"/>
  <c r="N215" i="52"/>
  <c r="N221" i="52" s="1"/>
  <c r="N214" i="52"/>
  <c r="N291" i="40"/>
  <c r="N297" i="40" s="1"/>
  <c r="N290" i="40"/>
  <c r="K139" i="39"/>
  <c r="K140" i="39"/>
  <c r="K146" i="39" s="1"/>
  <c r="K440" i="39" s="1"/>
  <c r="F391" i="25"/>
  <c r="F392" i="25"/>
  <c r="F398" i="25" s="1"/>
  <c r="J45" i="48"/>
  <c r="J417" i="48" s="1"/>
  <c r="K391" i="36"/>
  <c r="K392" i="36"/>
  <c r="K398" i="36" s="1"/>
  <c r="K501" i="36" s="1"/>
  <c r="G139" i="29"/>
  <c r="G140" i="29"/>
  <c r="G146" i="29" s="1"/>
  <c r="G440" i="29" s="1"/>
  <c r="H391" i="28"/>
  <c r="H392" i="28"/>
  <c r="H398" i="28" s="1"/>
  <c r="H501" i="28" s="1"/>
  <c r="F392" i="27"/>
  <c r="F398" i="27" s="1"/>
  <c r="F391" i="27"/>
  <c r="N64" i="44"/>
  <c r="N70" i="44" s="1"/>
  <c r="N63" i="44"/>
  <c r="E214" i="25"/>
  <c r="E215" i="25"/>
  <c r="E221" i="25" s="1"/>
  <c r="E459" i="25" s="1"/>
  <c r="N45" i="28"/>
  <c r="N43" i="28" s="1"/>
  <c r="I139" i="26"/>
  <c r="I140" i="26"/>
  <c r="I146" i="26" s="1"/>
  <c r="F113" i="49"/>
  <c r="F114" i="49"/>
  <c r="F120" i="49" s="1"/>
  <c r="L316" i="25"/>
  <c r="L317" i="25"/>
  <c r="L323" i="25" s="1"/>
  <c r="K45" i="36"/>
  <c r="K417" i="36" s="1"/>
  <c r="K240" i="36"/>
  <c r="K241" i="36"/>
  <c r="K247" i="36" s="1"/>
  <c r="K465" i="36" s="1"/>
  <c r="N290" i="41"/>
  <c r="N291" i="41"/>
  <c r="N297" i="41" s="1"/>
  <c r="I214" i="29"/>
  <c r="I215" i="29"/>
  <c r="I221" i="29" s="1"/>
  <c r="K140" i="44"/>
  <c r="K146" i="44" s="1"/>
  <c r="K440" i="44" s="1"/>
  <c r="K139" i="44"/>
  <c r="O240" i="28"/>
  <c r="O241" i="28"/>
  <c r="O247" i="28" s="1"/>
  <c r="O465" i="28" s="1"/>
  <c r="J189" i="47"/>
  <c r="J190" i="47"/>
  <c r="J196" i="47" s="1"/>
  <c r="J453" i="47" s="1"/>
  <c r="H20" i="32"/>
  <c r="H411" i="32" s="1"/>
  <c r="I139" i="51"/>
  <c r="I140" i="51"/>
  <c r="I146" i="51" s="1"/>
  <c r="K215" i="35"/>
  <c r="K221" i="35" s="1"/>
  <c r="K459" i="35" s="1"/>
  <c r="K214" i="35"/>
  <c r="L410" i="25"/>
  <c r="N24" i="25"/>
  <c r="H113" i="29"/>
  <c r="H114" i="29"/>
  <c r="H120" i="29" s="1"/>
  <c r="H434" i="29" s="1"/>
  <c r="F45" i="48"/>
  <c r="F43" i="48" s="1"/>
  <c r="N214" i="33"/>
  <c r="N215" i="33"/>
  <c r="N221" i="33" s="1"/>
  <c r="I416" i="30"/>
  <c r="K49" i="30"/>
  <c r="O214" i="39"/>
  <c r="O215" i="39"/>
  <c r="O221" i="39" s="1"/>
  <c r="O459" i="39" s="1"/>
  <c r="I190" i="34"/>
  <c r="I196" i="34" s="1"/>
  <c r="I189" i="34"/>
  <c r="D63" i="46"/>
  <c r="D64" i="46"/>
  <c r="D70" i="46" s="1"/>
  <c r="D422" i="46" s="1"/>
  <c r="J391" i="24"/>
  <c r="J392" i="24"/>
  <c r="J398" i="24" s="1"/>
  <c r="J501" i="24" s="1"/>
  <c r="N215" i="43"/>
  <c r="N221" i="43" s="1"/>
  <c r="N214" i="43"/>
  <c r="J63" i="42"/>
  <c r="J64" i="42"/>
  <c r="J70" i="42" s="1"/>
  <c r="J422" i="42" s="1"/>
  <c r="D20" i="37"/>
  <c r="D411" i="37" s="1"/>
  <c r="O291" i="44"/>
  <c r="O297" i="44" s="1"/>
  <c r="O477" i="44" s="1"/>
  <c r="O290" i="44"/>
  <c r="M240" i="44"/>
  <c r="M241" i="44"/>
  <c r="M247" i="44" s="1"/>
  <c r="M465" i="44" s="1"/>
  <c r="H140" i="47"/>
  <c r="H146" i="47" s="1"/>
  <c r="H440" i="47" s="1"/>
  <c r="H139" i="47"/>
  <c r="K316" i="52"/>
  <c r="K317" i="52"/>
  <c r="K323" i="52" s="1"/>
  <c r="K483" i="52" s="1"/>
  <c r="H140" i="33"/>
  <c r="H146" i="33" s="1"/>
  <c r="H440" i="33" s="1"/>
  <c r="H139" i="33"/>
  <c r="M214" i="38"/>
  <c r="M215" i="38"/>
  <c r="M221" i="38" s="1"/>
  <c r="M459" i="38" s="1"/>
  <c r="D190" i="42"/>
  <c r="D196" i="42" s="1"/>
  <c r="D453" i="42" s="1"/>
  <c r="D189" i="42"/>
  <c r="I190" i="43"/>
  <c r="I196" i="43" s="1"/>
  <c r="L63" i="33"/>
  <c r="L64" i="33"/>
  <c r="L70" i="33" s="1"/>
  <c r="F214" i="47"/>
  <c r="F215" i="47"/>
  <c r="F221" i="47" s="1"/>
  <c r="F140" i="37"/>
  <c r="F146" i="37" s="1"/>
  <c r="F410" i="35"/>
  <c r="H24" i="35"/>
  <c r="AA538" i="46"/>
  <c r="AA546" i="46"/>
  <c r="AA542" i="46"/>
  <c r="G139" i="26"/>
  <c r="G140" i="26"/>
  <c r="G146" i="26" s="1"/>
  <c r="G440" i="26" s="1"/>
  <c r="I353" i="32"/>
  <c r="G490" i="32"/>
  <c r="D172" i="39"/>
  <c r="K49" i="48"/>
  <c r="I416" i="48"/>
  <c r="D214" i="41"/>
  <c r="D215" i="41"/>
  <c r="D221" i="41" s="1"/>
  <c r="D459" i="41" s="1"/>
  <c r="E45" i="47"/>
  <c r="E417" i="47" s="1"/>
  <c r="H316" i="27"/>
  <c r="H317" i="27"/>
  <c r="H323" i="27" s="1"/>
  <c r="H483" i="27" s="1"/>
  <c r="G391" i="45"/>
  <c r="G392" i="45"/>
  <c r="G398" i="45" s="1"/>
  <c r="G501" i="45" s="1"/>
  <c r="E20" i="25"/>
  <c r="E411" i="25" s="1"/>
  <c r="M45" i="31"/>
  <c r="M417" i="31" s="1"/>
  <c r="G316" i="41"/>
  <c r="G317" i="41"/>
  <c r="G323" i="41" s="1"/>
  <c r="G483" i="41" s="1"/>
  <c r="L410" i="35"/>
  <c r="N24" i="35"/>
  <c r="D20" i="15"/>
  <c r="D411" i="15" s="1"/>
  <c r="K189" i="43"/>
  <c r="K190" i="43"/>
  <c r="K196" i="43" s="1"/>
  <c r="K453" i="43" s="1"/>
  <c r="J20" i="32"/>
  <c r="J411" i="32" s="1"/>
  <c r="L214" i="31"/>
  <c r="L215" i="31"/>
  <c r="L221" i="31" s="1"/>
  <c r="G20" i="45"/>
  <c r="G411" i="45" s="1"/>
  <c r="K316" i="28"/>
  <c r="K317" i="28"/>
  <c r="K323" i="28" s="1"/>
  <c r="K483" i="28" s="1"/>
  <c r="M45" i="30"/>
  <c r="M417" i="30" s="1"/>
  <c r="M43" i="30"/>
  <c r="D317" i="15"/>
  <c r="D323" i="15" s="1"/>
  <c r="D483" i="15" s="1"/>
  <c r="D316" i="15"/>
  <c r="K20" i="25"/>
  <c r="K411" i="25" s="1"/>
  <c r="L215" i="41"/>
  <c r="L221" i="41" s="1"/>
  <c r="L214" i="41"/>
  <c r="E63" i="52"/>
  <c r="E64" i="52"/>
  <c r="E70" i="52" s="1"/>
  <c r="E422" i="52" s="1"/>
  <c r="N20" i="47"/>
  <c r="N18" i="47" s="1"/>
  <c r="N63" i="15"/>
  <c r="N64" i="15"/>
  <c r="N70" i="15" s="1"/>
  <c r="H64" i="32"/>
  <c r="H70" i="32" s="1"/>
  <c r="H422" i="32" s="1"/>
  <c r="H63" i="32"/>
  <c r="O140" i="15"/>
  <c r="O146" i="15" s="1"/>
  <c r="O440" i="15" s="1"/>
  <c r="O139" i="15"/>
  <c r="L241" i="38"/>
  <c r="L247" i="38" s="1"/>
  <c r="L240" i="38"/>
  <c r="H290" i="45"/>
  <c r="H291" i="45"/>
  <c r="H297" i="45" s="1"/>
  <c r="H477" i="45" s="1"/>
  <c r="D391" i="27"/>
  <c r="D392" i="27"/>
  <c r="D398" i="27" s="1"/>
  <c r="D501" i="27" s="1"/>
  <c r="N49" i="51"/>
  <c r="L416" i="51"/>
  <c r="F45" i="26"/>
  <c r="F43" i="26" s="1"/>
  <c r="I317" i="30"/>
  <c r="I323" i="30" s="1"/>
  <c r="I316" i="30"/>
  <c r="H215" i="24"/>
  <c r="H221" i="24" s="1"/>
  <c r="H459" i="24" s="1"/>
  <c r="H214" i="24"/>
  <c r="M391" i="42"/>
  <c r="M392" i="42"/>
  <c r="M398" i="42" s="1"/>
  <c r="M501" i="42" s="1"/>
  <c r="K63" i="38"/>
  <c r="K64" i="38"/>
  <c r="K70" i="38" s="1"/>
  <c r="K422" i="38" s="1"/>
  <c r="C625" i="42"/>
  <c r="J214" i="34"/>
  <c r="J215" i="34"/>
  <c r="J221" i="34" s="1"/>
  <c r="J459" i="34" s="1"/>
  <c r="J391" i="34"/>
  <c r="J392" i="34"/>
  <c r="J398" i="34" s="1"/>
  <c r="J501" i="34" s="1"/>
  <c r="J140" i="36"/>
  <c r="J146" i="36" s="1"/>
  <c r="J440" i="36" s="1"/>
  <c r="J139" i="36"/>
  <c r="O45" i="36"/>
  <c r="O417" i="36" s="1"/>
  <c r="K49" i="37"/>
  <c r="I416" i="37"/>
  <c r="E49" i="40"/>
  <c r="N416" i="40"/>
  <c r="K140" i="31"/>
  <c r="K146" i="31" s="1"/>
  <c r="K440" i="31" s="1"/>
  <c r="K139" i="31"/>
  <c r="I45" i="24"/>
  <c r="I43" i="24" s="1"/>
  <c r="E391" i="46"/>
  <c r="E392" i="46"/>
  <c r="E398" i="46" s="1"/>
  <c r="E501" i="46" s="1"/>
  <c r="O316" i="24"/>
  <c r="O317" i="24"/>
  <c r="O323" i="24" s="1"/>
  <c r="O483" i="24" s="1"/>
  <c r="D45" i="40"/>
  <c r="D417" i="40" s="1"/>
  <c r="E45" i="50"/>
  <c r="E417" i="50" s="1"/>
  <c r="G45" i="42"/>
  <c r="G417" i="42" s="1"/>
  <c r="N63" i="46"/>
  <c r="N64" i="46"/>
  <c r="N70" i="46" s="1"/>
  <c r="E45" i="46"/>
  <c r="E417" i="46" s="1"/>
  <c r="F241" i="49"/>
  <c r="F247" i="49" s="1"/>
  <c r="F240" i="49"/>
  <c r="I391" i="37"/>
  <c r="I392" i="37"/>
  <c r="I398" i="37" s="1"/>
  <c r="D64" i="26"/>
  <c r="D70" i="26" s="1"/>
  <c r="D422" i="26" s="1"/>
  <c r="D63" i="26"/>
  <c r="I316" i="52"/>
  <c r="I317" i="52"/>
  <c r="I323" i="52" s="1"/>
  <c r="D391" i="31"/>
  <c r="D392" i="31"/>
  <c r="D398" i="31" s="1"/>
  <c r="D501" i="31" s="1"/>
  <c r="K20" i="34"/>
  <c r="K411" i="34" s="1"/>
  <c r="N410" i="49"/>
  <c r="I190" i="50"/>
  <c r="I196" i="50" s="1"/>
  <c r="I189" i="50"/>
  <c r="L317" i="50"/>
  <c r="L323" i="50" s="1"/>
  <c r="L316" i="50"/>
  <c r="E140" i="39"/>
  <c r="E146" i="39" s="1"/>
  <c r="E440" i="39" s="1"/>
  <c r="E139" i="39"/>
  <c r="N49" i="49"/>
  <c r="L416" i="49"/>
  <c r="K492" i="29"/>
  <c r="J449" i="37"/>
  <c r="E290" i="50"/>
  <c r="E291" i="50"/>
  <c r="E297" i="50" s="1"/>
  <c r="E477" i="50" s="1"/>
  <c r="J214" i="33"/>
  <c r="J215" i="33"/>
  <c r="J221" i="33" s="1"/>
  <c r="J459" i="33" s="1"/>
  <c r="G241" i="50"/>
  <c r="G247" i="50" s="1"/>
  <c r="G465" i="50" s="1"/>
  <c r="G240" i="50"/>
  <c r="O140" i="26"/>
  <c r="O146" i="26" s="1"/>
  <c r="O440" i="26" s="1"/>
  <c r="O139" i="26"/>
  <c r="N410" i="42"/>
  <c r="E24" i="42"/>
  <c r="F240" i="24"/>
  <c r="F241" i="24"/>
  <c r="F247" i="24" s="1"/>
  <c r="N498" i="30"/>
  <c r="D622" i="30" s="1"/>
  <c r="M290" i="33"/>
  <c r="M291" i="33"/>
  <c r="M297" i="33" s="1"/>
  <c r="M477" i="33" s="1"/>
  <c r="E49" i="50"/>
  <c r="N416" i="50"/>
  <c r="H20" i="33"/>
  <c r="H411" i="33" s="1"/>
  <c r="E189" i="47"/>
  <c r="E190" i="47"/>
  <c r="E196" i="47" s="1"/>
  <c r="E453" i="47" s="1"/>
  <c r="H20" i="40"/>
  <c r="H411" i="40" s="1"/>
  <c r="I222" i="44"/>
  <c r="I220" i="44" s="1"/>
  <c r="I20" i="46"/>
  <c r="E24" i="28"/>
  <c r="N410" i="28"/>
  <c r="N240" i="35"/>
  <c r="N241" i="35"/>
  <c r="N247" i="35" s="1"/>
  <c r="H240" i="41"/>
  <c r="H241" i="41"/>
  <c r="H247" i="41" s="1"/>
  <c r="H465" i="41" s="1"/>
  <c r="M45" i="49"/>
  <c r="M417" i="49" s="1"/>
  <c r="H190" i="34"/>
  <c r="H196" i="34" s="1"/>
  <c r="H453" i="34" s="1"/>
  <c r="H189" i="34"/>
  <c r="M290" i="45"/>
  <c r="M291" i="45"/>
  <c r="M297" i="45" s="1"/>
  <c r="M477" i="45" s="1"/>
  <c r="N45" i="15"/>
  <c r="N43" i="15" s="1"/>
  <c r="N290" i="45"/>
  <c r="N291" i="45"/>
  <c r="N297" i="45" s="1"/>
  <c r="G214" i="31"/>
  <c r="G215" i="31"/>
  <c r="G221" i="31" s="1"/>
  <c r="G459" i="31" s="1"/>
  <c r="I316" i="35"/>
  <c r="I317" i="35"/>
  <c r="I323" i="35" s="1"/>
  <c r="N140" i="28"/>
  <c r="N146" i="28" s="1"/>
  <c r="N139" i="28"/>
  <c r="L20" i="51"/>
  <c r="L18" i="51" s="1"/>
  <c r="E189" i="48"/>
  <c r="E190" i="48"/>
  <c r="E196" i="48" s="1"/>
  <c r="E453" i="48" s="1"/>
  <c r="L45" i="25"/>
  <c r="L43" i="25" s="1"/>
  <c r="G290" i="35"/>
  <c r="G291" i="35"/>
  <c r="G297" i="35" s="1"/>
  <c r="G477" i="35" s="1"/>
  <c r="E392" i="47"/>
  <c r="E398" i="47" s="1"/>
  <c r="E501" i="47" s="1"/>
  <c r="E391" i="47"/>
  <c r="M189" i="51"/>
  <c r="M190" i="51"/>
  <c r="M196" i="51" s="1"/>
  <c r="M453" i="51" s="1"/>
  <c r="G391" i="49"/>
  <c r="G392" i="49"/>
  <c r="G398" i="49" s="1"/>
  <c r="G501" i="49" s="1"/>
  <c r="M114" i="27"/>
  <c r="M120" i="27" s="1"/>
  <c r="M434" i="27" s="1"/>
  <c r="M113" i="27"/>
  <c r="K45" i="28"/>
  <c r="K417" i="28" s="1"/>
  <c r="D20" i="48"/>
  <c r="D411" i="48" s="1"/>
  <c r="J190" i="31"/>
  <c r="J196" i="31" s="1"/>
  <c r="J453" i="31" s="1"/>
  <c r="J189" i="31"/>
  <c r="D189" i="27"/>
  <c r="D190" i="27"/>
  <c r="D196" i="27" s="1"/>
  <c r="D453" i="27" s="1"/>
  <c r="J291" i="15"/>
  <c r="J297" i="15" s="1"/>
  <c r="J477" i="15" s="1"/>
  <c r="J290" i="15"/>
  <c r="I113" i="51"/>
  <c r="I114" i="51"/>
  <c r="I120" i="51" s="1"/>
  <c r="H20" i="49"/>
  <c r="H411" i="49" s="1"/>
  <c r="E214" i="40"/>
  <c r="E215" i="40"/>
  <c r="E221" i="40" s="1"/>
  <c r="E459" i="40" s="1"/>
  <c r="N113" i="27"/>
  <c r="N114" i="27"/>
  <c r="N120" i="27" s="1"/>
  <c r="M240" i="30"/>
  <c r="M241" i="30"/>
  <c r="M247" i="30" s="1"/>
  <c r="M465" i="30" s="1"/>
  <c r="L190" i="38"/>
  <c r="L196" i="38" s="1"/>
  <c r="L189" i="38"/>
  <c r="J113" i="46"/>
  <c r="J114" i="46"/>
  <c r="J120" i="46" s="1"/>
  <c r="J434" i="46" s="1"/>
  <c r="N410" i="36"/>
  <c r="E24" i="36"/>
  <c r="L190" i="30"/>
  <c r="L196" i="30" s="1"/>
  <c r="L189" i="30"/>
  <c r="D139" i="34"/>
  <c r="D140" i="34"/>
  <c r="D146" i="34" s="1"/>
  <c r="D440" i="34" s="1"/>
  <c r="E63" i="34"/>
  <c r="E64" i="34"/>
  <c r="E70" i="34" s="1"/>
  <c r="E422" i="34" s="1"/>
  <c r="O114" i="37"/>
  <c r="O120" i="37" s="1"/>
  <c r="O434" i="37" s="1"/>
  <c r="N214" i="34"/>
  <c r="N215" i="34"/>
  <c r="N221" i="34" s="1"/>
  <c r="K64" i="31"/>
  <c r="K70" i="31" s="1"/>
  <c r="K422" i="31" s="1"/>
  <c r="K63" i="31"/>
  <c r="K391" i="40"/>
  <c r="G391" i="48"/>
  <c r="G392" i="48"/>
  <c r="G398" i="48" s="1"/>
  <c r="G501" i="48" s="1"/>
  <c r="K49" i="46"/>
  <c r="I416" i="46"/>
  <c r="M189" i="43"/>
  <c r="M190" i="43"/>
  <c r="M196" i="43" s="1"/>
  <c r="M453" i="43" s="1"/>
  <c r="I241" i="32"/>
  <c r="I247" i="32" s="1"/>
  <c r="I240" i="32"/>
  <c r="I113" i="34"/>
  <c r="I114" i="34"/>
  <c r="I120" i="34" s="1"/>
  <c r="G189" i="31"/>
  <c r="G190" i="31"/>
  <c r="G196" i="31" s="1"/>
  <c r="G453" i="31" s="1"/>
  <c r="M20" i="40"/>
  <c r="M411" i="40" s="1"/>
  <c r="D290" i="46"/>
  <c r="D291" i="46"/>
  <c r="D297" i="46" s="1"/>
  <c r="D477" i="46" s="1"/>
  <c r="L139" i="38"/>
  <c r="L140" i="38"/>
  <c r="L146" i="38" s="1"/>
  <c r="O45" i="32"/>
  <c r="O417" i="32" s="1"/>
  <c r="N140" i="47"/>
  <c r="N146" i="47" s="1"/>
  <c r="N139" i="47"/>
  <c r="F214" i="46"/>
  <c r="F215" i="46"/>
  <c r="F221" i="46" s="1"/>
  <c r="L240" i="24"/>
  <c r="L241" i="24"/>
  <c r="L247" i="24" s="1"/>
  <c r="K214" i="48"/>
  <c r="K215" i="48"/>
  <c r="K221" i="48" s="1"/>
  <c r="K459" i="48" s="1"/>
  <c r="G214" i="40"/>
  <c r="G215" i="40"/>
  <c r="G221" i="40" s="1"/>
  <c r="G459" i="40" s="1"/>
  <c r="I316" i="32"/>
  <c r="I317" i="32"/>
  <c r="I323" i="32" s="1"/>
  <c r="H113" i="43"/>
  <c r="H114" i="43"/>
  <c r="H120" i="43" s="1"/>
  <c r="H434" i="43" s="1"/>
  <c r="G316" i="26"/>
  <c r="G317" i="26"/>
  <c r="G323" i="26" s="1"/>
  <c r="G483" i="26" s="1"/>
  <c r="G214" i="32"/>
  <c r="G215" i="32"/>
  <c r="G221" i="32" s="1"/>
  <c r="G459" i="32" s="1"/>
  <c r="J222" i="51"/>
  <c r="J460" i="51" s="1"/>
  <c r="H45" i="43"/>
  <c r="H417" i="43" s="1"/>
  <c r="E240" i="43"/>
  <c r="E241" i="43"/>
  <c r="E247" i="43" s="1"/>
  <c r="E465" i="43" s="1"/>
  <c r="N422" i="50"/>
  <c r="M273" i="40"/>
  <c r="M271" i="40" s="1"/>
  <c r="F392" i="33"/>
  <c r="F398" i="33" s="1"/>
  <c r="F391" i="33"/>
  <c r="F45" i="29"/>
  <c r="F43" i="29" s="1"/>
  <c r="H63" i="41"/>
  <c r="H64" i="41"/>
  <c r="H70" i="41" s="1"/>
  <c r="H422" i="41" s="1"/>
  <c r="N410" i="51"/>
  <c r="E24" i="51"/>
  <c r="H113" i="44"/>
  <c r="H114" i="44"/>
  <c r="H120" i="44" s="1"/>
  <c r="H434" i="44" s="1"/>
  <c r="I391" i="25"/>
  <c r="I392" i="25"/>
  <c r="I398" i="25" s="1"/>
  <c r="I45" i="15"/>
  <c r="I43" i="15" s="1"/>
  <c r="E20" i="26"/>
  <c r="E411" i="26" s="1"/>
  <c r="K214" i="29"/>
  <c r="K215" i="29"/>
  <c r="K221" i="29" s="1"/>
  <c r="K459" i="29" s="1"/>
  <c r="J45" i="41"/>
  <c r="J417" i="41" s="1"/>
  <c r="D290" i="25"/>
  <c r="D291" i="25"/>
  <c r="D297" i="25" s="1"/>
  <c r="D477" i="25" s="1"/>
  <c r="G190" i="52"/>
  <c r="G196" i="52" s="1"/>
  <c r="G453" i="52" s="1"/>
  <c r="G189" i="52"/>
  <c r="O240" i="35"/>
  <c r="O241" i="35"/>
  <c r="O247" i="35" s="1"/>
  <c r="O465" i="35" s="1"/>
  <c r="E113" i="47"/>
  <c r="E114" i="47"/>
  <c r="E120" i="47" s="1"/>
  <c r="E434" i="47" s="1"/>
  <c r="I20" i="39"/>
  <c r="I18" i="39" s="1"/>
  <c r="H291" i="15"/>
  <c r="H297" i="15" s="1"/>
  <c r="H477" i="15" s="1"/>
  <c r="H290" i="15"/>
  <c r="D291" i="24"/>
  <c r="D297" i="24" s="1"/>
  <c r="D477" i="24" s="1"/>
  <c r="D290" i="24"/>
  <c r="D45" i="15"/>
  <c r="D417" i="15" s="1"/>
  <c r="H63" i="15"/>
  <c r="H64" i="15"/>
  <c r="H70" i="15" s="1"/>
  <c r="H422" i="15" s="1"/>
  <c r="I392" i="27"/>
  <c r="I398" i="27" s="1"/>
  <c r="I391" i="27"/>
  <c r="G290" i="44"/>
  <c r="G291" i="44"/>
  <c r="G297" i="44" s="1"/>
  <c r="G477" i="44" s="1"/>
  <c r="E45" i="40"/>
  <c r="E417" i="40" s="1"/>
  <c r="N20" i="15"/>
  <c r="N18" i="15" s="1"/>
  <c r="E139" i="27"/>
  <c r="E140" i="27"/>
  <c r="E146" i="27" s="1"/>
  <c r="E440" i="27" s="1"/>
  <c r="M391" i="34"/>
  <c r="M392" i="34"/>
  <c r="M398" i="34" s="1"/>
  <c r="M501" i="34" s="1"/>
  <c r="M63" i="30"/>
  <c r="M64" i="30"/>
  <c r="M70" i="30" s="1"/>
  <c r="M422" i="30" s="1"/>
  <c r="L45" i="45"/>
  <c r="L43" i="45" s="1"/>
  <c r="J114" i="28"/>
  <c r="J120" i="28" s="1"/>
  <c r="J434" i="28" s="1"/>
  <c r="J113" i="28"/>
  <c r="N391" i="36"/>
  <c r="N392" i="36"/>
  <c r="N398" i="36" s="1"/>
  <c r="E24" i="39"/>
  <c r="N410" i="39"/>
  <c r="K49" i="40"/>
  <c r="I416" i="40"/>
  <c r="E63" i="32"/>
  <c r="E64" i="32"/>
  <c r="E70" i="32" s="1"/>
  <c r="E422" i="32" s="1"/>
  <c r="L139" i="47"/>
  <c r="L140" i="47"/>
  <c r="L146" i="47" s="1"/>
  <c r="E45" i="31"/>
  <c r="E417" i="31" s="1"/>
  <c r="M20" i="32"/>
  <c r="M411" i="32" s="1"/>
  <c r="J139" i="34"/>
  <c r="J140" i="34"/>
  <c r="J146" i="34" s="1"/>
  <c r="J440" i="34" s="1"/>
  <c r="D240" i="31"/>
  <c r="D241" i="31"/>
  <c r="D247" i="31" s="1"/>
  <c r="D465" i="31" s="1"/>
  <c r="K45" i="33"/>
  <c r="K417" i="33" s="1"/>
  <c r="E113" i="44"/>
  <c r="E114" i="44"/>
  <c r="E120" i="44" s="1"/>
  <c r="E434" i="44" s="1"/>
  <c r="I189" i="32"/>
  <c r="I190" i="32"/>
  <c r="I196" i="32" s="1"/>
  <c r="N416" i="48"/>
  <c r="O215" i="33"/>
  <c r="O221" i="33" s="1"/>
  <c r="O459" i="33" s="1"/>
  <c r="O214" i="33"/>
  <c r="J140" i="42"/>
  <c r="J146" i="42" s="1"/>
  <c r="J440" i="42" s="1"/>
  <c r="J139" i="42"/>
  <c r="G113" i="33"/>
  <c r="G114" i="33"/>
  <c r="G120" i="33" s="1"/>
  <c r="G434" i="33" s="1"/>
  <c r="E140" i="26"/>
  <c r="E146" i="26" s="1"/>
  <c r="E440" i="26" s="1"/>
  <c r="E139" i="26"/>
  <c r="D290" i="40"/>
  <c r="D291" i="40"/>
  <c r="D297" i="40" s="1"/>
  <c r="D477" i="40" s="1"/>
  <c r="L410" i="24"/>
  <c r="N24" i="24"/>
  <c r="N113" i="50"/>
  <c r="N114" i="50"/>
  <c r="N120" i="50" s="1"/>
  <c r="G290" i="24"/>
  <c r="G291" i="24"/>
  <c r="G297" i="24" s="1"/>
  <c r="G477" i="24" s="1"/>
  <c r="O139" i="30"/>
  <c r="O140" i="30"/>
  <c r="O146" i="30" s="1"/>
  <c r="O440" i="30" s="1"/>
  <c r="E140" i="46"/>
  <c r="E146" i="46" s="1"/>
  <c r="E440" i="46" s="1"/>
  <c r="E139" i="46"/>
  <c r="D20" i="33"/>
  <c r="D411" i="33" s="1"/>
  <c r="L45" i="39"/>
  <c r="L43" i="39" s="1"/>
  <c r="F189" i="24"/>
  <c r="F190" i="24"/>
  <c r="F196" i="24" s="1"/>
  <c r="L240" i="52"/>
  <c r="L241" i="52"/>
  <c r="L247" i="52" s="1"/>
  <c r="G64" i="37"/>
  <c r="G70" i="37" s="1"/>
  <c r="G422" i="37" s="1"/>
  <c r="G63" i="37"/>
  <c r="I20" i="44"/>
  <c r="I18" i="44" s="1"/>
  <c r="K391" i="46"/>
  <c r="K392" i="46"/>
  <c r="K398" i="46" s="1"/>
  <c r="K501" i="46" s="1"/>
  <c r="D428" i="28"/>
  <c r="E100" i="28"/>
  <c r="I20" i="45"/>
  <c r="I18" i="45" s="1"/>
  <c r="D64" i="49"/>
  <c r="D70" i="49" s="1"/>
  <c r="D422" i="49" s="1"/>
  <c r="D63" i="49"/>
  <c r="M20" i="15"/>
  <c r="M411" i="15" s="1"/>
  <c r="N214" i="35"/>
  <c r="N215" i="35"/>
  <c r="N221" i="35" s="1"/>
  <c r="I291" i="44"/>
  <c r="I297" i="44" s="1"/>
  <c r="I290" i="44"/>
  <c r="M45" i="37"/>
  <c r="M417" i="37" s="1"/>
  <c r="I45" i="29"/>
  <c r="M392" i="15"/>
  <c r="M398" i="15" s="1"/>
  <c r="M501" i="15" s="1"/>
  <c r="M391" i="15"/>
  <c r="N240" i="38"/>
  <c r="N241" i="38"/>
  <c r="N247" i="38" s="1"/>
  <c r="E45" i="45"/>
  <c r="E417" i="45" s="1"/>
  <c r="J20" i="42"/>
  <c r="J411" i="42" s="1"/>
  <c r="N416" i="32"/>
  <c r="N64" i="28"/>
  <c r="N70" i="28" s="1"/>
  <c r="N63" i="28"/>
  <c r="O113" i="29"/>
  <c r="O114" i="29"/>
  <c r="O120" i="29" s="1"/>
  <c r="O434" i="29" s="1"/>
  <c r="H190" i="41"/>
  <c r="H196" i="41" s="1"/>
  <c r="H453" i="41" s="1"/>
  <c r="N64" i="33"/>
  <c r="N70" i="33" s="1"/>
  <c r="N63" i="33"/>
  <c r="J63" i="15"/>
  <c r="J64" i="15"/>
  <c r="J70" i="15" s="1"/>
  <c r="J422" i="15" s="1"/>
  <c r="G45" i="45"/>
  <c r="G417" i="45" s="1"/>
  <c r="H63" i="27"/>
  <c r="H64" i="27"/>
  <c r="H70" i="27" s="1"/>
  <c r="H422" i="27" s="1"/>
  <c r="K290" i="51"/>
  <c r="K291" i="51"/>
  <c r="K297" i="51" s="1"/>
  <c r="K477" i="51" s="1"/>
  <c r="I45" i="41"/>
  <c r="I43" i="41" s="1"/>
  <c r="L290" i="27"/>
  <c r="L291" i="27"/>
  <c r="L297" i="27" s="1"/>
  <c r="D64" i="25"/>
  <c r="D70" i="25" s="1"/>
  <c r="D422" i="25" s="1"/>
  <c r="D63" i="25"/>
  <c r="I20" i="33"/>
  <c r="I18" i="33" s="1"/>
  <c r="M189" i="26"/>
  <c r="M190" i="26"/>
  <c r="M196" i="26" s="1"/>
  <c r="M453" i="26" s="1"/>
  <c r="F416" i="42"/>
  <c r="H49" i="42"/>
  <c r="N416" i="29"/>
  <c r="E49" i="29"/>
  <c r="I215" i="27"/>
  <c r="I221" i="27" s="1"/>
  <c r="I214" i="27"/>
  <c r="N140" i="36"/>
  <c r="N146" i="36" s="1"/>
  <c r="N139" i="36"/>
  <c r="I392" i="28"/>
  <c r="I398" i="28" s="1"/>
  <c r="I391" i="28"/>
  <c r="O114" i="15"/>
  <c r="O120" i="15" s="1"/>
  <c r="O434" i="15" s="1"/>
  <c r="O113" i="15"/>
  <c r="O45" i="45"/>
  <c r="O417" i="45" s="1"/>
  <c r="I63" i="27"/>
  <c r="I64" i="27"/>
  <c r="I70" i="27" s="1"/>
  <c r="I392" i="47"/>
  <c r="I398" i="47" s="1"/>
  <c r="I391" i="47"/>
  <c r="D20" i="27"/>
  <c r="D411" i="27" s="1"/>
  <c r="I63" i="15"/>
  <c r="I64" i="15"/>
  <c r="I70" i="15" s="1"/>
  <c r="H113" i="40"/>
  <c r="H114" i="40"/>
  <c r="H120" i="40" s="1"/>
  <c r="H434" i="40" s="1"/>
  <c r="E189" i="15"/>
  <c r="E190" i="15"/>
  <c r="E196" i="15" s="1"/>
  <c r="E453" i="15" s="1"/>
  <c r="E240" i="28"/>
  <c r="E241" i="28"/>
  <c r="E247" i="28" s="1"/>
  <c r="E465" i="28" s="1"/>
  <c r="L240" i="45"/>
  <c r="L241" i="45"/>
  <c r="L247" i="45" s="1"/>
  <c r="L317" i="51"/>
  <c r="L323" i="51" s="1"/>
  <c r="L316" i="51"/>
  <c r="L290" i="26"/>
  <c r="L291" i="26"/>
  <c r="L297" i="26" s="1"/>
  <c r="K290" i="26"/>
  <c r="K291" i="26"/>
  <c r="K297" i="26" s="1"/>
  <c r="K477" i="26" s="1"/>
  <c r="J190" i="43"/>
  <c r="J196" i="43" s="1"/>
  <c r="J453" i="43" s="1"/>
  <c r="J189" i="43"/>
  <c r="M317" i="52"/>
  <c r="M323" i="52" s="1"/>
  <c r="M483" i="52" s="1"/>
  <c r="M316" i="52"/>
  <c r="I45" i="36"/>
  <c r="I43" i="36" s="1"/>
  <c r="D113" i="32"/>
  <c r="D114" i="32"/>
  <c r="D120" i="32" s="1"/>
  <c r="D434" i="32" s="1"/>
  <c r="E113" i="24"/>
  <c r="E114" i="24"/>
  <c r="E120" i="24" s="1"/>
  <c r="E434" i="24" s="1"/>
  <c r="M63" i="50"/>
  <c r="M64" i="50"/>
  <c r="M70" i="50" s="1"/>
  <c r="M422" i="50" s="1"/>
  <c r="I139" i="48"/>
  <c r="I140" i="48"/>
  <c r="I146" i="48" s="1"/>
  <c r="E190" i="39"/>
  <c r="E196" i="39" s="1"/>
  <c r="E453" i="39" s="1"/>
  <c r="E189" i="39"/>
  <c r="J20" i="39"/>
  <c r="J411" i="39" s="1"/>
  <c r="L416" i="46"/>
  <c r="N49" i="46"/>
  <c r="I189" i="48"/>
  <c r="I190" i="48"/>
  <c r="I196" i="48" s="1"/>
  <c r="H240" i="51"/>
  <c r="H241" i="51"/>
  <c r="H247" i="51" s="1"/>
  <c r="H465" i="51" s="1"/>
  <c r="O140" i="32"/>
  <c r="O146" i="32" s="1"/>
  <c r="O440" i="32" s="1"/>
  <c r="O139" i="32"/>
  <c r="F64" i="47"/>
  <c r="F70" i="47" s="1"/>
  <c r="F63" i="47"/>
  <c r="H215" i="43"/>
  <c r="H221" i="43" s="1"/>
  <c r="H459" i="43" s="1"/>
  <c r="H214" i="43"/>
  <c r="N113" i="39"/>
  <c r="N114" i="39"/>
  <c r="N120" i="39" s="1"/>
  <c r="O392" i="47"/>
  <c r="O398" i="47" s="1"/>
  <c r="O501" i="47" s="1"/>
  <c r="O391" i="47"/>
  <c r="I214" i="39"/>
  <c r="I215" i="39"/>
  <c r="I221" i="39" s="1"/>
  <c r="H316" i="40"/>
  <c r="H317" i="40"/>
  <c r="H323" i="40" s="1"/>
  <c r="H483" i="40" s="1"/>
  <c r="G45" i="48"/>
  <c r="G417" i="48" s="1"/>
  <c r="K139" i="51"/>
  <c r="K140" i="51"/>
  <c r="K146" i="51" s="1"/>
  <c r="K440" i="51" s="1"/>
  <c r="I410" i="51"/>
  <c r="K24" i="51"/>
  <c r="K49" i="42"/>
  <c r="I416" i="42"/>
  <c r="N190" i="42"/>
  <c r="N196" i="42" s="1"/>
  <c r="N189" i="42"/>
  <c r="H20" i="39"/>
  <c r="H411" i="39" s="1"/>
  <c r="G241" i="39"/>
  <c r="G247" i="39" s="1"/>
  <c r="G465" i="39" s="1"/>
  <c r="G240" i="39"/>
  <c r="M241" i="47"/>
  <c r="M247" i="47" s="1"/>
  <c r="M465" i="47" s="1"/>
  <c r="M240" i="47"/>
  <c r="N190" i="40"/>
  <c r="N196" i="40" s="1"/>
  <c r="N189" i="40"/>
  <c r="D45" i="38"/>
  <c r="D417" i="38" s="1"/>
  <c r="O392" i="43"/>
  <c r="O398" i="43" s="1"/>
  <c r="O501" i="43" s="1"/>
  <c r="O391" i="43"/>
  <c r="G431" i="37"/>
  <c r="J490" i="45"/>
  <c r="M498" i="27"/>
  <c r="D621" i="27" s="1"/>
  <c r="O271" i="45"/>
  <c r="F353" i="26"/>
  <c r="E490" i="26"/>
  <c r="F172" i="43"/>
  <c r="F170" i="43"/>
  <c r="N248" i="33"/>
  <c r="N246" i="33" s="1"/>
  <c r="N240" i="45"/>
  <c r="N241" i="45"/>
  <c r="N247" i="45" s="1"/>
  <c r="O222" i="27"/>
  <c r="O460" i="27" s="1"/>
  <c r="M114" i="43"/>
  <c r="M120" i="43" s="1"/>
  <c r="M434" i="43" s="1"/>
  <c r="M113" i="43"/>
  <c r="K324" i="29"/>
  <c r="K484" i="29" s="1"/>
  <c r="F240" i="27"/>
  <c r="F241" i="27"/>
  <c r="F247" i="27" s="1"/>
  <c r="E214" i="34"/>
  <c r="E215" i="34"/>
  <c r="E221" i="34" s="1"/>
  <c r="E459" i="34" s="1"/>
  <c r="E20" i="46"/>
  <c r="E411" i="46" s="1"/>
  <c r="F416" i="15"/>
  <c r="H49" i="15"/>
  <c r="I240" i="27"/>
  <c r="I241" i="27"/>
  <c r="I247" i="27" s="1"/>
  <c r="I214" i="34"/>
  <c r="I215" i="34"/>
  <c r="I221" i="34" s="1"/>
  <c r="F139" i="28"/>
  <c r="F140" i="28"/>
  <c r="F146" i="28" s="1"/>
  <c r="F317" i="30"/>
  <c r="F323" i="30" s="1"/>
  <c r="F316" i="30"/>
  <c r="D222" i="25"/>
  <c r="D460" i="25" s="1"/>
  <c r="G20" i="36"/>
  <c r="G411" i="36" s="1"/>
  <c r="H121" i="41"/>
  <c r="H435" i="41" s="1"/>
  <c r="I453" i="31"/>
  <c r="F197" i="48"/>
  <c r="F195" i="48" s="1"/>
  <c r="G63" i="31"/>
  <c r="G64" i="31"/>
  <c r="G70" i="31" s="1"/>
  <c r="G422" i="31" s="1"/>
  <c r="F410" i="34"/>
  <c r="H24" i="34"/>
  <c r="H49" i="33"/>
  <c r="F416" i="33"/>
  <c r="J474" i="29"/>
  <c r="L45" i="15"/>
  <c r="L43" i="15" s="1"/>
  <c r="K215" i="27"/>
  <c r="K221" i="27" s="1"/>
  <c r="K459" i="27" s="1"/>
  <c r="K214" i="27"/>
  <c r="O64" i="38"/>
  <c r="O70" i="38" s="1"/>
  <c r="O422" i="38" s="1"/>
  <c r="O63" i="38"/>
  <c r="G215" i="49"/>
  <c r="G221" i="49" s="1"/>
  <c r="G459" i="49" s="1"/>
  <c r="G214" i="49"/>
  <c r="G113" i="45"/>
  <c r="G114" i="45"/>
  <c r="G120" i="45" s="1"/>
  <c r="G434" i="45" s="1"/>
  <c r="J20" i="25"/>
  <c r="J411" i="25" s="1"/>
  <c r="E63" i="41"/>
  <c r="E64" i="41"/>
  <c r="E70" i="41" s="1"/>
  <c r="E422" i="41" s="1"/>
  <c r="AA537" i="49"/>
  <c r="AA536" i="49"/>
  <c r="AA538" i="49"/>
  <c r="AA535" i="49"/>
  <c r="J189" i="28"/>
  <c r="J190" i="28"/>
  <c r="J196" i="28" s="1"/>
  <c r="J453" i="28" s="1"/>
  <c r="N391" i="38"/>
  <c r="N392" i="38"/>
  <c r="N398" i="38" s="1"/>
  <c r="F189" i="33"/>
  <c r="F190" i="33"/>
  <c r="F196" i="33" s="1"/>
  <c r="M290" i="32"/>
  <c r="M291" i="32"/>
  <c r="M297" i="32" s="1"/>
  <c r="M477" i="32" s="1"/>
  <c r="N189" i="25"/>
  <c r="N190" i="25"/>
  <c r="N196" i="25" s="1"/>
  <c r="J290" i="30"/>
  <c r="J291" i="30"/>
  <c r="J297" i="30" s="1"/>
  <c r="J477" i="30" s="1"/>
  <c r="F290" i="52"/>
  <c r="F291" i="52"/>
  <c r="F297" i="52" s="1"/>
  <c r="I20" i="27"/>
  <c r="E317" i="30"/>
  <c r="E323" i="30" s="1"/>
  <c r="E483" i="30" s="1"/>
  <c r="E316" i="30"/>
  <c r="I113" i="41"/>
  <c r="I114" i="41"/>
  <c r="I120" i="41" s="1"/>
  <c r="L140" i="41"/>
  <c r="L146" i="41" s="1"/>
  <c r="L139" i="41"/>
  <c r="N190" i="37"/>
  <c r="N196" i="37" s="1"/>
  <c r="N189" i="37"/>
  <c r="D392" i="36"/>
  <c r="D398" i="36" s="1"/>
  <c r="D501" i="36" s="1"/>
  <c r="D391" i="36"/>
  <c r="L290" i="41"/>
  <c r="L291" i="41"/>
  <c r="L297" i="41" s="1"/>
  <c r="F63" i="25"/>
  <c r="F64" i="25"/>
  <c r="F70" i="25" s="1"/>
  <c r="M114" i="47"/>
  <c r="M120" i="47" s="1"/>
  <c r="M434" i="47" s="1"/>
  <c r="M113" i="47"/>
  <c r="H189" i="30"/>
  <c r="H190" i="30"/>
  <c r="H196" i="30" s="1"/>
  <c r="H453" i="30" s="1"/>
  <c r="G240" i="36"/>
  <c r="G241" i="36"/>
  <c r="G247" i="36" s="1"/>
  <c r="G465" i="36" s="1"/>
  <c r="K140" i="35"/>
  <c r="K146" i="35" s="1"/>
  <c r="K440" i="35" s="1"/>
  <c r="K139" i="35"/>
  <c r="M190" i="37"/>
  <c r="M196" i="37" s="1"/>
  <c r="M453" i="37" s="1"/>
  <c r="M189" i="37"/>
  <c r="D20" i="36"/>
  <c r="D411" i="36" s="1"/>
  <c r="F20" i="30"/>
  <c r="F18" i="30" s="1"/>
  <c r="L20" i="37"/>
  <c r="L18" i="37" s="1"/>
  <c r="I140" i="36"/>
  <c r="I146" i="36" s="1"/>
  <c r="I139" i="36"/>
  <c r="E240" i="40"/>
  <c r="E241" i="40"/>
  <c r="E247" i="40" s="1"/>
  <c r="E465" i="40" s="1"/>
  <c r="G316" i="39"/>
  <c r="G317" i="39"/>
  <c r="G323" i="39" s="1"/>
  <c r="G483" i="39" s="1"/>
  <c r="I316" i="48"/>
  <c r="I317" i="48"/>
  <c r="I323" i="48" s="1"/>
  <c r="E64" i="39"/>
  <c r="E70" i="39" s="1"/>
  <c r="E422" i="39" s="1"/>
  <c r="E63" i="39"/>
  <c r="G291" i="38"/>
  <c r="G297" i="38" s="1"/>
  <c r="G477" i="38" s="1"/>
  <c r="G290" i="38"/>
  <c r="K316" i="31"/>
  <c r="K317" i="31"/>
  <c r="K323" i="31" s="1"/>
  <c r="K483" i="31" s="1"/>
  <c r="O45" i="44"/>
  <c r="O417" i="44" s="1"/>
  <c r="M290" i="39"/>
  <c r="M291" i="39"/>
  <c r="M297" i="39" s="1"/>
  <c r="M477" i="39" s="1"/>
  <c r="O316" i="42"/>
  <c r="O317" i="42"/>
  <c r="O323" i="42" s="1"/>
  <c r="O483" i="42" s="1"/>
  <c r="K63" i="50"/>
  <c r="K64" i="50"/>
  <c r="K70" i="50" s="1"/>
  <c r="K422" i="50" s="1"/>
  <c r="H317" i="43"/>
  <c r="H323" i="43" s="1"/>
  <c r="H483" i="43" s="1"/>
  <c r="H316" i="43"/>
  <c r="K113" i="24"/>
  <c r="K114" i="24"/>
  <c r="K120" i="24" s="1"/>
  <c r="K434" i="24" s="1"/>
  <c r="O139" i="43"/>
  <c r="O140" i="43"/>
  <c r="O146" i="43" s="1"/>
  <c r="O440" i="43" s="1"/>
  <c r="G291" i="30"/>
  <c r="G297" i="30" s="1"/>
  <c r="G477" i="30" s="1"/>
  <c r="G290" i="30"/>
  <c r="O20" i="43"/>
  <c r="O411" i="43" s="1"/>
  <c r="O215" i="34"/>
  <c r="O221" i="34" s="1"/>
  <c r="O459" i="34" s="1"/>
  <c r="O214" i="34"/>
  <c r="N140" i="38"/>
  <c r="N146" i="38" s="1"/>
  <c r="N139" i="38"/>
  <c r="H240" i="47"/>
  <c r="H241" i="47"/>
  <c r="H247" i="47" s="1"/>
  <c r="H465" i="47" s="1"/>
  <c r="E63" i="43"/>
  <c r="E64" i="43"/>
  <c r="E70" i="43" s="1"/>
  <c r="E422" i="43" s="1"/>
  <c r="K240" i="39"/>
  <c r="K241" i="39"/>
  <c r="K247" i="39" s="1"/>
  <c r="K465" i="39" s="1"/>
  <c r="N240" i="49"/>
  <c r="N241" i="49"/>
  <c r="N247" i="49" s="1"/>
  <c r="I290" i="42"/>
  <c r="I291" i="42"/>
  <c r="I297" i="42" s="1"/>
  <c r="D431" i="51"/>
  <c r="L472" i="44"/>
  <c r="D496" i="24"/>
  <c r="F378" i="24"/>
  <c r="E446" i="29"/>
  <c r="E176" i="29"/>
  <c r="O20" i="39"/>
  <c r="O411" i="39" s="1"/>
  <c r="M20" i="47"/>
  <c r="M411" i="47" s="1"/>
  <c r="H240" i="25"/>
  <c r="H241" i="25"/>
  <c r="H247" i="25" s="1"/>
  <c r="H465" i="25" s="1"/>
  <c r="L291" i="28"/>
  <c r="L297" i="28" s="1"/>
  <c r="L290" i="28"/>
  <c r="M215" i="49"/>
  <c r="M221" i="49" s="1"/>
  <c r="M459" i="49" s="1"/>
  <c r="M214" i="49"/>
  <c r="K113" i="52"/>
  <c r="K114" i="52"/>
  <c r="K120" i="52" s="1"/>
  <c r="K434" i="52" s="1"/>
  <c r="O240" i="45"/>
  <c r="O241" i="45"/>
  <c r="O247" i="45" s="1"/>
  <c r="O465" i="45" s="1"/>
  <c r="D64" i="29"/>
  <c r="D70" i="29" s="1"/>
  <c r="D422" i="29" s="1"/>
  <c r="D63" i="29"/>
  <c r="M316" i="31"/>
  <c r="M317" i="31"/>
  <c r="M323" i="31" s="1"/>
  <c r="M483" i="31" s="1"/>
  <c r="G64" i="26"/>
  <c r="G70" i="26" s="1"/>
  <c r="G422" i="26" s="1"/>
  <c r="G63" i="26"/>
  <c r="F45" i="27"/>
  <c r="F43" i="27" s="1"/>
  <c r="I190" i="28"/>
  <c r="I196" i="28" s="1"/>
  <c r="I189" i="28"/>
  <c r="F63" i="46"/>
  <c r="F64" i="46"/>
  <c r="F70" i="46" s="1"/>
  <c r="N290" i="38"/>
  <c r="N291" i="38"/>
  <c r="N297" i="38" s="1"/>
  <c r="K20" i="43"/>
  <c r="K411" i="43" s="1"/>
  <c r="D113" i="35"/>
  <c r="D114" i="35"/>
  <c r="D120" i="35" s="1"/>
  <c r="D434" i="35" s="1"/>
  <c r="F20" i="38"/>
  <c r="F18" i="38" s="1"/>
  <c r="K20" i="36"/>
  <c r="K411" i="36" s="1"/>
  <c r="M45" i="41"/>
  <c r="M417" i="41" s="1"/>
  <c r="G190" i="45"/>
  <c r="G196" i="45" s="1"/>
  <c r="G453" i="45" s="1"/>
  <c r="G189" i="45"/>
  <c r="K392" i="44"/>
  <c r="K398" i="44" s="1"/>
  <c r="K501" i="44" s="1"/>
  <c r="K391" i="44"/>
  <c r="O316" i="41"/>
  <c r="O317" i="41"/>
  <c r="O323" i="41" s="1"/>
  <c r="O483" i="41" s="1"/>
  <c r="F290" i="28"/>
  <c r="F291" i="28"/>
  <c r="F297" i="28" s="1"/>
  <c r="N63" i="38"/>
  <c r="N64" i="38"/>
  <c r="N70" i="38" s="1"/>
  <c r="M189" i="49"/>
  <c r="M190" i="49"/>
  <c r="M196" i="49" s="1"/>
  <c r="M453" i="49" s="1"/>
  <c r="H63" i="29"/>
  <c r="H64" i="29"/>
  <c r="H70" i="29" s="1"/>
  <c r="H422" i="29" s="1"/>
  <c r="M392" i="47"/>
  <c r="M398" i="47" s="1"/>
  <c r="M501" i="47" s="1"/>
  <c r="H63" i="30"/>
  <c r="H64" i="30"/>
  <c r="H70" i="30" s="1"/>
  <c r="H422" i="30" s="1"/>
  <c r="I215" i="51"/>
  <c r="I221" i="51" s="1"/>
  <c r="I214" i="51"/>
  <c r="E317" i="45"/>
  <c r="E323" i="45" s="1"/>
  <c r="E483" i="45" s="1"/>
  <c r="E316" i="45"/>
  <c r="E113" i="41"/>
  <c r="E114" i="41"/>
  <c r="E120" i="41" s="1"/>
  <c r="E434" i="41" s="1"/>
  <c r="N416" i="33"/>
  <c r="E49" i="33"/>
  <c r="D113" i="42"/>
  <c r="D114" i="42"/>
  <c r="D120" i="42" s="1"/>
  <c r="D434" i="42" s="1"/>
  <c r="O316" i="39"/>
  <c r="O317" i="39"/>
  <c r="O323" i="39" s="1"/>
  <c r="O483" i="39" s="1"/>
  <c r="D189" i="36"/>
  <c r="D190" i="36"/>
  <c r="D196" i="36" s="1"/>
  <c r="D453" i="36" s="1"/>
  <c r="G20" i="46"/>
  <c r="G411" i="46" s="1"/>
  <c r="M240" i="50"/>
  <c r="M241" i="50"/>
  <c r="M247" i="50" s="1"/>
  <c r="M465" i="50" s="1"/>
  <c r="I214" i="48"/>
  <c r="I215" i="48"/>
  <c r="I221" i="48" s="1"/>
  <c r="M113" i="48"/>
  <c r="M114" i="48"/>
  <c r="M120" i="48" s="1"/>
  <c r="M434" i="48" s="1"/>
  <c r="E189" i="50"/>
  <c r="E190" i="50"/>
  <c r="E196" i="50" s="1"/>
  <c r="E453" i="50" s="1"/>
  <c r="N189" i="24"/>
  <c r="N190" i="24"/>
  <c r="N196" i="24" s="1"/>
  <c r="E290" i="49"/>
  <c r="E291" i="49"/>
  <c r="E297" i="49" s="1"/>
  <c r="E477" i="49" s="1"/>
  <c r="I316" i="24"/>
  <c r="I317" i="24"/>
  <c r="I323" i="24" s="1"/>
  <c r="E189" i="38"/>
  <c r="E190" i="38"/>
  <c r="E196" i="38" s="1"/>
  <c r="E453" i="38" s="1"/>
  <c r="D20" i="42"/>
  <c r="D411" i="42" s="1"/>
  <c r="O240" i="50"/>
  <c r="O241" i="50"/>
  <c r="O247" i="50" s="1"/>
  <c r="O465" i="50" s="1"/>
  <c r="O114" i="33"/>
  <c r="O120" i="33" s="1"/>
  <c r="O434" i="33" s="1"/>
  <c r="O113" i="33"/>
  <c r="G189" i="30"/>
  <c r="G190" i="30"/>
  <c r="G196" i="30" s="1"/>
  <c r="G453" i="30" s="1"/>
  <c r="O316" i="51"/>
  <c r="O317" i="51"/>
  <c r="O323" i="51" s="1"/>
  <c r="O483" i="51" s="1"/>
  <c r="E290" i="36"/>
  <c r="E291" i="36"/>
  <c r="E297" i="36" s="1"/>
  <c r="E477" i="36" s="1"/>
  <c r="O20" i="51"/>
  <c r="O411" i="51" s="1"/>
  <c r="M392" i="24"/>
  <c r="M398" i="24" s="1"/>
  <c r="M501" i="24" s="1"/>
  <c r="M391" i="24"/>
  <c r="L45" i="52"/>
  <c r="L43" i="52" s="1"/>
  <c r="J64" i="51"/>
  <c r="J70" i="51" s="1"/>
  <c r="J422" i="51" s="1"/>
  <c r="J63" i="51"/>
  <c r="K214" i="51"/>
  <c r="K215" i="51"/>
  <c r="K221" i="51" s="1"/>
  <c r="K459" i="51" s="1"/>
  <c r="F391" i="31"/>
  <c r="F392" i="31"/>
  <c r="F398" i="31" s="1"/>
  <c r="J214" i="26"/>
  <c r="J215" i="26"/>
  <c r="J221" i="26" s="1"/>
  <c r="J459" i="26" s="1"/>
  <c r="N240" i="31"/>
  <c r="N241" i="31"/>
  <c r="N247" i="31" s="1"/>
  <c r="I20" i="50"/>
  <c r="I18" i="50" s="1"/>
  <c r="N240" i="50"/>
  <c r="N241" i="50"/>
  <c r="N247" i="50" s="1"/>
  <c r="I392" i="42"/>
  <c r="I398" i="42" s="1"/>
  <c r="I391" i="42"/>
  <c r="M498" i="37"/>
  <c r="D621" i="37" s="1"/>
  <c r="K498" i="33"/>
  <c r="D628" i="33" s="1"/>
  <c r="O96" i="47"/>
  <c r="O94" i="47"/>
  <c r="K45" i="49"/>
  <c r="K417" i="49" s="1"/>
  <c r="H45" i="52"/>
  <c r="H417" i="52" s="1"/>
  <c r="N453" i="49"/>
  <c r="E391" i="34"/>
  <c r="E392" i="34"/>
  <c r="E398" i="34" s="1"/>
  <c r="E501" i="34" s="1"/>
  <c r="F176" i="45"/>
  <c r="D447" i="45"/>
  <c r="G492" i="52"/>
  <c r="F189" i="40"/>
  <c r="F190" i="40"/>
  <c r="F196" i="40" s="1"/>
  <c r="E324" i="40"/>
  <c r="E484" i="40" s="1"/>
  <c r="C632" i="42"/>
  <c r="N215" i="41"/>
  <c r="N221" i="41" s="1"/>
  <c r="N214" i="41"/>
  <c r="M391" i="39"/>
  <c r="M392" i="39"/>
  <c r="M398" i="39" s="1"/>
  <c r="M501" i="39" s="1"/>
  <c r="D20" i="28"/>
  <c r="D411" i="28" s="1"/>
  <c r="O391" i="29"/>
  <c r="O392" i="29"/>
  <c r="O398" i="29" s="1"/>
  <c r="O501" i="29" s="1"/>
  <c r="L113" i="43"/>
  <c r="L114" i="43"/>
  <c r="L120" i="43" s="1"/>
  <c r="M63" i="33"/>
  <c r="M64" i="33"/>
  <c r="M70" i="33" s="1"/>
  <c r="M422" i="33" s="1"/>
  <c r="O63" i="27"/>
  <c r="O64" i="27"/>
  <c r="O70" i="27" s="1"/>
  <c r="O422" i="27" s="1"/>
  <c r="I317" i="15"/>
  <c r="I323" i="15" s="1"/>
  <c r="I316" i="15"/>
  <c r="J316" i="30"/>
  <c r="J317" i="30"/>
  <c r="J323" i="30" s="1"/>
  <c r="J483" i="30" s="1"/>
  <c r="G190" i="15"/>
  <c r="G196" i="15" s="1"/>
  <c r="G453" i="15" s="1"/>
  <c r="G189" i="15"/>
  <c r="E49" i="28"/>
  <c r="N416" i="28"/>
  <c r="D189" i="15"/>
  <c r="D190" i="15"/>
  <c r="D196" i="15" s="1"/>
  <c r="D453" i="15" s="1"/>
  <c r="D190" i="52"/>
  <c r="D196" i="52" s="1"/>
  <c r="D453" i="52" s="1"/>
  <c r="D189" i="52"/>
  <c r="M240" i="35"/>
  <c r="M241" i="35"/>
  <c r="M247" i="35" s="1"/>
  <c r="M465" i="35" s="1"/>
  <c r="G63" i="47"/>
  <c r="G64" i="47"/>
  <c r="G70" i="47" s="1"/>
  <c r="G422" i="47" s="1"/>
  <c r="N290" i="31"/>
  <c r="N291" i="31"/>
  <c r="N297" i="31" s="1"/>
  <c r="K240" i="35"/>
  <c r="K241" i="35"/>
  <c r="K247" i="35" s="1"/>
  <c r="K465" i="35" s="1"/>
  <c r="AA536" i="28"/>
  <c r="AA540" i="28"/>
  <c r="AA544" i="28"/>
  <c r="AA541" i="28"/>
  <c r="AA546" i="28"/>
  <c r="AA545" i="28"/>
  <c r="AA543" i="28"/>
  <c r="AA537" i="28"/>
  <c r="AA539" i="28"/>
  <c r="AA542" i="28"/>
  <c r="AA538" i="28"/>
  <c r="J64" i="45"/>
  <c r="J70" i="45" s="1"/>
  <c r="J422" i="45" s="1"/>
  <c r="J63" i="45"/>
  <c r="J113" i="41"/>
  <c r="J114" i="41"/>
  <c r="J120" i="41" s="1"/>
  <c r="J434" i="41" s="1"/>
  <c r="H45" i="50"/>
  <c r="H417" i="50" s="1"/>
  <c r="K189" i="25"/>
  <c r="K190" i="25"/>
  <c r="K196" i="25" s="1"/>
  <c r="K453" i="25" s="1"/>
  <c r="D316" i="27"/>
  <c r="D317" i="27"/>
  <c r="D323" i="27" s="1"/>
  <c r="D483" i="27" s="1"/>
  <c r="G113" i="44"/>
  <c r="G114" i="44"/>
  <c r="G120" i="44" s="1"/>
  <c r="G434" i="44" s="1"/>
  <c r="N392" i="24"/>
  <c r="N398" i="24" s="1"/>
  <c r="N391" i="24"/>
  <c r="I139" i="25"/>
  <c r="I140" i="25"/>
  <c r="I146" i="25" s="1"/>
  <c r="G189" i="29"/>
  <c r="G190" i="29"/>
  <c r="G196" i="29" s="1"/>
  <c r="G453" i="29" s="1"/>
  <c r="H290" i="41"/>
  <c r="H291" i="41"/>
  <c r="H297" i="41" s="1"/>
  <c r="H477" i="41" s="1"/>
  <c r="M316" i="35"/>
  <c r="M317" i="35"/>
  <c r="M323" i="35" s="1"/>
  <c r="M483" i="35" s="1"/>
  <c r="F416" i="48"/>
  <c r="H49" i="48"/>
  <c r="L64" i="26"/>
  <c r="L70" i="26" s="1"/>
  <c r="L63" i="26"/>
  <c r="I45" i="30"/>
  <c r="I43" i="30" s="1"/>
  <c r="J190" i="24"/>
  <c r="J196" i="24" s="1"/>
  <c r="J453" i="24" s="1"/>
  <c r="J189" i="24"/>
  <c r="E20" i="32"/>
  <c r="E411" i="32" s="1"/>
  <c r="D290" i="33"/>
  <c r="D291" i="33"/>
  <c r="D297" i="33" s="1"/>
  <c r="D477" i="33" s="1"/>
  <c r="N113" i="46"/>
  <c r="N114" i="46"/>
  <c r="N120" i="46" s="1"/>
  <c r="I114" i="39"/>
  <c r="I120" i="39" s="1"/>
  <c r="I113" i="39"/>
  <c r="C628" i="42"/>
  <c r="G317" i="24"/>
  <c r="G323" i="24" s="1"/>
  <c r="G483" i="24" s="1"/>
  <c r="G316" i="24"/>
  <c r="J214" i="36"/>
  <c r="J215" i="36"/>
  <c r="J221" i="36" s="1"/>
  <c r="J459" i="36" s="1"/>
  <c r="F20" i="50"/>
  <c r="F18" i="50" s="1"/>
  <c r="E113" i="43"/>
  <c r="E114" i="43"/>
  <c r="E120" i="43" s="1"/>
  <c r="E434" i="43" s="1"/>
  <c r="H140" i="49"/>
  <c r="H146" i="49" s="1"/>
  <c r="H440" i="49" s="1"/>
  <c r="H139" i="49"/>
  <c r="L392" i="50"/>
  <c r="L398" i="50" s="1"/>
  <c r="L391" i="50"/>
  <c r="J291" i="52"/>
  <c r="J297" i="52" s="1"/>
  <c r="J477" i="52" s="1"/>
  <c r="J290" i="52"/>
  <c r="N140" i="42"/>
  <c r="N146" i="42" s="1"/>
  <c r="N139" i="42"/>
  <c r="E63" i="38"/>
  <c r="E64" i="38"/>
  <c r="E70" i="38" s="1"/>
  <c r="E422" i="38" s="1"/>
  <c r="F139" i="24"/>
  <c r="F140" i="24"/>
  <c r="F146" i="24" s="1"/>
  <c r="L240" i="34"/>
  <c r="L241" i="34"/>
  <c r="L247" i="34" s="1"/>
  <c r="G45" i="52"/>
  <c r="G417" i="52" s="1"/>
  <c r="J391" i="36"/>
  <c r="J392" i="36"/>
  <c r="J398" i="36" s="1"/>
  <c r="J501" i="36" s="1"/>
  <c r="J64" i="48"/>
  <c r="J70" i="48" s="1"/>
  <c r="J422" i="48" s="1"/>
  <c r="J63" i="48"/>
  <c r="J214" i="47"/>
  <c r="J215" i="47"/>
  <c r="J221" i="47" s="1"/>
  <c r="J459" i="47" s="1"/>
  <c r="J139" i="33"/>
  <c r="J140" i="33"/>
  <c r="J146" i="33" s="1"/>
  <c r="J440" i="33" s="1"/>
  <c r="H20" i="31"/>
  <c r="H411" i="31" s="1"/>
  <c r="F20" i="35"/>
  <c r="F18" i="35" s="1"/>
  <c r="J189" i="40"/>
  <c r="J190" i="40"/>
  <c r="J196" i="40" s="1"/>
  <c r="J453" i="40" s="1"/>
  <c r="D45" i="50"/>
  <c r="D417" i="50" s="1"/>
  <c r="K20" i="39"/>
  <c r="K411" i="39" s="1"/>
  <c r="M248" i="46"/>
  <c r="M466" i="46" s="1"/>
  <c r="K290" i="39"/>
  <c r="K291" i="39"/>
  <c r="K297" i="39" s="1"/>
  <c r="K477" i="39" s="1"/>
  <c r="G431" i="28"/>
  <c r="K431" i="31"/>
  <c r="D446" i="39"/>
  <c r="E176" i="39"/>
  <c r="M214" i="26"/>
  <c r="M215" i="26"/>
  <c r="M221" i="26" s="1"/>
  <c r="M459" i="26" s="1"/>
  <c r="O316" i="32"/>
  <c r="O317" i="32"/>
  <c r="O323" i="32" s="1"/>
  <c r="O483" i="32" s="1"/>
  <c r="O113" i="47"/>
  <c r="O114" i="47"/>
  <c r="O120" i="47" s="1"/>
  <c r="O434" i="47" s="1"/>
  <c r="N190" i="29"/>
  <c r="N196" i="29" s="1"/>
  <c r="N189" i="29"/>
  <c r="F316" i="29"/>
  <c r="F317" i="29"/>
  <c r="F323" i="29" s="1"/>
  <c r="H20" i="41"/>
  <c r="H411" i="41" s="1"/>
  <c r="F113" i="51"/>
  <c r="F114" i="51"/>
  <c r="F120" i="51" s="1"/>
  <c r="G214" i="29"/>
  <c r="G215" i="29"/>
  <c r="G221" i="29" s="1"/>
  <c r="G459" i="29" s="1"/>
  <c r="G290" i="29"/>
  <c r="G291" i="29"/>
  <c r="G297" i="29" s="1"/>
  <c r="G477" i="29" s="1"/>
  <c r="N410" i="44"/>
  <c r="E24" i="44"/>
  <c r="M139" i="40"/>
  <c r="M140" i="40"/>
  <c r="M146" i="40" s="1"/>
  <c r="M440" i="40" s="1"/>
  <c r="L20" i="35"/>
  <c r="L18" i="35" s="1"/>
  <c r="N316" i="28"/>
  <c r="N317" i="28"/>
  <c r="N323" i="28" s="1"/>
  <c r="M214" i="51"/>
  <c r="M215" i="51"/>
  <c r="M221" i="51" s="1"/>
  <c r="M459" i="51" s="1"/>
  <c r="H139" i="45"/>
  <c r="H140" i="45"/>
  <c r="H146" i="45" s="1"/>
  <c r="H440" i="45" s="1"/>
  <c r="F290" i="45"/>
  <c r="J140" i="45"/>
  <c r="J146" i="45" s="1"/>
  <c r="J440" i="45" s="1"/>
  <c r="J139" i="45"/>
  <c r="D190" i="50"/>
  <c r="D196" i="50" s="1"/>
  <c r="D453" i="50" s="1"/>
  <c r="D189" i="50"/>
  <c r="M215" i="25"/>
  <c r="M221" i="25" s="1"/>
  <c r="M459" i="25" s="1"/>
  <c r="M214" i="25"/>
  <c r="E392" i="25"/>
  <c r="E398" i="25" s="1"/>
  <c r="E501" i="25" s="1"/>
  <c r="E391" i="25"/>
  <c r="N214" i="51"/>
  <c r="N215" i="51"/>
  <c r="N221" i="51" s="1"/>
  <c r="D240" i="27"/>
  <c r="D241" i="27"/>
  <c r="D247" i="27" s="1"/>
  <c r="D465" i="27" s="1"/>
  <c r="K241" i="26"/>
  <c r="K247" i="26" s="1"/>
  <c r="K465" i="26" s="1"/>
  <c r="K240" i="26"/>
  <c r="H392" i="37"/>
  <c r="H398" i="37" s="1"/>
  <c r="H501" i="37" s="1"/>
  <c r="H391" i="37"/>
  <c r="E24" i="47"/>
  <c r="N410" i="47"/>
  <c r="H241" i="29"/>
  <c r="H247" i="29" s="1"/>
  <c r="H465" i="29" s="1"/>
  <c r="H240" i="29"/>
  <c r="H140" i="29"/>
  <c r="H146" i="29" s="1"/>
  <c r="H440" i="29" s="1"/>
  <c r="H139" i="29"/>
  <c r="I45" i="25"/>
  <c r="I43" i="25" s="1"/>
  <c r="D20" i="41"/>
  <c r="D411" i="41" s="1"/>
  <c r="E214" i="38"/>
  <c r="E215" i="38"/>
  <c r="E221" i="38" s="1"/>
  <c r="E459" i="38" s="1"/>
  <c r="L215" i="45"/>
  <c r="L221" i="45" s="1"/>
  <c r="L214" i="45"/>
  <c r="M45" i="35"/>
  <c r="M417" i="35" s="1"/>
  <c r="O139" i="35"/>
  <c r="O140" i="35"/>
  <c r="O146" i="35" s="1"/>
  <c r="O440" i="35" s="1"/>
  <c r="L113" i="26"/>
  <c r="L114" i="26"/>
  <c r="L120" i="26" s="1"/>
  <c r="L45" i="36"/>
  <c r="L43" i="36" s="1"/>
  <c r="E317" i="52"/>
  <c r="E323" i="52" s="1"/>
  <c r="E483" i="52" s="1"/>
  <c r="E316" i="52"/>
  <c r="F410" i="36"/>
  <c r="H24" i="36"/>
  <c r="K63" i="24"/>
  <c r="K64" i="24"/>
  <c r="K70" i="24" s="1"/>
  <c r="K422" i="24" s="1"/>
  <c r="K139" i="26"/>
  <c r="K140" i="26"/>
  <c r="K146" i="26" s="1"/>
  <c r="K440" i="26" s="1"/>
  <c r="E140" i="31"/>
  <c r="E146" i="31" s="1"/>
  <c r="E440" i="31" s="1"/>
  <c r="E139" i="31"/>
  <c r="D139" i="44"/>
  <c r="D140" i="44"/>
  <c r="D146" i="44" s="1"/>
  <c r="D440" i="44" s="1"/>
  <c r="E241" i="31"/>
  <c r="E247" i="31" s="1"/>
  <c r="E465" i="31" s="1"/>
  <c r="E240" i="31"/>
  <c r="G241" i="48"/>
  <c r="G247" i="48" s="1"/>
  <c r="G465" i="48" s="1"/>
  <c r="G240" i="48"/>
  <c r="I45" i="37"/>
  <c r="I43" i="37" s="1"/>
  <c r="N45" i="40"/>
  <c r="N43" i="40" s="1"/>
  <c r="H45" i="49"/>
  <c r="H417" i="49" s="1"/>
  <c r="H316" i="33"/>
  <c r="H317" i="33"/>
  <c r="H323" i="33" s="1"/>
  <c r="H483" i="33" s="1"/>
  <c r="K140" i="30"/>
  <c r="K146" i="30" s="1"/>
  <c r="K440" i="30" s="1"/>
  <c r="K139" i="30"/>
  <c r="I416" i="24"/>
  <c r="K49" i="24"/>
  <c r="K214" i="43"/>
  <c r="K215" i="43"/>
  <c r="K221" i="43" s="1"/>
  <c r="K459" i="43" s="1"/>
  <c r="I20" i="43"/>
  <c r="I18" i="43" s="1"/>
  <c r="K45" i="48"/>
  <c r="K417" i="48" s="1"/>
  <c r="G139" i="40"/>
  <c r="G140" i="40"/>
  <c r="G146" i="40" s="1"/>
  <c r="G440" i="40" s="1"/>
  <c r="L291" i="32"/>
  <c r="L297" i="32" s="1"/>
  <c r="L290" i="32"/>
  <c r="N214" i="46"/>
  <c r="N215" i="46"/>
  <c r="N221" i="46" s="1"/>
  <c r="F45" i="44"/>
  <c r="F43" i="44" s="1"/>
  <c r="E63" i="49"/>
  <c r="E64" i="49"/>
  <c r="E70" i="49" s="1"/>
  <c r="E422" i="49" s="1"/>
  <c r="J214" i="38"/>
  <c r="J215" i="38"/>
  <c r="J221" i="38" s="1"/>
  <c r="J459" i="38" s="1"/>
  <c r="E139" i="48"/>
  <c r="E140" i="48"/>
  <c r="E146" i="48" s="1"/>
  <c r="E440" i="48" s="1"/>
  <c r="L189" i="44"/>
  <c r="L190" i="44"/>
  <c r="L196" i="44" s="1"/>
  <c r="G291" i="40"/>
  <c r="G297" i="40" s="1"/>
  <c r="G477" i="40" s="1"/>
  <c r="G290" i="40"/>
  <c r="F410" i="24"/>
  <c r="H24" i="24"/>
  <c r="M190" i="52"/>
  <c r="M196" i="52" s="1"/>
  <c r="M453" i="52" s="1"/>
  <c r="M189" i="52"/>
  <c r="E392" i="39"/>
  <c r="E398" i="39" s="1"/>
  <c r="E501" i="39" s="1"/>
  <c r="E391" i="39"/>
  <c r="J45" i="46"/>
  <c r="J417" i="46" s="1"/>
  <c r="D189" i="24"/>
  <c r="D190" i="24"/>
  <c r="D196" i="24" s="1"/>
  <c r="D453" i="24" s="1"/>
  <c r="O114" i="43"/>
  <c r="O120" i="43" s="1"/>
  <c r="O434" i="43" s="1"/>
  <c r="O113" i="43"/>
  <c r="L45" i="49"/>
  <c r="H49" i="24"/>
  <c r="F416" i="24"/>
  <c r="N139" i="46"/>
  <c r="N140" i="46"/>
  <c r="N146" i="46" s="1"/>
  <c r="O316" i="30"/>
  <c r="O317" i="30"/>
  <c r="O323" i="30" s="1"/>
  <c r="O483" i="30" s="1"/>
  <c r="F64" i="49"/>
  <c r="F70" i="49" s="1"/>
  <c r="F63" i="49"/>
  <c r="I214" i="52"/>
  <c r="I215" i="52"/>
  <c r="I221" i="52" s="1"/>
  <c r="O64" i="39"/>
  <c r="O70" i="39" s="1"/>
  <c r="O422" i="39" s="1"/>
  <c r="O63" i="39"/>
  <c r="G190" i="39"/>
  <c r="G196" i="39" s="1"/>
  <c r="G453" i="39" s="1"/>
  <c r="G189" i="39"/>
  <c r="L290" i="38"/>
  <c r="L291" i="38"/>
  <c r="L297" i="38" s="1"/>
  <c r="O291" i="43"/>
  <c r="O297" i="43" s="1"/>
  <c r="O477" i="43" s="1"/>
  <c r="O290" i="43"/>
  <c r="F291" i="44"/>
  <c r="F297" i="44" s="1"/>
  <c r="F290" i="44"/>
  <c r="N45" i="50"/>
  <c r="I45" i="33"/>
  <c r="I43" i="33" s="1"/>
  <c r="G20" i="42"/>
  <c r="G411" i="42" s="1"/>
  <c r="I410" i="46"/>
  <c r="K24" i="46"/>
  <c r="D241" i="28"/>
  <c r="D247" i="28" s="1"/>
  <c r="D465" i="28" s="1"/>
  <c r="D240" i="28"/>
  <c r="D316" i="29"/>
  <c r="D317" i="29"/>
  <c r="D323" i="29" s="1"/>
  <c r="D483" i="29" s="1"/>
  <c r="H392" i="49"/>
  <c r="H398" i="49" s="1"/>
  <c r="H501" i="49" s="1"/>
  <c r="H391" i="49"/>
  <c r="H290" i="39"/>
  <c r="H291" i="39"/>
  <c r="H297" i="39" s="1"/>
  <c r="H477" i="39" s="1"/>
  <c r="J240" i="15"/>
  <c r="J241" i="15"/>
  <c r="J247" i="15" s="1"/>
  <c r="J465" i="15" s="1"/>
  <c r="I291" i="25"/>
  <c r="I297" i="25" s="1"/>
  <c r="I290" i="25"/>
  <c r="E189" i="25"/>
  <c r="E190" i="25"/>
  <c r="E196" i="25" s="1"/>
  <c r="E453" i="25" s="1"/>
  <c r="D392" i="28"/>
  <c r="D398" i="28" s="1"/>
  <c r="D501" i="28" s="1"/>
  <c r="D391" i="28"/>
  <c r="H64" i="42"/>
  <c r="H70" i="42" s="1"/>
  <c r="H422" i="42" s="1"/>
  <c r="H63" i="42"/>
  <c r="E190" i="26"/>
  <c r="E196" i="26" s="1"/>
  <c r="E453" i="26" s="1"/>
  <c r="E189" i="26"/>
  <c r="K139" i="29"/>
  <c r="K140" i="29"/>
  <c r="K146" i="29" s="1"/>
  <c r="K440" i="29" s="1"/>
  <c r="D392" i="25"/>
  <c r="D398" i="25" s="1"/>
  <c r="D501" i="25" s="1"/>
  <c r="D391" i="25"/>
  <c r="F189" i="46"/>
  <c r="F190" i="46"/>
  <c r="F196" i="46" s="1"/>
  <c r="M240" i="26"/>
  <c r="M241" i="26"/>
  <c r="M247" i="26" s="1"/>
  <c r="M465" i="26" s="1"/>
  <c r="N49" i="25"/>
  <c r="L416" i="25"/>
  <c r="G64" i="28"/>
  <c r="G70" i="28" s="1"/>
  <c r="G422" i="28" s="1"/>
  <c r="G63" i="28"/>
  <c r="G392" i="41"/>
  <c r="G398" i="41" s="1"/>
  <c r="G501" i="41" s="1"/>
  <c r="G391" i="41"/>
  <c r="D139" i="30"/>
  <c r="D140" i="30"/>
  <c r="D146" i="30" s="1"/>
  <c r="D440" i="30" s="1"/>
  <c r="K20" i="35"/>
  <c r="K411" i="35" s="1"/>
  <c r="K63" i="29"/>
  <c r="K64" i="29"/>
  <c r="K70" i="29" s="1"/>
  <c r="K422" i="29" s="1"/>
  <c r="L214" i="28"/>
  <c r="L215" i="28"/>
  <c r="L221" i="28" s="1"/>
  <c r="N317" i="51"/>
  <c r="N323" i="51" s="1"/>
  <c r="N316" i="51"/>
  <c r="I416" i="47"/>
  <c r="K49" i="47"/>
  <c r="F416" i="49"/>
  <c r="H49" i="49"/>
  <c r="M140" i="45"/>
  <c r="M146" i="45" s="1"/>
  <c r="M440" i="45" s="1"/>
  <c r="M139" i="45"/>
  <c r="H391" i="27"/>
  <c r="H392" i="27"/>
  <c r="H398" i="27" s="1"/>
  <c r="H501" i="27" s="1"/>
  <c r="N317" i="25"/>
  <c r="N323" i="25" s="1"/>
  <c r="N316" i="25"/>
  <c r="D113" i="36"/>
  <c r="D114" i="36"/>
  <c r="D120" i="36" s="1"/>
  <c r="D434" i="36" s="1"/>
  <c r="J215" i="39"/>
  <c r="J221" i="39" s="1"/>
  <c r="J459" i="39" s="1"/>
  <c r="J214" i="39"/>
  <c r="AA543" i="29"/>
  <c r="AA539" i="29"/>
  <c r="AA535" i="29"/>
  <c r="AA540" i="29"/>
  <c r="AA545" i="29"/>
  <c r="AA537" i="29"/>
  <c r="AA538" i="29"/>
  <c r="AA544" i="29"/>
  <c r="AA536" i="29"/>
  <c r="AA541" i="29"/>
  <c r="AA542" i="29"/>
  <c r="AA546" i="29"/>
  <c r="G392" i="46"/>
  <c r="G398" i="46" s="1"/>
  <c r="G501" i="46" s="1"/>
  <c r="G391" i="46"/>
  <c r="E316" i="38"/>
  <c r="E317" i="38"/>
  <c r="E323" i="38" s="1"/>
  <c r="E483" i="38" s="1"/>
  <c r="N20" i="36"/>
  <c r="O291" i="49"/>
  <c r="O297" i="49" s="1"/>
  <c r="O477" i="49" s="1"/>
  <c r="O290" i="49"/>
  <c r="K240" i="24"/>
  <c r="K241" i="24"/>
  <c r="K247" i="24" s="1"/>
  <c r="K465" i="24" s="1"/>
  <c r="J189" i="50"/>
  <c r="J190" i="50"/>
  <c r="J196" i="50" s="1"/>
  <c r="J453" i="50" s="1"/>
  <c r="E316" i="31"/>
  <c r="E317" i="31"/>
  <c r="E323" i="31" s="1"/>
  <c r="E483" i="31" s="1"/>
  <c r="L139" i="37"/>
  <c r="L140" i="37"/>
  <c r="L146" i="37" s="1"/>
  <c r="M63" i="48"/>
  <c r="M64" i="48"/>
  <c r="M70" i="48" s="1"/>
  <c r="M422" i="48" s="1"/>
  <c r="O139" i="36"/>
  <c r="H24" i="52"/>
  <c r="F410" i="52"/>
  <c r="G392" i="38"/>
  <c r="G398" i="38" s="1"/>
  <c r="G501" i="38" s="1"/>
  <c r="G391" i="38"/>
  <c r="I392" i="34"/>
  <c r="I398" i="34" s="1"/>
  <c r="I391" i="34"/>
  <c r="N189" i="26"/>
  <c r="N190" i="26"/>
  <c r="N196" i="26" s="1"/>
  <c r="F114" i="30"/>
  <c r="F120" i="30" s="1"/>
  <c r="F113" i="30"/>
  <c r="H45" i="41"/>
  <c r="H417" i="41" s="1"/>
  <c r="F392" i="39"/>
  <c r="F398" i="39" s="1"/>
  <c r="F391" i="39"/>
  <c r="G20" i="43"/>
  <c r="G411" i="43" s="1"/>
  <c r="F215" i="39"/>
  <c r="F221" i="39" s="1"/>
  <c r="F214" i="39"/>
  <c r="L20" i="33"/>
  <c r="L18" i="33" s="1"/>
  <c r="O290" i="48"/>
  <c r="O291" i="48"/>
  <c r="O297" i="48" s="1"/>
  <c r="O477" i="48" s="1"/>
  <c r="L241" i="40"/>
  <c r="L247" i="40" s="1"/>
  <c r="L240" i="40"/>
  <c r="H45" i="40"/>
  <c r="H417" i="40" s="1"/>
  <c r="J316" i="38"/>
  <c r="J317" i="38"/>
  <c r="J323" i="38" s="1"/>
  <c r="J483" i="38" s="1"/>
  <c r="D140" i="42"/>
  <c r="D146" i="42" s="1"/>
  <c r="D440" i="42" s="1"/>
  <c r="D139" i="42"/>
  <c r="M431" i="49"/>
  <c r="L465" i="47"/>
  <c r="K391" i="24"/>
  <c r="K392" i="24"/>
  <c r="K398" i="24" s="1"/>
  <c r="K501" i="24" s="1"/>
  <c r="M100" i="27"/>
  <c r="F291" i="33"/>
  <c r="F297" i="33" s="1"/>
  <c r="F290" i="33"/>
  <c r="N189" i="35"/>
  <c r="N190" i="35"/>
  <c r="N196" i="35" s="1"/>
  <c r="L113" i="28"/>
  <c r="L114" i="28"/>
  <c r="L120" i="28" s="1"/>
  <c r="N20" i="51"/>
  <c r="N18" i="51" s="1"/>
  <c r="J291" i="42"/>
  <c r="J297" i="42" s="1"/>
  <c r="J477" i="42" s="1"/>
  <c r="J290" i="42"/>
  <c r="G316" i="45"/>
  <c r="G317" i="45"/>
  <c r="G323" i="45" s="1"/>
  <c r="G483" i="45" s="1"/>
  <c r="N140" i="30"/>
  <c r="N146" i="30" s="1"/>
  <c r="N139" i="30"/>
  <c r="G45" i="41"/>
  <c r="G417" i="41" s="1"/>
  <c r="L189" i="35"/>
  <c r="L190" i="35"/>
  <c r="L196" i="35" s="1"/>
  <c r="I241" i="35"/>
  <c r="I247" i="35" s="1"/>
  <c r="I240" i="35"/>
  <c r="O241" i="41"/>
  <c r="O247" i="41" s="1"/>
  <c r="O465" i="41" s="1"/>
  <c r="O240" i="41"/>
  <c r="F215" i="42"/>
  <c r="F221" i="42" s="1"/>
  <c r="F214" i="42"/>
  <c r="N63" i="25"/>
  <c r="N64" i="25"/>
  <c r="N70" i="25" s="1"/>
  <c r="I410" i="39"/>
  <c r="K24" i="39"/>
  <c r="M317" i="25"/>
  <c r="M323" i="25" s="1"/>
  <c r="M483" i="25" s="1"/>
  <c r="M316" i="25"/>
  <c r="H139" i="15"/>
  <c r="H140" i="15"/>
  <c r="H146" i="15" s="1"/>
  <c r="H440" i="15" s="1"/>
  <c r="J190" i="33"/>
  <c r="J196" i="33" s="1"/>
  <c r="J453" i="33" s="1"/>
  <c r="J189" i="33"/>
  <c r="N410" i="27"/>
  <c r="E24" i="27"/>
  <c r="M63" i="45"/>
  <c r="M64" i="45"/>
  <c r="M70" i="45" s="1"/>
  <c r="M422" i="45" s="1"/>
  <c r="K63" i="26"/>
  <c r="K64" i="26"/>
  <c r="K70" i="26" s="1"/>
  <c r="K422" i="26" s="1"/>
  <c r="N410" i="15"/>
  <c r="E24" i="15"/>
  <c r="N290" i="25"/>
  <c r="N291" i="25"/>
  <c r="N297" i="25" s="1"/>
  <c r="M113" i="34"/>
  <c r="M114" i="34"/>
  <c r="M120" i="34" s="1"/>
  <c r="M434" i="34" s="1"/>
  <c r="H45" i="42"/>
  <c r="H417" i="42" s="1"/>
  <c r="N49" i="45"/>
  <c r="L416" i="45"/>
  <c r="J392" i="32"/>
  <c r="J398" i="32" s="1"/>
  <c r="J501" i="32" s="1"/>
  <c r="J391" i="32"/>
  <c r="L316" i="35"/>
  <c r="L317" i="35"/>
  <c r="L323" i="35" s="1"/>
  <c r="N20" i="39"/>
  <c r="N18" i="39" s="1"/>
  <c r="M63" i="24"/>
  <c r="M64" i="24"/>
  <c r="M70" i="24" s="1"/>
  <c r="M422" i="24" s="1"/>
  <c r="I240" i="42"/>
  <c r="I241" i="42"/>
  <c r="I247" i="42" s="1"/>
  <c r="M214" i="24"/>
  <c r="M215" i="24"/>
  <c r="M221" i="24" s="1"/>
  <c r="M459" i="24" s="1"/>
  <c r="E20" i="34"/>
  <c r="E411" i="34" s="1"/>
  <c r="K190" i="40"/>
  <c r="K196" i="40" s="1"/>
  <c r="K453" i="40" s="1"/>
  <c r="K189" i="40"/>
  <c r="F190" i="37"/>
  <c r="F196" i="37" s="1"/>
  <c r="F189" i="37"/>
  <c r="M139" i="44"/>
  <c r="M140" i="44"/>
  <c r="M146" i="44" s="1"/>
  <c r="M440" i="44" s="1"/>
  <c r="N391" i="37"/>
  <c r="N392" i="37"/>
  <c r="N398" i="37" s="1"/>
  <c r="G20" i="48"/>
  <c r="G411" i="48" s="1"/>
  <c r="H24" i="48"/>
  <c r="F410" i="48"/>
  <c r="M241" i="43"/>
  <c r="M247" i="43" s="1"/>
  <c r="M465" i="43" s="1"/>
  <c r="M240" i="43"/>
  <c r="J113" i="33"/>
  <c r="J114" i="33"/>
  <c r="J120" i="33" s="1"/>
  <c r="J434" i="33" s="1"/>
  <c r="N45" i="48"/>
  <c r="N43" i="48" s="1"/>
  <c r="G214" i="37"/>
  <c r="G215" i="37"/>
  <c r="G221" i="37" s="1"/>
  <c r="G459" i="37" s="1"/>
  <c r="D140" i="52"/>
  <c r="D146" i="52" s="1"/>
  <c r="D440" i="52" s="1"/>
  <c r="D139" i="52"/>
  <c r="H240" i="38"/>
  <c r="H241" i="38"/>
  <c r="H247" i="38" s="1"/>
  <c r="H465" i="38" s="1"/>
  <c r="K316" i="43"/>
  <c r="K317" i="43"/>
  <c r="K323" i="43" s="1"/>
  <c r="K483" i="43" s="1"/>
  <c r="AA543" i="42"/>
  <c r="AA535" i="42"/>
  <c r="AA546" i="42"/>
  <c r="AA542" i="42"/>
  <c r="AA539" i="42"/>
  <c r="AA545" i="42"/>
  <c r="AA538" i="42"/>
  <c r="AA540" i="42"/>
  <c r="L20" i="24"/>
  <c r="L18" i="24" s="1"/>
  <c r="F214" i="51"/>
  <c r="F215" i="51"/>
  <c r="F221" i="51" s="1"/>
  <c r="J63" i="49"/>
  <c r="J64" i="49"/>
  <c r="J70" i="49" s="1"/>
  <c r="J422" i="49" s="1"/>
  <c r="H24" i="41"/>
  <c r="F410" i="41"/>
  <c r="K20" i="44"/>
  <c r="K411" i="44" s="1"/>
  <c r="M114" i="24"/>
  <c r="M120" i="24" s="1"/>
  <c r="M434" i="24" s="1"/>
  <c r="M113" i="24"/>
  <c r="M45" i="46"/>
  <c r="M417" i="46" s="1"/>
  <c r="F189" i="49"/>
  <c r="F190" i="49"/>
  <c r="F196" i="49" s="1"/>
  <c r="D20" i="26"/>
  <c r="D411" i="26" s="1"/>
  <c r="L241" i="44"/>
  <c r="L247" i="44" s="1"/>
  <c r="L240" i="44"/>
  <c r="M45" i="34"/>
  <c r="M417" i="34" s="1"/>
  <c r="F20" i="31"/>
  <c r="F18" i="31" s="1"/>
  <c r="K214" i="34"/>
  <c r="K215" i="34"/>
  <c r="K221" i="34" s="1"/>
  <c r="K459" i="34" s="1"/>
  <c r="I240" i="46"/>
  <c r="I241" i="46"/>
  <c r="I247" i="46" s="1"/>
  <c r="D63" i="43"/>
  <c r="D64" i="43"/>
  <c r="D70" i="43" s="1"/>
  <c r="D422" i="43" s="1"/>
  <c r="H20" i="37"/>
  <c r="H411" i="37" s="1"/>
  <c r="O189" i="44"/>
  <c r="O190" i="44"/>
  <c r="O196" i="44" s="1"/>
  <c r="O453" i="44" s="1"/>
  <c r="M472" i="38"/>
  <c r="O277" i="38"/>
  <c r="D96" i="28"/>
  <c r="D94" i="28" s="1"/>
  <c r="I410" i="45"/>
  <c r="K24" i="45"/>
  <c r="H121" i="25"/>
  <c r="H435" i="25" s="1"/>
  <c r="M20" i="41"/>
  <c r="M411" i="41" s="1"/>
  <c r="L113" i="45"/>
  <c r="L114" i="45"/>
  <c r="L120" i="45" s="1"/>
  <c r="N416" i="36"/>
  <c r="E49" i="36"/>
  <c r="D20" i="35"/>
  <c r="D411" i="35" s="1"/>
  <c r="D215" i="36"/>
  <c r="D221" i="36" s="1"/>
  <c r="D459" i="36" s="1"/>
  <c r="D214" i="36"/>
  <c r="N190" i="32"/>
  <c r="N196" i="32" s="1"/>
  <c r="N189" i="32"/>
  <c r="H113" i="24"/>
  <c r="H114" i="24"/>
  <c r="H120" i="24" s="1"/>
  <c r="H434" i="24" s="1"/>
  <c r="D20" i="45"/>
  <c r="D411" i="45" s="1"/>
  <c r="G190" i="51"/>
  <c r="G196" i="51" s="1"/>
  <c r="G453" i="51" s="1"/>
  <c r="G189" i="51"/>
  <c r="H45" i="25"/>
  <c r="H417" i="25" s="1"/>
  <c r="J240" i="43"/>
  <c r="J241" i="43"/>
  <c r="J247" i="43" s="1"/>
  <c r="J465" i="43" s="1"/>
  <c r="N140" i="44"/>
  <c r="N146" i="44" s="1"/>
  <c r="N139" i="44"/>
  <c r="H20" i="26"/>
  <c r="H411" i="26" s="1"/>
  <c r="H121" i="51"/>
  <c r="H435" i="51" s="1"/>
  <c r="I291" i="37"/>
  <c r="I297" i="37" s="1"/>
  <c r="I290" i="37"/>
  <c r="D492" i="26"/>
  <c r="I63" i="45"/>
  <c r="I64" i="45"/>
  <c r="I70" i="45" s="1"/>
  <c r="I410" i="29"/>
  <c r="K24" i="29"/>
  <c r="L391" i="28"/>
  <c r="L392" i="28"/>
  <c r="L398" i="28" s="1"/>
  <c r="O391" i="39"/>
  <c r="F290" i="29"/>
  <c r="F291" i="29"/>
  <c r="F297" i="29" s="1"/>
  <c r="H240" i="42"/>
  <c r="H241" i="42"/>
  <c r="H247" i="42" s="1"/>
  <c r="H465" i="42" s="1"/>
  <c r="I45" i="35"/>
  <c r="I43" i="35" s="1"/>
  <c r="J316" i="41"/>
  <c r="J317" i="41"/>
  <c r="J323" i="41" s="1"/>
  <c r="J483" i="41" s="1"/>
  <c r="K317" i="45"/>
  <c r="K323" i="45" s="1"/>
  <c r="K483" i="45" s="1"/>
  <c r="K316" i="45"/>
  <c r="F45" i="42"/>
  <c r="F43" i="42" s="1"/>
  <c r="E189" i="45"/>
  <c r="E190" i="45"/>
  <c r="E196" i="45" s="1"/>
  <c r="E453" i="45" s="1"/>
  <c r="M316" i="15"/>
  <c r="M317" i="15"/>
  <c r="M323" i="15" s="1"/>
  <c r="M483" i="15" s="1"/>
  <c r="J189" i="32"/>
  <c r="J190" i="32"/>
  <c r="J196" i="32" s="1"/>
  <c r="J453" i="32" s="1"/>
  <c r="N316" i="27"/>
  <c r="N317" i="27"/>
  <c r="N323" i="27" s="1"/>
  <c r="L113" i="35"/>
  <c r="L114" i="35"/>
  <c r="L120" i="35" s="1"/>
  <c r="D291" i="41"/>
  <c r="D297" i="41" s="1"/>
  <c r="D477" i="41" s="1"/>
  <c r="D290" i="41"/>
  <c r="D139" i="36"/>
  <c r="D140" i="36"/>
  <c r="D146" i="36" s="1"/>
  <c r="D440" i="36" s="1"/>
  <c r="J63" i="33"/>
  <c r="J64" i="33"/>
  <c r="J70" i="33" s="1"/>
  <c r="J422" i="33" s="1"/>
  <c r="M316" i="45"/>
  <c r="M317" i="45"/>
  <c r="M323" i="45" s="1"/>
  <c r="M483" i="45" s="1"/>
  <c r="H290" i="27"/>
  <c r="H291" i="27"/>
  <c r="H297" i="27" s="1"/>
  <c r="H477" i="27" s="1"/>
  <c r="J189" i="30"/>
  <c r="J190" i="30"/>
  <c r="J196" i="30" s="1"/>
  <c r="J453" i="30" s="1"/>
  <c r="N113" i="28"/>
  <c r="N114" i="28"/>
  <c r="N120" i="28" s="1"/>
  <c r="G214" i="30"/>
  <c r="G215" i="30"/>
  <c r="G221" i="30" s="1"/>
  <c r="G459" i="30" s="1"/>
  <c r="G113" i="46"/>
  <c r="G114" i="46"/>
  <c r="G120" i="46" s="1"/>
  <c r="G434" i="46" s="1"/>
  <c r="H139" i="42"/>
  <c r="H140" i="42"/>
  <c r="H146" i="42" s="1"/>
  <c r="H440" i="42" s="1"/>
  <c r="L317" i="45"/>
  <c r="L323" i="45" s="1"/>
  <c r="L316" i="45"/>
  <c r="O214" i="28"/>
  <c r="O215" i="28"/>
  <c r="O221" i="28" s="1"/>
  <c r="O459" i="28" s="1"/>
  <c r="L391" i="26"/>
  <c r="L392" i="26"/>
  <c r="L398" i="26" s="1"/>
  <c r="M241" i="24"/>
  <c r="M247" i="24" s="1"/>
  <c r="M465" i="24" s="1"/>
  <c r="M240" i="24"/>
  <c r="G113" i="51"/>
  <c r="G114" i="51"/>
  <c r="G120" i="51" s="1"/>
  <c r="G434" i="51" s="1"/>
  <c r="L316" i="47"/>
  <c r="L317" i="47"/>
  <c r="L323" i="47" s="1"/>
  <c r="K63" i="40"/>
  <c r="K64" i="40"/>
  <c r="K70" i="40" s="1"/>
  <c r="K422" i="40" s="1"/>
  <c r="D290" i="32"/>
  <c r="D291" i="32"/>
  <c r="D297" i="32" s="1"/>
  <c r="D477" i="32" s="1"/>
  <c r="F290" i="43"/>
  <c r="F291" i="43"/>
  <c r="F297" i="43" s="1"/>
  <c r="G139" i="39"/>
  <c r="G140" i="39"/>
  <c r="G146" i="39" s="1"/>
  <c r="G440" i="39" s="1"/>
  <c r="D113" i="39"/>
  <c r="D114" i="39"/>
  <c r="D120" i="39" s="1"/>
  <c r="D434" i="39" s="1"/>
  <c r="E241" i="42"/>
  <c r="E247" i="42" s="1"/>
  <c r="E465" i="42" s="1"/>
  <c r="E240" i="42"/>
  <c r="D189" i="31"/>
  <c r="D190" i="31"/>
  <c r="D196" i="31" s="1"/>
  <c r="D453" i="31" s="1"/>
  <c r="I214" i="46"/>
  <c r="I215" i="46"/>
  <c r="I221" i="46" s="1"/>
  <c r="G45" i="34"/>
  <c r="G417" i="34" s="1"/>
  <c r="G20" i="31"/>
  <c r="G411" i="31" s="1"/>
  <c r="M190" i="40"/>
  <c r="M196" i="40" s="1"/>
  <c r="M453" i="40" s="1"/>
  <c r="M189" i="40"/>
  <c r="K20" i="37"/>
  <c r="K411" i="37" s="1"/>
  <c r="D45" i="37"/>
  <c r="D417" i="37" s="1"/>
  <c r="G291" i="43"/>
  <c r="G297" i="43" s="1"/>
  <c r="G477" i="43" s="1"/>
  <c r="G290" i="43"/>
  <c r="I214" i="33"/>
  <c r="I215" i="33"/>
  <c r="I221" i="33" s="1"/>
  <c r="G241" i="38"/>
  <c r="G247" i="38" s="1"/>
  <c r="G465" i="38" s="1"/>
  <c r="G240" i="38"/>
  <c r="E20" i="35"/>
  <c r="E411" i="35" s="1"/>
  <c r="O140" i="37"/>
  <c r="O146" i="37" s="1"/>
  <c r="O440" i="37" s="1"/>
  <c r="O139" i="37"/>
  <c r="I140" i="32"/>
  <c r="I146" i="32" s="1"/>
  <c r="I139" i="32"/>
  <c r="D241" i="33"/>
  <c r="D247" i="33" s="1"/>
  <c r="D465" i="33" s="1"/>
  <c r="D240" i="33"/>
  <c r="I20" i="51"/>
  <c r="I18" i="51" s="1"/>
  <c r="I45" i="42"/>
  <c r="I43" i="42" s="1"/>
  <c r="I416" i="52"/>
  <c r="K49" i="52"/>
  <c r="L290" i="34"/>
  <c r="L291" i="34"/>
  <c r="L297" i="34" s="1"/>
  <c r="N290" i="32"/>
  <c r="N291" i="32"/>
  <c r="N297" i="32" s="1"/>
  <c r="L189" i="52"/>
  <c r="L190" i="52"/>
  <c r="L196" i="52" s="1"/>
  <c r="I63" i="46"/>
  <c r="I64" i="46"/>
  <c r="I70" i="46" s="1"/>
  <c r="M139" i="43"/>
  <c r="M140" i="43"/>
  <c r="M146" i="43" s="1"/>
  <c r="M440" i="43" s="1"/>
  <c r="D63" i="40"/>
  <c r="D64" i="40"/>
  <c r="D70" i="40" s="1"/>
  <c r="D422" i="40" s="1"/>
  <c r="M498" i="36"/>
  <c r="D621" i="36" s="1"/>
  <c r="N465" i="33"/>
  <c r="G190" i="26"/>
  <c r="G196" i="26" s="1"/>
  <c r="G453" i="26" s="1"/>
  <c r="K20" i="41"/>
  <c r="K411" i="41" s="1"/>
  <c r="H139" i="44"/>
  <c r="H140" i="44"/>
  <c r="H146" i="44" s="1"/>
  <c r="H440" i="44" s="1"/>
  <c r="F45" i="15"/>
  <c r="F43" i="15" s="1"/>
  <c r="K317" i="44"/>
  <c r="K323" i="44" s="1"/>
  <c r="K483" i="44" s="1"/>
  <c r="K316" i="44"/>
  <c r="I392" i="51"/>
  <c r="I398" i="51" s="1"/>
  <c r="I391" i="51"/>
  <c r="E399" i="27"/>
  <c r="E502" i="27" s="1"/>
  <c r="F20" i="25"/>
  <c r="F18" i="25" s="1"/>
  <c r="G324" i="30"/>
  <c r="G484" i="30" s="1"/>
  <c r="N240" i="41"/>
  <c r="N241" i="41"/>
  <c r="N247" i="41" s="1"/>
  <c r="M240" i="37"/>
  <c r="M241" i="37"/>
  <c r="M247" i="37" s="1"/>
  <c r="M465" i="37" s="1"/>
  <c r="I197" i="31"/>
  <c r="I195" i="31" s="1"/>
  <c r="G20" i="32"/>
  <c r="G411" i="32" s="1"/>
  <c r="H114" i="38"/>
  <c r="H120" i="38" s="1"/>
  <c r="H434" i="38" s="1"/>
  <c r="H113" i="38"/>
  <c r="L392" i="39"/>
  <c r="L398" i="39" s="1"/>
  <c r="L391" i="39"/>
  <c r="L317" i="34"/>
  <c r="L323" i="34" s="1"/>
  <c r="L316" i="34"/>
  <c r="F20" i="34"/>
  <c r="F18" i="34" s="1"/>
  <c r="AA542" i="39"/>
  <c r="AA535" i="39"/>
  <c r="AA546" i="39"/>
  <c r="AA539" i="39"/>
  <c r="J449" i="28"/>
  <c r="G291" i="28"/>
  <c r="G297" i="28" s="1"/>
  <c r="G477" i="28" s="1"/>
  <c r="G290" i="28"/>
  <c r="E45" i="35"/>
  <c r="E417" i="35" s="1"/>
  <c r="O291" i="35"/>
  <c r="O297" i="35" s="1"/>
  <c r="O477" i="35" s="1"/>
  <c r="O290" i="35"/>
  <c r="E24" i="33"/>
  <c r="N410" i="33"/>
  <c r="K392" i="52"/>
  <c r="K398" i="52" s="1"/>
  <c r="K501" i="52" s="1"/>
  <c r="K391" i="52"/>
  <c r="N190" i="45"/>
  <c r="N196" i="45" s="1"/>
  <c r="N189" i="45"/>
  <c r="L45" i="30"/>
  <c r="L43" i="30" s="1"/>
  <c r="E45" i="25"/>
  <c r="E417" i="25" s="1"/>
  <c r="O290" i="27"/>
  <c r="O291" i="27"/>
  <c r="O297" i="27" s="1"/>
  <c r="O477" i="27" s="1"/>
  <c r="D190" i="25"/>
  <c r="D196" i="25" s="1"/>
  <c r="D453" i="25" s="1"/>
  <c r="D189" i="25"/>
  <c r="I240" i="33"/>
  <c r="I241" i="33"/>
  <c r="I247" i="33" s="1"/>
  <c r="O290" i="51"/>
  <c r="O291" i="51"/>
  <c r="O297" i="51" s="1"/>
  <c r="O477" i="51" s="1"/>
  <c r="O139" i="50"/>
  <c r="O140" i="50"/>
  <c r="O146" i="50" s="1"/>
  <c r="O440" i="50" s="1"/>
  <c r="J392" i="29"/>
  <c r="J398" i="29" s="1"/>
  <c r="J501" i="29" s="1"/>
  <c r="J391" i="29"/>
  <c r="M189" i="41"/>
  <c r="M190" i="41"/>
  <c r="M196" i="41" s="1"/>
  <c r="M453" i="41" s="1"/>
  <c r="K140" i="36"/>
  <c r="K146" i="36" s="1"/>
  <c r="K440" i="36" s="1"/>
  <c r="K139" i="36"/>
  <c r="N114" i="31"/>
  <c r="N120" i="31" s="1"/>
  <c r="F113" i="47"/>
  <c r="F114" i="47"/>
  <c r="F120" i="47" s="1"/>
  <c r="O139" i="29"/>
  <c r="O140" i="29"/>
  <c r="O146" i="29" s="1"/>
  <c r="O440" i="29" s="1"/>
  <c r="M391" i="27"/>
  <c r="M392" i="27"/>
  <c r="M398" i="27" s="1"/>
  <c r="M501" i="27" s="1"/>
  <c r="D316" i="36"/>
  <c r="D317" i="36"/>
  <c r="D323" i="36" s="1"/>
  <c r="D483" i="36" s="1"/>
  <c r="H215" i="50"/>
  <c r="H221" i="50" s="1"/>
  <c r="H459" i="50" s="1"/>
  <c r="H214" i="50"/>
  <c r="K215" i="44"/>
  <c r="K221" i="44" s="1"/>
  <c r="K459" i="44" s="1"/>
  <c r="K214" i="44"/>
  <c r="G189" i="41"/>
  <c r="G190" i="41"/>
  <c r="G196" i="41" s="1"/>
  <c r="G453" i="41" s="1"/>
  <c r="E63" i="29"/>
  <c r="E64" i="29"/>
  <c r="E70" i="29" s="1"/>
  <c r="E422" i="29" s="1"/>
  <c r="H140" i="48"/>
  <c r="H146" i="48" s="1"/>
  <c r="H440" i="48" s="1"/>
  <c r="H139" i="48"/>
  <c r="I113" i="35"/>
  <c r="I114" i="35"/>
  <c r="I120" i="35" s="1"/>
  <c r="K189" i="32"/>
  <c r="K190" i="32"/>
  <c r="K196" i="32" s="1"/>
  <c r="K453" i="32" s="1"/>
  <c r="D113" i="15"/>
  <c r="D114" i="15"/>
  <c r="D120" i="15" s="1"/>
  <c r="D434" i="15" s="1"/>
  <c r="E20" i="15"/>
  <c r="E411" i="15" s="1"/>
  <c r="I316" i="49"/>
  <c r="I317" i="49"/>
  <c r="I323" i="49" s="1"/>
  <c r="D45" i="48"/>
  <c r="D417" i="48" s="1"/>
  <c r="K20" i="42"/>
  <c r="K411" i="42" s="1"/>
  <c r="G241" i="46"/>
  <c r="G247" i="46" s="1"/>
  <c r="G465" i="46" s="1"/>
  <c r="G240" i="46"/>
  <c r="K240" i="40"/>
  <c r="K241" i="40"/>
  <c r="K247" i="40" s="1"/>
  <c r="K465" i="40" s="1"/>
  <c r="D215" i="44"/>
  <c r="D221" i="44" s="1"/>
  <c r="D459" i="44" s="1"/>
  <c r="D214" i="44"/>
  <c r="N290" i="37"/>
  <c r="N291" i="37"/>
  <c r="N297" i="37" s="1"/>
  <c r="D63" i="31"/>
  <c r="D64" i="31"/>
  <c r="D70" i="31" s="1"/>
  <c r="D422" i="31" s="1"/>
  <c r="F214" i="36"/>
  <c r="F215" i="36"/>
  <c r="F221" i="36" s="1"/>
  <c r="L317" i="46"/>
  <c r="L323" i="46" s="1"/>
  <c r="L316" i="46"/>
  <c r="M316" i="26"/>
  <c r="M317" i="26"/>
  <c r="M323" i="26" s="1"/>
  <c r="M483" i="26" s="1"/>
  <c r="D291" i="26"/>
  <c r="D297" i="26" s="1"/>
  <c r="D477" i="26" s="1"/>
  <c r="D290" i="26"/>
  <c r="N214" i="39"/>
  <c r="N215" i="39"/>
  <c r="N221" i="39" s="1"/>
  <c r="N392" i="49"/>
  <c r="N398" i="49" s="1"/>
  <c r="N391" i="49"/>
  <c r="I317" i="33"/>
  <c r="I323" i="33" s="1"/>
  <c r="I316" i="33"/>
  <c r="L416" i="34"/>
  <c r="N49" i="34"/>
  <c r="AA537" i="33"/>
  <c r="AA543" i="33"/>
  <c r="AA535" i="33"/>
  <c r="AA540" i="33"/>
  <c r="AA539" i="33"/>
  <c r="AA542" i="33"/>
  <c r="AA545" i="33"/>
  <c r="AA536" i="33"/>
  <c r="AA538" i="33"/>
  <c r="AA544" i="33"/>
  <c r="I63" i="49"/>
  <c r="I64" i="49"/>
  <c r="I70" i="49" s="1"/>
  <c r="E298" i="51"/>
  <c r="E478" i="51" s="1"/>
  <c r="F416" i="37"/>
  <c r="H49" i="37"/>
  <c r="E215" i="32"/>
  <c r="E221" i="32" s="1"/>
  <c r="E459" i="32" s="1"/>
  <c r="E214" i="32"/>
  <c r="F248" i="26"/>
  <c r="F246" i="26" s="1"/>
  <c r="N114" i="52"/>
  <c r="N120" i="52" s="1"/>
  <c r="N113" i="52"/>
  <c r="D139" i="31"/>
  <c r="D140" i="31"/>
  <c r="D146" i="31" s="1"/>
  <c r="D440" i="31" s="1"/>
  <c r="M241" i="52"/>
  <c r="M247" i="52" s="1"/>
  <c r="M465" i="52" s="1"/>
  <c r="M240" i="52"/>
  <c r="O20" i="37"/>
  <c r="O411" i="37" s="1"/>
  <c r="L140" i="49"/>
  <c r="L146" i="49" s="1"/>
  <c r="L139" i="49"/>
  <c r="L271" i="44"/>
  <c r="K498" i="31"/>
  <c r="D628" i="31" s="1"/>
  <c r="E172" i="29"/>
  <c r="E170" i="29" s="1"/>
  <c r="K240" i="45"/>
  <c r="K241" i="45"/>
  <c r="K247" i="45" s="1"/>
  <c r="K465" i="45" s="1"/>
  <c r="J45" i="27"/>
  <c r="J417" i="27" s="1"/>
  <c r="L20" i="48"/>
  <c r="L18" i="48" s="1"/>
  <c r="M241" i="33"/>
  <c r="M247" i="33" s="1"/>
  <c r="M465" i="33" s="1"/>
  <c r="M240" i="33"/>
  <c r="H64" i="34"/>
  <c r="H70" i="34" s="1"/>
  <c r="H422" i="34" s="1"/>
  <c r="H63" i="34"/>
  <c r="F290" i="27"/>
  <c r="F291" i="27"/>
  <c r="F297" i="27" s="1"/>
  <c r="F416" i="27"/>
  <c r="H49" i="27"/>
  <c r="O391" i="45"/>
  <c r="O392" i="45"/>
  <c r="O398" i="45" s="1"/>
  <c r="O501" i="45" s="1"/>
  <c r="M291" i="36"/>
  <c r="M297" i="36" s="1"/>
  <c r="M477" i="36" s="1"/>
  <c r="M290" i="36"/>
  <c r="J20" i="29"/>
  <c r="J411" i="29" s="1"/>
  <c r="H24" i="38"/>
  <c r="F410" i="38"/>
  <c r="H241" i="43"/>
  <c r="H247" i="43" s="1"/>
  <c r="H465" i="43" s="1"/>
  <c r="H240" i="43"/>
  <c r="J290" i="41"/>
  <c r="J291" i="41"/>
  <c r="J297" i="41" s="1"/>
  <c r="J477" i="41" s="1"/>
  <c r="I416" i="34"/>
  <c r="K49" i="34"/>
  <c r="O63" i="28"/>
  <c r="O64" i="28"/>
  <c r="O70" i="28" s="1"/>
  <c r="O422" i="28" s="1"/>
  <c r="D45" i="27"/>
  <c r="D417" i="27" s="1"/>
  <c r="G241" i="27"/>
  <c r="G247" i="27" s="1"/>
  <c r="G465" i="27" s="1"/>
  <c r="G240" i="27"/>
  <c r="E240" i="52"/>
  <c r="E241" i="52"/>
  <c r="E247" i="52" s="1"/>
  <c r="E465" i="52" s="1"/>
  <c r="L113" i="41"/>
  <c r="L114" i="41"/>
  <c r="L120" i="41" s="1"/>
  <c r="J113" i="35"/>
  <c r="J114" i="35"/>
  <c r="J120" i="35" s="1"/>
  <c r="J434" i="35" s="1"/>
  <c r="K49" i="49"/>
  <c r="I416" i="49"/>
  <c r="M241" i="25"/>
  <c r="M247" i="25" s="1"/>
  <c r="M465" i="25" s="1"/>
  <c r="M240" i="25"/>
  <c r="M139" i="35"/>
  <c r="M140" i="35"/>
  <c r="M146" i="35" s="1"/>
  <c r="M440" i="35" s="1"/>
  <c r="N391" i="26"/>
  <c r="N392" i="26"/>
  <c r="N398" i="26" s="1"/>
  <c r="N45" i="33"/>
  <c r="N43" i="33" s="1"/>
  <c r="N240" i="36"/>
  <c r="N241" i="36"/>
  <c r="N247" i="36" s="1"/>
  <c r="J63" i="24"/>
  <c r="J64" i="24"/>
  <c r="J70" i="24" s="1"/>
  <c r="J422" i="24" s="1"/>
  <c r="M214" i="32"/>
  <c r="M215" i="32"/>
  <c r="M221" i="32" s="1"/>
  <c r="M459" i="32" s="1"/>
  <c r="D113" i="33"/>
  <c r="D114" i="33"/>
  <c r="D120" i="33" s="1"/>
  <c r="D434" i="33" s="1"/>
  <c r="K291" i="37"/>
  <c r="K297" i="37" s="1"/>
  <c r="K477" i="37" s="1"/>
  <c r="K290" i="37"/>
  <c r="N317" i="34"/>
  <c r="N323" i="34" s="1"/>
  <c r="N316" i="34"/>
  <c r="E20" i="40"/>
  <c r="E411" i="40" s="1"/>
  <c r="M391" i="38"/>
  <c r="M392" i="38"/>
  <c r="M398" i="38" s="1"/>
  <c r="M501" i="38" s="1"/>
  <c r="E20" i="30"/>
  <c r="O317" i="36"/>
  <c r="O323" i="36" s="1"/>
  <c r="O483" i="36" s="1"/>
  <c r="O316" i="36"/>
  <c r="F392" i="37"/>
  <c r="F398" i="37" s="1"/>
  <c r="F391" i="37"/>
  <c r="L416" i="40"/>
  <c r="N49" i="40"/>
  <c r="I290" i="34"/>
  <c r="I291" i="34"/>
  <c r="I297" i="34" s="1"/>
  <c r="D45" i="26"/>
  <c r="D417" i="26" s="1"/>
  <c r="E215" i="43"/>
  <c r="E221" i="43" s="1"/>
  <c r="E459" i="43" s="1"/>
  <c r="E214" i="43"/>
  <c r="F140" i="31"/>
  <c r="F146" i="31" s="1"/>
  <c r="F139" i="31"/>
  <c r="G114" i="43"/>
  <c r="G120" i="43" s="1"/>
  <c r="G434" i="43" s="1"/>
  <c r="G113" i="43"/>
  <c r="H391" i="42"/>
  <c r="H392" i="42"/>
  <c r="H398" i="42" s="1"/>
  <c r="H501" i="42" s="1"/>
  <c r="F391" i="40"/>
  <c r="F392" i="40"/>
  <c r="F398" i="40" s="1"/>
  <c r="D189" i="51"/>
  <c r="D190" i="51"/>
  <c r="D196" i="51" s="1"/>
  <c r="D453" i="51" s="1"/>
  <c r="F214" i="50"/>
  <c r="F215" i="50"/>
  <c r="F221" i="50" s="1"/>
  <c r="E139" i="50"/>
  <c r="E140" i="50"/>
  <c r="E146" i="50" s="1"/>
  <c r="E440" i="50" s="1"/>
  <c r="L113" i="32"/>
  <c r="L114" i="32"/>
  <c r="L120" i="32" s="1"/>
  <c r="H190" i="40"/>
  <c r="H196" i="40" s="1"/>
  <c r="H453" i="40" s="1"/>
  <c r="H189" i="40"/>
  <c r="K45" i="46"/>
  <c r="K417" i="46" s="1"/>
  <c r="N316" i="38"/>
  <c r="N317" i="38"/>
  <c r="N323" i="38" s="1"/>
  <c r="I113" i="37"/>
  <c r="I114" i="37"/>
  <c r="I120" i="37" s="1"/>
  <c r="J139" i="31"/>
  <c r="J140" i="31"/>
  <c r="J146" i="31" s="1"/>
  <c r="J440" i="31" s="1"/>
  <c r="D45" i="33"/>
  <c r="D417" i="33" s="1"/>
  <c r="M45" i="42"/>
  <c r="M417" i="42" s="1"/>
  <c r="D215" i="46"/>
  <c r="D221" i="46" s="1"/>
  <c r="D459" i="46" s="1"/>
  <c r="D214" i="46"/>
  <c r="N114" i="32"/>
  <c r="N120" i="32" s="1"/>
  <c r="N113" i="32"/>
  <c r="M189" i="46"/>
  <c r="M190" i="46"/>
  <c r="M196" i="46" s="1"/>
  <c r="M453" i="46" s="1"/>
  <c r="N317" i="32"/>
  <c r="N323" i="32" s="1"/>
  <c r="N316" i="32"/>
  <c r="M45" i="43"/>
  <c r="M417" i="43" s="1"/>
  <c r="D215" i="38"/>
  <c r="D221" i="38" s="1"/>
  <c r="D459" i="38" s="1"/>
  <c r="D214" i="38"/>
  <c r="L317" i="49"/>
  <c r="L323" i="49" s="1"/>
  <c r="J498" i="34"/>
  <c r="D627" i="34" s="1"/>
  <c r="O428" i="47"/>
  <c r="E100" i="47"/>
  <c r="L477" i="24"/>
  <c r="M63" i="52"/>
  <c r="M64" i="52"/>
  <c r="M70" i="52" s="1"/>
  <c r="M422" i="52" s="1"/>
  <c r="E113" i="39"/>
  <c r="E114" i="39"/>
  <c r="E120" i="39" s="1"/>
  <c r="E434" i="39" s="1"/>
  <c r="D492" i="52"/>
  <c r="O429" i="37"/>
  <c r="F100" i="37"/>
  <c r="O291" i="34"/>
  <c r="O297" i="34" s="1"/>
  <c r="O477" i="34" s="1"/>
  <c r="O290" i="34"/>
  <c r="M492" i="31"/>
  <c r="M214" i="50"/>
  <c r="M215" i="50"/>
  <c r="M221" i="50" s="1"/>
  <c r="M459" i="50" s="1"/>
  <c r="F113" i="44"/>
  <c r="F114" i="44"/>
  <c r="F120" i="44" s="1"/>
  <c r="L215" i="46"/>
  <c r="L221" i="46" s="1"/>
  <c r="L214" i="46"/>
  <c r="K20" i="50"/>
  <c r="K411" i="50" s="1"/>
  <c r="D147" i="38"/>
  <c r="D441" i="38" s="1"/>
  <c r="G291" i="27"/>
  <c r="G297" i="27" s="1"/>
  <c r="G477" i="27" s="1"/>
  <c r="G290" i="27"/>
  <c r="F190" i="28"/>
  <c r="F196" i="28" s="1"/>
  <c r="F189" i="28"/>
  <c r="L391" i="43"/>
  <c r="L392" i="43"/>
  <c r="L398" i="43" s="1"/>
  <c r="F291" i="51"/>
  <c r="F297" i="51" s="1"/>
  <c r="F290" i="51"/>
  <c r="M291" i="28"/>
  <c r="M297" i="28" s="1"/>
  <c r="M477" i="28" s="1"/>
  <c r="M290" i="28"/>
  <c r="J189" i="25"/>
  <c r="J190" i="25"/>
  <c r="J196" i="25" s="1"/>
  <c r="J453" i="25" s="1"/>
  <c r="N63" i="43"/>
  <c r="N64" i="43"/>
  <c r="N70" i="43" s="1"/>
  <c r="E392" i="35"/>
  <c r="E398" i="35" s="1"/>
  <c r="E501" i="35" s="1"/>
  <c r="E391" i="35"/>
  <c r="L392" i="25"/>
  <c r="L398" i="25" s="1"/>
  <c r="L391" i="25"/>
  <c r="E20" i="48"/>
  <c r="E411" i="48" s="1"/>
  <c r="F20" i="33"/>
  <c r="F18" i="33" s="1"/>
  <c r="D291" i="35"/>
  <c r="D297" i="35" s="1"/>
  <c r="D477" i="35" s="1"/>
  <c r="D290" i="35"/>
  <c r="D316" i="24"/>
  <c r="D317" i="24"/>
  <c r="D323" i="24" s="1"/>
  <c r="D483" i="24" s="1"/>
  <c r="H189" i="45"/>
  <c r="H190" i="45"/>
  <c r="H196" i="45" s="1"/>
  <c r="H453" i="45" s="1"/>
  <c r="G139" i="25"/>
  <c r="G140" i="25"/>
  <c r="G146" i="25" s="1"/>
  <c r="G440" i="25" s="1"/>
  <c r="J214" i="25"/>
  <c r="J215" i="25"/>
  <c r="J221" i="25" s="1"/>
  <c r="J459" i="25" s="1"/>
  <c r="N140" i="51"/>
  <c r="N146" i="51" s="1"/>
  <c r="N139" i="51"/>
  <c r="M317" i="30"/>
  <c r="M323" i="30" s="1"/>
  <c r="M483" i="30" s="1"/>
  <c r="M316" i="30"/>
  <c r="G20" i="25"/>
  <c r="G411" i="25" s="1"/>
  <c r="G63" i="41"/>
  <c r="G64" i="41"/>
  <c r="G70" i="41" s="1"/>
  <c r="G422" i="41" s="1"/>
  <c r="L416" i="41"/>
  <c r="N49" i="41"/>
  <c r="M214" i="48"/>
  <c r="M215" i="48"/>
  <c r="M221" i="48" s="1"/>
  <c r="M459" i="48" s="1"/>
  <c r="H240" i="49"/>
  <c r="H241" i="49"/>
  <c r="H247" i="49" s="1"/>
  <c r="H465" i="49" s="1"/>
  <c r="N114" i="24"/>
  <c r="N120" i="24" s="1"/>
  <c r="N113" i="24"/>
  <c r="I113" i="15"/>
  <c r="I114" i="15"/>
  <c r="I120" i="15" s="1"/>
  <c r="H215" i="29"/>
  <c r="H221" i="29" s="1"/>
  <c r="H459" i="29" s="1"/>
  <c r="H214" i="29"/>
  <c r="L240" i="46"/>
  <c r="L241" i="46"/>
  <c r="L247" i="46" s="1"/>
  <c r="F140" i="40"/>
  <c r="F146" i="40" s="1"/>
  <c r="F139" i="40"/>
  <c r="N113" i="36"/>
  <c r="N114" i="36"/>
  <c r="N120" i="36" s="1"/>
  <c r="N140" i="24"/>
  <c r="N146" i="24" s="1"/>
  <c r="N139" i="24"/>
  <c r="K240" i="51"/>
  <c r="M316" i="24"/>
  <c r="M317" i="24"/>
  <c r="M323" i="24" s="1"/>
  <c r="M483" i="24" s="1"/>
  <c r="D240" i="47"/>
  <c r="D241" i="47"/>
  <c r="D247" i="47" s="1"/>
  <c r="D465" i="47" s="1"/>
  <c r="H391" i="52"/>
  <c r="H392" i="52"/>
  <c r="H398" i="52" s="1"/>
  <c r="H501" i="52" s="1"/>
  <c r="K190" i="38"/>
  <c r="K196" i="38" s="1"/>
  <c r="K453" i="38" s="1"/>
  <c r="K189" i="38"/>
  <c r="M20" i="48"/>
  <c r="M411" i="48" s="1"/>
  <c r="D290" i="39"/>
  <c r="D291" i="39"/>
  <c r="D297" i="39" s="1"/>
  <c r="D477" i="39" s="1"/>
  <c r="N317" i="50"/>
  <c r="N323" i="50" s="1"/>
  <c r="N316" i="50"/>
  <c r="F410" i="50"/>
  <c r="H24" i="50"/>
  <c r="E392" i="43"/>
  <c r="E398" i="43" s="1"/>
  <c r="E501" i="43" s="1"/>
  <c r="E391" i="43"/>
  <c r="K113" i="31"/>
  <c r="K114" i="31"/>
  <c r="K120" i="31" s="1"/>
  <c r="K434" i="31" s="1"/>
  <c r="K45" i="30"/>
  <c r="K417" i="30" s="1"/>
  <c r="J113" i="52"/>
  <c r="J114" i="52"/>
  <c r="J120" i="52" s="1"/>
  <c r="J434" i="52" s="1"/>
  <c r="O139" i="42"/>
  <c r="O140" i="42"/>
  <c r="O146" i="42" s="1"/>
  <c r="O440" i="42" s="1"/>
  <c r="G45" i="46"/>
  <c r="G417" i="46" s="1"/>
  <c r="N45" i="47"/>
  <c r="N43" i="47" s="1"/>
  <c r="O63" i="50"/>
  <c r="O64" i="50"/>
  <c r="O70" i="50" s="1"/>
  <c r="O422" i="50" s="1"/>
  <c r="K64" i="48"/>
  <c r="K70" i="48" s="1"/>
  <c r="K422" i="48" s="1"/>
  <c r="K63" i="48"/>
  <c r="D214" i="40"/>
  <c r="D215" i="40"/>
  <c r="D221" i="40" s="1"/>
  <c r="D459" i="40" s="1"/>
  <c r="E215" i="50"/>
  <c r="E221" i="50" s="1"/>
  <c r="E459" i="50" s="1"/>
  <c r="E214" i="50"/>
  <c r="K189" i="44"/>
  <c r="K190" i="44"/>
  <c r="K196" i="44" s="1"/>
  <c r="K453" i="44" s="1"/>
  <c r="N190" i="46"/>
  <c r="N196" i="46" s="1"/>
  <c r="N189" i="46"/>
  <c r="I291" i="40"/>
  <c r="I297" i="40" s="1"/>
  <c r="I290" i="40"/>
  <c r="J391" i="50"/>
  <c r="J392" i="50"/>
  <c r="J398" i="50" s="1"/>
  <c r="J501" i="50" s="1"/>
  <c r="M63" i="42"/>
  <c r="M64" i="42"/>
  <c r="M70" i="42" s="1"/>
  <c r="M422" i="42" s="1"/>
  <c r="O316" i="52"/>
  <c r="O317" i="52"/>
  <c r="O323" i="52" s="1"/>
  <c r="O483" i="52" s="1"/>
  <c r="H190" i="46"/>
  <c r="H196" i="46" s="1"/>
  <c r="H453" i="46" s="1"/>
  <c r="H189" i="46"/>
  <c r="J45" i="49"/>
  <c r="J417" i="49" s="1"/>
  <c r="D317" i="42"/>
  <c r="D323" i="42" s="1"/>
  <c r="D483" i="42" s="1"/>
  <c r="D316" i="42"/>
  <c r="L215" i="49"/>
  <c r="L221" i="49" s="1"/>
  <c r="L214" i="49"/>
  <c r="I291" i="50"/>
  <c r="I297" i="50" s="1"/>
  <c r="I290" i="50"/>
  <c r="M113" i="37"/>
  <c r="M114" i="37"/>
  <c r="M120" i="37" s="1"/>
  <c r="M434" i="37" s="1"/>
  <c r="J350" i="29"/>
  <c r="J488" i="29"/>
  <c r="J353" i="29"/>
  <c r="O139" i="49"/>
  <c r="O140" i="49"/>
  <c r="O146" i="49" s="1"/>
  <c r="O440" i="49" s="1"/>
  <c r="J291" i="40"/>
  <c r="J297" i="40" s="1"/>
  <c r="J477" i="40" s="1"/>
  <c r="J290" i="40"/>
  <c r="F190" i="43"/>
  <c r="F196" i="43" s="1"/>
  <c r="F189" i="43"/>
  <c r="F45" i="50"/>
  <c r="F43" i="50" s="1"/>
  <c r="O45" i="34"/>
  <c r="O417" i="34" s="1"/>
  <c r="K113" i="25"/>
  <c r="K114" i="25"/>
  <c r="K120" i="25" s="1"/>
  <c r="K434" i="25" s="1"/>
  <c r="O240" i="27"/>
  <c r="O241" i="27"/>
  <c r="O247" i="27" s="1"/>
  <c r="O465" i="27" s="1"/>
  <c r="I215" i="15"/>
  <c r="I221" i="15" s="1"/>
  <c r="I214" i="15"/>
  <c r="N20" i="44"/>
  <c r="N18" i="44" s="1"/>
  <c r="D20" i="34"/>
  <c r="D411" i="34" s="1"/>
  <c r="H189" i="35"/>
  <c r="H190" i="35"/>
  <c r="H196" i="35" s="1"/>
  <c r="H453" i="35" s="1"/>
  <c r="L63" i="51"/>
  <c r="L64" i="51"/>
  <c r="L70" i="51" s="1"/>
  <c r="K291" i="41"/>
  <c r="K297" i="41" s="1"/>
  <c r="K477" i="41" s="1"/>
  <c r="K290" i="41"/>
  <c r="I392" i="44"/>
  <c r="I398" i="44" s="1"/>
  <c r="I391" i="44"/>
  <c r="D214" i="30"/>
  <c r="D215" i="30"/>
  <c r="D221" i="30" s="1"/>
  <c r="D459" i="30" s="1"/>
  <c r="G290" i="39"/>
  <c r="G291" i="39"/>
  <c r="G297" i="39" s="1"/>
  <c r="G477" i="39" s="1"/>
  <c r="L113" i="30"/>
  <c r="L114" i="30"/>
  <c r="L120" i="30" s="1"/>
  <c r="D391" i="24"/>
  <c r="D392" i="24"/>
  <c r="D398" i="24" s="1"/>
  <c r="D501" i="24" s="1"/>
  <c r="M214" i="45"/>
  <c r="M215" i="45"/>
  <c r="M221" i="45" s="1"/>
  <c r="M459" i="45" s="1"/>
  <c r="N290" i="29"/>
  <c r="N291" i="29"/>
  <c r="N297" i="29" s="1"/>
  <c r="E20" i="29"/>
  <c r="E411" i="29" s="1"/>
  <c r="H392" i="26"/>
  <c r="H398" i="26" s="1"/>
  <c r="H501" i="26" s="1"/>
  <c r="H391" i="26"/>
  <c r="E391" i="32"/>
  <c r="E392" i="32"/>
  <c r="E398" i="32" s="1"/>
  <c r="E501" i="32" s="1"/>
  <c r="I291" i="49"/>
  <c r="I297" i="49" s="1"/>
  <c r="I290" i="49"/>
  <c r="I416" i="25"/>
  <c r="K49" i="25"/>
  <c r="I45" i="51"/>
  <c r="O240" i="29"/>
  <c r="O241" i="29"/>
  <c r="O247" i="29" s="1"/>
  <c r="O465" i="29" s="1"/>
  <c r="L241" i="25"/>
  <c r="L247" i="25" s="1"/>
  <c r="L240" i="25"/>
  <c r="O290" i="26"/>
  <c r="O291" i="26"/>
  <c r="O297" i="26" s="1"/>
  <c r="O477" i="26" s="1"/>
  <c r="N49" i="36"/>
  <c r="L416" i="36"/>
  <c r="F20" i="36"/>
  <c r="F18" i="36" s="1"/>
  <c r="G190" i="46"/>
  <c r="G196" i="46" s="1"/>
  <c r="G453" i="46" s="1"/>
  <c r="G189" i="46"/>
  <c r="H215" i="38"/>
  <c r="H221" i="38" s="1"/>
  <c r="H459" i="38" s="1"/>
  <c r="F410" i="37"/>
  <c r="H24" i="37"/>
  <c r="N45" i="34"/>
  <c r="N43" i="34" s="1"/>
  <c r="H290" i="38"/>
  <c r="H291" i="38"/>
  <c r="H297" i="38" s="1"/>
  <c r="H477" i="38" s="1"/>
  <c r="M240" i="48"/>
  <c r="M241" i="48"/>
  <c r="M247" i="48" s="1"/>
  <c r="M465" i="48" s="1"/>
  <c r="K189" i="31"/>
  <c r="H291" i="30"/>
  <c r="H297" i="30" s="1"/>
  <c r="H477" i="30" s="1"/>
  <c r="H290" i="30"/>
  <c r="M20" i="44"/>
  <c r="M411" i="44" s="1"/>
  <c r="E139" i="44"/>
  <c r="E140" i="44"/>
  <c r="E146" i="44" s="1"/>
  <c r="E440" i="44" s="1"/>
  <c r="E290" i="44"/>
  <c r="E291" i="44"/>
  <c r="E297" i="44" s="1"/>
  <c r="E477" i="44" s="1"/>
  <c r="N317" i="48"/>
  <c r="N323" i="48" s="1"/>
  <c r="N316" i="48"/>
  <c r="D316" i="26"/>
  <c r="D317" i="26"/>
  <c r="D323" i="26" s="1"/>
  <c r="D483" i="26" s="1"/>
  <c r="K20" i="49"/>
  <c r="K411" i="49" s="1"/>
  <c r="E392" i="30"/>
  <c r="E398" i="30" s="1"/>
  <c r="E501" i="30" s="1"/>
  <c r="E391" i="30"/>
  <c r="F416" i="31"/>
  <c r="H49" i="31"/>
  <c r="H20" i="38"/>
  <c r="H411" i="38" s="1"/>
  <c r="K24" i="43"/>
  <c r="I410" i="43"/>
  <c r="F114" i="40"/>
  <c r="F120" i="40" s="1"/>
  <c r="F113" i="40"/>
  <c r="L410" i="40"/>
  <c r="N24" i="40"/>
  <c r="E241" i="35"/>
  <c r="E247" i="35" s="1"/>
  <c r="E465" i="35" s="1"/>
  <c r="E240" i="35"/>
  <c r="E45" i="37"/>
  <c r="E417" i="37" s="1"/>
  <c r="G63" i="33"/>
  <c r="G64" i="33"/>
  <c r="G70" i="33" s="1"/>
  <c r="G422" i="33" s="1"/>
  <c r="H49" i="44"/>
  <c r="F416" i="44"/>
  <c r="M139" i="36"/>
  <c r="M140" i="36"/>
  <c r="M146" i="36" s="1"/>
  <c r="M440" i="36" s="1"/>
  <c r="F114" i="42"/>
  <c r="F120" i="42" s="1"/>
  <c r="F113" i="42"/>
  <c r="J240" i="40"/>
  <c r="J241" i="40"/>
  <c r="J247" i="40" s="1"/>
  <c r="J465" i="40" s="1"/>
  <c r="L64" i="42"/>
  <c r="L70" i="42" s="1"/>
  <c r="L63" i="42"/>
  <c r="D45" i="46"/>
  <c r="D417" i="46" s="1"/>
  <c r="F20" i="24"/>
  <c r="D114" i="50"/>
  <c r="D120" i="50" s="1"/>
  <c r="D434" i="50" s="1"/>
  <c r="D113" i="50"/>
  <c r="M63" i="46"/>
  <c r="M64" i="46"/>
  <c r="M70" i="46" s="1"/>
  <c r="M422" i="46" s="1"/>
  <c r="M214" i="47"/>
  <c r="M215" i="47"/>
  <c r="M221" i="47" s="1"/>
  <c r="M459" i="47" s="1"/>
  <c r="D290" i="37"/>
  <c r="D291" i="37"/>
  <c r="D297" i="37" s="1"/>
  <c r="D477" i="37" s="1"/>
  <c r="I240" i="24"/>
  <c r="I241" i="24"/>
  <c r="I247" i="24" s="1"/>
  <c r="G290" i="47"/>
  <c r="G291" i="47"/>
  <c r="G297" i="47" s="1"/>
  <c r="G477" i="47" s="1"/>
  <c r="J498" i="36"/>
  <c r="D627" i="36" s="1"/>
  <c r="G472" i="15"/>
  <c r="I277" i="15"/>
  <c r="D492" i="42"/>
  <c r="L173" i="51"/>
  <c r="L445" i="51"/>
  <c r="F45" i="24"/>
  <c r="F43" i="24" s="1"/>
  <c r="G20" i="33"/>
  <c r="G411" i="33" s="1"/>
  <c r="H391" i="35"/>
  <c r="H392" i="35"/>
  <c r="H398" i="35" s="1"/>
  <c r="H501" i="35" s="1"/>
  <c r="L189" i="42"/>
  <c r="L190" i="42"/>
  <c r="L196" i="42" s="1"/>
  <c r="L114" i="34"/>
  <c r="L120" i="34" s="1"/>
  <c r="L113" i="34"/>
  <c r="I189" i="26"/>
  <c r="I190" i="26"/>
  <c r="I196" i="26" s="1"/>
  <c r="E291" i="40"/>
  <c r="E297" i="40" s="1"/>
  <c r="E477" i="40" s="1"/>
  <c r="E290" i="40"/>
  <c r="O64" i="32"/>
  <c r="O70" i="32" s="1"/>
  <c r="O422" i="32" s="1"/>
  <c r="O63" i="32"/>
  <c r="D291" i="52"/>
  <c r="D297" i="52" s="1"/>
  <c r="D477" i="52" s="1"/>
  <c r="M64" i="40"/>
  <c r="M70" i="40" s="1"/>
  <c r="M422" i="40" s="1"/>
  <c r="M63" i="40"/>
  <c r="K49" i="33"/>
  <c r="I416" i="33"/>
  <c r="G20" i="39"/>
  <c r="G411" i="39" s="1"/>
  <c r="J391" i="27"/>
  <c r="J392" i="27"/>
  <c r="J398" i="27" s="1"/>
  <c r="J501" i="27" s="1"/>
  <c r="F241" i="28"/>
  <c r="F247" i="28" s="1"/>
  <c r="F240" i="28"/>
  <c r="L290" i="43"/>
  <c r="L291" i="43"/>
  <c r="L297" i="43" s="1"/>
  <c r="J139" i="48"/>
  <c r="J140" i="48"/>
  <c r="J146" i="48" s="1"/>
  <c r="J440" i="48" s="1"/>
  <c r="G214" i="45"/>
  <c r="G215" i="45"/>
  <c r="G221" i="45" s="1"/>
  <c r="G459" i="45" s="1"/>
  <c r="H113" i="28"/>
  <c r="H114" i="28"/>
  <c r="H120" i="28" s="1"/>
  <c r="H434" i="28" s="1"/>
  <c r="G139" i="27"/>
  <c r="G140" i="27"/>
  <c r="G146" i="27" s="1"/>
  <c r="G440" i="27" s="1"/>
  <c r="D215" i="51"/>
  <c r="D221" i="51" s="1"/>
  <c r="D459" i="51" s="1"/>
  <c r="D214" i="51"/>
  <c r="G140" i="41"/>
  <c r="G146" i="41" s="1"/>
  <c r="G440" i="41" s="1"/>
  <c r="G139" i="41"/>
  <c r="L64" i="35"/>
  <c r="L70" i="35" s="1"/>
  <c r="L63" i="35"/>
  <c r="O64" i="41"/>
  <c r="O70" i="41" s="1"/>
  <c r="O422" i="41" s="1"/>
  <c r="O63" i="41"/>
  <c r="O215" i="46"/>
  <c r="O221" i="46" s="1"/>
  <c r="O459" i="46" s="1"/>
  <c r="O214" i="46"/>
  <c r="H45" i="37"/>
  <c r="H417" i="37" s="1"/>
  <c r="M113" i="32"/>
  <c r="M114" i="32"/>
  <c r="M120" i="32" s="1"/>
  <c r="M434" i="32" s="1"/>
  <c r="J316" i="15"/>
  <c r="J317" i="15"/>
  <c r="J323" i="15" s="1"/>
  <c r="J483" i="15" s="1"/>
  <c r="M291" i="50"/>
  <c r="M297" i="50" s="1"/>
  <c r="M477" i="50" s="1"/>
  <c r="M290" i="50"/>
  <c r="D317" i="43"/>
  <c r="D323" i="43" s="1"/>
  <c r="D483" i="43" s="1"/>
  <c r="D316" i="43"/>
  <c r="D63" i="35"/>
  <c r="D64" i="35"/>
  <c r="D70" i="35" s="1"/>
  <c r="D422" i="35" s="1"/>
  <c r="F317" i="15"/>
  <c r="F323" i="15" s="1"/>
  <c r="F316" i="15"/>
  <c r="H214" i="15"/>
  <c r="H215" i="15"/>
  <c r="H221" i="15" s="1"/>
  <c r="H459" i="15" s="1"/>
  <c r="L391" i="30"/>
  <c r="I45" i="47"/>
  <c r="I43" i="47" s="1"/>
  <c r="F45" i="49"/>
  <c r="F43" i="49" s="1"/>
  <c r="K240" i="27"/>
  <c r="K241" i="27"/>
  <c r="K247" i="27" s="1"/>
  <c r="K465" i="27" s="1"/>
  <c r="M291" i="15"/>
  <c r="M297" i="15" s="1"/>
  <c r="M477" i="15" s="1"/>
  <c r="M290" i="15"/>
  <c r="F113" i="28"/>
  <c r="F114" i="28"/>
  <c r="F120" i="28" s="1"/>
  <c r="E45" i="36"/>
  <c r="E417" i="36" s="1"/>
  <c r="G20" i="34"/>
  <c r="G411" i="34" s="1"/>
  <c r="N63" i="47"/>
  <c r="N64" i="47"/>
  <c r="N70" i="47" s="1"/>
  <c r="M214" i="27"/>
  <c r="M215" i="27"/>
  <c r="M221" i="27" s="1"/>
  <c r="M459" i="27" s="1"/>
  <c r="E45" i="27"/>
  <c r="E417" i="27" s="1"/>
  <c r="I214" i="25"/>
  <c r="I215" i="25"/>
  <c r="I221" i="25" s="1"/>
  <c r="D63" i="41"/>
  <c r="D64" i="41"/>
  <c r="D70" i="41" s="1"/>
  <c r="D422" i="41" s="1"/>
  <c r="L64" i="25"/>
  <c r="L70" i="25" s="1"/>
  <c r="L63" i="25"/>
  <c r="L215" i="35"/>
  <c r="L221" i="35" s="1"/>
  <c r="L214" i="35"/>
  <c r="F139" i="26"/>
  <c r="F140" i="26"/>
  <c r="F146" i="26" s="1"/>
  <c r="J64" i="36"/>
  <c r="J70" i="36" s="1"/>
  <c r="J422" i="36" s="1"/>
  <c r="J63" i="36"/>
  <c r="H316" i="24"/>
  <c r="H317" i="24"/>
  <c r="H323" i="24" s="1"/>
  <c r="H483" i="24" s="1"/>
  <c r="K113" i="37"/>
  <c r="K114" i="37"/>
  <c r="K120" i="37" s="1"/>
  <c r="K434" i="37" s="1"/>
  <c r="D316" i="47"/>
  <c r="D317" i="47"/>
  <c r="D323" i="47" s="1"/>
  <c r="D483" i="47" s="1"/>
  <c r="F241" i="37"/>
  <c r="F247" i="37" s="1"/>
  <c r="F240" i="37"/>
  <c r="F190" i="51"/>
  <c r="F196" i="51" s="1"/>
  <c r="F189" i="51"/>
  <c r="O45" i="48"/>
  <c r="O417" i="48" s="1"/>
  <c r="J45" i="36"/>
  <c r="J417" i="36" s="1"/>
  <c r="I45" i="43"/>
  <c r="F20" i="52"/>
  <c r="F18" i="52" s="1"/>
  <c r="H215" i="33"/>
  <c r="H221" i="33" s="1"/>
  <c r="H459" i="33" s="1"/>
  <c r="H214" i="33"/>
  <c r="O140" i="33"/>
  <c r="O146" i="33" s="1"/>
  <c r="O440" i="33" s="1"/>
  <c r="O139" i="33"/>
  <c r="J214" i="43"/>
  <c r="J215" i="43"/>
  <c r="J221" i="43" s="1"/>
  <c r="J459" i="43" s="1"/>
  <c r="D45" i="52"/>
  <c r="D417" i="52" s="1"/>
  <c r="D140" i="37"/>
  <c r="D146" i="37" s="1"/>
  <c r="D440" i="37" s="1"/>
  <c r="D139" i="37"/>
  <c r="F139" i="32"/>
  <c r="F140" i="32"/>
  <c r="F146" i="32" s="1"/>
  <c r="K139" i="37"/>
  <c r="K140" i="37"/>
  <c r="K146" i="37" s="1"/>
  <c r="K440" i="37" s="1"/>
  <c r="L410" i="33"/>
  <c r="N24" i="33"/>
  <c r="K24" i="30"/>
  <c r="I410" i="30"/>
  <c r="L64" i="44"/>
  <c r="L70" i="44" s="1"/>
  <c r="L63" i="44"/>
  <c r="E317" i="39"/>
  <c r="E323" i="39" s="1"/>
  <c r="E483" i="39" s="1"/>
  <c r="E316" i="39"/>
  <c r="E20" i="33"/>
  <c r="E411" i="33" s="1"/>
  <c r="L248" i="47"/>
  <c r="L246" i="47" s="1"/>
  <c r="M20" i="42"/>
  <c r="M411" i="42" s="1"/>
  <c r="O399" i="32"/>
  <c r="O502" i="32" s="1"/>
  <c r="D140" i="41"/>
  <c r="D146" i="41" s="1"/>
  <c r="D440" i="41" s="1"/>
  <c r="D139" i="41"/>
  <c r="M391" i="25"/>
  <c r="M392" i="25"/>
  <c r="M398" i="25" s="1"/>
  <c r="M501" i="25" s="1"/>
  <c r="I214" i="31"/>
  <c r="I215" i="31"/>
  <c r="I221" i="31" s="1"/>
  <c r="O290" i="50"/>
  <c r="O291" i="50"/>
  <c r="O297" i="50" s="1"/>
  <c r="O477" i="50" s="1"/>
  <c r="F113" i="29"/>
  <c r="F114" i="29"/>
  <c r="F120" i="29" s="1"/>
  <c r="G316" i="27"/>
  <c r="G317" i="27"/>
  <c r="G323" i="27" s="1"/>
  <c r="G483" i="27" s="1"/>
  <c r="O113" i="27"/>
  <c r="O114" i="27"/>
  <c r="O120" i="27" s="1"/>
  <c r="O434" i="27" s="1"/>
  <c r="D64" i="15"/>
  <c r="D70" i="15" s="1"/>
  <c r="D422" i="15" s="1"/>
  <c r="D63" i="15"/>
  <c r="D290" i="51"/>
  <c r="D291" i="51"/>
  <c r="D297" i="51" s="1"/>
  <c r="D477" i="51" s="1"/>
  <c r="K113" i="45"/>
  <c r="K114" i="45"/>
  <c r="K120" i="45" s="1"/>
  <c r="K434" i="45" s="1"/>
  <c r="M240" i="41"/>
  <c r="M241" i="41"/>
  <c r="M247" i="41" s="1"/>
  <c r="M465" i="41" s="1"/>
  <c r="M113" i="50"/>
  <c r="M114" i="50"/>
  <c r="M120" i="50" s="1"/>
  <c r="M434" i="50" s="1"/>
  <c r="D45" i="43"/>
  <c r="D417" i="43" s="1"/>
  <c r="L317" i="27"/>
  <c r="L323" i="27" s="1"/>
  <c r="L316" i="27"/>
  <c r="I189" i="25"/>
  <c r="I190" i="25"/>
  <c r="I196" i="25" s="1"/>
  <c r="F290" i="15"/>
  <c r="F291" i="15"/>
  <c r="F297" i="15" s="1"/>
  <c r="O240" i="30"/>
  <c r="O241" i="30"/>
  <c r="O247" i="30" s="1"/>
  <c r="O465" i="30" s="1"/>
  <c r="E45" i="42"/>
  <c r="E417" i="42" s="1"/>
  <c r="N20" i="27"/>
  <c r="N18" i="27" s="1"/>
  <c r="N291" i="15"/>
  <c r="N297" i="15" s="1"/>
  <c r="N290" i="15"/>
  <c r="J139" i="39"/>
  <c r="J140" i="39"/>
  <c r="J146" i="39" s="1"/>
  <c r="J440" i="39" s="1"/>
  <c r="M139" i="27"/>
  <c r="M140" i="27"/>
  <c r="M146" i="27" s="1"/>
  <c r="M440" i="27" s="1"/>
  <c r="D63" i="45"/>
  <c r="D64" i="45"/>
  <c r="D70" i="45" s="1"/>
  <c r="D422" i="45" s="1"/>
  <c r="L20" i="46"/>
  <c r="L18" i="46" s="1"/>
  <c r="D240" i="41"/>
  <c r="D241" i="41"/>
  <c r="D247" i="41" s="1"/>
  <c r="D465" i="41" s="1"/>
  <c r="AA541" i="25"/>
  <c r="AA542" i="25"/>
  <c r="AA539" i="25"/>
  <c r="AA544" i="25"/>
  <c r="AA545" i="25"/>
  <c r="AA536" i="25"/>
  <c r="AA540" i="25"/>
  <c r="AA546" i="25"/>
  <c r="AA538" i="25"/>
  <c r="AA537" i="25"/>
  <c r="AA535" i="25"/>
  <c r="AA543" i="25"/>
  <c r="L215" i="51"/>
  <c r="L221" i="51" s="1"/>
  <c r="L214" i="51"/>
  <c r="O317" i="38"/>
  <c r="O323" i="38" s="1"/>
  <c r="O483" i="38" s="1"/>
  <c r="O316" i="38"/>
  <c r="H45" i="36"/>
  <c r="H417" i="36" s="1"/>
  <c r="N24" i="30"/>
  <c r="L410" i="30"/>
  <c r="H189" i="50"/>
  <c r="H190" i="50"/>
  <c r="H196" i="50" s="1"/>
  <c r="H453" i="50" s="1"/>
  <c r="N391" i="40"/>
  <c r="N392" i="40"/>
  <c r="N398" i="40" s="1"/>
  <c r="M113" i="33"/>
  <c r="M114" i="33"/>
  <c r="M120" i="33" s="1"/>
  <c r="M434" i="33" s="1"/>
  <c r="I291" i="32"/>
  <c r="I297" i="32" s="1"/>
  <c r="I290" i="32"/>
  <c r="E63" i="31"/>
  <c r="E64" i="31"/>
  <c r="E70" i="31" s="1"/>
  <c r="E422" i="31" s="1"/>
  <c r="F20" i="48"/>
  <c r="F18" i="48" s="1"/>
  <c r="I139" i="46"/>
  <c r="I140" i="46"/>
  <c r="I146" i="46" s="1"/>
  <c r="F317" i="36"/>
  <c r="F323" i="36" s="1"/>
  <c r="F316" i="36"/>
  <c r="N316" i="26"/>
  <c r="N317" i="26"/>
  <c r="N323" i="26" s="1"/>
  <c r="K113" i="48"/>
  <c r="K114" i="48"/>
  <c r="K120" i="48" s="1"/>
  <c r="K434" i="48" s="1"/>
  <c r="M45" i="26"/>
  <c r="M417" i="26" s="1"/>
  <c r="H290" i="34"/>
  <c r="H291" i="34"/>
  <c r="H297" i="34" s="1"/>
  <c r="H477" i="34" s="1"/>
  <c r="D290" i="38"/>
  <c r="D291" i="38"/>
  <c r="D297" i="38" s="1"/>
  <c r="D477" i="38" s="1"/>
  <c r="L189" i="31"/>
  <c r="L190" i="31"/>
  <c r="L196" i="31" s="1"/>
  <c r="M189" i="38"/>
  <c r="M190" i="38"/>
  <c r="M196" i="38" s="1"/>
  <c r="M453" i="38" s="1"/>
  <c r="L214" i="34"/>
  <c r="L215" i="34"/>
  <c r="L221" i="34" s="1"/>
  <c r="F113" i="46"/>
  <c r="F114" i="46"/>
  <c r="F120" i="46" s="1"/>
  <c r="O45" i="24"/>
  <c r="O417" i="24" s="1"/>
  <c r="M114" i="44"/>
  <c r="M120" i="44" s="1"/>
  <c r="M434" i="44" s="1"/>
  <c r="M113" i="44"/>
  <c r="G392" i="34"/>
  <c r="G398" i="34" s="1"/>
  <c r="G501" i="34" s="1"/>
  <c r="G391" i="34"/>
  <c r="N317" i="46"/>
  <c r="N323" i="46" s="1"/>
  <c r="H391" i="43"/>
  <c r="H392" i="43"/>
  <c r="H398" i="43" s="1"/>
  <c r="H501" i="43" s="1"/>
  <c r="K189" i="30"/>
  <c r="K190" i="30"/>
  <c r="K196" i="30" s="1"/>
  <c r="K453" i="30" s="1"/>
  <c r="M45" i="36"/>
  <c r="M417" i="36" s="1"/>
  <c r="H291" i="35"/>
  <c r="H297" i="35" s="1"/>
  <c r="H477" i="35" s="1"/>
  <c r="H290" i="35"/>
  <c r="G63" i="42"/>
  <c r="G64" i="42"/>
  <c r="G70" i="42" s="1"/>
  <c r="G422" i="42" s="1"/>
  <c r="L189" i="39"/>
  <c r="L190" i="39"/>
  <c r="L196" i="39" s="1"/>
  <c r="L20" i="42"/>
  <c r="L18" i="42" s="1"/>
  <c r="F410" i="31"/>
  <c r="H24" i="31"/>
  <c r="H45" i="31"/>
  <c r="H417" i="31" s="1"/>
  <c r="N24" i="43"/>
  <c r="L410" i="43"/>
  <c r="G316" i="44"/>
  <c r="G317" i="44"/>
  <c r="G323" i="44" s="1"/>
  <c r="G483" i="44" s="1"/>
  <c r="M63" i="31"/>
  <c r="M64" i="31"/>
  <c r="M70" i="31" s="1"/>
  <c r="M422" i="31" s="1"/>
  <c r="L45" i="50"/>
  <c r="L43" i="50" s="1"/>
  <c r="M391" i="37"/>
  <c r="M392" i="37"/>
  <c r="M398" i="37" s="1"/>
  <c r="M501" i="37" s="1"/>
  <c r="O241" i="32"/>
  <c r="O247" i="32" s="1"/>
  <c r="O465" i="32" s="1"/>
  <c r="O240" i="32"/>
  <c r="L316" i="15"/>
  <c r="L317" i="15"/>
  <c r="L323" i="15" s="1"/>
  <c r="E45" i="33"/>
  <c r="E417" i="33" s="1"/>
  <c r="O64" i="42"/>
  <c r="O70" i="42" s="1"/>
  <c r="O422" i="42" s="1"/>
  <c r="O63" i="42"/>
  <c r="M113" i="45"/>
  <c r="M114" i="45"/>
  <c r="M120" i="45" s="1"/>
  <c r="M434" i="45" s="1"/>
  <c r="D20" i="29"/>
  <c r="D411" i="29" s="1"/>
  <c r="I139" i="35"/>
  <c r="I140" i="35"/>
  <c r="I146" i="35" s="1"/>
  <c r="F248" i="45"/>
  <c r="F246" i="45" s="1"/>
  <c r="H64" i="36"/>
  <c r="H70" i="36" s="1"/>
  <c r="H422" i="36" s="1"/>
  <c r="H63" i="36"/>
  <c r="G20" i="52"/>
  <c r="G411" i="52" s="1"/>
  <c r="M189" i="28"/>
  <c r="M190" i="28"/>
  <c r="M196" i="28" s="1"/>
  <c r="M453" i="28" s="1"/>
  <c r="J20" i="35"/>
  <c r="J411" i="35" s="1"/>
  <c r="M241" i="36"/>
  <c r="M247" i="36" s="1"/>
  <c r="M465" i="36" s="1"/>
  <c r="M240" i="36"/>
  <c r="E241" i="37"/>
  <c r="E247" i="37" s="1"/>
  <c r="E465" i="37" s="1"/>
  <c r="E240" i="37"/>
  <c r="D391" i="15"/>
  <c r="D392" i="15"/>
  <c r="D398" i="15" s="1"/>
  <c r="D501" i="15" s="1"/>
  <c r="I139" i="49"/>
  <c r="I140" i="49"/>
  <c r="I146" i="49" s="1"/>
  <c r="M290" i="31"/>
  <c r="M291" i="31"/>
  <c r="M297" i="31" s="1"/>
  <c r="M477" i="31" s="1"/>
  <c r="K20" i="46"/>
  <c r="K411" i="46" s="1"/>
  <c r="K214" i="40"/>
  <c r="K215" i="40"/>
  <c r="K221" i="40" s="1"/>
  <c r="K459" i="40" s="1"/>
  <c r="D114" i="38"/>
  <c r="D120" i="38" s="1"/>
  <c r="D434" i="38" s="1"/>
  <c r="D113" i="38"/>
  <c r="F453" i="26"/>
  <c r="H201" i="26"/>
  <c r="L214" i="15"/>
  <c r="L215" i="15"/>
  <c r="L221" i="15" s="1"/>
  <c r="I20" i="29"/>
  <c r="K113" i="36"/>
  <c r="K114" i="36"/>
  <c r="K120" i="36" s="1"/>
  <c r="K434" i="36" s="1"/>
  <c r="O20" i="49"/>
  <c r="O411" i="49" s="1"/>
  <c r="J20" i="27"/>
  <c r="J411" i="27" s="1"/>
  <c r="J113" i="51"/>
  <c r="J114" i="51"/>
  <c r="J120" i="51" s="1"/>
  <c r="J434" i="51" s="1"/>
  <c r="G214" i="41"/>
  <c r="G215" i="41"/>
  <c r="G221" i="41" s="1"/>
  <c r="G459" i="41" s="1"/>
  <c r="I416" i="35"/>
  <c r="K49" i="35"/>
  <c r="J240" i="44"/>
  <c r="J241" i="44"/>
  <c r="J247" i="44" s="1"/>
  <c r="J465" i="44" s="1"/>
  <c r="K391" i="45"/>
  <c r="K392" i="45"/>
  <c r="K398" i="45" s="1"/>
  <c r="K501" i="45" s="1"/>
  <c r="D392" i="35"/>
  <c r="D398" i="35" s="1"/>
  <c r="D501" i="35" s="1"/>
  <c r="D391" i="35"/>
  <c r="O189" i="35"/>
  <c r="O190" i="35"/>
  <c r="O196" i="35" s="1"/>
  <c r="O453" i="35" s="1"/>
  <c r="F241" i="38"/>
  <c r="F247" i="38" s="1"/>
  <c r="F240" i="38"/>
  <c r="M20" i="51"/>
  <c r="M411" i="51" s="1"/>
  <c r="G291" i="49"/>
  <c r="G297" i="49" s="1"/>
  <c r="G477" i="49" s="1"/>
  <c r="G290" i="49"/>
  <c r="N114" i="41"/>
  <c r="N120" i="41" s="1"/>
  <c r="N113" i="41"/>
  <c r="H317" i="15"/>
  <c r="H323" i="15" s="1"/>
  <c r="H483" i="15" s="1"/>
  <c r="H316" i="15"/>
  <c r="O190" i="30"/>
  <c r="O196" i="30" s="1"/>
  <c r="O453" i="30" s="1"/>
  <c r="O189" i="30"/>
  <c r="K190" i="27"/>
  <c r="K196" i="27" s="1"/>
  <c r="K453" i="27" s="1"/>
  <c r="K189" i="27"/>
  <c r="H49" i="28"/>
  <c r="F416" i="28"/>
  <c r="H113" i="37"/>
  <c r="H114" i="37"/>
  <c r="H120" i="37" s="1"/>
  <c r="H434" i="37" s="1"/>
  <c r="J45" i="39"/>
  <c r="J417" i="39" s="1"/>
  <c r="N241" i="15"/>
  <c r="N247" i="15" s="1"/>
  <c r="N240" i="15"/>
  <c r="E215" i="27"/>
  <c r="E221" i="27" s="1"/>
  <c r="E459" i="27" s="1"/>
  <c r="E214" i="27"/>
  <c r="L45" i="26"/>
  <c r="L43" i="26" s="1"/>
  <c r="D189" i="41"/>
  <c r="D190" i="41"/>
  <c r="D196" i="41" s="1"/>
  <c r="D453" i="41" s="1"/>
  <c r="K113" i="29"/>
  <c r="K114" i="29"/>
  <c r="K120" i="29" s="1"/>
  <c r="K434" i="29" s="1"/>
  <c r="O241" i="48"/>
  <c r="O247" i="48" s="1"/>
  <c r="O465" i="48" s="1"/>
  <c r="O240" i="48"/>
  <c r="N189" i="39"/>
  <c r="N190" i="39"/>
  <c r="N196" i="39" s="1"/>
  <c r="M317" i="50"/>
  <c r="M323" i="50" s="1"/>
  <c r="M483" i="50" s="1"/>
  <c r="M316" i="50"/>
  <c r="E240" i="34"/>
  <c r="E241" i="34"/>
  <c r="E247" i="34" s="1"/>
  <c r="E465" i="34" s="1"/>
  <c r="N190" i="52"/>
  <c r="N196" i="52" s="1"/>
  <c r="N189" i="52"/>
  <c r="F240" i="39"/>
  <c r="F241" i="39"/>
  <c r="F247" i="39" s="1"/>
  <c r="J316" i="34"/>
  <c r="J317" i="34"/>
  <c r="J323" i="34" s="1"/>
  <c r="J483" i="34" s="1"/>
  <c r="F63" i="48"/>
  <c r="F64" i="48"/>
  <c r="F70" i="48" s="1"/>
  <c r="F241" i="52"/>
  <c r="F247" i="52" s="1"/>
  <c r="F240" i="52"/>
  <c r="M20" i="43"/>
  <c r="M411" i="43" s="1"/>
  <c r="L215" i="42"/>
  <c r="L221" i="42" s="1"/>
  <c r="L214" i="42"/>
  <c r="D391" i="43"/>
  <c r="D392" i="43"/>
  <c r="D398" i="43" s="1"/>
  <c r="D501" i="43" s="1"/>
  <c r="J215" i="42"/>
  <c r="J221" i="42" s="1"/>
  <c r="J459" i="42" s="1"/>
  <c r="J214" i="42"/>
  <c r="J215" i="24"/>
  <c r="J221" i="24" s="1"/>
  <c r="J459" i="24" s="1"/>
  <c r="J214" i="24"/>
  <c r="F45" i="46"/>
  <c r="F43" i="46" s="1"/>
  <c r="L64" i="24"/>
  <c r="L70" i="24" s="1"/>
  <c r="L63" i="24"/>
  <c r="D20" i="51"/>
  <c r="D411" i="51" s="1"/>
  <c r="G45" i="40"/>
  <c r="G417" i="40" s="1"/>
  <c r="J189" i="46"/>
  <c r="J190" i="46"/>
  <c r="J196" i="46" s="1"/>
  <c r="J453" i="46" s="1"/>
  <c r="O240" i="36"/>
  <c r="O241" i="36"/>
  <c r="O247" i="36" s="1"/>
  <c r="O465" i="36" s="1"/>
  <c r="O241" i="46"/>
  <c r="O247" i="46" s="1"/>
  <c r="O465" i="46" s="1"/>
  <c r="O240" i="46"/>
  <c r="I240" i="40"/>
  <c r="I241" i="40"/>
  <c r="I247" i="40" s="1"/>
  <c r="D45" i="39"/>
  <c r="D417" i="39" s="1"/>
  <c r="H24" i="49"/>
  <c r="F410" i="49"/>
  <c r="H113" i="46"/>
  <c r="H114" i="46"/>
  <c r="H120" i="46" s="1"/>
  <c r="H434" i="46" s="1"/>
  <c r="I45" i="52"/>
  <c r="I43" i="52" s="1"/>
  <c r="M316" i="34"/>
  <c r="M317" i="34"/>
  <c r="M323" i="34" s="1"/>
  <c r="M483" i="34" s="1"/>
  <c r="H114" i="47"/>
  <c r="H120" i="47" s="1"/>
  <c r="H434" i="47" s="1"/>
  <c r="H113" i="47"/>
  <c r="K139" i="34"/>
  <c r="K140" i="34"/>
  <c r="K146" i="34" s="1"/>
  <c r="K440" i="34" s="1"/>
  <c r="G215" i="44"/>
  <c r="G221" i="44" s="1"/>
  <c r="G459" i="44" s="1"/>
  <c r="G214" i="44"/>
  <c r="N139" i="52"/>
  <c r="N140" i="52"/>
  <c r="N146" i="52" s="1"/>
  <c r="M317" i="39"/>
  <c r="M323" i="39" s="1"/>
  <c r="M483" i="39" s="1"/>
  <c r="M316" i="39"/>
  <c r="D472" i="42"/>
  <c r="F277" i="42"/>
  <c r="I64" i="29"/>
  <c r="I70" i="29" s="1"/>
  <c r="I63" i="29"/>
  <c r="L317" i="33"/>
  <c r="L323" i="33" s="1"/>
  <c r="L316" i="33"/>
  <c r="J139" i="41"/>
  <c r="J140" i="41"/>
  <c r="J146" i="41" s="1"/>
  <c r="J440" i="41" s="1"/>
  <c r="E20" i="45"/>
  <c r="E411" i="45" s="1"/>
  <c r="M63" i="51"/>
  <c r="M64" i="51"/>
  <c r="M70" i="51" s="1"/>
  <c r="M422" i="51" s="1"/>
  <c r="I422" i="25"/>
  <c r="H24" i="25"/>
  <c r="F410" i="25"/>
  <c r="O45" i="38"/>
  <c r="O417" i="38" s="1"/>
  <c r="I20" i="42"/>
  <c r="I18" i="42" s="1"/>
  <c r="I483" i="36"/>
  <c r="L113" i="52"/>
  <c r="L114" i="52"/>
  <c r="L120" i="52" s="1"/>
  <c r="D298" i="30"/>
  <c r="D478" i="30" s="1"/>
  <c r="F215" i="32"/>
  <c r="F221" i="32" s="1"/>
  <c r="L190" i="24"/>
  <c r="L196" i="24" s="1"/>
  <c r="L189" i="24"/>
  <c r="K399" i="39"/>
  <c r="K502" i="39" s="1"/>
  <c r="I189" i="29"/>
  <c r="I190" i="29"/>
  <c r="I196" i="29" s="1"/>
  <c r="K20" i="45"/>
  <c r="K411" i="45" s="1"/>
  <c r="F190" i="29"/>
  <c r="F196" i="29" s="1"/>
  <c r="F189" i="29"/>
  <c r="N20" i="33"/>
  <c r="N18" i="33" s="1"/>
  <c r="M189" i="15"/>
  <c r="M190" i="15"/>
  <c r="M196" i="15" s="1"/>
  <c r="M453" i="15" s="1"/>
  <c r="N49" i="30"/>
  <c r="L416" i="30"/>
  <c r="G20" i="26"/>
  <c r="G411" i="26" s="1"/>
  <c r="G240" i="15"/>
  <c r="G241" i="15"/>
  <c r="G247" i="15" s="1"/>
  <c r="G465" i="15" s="1"/>
  <c r="L20" i="15"/>
  <c r="L18" i="15" s="1"/>
  <c r="I410" i="28"/>
  <c r="K24" i="28"/>
  <c r="K241" i="43"/>
  <c r="K247" i="43" s="1"/>
  <c r="K465" i="43" s="1"/>
  <c r="K240" i="43"/>
  <c r="G113" i="25"/>
  <c r="G114" i="25"/>
  <c r="G120" i="25" s="1"/>
  <c r="G434" i="25" s="1"/>
  <c r="I139" i="27"/>
  <c r="I140" i="27"/>
  <c r="I146" i="27" s="1"/>
  <c r="F291" i="48"/>
  <c r="F297" i="48" s="1"/>
  <c r="F290" i="48"/>
  <c r="N214" i="27"/>
  <c r="N215" i="27"/>
  <c r="N221" i="27" s="1"/>
  <c r="G214" i="25"/>
  <c r="G215" i="25"/>
  <c r="G221" i="25" s="1"/>
  <c r="G459" i="25" s="1"/>
  <c r="O214" i="45"/>
  <c r="O215" i="45"/>
  <c r="O221" i="45" s="1"/>
  <c r="O459" i="45" s="1"/>
  <c r="J291" i="38"/>
  <c r="J297" i="38" s="1"/>
  <c r="J477" i="38" s="1"/>
  <c r="J290" i="38"/>
  <c r="H114" i="48"/>
  <c r="H120" i="48" s="1"/>
  <c r="H434" i="48" s="1"/>
  <c r="H113" i="48"/>
  <c r="N240" i="27"/>
  <c r="N241" i="27"/>
  <c r="N247" i="27" s="1"/>
  <c r="M20" i="45"/>
  <c r="M411" i="45" s="1"/>
  <c r="H290" i="33"/>
  <c r="H291" i="33"/>
  <c r="H297" i="33" s="1"/>
  <c r="H477" i="33" s="1"/>
  <c r="N113" i="30"/>
  <c r="N114" i="30"/>
  <c r="N120" i="30" s="1"/>
  <c r="O113" i="41"/>
  <c r="O114" i="41"/>
  <c r="O120" i="41" s="1"/>
  <c r="O434" i="41" s="1"/>
  <c r="D291" i="15"/>
  <c r="D297" i="15" s="1"/>
  <c r="D477" i="15" s="1"/>
  <c r="D290" i="15"/>
  <c r="G45" i="30"/>
  <c r="G417" i="30" s="1"/>
  <c r="AA536" i="37"/>
  <c r="AA544" i="37"/>
  <c r="AA546" i="37"/>
  <c r="AA543" i="37"/>
  <c r="AA541" i="37"/>
  <c r="AA535" i="37"/>
  <c r="AA537" i="37"/>
  <c r="AA540" i="37"/>
  <c r="AA539" i="37"/>
  <c r="AA545" i="37"/>
  <c r="AA542" i="37"/>
  <c r="AA538" i="37"/>
  <c r="G20" i="29"/>
  <c r="G411" i="29" s="1"/>
  <c r="L316" i="29"/>
  <c r="L317" i="29"/>
  <c r="L323" i="29" s="1"/>
  <c r="L189" i="45"/>
  <c r="L190" i="45"/>
  <c r="L196" i="45" s="1"/>
  <c r="K63" i="46"/>
  <c r="K64" i="46"/>
  <c r="K70" i="46" s="1"/>
  <c r="K422" i="46" s="1"/>
  <c r="N316" i="24"/>
  <c r="N317" i="24"/>
  <c r="N323" i="24" s="1"/>
  <c r="I63" i="31"/>
  <c r="I64" i="31"/>
  <c r="I70" i="31" s="1"/>
  <c r="M316" i="32"/>
  <c r="M317" i="32"/>
  <c r="M323" i="32" s="1"/>
  <c r="M483" i="32" s="1"/>
  <c r="K214" i="26"/>
  <c r="K215" i="26"/>
  <c r="K221" i="26" s="1"/>
  <c r="K459" i="26" s="1"/>
  <c r="G240" i="40"/>
  <c r="G241" i="40"/>
  <c r="G247" i="40" s="1"/>
  <c r="G465" i="40" s="1"/>
  <c r="M45" i="44"/>
  <c r="M417" i="44" s="1"/>
  <c r="J240" i="42"/>
  <c r="J241" i="42"/>
  <c r="J247" i="42" s="1"/>
  <c r="J465" i="42" s="1"/>
  <c r="L63" i="47"/>
  <c r="L64" i="47"/>
  <c r="L70" i="47" s="1"/>
  <c r="AA544" i="36"/>
  <c r="AA539" i="36"/>
  <c r="AA538" i="36"/>
  <c r="AA535" i="36"/>
  <c r="AA541" i="36"/>
  <c r="AA546" i="36"/>
  <c r="AA537" i="36"/>
  <c r="AA536" i="36"/>
  <c r="AA545" i="36"/>
  <c r="AA540" i="36"/>
  <c r="AA542" i="36"/>
  <c r="AA543" i="36"/>
  <c r="I139" i="37"/>
  <c r="I140" i="37"/>
  <c r="I146" i="37" s="1"/>
  <c r="N20" i="24"/>
  <c r="N18" i="24" s="1"/>
  <c r="O113" i="46"/>
  <c r="O114" i="46"/>
  <c r="O120" i="46" s="1"/>
  <c r="O434" i="46" s="1"/>
  <c r="K214" i="30"/>
  <c r="K215" i="30"/>
  <c r="K221" i="30" s="1"/>
  <c r="K459" i="30" s="1"/>
  <c r="F139" i="52"/>
  <c r="F140" i="52"/>
  <c r="F146" i="52" s="1"/>
  <c r="F317" i="34"/>
  <c r="F323" i="34" s="1"/>
  <c r="F316" i="34"/>
  <c r="F64" i="43"/>
  <c r="F70" i="43" s="1"/>
  <c r="M45" i="33"/>
  <c r="M417" i="33" s="1"/>
  <c r="L45" i="34"/>
  <c r="L43" i="34" s="1"/>
  <c r="K20" i="48"/>
  <c r="K411" i="48" s="1"/>
  <c r="H291" i="51"/>
  <c r="H297" i="51" s="1"/>
  <c r="H477" i="51" s="1"/>
  <c r="H290" i="51"/>
  <c r="J316" i="47"/>
  <c r="J317" i="47"/>
  <c r="J323" i="47" s="1"/>
  <c r="J483" i="47" s="1"/>
  <c r="F45" i="37"/>
  <c r="F43" i="37" s="1"/>
  <c r="H190" i="31"/>
  <c r="H196" i="31" s="1"/>
  <c r="H453" i="31" s="1"/>
  <c r="H189" i="31"/>
  <c r="M290" i="30"/>
  <c r="M291" i="30"/>
  <c r="M297" i="30" s="1"/>
  <c r="M477" i="30" s="1"/>
  <c r="F291" i="31"/>
  <c r="F297" i="31" s="1"/>
  <c r="F290" i="31"/>
  <c r="L140" i="32"/>
  <c r="L146" i="32" s="1"/>
  <c r="L139" i="32"/>
  <c r="J316" i="49"/>
  <c r="J317" i="49"/>
  <c r="J323" i="49" s="1"/>
  <c r="J483" i="49" s="1"/>
  <c r="N20" i="31"/>
  <c r="N18" i="31" s="1"/>
  <c r="AA545" i="34"/>
  <c r="AA546" i="34"/>
  <c r="AA541" i="34"/>
  <c r="L189" i="43"/>
  <c r="L190" i="43"/>
  <c r="L196" i="43" s="1"/>
  <c r="J64" i="38"/>
  <c r="J70" i="38" s="1"/>
  <c r="J422" i="38" s="1"/>
  <c r="J63" i="38"/>
  <c r="F189" i="32"/>
  <c r="F190" i="32"/>
  <c r="F196" i="32" s="1"/>
  <c r="D431" i="41"/>
  <c r="I114" i="49"/>
  <c r="I120" i="49" s="1"/>
  <c r="I113" i="49"/>
  <c r="D63" i="28"/>
  <c r="D64" i="28"/>
  <c r="D70" i="28" s="1"/>
  <c r="D422" i="28" s="1"/>
  <c r="N24" i="48"/>
  <c r="L410" i="48"/>
  <c r="F291" i="50"/>
  <c r="F297" i="50" s="1"/>
  <c r="F290" i="50"/>
  <c r="I290" i="45"/>
  <c r="I291" i="45"/>
  <c r="I297" i="45" s="1"/>
  <c r="E241" i="25"/>
  <c r="E247" i="25" s="1"/>
  <c r="E465" i="25" s="1"/>
  <c r="E240" i="25"/>
  <c r="J140" i="30"/>
  <c r="J146" i="30" s="1"/>
  <c r="J440" i="30" s="1"/>
  <c r="J139" i="30"/>
  <c r="D64" i="34"/>
  <c r="D70" i="34" s="1"/>
  <c r="D422" i="34" s="1"/>
  <c r="D63" i="34"/>
  <c r="K45" i="25"/>
  <c r="K417" i="25" s="1"/>
  <c r="F189" i="27"/>
  <c r="F190" i="27"/>
  <c r="F196" i="27" s="1"/>
  <c r="J190" i="37"/>
  <c r="J196" i="37" s="1"/>
  <c r="J453" i="37" s="1"/>
  <c r="J189" i="37"/>
  <c r="K291" i="45"/>
  <c r="K297" i="45" s="1"/>
  <c r="K477" i="45" s="1"/>
  <c r="K290" i="45"/>
  <c r="G113" i="41"/>
  <c r="G114" i="41"/>
  <c r="G120" i="41" s="1"/>
  <c r="G434" i="41" s="1"/>
  <c r="L290" i="51"/>
  <c r="L291" i="51"/>
  <c r="L297" i="51" s="1"/>
  <c r="N391" i="31"/>
  <c r="N392" i="31"/>
  <c r="N398" i="31" s="1"/>
  <c r="F392" i="47"/>
  <c r="F398" i="47" s="1"/>
  <c r="F391" i="47"/>
  <c r="M63" i="28"/>
  <c r="M64" i="28"/>
  <c r="M70" i="28" s="1"/>
  <c r="M422" i="28" s="1"/>
  <c r="J20" i="45"/>
  <c r="J411" i="45" s="1"/>
  <c r="N416" i="51"/>
  <c r="E49" i="51"/>
  <c r="L63" i="36"/>
  <c r="L64" i="36"/>
  <c r="L70" i="36" s="1"/>
  <c r="I45" i="34"/>
  <c r="I43" i="34" s="1"/>
  <c r="K63" i="25"/>
  <c r="K64" i="25"/>
  <c r="K70" i="25" s="1"/>
  <c r="K422" i="25" s="1"/>
  <c r="M63" i="36"/>
  <c r="M64" i="36"/>
  <c r="M70" i="36" s="1"/>
  <c r="M422" i="36" s="1"/>
  <c r="G290" i="26"/>
  <c r="G291" i="26"/>
  <c r="G297" i="26" s="1"/>
  <c r="G477" i="26" s="1"/>
  <c r="L392" i="41"/>
  <c r="L398" i="41" s="1"/>
  <c r="L391" i="41"/>
  <c r="D317" i="25"/>
  <c r="D323" i="25" s="1"/>
  <c r="D483" i="25" s="1"/>
  <c r="D316" i="25"/>
  <c r="I45" i="49"/>
  <c r="I43" i="49" s="1"/>
  <c r="G139" i="30"/>
  <c r="G140" i="30"/>
  <c r="G146" i="30" s="1"/>
  <c r="G440" i="30" s="1"/>
  <c r="F214" i="40"/>
  <c r="F215" i="40"/>
  <c r="F221" i="40" s="1"/>
  <c r="L190" i="25"/>
  <c r="L196" i="25" s="1"/>
  <c r="L189" i="25"/>
  <c r="F140" i="48"/>
  <c r="F146" i="48" s="1"/>
  <c r="F139" i="48"/>
  <c r="O190" i="48"/>
  <c r="O196" i="48" s="1"/>
  <c r="O453" i="48" s="1"/>
  <c r="O189" i="48"/>
  <c r="O392" i="26"/>
  <c r="O398" i="26" s="1"/>
  <c r="O501" i="26" s="1"/>
  <c r="O391" i="26"/>
  <c r="E240" i="36"/>
  <c r="E241" i="36"/>
  <c r="E247" i="36" s="1"/>
  <c r="E465" i="36" s="1"/>
  <c r="D64" i="47"/>
  <c r="D70" i="47" s="1"/>
  <c r="D422" i="47" s="1"/>
  <c r="D63" i="47"/>
  <c r="H45" i="38"/>
  <c r="H417" i="38" s="1"/>
  <c r="D240" i="46"/>
  <c r="D241" i="46"/>
  <c r="D247" i="46" s="1"/>
  <c r="D465" i="46" s="1"/>
  <c r="K290" i="50"/>
  <c r="K291" i="50"/>
  <c r="K297" i="50" s="1"/>
  <c r="K477" i="50" s="1"/>
  <c r="G215" i="39"/>
  <c r="G221" i="39" s="1"/>
  <c r="G459" i="39" s="1"/>
  <c r="G214" i="39"/>
  <c r="D241" i="37"/>
  <c r="D247" i="37" s="1"/>
  <c r="D465" i="37" s="1"/>
  <c r="D240" i="37"/>
  <c r="E113" i="48"/>
  <c r="E114" i="48"/>
  <c r="E120" i="48" s="1"/>
  <c r="E434" i="48" s="1"/>
  <c r="N139" i="31"/>
  <c r="N140" i="31"/>
  <c r="N146" i="31" s="1"/>
  <c r="L45" i="40"/>
  <c r="L43" i="40" s="1"/>
  <c r="D316" i="32"/>
  <c r="D317" i="32"/>
  <c r="D323" i="32" s="1"/>
  <c r="D483" i="32" s="1"/>
  <c r="D189" i="32"/>
  <c r="D190" i="32"/>
  <c r="D196" i="32" s="1"/>
  <c r="D453" i="32" s="1"/>
  <c r="E290" i="30"/>
  <c r="E291" i="30"/>
  <c r="E297" i="30" s="1"/>
  <c r="E477" i="30" s="1"/>
  <c r="J45" i="40"/>
  <c r="J417" i="40" s="1"/>
  <c r="H139" i="43"/>
  <c r="H140" i="43"/>
  <c r="H146" i="43" s="1"/>
  <c r="H440" i="43" s="1"/>
  <c r="O214" i="43"/>
  <c r="O215" i="43"/>
  <c r="O221" i="43" s="1"/>
  <c r="O459" i="43" s="1"/>
  <c r="E241" i="47"/>
  <c r="E247" i="47" s="1"/>
  <c r="E465" i="47" s="1"/>
  <c r="E240" i="47"/>
  <c r="H316" i="26"/>
  <c r="H317" i="26"/>
  <c r="H323" i="26" s="1"/>
  <c r="H483" i="26" s="1"/>
  <c r="F317" i="38"/>
  <c r="F323" i="38" s="1"/>
  <c r="F316" i="38"/>
  <c r="G113" i="42"/>
  <c r="G114" i="42"/>
  <c r="G120" i="42" s="1"/>
  <c r="G434" i="42" s="1"/>
  <c r="O240" i="43"/>
  <c r="O241" i="43"/>
  <c r="O247" i="43" s="1"/>
  <c r="O465" i="43" s="1"/>
  <c r="O139" i="34"/>
  <c r="O140" i="34"/>
  <c r="O146" i="34" s="1"/>
  <c r="O440" i="34" s="1"/>
  <c r="G316" i="48"/>
  <c r="G317" i="48"/>
  <c r="G323" i="48" s="1"/>
  <c r="G483" i="48" s="1"/>
  <c r="K45" i="39"/>
  <c r="K417" i="39" s="1"/>
  <c r="M189" i="42"/>
  <c r="M190" i="42"/>
  <c r="M196" i="42" s="1"/>
  <c r="M453" i="42" s="1"/>
  <c r="I290" i="43"/>
  <c r="I291" i="43"/>
  <c r="I297" i="43" s="1"/>
  <c r="K214" i="42"/>
  <c r="K215" i="42"/>
  <c r="K221" i="42" s="1"/>
  <c r="K459" i="42" s="1"/>
  <c r="K241" i="34"/>
  <c r="K247" i="34" s="1"/>
  <c r="K465" i="34" s="1"/>
  <c r="K240" i="34"/>
  <c r="N190" i="34"/>
  <c r="N196" i="34" s="1"/>
  <c r="J189" i="51"/>
  <c r="J190" i="51"/>
  <c r="J196" i="51" s="1"/>
  <c r="J453" i="51" s="1"/>
  <c r="J290" i="39"/>
  <c r="J291" i="39"/>
  <c r="J297" i="39" s="1"/>
  <c r="J477" i="39" s="1"/>
  <c r="L298" i="24"/>
  <c r="L296" i="24" s="1"/>
  <c r="D240" i="24"/>
  <c r="D241" i="24"/>
  <c r="D247" i="24" s="1"/>
  <c r="D465" i="24" s="1"/>
  <c r="E114" i="40"/>
  <c r="E120" i="40" s="1"/>
  <c r="E434" i="40" s="1"/>
  <c r="E113" i="40"/>
  <c r="H63" i="37"/>
  <c r="H64" i="37"/>
  <c r="H70" i="37" s="1"/>
  <c r="H422" i="37" s="1"/>
  <c r="O189" i="26"/>
  <c r="O190" i="26"/>
  <c r="O196" i="26" s="1"/>
  <c r="O453" i="26" s="1"/>
  <c r="I241" i="38"/>
  <c r="I247" i="38" s="1"/>
  <c r="I240" i="38"/>
  <c r="E317" i="47"/>
  <c r="E323" i="47" s="1"/>
  <c r="E483" i="47" s="1"/>
  <c r="E316" i="47"/>
  <c r="F391" i="51"/>
  <c r="F392" i="51"/>
  <c r="F398" i="51" s="1"/>
  <c r="O290" i="52"/>
  <c r="O291" i="52"/>
  <c r="O297" i="52" s="1"/>
  <c r="O477" i="52" s="1"/>
  <c r="O63" i="25"/>
  <c r="O64" i="25"/>
  <c r="O70" i="25" s="1"/>
  <c r="O422" i="25" s="1"/>
  <c r="E20" i="41"/>
  <c r="E411" i="41" s="1"/>
  <c r="E63" i="26"/>
  <c r="E64" i="26"/>
  <c r="E70" i="26" s="1"/>
  <c r="E422" i="26" s="1"/>
  <c r="L241" i="35"/>
  <c r="L247" i="35" s="1"/>
  <c r="L240" i="35"/>
  <c r="H63" i="35"/>
  <c r="H64" i="35"/>
  <c r="H70" i="35" s="1"/>
  <c r="H422" i="35" s="1"/>
  <c r="L240" i="51"/>
  <c r="L241" i="51"/>
  <c r="L247" i="51" s="1"/>
  <c r="N113" i="38"/>
  <c r="N114" i="38"/>
  <c r="N120" i="38" s="1"/>
  <c r="F410" i="33"/>
  <c r="H24" i="33"/>
  <c r="L391" i="45"/>
  <c r="L392" i="45"/>
  <c r="L398" i="45" s="1"/>
  <c r="D45" i="30"/>
  <c r="D417" i="30" s="1"/>
  <c r="L139" i="31"/>
  <c r="L140" i="31"/>
  <c r="L146" i="31" s="1"/>
  <c r="G189" i="35"/>
  <c r="G190" i="35"/>
  <c r="G196" i="35" s="1"/>
  <c r="G453" i="35" s="1"/>
  <c r="L140" i="28"/>
  <c r="L146" i="28" s="1"/>
  <c r="L139" i="28"/>
  <c r="E214" i="42"/>
  <c r="E215" i="42"/>
  <c r="E221" i="42" s="1"/>
  <c r="E459" i="42" s="1"/>
  <c r="F416" i="45"/>
  <c r="H49" i="45"/>
  <c r="L45" i="41"/>
  <c r="L43" i="41" s="1"/>
  <c r="E215" i="36"/>
  <c r="E221" i="36" s="1"/>
  <c r="E459" i="36" s="1"/>
  <c r="E214" i="36"/>
  <c r="L241" i="49"/>
  <c r="L247" i="49" s="1"/>
  <c r="L240" i="49"/>
  <c r="H189" i="29"/>
  <c r="H190" i="29"/>
  <c r="H196" i="29" s="1"/>
  <c r="H453" i="29" s="1"/>
  <c r="J316" i="32"/>
  <c r="J317" i="32"/>
  <c r="J323" i="32" s="1"/>
  <c r="J483" i="32" s="1"/>
  <c r="K316" i="50"/>
  <c r="K317" i="50"/>
  <c r="K323" i="50" s="1"/>
  <c r="K483" i="50" s="1"/>
  <c r="J113" i="49"/>
  <c r="J114" i="49"/>
  <c r="J120" i="49" s="1"/>
  <c r="J434" i="49" s="1"/>
  <c r="J45" i="29"/>
  <c r="J417" i="29" s="1"/>
  <c r="M190" i="29"/>
  <c r="M196" i="29" s="1"/>
  <c r="M453" i="29" s="1"/>
  <c r="M189" i="29"/>
  <c r="I190" i="36"/>
  <c r="I196" i="36" s="1"/>
  <c r="I189" i="36"/>
  <c r="F215" i="26"/>
  <c r="F221" i="26" s="1"/>
  <c r="F214" i="26"/>
  <c r="N190" i="36"/>
  <c r="N196" i="36" s="1"/>
  <c r="N189" i="36"/>
  <c r="L63" i="30"/>
  <c r="L64" i="30"/>
  <c r="L70" i="30" s="1"/>
  <c r="I214" i="38"/>
  <c r="I215" i="38"/>
  <c r="I221" i="38" s="1"/>
  <c r="E392" i="38"/>
  <c r="E398" i="38" s="1"/>
  <c r="E501" i="38" s="1"/>
  <c r="E391" i="38"/>
  <c r="D45" i="44"/>
  <c r="D417" i="44" s="1"/>
  <c r="H113" i="50"/>
  <c r="H114" i="50"/>
  <c r="H120" i="50" s="1"/>
  <c r="H434" i="50" s="1"/>
  <c r="D214" i="35"/>
  <c r="D215" i="35"/>
  <c r="D221" i="35" s="1"/>
  <c r="D459" i="35" s="1"/>
  <c r="E391" i="44"/>
  <c r="E392" i="44"/>
  <c r="E398" i="44" s="1"/>
  <c r="E501" i="44" s="1"/>
  <c r="D139" i="26"/>
  <c r="D140" i="26"/>
  <c r="D146" i="26" s="1"/>
  <c r="D440" i="26" s="1"/>
  <c r="E139" i="43"/>
  <c r="E140" i="43"/>
  <c r="E146" i="43" s="1"/>
  <c r="E440" i="43" s="1"/>
  <c r="G290" i="33"/>
  <c r="G291" i="33"/>
  <c r="G297" i="33" s="1"/>
  <c r="G477" i="33" s="1"/>
  <c r="N416" i="47"/>
  <c r="E49" i="47"/>
  <c r="M139" i="33"/>
  <c r="M140" i="33"/>
  <c r="M146" i="33" s="1"/>
  <c r="M440" i="33" s="1"/>
  <c r="O139" i="24"/>
  <c r="O140" i="24"/>
  <c r="O146" i="24" s="1"/>
  <c r="O440" i="24" s="1"/>
  <c r="K20" i="33"/>
  <c r="K411" i="33" s="1"/>
  <c r="N45" i="46"/>
  <c r="O214" i="31"/>
  <c r="O215" i="31"/>
  <c r="O221" i="31" s="1"/>
  <c r="O459" i="31" s="1"/>
  <c r="G140" i="36"/>
  <c r="G146" i="36" s="1"/>
  <c r="G440" i="36" s="1"/>
  <c r="G139" i="36"/>
  <c r="J45" i="38"/>
  <c r="J417" i="38" s="1"/>
  <c r="J214" i="31"/>
  <c r="J215" i="31"/>
  <c r="J221" i="31" s="1"/>
  <c r="J459" i="31" s="1"/>
  <c r="L416" i="32"/>
  <c r="N49" i="32"/>
  <c r="J45" i="37"/>
  <c r="J417" i="37" s="1"/>
  <c r="N190" i="31"/>
  <c r="N196" i="31" s="1"/>
  <c r="N189" i="31"/>
  <c r="L139" i="43"/>
  <c r="L140" i="43"/>
  <c r="L146" i="43" s="1"/>
  <c r="L139" i="50"/>
  <c r="L140" i="50"/>
  <c r="L146" i="50" s="1"/>
  <c r="G474" i="27"/>
  <c r="J490" i="29"/>
  <c r="L353" i="29"/>
  <c r="E20" i="39"/>
  <c r="E411" i="39" s="1"/>
  <c r="F45" i="39"/>
  <c r="F43" i="39" s="1"/>
  <c r="F416" i="50"/>
  <c r="H49" i="50"/>
  <c r="K63" i="45"/>
  <c r="K64" i="45"/>
  <c r="K70" i="45" s="1"/>
  <c r="K422" i="45" s="1"/>
  <c r="H64" i="25"/>
  <c r="H70" i="25" s="1"/>
  <c r="H422" i="25" s="1"/>
  <c r="H63" i="25"/>
  <c r="M317" i="49"/>
  <c r="M323" i="49" s="1"/>
  <c r="M483" i="49" s="1"/>
  <c r="M316" i="49"/>
  <c r="G140" i="45"/>
  <c r="G146" i="45" s="1"/>
  <c r="G440" i="45" s="1"/>
  <c r="H20" i="27"/>
  <c r="H411" i="27" s="1"/>
  <c r="I240" i="28"/>
  <c r="I241" i="28"/>
  <c r="I247" i="28" s="1"/>
  <c r="F240" i="46"/>
  <c r="F241" i="46"/>
  <c r="F247" i="46" s="1"/>
  <c r="J20" i="37"/>
  <c r="J411" i="37" s="1"/>
  <c r="M189" i="27"/>
  <c r="M190" i="27"/>
  <c r="M196" i="27" s="1"/>
  <c r="M453" i="27" s="1"/>
  <c r="J214" i="50"/>
  <c r="J215" i="50"/>
  <c r="J221" i="50" s="1"/>
  <c r="J459" i="50" s="1"/>
  <c r="E214" i="24"/>
  <c r="E215" i="24"/>
  <c r="E221" i="24" s="1"/>
  <c r="E459" i="24" s="1"/>
  <c r="O214" i="29"/>
  <c r="O215" i="29"/>
  <c r="O221" i="29" s="1"/>
  <c r="O459" i="29" s="1"/>
  <c r="J139" i="25"/>
  <c r="J140" i="25"/>
  <c r="J146" i="25" s="1"/>
  <c r="J440" i="25" s="1"/>
  <c r="J113" i="38"/>
  <c r="J114" i="38"/>
  <c r="J120" i="38" s="1"/>
  <c r="J434" i="38" s="1"/>
  <c r="E140" i="42"/>
  <c r="E146" i="42" s="1"/>
  <c r="E440" i="42" s="1"/>
  <c r="E139" i="42"/>
  <c r="I20" i="15"/>
  <c r="I18" i="15" s="1"/>
  <c r="N215" i="25"/>
  <c r="N221" i="25" s="1"/>
  <c r="N214" i="25"/>
  <c r="I290" i="51"/>
  <c r="I291" i="51"/>
  <c r="I297" i="51" s="1"/>
  <c r="O391" i="41"/>
  <c r="O392" i="41"/>
  <c r="O398" i="41" s="1"/>
  <c r="O501" i="41" s="1"/>
  <c r="D114" i="47"/>
  <c r="D120" i="47" s="1"/>
  <c r="D434" i="47" s="1"/>
  <c r="D113" i="47"/>
  <c r="K49" i="51"/>
  <c r="I416" i="51"/>
  <c r="J317" i="29"/>
  <c r="J323" i="29" s="1"/>
  <c r="J483" i="29" s="1"/>
  <c r="J316" i="29"/>
  <c r="N291" i="36"/>
  <c r="N297" i="36" s="1"/>
  <c r="N290" i="36"/>
  <c r="F189" i="42"/>
  <c r="F190" i="42"/>
  <c r="F196" i="42" s="1"/>
  <c r="D391" i="42"/>
  <c r="D392" i="42"/>
  <c r="D398" i="42" s="1"/>
  <c r="D501" i="42" s="1"/>
  <c r="O139" i="39"/>
  <c r="O140" i="39"/>
  <c r="O146" i="39" s="1"/>
  <c r="O440" i="39" s="1"/>
  <c r="E190" i="32"/>
  <c r="E196" i="32" s="1"/>
  <c r="E453" i="32" s="1"/>
  <c r="E189" i="32"/>
  <c r="D392" i="33"/>
  <c r="D398" i="33" s="1"/>
  <c r="D501" i="33" s="1"/>
  <c r="D391" i="33"/>
  <c r="I63" i="34"/>
  <c r="I64" i="34"/>
  <c r="I70" i="34" s="1"/>
  <c r="F20" i="37"/>
  <c r="F18" i="37" s="1"/>
  <c r="E49" i="34"/>
  <c r="N416" i="34"/>
  <c r="F241" i="51"/>
  <c r="F247" i="51" s="1"/>
  <c r="F240" i="51"/>
  <c r="O139" i="48"/>
  <c r="O140" i="48"/>
  <c r="O146" i="48" s="1"/>
  <c r="O440" i="48" s="1"/>
  <c r="M391" i="52"/>
  <c r="M392" i="52"/>
  <c r="M398" i="52" s="1"/>
  <c r="M501" i="52" s="1"/>
  <c r="F63" i="50"/>
  <c r="F64" i="50"/>
  <c r="F70" i="50" s="1"/>
  <c r="I63" i="32"/>
  <c r="I64" i="32"/>
  <c r="I70" i="32" s="1"/>
  <c r="L139" i="24"/>
  <c r="L140" i="24"/>
  <c r="L146" i="24" s="1"/>
  <c r="F392" i="30"/>
  <c r="F398" i="30" s="1"/>
  <c r="F391" i="30"/>
  <c r="G20" i="44"/>
  <c r="G411" i="44" s="1"/>
  <c r="D20" i="32"/>
  <c r="D411" i="32" s="1"/>
  <c r="F45" i="31"/>
  <c r="L410" i="31"/>
  <c r="N24" i="31"/>
  <c r="L20" i="34"/>
  <c r="O391" i="48"/>
  <c r="O392" i="48"/>
  <c r="O398" i="48" s="1"/>
  <c r="O501" i="48" s="1"/>
  <c r="L20" i="40"/>
  <c r="L18" i="40" s="1"/>
  <c r="J189" i="26"/>
  <c r="J190" i="26"/>
  <c r="J196" i="26" s="1"/>
  <c r="J453" i="26" s="1"/>
  <c r="I290" i="52"/>
  <c r="I291" i="52"/>
  <c r="I297" i="52" s="1"/>
  <c r="I317" i="39"/>
  <c r="I323" i="39" s="1"/>
  <c r="I316" i="39"/>
  <c r="O114" i="31"/>
  <c r="O120" i="31" s="1"/>
  <c r="O434" i="31" s="1"/>
  <c r="O113" i="31"/>
  <c r="G45" i="33"/>
  <c r="G417" i="33" s="1"/>
  <c r="O20" i="34"/>
  <c r="O411" i="34" s="1"/>
  <c r="O139" i="52"/>
  <c r="O140" i="52"/>
  <c r="O146" i="52" s="1"/>
  <c r="O440" i="52" s="1"/>
  <c r="F114" i="31"/>
  <c r="F120" i="31" s="1"/>
  <c r="F113" i="31"/>
  <c r="L317" i="32"/>
  <c r="L323" i="32" s="1"/>
  <c r="L316" i="32"/>
  <c r="H139" i="52"/>
  <c r="H140" i="52"/>
  <c r="H146" i="52" s="1"/>
  <c r="H440" i="52" s="1"/>
  <c r="H214" i="31"/>
  <c r="H215" i="31"/>
  <c r="H221" i="31" s="1"/>
  <c r="H459" i="31" s="1"/>
  <c r="I241" i="37"/>
  <c r="I247" i="37" s="1"/>
  <c r="I240" i="37"/>
  <c r="G214" i="26"/>
  <c r="G215" i="26"/>
  <c r="G221" i="26" s="1"/>
  <c r="G459" i="26" s="1"/>
  <c r="H241" i="37"/>
  <c r="H247" i="37" s="1"/>
  <c r="H465" i="37" s="1"/>
  <c r="H240" i="37"/>
  <c r="I20" i="52"/>
  <c r="I18" i="52" s="1"/>
  <c r="M492" i="42"/>
  <c r="L447" i="51"/>
  <c r="O176" i="51"/>
  <c r="J20" i="46"/>
  <c r="J411" i="46" s="1"/>
  <c r="E20" i="49"/>
  <c r="E411" i="49" s="1"/>
  <c r="F290" i="42"/>
  <c r="F291" i="42"/>
  <c r="F297" i="42" s="1"/>
  <c r="G240" i="24"/>
  <c r="G241" i="24"/>
  <c r="G247" i="24" s="1"/>
  <c r="G465" i="24" s="1"/>
  <c r="K189" i="52"/>
  <c r="K190" i="52"/>
  <c r="K196" i="52" s="1"/>
  <c r="K453" i="52" s="1"/>
  <c r="H20" i="24"/>
  <c r="H411" i="24" s="1"/>
  <c r="M189" i="31"/>
  <c r="M190" i="31"/>
  <c r="M196" i="31" s="1"/>
  <c r="M453" i="31" s="1"/>
  <c r="L214" i="47"/>
  <c r="L215" i="47"/>
  <c r="L221" i="47" s="1"/>
  <c r="D391" i="46"/>
  <c r="D392" i="46"/>
  <c r="D398" i="46" s="1"/>
  <c r="D501" i="46" s="1"/>
  <c r="L113" i="49"/>
  <c r="L114" i="49"/>
  <c r="L120" i="49" s="1"/>
  <c r="E399" i="40"/>
  <c r="E502" i="40" s="1"/>
  <c r="D316" i="41"/>
  <c r="D317" i="41"/>
  <c r="D323" i="41" s="1"/>
  <c r="D483" i="41" s="1"/>
  <c r="J114" i="27"/>
  <c r="J120" i="27" s="1"/>
  <c r="J434" i="27" s="1"/>
  <c r="J113" i="27"/>
  <c r="F316" i="41"/>
  <c r="F317" i="41"/>
  <c r="F323" i="41" s="1"/>
  <c r="L316" i="48"/>
  <c r="L317" i="48"/>
  <c r="L323" i="48" s="1"/>
  <c r="I317" i="31"/>
  <c r="I323" i="31" s="1"/>
  <c r="I316" i="31"/>
  <c r="AA545" i="48"/>
  <c r="AA537" i="48"/>
  <c r="AA542" i="48"/>
  <c r="AA538" i="48"/>
  <c r="AA535" i="48"/>
  <c r="AA544" i="48"/>
  <c r="AA539" i="48"/>
  <c r="AA546" i="48"/>
  <c r="AA536" i="48"/>
  <c r="AA540" i="48"/>
  <c r="AA541" i="48"/>
  <c r="O114" i="28"/>
  <c r="O120" i="28" s="1"/>
  <c r="O434" i="28" s="1"/>
  <c r="O113" i="28"/>
  <c r="M392" i="28"/>
  <c r="M398" i="28" s="1"/>
  <c r="M501" i="28" s="1"/>
  <c r="M391" i="28"/>
  <c r="H290" i="28"/>
  <c r="H291" i="28"/>
  <c r="H297" i="28" s="1"/>
  <c r="H477" i="28" s="1"/>
  <c r="J391" i="51"/>
  <c r="M214" i="40"/>
  <c r="M215" i="40"/>
  <c r="M221" i="40" s="1"/>
  <c r="M459" i="40" s="1"/>
  <c r="H20" i="35"/>
  <c r="H411" i="35" s="1"/>
  <c r="D241" i="15"/>
  <c r="D247" i="15" s="1"/>
  <c r="D465" i="15" s="1"/>
  <c r="D240" i="15"/>
  <c r="K240" i="47"/>
  <c r="K241" i="47"/>
  <c r="K247" i="47" s="1"/>
  <c r="K465" i="47" s="1"/>
  <c r="G64" i="52"/>
  <c r="G70" i="52" s="1"/>
  <c r="G422" i="52" s="1"/>
  <c r="G63" i="52"/>
  <c r="K189" i="15"/>
  <c r="K190" i="15"/>
  <c r="K196" i="15" s="1"/>
  <c r="K453" i="15" s="1"/>
  <c r="O391" i="24"/>
  <c r="O392" i="24"/>
  <c r="O398" i="24" s="1"/>
  <c r="O501" i="24" s="1"/>
  <c r="G113" i="39"/>
  <c r="G114" i="39"/>
  <c r="G120" i="39" s="1"/>
  <c r="G434" i="39" s="1"/>
  <c r="G63" i="35"/>
  <c r="G64" i="35"/>
  <c r="G70" i="35" s="1"/>
  <c r="G422" i="35" s="1"/>
  <c r="G215" i="15"/>
  <c r="G221" i="15" s="1"/>
  <c r="G459" i="15" s="1"/>
  <c r="G214" i="15"/>
  <c r="F114" i="15"/>
  <c r="F120" i="15" s="1"/>
  <c r="F113" i="15"/>
  <c r="M214" i="30"/>
  <c r="M215" i="30"/>
  <c r="M221" i="30" s="1"/>
  <c r="M459" i="30" s="1"/>
  <c r="I392" i="41"/>
  <c r="I398" i="41" s="1"/>
  <c r="I391" i="41"/>
  <c r="F316" i="28"/>
  <c r="F317" i="28"/>
  <c r="F323" i="28" s="1"/>
  <c r="L215" i="44"/>
  <c r="L221" i="44" s="1"/>
  <c r="L214" i="44"/>
  <c r="J64" i="30"/>
  <c r="J70" i="30" s="1"/>
  <c r="J422" i="30" s="1"/>
  <c r="J63" i="30"/>
  <c r="F63" i="44"/>
  <c r="F64" i="44"/>
  <c r="F70" i="44" s="1"/>
  <c r="D189" i="45"/>
  <c r="D190" i="45"/>
  <c r="D196" i="45" s="1"/>
  <c r="D453" i="45" s="1"/>
  <c r="L63" i="46"/>
  <c r="L64" i="46"/>
  <c r="L70" i="46" s="1"/>
  <c r="I317" i="51"/>
  <c r="I323" i="51" s="1"/>
  <c r="I316" i="51"/>
  <c r="O197" i="29"/>
  <c r="O454" i="29" s="1"/>
  <c r="J215" i="29"/>
  <c r="J221" i="29" s="1"/>
  <c r="J459" i="29" s="1"/>
  <c r="J214" i="29"/>
  <c r="I317" i="28"/>
  <c r="I323" i="28" s="1"/>
  <c r="I316" i="28"/>
  <c r="N240" i="39"/>
  <c r="N241" i="39"/>
  <c r="N247" i="39" s="1"/>
  <c r="E45" i="52"/>
  <c r="E417" i="52" s="1"/>
  <c r="F240" i="36"/>
  <c r="F241" i="36"/>
  <c r="F247" i="36" s="1"/>
  <c r="L190" i="32"/>
  <c r="L196" i="32" s="1"/>
  <c r="L189" i="32"/>
  <c r="L391" i="37"/>
  <c r="L392" i="37"/>
  <c r="L398" i="37" s="1"/>
  <c r="O63" i="52"/>
  <c r="O64" i="52"/>
  <c r="O70" i="52" s="1"/>
  <c r="O422" i="52" s="1"/>
  <c r="E214" i="51"/>
  <c r="E215" i="51"/>
  <c r="E221" i="51" s="1"/>
  <c r="E459" i="51" s="1"/>
  <c r="F113" i="37"/>
  <c r="F114" i="37"/>
  <c r="F120" i="37" s="1"/>
  <c r="G391" i="50"/>
  <c r="G392" i="50"/>
  <c r="G398" i="50" s="1"/>
  <c r="G501" i="50" s="1"/>
  <c r="J290" i="33"/>
  <c r="J291" i="33"/>
  <c r="J297" i="33" s="1"/>
  <c r="J477" i="33" s="1"/>
  <c r="L290" i="50"/>
  <c r="L291" i="50"/>
  <c r="L297" i="50" s="1"/>
  <c r="J45" i="42"/>
  <c r="J417" i="42" s="1"/>
  <c r="G392" i="33"/>
  <c r="G398" i="33" s="1"/>
  <c r="G501" i="33" s="1"/>
  <c r="G391" i="33"/>
  <c r="E316" i="26"/>
  <c r="E317" i="26"/>
  <c r="E323" i="26" s="1"/>
  <c r="E483" i="26" s="1"/>
  <c r="K139" i="43"/>
  <c r="K140" i="43"/>
  <c r="K146" i="43" s="1"/>
  <c r="K440" i="43" s="1"/>
  <c r="L391" i="48"/>
  <c r="L392" i="48"/>
  <c r="L398" i="48" s="1"/>
  <c r="I20" i="30"/>
  <c r="I18" i="30" s="1"/>
  <c r="I416" i="39"/>
  <c r="K49" i="39"/>
  <c r="H290" i="46"/>
  <c r="H291" i="46"/>
  <c r="H297" i="46" s="1"/>
  <c r="H477" i="46" s="1"/>
  <c r="D391" i="50"/>
  <c r="D392" i="50"/>
  <c r="D398" i="50" s="1"/>
  <c r="D501" i="50" s="1"/>
  <c r="I214" i="40"/>
  <c r="I215" i="40"/>
  <c r="I221" i="40" s="1"/>
  <c r="G190" i="40"/>
  <c r="G196" i="40" s="1"/>
  <c r="G453" i="40" s="1"/>
  <c r="G189" i="40"/>
  <c r="H140" i="39"/>
  <c r="H146" i="39" s="1"/>
  <c r="H440" i="39" s="1"/>
  <c r="H139" i="39"/>
  <c r="J45" i="24"/>
  <c r="J417" i="24" s="1"/>
  <c r="N477" i="42"/>
  <c r="M139" i="29"/>
  <c r="M291" i="25"/>
  <c r="M297" i="25" s="1"/>
  <c r="M477" i="25" s="1"/>
  <c r="M290" i="25"/>
  <c r="J392" i="43"/>
  <c r="J398" i="43" s="1"/>
  <c r="J501" i="43" s="1"/>
  <c r="J391" i="43"/>
  <c r="J190" i="15"/>
  <c r="J196" i="15" s="1"/>
  <c r="J453" i="15" s="1"/>
  <c r="J189" i="15"/>
  <c r="J240" i="27"/>
  <c r="J241" i="27"/>
  <c r="J247" i="27" s="1"/>
  <c r="J465" i="27" s="1"/>
  <c r="M291" i="41"/>
  <c r="M297" i="41" s="1"/>
  <c r="M477" i="41" s="1"/>
  <c r="M290" i="41"/>
  <c r="M316" i="40"/>
  <c r="M317" i="40"/>
  <c r="M323" i="40" s="1"/>
  <c r="M483" i="40" s="1"/>
  <c r="E215" i="29"/>
  <c r="E221" i="29" s="1"/>
  <c r="E459" i="29" s="1"/>
  <c r="E214" i="29"/>
  <c r="M63" i="26"/>
  <c r="M64" i="26"/>
  <c r="M70" i="26" s="1"/>
  <c r="M422" i="26" s="1"/>
  <c r="H214" i="45"/>
  <c r="H215" i="45"/>
  <c r="H221" i="45" s="1"/>
  <c r="H459" i="45" s="1"/>
  <c r="J316" i="50"/>
  <c r="J317" i="50"/>
  <c r="J323" i="50" s="1"/>
  <c r="J483" i="50" s="1"/>
  <c r="L291" i="35"/>
  <c r="L297" i="35" s="1"/>
  <c r="L290" i="35"/>
  <c r="J64" i="35"/>
  <c r="J70" i="35" s="1"/>
  <c r="J422" i="35" s="1"/>
  <c r="J63" i="35"/>
  <c r="E290" i="29"/>
  <c r="E291" i="29"/>
  <c r="E297" i="29" s="1"/>
  <c r="E477" i="29" s="1"/>
  <c r="L316" i="44"/>
  <c r="L317" i="44"/>
  <c r="L323" i="44" s="1"/>
  <c r="N241" i="47"/>
  <c r="N247" i="47" s="1"/>
  <c r="N252" i="47" s="1"/>
  <c r="N240" i="47"/>
  <c r="D291" i="47"/>
  <c r="D297" i="47" s="1"/>
  <c r="D477" i="47" s="1"/>
  <c r="D290" i="47"/>
  <c r="D139" i="45"/>
  <c r="D140" i="45"/>
  <c r="D146" i="45" s="1"/>
  <c r="D440" i="45" s="1"/>
  <c r="L410" i="46"/>
  <c r="N24" i="46"/>
  <c r="H391" i="41"/>
  <c r="H392" i="41"/>
  <c r="H398" i="41" s="1"/>
  <c r="H501" i="41" s="1"/>
  <c r="K391" i="29"/>
  <c r="K392" i="29"/>
  <c r="K398" i="29" s="1"/>
  <c r="K501" i="29" s="1"/>
  <c r="D317" i="48"/>
  <c r="D323" i="48" s="1"/>
  <c r="D483" i="48" s="1"/>
  <c r="D316" i="48"/>
  <c r="L20" i="30"/>
  <c r="L18" i="30" s="1"/>
  <c r="D215" i="34"/>
  <c r="D221" i="34" s="1"/>
  <c r="D459" i="34" s="1"/>
  <c r="D214" i="34"/>
  <c r="G139" i="32"/>
  <c r="G140" i="32"/>
  <c r="G146" i="32" s="1"/>
  <c r="G440" i="32" s="1"/>
  <c r="I290" i="39"/>
  <c r="I291" i="39"/>
  <c r="I297" i="39" s="1"/>
  <c r="N20" i="52"/>
  <c r="N18" i="52" s="1"/>
  <c r="M190" i="48"/>
  <c r="M196" i="48" s="1"/>
  <c r="M453" i="48" s="1"/>
  <c r="M189" i="48"/>
  <c r="K45" i="40"/>
  <c r="K417" i="40" s="1"/>
  <c r="E392" i="48"/>
  <c r="E398" i="48" s="1"/>
  <c r="E501" i="48" s="1"/>
  <c r="E391" i="48"/>
  <c r="F64" i="52"/>
  <c r="F70" i="52" s="1"/>
  <c r="F63" i="52"/>
  <c r="O290" i="46"/>
  <c r="O291" i="46"/>
  <c r="O297" i="46" s="1"/>
  <c r="O477" i="46" s="1"/>
  <c r="L113" i="42"/>
  <c r="L114" i="42"/>
  <c r="L120" i="42" s="1"/>
  <c r="D113" i="30"/>
  <c r="D114" i="30"/>
  <c r="D120" i="30" s="1"/>
  <c r="D434" i="30" s="1"/>
  <c r="O214" i="44"/>
  <c r="O215" i="44"/>
  <c r="O221" i="44" s="1"/>
  <c r="O459" i="44" s="1"/>
  <c r="N391" i="44"/>
  <c r="N392" i="44"/>
  <c r="N398" i="44" s="1"/>
  <c r="K114" i="38"/>
  <c r="K120" i="38" s="1"/>
  <c r="K434" i="38" s="1"/>
  <c r="K113" i="38"/>
  <c r="L391" i="31"/>
  <c r="L392" i="31"/>
  <c r="L398" i="31" s="1"/>
  <c r="M291" i="44"/>
  <c r="M297" i="44" s="1"/>
  <c r="M477" i="44" s="1"/>
  <c r="M290" i="44"/>
  <c r="E64" i="35"/>
  <c r="E70" i="35" s="1"/>
  <c r="E422" i="35" s="1"/>
  <c r="E63" i="35"/>
  <c r="E139" i="37"/>
  <c r="E140" i="37"/>
  <c r="E146" i="37" s="1"/>
  <c r="E440" i="37" s="1"/>
  <c r="I391" i="52"/>
  <c r="I392" i="52"/>
  <c r="I398" i="52" s="1"/>
  <c r="G240" i="33"/>
  <c r="G241" i="33"/>
  <c r="G247" i="33" s="1"/>
  <c r="G465" i="33" s="1"/>
  <c r="O291" i="31"/>
  <c r="O297" i="31" s="1"/>
  <c r="O477" i="31" s="1"/>
  <c r="O290" i="31"/>
  <c r="E241" i="49"/>
  <c r="E247" i="49" s="1"/>
  <c r="E465" i="49" s="1"/>
  <c r="E240" i="49"/>
  <c r="F240" i="34"/>
  <c r="F241" i="34"/>
  <c r="F247" i="34" s="1"/>
  <c r="J139" i="38"/>
  <c r="J140" i="38"/>
  <c r="J146" i="38" s="1"/>
  <c r="J440" i="38" s="1"/>
  <c r="F215" i="33"/>
  <c r="F221" i="33" s="1"/>
  <c r="F214" i="33"/>
  <c r="L410" i="42"/>
  <c r="N24" i="42"/>
  <c r="O290" i="38"/>
  <c r="O291" i="38"/>
  <c r="O297" i="38" s="1"/>
  <c r="O477" i="38" s="1"/>
  <c r="J63" i="52"/>
  <c r="J64" i="52"/>
  <c r="J70" i="52" s="1"/>
  <c r="J422" i="52" s="1"/>
  <c r="G63" i="39"/>
  <c r="G64" i="39"/>
  <c r="G70" i="39" s="1"/>
  <c r="G422" i="39" s="1"/>
  <c r="L20" i="43"/>
  <c r="M316" i="47"/>
  <c r="M317" i="47"/>
  <c r="M323" i="47" s="1"/>
  <c r="M483" i="47" s="1"/>
  <c r="J139" i="46"/>
  <c r="J140" i="46"/>
  <c r="J146" i="46" s="1"/>
  <c r="J440" i="46" s="1"/>
  <c r="L416" i="50"/>
  <c r="N49" i="50"/>
  <c r="M290" i="46"/>
  <c r="M291" i="46"/>
  <c r="M297" i="46" s="1"/>
  <c r="M477" i="46" s="1"/>
  <c r="L20" i="41"/>
  <c r="L18" i="41" s="1"/>
  <c r="F465" i="45"/>
  <c r="I391" i="36"/>
  <c r="I392" i="36"/>
  <c r="I398" i="36" s="1"/>
  <c r="K49" i="27"/>
  <c r="I416" i="27"/>
  <c r="N392" i="47"/>
  <c r="N398" i="47" s="1"/>
  <c r="N391" i="47"/>
  <c r="E240" i="27"/>
  <c r="E241" i="27"/>
  <c r="E247" i="27" s="1"/>
  <c r="E465" i="27" s="1"/>
  <c r="L189" i="36"/>
  <c r="L190" i="36"/>
  <c r="L196" i="36" s="1"/>
  <c r="M45" i="48"/>
  <c r="M417" i="48" s="1"/>
  <c r="L63" i="49"/>
  <c r="L64" i="49"/>
  <c r="L70" i="49" s="1"/>
  <c r="M113" i="31"/>
  <c r="M114" i="31"/>
  <c r="M120" i="31" s="1"/>
  <c r="M434" i="31" s="1"/>
  <c r="D215" i="48"/>
  <c r="D221" i="48" s="1"/>
  <c r="D459" i="48" s="1"/>
  <c r="D214" i="48"/>
  <c r="F64" i="39"/>
  <c r="F70" i="39" s="1"/>
  <c r="F63" i="39"/>
  <c r="D45" i="32"/>
  <c r="D417" i="32" s="1"/>
  <c r="G214" i="46"/>
  <c r="G215" i="46"/>
  <c r="G221" i="46" s="1"/>
  <c r="G459" i="46" s="1"/>
  <c r="G113" i="30"/>
  <c r="G114" i="30"/>
  <c r="G120" i="30" s="1"/>
  <c r="G434" i="30" s="1"/>
  <c r="K20" i="30"/>
  <c r="K411" i="30" s="1"/>
  <c r="F197" i="26"/>
  <c r="F195" i="26" s="1"/>
  <c r="N45" i="52"/>
  <c r="N43" i="52"/>
  <c r="D498" i="34"/>
  <c r="D630" i="34" s="1"/>
  <c r="F416" i="41"/>
  <c r="H49" i="41"/>
  <c r="L45" i="48"/>
  <c r="L43" i="48" s="1"/>
  <c r="J64" i="34"/>
  <c r="J70" i="34" s="1"/>
  <c r="J422" i="34" s="1"/>
  <c r="J63" i="34"/>
  <c r="O392" i="28"/>
  <c r="O398" i="28" s="1"/>
  <c r="O501" i="28" s="1"/>
  <c r="O391" i="28"/>
  <c r="G45" i="27"/>
  <c r="G417" i="27" s="1"/>
  <c r="N214" i="30"/>
  <c r="N215" i="30"/>
  <c r="N221" i="30" s="1"/>
  <c r="K45" i="29"/>
  <c r="K417" i="29" s="1"/>
  <c r="J392" i="25"/>
  <c r="J398" i="25" s="1"/>
  <c r="J501" i="25" s="1"/>
  <c r="J391" i="25"/>
  <c r="K63" i="41"/>
  <c r="K64" i="41"/>
  <c r="K70" i="41" s="1"/>
  <c r="K422" i="41" s="1"/>
  <c r="N113" i="35"/>
  <c r="N114" i="35"/>
  <c r="N120" i="35" s="1"/>
  <c r="I240" i="41"/>
  <c r="I241" i="41"/>
  <c r="I247" i="41" s="1"/>
  <c r="J45" i="50"/>
  <c r="J417" i="50" s="1"/>
  <c r="N113" i="47"/>
  <c r="N114" i="47"/>
  <c r="N120" i="47" s="1"/>
  <c r="D241" i="35"/>
  <c r="D247" i="35" s="1"/>
  <c r="D465" i="35" s="1"/>
  <c r="D240" i="35"/>
  <c r="K20" i="29"/>
  <c r="K411" i="29" s="1"/>
  <c r="I410" i="25"/>
  <c r="K24" i="25"/>
  <c r="M391" i="29"/>
  <c r="M392" i="29"/>
  <c r="M398" i="29" s="1"/>
  <c r="M501" i="29" s="1"/>
  <c r="I139" i="34"/>
  <c r="I140" i="34"/>
  <c r="I146" i="34" s="1"/>
  <c r="F45" i="28"/>
  <c r="F43" i="28" s="1"/>
  <c r="F214" i="30"/>
  <c r="F215" i="30"/>
  <c r="F221" i="30" s="1"/>
  <c r="G392" i="26"/>
  <c r="G398" i="26" s="1"/>
  <c r="G501" i="26" s="1"/>
  <c r="G391" i="26"/>
  <c r="N189" i="47"/>
  <c r="N190" i="47"/>
  <c r="N196" i="47" s="1"/>
  <c r="D240" i="45"/>
  <c r="D241" i="45"/>
  <c r="D247" i="45" s="1"/>
  <c r="D465" i="45" s="1"/>
  <c r="N49" i="26"/>
  <c r="L416" i="26"/>
  <c r="M392" i="31"/>
  <c r="M398" i="31" s="1"/>
  <c r="M501" i="31" s="1"/>
  <c r="M391" i="31"/>
  <c r="O64" i="29"/>
  <c r="O70" i="29" s="1"/>
  <c r="O422" i="29" s="1"/>
  <c r="O63" i="29"/>
  <c r="F190" i="15"/>
  <c r="F196" i="15" s="1"/>
  <c r="F189" i="15"/>
  <c r="J391" i="46"/>
  <c r="J392" i="46"/>
  <c r="J398" i="46" s="1"/>
  <c r="J501" i="46" s="1"/>
  <c r="O214" i="38"/>
  <c r="O215" i="38"/>
  <c r="O221" i="38" s="1"/>
  <c r="O459" i="38" s="1"/>
  <c r="K190" i="42"/>
  <c r="K196" i="42" s="1"/>
  <c r="K453" i="42" s="1"/>
  <c r="K189" i="42"/>
  <c r="K316" i="41"/>
  <c r="K317" i="41"/>
  <c r="K323" i="41" s="1"/>
  <c r="K483" i="41" s="1"/>
  <c r="K20" i="24"/>
  <c r="K411" i="24" s="1"/>
  <c r="G316" i="32"/>
  <c r="G317" i="32"/>
  <c r="G323" i="32" s="1"/>
  <c r="G483" i="32" s="1"/>
  <c r="J113" i="24"/>
  <c r="J114" i="24"/>
  <c r="J120" i="24" s="1"/>
  <c r="J434" i="24" s="1"/>
  <c r="E63" i="40"/>
  <c r="E64" i="40"/>
  <c r="E70" i="40" s="1"/>
  <c r="E422" i="40" s="1"/>
  <c r="K317" i="40"/>
  <c r="K323" i="40" s="1"/>
  <c r="K483" i="40" s="1"/>
  <c r="K316" i="40"/>
  <c r="I214" i="43"/>
  <c r="I215" i="43"/>
  <c r="I221" i="43" s="1"/>
  <c r="J140" i="44"/>
  <c r="J146" i="44" s="1"/>
  <c r="J440" i="44" s="1"/>
  <c r="J139" i="44"/>
  <c r="O291" i="36"/>
  <c r="O297" i="36" s="1"/>
  <c r="O477" i="36" s="1"/>
  <c r="O290" i="36"/>
  <c r="G316" i="37"/>
  <c r="G317" i="37"/>
  <c r="G323" i="37" s="1"/>
  <c r="G483" i="37" s="1"/>
  <c r="N416" i="39"/>
  <c r="E49" i="39"/>
  <c r="E214" i="26"/>
  <c r="E215" i="26"/>
  <c r="E221" i="26" s="1"/>
  <c r="E459" i="26" s="1"/>
  <c r="G240" i="43"/>
  <c r="G241" i="43"/>
  <c r="G247" i="43" s="1"/>
  <c r="G465" i="43" s="1"/>
  <c r="F416" i="46"/>
  <c r="H49" i="46"/>
  <c r="E291" i="46"/>
  <c r="E297" i="46" s="1"/>
  <c r="E477" i="46" s="1"/>
  <c r="E290" i="46"/>
  <c r="L63" i="40"/>
  <c r="L64" i="40"/>
  <c r="L70" i="40" s="1"/>
  <c r="I64" i="47"/>
  <c r="I70" i="47" s="1"/>
  <c r="I63" i="47"/>
  <c r="I391" i="40"/>
  <c r="I392" i="40"/>
  <c r="I398" i="40" s="1"/>
  <c r="F291" i="34"/>
  <c r="F297" i="34" s="1"/>
  <c r="F290" i="34"/>
  <c r="I45" i="50"/>
  <c r="I43" i="50" s="1"/>
  <c r="F20" i="49"/>
  <c r="F113" i="41"/>
  <c r="F114" i="41"/>
  <c r="F120" i="41" s="1"/>
  <c r="E45" i="32"/>
  <c r="E417" i="32" s="1"/>
  <c r="L410" i="44"/>
  <c r="N24" i="44"/>
  <c r="E189" i="43"/>
  <c r="E190" i="43"/>
  <c r="E196" i="43" s="1"/>
  <c r="E453" i="43" s="1"/>
  <c r="L114" i="24"/>
  <c r="L120" i="24" s="1"/>
  <c r="L113" i="24"/>
  <c r="I64" i="26"/>
  <c r="I70" i="26" s="1"/>
  <c r="I63" i="26"/>
  <c r="L63" i="43"/>
  <c r="L64" i="43"/>
  <c r="L70" i="43" s="1"/>
  <c r="E290" i="39"/>
  <c r="E291" i="39"/>
  <c r="E297" i="39" s="1"/>
  <c r="E477" i="39" s="1"/>
  <c r="N290" i="43"/>
  <c r="N291" i="43"/>
  <c r="N297" i="43" s="1"/>
  <c r="K113" i="39"/>
  <c r="K114" i="39"/>
  <c r="K120" i="39" s="1"/>
  <c r="K434" i="39" s="1"/>
  <c r="D474" i="31"/>
  <c r="L490" i="30"/>
  <c r="O353" i="30"/>
  <c r="K140" i="27"/>
  <c r="K146" i="27" s="1"/>
  <c r="K440" i="27" s="1"/>
  <c r="K139" i="27"/>
  <c r="M20" i="26"/>
  <c r="M411" i="26" s="1"/>
  <c r="I190" i="41"/>
  <c r="I196" i="41" s="1"/>
  <c r="I189" i="41"/>
  <c r="I241" i="39"/>
  <c r="I247" i="39" s="1"/>
  <c r="I240" i="39"/>
  <c r="I71" i="25"/>
  <c r="I69" i="25" s="1"/>
  <c r="G197" i="25"/>
  <c r="G454" i="25" s="1"/>
  <c r="O45" i="40"/>
  <c r="O417" i="40" s="1"/>
  <c r="AA543" i="35"/>
  <c r="AA539" i="35"/>
  <c r="AA542" i="35"/>
  <c r="AA538" i="35"/>
  <c r="AA544" i="35"/>
  <c r="AA540" i="35"/>
  <c r="AA537" i="35"/>
  <c r="AA535" i="35"/>
  <c r="AA546" i="35"/>
  <c r="AA536" i="35"/>
  <c r="AA545" i="35"/>
  <c r="AA541" i="35"/>
  <c r="K24" i="42"/>
  <c r="I410" i="42"/>
  <c r="I324" i="36"/>
  <c r="I322" i="36" s="1"/>
  <c r="L392" i="32"/>
  <c r="L398" i="32" s="1"/>
  <c r="L391" i="32"/>
  <c r="H20" i="47"/>
  <c r="H411" i="47" s="1"/>
  <c r="K399" i="49"/>
  <c r="K502" i="49" s="1"/>
  <c r="AQ44" i="17"/>
  <c r="AO44" i="17"/>
  <c r="AT44" i="17"/>
  <c r="AR44" i="17"/>
  <c r="H20" i="25"/>
  <c r="H411" i="25" s="1"/>
  <c r="D240" i="49"/>
  <c r="D241" i="49"/>
  <c r="D247" i="49" s="1"/>
  <c r="D465" i="49" s="1"/>
  <c r="O392" i="50"/>
  <c r="O398" i="50" s="1"/>
  <c r="O501" i="50" s="1"/>
  <c r="O391" i="50"/>
  <c r="K114" i="27"/>
  <c r="K120" i="27" s="1"/>
  <c r="K434" i="27" s="1"/>
  <c r="K113" i="27"/>
  <c r="N24" i="15"/>
  <c r="L410" i="15"/>
  <c r="I20" i="28"/>
  <c r="I18" i="28" s="1"/>
  <c r="M45" i="51"/>
  <c r="M417" i="51" s="1"/>
  <c r="K392" i="41"/>
  <c r="K398" i="41" s="1"/>
  <c r="K501" i="41" s="1"/>
  <c r="K391" i="41"/>
  <c r="E63" i="45"/>
  <c r="E64" i="45"/>
  <c r="E70" i="45" s="1"/>
  <c r="E422" i="45" s="1"/>
  <c r="M140" i="15"/>
  <c r="M146" i="15" s="1"/>
  <c r="M440" i="15" s="1"/>
  <c r="M139" i="15"/>
  <c r="G240" i="47"/>
  <c r="G241" i="47"/>
  <c r="G247" i="47" s="1"/>
  <c r="G465" i="47" s="1"/>
  <c r="D215" i="24"/>
  <c r="D221" i="24" s="1"/>
  <c r="D459" i="24" s="1"/>
  <c r="D214" i="24"/>
  <c r="H64" i="45"/>
  <c r="H70" i="45" s="1"/>
  <c r="H422" i="45" s="1"/>
  <c r="H63" i="45"/>
  <c r="G241" i="45"/>
  <c r="G247" i="45" s="1"/>
  <c r="G465" i="45" s="1"/>
  <c r="G240" i="45"/>
  <c r="M114" i="29"/>
  <c r="M120" i="29" s="1"/>
  <c r="M434" i="29" s="1"/>
  <c r="M113" i="29"/>
  <c r="D113" i="24"/>
  <c r="D114" i="24"/>
  <c r="D120" i="24" s="1"/>
  <c r="D434" i="24" s="1"/>
  <c r="G240" i="25"/>
  <c r="G241" i="25"/>
  <c r="G247" i="25" s="1"/>
  <c r="G465" i="25" s="1"/>
  <c r="E391" i="29"/>
  <c r="E392" i="29"/>
  <c r="E398" i="29" s="1"/>
  <c r="E501" i="29" s="1"/>
  <c r="E24" i="38"/>
  <c r="N410" i="38"/>
  <c r="J20" i="47"/>
  <c r="J411" i="47" s="1"/>
  <c r="O290" i="41"/>
  <c r="O291" i="41"/>
  <c r="O297" i="41" s="1"/>
  <c r="O477" i="41" s="1"/>
  <c r="I290" i="15"/>
  <c r="I291" i="15"/>
  <c r="I297" i="15" s="1"/>
  <c r="H190" i="32"/>
  <c r="H196" i="32" s="1"/>
  <c r="H453" i="32" s="1"/>
  <c r="H189" i="32"/>
  <c r="D214" i="45"/>
  <c r="D215" i="45"/>
  <c r="D221" i="45" s="1"/>
  <c r="D459" i="45" s="1"/>
  <c r="L214" i="26"/>
  <c r="L215" i="26"/>
  <c r="L221" i="26" s="1"/>
  <c r="K291" i="28"/>
  <c r="K297" i="28" s="1"/>
  <c r="K477" i="28" s="1"/>
  <c r="K290" i="28"/>
  <c r="L114" i="29"/>
  <c r="L120" i="29" s="1"/>
  <c r="L113" i="29"/>
  <c r="F64" i="15"/>
  <c r="F70" i="15" s="1"/>
  <c r="F63" i="15"/>
  <c r="I290" i="46"/>
  <c r="I291" i="46"/>
  <c r="I297" i="46" s="1"/>
  <c r="L290" i="36"/>
  <c r="L291" i="36"/>
  <c r="L297" i="36" s="1"/>
  <c r="J20" i="24"/>
  <c r="J411" i="24" s="1"/>
  <c r="E20" i="36"/>
  <c r="E411" i="36" s="1"/>
  <c r="D20" i="47"/>
  <c r="D411" i="47" s="1"/>
  <c r="K391" i="37"/>
  <c r="K392" i="37"/>
  <c r="K398" i="37" s="1"/>
  <c r="K501" i="37" s="1"/>
  <c r="D20" i="46"/>
  <c r="D411" i="46" s="1"/>
  <c r="M240" i="32"/>
  <c r="M241" i="32"/>
  <c r="M247" i="32" s="1"/>
  <c r="M465" i="32" s="1"/>
  <c r="G139" i="24"/>
  <c r="G140" i="24"/>
  <c r="G146" i="24" s="1"/>
  <c r="G440" i="24" s="1"/>
  <c r="F291" i="37"/>
  <c r="F297" i="37" s="1"/>
  <c r="F290" i="37"/>
  <c r="N410" i="24"/>
  <c r="E24" i="24"/>
  <c r="K392" i="31"/>
  <c r="K398" i="31" s="1"/>
  <c r="K501" i="31" s="1"/>
  <c r="K391" i="31"/>
  <c r="M139" i="38"/>
  <c r="M140" i="38"/>
  <c r="M146" i="38" s="1"/>
  <c r="M440" i="38" s="1"/>
  <c r="E20" i="38"/>
  <c r="E411" i="38" s="1"/>
  <c r="M189" i="39"/>
  <c r="M190" i="39"/>
  <c r="M196" i="39" s="1"/>
  <c r="M453" i="39" s="1"/>
  <c r="F291" i="46"/>
  <c r="F297" i="46" s="1"/>
  <c r="F290" i="46"/>
  <c r="F391" i="38"/>
  <c r="G241" i="49"/>
  <c r="G247" i="49" s="1"/>
  <c r="G465" i="49" s="1"/>
  <c r="G240" i="49"/>
  <c r="F139" i="47"/>
  <c r="F140" i="47"/>
  <c r="F146" i="47" s="1"/>
  <c r="F215" i="38"/>
  <c r="F221" i="38" s="1"/>
  <c r="F214" i="38"/>
  <c r="G139" i="35"/>
  <c r="G140" i="35"/>
  <c r="G146" i="35" s="1"/>
  <c r="G440" i="35" s="1"/>
  <c r="E45" i="48"/>
  <c r="E417" i="48" s="1"/>
  <c r="D147" i="50"/>
  <c r="D441" i="50" s="1"/>
  <c r="M317" i="42"/>
  <c r="M323" i="42" s="1"/>
  <c r="M483" i="42" s="1"/>
  <c r="M316" i="42"/>
  <c r="E24" i="31"/>
  <c r="N410" i="31"/>
  <c r="I189" i="46"/>
  <c r="I190" i="46"/>
  <c r="I196" i="46" s="1"/>
  <c r="G45" i="47"/>
  <c r="G417" i="47" s="1"/>
  <c r="N190" i="50"/>
  <c r="N196" i="50" s="1"/>
  <c r="N189" i="50"/>
  <c r="G392" i="47"/>
  <c r="G398" i="47" s="1"/>
  <c r="G501" i="47" s="1"/>
  <c r="G391" i="47"/>
  <c r="J494" i="33"/>
  <c r="J375" i="33"/>
  <c r="J378" i="33"/>
  <c r="D222" i="39"/>
  <c r="D460" i="39" s="1"/>
  <c r="I20" i="26"/>
  <c r="I18" i="26" s="1"/>
  <c r="O20" i="24"/>
  <c r="O411" i="24" s="1"/>
  <c r="G391" i="27"/>
  <c r="G392" i="27"/>
  <c r="G398" i="27" s="1"/>
  <c r="G501" i="27" s="1"/>
  <c r="I241" i="29"/>
  <c r="I247" i="29" s="1"/>
  <c r="I240" i="29"/>
  <c r="E214" i="33"/>
  <c r="E215" i="33"/>
  <c r="E221" i="33" s="1"/>
  <c r="E459" i="33" s="1"/>
  <c r="O391" i="52"/>
  <c r="O392" i="52"/>
  <c r="O398" i="52" s="1"/>
  <c r="O501" i="52" s="1"/>
  <c r="G316" i="29"/>
  <c r="G317" i="29"/>
  <c r="G323" i="29" s="1"/>
  <c r="G483" i="29" s="1"/>
  <c r="M290" i="35"/>
  <c r="M291" i="35"/>
  <c r="M297" i="35" s="1"/>
  <c r="M477" i="35" s="1"/>
  <c r="G45" i="28"/>
  <c r="G417" i="28" s="1"/>
  <c r="M391" i="43"/>
  <c r="M392" i="43"/>
  <c r="M398" i="43" s="1"/>
  <c r="M501" i="43" s="1"/>
  <c r="L392" i="15"/>
  <c r="L398" i="15" s="1"/>
  <c r="L391" i="15"/>
  <c r="E139" i="41"/>
  <c r="E140" i="41"/>
  <c r="E146" i="41" s="1"/>
  <c r="E440" i="41" s="1"/>
  <c r="H24" i="45"/>
  <c r="F410" i="45"/>
  <c r="D114" i="25"/>
  <c r="D120" i="25" s="1"/>
  <c r="D434" i="25" s="1"/>
  <c r="D113" i="25"/>
  <c r="E316" i="34"/>
  <c r="E317" i="34"/>
  <c r="E323" i="34" s="1"/>
  <c r="E483" i="34" s="1"/>
  <c r="N139" i="49"/>
  <c r="N140" i="49"/>
  <c r="N146" i="49" s="1"/>
  <c r="M241" i="27"/>
  <c r="M247" i="27" s="1"/>
  <c r="M465" i="27" s="1"/>
  <c r="M240" i="27"/>
  <c r="G240" i="28"/>
  <c r="G241" i="28"/>
  <c r="G247" i="28" s="1"/>
  <c r="G465" i="28" s="1"/>
  <c r="K240" i="15"/>
  <c r="K241" i="15"/>
  <c r="K247" i="15" s="1"/>
  <c r="K465" i="15" s="1"/>
  <c r="D316" i="30"/>
  <c r="D317" i="30"/>
  <c r="D323" i="30" s="1"/>
  <c r="D483" i="30" s="1"/>
  <c r="N45" i="27"/>
  <c r="J316" i="25"/>
  <c r="J317" i="25"/>
  <c r="J323" i="25" s="1"/>
  <c r="J483" i="25" s="1"/>
  <c r="N45" i="51"/>
  <c r="N43" i="51" s="1"/>
  <c r="E140" i="30"/>
  <c r="E146" i="30" s="1"/>
  <c r="E440" i="30" s="1"/>
  <c r="E139" i="30"/>
  <c r="G20" i="41"/>
  <c r="G411" i="41" s="1"/>
  <c r="L316" i="41"/>
  <c r="L317" i="41"/>
  <c r="L323" i="41" s="1"/>
  <c r="M316" i="48"/>
  <c r="M317" i="48"/>
  <c r="M323" i="48" s="1"/>
  <c r="M483" i="48" s="1"/>
  <c r="G113" i="26"/>
  <c r="G114" i="26"/>
  <c r="G120" i="26" s="1"/>
  <c r="G434" i="26" s="1"/>
  <c r="K240" i="32"/>
  <c r="K241" i="32"/>
  <c r="K247" i="32" s="1"/>
  <c r="K465" i="32" s="1"/>
  <c r="F189" i="25"/>
  <c r="F190" i="25"/>
  <c r="F196" i="25" s="1"/>
  <c r="M140" i="28"/>
  <c r="M146" i="28" s="1"/>
  <c r="M440" i="28" s="1"/>
  <c r="M139" i="28"/>
  <c r="L317" i="26"/>
  <c r="L323" i="26" s="1"/>
  <c r="L64" i="50"/>
  <c r="L70" i="50" s="1"/>
  <c r="J140" i="29"/>
  <c r="J146" i="29" s="1"/>
  <c r="J440" i="29" s="1"/>
  <c r="J139" i="29"/>
  <c r="I20" i="36"/>
  <c r="I18" i="36" s="1"/>
  <c r="N24" i="26"/>
  <c r="L410" i="26"/>
  <c r="F240" i="42"/>
  <c r="F241" i="42"/>
  <c r="F247" i="42" s="1"/>
  <c r="J189" i="36"/>
  <c r="J190" i="36"/>
  <c r="J196" i="36" s="1"/>
  <c r="J453" i="36" s="1"/>
  <c r="K20" i="51"/>
  <c r="K411" i="51" s="1"/>
  <c r="I140" i="38"/>
  <c r="I146" i="38" s="1"/>
  <c r="I139" i="38"/>
  <c r="J190" i="42"/>
  <c r="J196" i="42" s="1"/>
  <c r="J453" i="42" s="1"/>
  <c r="J189" i="42"/>
  <c r="O113" i="44"/>
  <c r="O114" i="44"/>
  <c r="O120" i="44" s="1"/>
  <c r="O434" i="44" s="1"/>
  <c r="E290" i="48"/>
  <c r="E291" i="48"/>
  <c r="E297" i="48" s="1"/>
  <c r="E477" i="48" s="1"/>
  <c r="H214" i="47"/>
  <c r="H215" i="47"/>
  <c r="H221" i="47" s="1"/>
  <c r="H459" i="47" s="1"/>
  <c r="K139" i="52"/>
  <c r="K140" i="52"/>
  <c r="K146" i="52" s="1"/>
  <c r="K440" i="52" s="1"/>
  <c r="L45" i="24"/>
  <c r="L43" i="24" s="1"/>
  <c r="K189" i="49"/>
  <c r="K190" i="49"/>
  <c r="K196" i="49" s="1"/>
  <c r="K453" i="49" s="1"/>
  <c r="N317" i="42"/>
  <c r="N323" i="42" s="1"/>
  <c r="N316" i="42"/>
  <c r="I139" i="33"/>
  <c r="I140" i="33"/>
  <c r="I146" i="33" s="1"/>
  <c r="AA541" i="50"/>
  <c r="AA540" i="50"/>
  <c r="AA538" i="50"/>
  <c r="AA544" i="50"/>
  <c r="AA535" i="50"/>
  <c r="AA546" i="50"/>
  <c r="AA543" i="50"/>
  <c r="L114" i="48"/>
  <c r="L120" i="48" s="1"/>
  <c r="L113" i="48"/>
  <c r="K24" i="49"/>
  <c r="I410" i="49"/>
  <c r="J20" i="26"/>
  <c r="J411" i="26" s="1"/>
  <c r="F215" i="37"/>
  <c r="F221" i="37" s="1"/>
  <c r="F214" i="37"/>
  <c r="D290" i="48"/>
  <c r="D291" i="48"/>
  <c r="D297" i="48" s="1"/>
  <c r="D477" i="48" s="1"/>
  <c r="G214" i="35"/>
  <c r="N410" i="48"/>
  <c r="E139" i="32"/>
  <c r="E140" i="32"/>
  <c r="E146" i="32" s="1"/>
  <c r="E440" i="32" s="1"/>
  <c r="K114" i="47"/>
  <c r="K120" i="47" s="1"/>
  <c r="K434" i="47" s="1"/>
  <c r="K113" i="47"/>
  <c r="F214" i="43"/>
  <c r="F215" i="43"/>
  <c r="F221" i="43" s="1"/>
  <c r="K140" i="24"/>
  <c r="K146" i="24" s="1"/>
  <c r="K440" i="24" s="1"/>
  <c r="K139" i="24"/>
  <c r="I190" i="37"/>
  <c r="I196" i="37" s="1"/>
  <c r="I189" i="37"/>
  <c r="J139" i="52"/>
  <c r="J140" i="52"/>
  <c r="J146" i="52" s="1"/>
  <c r="J440" i="52" s="1"/>
  <c r="L391" i="40"/>
  <c r="L392" i="40"/>
  <c r="L398" i="40" s="1"/>
  <c r="G113" i="31"/>
  <c r="G114" i="31"/>
  <c r="G120" i="31" s="1"/>
  <c r="G434" i="31" s="1"/>
  <c r="G449" i="24"/>
  <c r="G63" i="24"/>
  <c r="G64" i="24"/>
  <c r="G70" i="24" s="1"/>
  <c r="G422" i="24" s="1"/>
  <c r="G391" i="40"/>
  <c r="G392" i="40"/>
  <c r="G398" i="40" s="1"/>
  <c r="G501" i="40" s="1"/>
  <c r="I392" i="26"/>
  <c r="I398" i="26" s="1"/>
  <c r="I391" i="26"/>
  <c r="J45" i="52"/>
  <c r="J417" i="52" s="1"/>
  <c r="H189" i="37"/>
  <c r="H190" i="37"/>
  <c r="H196" i="37" s="1"/>
  <c r="H453" i="37" s="1"/>
  <c r="J490" i="32"/>
  <c r="L353" i="32"/>
  <c r="M45" i="47"/>
  <c r="M417" i="47" s="1"/>
  <c r="N392" i="43"/>
  <c r="N398" i="43" s="1"/>
  <c r="N391" i="43"/>
  <c r="G498" i="35"/>
  <c r="D624" i="35" s="1"/>
  <c r="O113" i="36"/>
  <c r="O114" i="36"/>
  <c r="O120" i="36" s="1"/>
  <c r="O434" i="36" s="1"/>
  <c r="D492" i="15"/>
  <c r="D45" i="41"/>
  <c r="D417" i="41" s="1"/>
  <c r="F139" i="29"/>
  <c r="F140" i="29"/>
  <c r="F146" i="29" s="1"/>
  <c r="H215" i="27"/>
  <c r="H221" i="27" s="1"/>
  <c r="H459" i="27" s="1"/>
  <c r="H214" i="27"/>
  <c r="E316" i="33"/>
  <c r="E317" i="33"/>
  <c r="E323" i="33" s="1"/>
  <c r="E483" i="33" s="1"/>
  <c r="J290" i="43"/>
  <c r="J291" i="43"/>
  <c r="J297" i="43" s="1"/>
  <c r="J477" i="43" s="1"/>
  <c r="H290" i="44"/>
  <c r="H291" i="44"/>
  <c r="H297" i="44" s="1"/>
  <c r="H477" i="44" s="1"/>
  <c r="O189" i="45"/>
  <c r="O190" i="45"/>
  <c r="O196" i="45" s="1"/>
  <c r="O453" i="45" s="1"/>
  <c r="N317" i="15"/>
  <c r="N323" i="15" s="1"/>
  <c r="N316" i="15"/>
  <c r="L140" i="30"/>
  <c r="L146" i="30" s="1"/>
  <c r="L139" i="30"/>
  <c r="G240" i="26"/>
  <c r="G241" i="26"/>
  <c r="G247" i="26" s="1"/>
  <c r="G465" i="26" s="1"/>
  <c r="I63" i="28"/>
  <c r="I64" i="28"/>
  <c r="I70" i="28" s="1"/>
  <c r="H24" i="46"/>
  <c r="F410" i="46"/>
  <c r="O391" i="51"/>
  <c r="O392" i="51"/>
  <c r="O398" i="51" s="1"/>
  <c r="O501" i="51" s="1"/>
  <c r="E113" i="15"/>
  <c r="E114" i="15"/>
  <c r="E120" i="15" s="1"/>
  <c r="E434" i="15" s="1"/>
  <c r="O113" i="24"/>
  <c r="O114" i="24"/>
  <c r="O120" i="24" s="1"/>
  <c r="O434" i="24" s="1"/>
  <c r="D240" i="50"/>
  <c r="D241" i="50"/>
  <c r="D247" i="50" s="1"/>
  <c r="D465" i="50" s="1"/>
  <c r="E114" i="25"/>
  <c r="E120" i="25" s="1"/>
  <c r="E434" i="25" s="1"/>
  <c r="E113" i="25"/>
  <c r="M291" i="29"/>
  <c r="M297" i="29" s="1"/>
  <c r="M477" i="29" s="1"/>
  <c r="M290" i="29"/>
  <c r="H20" i="48"/>
  <c r="H411" i="48" s="1"/>
  <c r="H18" i="48"/>
  <c r="L290" i="33"/>
  <c r="L291" i="33"/>
  <c r="L297" i="33" s="1"/>
  <c r="F45" i="45"/>
  <c r="F43" i="45" s="1"/>
  <c r="AA536" i="15"/>
  <c r="AA538" i="15"/>
  <c r="AA545" i="15"/>
  <c r="AA535" i="15"/>
  <c r="AA540" i="15"/>
  <c r="AA541" i="15"/>
  <c r="AA537" i="15"/>
  <c r="AA542" i="15"/>
  <c r="AA546" i="15"/>
  <c r="AA544" i="15"/>
  <c r="E240" i="29"/>
  <c r="E241" i="29"/>
  <c r="E247" i="29" s="1"/>
  <c r="E465" i="29" s="1"/>
  <c r="E20" i="37"/>
  <c r="E411" i="37" s="1"/>
  <c r="O214" i="40"/>
  <c r="O215" i="40"/>
  <c r="O221" i="40" s="1"/>
  <c r="O459" i="40" s="1"/>
  <c r="L410" i="38"/>
  <c r="N24" i="38"/>
  <c r="E139" i="45"/>
  <c r="E140" i="45"/>
  <c r="E146" i="45" s="1"/>
  <c r="E440" i="45" s="1"/>
  <c r="L139" i="29"/>
  <c r="L140" i="29"/>
  <c r="L146" i="29" s="1"/>
  <c r="I139" i="28"/>
  <c r="I140" i="28"/>
  <c r="I146" i="28" s="1"/>
  <c r="M64" i="37"/>
  <c r="M70" i="37" s="1"/>
  <c r="M422" i="37" s="1"/>
  <c r="M63" i="37"/>
  <c r="I391" i="33"/>
  <c r="I392" i="33"/>
  <c r="I398" i="33" s="1"/>
  <c r="J240" i="36"/>
  <c r="J241" i="36"/>
  <c r="J247" i="36" s="1"/>
  <c r="J465" i="36" s="1"/>
  <c r="O113" i="49"/>
  <c r="H20" i="50"/>
  <c r="H411" i="50" s="1"/>
  <c r="K214" i="32"/>
  <c r="K215" i="32"/>
  <c r="K221" i="32" s="1"/>
  <c r="K459" i="32" s="1"/>
  <c r="O20" i="31"/>
  <c r="O411" i="31" s="1"/>
  <c r="D64" i="39"/>
  <c r="D70" i="39" s="1"/>
  <c r="D422" i="39" s="1"/>
  <c r="D63" i="39"/>
  <c r="N140" i="34"/>
  <c r="N146" i="34" s="1"/>
  <c r="H24" i="51"/>
  <c r="F410" i="51"/>
  <c r="N24" i="47"/>
  <c r="L410" i="47"/>
  <c r="E392" i="33"/>
  <c r="E398" i="33" s="1"/>
  <c r="E501" i="33" s="1"/>
  <c r="E391" i="33"/>
  <c r="G391" i="32"/>
  <c r="G392" i="32"/>
  <c r="G398" i="32" s="1"/>
  <c r="G501" i="32" s="1"/>
  <c r="K391" i="48"/>
  <c r="K392" i="48"/>
  <c r="K398" i="48" s="1"/>
  <c r="K501" i="48" s="1"/>
  <c r="D240" i="32"/>
  <c r="D241" i="32"/>
  <c r="D247" i="32" s="1"/>
  <c r="D465" i="32" s="1"/>
  <c r="I140" i="24"/>
  <c r="I146" i="24" s="1"/>
  <c r="I139" i="24"/>
  <c r="K241" i="50"/>
  <c r="K247" i="50" s="1"/>
  <c r="K465" i="50" s="1"/>
  <c r="K240" i="50"/>
  <c r="J140" i="40"/>
  <c r="J146" i="40" s="1"/>
  <c r="J440" i="40" s="1"/>
  <c r="J139" i="40"/>
  <c r="K214" i="37"/>
  <c r="K215" i="37"/>
  <c r="K221" i="37" s="1"/>
  <c r="K459" i="37" s="1"/>
  <c r="O45" i="43"/>
  <c r="O417" i="43" s="1"/>
  <c r="J63" i="26"/>
  <c r="J64" i="26"/>
  <c r="J70" i="26" s="1"/>
  <c r="J422" i="26" s="1"/>
  <c r="N416" i="46"/>
  <c r="E49" i="46"/>
  <c r="K316" i="46"/>
  <c r="K317" i="46"/>
  <c r="K323" i="46" s="1"/>
  <c r="K483" i="46" s="1"/>
  <c r="O45" i="30"/>
  <c r="O417" i="30" s="1"/>
  <c r="E214" i="46"/>
  <c r="E215" i="46"/>
  <c r="E221" i="46" s="1"/>
  <c r="E459" i="46" s="1"/>
  <c r="L45" i="32"/>
  <c r="L43" i="32" s="1"/>
  <c r="K189" i="34"/>
  <c r="K190" i="34"/>
  <c r="K196" i="34" s="1"/>
  <c r="K453" i="34" s="1"/>
  <c r="G20" i="37"/>
  <c r="G411" i="37" s="1"/>
  <c r="N410" i="50"/>
  <c r="E24" i="50"/>
  <c r="I63" i="50"/>
  <c r="I64" i="50"/>
  <c r="I70" i="50" s="1"/>
  <c r="I114" i="42"/>
  <c r="I120" i="42" s="1"/>
  <c r="I113" i="42"/>
  <c r="N474" i="38"/>
  <c r="G45" i="37"/>
  <c r="G417" i="37" s="1"/>
  <c r="F416" i="39"/>
  <c r="D190" i="28"/>
  <c r="D196" i="28" s="1"/>
  <c r="D453" i="28" s="1"/>
  <c r="D189" i="28"/>
  <c r="J316" i="27"/>
  <c r="J317" i="27"/>
  <c r="J323" i="27" s="1"/>
  <c r="J483" i="27" s="1"/>
  <c r="L214" i="48"/>
  <c r="L215" i="48"/>
  <c r="L221" i="48" s="1"/>
  <c r="M20" i="33"/>
  <c r="M411" i="33" s="1"/>
  <c r="O190" i="25"/>
  <c r="O196" i="25" s="1"/>
  <c r="O453" i="25" s="1"/>
  <c r="O189" i="25"/>
  <c r="N114" i="45"/>
  <c r="N120" i="45" s="1"/>
  <c r="N113" i="45"/>
  <c r="M290" i="43"/>
  <c r="M291" i="43"/>
  <c r="M297" i="43" s="1"/>
  <c r="M477" i="43" s="1"/>
  <c r="E316" i="25"/>
  <c r="E317" i="25"/>
  <c r="E323" i="25" s="1"/>
  <c r="E483" i="25" s="1"/>
  <c r="E214" i="15"/>
  <c r="E215" i="15"/>
  <c r="E221" i="15" s="1"/>
  <c r="E459" i="15" s="1"/>
  <c r="O291" i="45"/>
  <c r="O297" i="45" s="1"/>
  <c r="O477" i="45" s="1"/>
  <c r="O290" i="45"/>
  <c r="K190" i="47"/>
  <c r="K196" i="47" s="1"/>
  <c r="K453" i="47" s="1"/>
  <c r="K189" i="47"/>
  <c r="N215" i="49"/>
  <c r="N221" i="49" s="1"/>
  <c r="N214" i="49"/>
  <c r="L214" i="25"/>
  <c r="L215" i="25"/>
  <c r="L221" i="25" s="1"/>
  <c r="J240" i="29"/>
  <c r="J241" i="29"/>
  <c r="J247" i="29" s="1"/>
  <c r="J465" i="29" s="1"/>
  <c r="L290" i="45"/>
  <c r="L291" i="45"/>
  <c r="L297" i="45" s="1"/>
  <c r="N190" i="30"/>
  <c r="N196" i="30" s="1"/>
  <c r="N189" i="30"/>
  <c r="G215" i="50"/>
  <c r="G221" i="50" s="1"/>
  <c r="G459" i="50" s="1"/>
  <c r="G214" i="50"/>
  <c r="K240" i="29"/>
  <c r="K241" i="29"/>
  <c r="K247" i="29" s="1"/>
  <c r="K465" i="29" s="1"/>
  <c r="N49" i="28"/>
  <c r="L416" i="28"/>
  <c r="H63" i="48"/>
  <c r="H64" i="48"/>
  <c r="H70" i="48" s="1"/>
  <c r="H422" i="48" s="1"/>
  <c r="O45" i="41"/>
  <c r="O417" i="41" s="1"/>
  <c r="K24" i="15"/>
  <c r="I410" i="15"/>
  <c r="F391" i="28"/>
  <c r="F392" i="28"/>
  <c r="F398" i="28" s="1"/>
  <c r="E140" i="36"/>
  <c r="E146" i="36" s="1"/>
  <c r="E440" i="36" s="1"/>
  <c r="E139" i="36"/>
  <c r="G190" i="34"/>
  <c r="G196" i="34" s="1"/>
  <c r="G453" i="34" s="1"/>
  <c r="D214" i="28"/>
  <c r="D215" i="28"/>
  <c r="D221" i="28" s="1"/>
  <c r="D459" i="28" s="1"/>
  <c r="H24" i="44"/>
  <c r="F410" i="44"/>
  <c r="M45" i="28"/>
  <c r="M417" i="28" s="1"/>
  <c r="L189" i="46"/>
  <c r="L190" i="46"/>
  <c r="L196" i="46" s="1"/>
  <c r="E20" i="28"/>
  <c r="E411" i="28" s="1"/>
  <c r="O113" i="25"/>
  <c r="O114" i="25"/>
  <c r="O120" i="25" s="1"/>
  <c r="O434" i="25" s="1"/>
  <c r="L45" i="35"/>
  <c r="L43" i="35" s="1"/>
  <c r="N317" i="33"/>
  <c r="N323" i="33" s="1"/>
  <c r="N316" i="33"/>
  <c r="N64" i="36"/>
  <c r="N70" i="36" s="1"/>
  <c r="N63" i="36"/>
  <c r="J240" i="24"/>
  <c r="J241" i="24"/>
  <c r="J247" i="24" s="1"/>
  <c r="J465" i="24" s="1"/>
  <c r="O63" i="31"/>
  <c r="O64" i="31"/>
  <c r="O70" i="31" s="1"/>
  <c r="O422" i="31" s="1"/>
  <c r="L113" i="37"/>
  <c r="L114" i="37"/>
  <c r="L120" i="37" s="1"/>
  <c r="L416" i="37"/>
  <c r="N49" i="37"/>
  <c r="M392" i="48"/>
  <c r="M398" i="48" s="1"/>
  <c r="M501" i="48" s="1"/>
  <c r="M391" i="48"/>
  <c r="H391" i="50"/>
  <c r="H392" i="50"/>
  <c r="H398" i="50" s="1"/>
  <c r="H501" i="50" s="1"/>
  <c r="E45" i="49"/>
  <c r="E417" i="49" s="1"/>
  <c r="H214" i="30"/>
  <c r="H215" i="30"/>
  <c r="H221" i="30" s="1"/>
  <c r="H459" i="30" s="1"/>
  <c r="J316" i="42"/>
  <c r="J317" i="42"/>
  <c r="J323" i="42" s="1"/>
  <c r="J483" i="42" s="1"/>
  <c r="E290" i="52"/>
  <c r="E291" i="52"/>
  <c r="E297" i="52" s="1"/>
  <c r="E477" i="52" s="1"/>
  <c r="L215" i="38"/>
  <c r="L221" i="38" s="1"/>
  <c r="L214" i="38"/>
  <c r="D391" i="38"/>
  <c r="D392" i="38"/>
  <c r="D398" i="38" s="1"/>
  <c r="D501" i="38" s="1"/>
  <c r="L20" i="31"/>
  <c r="L18" i="31" s="1"/>
  <c r="F317" i="24"/>
  <c r="F323" i="24" s="1"/>
  <c r="F316" i="24"/>
  <c r="N24" i="34"/>
  <c r="L410" i="34"/>
  <c r="I63" i="30"/>
  <c r="I64" i="30"/>
  <c r="I70" i="30" s="1"/>
  <c r="E240" i="44"/>
  <c r="E241" i="44"/>
  <c r="E247" i="44" s="1"/>
  <c r="E465" i="44" s="1"/>
  <c r="O290" i="47"/>
  <c r="O291" i="47"/>
  <c r="O297" i="47" s="1"/>
  <c r="O477" i="47" s="1"/>
  <c r="G392" i="52"/>
  <c r="G398" i="52" s="1"/>
  <c r="G501" i="52" s="1"/>
  <c r="G391" i="52"/>
  <c r="J20" i="51"/>
  <c r="J411" i="51" s="1"/>
  <c r="J316" i="31"/>
  <c r="J317" i="31"/>
  <c r="J323" i="31" s="1"/>
  <c r="J483" i="31" s="1"/>
  <c r="D316" i="33"/>
  <c r="D317" i="33"/>
  <c r="D323" i="33" s="1"/>
  <c r="D483" i="33" s="1"/>
  <c r="M214" i="42"/>
  <c r="M215" i="42"/>
  <c r="M221" i="42" s="1"/>
  <c r="M459" i="42" s="1"/>
  <c r="L316" i="39"/>
  <c r="L317" i="39"/>
  <c r="L323" i="39" s="1"/>
  <c r="K214" i="24"/>
  <c r="K215" i="24"/>
  <c r="K221" i="24" s="1"/>
  <c r="K459" i="24" s="1"/>
  <c r="N64" i="31"/>
  <c r="N70" i="31" s="1"/>
  <c r="N63" i="31"/>
  <c r="J215" i="52"/>
  <c r="J221" i="52" s="1"/>
  <c r="J459" i="52" s="1"/>
  <c r="J214" i="52"/>
  <c r="I64" i="44"/>
  <c r="I70" i="44" s="1"/>
  <c r="I63" i="44"/>
  <c r="G391" i="31"/>
  <c r="G392" i="31"/>
  <c r="G398" i="31" s="1"/>
  <c r="G501" i="31" s="1"/>
  <c r="M391" i="46"/>
  <c r="M392" i="46"/>
  <c r="M398" i="46" s="1"/>
  <c r="M501" i="46" s="1"/>
  <c r="I410" i="52"/>
  <c r="K24" i="52"/>
  <c r="D474" i="47"/>
  <c r="J449" i="38"/>
  <c r="K492" i="32"/>
  <c r="G139" i="42"/>
  <c r="F64" i="35"/>
  <c r="F70" i="35" s="1"/>
  <c r="F63" i="35"/>
  <c r="H139" i="51"/>
  <c r="H140" i="51"/>
  <c r="H146" i="51" s="1"/>
  <c r="H440" i="51" s="1"/>
  <c r="D189" i="26"/>
  <c r="D190" i="26"/>
  <c r="D196" i="26" s="1"/>
  <c r="D453" i="26" s="1"/>
  <c r="H189" i="39"/>
  <c r="H190" i="39"/>
  <c r="H196" i="39" s="1"/>
  <c r="H453" i="39" s="1"/>
  <c r="H291" i="52"/>
  <c r="H297" i="52" s="1"/>
  <c r="H477" i="52" s="1"/>
  <c r="H290" i="52"/>
  <c r="AA541" i="47"/>
  <c r="AA539" i="47"/>
  <c r="AA535" i="47"/>
  <c r="AA538" i="47"/>
  <c r="AA542" i="47"/>
  <c r="AA537" i="47"/>
  <c r="AA540" i="47"/>
  <c r="AA543" i="47"/>
  <c r="F453" i="52"/>
  <c r="H197" i="24"/>
  <c r="H454" i="24" s="1"/>
  <c r="M495" i="40"/>
  <c r="N378" i="40"/>
  <c r="K291" i="32"/>
  <c r="K297" i="32" s="1"/>
  <c r="K477" i="32" s="1"/>
  <c r="K290" i="32"/>
  <c r="M113" i="25"/>
  <c r="M114" i="25"/>
  <c r="M120" i="25" s="1"/>
  <c r="M434" i="25" s="1"/>
  <c r="D392" i="29"/>
  <c r="D398" i="29" s="1"/>
  <c r="D501" i="29" s="1"/>
  <c r="D391" i="29"/>
  <c r="J113" i="43"/>
  <c r="J114" i="43"/>
  <c r="J120" i="43" s="1"/>
  <c r="J434" i="43" s="1"/>
  <c r="J189" i="34"/>
  <c r="J190" i="34"/>
  <c r="J196" i="34" s="1"/>
  <c r="J453" i="34" s="1"/>
  <c r="G290" i="45"/>
  <c r="G291" i="45"/>
  <c r="G297" i="45" s="1"/>
  <c r="G477" i="45" s="1"/>
  <c r="I139" i="15"/>
  <c r="I140" i="15"/>
  <c r="I146" i="15" s="1"/>
  <c r="O45" i="27"/>
  <c r="O417" i="27" s="1"/>
  <c r="N316" i="30"/>
  <c r="N317" i="30"/>
  <c r="N323" i="30" s="1"/>
  <c r="D240" i="34"/>
  <c r="D241" i="34"/>
  <c r="D247" i="34" s="1"/>
  <c r="D465" i="34" s="1"/>
  <c r="J391" i="45"/>
  <c r="J392" i="45"/>
  <c r="J398" i="45" s="1"/>
  <c r="J501" i="45" s="1"/>
  <c r="H392" i="25"/>
  <c r="H398" i="25" s="1"/>
  <c r="H501" i="25" s="1"/>
  <c r="H391" i="25"/>
  <c r="I45" i="26"/>
  <c r="I43" i="26" s="1"/>
  <c r="N45" i="49"/>
  <c r="N43" i="49" s="1"/>
  <c r="F140" i="42"/>
  <c r="F146" i="42" s="1"/>
  <c r="F139" i="42"/>
  <c r="M190" i="35"/>
  <c r="M196" i="35" s="1"/>
  <c r="M453" i="35" s="1"/>
  <c r="M189" i="35"/>
  <c r="O64" i="35"/>
  <c r="O70" i="35" s="1"/>
  <c r="O422" i="35" s="1"/>
  <c r="O63" i="35"/>
  <c r="E240" i="51"/>
  <c r="E241" i="51"/>
  <c r="E247" i="51" s="1"/>
  <c r="E465" i="51" s="1"/>
  <c r="J139" i="50"/>
  <c r="J140" i="50"/>
  <c r="J146" i="50" s="1"/>
  <c r="J440" i="50" s="1"/>
  <c r="M139" i="25"/>
  <c r="M140" i="25"/>
  <c r="M146" i="25" s="1"/>
  <c r="M440" i="25" s="1"/>
  <c r="O391" i="15"/>
  <c r="O392" i="15"/>
  <c r="O398" i="15" s="1"/>
  <c r="O501" i="15" s="1"/>
  <c r="K63" i="28"/>
  <c r="K64" i="28"/>
  <c r="K70" i="28" s="1"/>
  <c r="K422" i="28" s="1"/>
  <c r="H391" i="48"/>
  <c r="H392" i="48"/>
  <c r="H398" i="48" s="1"/>
  <c r="H501" i="48" s="1"/>
  <c r="H190" i="15"/>
  <c r="H196" i="15" s="1"/>
  <c r="H453" i="15" s="1"/>
  <c r="H189" i="15"/>
  <c r="N20" i="32"/>
  <c r="N18" i="32" s="1"/>
  <c r="O139" i="25"/>
  <c r="O140" i="25"/>
  <c r="O146" i="25" s="1"/>
  <c r="O440" i="25" s="1"/>
  <c r="H290" i="37"/>
  <c r="H291" i="37"/>
  <c r="H297" i="37" s="1"/>
  <c r="H477" i="37" s="1"/>
  <c r="I392" i="35"/>
  <c r="I398" i="35" s="1"/>
  <c r="I391" i="35"/>
  <c r="D45" i="28"/>
  <c r="D417" i="28" s="1"/>
  <c r="L20" i="29"/>
  <c r="L18" i="29" s="1"/>
  <c r="M291" i="47"/>
  <c r="M297" i="47" s="1"/>
  <c r="M477" i="47" s="1"/>
  <c r="M290" i="47"/>
  <c r="J139" i="32"/>
  <c r="J140" i="32"/>
  <c r="J146" i="32" s="1"/>
  <c r="J440" i="32" s="1"/>
  <c r="H63" i="28"/>
  <c r="H64" i="28"/>
  <c r="H70" i="28" s="1"/>
  <c r="H422" i="28" s="1"/>
  <c r="H147" i="25"/>
  <c r="H441" i="25" s="1"/>
  <c r="O139" i="28"/>
  <c r="O140" i="28"/>
  <c r="O146" i="28" s="1"/>
  <c r="O440" i="28" s="1"/>
  <c r="L139" i="51"/>
  <c r="L140" i="51"/>
  <c r="L146" i="51" s="1"/>
  <c r="O139" i="38"/>
  <c r="O140" i="38"/>
  <c r="O146" i="38" s="1"/>
  <c r="O440" i="38" s="1"/>
  <c r="E240" i="32"/>
  <c r="E241" i="32"/>
  <c r="E247" i="32" s="1"/>
  <c r="E465" i="32" s="1"/>
  <c r="D240" i="44"/>
  <c r="D241" i="44"/>
  <c r="D247" i="44" s="1"/>
  <c r="D465" i="44" s="1"/>
  <c r="H316" i="38"/>
  <c r="H317" i="38"/>
  <c r="H323" i="38" s="1"/>
  <c r="H483" i="38" s="1"/>
  <c r="O45" i="47"/>
  <c r="O417" i="47" s="1"/>
  <c r="M240" i="34"/>
  <c r="M241" i="34"/>
  <c r="M247" i="34" s="1"/>
  <c r="M465" i="34" s="1"/>
  <c r="J45" i="34"/>
  <c r="J417" i="34" s="1"/>
  <c r="D63" i="37"/>
  <c r="D64" i="37"/>
  <c r="D70" i="37" s="1"/>
  <c r="D422" i="37" s="1"/>
  <c r="F290" i="36"/>
  <c r="F291" i="36"/>
  <c r="F297" i="36" s="1"/>
  <c r="K140" i="40"/>
  <c r="K146" i="40" s="1"/>
  <c r="K440" i="40" s="1"/>
  <c r="K139" i="40"/>
  <c r="H214" i="39"/>
  <c r="H215" i="39"/>
  <c r="H221" i="39" s="1"/>
  <c r="H459" i="39" s="1"/>
  <c r="E215" i="44"/>
  <c r="E221" i="44" s="1"/>
  <c r="E459" i="44" s="1"/>
  <c r="E214" i="44"/>
  <c r="N140" i="41"/>
  <c r="N146" i="41" s="1"/>
  <c r="N139" i="41"/>
  <c r="N416" i="26"/>
  <c r="E49" i="26"/>
  <c r="L113" i="50"/>
  <c r="L114" i="50"/>
  <c r="L120" i="50" s="1"/>
  <c r="H63" i="51"/>
  <c r="H64" i="51"/>
  <c r="H70" i="51" s="1"/>
  <c r="H422" i="51" s="1"/>
  <c r="G139" i="37"/>
  <c r="G140" i="37"/>
  <c r="G146" i="37" s="1"/>
  <c r="G440" i="37" s="1"/>
  <c r="K63" i="37"/>
  <c r="K64" i="37"/>
  <c r="K70" i="37" s="1"/>
  <c r="K422" i="37" s="1"/>
  <c r="I214" i="24"/>
  <c r="I215" i="24"/>
  <c r="I221" i="24" s="1"/>
  <c r="H63" i="38"/>
  <c r="H64" i="38"/>
  <c r="H70" i="38" s="1"/>
  <c r="H422" i="38" s="1"/>
  <c r="E391" i="31"/>
  <c r="E392" i="31"/>
  <c r="E398" i="31" s="1"/>
  <c r="E501" i="31" s="1"/>
  <c r="I64" i="43"/>
  <c r="I70" i="43" s="1"/>
  <c r="I63" i="43"/>
  <c r="F416" i="51"/>
  <c r="H49" i="51"/>
  <c r="G139" i="52"/>
  <c r="G140" i="52"/>
  <c r="G146" i="52" s="1"/>
  <c r="G440" i="52" s="1"/>
  <c r="J20" i="48"/>
  <c r="J411" i="48" s="1"/>
  <c r="I45" i="39"/>
  <c r="I43" i="39" s="1"/>
  <c r="F392" i="34"/>
  <c r="F398" i="34" s="1"/>
  <c r="F391" i="34"/>
  <c r="I391" i="43"/>
  <c r="I392" i="43"/>
  <c r="I398" i="43" s="1"/>
  <c r="F190" i="31"/>
  <c r="F196" i="31" s="1"/>
  <c r="F189" i="31"/>
  <c r="K214" i="41"/>
  <c r="K215" i="41"/>
  <c r="K221" i="41" s="1"/>
  <c r="K459" i="41" s="1"/>
  <c r="K392" i="50"/>
  <c r="K398" i="50" s="1"/>
  <c r="K501" i="50" s="1"/>
  <c r="K391" i="50"/>
  <c r="J214" i="44"/>
  <c r="J215" i="44"/>
  <c r="J221" i="44" s="1"/>
  <c r="J459" i="44" s="1"/>
  <c r="N298" i="42"/>
  <c r="N296" i="42" s="1"/>
  <c r="E24" i="29"/>
  <c r="N410" i="29"/>
  <c r="E113" i="45"/>
  <c r="E114" i="45"/>
  <c r="E120" i="45" s="1"/>
  <c r="E434" i="45" s="1"/>
  <c r="F64" i="28"/>
  <c r="F70" i="28" s="1"/>
  <c r="F63" i="28"/>
  <c r="L139" i="48"/>
  <c r="L140" i="48"/>
  <c r="L146" i="48" s="1"/>
  <c r="N189" i="33"/>
  <c r="N190" i="33"/>
  <c r="N196" i="33" s="1"/>
  <c r="O241" i="49"/>
  <c r="O247" i="49" s="1"/>
  <c r="O465" i="49" s="1"/>
  <c r="O240" i="49"/>
  <c r="O241" i="25"/>
  <c r="O247" i="25" s="1"/>
  <c r="O465" i="25" s="1"/>
  <c r="O240" i="25"/>
  <c r="O316" i="27"/>
  <c r="O317" i="27"/>
  <c r="O323" i="27" s="1"/>
  <c r="O483" i="27" s="1"/>
  <c r="G45" i="31"/>
  <c r="G417" i="31" s="1"/>
  <c r="D20" i="25"/>
  <c r="D411" i="25" s="1"/>
  <c r="I189" i="33"/>
  <c r="I190" i="33"/>
  <c r="I196" i="33" s="1"/>
  <c r="O139" i="46"/>
  <c r="O140" i="46"/>
  <c r="O146" i="46" s="1"/>
  <c r="O440" i="46" s="1"/>
  <c r="H316" i="35"/>
  <c r="H317" i="35"/>
  <c r="H323" i="35" s="1"/>
  <c r="H483" i="35" s="1"/>
  <c r="J139" i="15"/>
  <c r="J140" i="15"/>
  <c r="J146" i="15" s="1"/>
  <c r="J440" i="15" s="1"/>
  <c r="N63" i="30"/>
  <c r="N64" i="30"/>
  <c r="N70" i="30" s="1"/>
  <c r="E140" i="24"/>
  <c r="E146" i="24" s="1"/>
  <c r="E440" i="24" s="1"/>
  <c r="E139" i="24"/>
  <c r="G113" i="49"/>
  <c r="G114" i="49"/>
  <c r="G120" i="49" s="1"/>
  <c r="G434" i="49" s="1"/>
  <c r="E63" i="27"/>
  <c r="E64" i="27"/>
  <c r="E70" i="27" s="1"/>
  <c r="E422" i="27" s="1"/>
  <c r="H140" i="28"/>
  <c r="H146" i="28" s="1"/>
  <c r="H440" i="28" s="1"/>
  <c r="H139" i="28"/>
  <c r="H190" i="48"/>
  <c r="H196" i="48" s="1"/>
  <c r="H453" i="48" s="1"/>
  <c r="H189" i="48"/>
  <c r="M45" i="45"/>
  <c r="M417" i="45" s="1"/>
  <c r="I241" i="15"/>
  <c r="I247" i="15" s="1"/>
  <c r="I240" i="15"/>
  <c r="J241" i="30"/>
  <c r="J247" i="30" s="1"/>
  <c r="J465" i="30" s="1"/>
  <c r="J240" i="30"/>
  <c r="D139" i="28"/>
  <c r="D140" i="28"/>
  <c r="D146" i="28" s="1"/>
  <c r="D440" i="28" s="1"/>
  <c r="F189" i="44"/>
  <c r="F190" i="44"/>
  <c r="F196" i="44" s="1"/>
  <c r="L63" i="27"/>
  <c r="L64" i="27"/>
  <c r="L70" i="27" s="1"/>
  <c r="J45" i="32"/>
  <c r="J417" i="32" s="1"/>
  <c r="O20" i="29"/>
  <c r="O411" i="29" s="1"/>
  <c r="N20" i="41"/>
  <c r="N18" i="41" s="1"/>
  <c r="M20" i="29"/>
  <c r="M411" i="29" s="1"/>
  <c r="F240" i="15"/>
  <c r="F241" i="15"/>
  <c r="F247" i="15" s="1"/>
  <c r="AA536" i="51"/>
  <c r="AA538" i="51"/>
  <c r="AA542" i="51"/>
  <c r="AA535" i="51"/>
  <c r="AA545" i="51"/>
  <c r="AA546" i="51"/>
  <c r="AA541" i="51"/>
  <c r="AA537" i="51"/>
  <c r="AA540" i="51"/>
  <c r="AA544" i="51"/>
  <c r="AA543" i="51"/>
  <c r="AA539" i="51"/>
  <c r="K189" i="24"/>
  <c r="K190" i="24"/>
  <c r="K196" i="24" s="1"/>
  <c r="K453" i="24" s="1"/>
  <c r="G240" i="32"/>
  <c r="G241" i="32"/>
  <c r="G247" i="32" s="1"/>
  <c r="G465" i="32" s="1"/>
  <c r="E64" i="33"/>
  <c r="E70" i="33" s="1"/>
  <c r="E422" i="33" s="1"/>
  <c r="E63" i="33"/>
  <c r="E24" i="52"/>
  <c r="N410" i="52"/>
  <c r="F113" i="43"/>
  <c r="F114" i="43"/>
  <c r="F120" i="43" s="1"/>
  <c r="O20" i="26"/>
  <c r="O411" i="26" s="1"/>
  <c r="F64" i="51"/>
  <c r="F70" i="51" s="1"/>
  <c r="F63" i="51"/>
  <c r="K20" i="31"/>
  <c r="K411" i="31" s="1"/>
  <c r="I317" i="43"/>
  <c r="I323" i="43" s="1"/>
  <c r="I316" i="43"/>
  <c r="E317" i="44"/>
  <c r="E323" i="44" s="1"/>
  <c r="E483" i="44" s="1"/>
  <c r="E316" i="44"/>
  <c r="G215" i="34"/>
  <c r="G221" i="34" s="1"/>
  <c r="G459" i="34" s="1"/>
  <c r="G214" i="34"/>
  <c r="H290" i="31"/>
  <c r="H291" i="31"/>
  <c r="H297" i="31" s="1"/>
  <c r="H477" i="31" s="1"/>
  <c r="L291" i="42"/>
  <c r="L297" i="42" s="1"/>
  <c r="L290" i="42"/>
  <c r="H316" i="41"/>
  <c r="H317" i="41"/>
  <c r="H323" i="41" s="1"/>
  <c r="H483" i="41" s="1"/>
  <c r="O215" i="32"/>
  <c r="O221" i="32" s="1"/>
  <c r="O459" i="32" s="1"/>
  <c r="O214" i="32"/>
  <c r="F410" i="47"/>
  <c r="H24" i="47"/>
  <c r="L241" i="33"/>
  <c r="L247" i="33" s="1"/>
  <c r="L240" i="33"/>
  <c r="K139" i="48"/>
  <c r="K140" i="48"/>
  <c r="K146" i="48" s="1"/>
  <c r="K440" i="48" s="1"/>
  <c r="D316" i="40"/>
  <c r="D317" i="40"/>
  <c r="D323" i="40" s="1"/>
  <c r="D483" i="40" s="1"/>
  <c r="I214" i="32"/>
  <c r="I215" i="32"/>
  <c r="I221" i="32" s="1"/>
  <c r="I139" i="39"/>
  <c r="I140" i="39"/>
  <c r="I146" i="39" s="1"/>
  <c r="H139" i="40"/>
  <c r="H140" i="40"/>
  <c r="H146" i="40" s="1"/>
  <c r="H440" i="40" s="1"/>
  <c r="G215" i="33"/>
  <c r="G221" i="33" s="1"/>
  <c r="G459" i="33" s="1"/>
  <c r="G214" i="33"/>
  <c r="O240" i="39"/>
  <c r="O241" i="39"/>
  <c r="O247" i="39" s="1"/>
  <c r="O465" i="39" s="1"/>
  <c r="I241" i="26"/>
  <c r="I247" i="26" s="1"/>
  <c r="I240" i="26"/>
  <c r="L290" i="40"/>
  <c r="L291" i="40"/>
  <c r="L297" i="40" s="1"/>
  <c r="D20" i="24"/>
  <c r="D411" i="24" s="1"/>
  <c r="E474" i="42"/>
  <c r="L410" i="41"/>
  <c r="N24" i="41"/>
  <c r="E214" i="41"/>
  <c r="E215" i="41"/>
  <c r="E221" i="41" s="1"/>
  <c r="E459" i="41" s="1"/>
  <c r="J113" i="45"/>
  <c r="J114" i="45"/>
  <c r="J120" i="45" s="1"/>
  <c r="J434" i="45" s="1"/>
  <c r="N392" i="35"/>
  <c r="N398" i="35" s="1"/>
  <c r="N391" i="35"/>
  <c r="I45" i="27"/>
  <c r="I43" i="27" s="1"/>
  <c r="G20" i="47"/>
  <c r="G411" i="47" s="1"/>
  <c r="D214" i="43"/>
  <c r="D215" i="43"/>
  <c r="D221" i="43" s="1"/>
  <c r="D459" i="43" s="1"/>
  <c r="O316" i="45"/>
  <c r="O317" i="45"/>
  <c r="O323" i="45" s="1"/>
  <c r="O483" i="45" s="1"/>
  <c r="F214" i="25"/>
  <c r="F215" i="25"/>
  <c r="F221" i="25" s="1"/>
  <c r="K20" i="32"/>
  <c r="K411" i="32" s="1"/>
  <c r="J241" i="41"/>
  <c r="J247" i="41" s="1"/>
  <c r="J465" i="41" s="1"/>
  <c r="J240" i="41"/>
  <c r="J290" i="31"/>
  <c r="J291" i="31"/>
  <c r="J297" i="31" s="1"/>
  <c r="J477" i="31" s="1"/>
  <c r="M290" i="42"/>
  <c r="M291" i="42"/>
  <c r="M297" i="42" s="1"/>
  <c r="M477" i="42" s="1"/>
  <c r="D20" i="31"/>
  <c r="D411" i="31" s="1"/>
  <c r="D18" i="31"/>
  <c r="H49" i="38"/>
  <c r="F416" i="38"/>
  <c r="N416" i="52"/>
  <c r="E49" i="52"/>
  <c r="J474" i="37"/>
  <c r="E492" i="26"/>
  <c r="M45" i="29"/>
  <c r="M417" i="29" s="1"/>
  <c r="N410" i="35"/>
  <c r="E24" i="35"/>
  <c r="F45" i="41"/>
  <c r="F43" i="41" s="1"/>
  <c r="N49" i="48"/>
  <c r="L416" i="48"/>
  <c r="O20" i="42"/>
  <c r="O411" i="42" s="1"/>
  <c r="N20" i="45"/>
  <c r="N18" i="45" s="1"/>
  <c r="O140" i="27"/>
  <c r="O146" i="27" s="1"/>
  <c r="O440" i="27" s="1"/>
  <c r="O139" i="27"/>
  <c r="G45" i="51"/>
  <c r="G417" i="51" s="1"/>
  <c r="M45" i="40"/>
  <c r="M417" i="40" s="1"/>
  <c r="K214" i="25"/>
  <c r="K215" i="25"/>
  <c r="K221" i="25" s="1"/>
  <c r="K459" i="25" s="1"/>
  <c r="M391" i="36"/>
  <c r="M392" i="36"/>
  <c r="M398" i="36" s="1"/>
  <c r="M501" i="36" s="1"/>
  <c r="H45" i="46"/>
  <c r="H417" i="46" s="1"/>
  <c r="H45" i="45"/>
  <c r="H417" i="45" s="1"/>
  <c r="E290" i="15"/>
  <c r="E291" i="15"/>
  <c r="E297" i="15" s="1"/>
  <c r="E477" i="15" s="1"/>
  <c r="G391" i="35"/>
  <c r="G392" i="35"/>
  <c r="G398" i="35" s="1"/>
  <c r="G501" i="35" s="1"/>
  <c r="I64" i="39"/>
  <c r="I70" i="39" s="1"/>
  <c r="I63" i="39"/>
  <c r="M215" i="41"/>
  <c r="M221" i="41" s="1"/>
  <c r="M459" i="41" s="1"/>
  <c r="M214" i="41"/>
  <c r="I20" i="25"/>
  <c r="I18" i="25" s="1"/>
  <c r="H20" i="15"/>
  <c r="H411" i="15" s="1"/>
  <c r="N64" i="32"/>
  <c r="N70" i="32" s="1"/>
  <c r="N63" i="32"/>
  <c r="K20" i="26"/>
  <c r="K411" i="26" s="1"/>
  <c r="K63" i="32"/>
  <c r="K64" i="32"/>
  <c r="K70" i="32" s="1"/>
  <c r="K422" i="32" s="1"/>
  <c r="D45" i="45"/>
  <c r="D417" i="45" s="1"/>
  <c r="K391" i="28"/>
  <c r="K392" i="28"/>
  <c r="K398" i="28" s="1"/>
  <c r="K501" i="28" s="1"/>
  <c r="J290" i="32"/>
  <c r="J291" i="32"/>
  <c r="J297" i="32" s="1"/>
  <c r="J477" i="32" s="1"/>
  <c r="J63" i="41"/>
  <c r="J64" i="41"/>
  <c r="J70" i="41" s="1"/>
  <c r="J422" i="41" s="1"/>
  <c r="I20" i="31"/>
  <c r="I18" i="31" s="1"/>
  <c r="D63" i="36"/>
  <c r="D64" i="36"/>
  <c r="D70" i="36" s="1"/>
  <c r="D422" i="36" s="1"/>
  <c r="N24" i="32"/>
  <c r="L410" i="32"/>
  <c r="G64" i="32"/>
  <c r="G70" i="32" s="1"/>
  <c r="G422" i="32" s="1"/>
  <c r="G63" i="32"/>
  <c r="E290" i="38"/>
  <c r="E291" i="38"/>
  <c r="E297" i="38" s="1"/>
  <c r="E477" i="38" s="1"/>
  <c r="C630" i="42"/>
  <c r="E189" i="31"/>
  <c r="E190" i="31"/>
  <c r="E196" i="31" s="1"/>
  <c r="E453" i="31" s="1"/>
  <c r="G63" i="48"/>
  <c r="G64" i="48"/>
  <c r="G70" i="48" s="1"/>
  <c r="G422" i="48" s="1"/>
  <c r="H114" i="30"/>
  <c r="H120" i="30" s="1"/>
  <c r="H434" i="30" s="1"/>
  <c r="H113" i="30"/>
  <c r="H45" i="39"/>
  <c r="H417" i="39" s="1"/>
  <c r="E45" i="44"/>
  <c r="E417" i="44" s="1"/>
  <c r="F45" i="36"/>
  <c r="F43" i="36" s="1"/>
  <c r="I20" i="32"/>
  <c r="I18" i="32" s="1"/>
  <c r="I20" i="38"/>
  <c r="I18" i="38" s="1"/>
  <c r="N240" i="26"/>
  <c r="N241" i="26"/>
  <c r="N247" i="26" s="1"/>
  <c r="O316" i="44"/>
  <c r="O317" i="44"/>
  <c r="O323" i="44" s="1"/>
  <c r="O483" i="44" s="1"/>
  <c r="N45" i="39"/>
  <c r="N43" i="39" s="1"/>
  <c r="H190" i="38"/>
  <c r="H196" i="38" s="1"/>
  <c r="H453" i="38" s="1"/>
  <c r="H189" i="38"/>
  <c r="K45" i="43"/>
  <c r="K417" i="43" s="1"/>
  <c r="F317" i="39"/>
  <c r="F323" i="39" s="1"/>
  <c r="F316" i="39"/>
  <c r="O113" i="40"/>
  <c r="O114" i="40"/>
  <c r="O120" i="40" s="1"/>
  <c r="O434" i="40" s="1"/>
  <c r="G189" i="49"/>
  <c r="G190" i="49"/>
  <c r="G196" i="49" s="1"/>
  <c r="G453" i="49" s="1"/>
  <c r="I241" i="30"/>
  <c r="I247" i="30" s="1"/>
  <c r="I240" i="30"/>
  <c r="F139" i="38"/>
  <c r="F140" i="38"/>
  <c r="F146" i="38" s="1"/>
  <c r="K113" i="35"/>
  <c r="K114" i="35"/>
  <c r="K120" i="35" s="1"/>
  <c r="K434" i="35" s="1"/>
  <c r="J113" i="26"/>
  <c r="J114" i="26"/>
  <c r="J120" i="26" s="1"/>
  <c r="J434" i="26" s="1"/>
  <c r="L316" i="52"/>
  <c r="L317" i="52"/>
  <c r="L323" i="52" s="1"/>
  <c r="K63" i="30"/>
  <c r="K64" i="30"/>
  <c r="K70" i="30" s="1"/>
  <c r="K422" i="30" s="1"/>
  <c r="I416" i="50"/>
  <c r="K49" i="50"/>
  <c r="H114" i="35"/>
  <c r="H120" i="35" s="1"/>
  <c r="H434" i="35" s="1"/>
  <c r="H113" i="35"/>
  <c r="N241" i="48"/>
  <c r="N247" i="48" s="1"/>
  <c r="N240" i="48"/>
  <c r="D240" i="26"/>
  <c r="D241" i="26"/>
  <c r="D247" i="26" s="1"/>
  <c r="D465" i="26" s="1"/>
  <c r="L20" i="44"/>
  <c r="L18" i="44" s="1"/>
  <c r="F391" i="24"/>
  <c r="F392" i="24"/>
  <c r="F398" i="24" s="1"/>
  <c r="O290" i="32"/>
  <c r="O291" i="32"/>
  <c r="O297" i="32" s="1"/>
  <c r="O477" i="32" s="1"/>
  <c r="H63" i="24"/>
  <c r="H64" i="24"/>
  <c r="H70" i="24" s="1"/>
  <c r="H422" i="24" s="1"/>
  <c r="N392" i="42"/>
  <c r="N398" i="42" s="1"/>
  <c r="N391" i="42"/>
  <c r="M392" i="40"/>
  <c r="M398" i="40" s="1"/>
  <c r="M501" i="40" s="1"/>
  <c r="M391" i="40"/>
  <c r="J431" i="24"/>
  <c r="L347" i="30"/>
  <c r="F20" i="29"/>
  <c r="G140" i="49"/>
  <c r="G146" i="49" s="1"/>
  <c r="G440" i="49" s="1"/>
  <c r="G139" i="49"/>
  <c r="G114" i="29"/>
  <c r="G120" i="29" s="1"/>
  <c r="G434" i="29" s="1"/>
  <c r="G113" i="29"/>
  <c r="N45" i="30"/>
  <c r="N43" i="30" s="1"/>
  <c r="G45" i="43"/>
  <c r="G417" i="43" s="1"/>
  <c r="O316" i="46"/>
  <c r="O317" i="46"/>
  <c r="O323" i="46" s="1"/>
  <c r="O483" i="46" s="1"/>
  <c r="H392" i="15"/>
  <c r="H398" i="15" s="1"/>
  <c r="H501" i="15" s="1"/>
  <c r="H391" i="15"/>
  <c r="N317" i="45"/>
  <c r="N323" i="45" s="1"/>
  <c r="N316" i="45"/>
  <c r="I391" i="49"/>
  <c r="I392" i="49"/>
  <c r="I398" i="49" s="1"/>
  <c r="K45" i="35"/>
  <c r="K417" i="35" s="1"/>
  <c r="O391" i="49"/>
  <c r="O392" i="49"/>
  <c r="O398" i="49" s="1"/>
  <c r="O501" i="49" s="1"/>
  <c r="E114" i="38"/>
  <c r="E120" i="38" s="1"/>
  <c r="E434" i="38" s="1"/>
  <c r="E113" i="38"/>
  <c r="G45" i="24"/>
  <c r="G417" i="24" s="1"/>
  <c r="H121" i="34"/>
  <c r="H435" i="34" s="1"/>
  <c r="H399" i="46"/>
  <c r="H502" i="46" s="1"/>
  <c r="O399" i="42"/>
  <c r="O502" i="42" s="1"/>
  <c r="D492" i="38"/>
  <c r="AT45" i="17"/>
  <c r="AO45" i="17"/>
  <c r="AQ45" i="17"/>
  <c r="AR45" i="17"/>
  <c r="J290" i="27"/>
  <c r="J291" i="27"/>
  <c r="J297" i="27" s="1"/>
  <c r="J477" i="27" s="1"/>
  <c r="L240" i="48"/>
  <c r="L241" i="48"/>
  <c r="L247" i="48" s="1"/>
  <c r="H392" i="39"/>
  <c r="H398" i="39" s="1"/>
  <c r="H501" i="39" s="1"/>
  <c r="H391" i="39"/>
  <c r="O189" i="49"/>
  <c r="O190" i="49"/>
  <c r="O196" i="49" s="1"/>
  <c r="O453" i="49" s="1"/>
  <c r="J63" i="27"/>
  <c r="J64" i="27"/>
  <c r="J70" i="27" s="1"/>
  <c r="J422" i="27" s="1"/>
  <c r="D290" i="28"/>
  <c r="D291" i="28"/>
  <c r="D297" i="28" s="1"/>
  <c r="D477" i="28" s="1"/>
  <c r="M214" i="31"/>
  <c r="M215" i="31"/>
  <c r="M221" i="31" s="1"/>
  <c r="M459" i="31" s="1"/>
  <c r="L214" i="33"/>
  <c r="L215" i="33"/>
  <c r="L221" i="33" s="1"/>
  <c r="K391" i="27"/>
  <c r="K392" i="27"/>
  <c r="K398" i="27" s="1"/>
  <c r="K501" i="27" s="1"/>
  <c r="J215" i="41"/>
  <c r="J221" i="41" s="1"/>
  <c r="J459" i="41" s="1"/>
  <c r="J214" i="41"/>
  <c r="F63" i="27"/>
  <c r="F64" i="27"/>
  <c r="F70" i="27" s="1"/>
  <c r="N291" i="35"/>
  <c r="N297" i="35" s="1"/>
  <c r="N290" i="35"/>
  <c r="J241" i="37"/>
  <c r="J247" i="37" s="1"/>
  <c r="J465" i="37" s="1"/>
  <c r="J240" i="37"/>
  <c r="M20" i="27"/>
  <c r="M411" i="27" s="1"/>
  <c r="F391" i="45"/>
  <c r="F392" i="45"/>
  <c r="F398" i="45" s="1"/>
  <c r="F189" i="38"/>
  <c r="F190" i="38"/>
  <c r="F196" i="38" s="1"/>
  <c r="L316" i="31"/>
  <c r="L317" i="31"/>
  <c r="L323" i="31" s="1"/>
  <c r="N391" i="41"/>
  <c r="N392" i="41"/>
  <c r="N398" i="41" s="1"/>
  <c r="L20" i="28"/>
  <c r="L18" i="28" s="1"/>
  <c r="O20" i="30"/>
  <c r="O411" i="30" s="1"/>
  <c r="F139" i="45"/>
  <c r="F140" i="45"/>
  <c r="F146" i="45" s="1"/>
  <c r="J391" i="15"/>
  <c r="J392" i="15"/>
  <c r="J398" i="15" s="1"/>
  <c r="J501" i="15" s="1"/>
  <c r="G189" i="27"/>
  <c r="G190" i="27"/>
  <c r="G196" i="27" s="1"/>
  <c r="G453" i="27" s="1"/>
  <c r="N20" i="38"/>
  <c r="N18" i="38" s="1"/>
  <c r="O63" i="33"/>
  <c r="O64" i="33"/>
  <c r="O70" i="33" s="1"/>
  <c r="O422" i="33" s="1"/>
  <c r="L20" i="27"/>
  <c r="L18" i="27" s="1"/>
  <c r="O140" i="40"/>
  <c r="O146" i="40" s="1"/>
  <c r="O440" i="40" s="1"/>
  <c r="O139" i="40"/>
  <c r="E214" i="45"/>
  <c r="E215" i="45"/>
  <c r="E221" i="45" s="1"/>
  <c r="E459" i="45" s="1"/>
  <c r="D114" i="27"/>
  <c r="D120" i="27" s="1"/>
  <c r="D434" i="27" s="1"/>
  <c r="D113" i="27"/>
  <c r="J189" i="41"/>
  <c r="J190" i="41"/>
  <c r="J196" i="41" s="1"/>
  <c r="J453" i="41" s="1"/>
  <c r="N139" i="33"/>
  <c r="N140" i="33"/>
  <c r="N146" i="33" s="1"/>
  <c r="F20" i="42"/>
  <c r="F18" i="42" s="1"/>
  <c r="I139" i="40"/>
  <c r="I140" i="40"/>
  <c r="I146" i="40" s="1"/>
  <c r="I45" i="38"/>
  <c r="I43" i="38" s="1"/>
  <c r="F391" i="43"/>
  <c r="F392" i="43"/>
  <c r="F398" i="43" s="1"/>
  <c r="E290" i="26"/>
  <c r="E291" i="26"/>
  <c r="E297" i="26" s="1"/>
  <c r="E477" i="26" s="1"/>
  <c r="F113" i="36"/>
  <c r="F114" i="36"/>
  <c r="F120" i="36" s="1"/>
  <c r="F240" i="48"/>
  <c r="F241" i="48"/>
  <c r="F247" i="48" s="1"/>
  <c r="N214" i="31"/>
  <c r="N215" i="31"/>
  <c r="N221" i="31" s="1"/>
  <c r="L140" i="40"/>
  <c r="L146" i="40" s="1"/>
  <c r="L139" i="40"/>
  <c r="I189" i="38"/>
  <c r="I190" i="38"/>
  <c r="I196" i="38" s="1"/>
  <c r="J114" i="40"/>
  <c r="J120" i="40" s="1"/>
  <c r="J434" i="40" s="1"/>
  <c r="J113" i="40"/>
  <c r="E114" i="49"/>
  <c r="E120" i="49" s="1"/>
  <c r="E434" i="49" s="1"/>
  <c r="E113" i="49"/>
  <c r="N416" i="42"/>
  <c r="E49" i="42"/>
  <c r="N391" i="39"/>
  <c r="N392" i="39"/>
  <c r="N398" i="39" s="1"/>
  <c r="E114" i="36"/>
  <c r="E120" i="36" s="1"/>
  <c r="E434" i="36" s="1"/>
  <c r="E113" i="36"/>
  <c r="K241" i="33"/>
  <c r="K247" i="33" s="1"/>
  <c r="K465" i="33" s="1"/>
  <c r="K240" i="33"/>
  <c r="O45" i="31"/>
  <c r="O417" i="31" s="1"/>
  <c r="G45" i="36"/>
  <c r="G417" i="36" s="1"/>
  <c r="I139" i="44"/>
  <c r="I140" i="44"/>
  <c r="I146" i="44" s="1"/>
  <c r="O45" i="52"/>
  <c r="O417" i="52" s="1"/>
  <c r="K139" i="42"/>
  <c r="K140" i="42"/>
  <c r="K146" i="42" s="1"/>
  <c r="K440" i="42" s="1"/>
  <c r="K63" i="34"/>
  <c r="K64" i="34"/>
  <c r="K70" i="34" s="1"/>
  <c r="K422" i="34" s="1"/>
  <c r="M20" i="46"/>
  <c r="M411" i="46" s="1"/>
  <c r="G139" i="44"/>
  <c r="G140" i="44"/>
  <c r="G146" i="44" s="1"/>
  <c r="G440" i="44" s="1"/>
  <c r="L291" i="47"/>
  <c r="L297" i="47" s="1"/>
  <c r="L290" i="47"/>
  <c r="H474" i="39"/>
  <c r="J496" i="33"/>
  <c r="L378" i="33"/>
  <c r="L240" i="39"/>
  <c r="L241" i="39"/>
  <c r="L247" i="39" s="1"/>
  <c r="I410" i="26"/>
  <c r="K24" i="26"/>
  <c r="N20" i="34"/>
  <c r="E391" i="45"/>
  <c r="E392" i="45"/>
  <c r="E398" i="45" s="1"/>
  <c r="E501" i="45" s="1"/>
  <c r="D290" i="29"/>
  <c r="D291" i="29"/>
  <c r="D297" i="29" s="1"/>
  <c r="D477" i="29" s="1"/>
  <c r="L189" i="41"/>
  <c r="L190" i="41"/>
  <c r="L196" i="41" s="1"/>
  <c r="O189" i="42"/>
  <c r="O190" i="42"/>
  <c r="O196" i="42" s="1"/>
  <c r="O453" i="42" s="1"/>
  <c r="J63" i="25"/>
  <c r="J64" i="25"/>
  <c r="J70" i="25" s="1"/>
  <c r="J422" i="25" s="1"/>
  <c r="E240" i="41"/>
  <c r="E241" i="41"/>
  <c r="E247" i="41" s="1"/>
  <c r="E465" i="41" s="1"/>
  <c r="N189" i="43"/>
  <c r="N190" i="43"/>
  <c r="N196" i="43" s="1"/>
  <c r="L290" i="15"/>
  <c r="L291" i="15"/>
  <c r="L297" i="15" s="1"/>
  <c r="F20" i="45"/>
  <c r="F18" i="45" s="1"/>
  <c r="K240" i="41"/>
  <c r="K241" i="41"/>
  <c r="K247" i="41" s="1"/>
  <c r="K465" i="41" s="1"/>
  <c r="O113" i="30"/>
  <c r="O114" i="30"/>
  <c r="O120" i="30" s="1"/>
  <c r="O434" i="30" s="1"/>
  <c r="L139" i="25"/>
  <c r="L140" i="25"/>
  <c r="L146" i="25" s="1"/>
  <c r="I317" i="27"/>
  <c r="I323" i="27" s="1"/>
  <c r="I316" i="27"/>
  <c r="M392" i="50"/>
  <c r="M398" i="50" s="1"/>
  <c r="M501" i="50" s="1"/>
  <c r="M391" i="50"/>
  <c r="D45" i="24"/>
  <c r="D417" i="24" s="1"/>
  <c r="E49" i="27"/>
  <c r="N416" i="27"/>
  <c r="O45" i="29"/>
  <c r="O417" i="29" s="1"/>
  <c r="L317" i="28"/>
  <c r="L323" i="28" s="1"/>
  <c r="L316" i="28"/>
  <c r="L290" i="30"/>
  <c r="L291" i="30"/>
  <c r="L297" i="30" s="1"/>
  <c r="H139" i="50"/>
  <c r="H140" i="50"/>
  <c r="H146" i="50" s="1"/>
  <c r="H440" i="50" s="1"/>
  <c r="K45" i="44"/>
  <c r="K417" i="44" s="1"/>
  <c r="E189" i="29"/>
  <c r="E190" i="29"/>
  <c r="E196" i="29" s="1"/>
  <c r="E453" i="29" s="1"/>
  <c r="N64" i="37"/>
  <c r="N70" i="37" s="1"/>
  <c r="N63" i="37"/>
  <c r="E189" i="37"/>
  <c r="E190" i="37"/>
  <c r="E196" i="37" s="1"/>
  <c r="E453" i="37" s="1"/>
  <c r="E63" i="15"/>
  <c r="E64" i="15"/>
  <c r="E70" i="15" s="1"/>
  <c r="E422" i="15" s="1"/>
  <c r="I139" i="45"/>
  <c r="I140" i="45"/>
  <c r="I146" i="45" s="1"/>
  <c r="O317" i="40"/>
  <c r="O323" i="40" s="1"/>
  <c r="O483" i="40" s="1"/>
  <c r="O316" i="40"/>
  <c r="L63" i="38"/>
  <c r="L64" i="38"/>
  <c r="L70" i="38" s="1"/>
  <c r="O291" i="25"/>
  <c r="O297" i="25" s="1"/>
  <c r="O477" i="25" s="1"/>
  <c r="O290" i="25"/>
  <c r="L20" i="45"/>
  <c r="K24" i="36"/>
  <c r="I410" i="36"/>
  <c r="L20" i="26"/>
  <c r="L18" i="26" s="1"/>
  <c r="G139" i="38"/>
  <c r="G140" i="38"/>
  <c r="G146" i="38" s="1"/>
  <c r="G440" i="38" s="1"/>
  <c r="G291" i="51"/>
  <c r="G297" i="51" s="1"/>
  <c r="G477" i="51" s="1"/>
  <c r="G290" i="51"/>
  <c r="H113" i="32"/>
  <c r="H114" i="32"/>
  <c r="H120" i="32" s="1"/>
  <c r="H434" i="32" s="1"/>
  <c r="I240" i="34"/>
  <c r="I241" i="34"/>
  <c r="I247" i="34" s="1"/>
  <c r="K20" i="38"/>
  <c r="K411" i="38" s="1"/>
  <c r="D392" i="52"/>
  <c r="D398" i="52" s="1"/>
  <c r="D501" i="52" s="1"/>
  <c r="G214" i="24"/>
  <c r="G215" i="24"/>
  <c r="G221" i="24" s="1"/>
  <c r="G459" i="24" s="1"/>
  <c r="J114" i="34"/>
  <c r="J120" i="34" s="1"/>
  <c r="J434" i="34" s="1"/>
  <c r="J113" i="34"/>
  <c r="J316" i="36"/>
  <c r="J317" i="36"/>
  <c r="J323" i="36" s="1"/>
  <c r="J483" i="36" s="1"/>
  <c r="M63" i="44"/>
  <c r="M64" i="44"/>
  <c r="M70" i="44" s="1"/>
  <c r="M422" i="44" s="1"/>
  <c r="J189" i="39"/>
  <c r="J190" i="39"/>
  <c r="J196" i="39" s="1"/>
  <c r="J453" i="39" s="1"/>
  <c r="H214" i="49"/>
  <c r="H215" i="49"/>
  <c r="H221" i="49" s="1"/>
  <c r="H459" i="49" s="1"/>
  <c r="N49" i="24"/>
  <c r="L416" i="24"/>
  <c r="G240" i="44"/>
  <c r="G241" i="44"/>
  <c r="G247" i="44" s="1"/>
  <c r="G465" i="44" s="1"/>
  <c r="O45" i="42"/>
  <c r="O417" i="42" s="1"/>
  <c r="G139" i="46"/>
  <c r="G140" i="46"/>
  <c r="G146" i="46" s="1"/>
  <c r="G440" i="46" s="1"/>
  <c r="H190" i="33"/>
  <c r="H196" i="33" s="1"/>
  <c r="H453" i="33" s="1"/>
  <c r="H189" i="33"/>
  <c r="M317" i="33"/>
  <c r="M323" i="33" s="1"/>
  <c r="M483" i="33" s="1"/>
  <c r="M316" i="33"/>
  <c r="L290" i="48"/>
  <c r="L291" i="48"/>
  <c r="L297" i="48" s="1"/>
  <c r="G316" i="52"/>
  <c r="G317" i="52"/>
  <c r="G323" i="52" s="1"/>
  <c r="G483" i="52" s="1"/>
  <c r="I20" i="49"/>
  <c r="I18" i="49" s="1"/>
  <c r="J45" i="47"/>
  <c r="J417" i="47" s="1"/>
  <c r="F139" i="44"/>
  <c r="F140" i="44"/>
  <c r="F146" i="44" s="1"/>
  <c r="J114" i="50"/>
  <c r="J120" i="50" s="1"/>
  <c r="J434" i="50" s="1"/>
  <c r="J113" i="50"/>
  <c r="M391" i="30"/>
  <c r="M392" i="30"/>
  <c r="M398" i="30" s="1"/>
  <c r="M501" i="30" s="1"/>
  <c r="O189" i="34"/>
  <c r="O190" i="34"/>
  <c r="O196" i="34" s="1"/>
  <c r="O453" i="34" s="1"/>
  <c r="N20" i="48"/>
  <c r="N18" i="48" s="1"/>
  <c r="E316" i="48"/>
  <c r="E317" i="48"/>
  <c r="E323" i="48" s="1"/>
  <c r="E483" i="48" s="1"/>
  <c r="D316" i="50"/>
  <c r="D317" i="50"/>
  <c r="D323" i="50" s="1"/>
  <c r="D483" i="50" s="1"/>
  <c r="J113" i="39"/>
  <c r="J114" i="39"/>
  <c r="J120" i="39" s="1"/>
  <c r="J434" i="39" s="1"/>
  <c r="K189" i="39"/>
  <c r="K190" i="39"/>
  <c r="K196" i="39" s="1"/>
  <c r="K453" i="39" s="1"/>
  <c r="L316" i="43"/>
  <c r="L317" i="43"/>
  <c r="L323" i="43" s="1"/>
  <c r="L113" i="40"/>
  <c r="L114" i="40"/>
  <c r="L120" i="40" s="1"/>
  <c r="D215" i="42"/>
  <c r="D221" i="42" s="1"/>
  <c r="D459" i="42" s="1"/>
  <c r="D214" i="42"/>
  <c r="D214" i="33"/>
  <c r="D215" i="33"/>
  <c r="D221" i="33" s="1"/>
  <c r="D459" i="33" s="1"/>
  <c r="N290" i="52"/>
  <c r="N291" i="52"/>
  <c r="N297" i="52" s="1"/>
  <c r="O114" i="42"/>
  <c r="O120" i="42" s="1"/>
  <c r="O434" i="42" s="1"/>
  <c r="O113" i="42"/>
  <c r="K291" i="49"/>
  <c r="K297" i="49" s="1"/>
  <c r="K477" i="49" s="1"/>
  <c r="K290" i="49"/>
  <c r="M290" i="37"/>
  <c r="M291" i="37"/>
  <c r="M297" i="37" s="1"/>
  <c r="M477" i="37" s="1"/>
  <c r="G429" i="26"/>
  <c r="D495" i="29"/>
  <c r="E378" i="29"/>
  <c r="I189" i="52"/>
  <c r="I190" i="52"/>
  <c r="I196" i="52" s="1"/>
  <c r="N45" i="24"/>
  <c r="N43" i="24" s="1"/>
  <c r="H114" i="52"/>
  <c r="H120" i="52" s="1"/>
  <c r="H434" i="52" s="1"/>
  <c r="H113" i="52"/>
  <c r="D391" i="30"/>
  <c r="D392" i="30"/>
  <c r="D398" i="30" s="1"/>
  <c r="D501" i="30" s="1"/>
  <c r="J147" i="47"/>
  <c r="J441" i="47" s="1"/>
  <c r="N63" i="29"/>
  <c r="N64" i="29"/>
  <c r="N70" i="29" s="1"/>
  <c r="E316" i="35"/>
  <c r="E317" i="35"/>
  <c r="E323" i="35" s="1"/>
  <c r="E483" i="35" s="1"/>
  <c r="F64" i="29"/>
  <c r="F70" i="29" s="1"/>
  <c r="F63" i="29"/>
  <c r="L63" i="41"/>
  <c r="L64" i="41"/>
  <c r="L70" i="41" s="1"/>
  <c r="M391" i="41"/>
  <c r="M392" i="41"/>
  <c r="M398" i="41" s="1"/>
  <c r="M501" i="41" s="1"/>
  <c r="D139" i="51"/>
  <c r="D140" i="51"/>
  <c r="D146" i="51" s="1"/>
  <c r="D440" i="51" s="1"/>
  <c r="N49" i="33"/>
  <c r="L416" i="33"/>
  <c r="E317" i="15"/>
  <c r="E323" i="15" s="1"/>
  <c r="E483" i="15" s="1"/>
  <c r="E316" i="15"/>
  <c r="F20" i="27"/>
  <c r="F18" i="27" s="1"/>
  <c r="F20" i="46"/>
  <c r="F18" i="46" s="1"/>
  <c r="M316" i="51"/>
  <c r="M317" i="51"/>
  <c r="M323" i="51" s="1"/>
  <c r="M483" i="51" s="1"/>
  <c r="O45" i="50"/>
  <c r="O417" i="50" s="1"/>
  <c r="G189" i="28"/>
  <c r="G190" i="28"/>
  <c r="G196" i="28" s="1"/>
  <c r="G453" i="28" s="1"/>
  <c r="K20" i="15"/>
  <c r="K411" i="15" s="1"/>
  <c r="M139" i="37"/>
  <c r="M140" i="37"/>
  <c r="M146" i="37" s="1"/>
  <c r="M440" i="37" s="1"/>
  <c r="G391" i="39"/>
  <c r="G392" i="39"/>
  <c r="G398" i="39" s="1"/>
  <c r="G501" i="39" s="1"/>
  <c r="M45" i="25"/>
  <c r="M417" i="25" s="1"/>
  <c r="O290" i="15"/>
  <c r="O291" i="15"/>
  <c r="O297" i="15" s="1"/>
  <c r="O477" i="15" s="1"/>
  <c r="L113" i="33"/>
  <c r="L114" i="33"/>
  <c r="L120" i="33" s="1"/>
  <c r="N416" i="45"/>
  <c r="E49" i="45"/>
  <c r="N139" i="25"/>
  <c r="N140" i="25"/>
  <c r="N146" i="25" s="1"/>
  <c r="H114" i="33"/>
  <c r="H120" i="33" s="1"/>
  <c r="H434" i="33" s="1"/>
  <c r="H113" i="33"/>
  <c r="G240" i="34"/>
  <c r="G241" i="34"/>
  <c r="G247" i="34" s="1"/>
  <c r="G465" i="34" s="1"/>
  <c r="M20" i="49"/>
  <c r="M411" i="49" s="1"/>
  <c r="D45" i="25"/>
  <c r="D417" i="25" s="1"/>
  <c r="M222" i="28"/>
  <c r="M460" i="28" s="1"/>
  <c r="O215" i="49"/>
  <c r="O221" i="49" s="1"/>
  <c r="O459" i="49" s="1"/>
  <c r="O214" i="49"/>
  <c r="L20" i="38"/>
  <c r="L18" i="38" s="1"/>
  <c r="M63" i="25"/>
  <c r="M64" i="25"/>
  <c r="M70" i="25" s="1"/>
  <c r="M422" i="25" s="1"/>
  <c r="J392" i="28"/>
  <c r="J398" i="28" s="1"/>
  <c r="J501" i="28" s="1"/>
  <c r="J391" i="28"/>
  <c r="O189" i="15"/>
  <c r="O190" i="15"/>
  <c r="O196" i="15" s="1"/>
  <c r="O453" i="15" s="1"/>
  <c r="F63" i="42"/>
  <c r="F64" i="42"/>
  <c r="F70" i="42" s="1"/>
  <c r="I290" i="48"/>
  <c r="I291" i="48"/>
  <c r="I297" i="48" s="1"/>
  <c r="L241" i="37"/>
  <c r="L247" i="37" s="1"/>
  <c r="L240" i="37"/>
  <c r="N391" i="33"/>
  <c r="N392" i="33"/>
  <c r="N398" i="33" s="1"/>
  <c r="L290" i="37"/>
  <c r="L291" i="37"/>
  <c r="L297" i="37" s="1"/>
  <c r="M391" i="33"/>
  <c r="M392" i="33"/>
  <c r="M398" i="33" s="1"/>
  <c r="M501" i="33" s="1"/>
  <c r="D113" i="34"/>
  <c r="D114" i="34"/>
  <c r="D120" i="34" s="1"/>
  <c r="D434" i="34" s="1"/>
  <c r="F20" i="51"/>
  <c r="F18" i="51" s="1"/>
  <c r="L20" i="47"/>
  <c r="L18" i="47" s="1"/>
  <c r="E63" i="50"/>
  <c r="E64" i="50"/>
  <c r="E70" i="50" s="1"/>
  <c r="E422" i="50" s="1"/>
  <c r="H316" i="30"/>
  <c r="H317" i="30"/>
  <c r="H323" i="30" s="1"/>
  <c r="H483" i="30" s="1"/>
  <c r="L214" i="24"/>
  <c r="L215" i="24"/>
  <c r="L221" i="24" s="1"/>
  <c r="K240" i="49"/>
  <c r="K241" i="49"/>
  <c r="K247" i="49" s="1"/>
  <c r="K465" i="49" s="1"/>
  <c r="D316" i="52"/>
  <c r="D317" i="52"/>
  <c r="D323" i="52" s="1"/>
  <c r="D483" i="52" s="1"/>
  <c r="F316" i="31"/>
  <c r="F317" i="31"/>
  <c r="F323" i="31" s="1"/>
  <c r="N290" i="49"/>
  <c r="N291" i="49"/>
  <c r="N297" i="49" s="1"/>
  <c r="H64" i="33"/>
  <c r="H70" i="33" s="1"/>
  <c r="H422" i="33" s="1"/>
  <c r="H63" i="33"/>
  <c r="L290" i="49"/>
  <c r="L291" i="49"/>
  <c r="L297" i="49" s="1"/>
  <c r="F391" i="46"/>
  <c r="F392" i="46"/>
  <c r="F398" i="46" s="1"/>
  <c r="E20" i="47"/>
  <c r="E411" i="47" s="1"/>
  <c r="E189" i="44"/>
  <c r="E190" i="44"/>
  <c r="E196" i="44" s="1"/>
  <c r="E453" i="44" s="1"/>
  <c r="E214" i="37"/>
  <c r="E215" i="37"/>
  <c r="E221" i="37" s="1"/>
  <c r="E459" i="37" s="1"/>
  <c r="G190" i="33"/>
  <c r="G196" i="33" s="1"/>
  <c r="G453" i="33" s="1"/>
  <c r="G189" i="33"/>
  <c r="G114" i="24"/>
  <c r="G120" i="24" s="1"/>
  <c r="G434" i="24" s="1"/>
  <c r="G113" i="24"/>
  <c r="F391" i="42"/>
  <c r="F392" i="42"/>
  <c r="F398" i="42" s="1"/>
  <c r="E214" i="48"/>
  <c r="E215" i="48"/>
  <c r="E221" i="48" s="1"/>
  <c r="E459" i="48" s="1"/>
  <c r="D114" i="31"/>
  <c r="D120" i="31" s="1"/>
  <c r="D434" i="31" s="1"/>
  <c r="D113" i="31"/>
  <c r="I410" i="37"/>
  <c r="K24" i="37"/>
  <c r="N20" i="50"/>
  <c r="N18" i="50" s="1"/>
  <c r="G498" i="49"/>
  <c r="D624" i="49" s="1"/>
  <c r="D190" i="43"/>
  <c r="D196" i="43" s="1"/>
  <c r="D453" i="43" s="1"/>
  <c r="D189" i="43"/>
  <c r="N416" i="31"/>
  <c r="E49" i="31"/>
  <c r="F113" i="33"/>
  <c r="F114" i="33"/>
  <c r="F120" i="33" s="1"/>
  <c r="F410" i="28"/>
  <c r="H24" i="28"/>
  <c r="O64" i="40"/>
  <c r="O70" i="40" s="1"/>
  <c r="O422" i="40" s="1"/>
  <c r="O63" i="40"/>
  <c r="O64" i="45"/>
  <c r="O70" i="45" s="1"/>
  <c r="O422" i="45" s="1"/>
  <c r="O63" i="45"/>
  <c r="N214" i="15"/>
  <c r="N215" i="15"/>
  <c r="N221" i="15" s="1"/>
  <c r="H189" i="42"/>
  <c r="H190" i="42"/>
  <c r="H196" i="42" s="1"/>
  <c r="H453" i="42" s="1"/>
  <c r="N410" i="43"/>
  <c r="E24" i="43"/>
  <c r="G20" i="15"/>
  <c r="G411" i="15" s="1"/>
  <c r="L391" i="27"/>
  <c r="L392" i="27"/>
  <c r="L398" i="27" s="1"/>
  <c r="K214" i="45"/>
  <c r="K215" i="45"/>
  <c r="K221" i="45" s="1"/>
  <c r="K459" i="45" s="1"/>
  <c r="K291" i="34"/>
  <c r="K297" i="34" s="1"/>
  <c r="K477" i="34" s="1"/>
  <c r="K290" i="34"/>
  <c r="D240" i="52"/>
  <c r="D241" i="52"/>
  <c r="D247" i="52" s="1"/>
  <c r="D465" i="52" s="1"/>
  <c r="N215" i="29"/>
  <c r="N221" i="29" s="1"/>
  <c r="N214" i="29"/>
  <c r="K63" i="15"/>
  <c r="K64" i="15"/>
  <c r="K70" i="15" s="1"/>
  <c r="K422" i="15" s="1"/>
  <c r="K190" i="35"/>
  <c r="K196" i="35" s="1"/>
  <c r="K453" i="35" s="1"/>
  <c r="K189" i="35"/>
  <c r="G45" i="25"/>
  <c r="G417" i="25" s="1"/>
  <c r="L45" i="28"/>
  <c r="D189" i="48"/>
  <c r="D190" i="48"/>
  <c r="D196" i="48" s="1"/>
  <c r="D453" i="48" s="1"/>
  <c r="F140" i="49"/>
  <c r="F146" i="49" s="1"/>
  <c r="F139" i="49"/>
  <c r="M113" i="15"/>
  <c r="M114" i="15"/>
  <c r="M120" i="15" s="1"/>
  <c r="M434" i="15" s="1"/>
  <c r="L45" i="44"/>
  <c r="L43" i="44" s="1"/>
  <c r="J63" i="47"/>
  <c r="J64" i="47"/>
  <c r="J70" i="47" s="1"/>
  <c r="J422" i="47" s="1"/>
  <c r="F20" i="44"/>
  <c r="F18" i="44" s="1"/>
  <c r="I45" i="45"/>
  <c r="I43" i="45" s="1"/>
  <c r="J214" i="32"/>
  <c r="J215" i="32"/>
  <c r="J221" i="32" s="1"/>
  <c r="J459" i="32" s="1"/>
  <c r="F416" i="40"/>
  <c r="H49" i="40"/>
  <c r="L416" i="29"/>
  <c r="N49" i="29"/>
  <c r="I214" i="28"/>
  <c r="I215" i="28"/>
  <c r="I221" i="28" s="1"/>
  <c r="L416" i="35"/>
  <c r="N49" i="35"/>
  <c r="L240" i="26"/>
  <c r="L241" i="26"/>
  <c r="L247" i="26" s="1"/>
  <c r="G45" i="38"/>
  <c r="G417" i="38" s="1"/>
  <c r="J113" i="31"/>
  <c r="J114" i="31"/>
  <c r="J120" i="31" s="1"/>
  <c r="J434" i="31" s="1"/>
  <c r="K391" i="26"/>
  <c r="K392" i="26"/>
  <c r="K398" i="26" s="1"/>
  <c r="K501" i="26" s="1"/>
  <c r="H391" i="32"/>
  <c r="H392" i="32"/>
  <c r="H398" i="32" s="1"/>
  <c r="H501" i="32" s="1"/>
  <c r="I317" i="38"/>
  <c r="I323" i="38" s="1"/>
  <c r="I316" i="38"/>
  <c r="D214" i="47"/>
  <c r="D215" i="47"/>
  <c r="D221" i="47" s="1"/>
  <c r="D459" i="47" s="1"/>
  <c r="L45" i="37"/>
  <c r="L43" i="37" s="1"/>
  <c r="L291" i="52"/>
  <c r="L297" i="52" s="1"/>
  <c r="L290" i="52"/>
  <c r="E45" i="51"/>
  <c r="E417" i="51" s="1"/>
  <c r="E240" i="30"/>
  <c r="E241" i="30"/>
  <c r="E247" i="30" s="1"/>
  <c r="E465" i="30" s="1"/>
  <c r="E240" i="50"/>
  <c r="E241" i="50"/>
  <c r="E247" i="50" s="1"/>
  <c r="E465" i="50" s="1"/>
  <c r="D45" i="35"/>
  <c r="D417" i="35" s="1"/>
  <c r="H316" i="47"/>
  <c r="H317" i="47"/>
  <c r="H323" i="47" s="1"/>
  <c r="H483" i="47" s="1"/>
  <c r="N241" i="24"/>
  <c r="N247" i="24" s="1"/>
  <c r="N240" i="24"/>
  <c r="H45" i="34"/>
  <c r="H417" i="34" s="1"/>
  <c r="D113" i="26"/>
  <c r="D114" i="26"/>
  <c r="D120" i="26" s="1"/>
  <c r="D434" i="26" s="1"/>
  <c r="F290" i="39"/>
  <c r="F291" i="39"/>
  <c r="F297" i="39" s="1"/>
  <c r="F241" i="47"/>
  <c r="F247" i="47" s="1"/>
  <c r="F240" i="47"/>
  <c r="F317" i="46"/>
  <c r="F323" i="46" s="1"/>
  <c r="F316" i="46"/>
  <c r="O190" i="50"/>
  <c r="O196" i="50" s="1"/>
  <c r="O453" i="50" s="1"/>
  <c r="O189" i="50"/>
  <c r="G392" i="30"/>
  <c r="G398" i="30" s="1"/>
  <c r="G501" i="30" s="1"/>
  <c r="G391" i="30"/>
  <c r="G214" i="52"/>
  <c r="G215" i="52"/>
  <c r="G221" i="52" s="1"/>
  <c r="G459" i="52" s="1"/>
  <c r="F45" i="47"/>
  <c r="F43" i="47" s="1"/>
  <c r="I241" i="47"/>
  <c r="I247" i="47" s="1"/>
  <c r="I240" i="47"/>
  <c r="O215" i="37"/>
  <c r="O221" i="37" s="1"/>
  <c r="O459" i="37" s="1"/>
  <c r="O214" i="37"/>
  <c r="O63" i="46"/>
  <c r="O64" i="46"/>
  <c r="O70" i="46" s="1"/>
  <c r="O422" i="46" s="1"/>
  <c r="H214" i="40"/>
  <c r="H215" i="40"/>
  <c r="H221" i="40" s="1"/>
  <c r="H459" i="40" s="1"/>
  <c r="F465" i="35"/>
  <c r="O215" i="26"/>
  <c r="O221" i="26" s="1"/>
  <c r="O459" i="26" s="1"/>
  <c r="O214" i="26"/>
  <c r="K113" i="30"/>
  <c r="K114" i="30"/>
  <c r="K120" i="30" s="1"/>
  <c r="K434" i="30" s="1"/>
  <c r="M391" i="26"/>
  <c r="M392" i="26"/>
  <c r="M398" i="26" s="1"/>
  <c r="M501" i="26" s="1"/>
  <c r="K317" i="42"/>
  <c r="K323" i="42" s="1"/>
  <c r="K483" i="42" s="1"/>
  <c r="K316" i="42"/>
  <c r="J316" i="37"/>
  <c r="J317" i="37"/>
  <c r="J323" i="37" s="1"/>
  <c r="J483" i="37" s="1"/>
  <c r="L391" i="24"/>
  <c r="L392" i="24"/>
  <c r="L398" i="24" s="1"/>
  <c r="N391" i="32"/>
  <c r="N392" i="32"/>
  <c r="N398" i="32" s="1"/>
  <c r="N49" i="43"/>
  <c r="L416" i="43"/>
  <c r="D45" i="42"/>
  <c r="D417" i="42" s="1"/>
  <c r="M113" i="46"/>
  <c r="M114" i="46"/>
  <c r="M120" i="46" s="1"/>
  <c r="M434" i="46" s="1"/>
  <c r="I20" i="47"/>
  <c r="I18" i="47" s="1"/>
  <c r="G290" i="34"/>
  <c r="G291" i="34"/>
  <c r="G297" i="34" s="1"/>
  <c r="G477" i="34" s="1"/>
  <c r="K214" i="46"/>
  <c r="K215" i="46"/>
  <c r="K221" i="46" s="1"/>
  <c r="K459" i="46" s="1"/>
  <c r="D392" i="48"/>
  <c r="D398" i="48" s="1"/>
  <c r="D501" i="48" s="1"/>
  <c r="D391" i="48"/>
  <c r="L20" i="39"/>
  <c r="L18" i="39" s="1"/>
  <c r="M140" i="34"/>
  <c r="M146" i="34" s="1"/>
  <c r="M440" i="34" s="1"/>
  <c r="M139" i="34"/>
  <c r="I114" i="26"/>
  <c r="I120" i="26" s="1"/>
  <c r="I113" i="26"/>
  <c r="M189" i="47"/>
  <c r="M190" i="47"/>
  <c r="M196" i="47" s="1"/>
  <c r="M453" i="47" s="1"/>
  <c r="L392" i="47"/>
  <c r="L398" i="47" s="1"/>
  <c r="L391" i="47"/>
  <c r="I290" i="33"/>
  <c r="I291" i="33"/>
  <c r="I297" i="33" s="1"/>
  <c r="F197" i="52"/>
  <c r="F195" i="52" s="1"/>
  <c r="I45" i="32"/>
  <c r="I43" i="32" s="1"/>
  <c r="K392" i="47"/>
  <c r="K398" i="47" s="1"/>
  <c r="K501" i="47" s="1"/>
  <c r="K391" i="47"/>
  <c r="M374" i="40"/>
  <c r="M372" i="40" s="1"/>
  <c r="G392" i="28"/>
  <c r="G398" i="28" s="1"/>
  <c r="G501" i="28" s="1"/>
  <c r="G391" i="28"/>
  <c r="E291" i="45"/>
  <c r="E297" i="45" s="1"/>
  <c r="E477" i="45" s="1"/>
  <c r="E290" i="45"/>
  <c r="H45" i="27"/>
  <c r="H417" i="27" s="1"/>
  <c r="O20" i="40"/>
  <c r="O411" i="40" s="1"/>
  <c r="F114" i="50"/>
  <c r="F120" i="50" s="1"/>
  <c r="F113" i="50"/>
  <c r="G45" i="29"/>
  <c r="G417" i="29" s="1"/>
  <c r="O20" i="25"/>
  <c r="O411" i="25" s="1"/>
  <c r="E140" i="28"/>
  <c r="E146" i="28" s="1"/>
  <c r="E440" i="28" s="1"/>
  <c r="E139" i="28"/>
  <c r="D391" i="44"/>
  <c r="D392" i="44"/>
  <c r="D398" i="44" s="1"/>
  <c r="D501" i="44" s="1"/>
  <c r="E139" i="15"/>
  <c r="E140" i="15"/>
  <c r="E146" i="15" s="1"/>
  <c r="E440" i="15" s="1"/>
  <c r="I416" i="26"/>
  <c r="K49" i="26"/>
  <c r="N416" i="49"/>
  <c r="E49" i="49"/>
  <c r="H316" i="45"/>
  <c r="H317" i="45"/>
  <c r="H323" i="45" s="1"/>
  <c r="H483" i="45" s="1"/>
  <c r="I113" i="44"/>
  <c r="I114" i="44"/>
  <c r="I120" i="44" s="1"/>
  <c r="F114" i="48"/>
  <c r="F120" i="48" s="1"/>
  <c r="F113" i="48"/>
  <c r="N240" i="30"/>
  <c r="N241" i="30"/>
  <c r="N247" i="30" s="1"/>
  <c r="E45" i="24"/>
  <c r="E417" i="24" s="1"/>
  <c r="L45" i="27"/>
  <c r="L43" i="27" s="1"/>
  <c r="J240" i="45"/>
  <c r="J241" i="45"/>
  <c r="J247" i="45" s="1"/>
  <c r="J465" i="45" s="1"/>
  <c r="H45" i="28"/>
  <c r="H417" i="28" s="1"/>
  <c r="J240" i="33"/>
  <c r="J241" i="33"/>
  <c r="J247" i="33" s="1"/>
  <c r="J465" i="33" s="1"/>
  <c r="E24" i="32"/>
  <c r="N410" i="32"/>
  <c r="F139" i="30"/>
  <c r="F140" i="30"/>
  <c r="F146" i="30" s="1"/>
  <c r="H391" i="24"/>
  <c r="H392" i="24"/>
  <c r="H398" i="24" s="1"/>
  <c r="H501" i="24" s="1"/>
  <c r="N391" i="30"/>
  <c r="N392" i="30"/>
  <c r="N398" i="30" s="1"/>
  <c r="J139" i="35"/>
  <c r="J140" i="35"/>
  <c r="J146" i="35" s="1"/>
  <c r="J440" i="35" s="1"/>
  <c r="L410" i="29"/>
  <c r="N24" i="29"/>
  <c r="M317" i="28"/>
  <c r="M323" i="28" s="1"/>
  <c r="M483" i="28" s="1"/>
  <c r="M316" i="28"/>
  <c r="G20" i="51"/>
  <c r="G411" i="51" s="1"/>
  <c r="J392" i="49"/>
  <c r="J398" i="49" s="1"/>
  <c r="J501" i="49" s="1"/>
  <c r="J391" i="49"/>
  <c r="O63" i="15"/>
  <c r="O64" i="15"/>
  <c r="O70" i="15" s="1"/>
  <c r="O422" i="15" s="1"/>
  <c r="O45" i="39"/>
  <c r="O417" i="39" s="1"/>
  <c r="M214" i="52"/>
  <c r="M215" i="52"/>
  <c r="M221" i="52" s="1"/>
  <c r="M459" i="52" s="1"/>
  <c r="I20" i="34"/>
  <c r="C626" i="42"/>
  <c r="M290" i="48"/>
  <c r="M291" i="48"/>
  <c r="M297" i="48" s="1"/>
  <c r="M477" i="48" s="1"/>
  <c r="M114" i="52"/>
  <c r="M120" i="52" s="1"/>
  <c r="M434" i="52" s="1"/>
  <c r="M113" i="52"/>
  <c r="E139" i="49"/>
  <c r="E140" i="49"/>
  <c r="E146" i="49" s="1"/>
  <c r="E440" i="49" s="1"/>
  <c r="G316" i="34"/>
  <c r="G317" i="34"/>
  <c r="G323" i="34" s="1"/>
  <c r="G483" i="34" s="1"/>
  <c r="N45" i="26"/>
  <c r="N43" i="26" s="1"/>
  <c r="K290" i="31"/>
  <c r="K291" i="31"/>
  <c r="K297" i="31" s="1"/>
  <c r="K477" i="31" s="1"/>
  <c r="D215" i="26"/>
  <c r="D221" i="26" s="1"/>
  <c r="D459" i="26" s="1"/>
  <c r="D214" i="26"/>
  <c r="H392" i="34"/>
  <c r="H398" i="34" s="1"/>
  <c r="H501" i="34" s="1"/>
  <c r="H391" i="34"/>
  <c r="J147" i="24"/>
  <c r="J441" i="24" s="1"/>
  <c r="F214" i="31"/>
  <c r="F215" i="31"/>
  <c r="F221" i="31" s="1"/>
  <c r="L240" i="31"/>
  <c r="L241" i="31"/>
  <c r="L247" i="31" s="1"/>
  <c r="L189" i="34"/>
  <c r="L190" i="34"/>
  <c r="L196" i="34" s="1"/>
  <c r="F45" i="51"/>
  <c r="F43" i="51" s="1"/>
  <c r="J190" i="49"/>
  <c r="J196" i="49" s="1"/>
  <c r="J453" i="49" s="1"/>
  <c r="J189" i="49"/>
  <c r="E391" i="36"/>
  <c r="E392" i="36"/>
  <c r="E398" i="36" s="1"/>
  <c r="E501" i="36" s="1"/>
  <c r="O190" i="46"/>
  <c r="O196" i="46" s="1"/>
  <c r="O453" i="46" s="1"/>
  <c r="O189" i="46"/>
  <c r="G139" i="33"/>
  <c r="G140" i="33"/>
  <c r="G146" i="33" s="1"/>
  <c r="G440" i="33" s="1"/>
  <c r="F316" i="33"/>
  <c r="F317" i="33"/>
  <c r="F323" i="33" s="1"/>
  <c r="D290" i="31"/>
  <c r="D291" i="31"/>
  <c r="D297" i="31" s="1"/>
  <c r="D477" i="31" s="1"/>
  <c r="N114" i="42"/>
  <c r="N120" i="42" s="1"/>
  <c r="N113" i="42"/>
  <c r="F63" i="30"/>
  <c r="F64" i="30"/>
  <c r="F70" i="30" s="1"/>
  <c r="D114" i="52"/>
  <c r="D120" i="52" s="1"/>
  <c r="D434" i="52" s="1"/>
  <c r="D113" i="52"/>
  <c r="K24" i="48"/>
  <c r="I410" i="48"/>
  <c r="N422" i="40"/>
  <c r="N20" i="29"/>
  <c r="N18" i="29" s="1"/>
  <c r="F214" i="41"/>
  <c r="F215" i="41"/>
  <c r="F221" i="41" s="1"/>
  <c r="O190" i="40"/>
  <c r="O196" i="40" s="1"/>
  <c r="O453" i="40" s="1"/>
  <c r="O189" i="40"/>
  <c r="H113" i="39"/>
  <c r="H114" i="39"/>
  <c r="H120" i="39" s="1"/>
  <c r="H434" i="39" s="1"/>
  <c r="E392" i="28"/>
  <c r="E398" i="28" s="1"/>
  <c r="E501" i="28" s="1"/>
  <c r="E317" i="28"/>
  <c r="E323" i="28" s="1"/>
  <c r="E483" i="28" s="1"/>
  <c r="E316" i="28"/>
  <c r="G316" i="43"/>
  <c r="G317" i="43"/>
  <c r="G323" i="43" s="1"/>
  <c r="G483" i="43" s="1"/>
  <c r="O114" i="45"/>
  <c r="O120" i="45" s="1"/>
  <c r="O434" i="45" s="1"/>
  <c r="O113" i="45"/>
  <c r="H190" i="36"/>
  <c r="H196" i="36" s="1"/>
  <c r="H453" i="36" s="1"/>
  <c r="H189" i="36"/>
  <c r="H139" i="46"/>
  <c r="H140" i="46"/>
  <c r="H146" i="46" s="1"/>
  <c r="H440" i="46" s="1"/>
  <c r="N316" i="29"/>
  <c r="N317" i="29"/>
  <c r="N323" i="29" s="1"/>
  <c r="J45" i="45"/>
  <c r="J417" i="45" s="1"/>
  <c r="E20" i="51"/>
  <c r="E411" i="51" s="1"/>
  <c r="N214" i="36"/>
  <c r="N215" i="36"/>
  <c r="N221" i="36" s="1"/>
  <c r="G139" i="50"/>
  <c r="G140" i="50"/>
  <c r="G146" i="50" s="1"/>
  <c r="G440" i="50" s="1"/>
  <c r="K189" i="29"/>
  <c r="K190" i="29"/>
  <c r="K196" i="29" s="1"/>
  <c r="K453" i="29" s="1"/>
  <c r="AA545" i="41"/>
  <c r="AA544" i="41"/>
  <c r="AA543" i="41"/>
  <c r="AA540" i="41"/>
  <c r="AA536" i="41"/>
  <c r="AA538" i="41"/>
  <c r="AA539" i="41"/>
  <c r="AA546" i="41"/>
  <c r="AA535" i="41"/>
  <c r="AA537" i="41"/>
  <c r="AA541" i="41"/>
  <c r="AA542" i="41"/>
  <c r="K214" i="28"/>
  <c r="K215" i="28"/>
  <c r="K221" i="28" s="1"/>
  <c r="K459" i="28" s="1"/>
  <c r="D63" i="48"/>
  <c r="D64" i="48"/>
  <c r="D70" i="48" s="1"/>
  <c r="D422" i="48" s="1"/>
  <c r="F316" i="49"/>
  <c r="F317" i="49"/>
  <c r="F323" i="49" s="1"/>
  <c r="K63" i="27"/>
  <c r="K64" i="27"/>
  <c r="K70" i="27" s="1"/>
  <c r="K422" i="27" s="1"/>
  <c r="F214" i="28"/>
  <c r="F215" i="28"/>
  <c r="F221" i="28" s="1"/>
  <c r="O45" i="25"/>
  <c r="O417" i="25" s="1"/>
  <c r="E290" i="32"/>
  <c r="E291" i="32"/>
  <c r="E297" i="32" s="1"/>
  <c r="E477" i="32" s="1"/>
  <c r="G391" i="15"/>
  <c r="G392" i="15"/>
  <c r="G398" i="15" s="1"/>
  <c r="G501" i="15" s="1"/>
  <c r="L189" i="29"/>
  <c r="L190" i="29"/>
  <c r="L196" i="29" s="1"/>
  <c r="F45" i="35"/>
  <c r="N410" i="41"/>
  <c r="E24" i="41"/>
  <c r="I416" i="28"/>
  <c r="K49" i="28"/>
  <c r="J20" i="41"/>
  <c r="J411" i="41" s="1"/>
  <c r="J290" i="46"/>
  <c r="J291" i="46"/>
  <c r="J297" i="46" s="1"/>
  <c r="J477" i="46" s="1"/>
  <c r="L139" i="36"/>
  <c r="L140" i="36"/>
  <c r="L146" i="36" s="1"/>
  <c r="M45" i="50"/>
  <c r="M417" i="50" s="1"/>
  <c r="L64" i="32"/>
  <c r="L70" i="32" s="1"/>
  <c r="L63" i="32"/>
  <c r="O392" i="37"/>
  <c r="O398" i="37" s="1"/>
  <c r="O501" i="37" s="1"/>
  <c r="O391" i="37"/>
  <c r="C629" i="42"/>
  <c r="F410" i="39"/>
  <c r="H24" i="39"/>
  <c r="E316" i="51"/>
  <c r="E317" i="51"/>
  <c r="E323" i="51" s="1"/>
  <c r="E483" i="51" s="1"/>
  <c r="O215" i="48"/>
  <c r="O221" i="48" s="1"/>
  <c r="O459" i="48" s="1"/>
  <c r="O214" i="48"/>
  <c r="AA539" i="40"/>
  <c r="AA542" i="40"/>
  <c r="AA541" i="40"/>
  <c r="AA544" i="40"/>
  <c r="AA536" i="40"/>
  <c r="AA537" i="40"/>
  <c r="AA543" i="40"/>
  <c r="AA535" i="40"/>
  <c r="AA538" i="40"/>
  <c r="AA540" i="40"/>
  <c r="AA546" i="40"/>
  <c r="AA545" i="40"/>
  <c r="H317" i="39"/>
  <c r="H323" i="39" s="1"/>
  <c r="H483" i="39" s="1"/>
  <c r="H316" i="39"/>
  <c r="E316" i="49"/>
  <c r="E317" i="49"/>
  <c r="E323" i="49" s="1"/>
  <c r="E483" i="49" s="1"/>
  <c r="L45" i="42"/>
  <c r="L43" i="42" s="1"/>
  <c r="H45" i="33"/>
  <c r="H417" i="33" s="1"/>
  <c r="I63" i="48"/>
  <c r="I64" i="48"/>
  <c r="I70" i="48" s="1"/>
  <c r="H20" i="51"/>
  <c r="H411" i="51" s="1"/>
  <c r="J140" i="43"/>
  <c r="J146" i="43" s="1"/>
  <c r="J440" i="43" s="1"/>
  <c r="J139" i="43"/>
  <c r="L45" i="38"/>
  <c r="L43" i="38" s="1"/>
  <c r="F20" i="47"/>
  <c r="F18" i="47" s="1"/>
  <c r="F214" i="24"/>
  <c r="F215" i="24"/>
  <c r="F221" i="24" s="1"/>
  <c r="M20" i="39"/>
  <c r="M411" i="39" s="1"/>
  <c r="G316" i="40"/>
  <c r="G317" i="40"/>
  <c r="G323" i="40" s="1"/>
  <c r="G483" i="40" s="1"/>
  <c r="E113" i="51"/>
  <c r="E114" i="51"/>
  <c r="E120" i="51" s="1"/>
  <c r="E434" i="51" s="1"/>
  <c r="O45" i="37"/>
  <c r="O417" i="37" s="1"/>
  <c r="O64" i="36"/>
  <c r="O70" i="36" s="1"/>
  <c r="O422" i="36" s="1"/>
  <c r="O63" i="36"/>
  <c r="G20" i="50"/>
  <c r="G411" i="50" s="1"/>
  <c r="F189" i="35"/>
  <c r="F190" i="35"/>
  <c r="F196" i="35" s="1"/>
  <c r="O45" i="26"/>
  <c r="O417" i="26" s="1"/>
  <c r="I241" i="51"/>
  <c r="I247" i="51" s="1"/>
  <c r="I240" i="51"/>
  <c r="I214" i="42"/>
  <c r="I215" i="42"/>
  <c r="I221" i="42" s="1"/>
  <c r="M291" i="26"/>
  <c r="M297" i="26" s="1"/>
  <c r="M477" i="26" s="1"/>
  <c r="M290" i="26"/>
  <c r="K20" i="52"/>
  <c r="K411" i="52" s="1"/>
  <c r="E20" i="43"/>
  <c r="E411" i="43" s="1"/>
  <c r="H317" i="52"/>
  <c r="H323" i="52" s="1"/>
  <c r="H483" i="52" s="1"/>
  <c r="H316" i="52"/>
  <c r="H241" i="24"/>
  <c r="H247" i="24" s="1"/>
  <c r="H465" i="24" s="1"/>
  <c r="H240" i="24"/>
  <c r="F20" i="40"/>
  <c r="F18" i="40" s="1"/>
  <c r="N317" i="52"/>
  <c r="N323" i="52" s="1"/>
  <c r="N316" i="52"/>
  <c r="E45" i="39"/>
  <c r="E417" i="39" s="1"/>
  <c r="O498" i="49"/>
  <c r="D623" i="49" s="1"/>
  <c r="O290" i="29"/>
  <c r="O291" i="29"/>
  <c r="O297" i="29" s="1"/>
  <c r="O477" i="29" s="1"/>
  <c r="I45" i="31"/>
  <c r="I43" i="31" s="1"/>
  <c r="L317" i="30"/>
  <c r="L323" i="30" s="1"/>
  <c r="L316" i="30"/>
  <c r="O391" i="27"/>
  <c r="O392" i="27"/>
  <c r="O398" i="27" s="1"/>
  <c r="O501" i="27" s="1"/>
  <c r="J290" i="45"/>
  <c r="J291" i="45"/>
  <c r="J297" i="45" s="1"/>
  <c r="J477" i="45" s="1"/>
  <c r="O392" i="30"/>
  <c r="O398" i="30" s="1"/>
  <c r="O501" i="30" s="1"/>
  <c r="O391" i="30"/>
  <c r="H189" i="43"/>
  <c r="H190" i="43"/>
  <c r="H196" i="43" s="1"/>
  <c r="H453" i="43" s="1"/>
  <c r="AA545" i="27"/>
  <c r="AA544" i="27"/>
  <c r="AA537" i="27"/>
  <c r="AA546" i="27"/>
  <c r="AA539" i="27"/>
  <c r="AA535" i="27"/>
  <c r="AA540" i="27"/>
  <c r="AA543" i="27"/>
  <c r="AA536" i="27"/>
  <c r="AA538" i="27"/>
  <c r="AA542" i="27"/>
  <c r="AA541" i="27"/>
  <c r="N410" i="37"/>
  <c r="E24" i="37"/>
  <c r="J399" i="35"/>
  <c r="J502" i="35" s="1"/>
  <c r="F214" i="48"/>
  <c r="F215" i="48"/>
  <c r="F221" i="48" s="1"/>
  <c r="K63" i="42"/>
  <c r="K64" i="42"/>
  <c r="K70" i="42" s="1"/>
  <c r="K422" i="42" s="1"/>
  <c r="J63" i="50"/>
  <c r="J64" i="50"/>
  <c r="J70" i="50" s="1"/>
  <c r="J422" i="50" s="1"/>
  <c r="F45" i="38"/>
  <c r="F43" i="38" s="1"/>
  <c r="F20" i="32"/>
  <c r="F18" i="32" s="1"/>
  <c r="G114" i="28"/>
  <c r="G120" i="28" s="1"/>
  <c r="G434" i="28" s="1"/>
  <c r="G113" i="28"/>
  <c r="N20" i="35"/>
  <c r="N18" i="35" s="1"/>
  <c r="K45" i="27"/>
  <c r="K417" i="27" s="1"/>
  <c r="O240" i="40"/>
  <c r="O241" i="40"/>
  <c r="O247" i="40" s="1"/>
  <c r="O465" i="40" s="1"/>
  <c r="E24" i="45"/>
  <c r="N410" i="45"/>
  <c r="F290" i="35"/>
  <c r="F291" i="35"/>
  <c r="F297" i="35" s="1"/>
  <c r="D113" i="44"/>
  <c r="D114" i="44"/>
  <c r="D120" i="44" s="1"/>
  <c r="D434" i="44" s="1"/>
  <c r="E317" i="41"/>
  <c r="E323" i="41" s="1"/>
  <c r="E483" i="41" s="1"/>
  <c r="E316" i="41"/>
  <c r="F63" i="45"/>
  <c r="F64" i="45"/>
  <c r="F70" i="45" s="1"/>
  <c r="L290" i="25"/>
  <c r="L291" i="25"/>
  <c r="L297" i="25" s="1"/>
  <c r="E45" i="34"/>
  <c r="E417" i="34" s="1"/>
  <c r="N316" i="35"/>
  <c r="N317" i="35"/>
  <c r="N323" i="35" s="1"/>
  <c r="N20" i="25"/>
  <c r="N18" i="25" s="1"/>
  <c r="G290" i="41"/>
  <c r="G291" i="41"/>
  <c r="G297" i="41" s="1"/>
  <c r="G477" i="41" s="1"/>
  <c r="N20" i="30"/>
  <c r="N18" i="30" s="1"/>
  <c r="D139" i="43"/>
  <c r="D140" i="43"/>
  <c r="D146" i="43" s="1"/>
  <c r="D440" i="43" s="1"/>
  <c r="F139" i="15"/>
  <c r="F140" i="15"/>
  <c r="F146" i="15" s="1"/>
  <c r="J189" i="35"/>
  <c r="J190" i="35"/>
  <c r="J196" i="35" s="1"/>
  <c r="J453" i="35" s="1"/>
  <c r="H317" i="28"/>
  <c r="H323" i="28" s="1"/>
  <c r="H483" i="28" s="1"/>
  <c r="H316" i="28"/>
  <c r="J215" i="28"/>
  <c r="J221" i="28" s="1"/>
  <c r="J459" i="28" s="1"/>
  <c r="J214" i="28"/>
  <c r="AA542" i="32"/>
  <c r="AA544" i="32"/>
  <c r="AA536" i="32"/>
  <c r="AA541" i="32"/>
  <c r="AA540" i="32"/>
  <c r="AA537" i="32"/>
  <c r="AA535" i="32"/>
  <c r="AA539" i="32"/>
  <c r="AA545" i="32"/>
  <c r="AA546" i="32"/>
  <c r="AA543" i="32"/>
  <c r="AA538" i="32"/>
  <c r="D316" i="28"/>
  <c r="D317" i="28"/>
  <c r="D323" i="28" s="1"/>
  <c r="D483" i="28" s="1"/>
  <c r="M316" i="27"/>
  <c r="M317" i="27"/>
  <c r="M323" i="27" s="1"/>
  <c r="M483" i="27" s="1"/>
  <c r="G64" i="51"/>
  <c r="G70" i="51" s="1"/>
  <c r="G422" i="51" s="1"/>
  <c r="G63" i="51"/>
  <c r="K113" i="28"/>
  <c r="K114" i="28"/>
  <c r="K120" i="28" s="1"/>
  <c r="K434" i="28" s="1"/>
  <c r="H291" i="29"/>
  <c r="H297" i="29" s="1"/>
  <c r="H477" i="29" s="1"/>
  <c r="H508" i="29" s="1"/>
  <c r="H516" i="29" s="1"/>
  <c r="C563" i="29" s="1"/>
  <c r="H290" i="29"/>
  <c r="J391" i="48"/>
  <c r="J392" i="48"/>
  <c r="J398" i="48" s="1"/>
  <c r="J501" i="48" s="1"/>
  <c r="K24" i="31"/>
  <c r="I410" i="31"/>
  <c r="L20" i="32"/>
  <c r="L18" i="32" s="1"/>
  <c r="J240" i="50"/>
  <c r="J241" i="50"/>
  <c r="J247" i="50" s="1"/>
  <c r="J465" i="50" s="1"/>
  <c r="E214" i="31"/>
  <c r="E215" i="31"/>
  <c r="E221" i="31" s="1"/>
  <c r="E459" i="31" s="1"/>
  <c r="M214" i="44"/>
  <c r="M215" i="44"/>
  <c r="M221" i="44" s="1"/>
  <c r="M459" i="44" s="1"/>
  <c r="E392" i="26"/>
  <c r="E398" i="26" s="1"/>
  <c r="E501" i="26" s="1"/>
  <c r="E391" i="26"/>
  <c r="K241" i="31"/>
  <c r="K247" i="31" s="1"/>
  <c r="K465" i="31" s="1"/>
  <c r="K240" i="31"/>
  <c r="H391" i="30"/>
  <c r="H392" i="30"/>
  <c r="H398" i="30" s="1"/>
  <c r="H501" i="30" s="1"/>
  <c r="E214" i="49"/>
  <c r="E215" i="49"/>
  <c r="E221" i="49" s="1"/>
  <c r="E459" i="49" s="1"/>
  <c r="F416" i="36"/>
  <c r="H49" i="36"/>
  <c r="I410" i="32"/>
  <c r="K24" i="32"/>
  <c r="K24" i="38"/>
  <c r="I410" i="38"/>
  <c r="H140" i="41"/>
  <c r="H146" i="41" s="1"/>
  <c r="H440" i="41" s="1"/>
  <c r="H139" i="41"/>
  <c r="F45" i="34"/>
  <c r="F43" i="34" s="1"/>
  <c r="L63" i="31"/>
  <c r="L64" i="31"/>
  <c r="L70" i="31" s="1"/>
  <c r="L139" i="34"/>
  <c r="L140" i="34"/>
  <c r="L146" i="34" s="1"/>
  <c r="F139" i="51"/>
  <c r="F140" i="51"/>
  <c r="F146" i="51" s="1"/>
  <c r="N291" i="50"/>
  <c r="N297" i="50" s="1"/>
  <c r="N290" i="50"/>
  <c r="F189" i="41"/>
  <c r="F190" i="41"/>
  <c r="F196" i="41" s="1"/>
  <c r="K392" i="35"/>
  <c r="K398" i="35" s="1"/>
  <c r="K501" i="35" s="1"/>
  <c r="K391" i="35"/>
  <c r="M139" i="46"/>
  <c r="M140" i="46"/>
  <c r="M146" i="46" s="1"/>
  <c r="M440" i="46" s="1"/>
  <c r="N416" i="38"/>
  <c r="E49" i="38"/>
  <c r="M316" i="36"/>
  <c r="M317" i="36"/>
  <c r="M323" i="36" s="1"/>
  <c r="M483" i="36" s="1"/>
  <c r="G240" i="42"/>
  <c r="G241" i="42"/>
  <c r="G247" i="42" s="1"/>
  <c r="G465" i="42" s="1"/>
  <c r="L64" i="39"/>
  <c r="L70" i="39" s="1"/>
  <c r="L63" i="39"/>
  <c r="L240" i="42"/>
  <c r="L241" i="42"/>
  <c r="L247" i="42" s="1"/>
  <c r="F63" i="31"/>
  <c r="F64" i="31"/>
  <c r="F70" i="31" s="1"/>
  <c r="D316" i="49"/>
  <c r="D317" i="49"/>
  <c r="D323" i="49" s="1"/>
  <c r="D483" i="49" s="1"/>
  <c r="J291" i="44"/>
  <c r="J297" i="44" s="1"/>
  <c r="J477" i="44" s="1"/>
  <c r="J290" i="44"/>
  <c r="M139" i="47"/>
  <c r="M140" i="47"/>
  <c r="M146" i="47" s="1"/>
  <c r="M440" i="47" s="1"/>
  <c r="F240" i="32"/>
  <c r="F241" i="32"/>
  <c r="F247" i="32" s="1"/>
  <c r="K113" i="42"/>
  <c r="K114" i="42"/>
  <c r="K120" i="42" s="1"/>
  <c r="K434" i="42" s="1"/>
  <c r="O20" i="44"/>
  <c r="O411" i="44" s="1"/>
  <c r="H474" i="37"/>
  <c r="M214" i="29"/>
  <c r="M215" i="29"/>
  <c r="M221" i="29" s="1"/>
  <c r="M459" i="29" s="1"/>
  <c r="F410" i="29"/>
  <c r="H24" i="29"/>
  <c r="J240" i="25"/>
  <c r="J241" i="25"/>
  <c r="J247" i="25" s="1"/>
  <c r="J465" i="25" s="1"/>
  <c r="N416" i="30"/>
  <c r="E49" i="30"/>
  <c r="J20" i="28"/>
  <c r="J411" i="28" s="1"/>
  <c r="I63" i="33"/>
  <c r="I64" i="33"/>
  <c r="I70" i="33" s="1"/>
  <c r="E189" i="51"/>
  <c r="E190" i="51"/>
  <c r="E196" i="51" s="1"/>
  <c r="E453" i="51" s="1"/>
  <c r="L189" i="28"/>
  <c r="L190" i="28"/>
  <c r="L196" i="28" s="1"/>
  <c r="N114" i="15"/>
  <c r="N120" i="15" s="1"/>
  <c r="N113" i="15"/>
  <c r="M64" i="49"/>
  <c r="M70" i="49" s="1"/>
  <c r="M422" i="49" s="1"/>
  <c r="M63" i="49"/>
  <c r="M45" i="27"/>
  <c r="M417" i="27" s="1"/>
  <c r="D324" i="45"/>
  <c r="D484" i="45" s="1"/>
  <c r="G71" i="29"/>
  <c r="G423" i="29" s="1"/>
  <c r="F410" i="15"/>
  <c r="H24" i="15"/>
  <c r="N63" i="52"/>
  <c r="N64" i="52"/>
  <c r="N70" i="52" s="1"/>
  <c r="G139" i="34"/>
  <c r="G140" i="34"/>
  <c r="G146" i="34" s="1"/>
  <c r="G440" i="34" s="1"/>
  <c r="J399" i="26"/>
  <c r="J502" i="26" s="1"/>
  <c r="AA541" i="26"/>
  <c r="AA538" i="26"/>
  <c r="AA540" i="26"/>
  <c r="AA539" i="26"/>
  <c r="AA544" i="26"/>
  <c r="AA535" i="26"/>
  <c r="AA543" i="26"/>
  <c r="AA546" i="26"/>
  <c r="AA545" i="26"/>
  <c r="AA537" i="26"/>
  <c r="AA536" i="26"/>
  <c r="AA542" i="26"/>
  <c r="G429" i="51"/>
  <c r="I100" i="51"/>
  <c r="G474" i="46"/>
  <c r="AR167" i="17"/>
  <c r="AT167" i="17"/>
  <c r="AQ167" i="17"/>
  <c r="AO167" i="17"/>
  <c r="J214" i="27"/>
  <c r="J215" i="27"/>
  <c r="J221" i="27" s="1"/>
  <c r="J459" i="27" s="1"/>
  <c r="E139" i="33"/>
  <c r="E140" i="33"/>
  <c r="E146" i="33" s="1"/>
  <c r="E440" i="33" s="1"/>
  <c r="K290" i="36"/>
  <c r="K291" i="36"/>
  <c r="K297" i="36" s="1"/>
  <c r="K477" i="36" s="1"/>
  <c r="I114" i="45"/>
  <c r="I120" i="45" s="1"/>
  <c r="I113" i="45"/>
  <c r="M113" i="41"/>
  <c r="M114" i="41"/>
  <c r="M120" i="41" s="1"/>
  <c r="M434" i="41" s="1"/>
  <c r="G214" i="51"/>
  <c r="G215" i="51"/>
  <c r="G221" i="51" s="1"/>
  <c r="G459" i="51" s="1"/>
  <c r="F140" i="27"/>
  <c r="F146" i="27" s="1"/>
  <c r="F139" i="27"/>
  <c r="K139" i="25"/>
  <c r="K140" i="25"/>
  <c r="K146" i="25" s="1"/>
  <c r="K440" i="25" s="1"/>
  <c r="K189" i="41"/>
  <c r="K190" i="41"/>
  <c r="K196" i="41" s="1"/>
  <c r="K453" i="41" s="1"/>
  <c r="E139" i="34"/>
  <c r="E140" i="34"/>
  <c r="E146" i="34" s="1"/>
  <c r="E440" i="34" s="1"/>
  <c r="H316" i="46"/>
  <c r="H317" i="46"/>
  <c r="H323" i="46" s="1"/>
  <c r="H483" i="46" s="1"/>
  <c r="F113" i="45"/>
  <c r="F114" i="45"/>
  <c r="F120" i="45" s="1"/>
  <c r="O290" i="24"/>
  <c r="O291" i="24"/>
  <c r="O297" i="24" s="1"/>
  <c r="O477" i="24" s="1"/>
  <c r="D63" i="50"/>
  <c r="D64" i="50"/>
  <c r="D70" i="50" s="1"/>
  <c r="D422" i="50" s="1"/>
  <c r="AA539" i="45"/>
  <c r="AA540" i="45"/>
  <c r="AA544" i="45"/>
  <c r="AA535" i="45"/>
  <c r="AA542" i="45"/>
  <c r="AA543" i="45"/>
  <c r="AA545" i="45"/>
  <c r="AA538" i="45"/>
  <c r="AA537" i="45"/>
  <c r="AA546" i="45"/>
  <c r="AA536" i="45"/>
  <c r="AA541" i="45"/>
  <c r="I240" i="25"/>
  <c r="I241" i="25"/>
  <c r="I247" i="25" s="1"/>
  <c r="N24" i="28"/>
  <c r="L410" i="28"/>
  <c r="K290" i="44"/>
  <c r="K291" i="44"/>
  <c r="K297" i="44" s="1"/>
  <c r="K477" i="44" s="1"/>
  <c r="N214" i="45"/>
  <c r="N215" i="45"/>
  <c r="N221" i="45" s="1"/>
  <c r="H113" i="27"/>
  <c r="H114" i="27"/>
  <c r="H120" i="27" s="1"/>
  <c r="H434" i="27" s="1"/>
  <c r="M190" i="36"/>
  <c r="M196" i="36" s="1"/>
  <c r="M453" i="36" s="1"/>
  <c r="M189" i="36"/>
  <c r="E20" i="52"/>
  <c r="E411" i="52" s="1"/>
  <c r="L20" i="49"/>
  <c r="G290" i="15"/>
  <c r="G291" i="15"/>
  <c r="G297" i="15" s="1"/>
  <c r="G477" i="15" s="1"/>
  <c r="H20" i="29"/>
  <c r="H411" i="29" s="1"/>
  <c r="N113" i="25"/>
  <c r="N114" i="25"/>
  <c r="N120" i="25" s="1"/>
  <c r="L410" i="27"/>
  <c r="N24" i="27"/>
  <c r="L190" i="50"/>
  <c r="L196" i="50" s="1"/>
  <c r="L189" i="50"/>
  <c r="M189" i="25"/>
  <c r="M190" i="25"/>
  <c r="M196" i="25" s="1"/>
  <c r="M453" i="25" s="1"/>
  <c r="J114" i="32"/>
  <c r="J120" i="32" s="1"/>
  <c r="J434" i="32" s="1"/>
  <c r="J113" i="32"/>
  <c r="F316" i="48"/>
  <c r="F317" i="48"/>
  <c r="F323" i="48" s="1"/>
  <c r="O63" i="48"/>
  <c r="O64" i="48"/>
  <c r="O70" i="48" s="1"/>
  <c r="O422" i="48" s="1"/>
  <c r="H24" i="42"/>
  <c r="F410" i="42"/>
  <c r="M20" i="24"/>
  <c r="M411" i="24" s="1"/>
  <c r="K64" i="51"/>
  <c r="K70" i="51" s="1"/>
  <c r="K422" i="51" s="1"/>
  <c r="K63" i="51"/>
  <c r="K49" i="38"/>
  <c r="I416" i="38"/>
  <c r="G45" i="32"/>
  <c r="G417" i="32" s="1"/>
  <c r="D20" i="39"/>
  <c r="D411" i="39" s="1"/>
  <c r="N416" i="43"/>
  <c r="E49" i="43"/>
  <c r="J139" i="51"/>
  <c r="J140" i="51"/>
  <c r="J146" i="51" s="1"/>
  <c r="J440" i="51" s="1"/>
  <c r="H189" i="52"/>
  <c r="H190" i="52"/>
  <c r="H196" i="52" s="1"/>
  <c r="H453" i="52" s="1"/>
  <c r="M189" i="44"/>
  <c r="M190" i="44"/>
  <c r="M196" i="44" s="1"/>
  <c r="M453" i="44" s="1"/>
  <c r="K214" i="52"/>
  <c r="K215" i="52"/>
  <c r="K221" i="52" s="1"/>
  <c r="K459" i="52" s="1"/>
  <c r="L317" i="24"/>
  <c r="L323" i="24" s="1"/>
  <c r="L316" i="24"/>
  <c r="D214" i="32"/>
  <c r="D215" i="32"/>
  <c r="D221" i="32" s="1"/>
  <c r="D459" i="32" s="1"/>
  <c r="N45" i="42"/>
  <c r="N43" i="42" s="1"/>
  <c r="J316" i="40"/>
  <c r="J317" i="40"/>
  <c r="J323" i="40" s="1"/>
  <c r="J483" i="40" s="1"/>
  <c r="O20" i="50"/>
  <c r="O411" i="50" s="1"/>
  <c r="K45" i="47"/>
  <c r="K417" i="47" s="1"/>
  <c r="O45" i="51"/>
  <c r="O417" i="51" s="1"/>
  <c r="E391" i="50"/>
  <c r="E392" i="50"/>
  <c r="E398" i="50" s="1"/>
  <c r="E501" i="50" s="1"/>
  <c r="K24" i="40"/>
  <c r="I410" i="40"/>
  <c r="D290" i="49"/>
  <c r="D291" i="49"/>
  <c r="D297" i="49" s="1"/>
  <c r="D477" i="49" s="1"/>
  <c r="K291" i="30"/>
  <c r="K297" i="30" s="1"/>
  <c r="K477" i="30" s="1"/>
  <c r="K290" i="30"/>
  <c r="I291" i="31"/>
  <c r="I297" i="31" s="1"/>
  <c r="I290" i="31"/>
  <c r="I477" i="38"/>
  <c r="K302" i="38"/>
  <c r="F316" i="43"/>
  <c r="F317" i="43"/>
  <c r="F323" i="43" s="1"/>
  <c r="K45" i="24"/>
  <c r="K417" i="24" s="1"/>
  <c r="J291" i="47"/>
  <c r="J297" i="47" s="1"/>
  <c r="J477" i="47" s="1"/>
  <c r="J290" i="47"/>
  <c r="E291" i="34"/>
  <c r="E297" i="34" s="1"/>
  <c r="E477" i="34" s="1"/>
  <c r="E290" i="34"/>
  <c r="N20" i="40"/>
  <c r="N18" i="40" s="1"/>
  <c r="G449" i="37"/>
  <c r="I94" i="30"/>
  <c r="D492" i="29"/>
  <c r="H20" i="46"/>
  <c r="H411" i="46" s="1"/>
  <c r="E24" i="34"/>
  <c r="N410" i="34"/>
  <c r="I241" i="45"/>
  <c r="I247" i="45" s="1"/>
  <c r="I240" i="45"/>
  <c r="K316" i="27"/>
  <c r="K317" i="27"/>
  <c r="K323" i="27" s="1"/>
  <c r="K483" i="27" s="1"/>
  <c r="H290" i="49"/>
  <c r="H291" i="49"/>
  <c r="H297" i="49" s="1"/>
  <c r="H477" i="49" s="1"/>
  <c r="O20" i="27"/>
  <c r="O411" i="27" s="1"/>
  <c r="L215" i="30"/>
  <c r="L221" i="30" s="1"/>
  <c r="L214" i="30"/>
  <c r="K113" i="51"/>
  <c r="K114" i="51"/>
  <c r="K120" i="51" s="1"/>
  <c r="K434" i="51" s="1"/>
  <c r="E139" i="25"/>
  <c r="E140" i="25"/>
  <c r="E146" i="25" s="1"/>
  <c r="E440" i="25" s="1"/>
  <c r="N215" i="28"/>
  <c r="N221" i="28" s="1"/>
  <c r="N214" i="28"/>
  <c r="I317" i="26"/>
  <c r="I323" i="26" s="1"/>
  <c r="I316" i="26"/>
  <c r="D20" i="52"/>
  <c r="D411" i="52" s="1"/>
  <c r="M391" i="32"/>
  <c r="M392" i="32"/>
  <c r="M398" i="32" s="1"/>
  <c r="M501" i="32" s="1"/>
  <c r="M215" i="15"/>
  <c r="M221" i="15" s="1"/>
  <c r="M459" i="15" s="1"/>
  <c r="M214" i="15"/>
  <c r="J392" i="30"/>
  <c r="J398" i="30" s="1"/>
  <c r="J501" i="30" s="1"/>
  <c r="J391" i="30"/>
  <c r="M214" i="37"/>
  <c r="M215" i="37"/>
  <c r="M221" i="37" s="1"/>
  <c r="M459" i="37" s="1"/>
  <c r="L416" i="31"/>
  <c r="N49" i="31"/>
  <c r="I113" i="28"/>
  <c r="I114" i="28"/>
  <c r="I120" i="28" s="1"/>
  <c r="H113" i="15"/>
  <c r="H114" i="15"/>
  <c r="H120" i="15" s="1"/>
  <c r="H434" i="15" s="1"/>
  <c r="D45" i="36"/>
  <c r="D417" i="36" s="1"/>
  <c r="G63" i="25"/>
  <c r="G64" i="25"/>
  <c r="G70" i="25" s="1"/>
  <c r="G422" i="25" s="1"/>
  <c r="E49" i="25"/>
  <c r="N416" i="25"/>
  <c r="E316" i="36"/>
  <c r="E317" i="36"/>
  <c r="E323" i="36" s="1"/>
  <c r="E483" i="36" s="1"/>
  <c r="J240" i="47"/>
  <c r="J241" i="47"/>
  <c r="J247" i="47" s="1"/>
  <c r="J465" i="47" s="1"/>
  <c r="O20" i="33"/>
  <c r="O411" i="33" s="1"/>
  <c r="H241" i="32"/>
  <c r="H247" i="32" s="1"/>
  <c r="H465" i="32" s="1"/>
  <c r="H240" i="32"/>
  <c r="I291" i="29"/>
  <c r="I297" i="29" s="1"/>
  <c r="I290" i="29"/>
  <c r="O316" i="49"/>
  <c r="O317" i="49"/>
  <c r="O323" i="49" s="1"/>
  <c r="O483" i="49" s="1"/>
  <c r="E139" i="38"/>
  <c r="E140" i="38"/>
  <c r="E146" i="38" s="1"/>
  <c r="E440" i="38" s="1"/>
  <c r="L215" i="29"/>
  <c r="L221" i="29" s="1"/>
  <c r="L214" i="29"/>
  <c r="N24" i="45"/>
  <c r="L410" i="45"/>
  <c r="M20" i="37"/>
  <c r="M411" i="37" s="1"/>
  <c r="E290" i="42"/>
  <c r="E291" i="42"/>
  <c r="E297" i="42" s="1"/>
  <c r="E477" i="42" s="1"/>
  <c r="K214" i="38"/>
  <c r="K215" i="38"/>
  <c r="K221" i="38" s="1"/>
  <c r="K459" i="38" s="1"/>
  <c r="I392" i="48"/>
  <c r="I398" i="48" s="1"/>
  <c r="I391" i="48"/>
  <c r="H139" i="24"/>
  <c r="H140" i="24"/>
  <c r="H146" i="24" s="1"/>
  <c r="H440" i="24" s="1"/>
  <c r="J64" i="43"/>
  <c r="J70" i="43" s="1"/>
  <c r="J422" i="43" s="1"/>
  <c r="J63" i="43"/>
  <c r="K45" i="32"/>
  <c r="K417" i="32" s="1"/>
  <c r="N391" i="46"/>
  <c r="N392" i="46"/>
  <c r="N398" i="46" s="1"/>
  <c r="D240" i="39"/>
  <c r="D241" i="39"/>
  <c r="D247" i="39" s="1"/>
  <c r="D465" i="39" s="1"/>
  <c r="H391" i="38"/>
  <c r="H392" i="38"/>
  <c r="H398" i="38" s="1"/>
  <c r="H501" i="38" s="1"/>
  <c r="J45" i="51"/>
  <c r="J417" i="51" s="1"/>
  <c r="L189" i="47"/>
  <c r="L190" i="47"/>
  <c r="L196" i="47" s="1"/>
  <c r="N139" i="50"/>
  <c r="N140" i="50"/>
  <c r="N146" i="50" s="1"/>
  <c r="F240" i="50"/>
  <c r="F241" i="50"/>
  <c r="F247" i="50" s="1"/>
  <c r="H139" i="34"/>
  <c r="H140" i="34"/>
  <c r="H146" i="34" s="1"/>
  <c r="H440" i="34" s="1"/>
  <c r="F317" i="52"/>
  <c r="F323" i="52" s="1"/>
  <c r="F316" i="52"/>
  <c r="K189" i="50"/>
  <c r="K190" i="50"/>
  <c r="K196" i="50" s="1"/>
  <c r="K453" i="50" s="1"/>
  <c r="D391" i="40"/>
  <c r="D392" i="40"/>
  <c r="D398" i="40" s="1"/>
  <c r="D501" i="40" s="1"/>
  <c r="K316" i="37"/>
  <c r="K317" i="37"/>
  <c r="K323" i="37" s="1"/>
  <c r="K483" i="37" s="1"/>
  <c r="E114" i="46"/>
  <c r="E120" i="46" s="1"/>
  <c r="E434" i="46" s="1"/>
  <c r="E113" i="46"/>
  <c r="K190" i="48"/>
  <c r="K196" i="48" s="1"/>
  <c r="K453" i="48" s="1"/>
  <c r="K189" i="48"/>
  <c r="M391" i="44"/>
  <c r="M392" i="44"/>
  <c r="M398" i="44" s="1"/>
  <c r="M501" i="44" s="1"/>
  <c r="H391" i="51"/>
  <c r="H392" i="51"/>
  <c r="H398" i="51" s="1"/>
  <c r="H501" i="51" s="1"/>
  <c r="E113" i="50"/>
  <c r="E114" i="50"/>
  <c r="E120" i="50" s="1"/>
  <c r="E434" i="50" s="1"/>
  <c r="G316" i="42"/>
  <c r="G317" i="42"/>
  <c r="G323" i="42" s="1"/>
  <c r="G483" i="42" s="1"/>
  <c r="J291" i="26"/>
  <c r="J297" i="26" s="1"/>
  <c r="J477" i="26" s="1"/>
  <c r="J290" i="26"/>
  <c r="H240" i="31"/>
  <c r="H241" i="31"/>
  <c r="H247" i="31" s="1"/>
  <c r="H465" i="31" s="1"/>
  <c r="G316" i="36"/>
  <c r="G317" i="36"/>
  <c r="G323" i="36" s="1"/>
  <c r="G483" i="36" s="1"/>
  <c r="G392" i="37"/>
  <c r="G398" i="37" s="1"/>
  <c r="G501" i="37" s="1"/>
  <c r="G391" i="37"/>
  <c r="I416" i="44"/>
  <c r="K49" i="44"/>
  <c r="L391" i="44"/>
  <c r="L392" i="44"/>
  <c r="L398" i="44" s="1"/>
  <c r="I113" i="31"/>
  <c r="I114" i="31"/>
  <c r="I120" i="31" s="1"/>
  <c r="H240" i="46"/>
  <c r="H241" i="46"/>
  <c r="H247" i="46" s="1"/>
  <c r="H465" i="46" s="1"/>
  <c r="G113" i="40"/>
  <c r="G114" i="40"/>
  <c r="G120" i="40" s="1"/>
  <c r="G434" i="40" s="1"/>
  <c r="O291" i="42"/>
  <c r="O297" i="42" s="1"/>
  <c r="O477" i="42" s="1"/>
  <c r="O290" i="42"/>
  <c r="N316" i="37"/>
  <c r="N317" i="37"/>
  <c r="N323" i="37" s="1"/>
  <c r="O391" i="34"/>
  <c r="O392" i="34"/>
  <c r="O398" i="34" s="1"/>
  <c r="O501" i="34" s="1"/>
  <c r="O189" i="37"/>
  <c r="O190" i="37"/>
  <c r="O196" i="37" s="1"/>
  <c r="O453" i="37" s="1"/>
  <c r="E63" i="24"/>
  <c r="E64" i="24"/>
  <c r="E70" i="24" s="1"/>
  <c r="E422" i="24" s="1"/>
  <c r="J431" i="32"/>
  <c r="E498" i="24"/>
  <c r="D631" i="24" s="1"/>
  <c r="K290" i="47"/>
  <c r="K291" i="47"/>
  <c r="K297" i="47" s="1"/>
  <c r="K477" i="47" s="1"/>
  <c r="L214" i="39"/>
  <c r="L215" i="39"/>
  <c r="L221" i="39" s="1"/>
  <c r="D316" i="31"/>
  <c r="D317" i="31"/>
  <c r="D323" i="31" s="1"/>
  <c r="D483" i="31" s="1"/>
  <c r="H431" i="33"/>
  <c r="M431" i="34"/>
  <c r="G94" i="26"/>
  <c r="D374" i="29"/>
  <c r="D372" i="29" s="1"/>
  <c r="I190" i="44"/>
  <c r="I196" i="44" s="1"/>
  <c r="I189" i="44"/>
  <c r="O64" i="44"/>
  <c r="O70" i="44" s="1"/>
  <c r="O422" i="44" s="1"/>
  <c r="O63" i="44"/>
  <c r="E49" i="24"/>
  <c r="N416" i="24"/>
  <c r="K20" i="40"/>
  <c r="K411" i="40" s="1"/>
  <c r="D391" i="26"/>
  <c r="D392" i="26"/>
  <c r="D398" i="26" s="1"/>
  <c r="D501" i="26" s="1"/>
  <c r="K391" i="25"/>
  <c r="K392" i="25"/>
  <c r="K398" i="25" s="1"/>
  <c r="K501" i="25" s="1"/>
  <c r="H189" i="25"/>
  <c r="H190" i="25"/>
  <c r="H196" i="25" s="1"/>
  <c r="H453" i="25" s="1"/>
  <c r="D20" i="49"/>
  <c r="D411" i="49" s="1"/>
  <c r="D63" i="38"/>
  <c r="D64" i="38"/>
  <c r="D70" i="38" s="1"/>
  <c r="D422" i="38" s="1"/>
  <c r="O20" i="38"/>
  <c r="O411" i="38" s="1"/>
  <c r="H20" i="34"/>
  <c r="H411" i="34" s="1"/>
  <c r="E64" i="25"/>
  <c r="E70" i="25" s="1"/>
  <c r="E422" i="25" s="1"/>
  <c r="E63" i="25"/>
  <c r="D189" i="29"/>
  <c r="D190" i="29"/>
  <c r="D196" i="29" s="1"/>
  <c r="D453" i="29" s="1"/>
  <c r="J291" i="51"/>
  <c r="J297" i="51" s="1"/>
  <c r="J477" i="51" s="1"/>
  <c r="J290" i="51"/>
  <c r="L45" i="33"/>
  <c r="L43" i="33" s="1"/>
  <c r="I63" i="35"/>
  <c r="I64" i="35"/>
  <c r="I70" i="35" s="1"/>
  <c r="F410" i="27"/>
  <c r="H24" i="27"/>
  <c r="K63" i="47"/>
  <c r="K64" i="47"/>
  <c r="K70" i="47" s="1"/>
  <c r="K422" i="47" s="1"/>
  <c r="J64" i="37"/>
  <c r="J70" i="37" s="1"/>
  <c r="J422" i="37" s="1"/>
  <c r="J63" i="37"/>
  <c r="K64" i="43"/>
  <c r="K70" i="43" s="1"/>
  <c r="K422" i="43" s="1"/>
  <c r="K63" i="43"/>
  <c r="J215" i="15"/>
  <c r="J221" i="15" s="1"/>
  <c r="J459" i="15" s="1"/>
  <c r="J214" i="15"/>
  <c r="J114" i="30"/>
  <c r="J120" i="30" s="1"/>
  <c r="J434" i="30" s="1"/>
  <c r="J113" i="30"/>
  <c r="G291" i="36"/>
  <c r="G297" i="36" s="1"/>
  <c r="G477" i="36" s="1"/>
  <c r="G290" i="36"/>
  <c r="H63" i="43"/>
  <c r="H64" i="43"/>
  <c r="H70" i="43" s="1"/>
  <c r="H422" i="43" s="1"/>
  <c r="D391" i="41"/>
  <c r="D392" i="41"/>
  <c r="D398" i="41" s="1"/>
  <c r="D501" i="41" s="1"/>
  <c r="K20" i="28"/>
  <c r="K411" i="28" s="1"/>
  <c r="J64" i="31"/>
  <c r="J70" i="31" s="1"/>
  <c r="J422" i="31" s="1"/>
  <c r="J63" i="31"/>
  <c r="N45" i="45"/>
  <c r="N43" i="45" s="1"/>
  <c r="G63" i="27"/>
  <c r="G64" i="27"/>
  <c r="G70" i="27" s="1"/>
  <c r="G422" i="27" s="1"/>
  <c r="N190" i="38"/>
  <c r="N196" i="38" s="1"/>
  <c r="N189" i="38"/>
  <c r="I290" i="35"/>
  <c r="I291" i="35"/>
  <c r="I297" i="35" s="1"/>
  <c r="F240" i="44"/>
  <c r="F241" i="44"/>
  <c r="F247" i="44" s="1"/>
  <c r="I215" i="45"/>
  <c r="I221" i="45" s="1"/>
  <c r="I214" i="45"/>
  <c r="G189" i="36"/>
  <c r="G190" i="36"/>
  <c r="G196" i="36" s="1"/>
  <c r="G453" i="36" s="1"/>
  <c r="H391" i="45"/>
  <c r="H392" i="45"/>
  <c r="H398" i="45" s="1"/>
  <c r="H501" i="45" s="1"/>
  <c r="K290" i="29"/>
  <c r="K291" i="29"/>
  <c r="K297" i="29" s="1"/>
  <c r="K477" i="29" s="1"/>
  <c r="G215" i="38"/>
  <c r="G221" i="38" s="1"/>
  <c r="G459" i="38" s="1"/>
  <c r="G214" i="38"/>
  <c r="E214" i="52"/>
  <c r="E215" i="52"/>
  <c r="E221" i="52" s="1"/>
  <c r="E459" i="52" s="1"/>
  <c r="H45" i="24"/>
  <c r="H417" i="24" s="1"/>
  <c r="D317" i="34"/>
  <c r="D323" i="34" s="1"/>
  <c r="D483" i="34" s="1"/>
  <c r="D316" i="34"/>
  <c r="K316" i="26"/>
  <c r="K317" i="26"/>
  <c r="K323" i="26" s="1"/>
  <c r="K483" i="26" s="1"/>
  <c r="D139" i="47"/>
  <c r="D140" i="47"/>
  <c r="D146" i="47" s="1"/>
  <c r="D440" i="47" s="1"/>
  <c r="D391" i="32"/>
  <c r="D392" i="32"/>
  <c r="D398" i="32" s="1"/>
  <c r="D501" i="32" s="1"/>
  <c r="L215" i="37"/>
  <c r="L221" i="37" s="1"/>
  <c r="L214" i="37"/>
  <c r="O240" i="52"/>
  <c r="O241" i="52"/>
  <c r="O247" i="52" s="1"/>
  <c r="O465" i="52" s="1"/>
  <c r="E139" i="51"/>
  <c r="E140" i="51"/>
  <c r="E146" i="51" s="1"/>
  <c r="E440" i="51" s="1"/>
  <c r="D190" i="30"/>
  <c r="D196" i="30" s="1"/>
  <c r="D453" i="30" s="1"/>
  <c r="D189" i="30"/>
  <c r="G113" i="48"/>
  <c r="G114" i="48"/>
  <c r="G120" i="48" s="1"/>
  <c r="G434" i="48" s="1"/>
  <c r="I316" i="37"/>
  <c r="I317" i="37"/>
  <c r="I323" i="37" s="1"/>
  <c r="N63" i="24"/>
  <c r="N64" i="24"/>
  <c r="N70" i="24" s="1"/>
  <c r="N214" i="26"/>
  <c r="N215" i="26"/>
  <c r="N221" i="26" s="1"/>
  <c r="H316" i="34"/>
  <c r="H317" i="34"/>
  <c r="H323" i="34" s="1"/>
  <c r="H483" i="34" s="1"/>
  <c r="G63" i="44"/>
  <c r="G64" i="44"/>
  <c r="G70" i="44" s="1"/>
  <c r="G422" i="44" s="1"/>
  <c r="F410" i="43"/>
  <c r="H24" i="43"/>
  <c r="D114" i="40"/>
  <c r="D120" i="40" s="1"/>
  <c r="D434" i="40" s="1"/>
  <c r="D113" i="40"/>
  <c r="L391" i="49"/>
  <c r="L392" i="49"/>
  <c r="L398" i="49" s="1"/>
  <c r="L290" i="31"/>
  <c r="L291" i="31"/>
  <c r="L297" i="31" s="1"/>
  <c r="I189" i="49"/>
  <c r="I190" i="49"/>
  <c r="I196" i="49" s="1"/>
  <c r="O190" i="51"/>
  <c r="O196" i="51" s="1"/>
  <c r="O453" i="51" s="1"/>
  <c r="O189" i="51"/>
  <c r="G113" i="34"/>
  <c r="G114" i="34"/>
  <c r="G120" i="34" s="1"/>
  <c r="G434" i="34" s="1"/>
  <c r="O316" i="34"/>
  <c r="O317" i="34"/>
  <c r="O323" i="34" s="1"/>
  <c r="O483" i="34" s="1"/>
  <c r="E190" i="49"/>
  <c r="E196" i="49" s="1"/>
  <c r="E453" i="49" s="1"/>
  <c r="E189" i="49"/>
  <c r="O316" i="26"/>
  <c r="O317" i="26"/>
  <c r="O323" i="26" s="1"/>
  <c r="O483" i="26" s="1"/>
  <c r="O241" i="34"/>
  <c r="O247" i="34" s="1"/>
  <c r="O465" i="34" s="1"/>
  <c r="O240" i="34"/>
  <c r="L391" i="46"/>
  <c r="L392" i="46"/>
  <c r="L398" i="46" s="1"/>
  <c r="K45" i="42"/>
  <c r="K417" i="42" s="1"/>
  <c r="D316" i="46"/>
  <c r="D317" i="46"/>
  <c r="D323" i="46" s="1"/>
  <c r="D483" i="46" s="1"/>
  <c r="I20" i="37"/>
  <c r="I18" i="37" s="1"/>
  <c r="I241" i="50"/>
  <c r="I247" i="50" s="1"/>
  <c r="I240" i="50"/>
  <c r="E189" i="24"/>
  <c r="E190" i="24"/>
  <c r="E196" i="24" s="1"/>
  <c r="E453" i="24" s="1"/>
  <c r="G94" i="52"/>
  <c r="D392" i="37"/>
  <c r="D398" i="37" s="1"/>
  <c r="D501" i="37" s="1"/>
  <c r="D391" i="37"/>
  <c r="L349" i="45"/>
  <c r="L347" i="45" s="1"/>
  <c r="G45" i="39"/>
  <c r="G417" i="39" s="1"/>
  <c r="N45" i="31"/>
  <c r="N43" i="31" s="1"/>
  <c r="H121" i="42"/>
  <c r="H435" i="42" s="1"/>
  <c r="I453" i="40"/>
  <c r="K201" i="40"/>
  <c r="G114" i="27"/>
  <c r="G120" i="27" s="1"/>
  <c r="G434" i="27" s="1"/>
  <c r="G113" i="27"/>
  <c r="F20" i="28"/>
  <c r="F18" i="28" s="1"/>
  <c r="N113" i="51"/>
  <c r="N114" i="51"/>
  <c r="N120" i="51" s="1"/>
  <c r="H240" i="34"/>
  <c r="H241" i="34"/>
  <c r="H247" i="34" s="1"/>
  <c r="H465" i="34" s="1"/>
  <c r="D316" i="51"/>
  <c r="D317" i="51"/>
  <c r="D323" i="51" s="1"/>
  <c r="D483" i="51" s="1"/>
  <c r="N20" i="43"/>
  <c r="N18" i="43" s="1"/>
  <c r="I410" i="35"/>
  <c r="K24" i="35"/>
  <c r="J64" i="44"/>
  <c r="J70" i="44" s="1"/>
  <c r="J422" i="44" s="1"/>
  <c r="J63" i="44"/>
  <c r="I214" i="26"/>
  <c r="I215" i="26"/>
  <c r="I221" i="26" s="1"/>
  <c r="F240" i="33"/>
  <c r="F241" i="33"/>
  <c r="F247" i="33" s="1"/>
  <c r="G290" i="25"/>
  <c r="G291" i="25"/>
  <c r="G297" i="25" s="1"/>
  <c r="G477" i="25" s="1"/>
  <c r="G20" i="28"/>
  <c r="G411" i="28" s="1"/>
  <c r="K189" i="36"/>
  <c r="K190" i="36"/>
  <c r="K196" i="36" s="1"/>
  <c r="K453" i="36" s="1"/>
  <c r="H241" i="45"/>
  <c r="H247" i="45" s="1"/>
  <c r="H465" i="45" s="1"/>
  <c r="H240" i="45"/>
  <c r="K190" i="28"/>
  <c r="K196" i="28" s="1"/>
  <c r="K453" i="28" s="1"/>
  <c r="K189" i="28"/>
  <c r="I215" i="47"/>
  <c r="I221" i="47" s="1"/>
  <c r="I214" i="47"/>
  <c r="I291" i="41"/>
  <c r="I297" i="41" s="1"/>
  <c r="I290" i="41"/>
  <c r="O20" i="28"/>
  <c r="O411" i="28" s="1"/>
  <c r="K214" i="15"/>
  <c r="K215" i="15"/>
  <c r="K221" i="15" s="1"/>
  <c r="K459" i="15" s="1"/>
  <c r="N49" i="44"/>
  <c r="L416" i="44"/>
  <c r="J20" i="30"/>
  <c r="J411" i="30" s="1"/>
  <c r="H290" i="40"/>
  <c r="H291" i="40"/>
  <c r="H297" i="40" s="1"/>
  <c r="H477" i="40" s="1"/>
  <c r="J316" i="35"/>
  <c r="J317" i="35"/>
  <c r="J323" i="35" s="1"/>
  <c r="J483" i="35" s="1"/>
  <c r="L240" i="29"/>
  <c r="L241" i="29"/>
  <c r="L247" i="29" s="1"/>
  <c r="I416" i="45"/>
  <c r="K49" i="45"/>
  <c r="F45" i="40"/>
  <c r="F43" i="40" s="1"/>
  <c r="M20" i="25"/>
  <c r="M411" i="25" s="1"/>
  <c r="L45" i="29"/>
  <c r="L43" i="29" s="1"/>
  <c r="O316" i="28"/>
  <c r="O317" i="28"/>
  <c r="O323" i="28" s="1"/>
  <c r="O483" i="28" s="1"/>
  <c r="I240" i="36"/>
  <c r="I241" i="36"/>
  <c r="I247" i="36" s="1"/>
  <c r="G391" i="51"/>
  <c r="G392" i="51"/>
  <c r="G398" i="51" s="1"/>
  <c r="G501" i="51" s="1"/>
  <c r="H63" i="50"/>
  <c r="H64" i="50"/>
  <c r="H70" i="50" s="1"/>
  <c r="H422" i="50" s="1"/>
  <c r="K317" i="32"/>
  <c r="K323" i="32" s="1"/>
  <c r="K483" i="32" s="1"/>
  <c r="K316" i="32"/>
  <c r="O214" i="47"/>
  <c r="O215" i="47"/>
  <c r="O221" i="47" s="1"/>
  <c r="O459" i="47" s="1"/>
  <c r="M20" i="34"/>
  <c r="M411" i="34" s="1"/>
  <c r="E392" i="24"/>
  <c r="E398" i="24" s="1"/>
  <c r="E501" i="24" s="1"/>
  <c r="E391" i="24"/>
  <c r="D190" i="37"/>
  <c r="D196" i="37" s="1"/>
  <c r="D453" i="37" s="1"/>
  <c r="D189" i="37"/>
  <c r="K114" i="40"/>
  <c r="K120" i="40" s="1"/>
  <c r="K434" i="40" s="1"/>
  <c r="K113" i="40"/>
  <c r="G290" i="48"/>
  <c r="G291" i="48"/>
  <c r="G297" i="48" s="1"/>
  <c r="G477" i="48" s="1"/>
  <c r="E291" i="43"/>
  <c r="E297" i="43" s="1"/>
  <c r="E477" i="43" s="1"/>
  <c r="E290" i="43"/>
  <c r="L215" i="40"/>
  <c r="L221" i="40" s="1"/>
  <c r="L214" i="40"/>
  <c r="AA546" i="31"/>
  <c r="AA537" i="31"/>
  <c r="AA538" i="31"/>
  <c r="AA542" i="31"/>
  <c r="AA541" i="31"/>
  <c r="AA536" i="31"/>
  <c r="AA543" i="31"/>
  <c r="AA540" i="31"/>
  <c r="AA545" i="31"/>
  <c r="AA539" i="31"/>
  <c r="AA544" i="31"/>
  <c r="AA535" i="31"/>
  <c r="E24" i="26"/>
  <c r="N410" i="26"/>
  <c r="H49" i="52"/>
  <c r="F416" i="52"/>
  <c r="D215" i="52"/>
  <c r="D221" i="52" s="1"/>
  <c r="D459" i="52" s="1"/>
  <c r="D214" i="52"/>
  <c r="D214" i="37"/>
  <c r="D215" i="37"/>
  <c r="D221" i="37" s="1"/>
  <c r="D459" i="37" s="1"/>
  <c r="N215" i="47"/>
  <c r="N221" i="47" s="1"/>
  <c r="N214" i="47"/>
  <c r="M214" i="33"/>
  <c r="M215" i="33"/>
  <c r="M221" i="33" s="1"/>
  <c r="M459" i="33" s="1"/>
  <c r="G189" i="38"/>
  <c r="G190" i="38"/>
  <c r="G196" i="38" s="1"/>
  <c r="G453" i="38" s="1"/>
  <c r="F317" i="51"/>
  <c r="F323" i="51" s="1"/>
  <c r="F316" i="51"/>
  <c r="K114" i="33"/>
  <c r="K120" i="33" s="1"/>
  <c r="K434" i="33" s="1"/>
  <c r="K113" i="33"/>
  <c r="H49" i="47"/>
  <c r="F416" i="47"/>
  <c r="J189" i="48"/>
  <c r="J190" i="48"/>
  <c r="J196" i="48" s="1"/>
  <c r="J453" i="48" s="1"/>
  <c r="F317" i="37"/>
  <c r="F323" i="37" s="1"/>
  <c r="F316" i="37"/>
  <c r="F114" i="26"/>
  <c r="F120" i="26" s="1"/>
  <c r="F113" i="26"/>
  <c r="G189" i="50"/>
  <c r="G190" i="50"/>
  <c r="G196" i="50" s="1"/>
  <c r="G453" i="50" s="1"/>
  <c r="J290" i="50"/>
  <c r="J291" i="50"/>
  <c r="J297" i="50" s="1"/>
  <c r="J477" i="50" s="1"/>
  <c r="N114" i="48"/>
  <c r="N120" i="48" s="1"/>
  <c r="N113" i="48"/>
  <c r="G20" i="24"/>
  <c r="G411" i="24" s="1"/>
  <c r="N240" i="42"/>
  <c r="N241" i="42"/>
  <c r="N247" i="42" s="1"/>
  <c r="F45" i="43"/>
  <c r="F43" i="43" s="1"/>
  <c r="J45" i="26"/>
  <c r="J417" i="26" s="1"/>
  <c r="O114" i="32"/>
  <c r="O120" i="32" s="1"/>
  <c r="O434" i="32" s="1"/>
  <c r="O113" i="32"/>
  <c r="H392" i="47"/>
  <c r="H398" i="47" s="1"/>
  <c r="H501" i="47" s="1"/>
  <c r="H391" i="47"/>
  <c r="N215" i="37"/>
  <c r="N221" i="37" s="1"/>
  <c r="N214" i="37"/>
  <c r="L45" i="43"/>
  <c r="L43" i="43" s="1"/>
  <c r="D20" i="43"/>
  <c r="D411" i="43" s="1"/>
  <c r="E240" i="24"/>
  <c r="E241" i="24"/>
  <c r="E247" i="24" s="1"/>
  <c r="E465" i="24" s="1"/>
  <c r="N474" i="29"/>
  <c r="M494" i="30"/>
  <c r="M375" i="30"/>
  <c r="M378" i="30"/>
  <c r="I410" i="47"/>
  <c r="K24" i="47"/>
  <c r="E316" i="46"/>
  <c r="E317" i="46"/>
  <c r="E323" i="46" s="1"/>
  <c r="E483" i="46" s="1"/>
  <c r="N24" i="39"/>
  <c r="L410" i="39"/>
  <c r="L140" i="39"/>
  <c r="L146" i="39" s="1"/>
  <c r="L139" i="39"/>
  <c r="J113" i="37"/>
  <c r="J114" i="37"/>
  <c r="J120" i="37" s="1"/>
  <c r="J434" i="37" s="1"/>
  <c r="N64" i="39"/>
  <c r="N70" i="39" s="1"/>
  <c r="N63" i="39"/>
  <c r="M197" i="50"/>
  <c r="M454" i="50" s="1"/>
  <c r="K49" i="32"/>
  <c r="I416" i="32"/>
  <c r="D391" i="49"/>
  <c r="D392" i="49"/>
  <c r="D398" i="49" s="1"/>
  <c r="D501" i="49" s="1"/>
  <c r="K241" i="52"/>
  <c r="K247" i="52" s="1"/>
  <c r="K465" i="52" s="1"/>
  <c r="K240" i="52"/>
  <c r="N241" i="29"/>
  <c r="N247" i="29" s="1"/>
  <c r="N240" i="29"/>
  <c r="E214" i="47"/>
  <c r="E215" i="47"/>
  <c r="E221" i="47" s="1"/>
  <c r="E459" i="47" s="1"/>
  <c r="N391" i="51"/>
  <c r="N392" i="51"/>
  <c r="N398" i="51" s="1"/>
  <c r="O113" i="39"/>
  <c r="O114" i="39"/>
  <c r="O120" i="39" s="1"/>
  <c r="O434" i="39" s="1"/>
  <c r="O114" i="52"/>
  <c r="O120" i="52" s="1"/>
  <c r="O434" i="52" s="1"/>
  <c r="O113" i="52"/>
  <c r="O20" i="45"/>
  <c r="O411" i="45" s="1"/>
  <c r="H189" i="27"/>
  <c r="H190" i="27"/>
  <c r="H196" i="27" s="1"/>
  <c r="H453" i="27" s="1"/>
  <c r="N240" i="44"/>
  <c r="N241" i="44"/>
  <c r="N247" i="44" s="1"/>
  <c r="L113" i="27"/>
  <c r="L114" i="27"/>
  <c r="L120" i="27" s="1"/>
  <c r="K45" i="45"/>
  <c r="K417" i="45" s="1"/>
  <c r="E45" i="29"/>
  <c r="E417" i="29" s="1"/>
  <c r="D114" i="51"/>
  <c r="D120" i="51" s="1"/>
  <c r="D434" i="51" s="1"/>
  <c r="D113" i="51"/>
  <c r="F392" i="49"/>
  <c r="F398" i="49" s="1"/>
  <c r="F391" i="49"/>
  <c r="K113" i="41"/>
  <c r="K114" i="41"/>
  <c r="K120" i="41" s="1"/>
  <c r="K434" i="41" s="1"/>
  <c r="K24" i="41"/>
  <c r="I410" i="41"/>
  <c r="F391" i="48"/>
  <c r="F392" i="48"/>
  <c r="F398" i="48" s="1"/>
  <c r="N316" i="36"/>
  <c r="N317" i="36"/>
  <c r="N323" i="36" s="1"/>
  <c r="G317" i="50"/>
  <c r="G323" i="50" s="1"/>
  <c r="G483" i="50" s="1"/>
  <c r="G316" i="50"/>
  <c r="N49" i="27"/>
  <c r="L416" i="27"/>
  <c r="H240" i="48"/>
  <c r="H241" i="48"/>
  <c r="H247" i="48" s="1"/>
  <c r="H465" i="48" s="1"/>
  <c r="E317" i="42"/>
  <c r="E323" i="42" s="1"/>
  <c r="E483" i="42" s="1"/>
  <c r="E316" i="42"/>
  <c r="N114" i="29"/>
  <c r="N120" i="29" s="1"/>
  <c r="N113" i="29"/>
  <c r="K189" i="26"/>
  <c r="K190" i="26"/>
  <c r="K196" i="26" s="1"/>
  <c r="K453" i="26" s="1"/>
  <c r="H291" i="24"/>
  <c r="H297" i="24" s="1"/>
  <c r="H477" i="24" s="1"/>
  <c r="H290" i="24"/>
  <c r="I317" i="45"/>
  <c r="I323" i="45" s="1"/>
  <c r="I316" i="45"/>
  <c r="F317" i="40"/>
  <c r="F323" i="40" s="1"/>
  <c r="F316" i="40"/>
  <c r="L391" i="29"/>
  <c r="L392" i="29"/>
  <c r="L398" i="29" s="1"/>
  <c r="O214" i="35"/>
  <c r="O215" i="35"/>
  <c r="O221" i="35" s="1"/>
  <c r="O459" i="35" s="1"/>
  <c r="I392" i="46"/>
  <c r="I398" i="46" s="1"/>
  <c r="I391" i="46"/>
  <c r="I215" i="30"/>
  <c r="I221" i="30" s="1"/>
  <c r="I214" i="30"/>
  <c r="M45" i="24"/>
  <c r="M417" i="24" s="1"/>
  <c r="N49" i="47"/>
  <c r="L416" i="47"/>
  <c r="I410" i="34"/>
  <c r="K24" i="34"/>
  <c r="E189" i="33"/>
  <c r="E190" i="33"/>
  <c r="E196" i="33" s="1"/>
  <c r="E453" i="33" s="1"/>
  <c r="C621" i="42"/>
  <c r="I113" i="32"/>
  <c r="I114" i="32"/>
  <c r="I120" i="32" s="1"/>
  <c r="N113" i="37"/>
  <c r="N114" i="37"/>
  <c r="N120" i="37" s="1"/>
  <c r="J291" i="34"/>
  <c r="J297" i="34" s="1"/>
  <c r="J477" i="34" s="1"/>
  <c r="J290" i="34"/>
  <c r="K139" i="33"/>
  <c r="K140" i="33"/>
  <c r="K146" i="33" s="1"/>
  <c r="K440" i="33" s="1"/>
  <c r="L316" i="42"/>
  <c r="L317" i="42"/>
  <c r="L323" i="42" s="1"/>
  <c r="O391" i="46"/>
  <c r="O392" i="46"/>
  <c r="O398" i="46" s="1"/>
  <c r="O501" i="46" s="1"/>
  <c r="N214" i="48"/>
  <c r="N215" i="48"/>
  <c r="N221" i="48" s="1"/>
  <c r="J391" i="40"/>
  <c r="J392" i="40"/>
  <c r="J398" i="40" s="1"/>
  <c r="J501" i="40" s="1"/>
  <c r="E290" i="37"/>
  <c r="E291" i="37"/>
  <c r="E297" i="37" s="1"/>
  <c r="E477" i="37" s="1"/>
  <c r="N114" i="49"/>
  <c r="N120" i="49" s="1"/>
  <c r="N113" i="49"/>
  <c r="M20" i="38"/>
  <c r="M411" i="38" s="1"/>
  <c r="E317" i="37"/>
  <c r="E323" i="37" s="1"/>
  <c r="E483" i="37" s="1"/>
  <c r="E316" i="37"/>
  <c r="AA544" i="44"/>
  <c r="AA538" i="44"/>
  <c r="AA541" i="44"/>
  <c r="AA539" i="44"/>
  <c r="AA543" i="44"/>
  <c r="AA540" i="44"/>
  <c r="AA546" i="44"/>
  <c r="AA542" i="44"/>
  <c r="AA537" i="44"/>
  <c r="AA536" i="44"/>
  <c r="AA535" i="44"/>
  <c r="AA545" i="44"/>
  <c r="D139" i="39"/>
  <c r="D140" i="39"/>
  <c r="D146" i="39" s="1"/>
  <c r="D440" i="39" s="1"/>
  <c r="H215" i="52"/>
  <c r="H221" i="52" s="1"/>
  <c r="H459" i="52" s="1"/>
  <c r="H214" i="52"/>
  <c r="L215" i="43"/>
  <c r="L221" i="43" s="1"/>
  <c r="L214" i="43"/>
  <c r="I20" i="48"/>
  <c r="I18" i="48" s="1"/>
  <c r="N71" i="40"/>
  <c r="N69" i="40" s="1"/>
  <c r="I496" i="31"/>
  <c r="L378" i="31"/>
  <c r="K291" i="25"/>
  <c r="K297" i="25" s="1"/>
  <c r="K477" i="25" s="1"/>
  <c r="K290" i="25"/>
  <c r="E139" i="47"/>
  <c r="E140" i="47"/>
  <c r="E146" i="47" s="1"/>
  <c r="E440" i="47" s="1"/>
  <c r="H140" i="27"/>
  <c r="H146" i="27" s="1"/>
  <c r="H440" i="27" s="1"/>
  <c r="H139" i="27"/>
  <c r="N290" i="51"/>
  <c r="N291" i="51"/>
  <c r="N297" i="51" s="1"/>
  <c r="N63" i="45"/>
  <c r="N64" i="45"/>
  <c r="N70" i="45" s="1"/>
  <c r="H240" i="27"/>
  <c r="H241" i="27"/>
  <c r="H247" i="27" s="1"/>
  <c r="H465" i="27" s="1"/>
  <c r="K392" i="51"/>
  <c r="K398" i="51" s="1"/>
  <c r="K501" i="51" s="1"/>
  <c r="K391" i="51"/>
  <c r="I214" i="41"/>
  <c r="I215" i="41"/>
  <c r="I221" i="41" s="1"/>
  <c r="E45" i="15"/>
  <c r="E417" i="15" s="1"/>
  <c r="K140" i="45"/>
  <c r="K146" i="45" s="1"/>
  <c r="K440" i="45" s="1"/>
  <c r="K139" i="45"/>
  <c r="N140" i="35"/>
  <c r="N146" i="35" s="1"/>
  <c r="N139" i="35"/>
  <c r="M63" i="35"/>
  <c r="M64" i="35"/>
  <c r="M70" i="35" s="1"/>
  <c r="M422" i="35" s="1"/>
  <c r="M240" i="51"/>
  <c r="M241" i="51"/>
  <c r="M247" i="51" s="1"/>
  <c r="M465" i="51" s="1"/>
  <c r="K64" i="35"/>
  <c r="K70" i="35" s="1"/>
  <c r="K422" i="35" s="1"/>
  <c r="K63" i="35"/>
  <c r="F214" i="15"/>
  <c r="F215" i="15"/>
  <c r="F221" i="15" s="1"/>
  <c r="H391" i="36"/>
  <c r="H392" i="36"/>
  <c r="H398" i="36" s="1"/>
  <c r="H501" i="36" s="1"/>
  <c r="I316" i="47"/>
  <c r="I317" i="47"/>
  <c r="I323" i="47" s="1"/>
  <c r="F416" i="25"/>
  <c r="H49" i="25"/>
  <c r="N241" i="32"/>
  <c r="N247" i="32" s="1"/>
  <c r="N240" i="32"/>
  <c r="H49" i="30"/>
  <c r="F416" i="30"/>
  <c r="H189" i="49"/>
  <c r="H190" i="49"/>
  <c r="H196" i="49" s="1"/>
  <c r="H453" i="49" s="1"/>
  <c r="J214" i="35"/>
  <c r="J215" i="35"/>
  <c r="J221" i="35" s="1"/>
  <c r="J459" i="35" s="1"/>
  <c r="N291" i="28"/>
  <c r="N297" i="28" s="1"/>
  <c r="N290" i="28"/>
  <c r="H49" i="35"/>
  <c r="F416" i="35"/>
  <c r="G241" i="51"/>
  <c r="G247" i="51" s="1"/>
  <c r="G465" i="51" s="1"/>
  <c r="G240" i="51"/>
  <c r="H20" i="28"/>
  <c r="H411" i="28" s="1"/>
  <c r="H214" i="25"/>
  <c r="H215" i="25"/>
  <c r="H221" i="25" s="1"/>
  <c r="H459" i="25" s="1"/>
  <c r="I45" i="28"/>
  <c r="I43" i="28" s="1"/>
  <c r="L114" i="36"/>
  <c r="L120" i="36" s="1"/>
  <c r="L113" i="36"/>
  <c r="E139" i="52"/>
  <c r="E140" i="52"/>
  <c r="E146" i="52" s="1"/>
  <c r="E440" i="52" s="1"/>
  <c r="D189" i="44"/>
  <c r="D190" i="44"/>
  <c r="D196" i="44" s="1"/>
  <c r="D453" i="44" s="1"/>
  <c r="J20" i="50"/>
  <c r="J411" i="50" s="1"/>
  <c r="O291" i="37"/>
  <c r="O297" i="37" s="1"/>
  <c r="O477" i="37" s="1"/>
  <c r="O290" i="37"/>
  <c r="C624" i="42"/>
  <c r="F20" i="39"/>
  <c r="F18" i="39" s="1"/>
  <c r="D392" i="34"/>
  <c r="D398" i="34" s="1"/>
  <c r="D501" i="34" s="1"/>
  <c r="D391" i="34"/>
  <c r="M113" i="38"/>
  <c r="M114" i="38"/>
  <c r="M120" i="38" s="1"/>
  <c r="M434" i="38" s="1"/>
  <c r="H20" i="52"/>
  <c r="H411" i="52" s="1"/>
  <c r="G113" i="32"/>
  <c r="G114" i="32"/>
  <c r="G120" i="32" s="1"/>
  <c r="G434" i="32" s="1"/>
  <c r="I114" i="24"/>
  <c r="I120" i="24" s="1"/>
  <c r="I113" i="24"/>
  <c r="L416" i="42"/>
  <c r="N49" i="42"/>
  <c r="G241" i="31"/>
  <c r="G247" i="31" s="1"/>
  <c r="G465" i="31" s="1"/>
  <c r="G240" i="31"/>
  <c r="M240" i="40"/>
  <c r="M241" i="40"/>
  <c r="M247" i="40" s="1"/>
  <c r="M465" i="40" s="1"/>
  <c r="K241" i="37"/>
  <c r="K247" i="37" s="1"/>
  <c r="K465" i="37" s="1"/>
  <c r="K240" i="37"/>
  <c r="N49" i="38"/>
  <c r="L416" i="38"/>
  <c r="F45" i="32"/>
  <c r="N317" i="47"/>
  <c r="N323" i="47" s="1"/>
  <c r="N316" i="47"/>
  <c r="F140" i="46"/>
  <c r="F146" i="46" s="1"/>
  <c r="F139" i="46"/>
  <c r="N291" i="39"/>
  <c r="N297" i="39" s="1"/>
  <c r="N290" i="39"/>
  <c r="O391" i="40"/>
  <c r="O392" i="40"/>
  <c r="O398" i="40" s="1"/>
  <c r="O501" i="40" s="1"/>
  <c r="G20" i="49"/>
  <c r="G411" i="49" s="1"/>
  <c r="L189" i="40"/>
  <c r="L190" i="40"/>
  <c r="L196" i="40" s="1"/>
  <c r="I189" i="47"/>
  <c r="I190" i="47"/>
  <c r="I196" i="47" s="1"/>
  <c r="D113" i="48"/>
  <c r="D114" i="48"/>
  <c r="D120" i="48" s="1"/>
  <c r="D434" i="48" s="1"/>
  <c r="G113" i="37"/>
  <c r="G114" i="37"/>
  <c r="G120" i="37" s="1"/>
  <c r="G434" i="37" s="1"/>
  <c r="F477" i="41"/>
  <c r="N64" i="42"/>
  <c r="N70" i="42" s="1"/>
  <c r="N63" i="42"/>
  <c r="F291" i="24"/>
  <c r="F297" i="24" s="1"/>
  <c r="F290" i="24"/>
  <c r="F113" i="32"/>
  <c r="F114" i="32"/>
  <c r="F120" i="32" s="1"/>
  <c r="J391" i="44"/>
  <c r="J392" i="44"/>
  <c r="J398" i="44" s="1"/>
  <c r="J501" i="44" s="1"/>
  <c r="H24" i="40"/>
  <c r="F410" i="40"/>
  <c r="G45" i="26"/>
  <c r="G417" i="26" s="1"/>
  <c r="G291" i="31"/>
  <c r="G297" i="31" s="1"/>
  <c r="G477" i="31" s="1"/>
  <c r="G290" i="31"/>
  <c r="I20" i="24"/>
  <c r="I18" i="24" s="1"/>
  <c r="G113" i="47"/>
  <c r="G114" i="47"/>
  <c r="G120" i="47" s="1"/>
  <c r="G434" i="47" s="1"/>
  <c r="J492" i="51"/>
  <c r="N492" i="30"/>
  <c r="K392" i="32"/>
  <c r="K398" i="32" s="1"/>
  <c r="K501" i="32" s="1"/>
  <c r="K391" i="32"/>
  <c r="D114" i="29"/>
  <c r="D120" i="29" s="1"/>
  <c r="D434" i="29" s="1"/>
  <c r="D113" i="29"/>
  <c r="I416" i="31"/>
  <c r="K49" i="31"/>
  <c r="J197" i="27"/>
  <c r="J454" i="27" s="1"/>
  <c r="G139" i="51"/>
  <c r="G140" i="51"/>
  <c r="G146" i="51" s="1"/>
  <c r="G440" i="51" s="1"/>
  <c r="L422" i="15"/>
  <c r="N75" i="15"/>
  <c r="O114" i="51"/>
  <c r="O120" i="51" s="1"/>
  <c r="O434" i="51" s="1"/>
  <c r="O113" i="51"/>
  <c r="N147" i="27"/>
  <c r="N145" i="27" s="1"/>
  <c r="H45" i="15"/>
  <c r="H417" i="15" s="1"/>
  <c r="N20" i="37"/>
  <c r="N18" i="37" s="1"/>
  <c r="H20" i="30"/>
  <c r="H411" i="30" s="1"/>
  <c r="H316" i="42"/>
  <c r="H317" i="42"/>
  <c r="H323" i="42" s="1"/>
  <c r="H483" i="42" s="1"/>
  <c r="M392" i="49"/>
  <c r="M398" i="49" s="1"/>
  <c r="M501" i="49" s="1"/>
  <c r="M391" i="49"/>
  <c r="K189" i="51"/>
  <c r="K190" i="51"/>
  <c r="K196" i="51" s="1"/>
  <c r="K453" i="51" s="1"/>
  <c r="I391" i="39"/>
  <c r="I392" i="39"/>
  <c r="I398" i="39" s="1"/>
  <c r="AA537" i="52"/>
  <c r="AA536" i="52"/>
  <c r="AA542" i="52"/>
  <c r="AA546" i="52"/>
  <c r="AA545" i="52"/>
  <c r="AA544" i="52"/>
  <c r="AA543" i="52"/>
  <c r="AA538" i="52"/>
  <c r="AA541" i="52"/>
  <c r="AA540" i="52"/>
  <c r="AA539" i="52"/>
  <c r="AA535" i="52"/>
  <c r="K45" i="51"/>
  <c r="K417" i="51" s="1"/>
  <c r="G45" i="44"/>
  <c r="G417" i="44" s="1"/>
  <c r="F410" i="32"/>
  <c r="H24" i="32"/>
  <c r="D140" i="29"/>
  <c r="D146" i="29" s="1"/>
  <c r="D440" i="29" s="1"/>
  <c r="D139" i="29"/>
  <c r="N190" i="51"/>
  <c r="N196" i="51" s="1"/>
  <c r="N189" i="51"/>
  <c r="G316" i="49"/>
  <c r="G317" i="49"/>
  <c r="G323" i="49" s="1"/>
  <c r="G483" i="49" s="1"/>
  <c r="M241" i="15"/>
  <c r="M247" i="15" s="1"/>
  <c r="M465" i="15" s="1"/>
  <c r="M240" i="15"/>
  <c r="G214" i="28"/>
  <c r="G215" i="28"/>
  <c r="G221" i="28" s="1"/>
  <c r="G459" i="28" s="1"/>
  <c r="G139" i="43"/>
  <c r="G140" i="43"/>
  <c r="G146" i="43" s="1"/>
  <c r="G440" i="43" s="1"/>
  <c r="J64" i="28"/>
  <c r="J70" i="28" s="1"/>
  <c r="J422" i="28" s="1"/>
  <c r="J63" i="28"/>
  <c r="E316" i="29"/>
  <c r="E317" i="29"/>
  <c r="E323" i="29" s="1"/>
  <c r="E483" i="29" s="1"/>
  <c r="H214" i="37"/>
  <c r="H215" i="37"/>
  <c r="H221" i="37" s="1"/>
  <c r="H459" i="37" s="1"/>
  <c r="H214" i="35"/>
  <c r="H215" i="35"/>
  <c r="H221" i="35" s="1"/>
  <c r="H459" i="35" s="1"/>
  <c r="E24" i="25"/>
  <c r="N410" i="25"/>
  <c r="E24" i="30"/>
  <c r="N410" i="30"/>
  <c r="E316" i="24"/>
  <c r="E317" i="24"/>
  <c r="E323" i="24" s="1"/>
  <c r="E483" i="24" s="1"/>
  <c r="M20" i="28"/>
  <c r="M411" i="28" s="1"/>
  <c r="G139" i="15"/>
  <c r="G140" i="15"/>
  <c r="G146" i="15" s="1"/>
  <c r="G440" i="15" s="1"/>
  <c r="E189" i="27"/>
  <c r="E190" i="27"/>
  <c r="E196" i="27" s="1"/>
  <c r="E453" i="27" s="1"/>
  <c r="K140" i="28"/>
  <c r="K146" i="28" s="1"/>
  <c r="K440" i="28" s="1"/>
  <c r="K139" i="28"/>
  <c r="D240" i="48"/>
  <c r="D241" i="48"/>
  <c r="D247" i="48" s="1"/>
  <c r="D465" i="48" s="1"/>
  <c r="D140" i="15"/>
  <c r="D146" i="15" s="1"/>
  <c r="D440" i="15" s="1"/>
  <c r="D139" i="15"/>
  <c r="N189" i="27"/>
  <c r="N190" i="27"/>
  <c r="N196" i="27" s="1"/>
  <c r="I113" i="27"/>
  <c r="I114" i="27"/>
  <c r="I120" i="27" s="1"/>
  <c r="H290" i="26"/>
  <c r="H291" i="26"/>
  <c r="H297" i="26" s="1"/>
  <c r="H477" i="26" s="1"/>
  <c r="D291" i="36"/>
  <c r="D297" i="36" s="1"/>
  <c r="D477" i="36" s="1"/>
  <c r="D290" i="36"/>
  <c r="D392" i="47"/>
  <c r="D398" i="47" s="1"/>
  <c r="D501" i="47" s="1"/>
  <c r="D391" i="47"/>
  <c r="L190" i="27"/>
  <c r="L196" i="27" s="1"/>
  <c r="L189" i="27"/>
  <c r="N290" i="34"/>
  <c r="N291" i="34"/>
  <c r="N297" i="34" s="1"/>
  <c r="L20" i="50"/>
  <c r="H240" i="28"/>
  <c r="H241" i="28"/>
  <c r="H247" i="28" s="1"/>
  <c r="H465" i="28" s="1"/>
  <c r="N290" i="26"/>
  <c r="N291" i="26"/>
  <c r="N297" i="26" s="1"/>
  <c r="L214" i="36"/>
  <c r="L215" i="36"/>
  <c r="L221" i="36" s="1"/>
  <c r="M45" i="32"/>
  <c r="M417" i="32" s="1"/>
  <c r="D20" i="44"/>
  <c r="D411" i="44" s="1"/>
  <c r="N114" i="33"/>
  <c r="N120" i="33" s="1"/>
  <c r="N113" i="33"/>
  <c r="F63" i="37"/>
  <c r="F64" i="37"/>
  <c r="F70" i="37" s="1"/>
  <c r="G20" i="40"/>
  <c r="G411" i="40" s="1"/>
  <c r="O64" i="26"/>
  <c r="O70" i="26" s="1"/>
  <c r="O422" i="26" s="1"/>
  <c r="O63" i="26"/>
  <c r="J316" i="51"/>
  <c r="J317" i="51"/>
  <c r="J323" i="51" s="1"/>
  <c r="J483" i="51" s="1"/>
  <c r="O316" i="48"/>
  <c r="O317" i="48"/>
  <c r="O323" i="48" s="1"/>
  <c r="O483" i="48" s="1"/>
  <c r="M290" i="52"/>
  <c r="M291" i="52"/>
  <c r="M297" i="52" s="1"/>
  <c r="M477" i="52" s="1"/>
  <c r="G290" i="32"/>
  <c r="G291" i="32"/>
  <c r="G297" i="32" s="1"/>
  <c r="G477" i="32" s="1"/>
  <c r="I290" i="24"/>
  <c r="I291" i="24"/>
  <c r="I297" i="24" s="1"/>
  <c r="N416" i="41"/>
  <c r="E49" i="41"/>
  <c r="G114" i="38"/>
  <c r="G120" i="38" s="1"/>
  <c r="G434" i="38" s="1"/>
  <c r="G113" i="38"/>
  <c r="K290" i="48"/>
  <c r="K291" i="48"/>
  <c r="K297" i="48" s="1"/>
  <c r="K477" i="48" s="1"/>
  <c r="O45" i="33"/>
  <c r="O417" i="33" s="1"/>
  <c r="J317" i="43"/>
  <c r="J323" i="43" s="1"/>
  <c r="J483" i="43" s="1"/>
  <c r="J316" i="43"/>
  <c r="E113" i="30"/>
  <c r="E114" i="30"/>
  <c r="E120" i="30" s="1"/>
  <c r="E434" i="30" s="1"/>
  <c r="H49" i="34"/>
  <c r="F416" i="34"/>
  <c r="M240" i="38"/>
  <c r="M241" i="38"/>
  <c r="M247" i="38" s="1"/>
  <c r="M465" i="38" s="1"/>
  <c r="K214" i="47"/>
  <c r="K215" i="47"/>
  <c r="K221" i="47" s="1"/>
  <c r="K459" i="47" s="1"/>
  <c r="J240" i="49"/>
  <c r="J241" i="49"/>
  <c r="J247" i="49" s="1"/>
  <c r="J465" i="49" s="1"/>
  <c r="H45" i="26"/>
  <c r="H417" i="26" s="1"/>
  <c r="H240" i="44"/>
  <c r="H241" i="44"/>
  <c r="H247" i="44" s="1"/>
  <c r="H465" i="44" s="1"/>
  <c r="H63" i="40"/>
  <c r="H64" i="40"/>
  <c r="H70" i="40" s="1"/>
  <c r="H422" i="40" s="1"/>
  <c r="N45" i="38"/>
  <c r="N43" i="38" s="1"/>
  <c r="F189" i="34"/>
  <c r="F190" i="34"/>
  <c r="F196" i="34" s="1"/>
  <c r="G45" i="35"/>
  <c r="G417" i="35" s="1"/>
  <c r="F140" i="33"/>
  <c r="F146" i="33" s="1"/>
  <c r="F139" i="33"/>
  <c r="H24" i="26"/>
  <c r="F410" i="26"/>
  <c r="K63" i="52"/>
  <c r="K64" i="52"/>
  <c r="K70" i="52" s="1"/>
  <c r="K422" i="52" s="1"/>
  <c r="J189" i="52"/>
  <c r="J190" i="52"/>
  <c r="J196" i="52" s="1"/>
  <c r="J453" i="52" s="1"/>
  <c r="F63" i="24"/>
  <c r="F64" i="24"/>
  <c r="F70" i="24" s="1"/>
  <c r="F240" i="40"/>
  <c r="F241" i="40"/>
  <c r="F247" i="40" s="1"/>
  <c r="K291" i="42"/>
  <c r="K297" i="42" s="1"/>
  <c r="K477" i="42" s="1"/>
  <c r="K290" i="42"/>
  <c r="M494" i="49"/>
  <c r="M375" i="49"/>
  <c r="M378" i="49"/>
  <c r="C631" i="42"/>
  <c r="O490" i="30"/>
  <c r="L189" i="48"/>
  <c r="L190" i="48"/>
  <c r="L196" i="48" s="1"/>
  <c r="J20" i="15"/>
  <c r="J411" i="15" s="1"/>
  <c r="G214" i="27"/>
  <c r="G215" i="27"/>
  <c r="G221" i="27" s="1"/>
  <c r="G459" i="27" s="1"/>
  <c r="J45" i="30"/>
  <c r="J417" i="30" s="1"/>
  <c r="I290" i="36"/>
  <c r="I291" i="36"/>
  <c r="I297" i="36" s="1"/>
  <c r="E290" i="47"/>
  <c r="E291" i="47"/>
  <c r="E297" i="47" s="1"/>
  <c r="E477" i="47" s="1"/>
  <c r="M147" i="41"/>
  <c r="M441" i="41" s="1"/>
  <c r="K20" i="27"/>
  <c r="K411" i="27" s="1"/>
  <c r="M20" i="30"/>
  <c r="M411" i="30" s="1"/>
  <c r="F20" i="15"/>
  <c r="F18" i="15" s="1"/>
  <c r="E71" i="36"/>
  <c r="E423" i="36" s="1"/>
  <c r="E189" i="40"/>
  <c r="E190" i="40"/>
  <c r="E196" i="40" s="1"/>
  <c r="E453" i="40" s="1"/>
  <c r="E20" i="42"/>
  <c r="E411" i="42" s="1"/>
  <c r="H121" i="31"/>
  <c r="H435" i="31" s="1"/>
  <c r="J45" i="43"/>
  <c r="J417" i="43" s="1"/>
  <c r="G71" i="49"/>
  <c r="G423" i="49" s="1"/>
  <c r="I114" i="43"/>
  <c r="I120" i="43" s="1"/>
  <c r="I113" i="43"/>
  <c r="J298" i="37"/>
  <c r="J478" i="37" s="1"/>
  <c r="J474" i="31"/>
  <c r="AT47" i="17"/>
  <c r="AR47" i="17"/>
  <c r="AQ47" i="17"/>
  <c r="AO47" i="17"/>
  <c r="AB49" i="17"/>
  <c r="AJ85" i="17"/>
  <c r="T43" i="17"/>
  <c r="S84" i="17"/>
  <c r="T161" i="17"/>
  <c r="T45" i="17"/>
  <c r="W135" i="17"/>
  <c r="N40" i="17"/>
  <c r="U128" i="17"/>
  <c r="Z183" i="17"/>
  <c r="O50" i="17"/>
  <c r="R127" i="17"/>
  <c r="Y172" i="17"/>
  <c r="R51" i="17"/>
  <c r="AD20" i="17"/>
  <c r="S14" i="17"/>
  <c r="U23" i="17"/>
  <c r="Z26" i="17"/>
  <c r="O11" i="17"/>
  <c r="O178" i="17"/>
  <c r="Y5" i="17"/>
  <c r="N8" i="17"/>
  <c r="K17" i="17"/>
  <c r="O26" i="17"/>
  <c r="M166" i="17"/>
  <c r="K51" i="17"/>
  <c r="V17" i="17"/>
  <c r="T26" i="17"/>
  <c r="X5" i="17"/>
  <c r="X23" i="17"/>
  <c r="Q14" i="17"/>
  <c r="AF78" i="17"/>
  <c r="AL17" i="17"/>
  <c r="O17" i="17"/>
  <c r="AG8" i="17"/>
  <c r="K23" i="17"/>
  <c r="AM20" i="17"/>
  <c r="S8" i="17"/>
  <c r="AD5" i="17"/>
  <c r="AL130" i="17"/>
  <c r="Z164" i="17"/>
  <c r="AJ40" i="17"/>
  <c r="X174" i="17"/>
  <c r="O161" i="17"/>
  <c r="L86" i="17"/>
  <c r="T164" i="17"/>
  <c r="P51" i="17"/>
  <c r="AB46" i="17"/>
  <c r="AL132" i="17"/>
  <c r="S125" i="17"/>
  <c r="AG135" i="17"/>
  <c r="X40" i="17"/>
  <c r="R124" i="17"/>
  <c r="T168" i="17"/>
  <c r="P125" i="17"/>
  <c r="AL14" i="17"/>
  <c r="AC20" i="17"/>
  <c r="O20" i="17"/>
  <c r="J11" i="17"/>
  <c r="K14" i="17"/>
  <c r="AL11" i="17"/>
  <c r="P20" i="17"/>
  <c r="AJ11" i="17"/>
  <c r="W5" i="17"/>
  <c r="AA182" i="17"/>
  <c r="S168" i="17"/>
  <c r="X183" i="17"/>
  <c r="Y174" i="17"/>
  <c r="X182" i="17"/>
  <c r="V124" i="17"/>
  <c r="Z131" i="17"/>
  <c r="AK163" i="17"/>
  <c r="S128" i="17"/>
  <c r="S182" i="17"/>
  <c r="M169" i="17"/>
  <c r="Z169" i="17"/>
  <c r="M82" i="17"/>
  <c r="X143" i="17"/>
  <c r="K42" i="17"/>
  <c r="Z17" i="17"/>
  <c r="AK20" i="17"/>
  <c r="AD26" i="17"/>
  <c r="AH20" i="17"/>
  <c r="U14" i="17"/>
  <c r="AD77" i="17"/>
  <c r="J20" i="17"/>
  <c r="R23" i="17"/>
  <c r="AK5" i="17"/>
  <c r="S17" i="17"/>
  <c r="AJ26" i="17"/>
  <c r="U26" i="17"/>
  <c r="W42" i="17"/>
  <c r="Q17" i="17"/>
  <c r="Z14" i="17"/>
  <c r="P8" i="17"/>
  <c r="L48" i="17"/>
  <c r="AG23" i="17"/>
  <c r="T17" i="17"/>
  <c r="AG17" i="17"/>
  <c r="L26" i="17"/>
  <c r="R8" i="17"/>
  <c r="AD11" i="17"/>
  <c r="AL20" i="17"/>
  <c r="AA20" i="17"/>
  <c r="AA95" i="17"/>
  <c r="Z5" i="17"/>
  <c r="X14" i="17"/>
  <c r="L17" i="17"/>
  <c r="T23" i="17"/>
  <c r="N20" i="17"/>
  <c r="L181" i="17"/>
  <c r="L23" i="17"/>
  <c r="M20" i="17"/>
  <c r="O8" i="17"/>
  <c r="R11" i="17"/>
  <c r="N178" i="17"/>
  <c r="X26" i="17"/>
  <c r="S23" i="17"/>
  <c r="P162" i="17"/>
  <c r="K49" i="17"/>
  <c r="L5" i="17"/>
  <c r="N180" i="17"/>
  <c r="AC23" i="17"/>
  <c r="AF20" i="17"/>
  <c r="R26" i="17"/>
  <c r="K8" i="17"/>
  <c r="P49" i="17"/>
  <c r="AB167" i="17"/>
  <c r="U180" i="17"/>
  <c r="X173" i="17"/>
  <c r="X177" i="17"/>
  <c r="W134" i="17"/>
  <c r="S175" i="17"/>
  <c r="U163" i="17"/>
  <c r="L131" i="17"/>
  <c r="N173" i="17"/>
  <c r="AK14" i="17"/>
  <c r="AE5" i="17"/>
  <c r="L11" i="17"/>
  <c r="X20" i="17"/>
  <c r="AD8" i="17"/>
  <c r="AD80" i="17"/>
  <c r="S20" i="17"/>
  <c r="U11" i="17"/>
  <c r="P23" i="17"/>
  <c r="M23" i="17"/>
  <c r="N14" i="17"/>
  <c r="L8" i="17"/>
  <c r="S174" i="17"/>
  <c r="O14" i="17"/>
  <c r="AE8" i="17"/>
  <c r="AH11" i="17"/>
  <c r="X11" i="17"/>
  <c r="AB26" i="17"/>
  <c r="Y17" i="17"/>
  <c r="AC8" i="17"/>
  <c r="AA134" i="17"/>
  <c r="AA11" i="17"/>
  <c r="Z41" i="17"/>
  <c r="Q26" i="17"/>
  <c r="AM11" i="17"/>
  <c r="T20" i="17"/>
  <c r="AL23" i="17"/>
  <c r="Q8" i="17"/>
  <c r="Y23" i="17"/>
  <c r="AM5" i="17"/>
  <c r="Z23" i="17"/>
  <c r="AE26" i="17"/>
  <c r="W40" i="17"/>
  <c r="Q5" i="17"/>
  <c r="AI20" i="17"/>
  <c r="AJ14" i="17"/>
  <c r="Y14" i="17"/>
  <c r="AF5" i="17"/>
  <c r="AH23" i="17"/>
  <c r="N11" i="17"/>
  <c r="T14" i="17"/>
  <c r="W8" i="17"/>
  <c r="M11" i="17"/>
  <c r="AG133" i="17"/>
  <c r="U179" i="17"/>
  <c r="Y175" i="17"/>
  <c r="L50" i="17"/>
  <c r="Y177" i="17"/>
  <c r="P85" i="17"/>
  <c r="AC128" i="17"/>
  <c r="O127" i="17"/>
  <c r="X176" i="17"/>
  <c r="AK172" i="17"/>
  <c r="AA47" i="17"/>
  <c r="Q134" i="17"/>
  <c r="AD164" i="17"/>
  <c r="N83" i="17"/>
  <c r="W78" i="17"/>
  <c r="T167" i="17"/>
  <c r="Z76" i="17"/>
  <c r="AL26" i="17"/>
  <c r="AJ20" i="17"/>
  <c r="Z11" i="17"/>
  <c r="AF23" i="17"/>
  <c r="J26" i="17"/>
  <c r="J5" i="17"/>
  <c r="AG20" i="17"/>
  <c r="V14" i="17"/>
  <c r="AD14" i="17"/>
  <c r="AH5" i="17"/>
  <c r="AC14" i="17"/>
  <c r="R5" i="17"/>
  <c r="Q20" i="17"/>
  <c r="X133" i="17"/>
  <c r="AL5" i="17"/>
  <c r="Y11" i="17"/>
  <c r="AE20" i="17"/>
  <c r="P17" i="17"/>
  <c r="U17" i="17"/>
  <c r="AF11" i="17"/>
  <c r="AG26" i="17"/>
  <c r="AF8" i="17"/>
  <c r="Y8" i="17"/>
  <c r="P14" i="17"/>
  <c r="J17" i="17"/>
  <c r="AC11" i="17"/>
  <c r="AD82" i="17"/>
  <c r="V127" i="17"/>
  <c r="AC129" i="17"/>
  <c r="X179" i="17"/>
  <c r="AM171" i="17"/>
  <c r="M79" i="17"/>
  <c r="S42" i="17"/>
  <c r="AG166" i="17"/>
  <c r="AK125" i="17"/>
  <c r="S40" i="17"/>
  <c r="AJ128" i="17"/>
  <c r="Q131" i="17"/>
  <c r="V129" i="17"/>
  <c r="M40" i="17"/>
  <c r="M163" i="17"/>
  <c r="AC5" i="17"/>
  <c r="AF26" i="17"/>
  <c r="AH17" i="17"/>
  <c r="V26" i="17"/>
  <c r="U20" i="17"/>
  <c r="K11" i="17"/>
  <c r="AB8" i="17"/>
  <c r="AH14" i="17"/>
  <c r="AI11" i="17"/>
  <c r="O180" i="17"/>
  <c r="AI14" i="17"/>
  <c r="AM26" i="17"/>
  <c r="AG11" i="17"/>
  <c r="AB20" i="17"/>
  <c r="AF17" i="17"/>
  <c r="AE11" i="17"/>
  <c r="AA23" i="17"/>
  <c r="K5" i="17"/>
  <c r="J129" i="17"/>
  <c r="V5" i="17"/>
  <c r="L20" i="17"/>
  <c r="AK8" i="17"/>
  <c r="P5" i="17"/>
  <c r="W14" i="17"/>
  <c r="Z20" i="17"/>
  <c r="AM17" i="17"/>
  <c r="AH26" i="17"/>
  <c r="AI26" i="17"/>
  <c r="AA14" i="17"/>
  <c r="T8" i="17"/>
  <c r="AB14" i="17"/>
  <c r="N130" i="17"/>
  <c r="R49" i="17"/>
  <c r="S82" i="17"/>
  <c r="M76" i="17"/>
  <c r="N46" i="17"/>
  <c r="AL181" i="17"/>
  <c r="AK134" i="17"/>
  <c r="K131" i="17"/>
  <c r="AB51" i="17"/>
  <c r="R76" i="17"/>
  <c r="N80" i="17"/>
  <c r="P50" i="17"/>
  <c r="V47" i="17"/>
  <c r="U160" i="17"/>
  <c r="U172" i="17"/>
  <c r="AD130" i="17"/>
  <c r="AL160" i="17"/>
  <c r="AE17" i="17"/>
  <c r="AK17" i="17"/>
  <c r="K20" i="17"/>
  <c r="AK26" i="17"/>
  <c r="AA8" i="17"/>
  <c r="AH86" i="17"/>
  <c r="W20" i="17"/>
  <c r="AK23" i="17"/>
  <c r="V8" i="17"/>
  <c r="L171" i="17"/>
  <c r="AF76" i="17"/>
  <c r="N5" i="17"/>
  <c r="P26" i="17"/>
  <c r="Z8" i="17"/>
  <c r="W17" i="17"/>
  <c r="L183" i="17"/>
  <c r="X135" i="17"/>
  <c r="N23" i="17"/>
  <c r="R20" i="17"/>
  <c r="AG14" i="17"/>
  <c r="AB11" i="17"/>
  <c r="AM14" i="17"/>
  <c r="V77" i="17"/>
  <c r="AJ8" i="17"/>
  <c r="M14" i="17"/>
  <c r="O23" i="17"/>
  <c r="AI8" i="17"/>
  <c r="S26" i="17"/>
  <c r="X17" i="17"/>
  <c r="R14" i="17"/>
  <c r="Y26" i="17"/>
  <c r="L14" i="17"/>
  <c r="P11" i="17"/>
  <c r="AC26" i="17"/>
  <c r="AH122" i="17"/>
  <c r="P92" i="17"/>
  <c r="M8" i="17"/>
  <c r="AB23" i="17"/>
  <c r="AE23" i="17"/>
  <c r="AI23" i="17"/>
  <c r="S11" i="17"/>
  <c r="N26" i="17"/>
  <c r="AM8" i="17"/>
  <c r="V168" i="17"/>
  <c r="W26" i="17"/>
  <c r="AG5" i="17"/>
  <c r="AC130" i="17"/>
  <c r="Z181" i="17"/>
  <c r="S51" i="17"/>
  <c r="AC50" i="17"/>
  <c r="AB42" i="17"/>
  <c r="S49" i="17"/>
  <c r="O134" i="17"/>
  <c r="R179" i="17"/>
  <c r="O182" i="17"/>
  <c r="O41" i="17"/>
  <c r="N77" i="17"/>
  <c r="AC133" i="17"/>
  <c r="W85" i="17"/>
  <c r="AF77" i="17"/>
  <c r="AF170" i="17"/>
  <c r="T5" i="17"/>
  <c r="AJ23" i="17"/>
  <c r="O5" i="17"/>
  <c r="K26" i="17"/>
  <c r="AA17" i="17"/>
  <c r="AC126" i="17"/>
  <c r="AC17" i="17"/>
  <c r="AD17" i="17"/>
  <c r="AB17" i="17"/>
  <c r="AL43" i="17"/>
  <c r="AI17" i="17"/>
  <c r="X8" i="17"/>
  <c r="J14" i="17"/>
  <c r="J8" i="17"/>
  <c r="AL87" i="17"/>
  <c r="V20" i="17"/>
  <c r="V11" i="17"/>
  <c r="U8" i="17"/>
  <c r="AJ17" i="17"/>
  <c r="U5" i="17"/>
  <c r="S5" i="17"/>
  <c r="Q11" i="17"/>
  <c r="M165" i="17"/>
  <c r="N17" i="17"/>
  <c r="M26" i="17"/>
  <c r="W11" i="17"/>
  <c r="AC124" i="17"/>
  <c r="AA5" i="17"/>
  <c r="AA26" i="17"/>
  <c r="M168" i="17"/>
  <c r="V173" i="17"/>
  <c r="AL45" i="17"/>
  <c r="W23" i="17"/>
  <c r="K40" i="17"/>
  <c r="M5" i="17"/>
  <c r="Q23" i="17"/>
  <c r="AB5" i="17"/>
  <c r="AL8" i="17"/>
  <c r="Y77" i="17"/>
  <c r="AM23" i="17"/>
  <c r="V166" i="17"/>
  <c r="AF14" i="17"/>
  <c r="AK11" i="17"/>
  <c r="AJ181" i="17"/>
  <c r="T11" i="17"/>
  <c r="AH8" i="17"/>
  <c r="J38" i="17"/>
  <c r="AH41" i="17"/>
  <c r="AE14" i="17"/>
  <c r="AA545" i="49" l="1"/>
  <c r="E75" i="40"/>
  <c r="J18" i="51"/>
  <c r="E43" i="30"/>
  <c r="D18" i="52"/>
  <c r="K43" i="25"/>
  <c r="C627" i="42"/>
  <c r="AA546" i="43"/>
  <c r="AA543" i="48"/>
  <c r="G113" i="52"/>
  <c r="G114" i="52"/>
  <c r="G120" i="52" s="1"/>
  <c r="G434" i="52" s="1"/>
  <c r="D113" i="46"/>
  <c r="D114" i="46"/>
  <c r="D120" i="46" s="1"/>
  <c r="D434" i="46" s="1"/>
  <c r="F113" i="34"/>
  <c r="F114" i="34"/>
  <c r="F120" i="34" s="1"/>
  <c r="J392" i="41"/>
  <c r="J398" i="41" s="1"/>
  <c r="J501" i="41" s="1"/>
  <c r="J391" i="41"/>
  <c r="J399" i="41" s="1"/>
  <c r="H119" i="31"/>
  <c r="K508" i="27"/>
  <c r="K516" i="27" s="1"/>
  <c r="C566" i="27" s="1"/>
  <c r="E391" i="52"/>
  <c r="F113" i="52"/>
  <c r="D139" i="48"/>
  <c r="I114" i="25"/>
  <c r="I120" i="25" s="1"/>
  <c r="E140" i="40"/>
  <c r="E146" i="40" s="1"/>
  <c r="E440" i="40" s="1"/>
  <c r="E240" i="33"/>
  <c r="E241" i="33"/>
  <c r="E247" i="33" s="1"/>
  <c r="E465" i="33" s="1"/>
  <c r="F316" i="42"/>
  <c r="F317" i="42"/>
  <c r="F323" i="42" s="1"/>
  <c r="I391" i="31"/>
  <c r="I392" i="31"/>
  <c r="I398" i="31" s="1"/>
  <c r="H240" i="30"/>
  <c r="H241" i="30"/>
  <c r="H247" i="30" s="1"/>
  <c r="H465" i="30" s="1"/>
  <c r="I416" i="43"/>
  <c r="K49" i="43"/>
  <c r="D290" i="44"/>
  <c r="N240" i="37"/>
  <c r="N241" i="37"/>
  <c r="N247" i="37" s="1"/>
  <c r="D64" i="30"/>
  <c r="D70" i="30" s="1"/>
  <c r="D422" i="30" s="1"/>
  <c r="D63" i="30"/>
  <c r="D71" i="30" s="1"/>
  <c r="D423" i="30" s="1"/>
  <c r="F316" i="25"/>
  <c r="F317" i="25"/>
  <c r="F323" i="25" s="1"/>
  <c r="M240" i="45"/>
  <c r="M241" i="45"/>
  <c r="M247" i="45" s="1"/>
  <c r="M465" i="45" s="1"/>
  <c r="D63" i="27"/>
  <c r="D64" i="27"/>
  <c r="D70" i="27" s="1"/>
  <c r="D422" i="27" s="1"/>
  <c r="G240" i="41"/>
  <c r="G241" i="41"/>
  <c r="G247" i="41" s="1"/>
  <c r="G465" i="41" s="1"/>
  <c r="G508" i="41" s="1"/>
  <c r="G516" i="41" s="1"/>
  <c r="C562" i="41" s="1"/>
  <c r="AA536" i="43"/>
  <c r="AA541" i="43"/>
  <c r="AA537" i="43"/>
  <c r="AA545" i="43"/>
  <c r="AA542" i="43"/>
  <c r="AA539" i="43"/>
  <c r="AA538" i="43"/>
  <c r="AA543" i="43"/>
  <c r="AA544" i="43"/>
  <c r="G64" i="50"/>
  <c r="G70" i="50" s="1"/>
  <c r="G422" i="50" s="1"/>
  <c r="G63" i="50"/>
  <c r="D190" i="47"/>
  <c r="D196" i="47" s="1"/>
  <c r="D453" i="47" s="1"/>
  <c r="D189" i="47"/>
  <c r="H416" i="39"/>
  <c r="H49" i="39"/>
  <c r="O240" i="47"/>
  <c r="O248" i="47" s="1"/>
  <c r="O241" i="47"/>
  <c r="O247" i="47" s="1"/>
  <c r="O465" i="47" s="1"/>
  <c r="L190" i="15"/>
  <c r="L196" i="15" s="1"/>
  <c r="L189" i="15"/>
  <c r="H214" i="48"/>
  <c r="H215" i="48"/>
  <c r="H221" i="48" s="1"/>
  <c r="H459" i="48" s="1"/>
  <c r="H63" i="39"/>
  <c r="H64" i="39"/>
  <c r="H70" i="39" s="1"/>
  <c r="H422" i="39" s="1"/>
  <c r="J241" i="26"/>
  <c r="J247" i="26" s="1"/>
  <c r="J465" i="26" s="1"/>
  <c r="J240" i="26"/>
  <c r="O240" i="26"/>
  <c r="O241" i="26"/>
  <c r="O247" i="26" s="1"/>
  <c r="O465" i="26" s="1"/>
  <c r="F214" i="34"/>
  <c r="F215" i="34"/>
  <c r="F221" i="34" s="1"/>
  <c r="E317" i="50"/>
  <c r="E323" i="50" s="1"/>
  <c r="E483" i="50" s="1"/>
  <c r="E508" i="50" s="1"/>
  <c r="E516" i="50" s="1"/>
  <c r="C560" i="50" s="1"/>
  <c r="E316" i="50"/>
  <c r="I113" i="52"/>
  <c r="I121" i="52" s="1"/>
  <c r="I119" i="52" s="1"/>
  <c r="I114" i="52"/>
  <c r="I120" i="52" s="1"/>
  <c r="O214" i="50"/>
  <c r="O215" i="50"/>
  <c r="O221" i="50" s="1"/>
  <c r="O459" i="50" s="1"/>
  <c r="J317" i="24"/>
  <c r="J323" i="24" s="1"/>
  <c r="J483" i="24" s="1"/>
  <c r="J316" i="24"/>
  <c r="I189" i="30"/>
  <c r="I190" i="30"/>
  <c r="I196" i="30" s="1"/>
  <c r="K290" i="46"/>
  <c r="K298" i="46" s="1"/>
  <c r="K478" i="46" s="1"/>
  <c r="K291" i="46"/>
  <c r="K297" i="46" s="1"/>
  <c r="K477" i="46" s="1"/>
  <c r="E64" i="42"/>
  <c r="E70" i="42" s="1"/>
  <c r="E422" i="42" s="1"/>
  <c r="E63" i="42"/>
  <c r="N64" i="51"/>
  <c r="N70" i="51" s="1"/>
  <c r="N63" i="51"/>
  <c r="O291" i="33"/>
  <c r="O297" i="33" s="1"/>
  <c r="O477" i="33" s="1"/>
  <c r="O290" i="33"/>
  <c r="O298" i="33" s="1"/>
  <c r="O478" i="33" s="1"/>
  <c r="J64" i="32"/>
  <c r="J70" i="32" s="1"/>
  <c r="J422" i="32" s="1"/>
  <c r="J508" i="32" s="1"/>
  <c r="J516" i="32" s="1"/>
  <c r="C565" i="32" s="1"/>
  <c r="J63" i="32"/>
  <c r="N317" i="41"/>
  <c r="N323" i="41" s="1"/>
  <c r="N316" i="41"/>
  <c r="M63" i="29"/>
  <c r="M64" i="29"/>
  <c r="M70" i="29" s="1"/>
  <c r="M422" i="29" s="1"/>
  <c r="N189" i="44"/>
  <c r="N190" i="44"/>
  <c r="N196" i="44" s="1"/>
  <c r="N140" i="26"/>
  <c r="N146" i="26" s="1"/>
  <c r="N139" i="26"/>
  <c r="H316" i="48"/>
  <c r="H317" i="48"/>
  <c r="H323" i="48" s="1"/>
  <c r="H483" i="48" s="1"/>
  <c r="F317" i="26"/>
  <c r="F323" i="26" s="1"/>
  <c r="F316" i="26"/>
  <c r="O214" i="30"/>
  <c r="O215" i="30"/>
  <c r="O221" i="30" s="1"/>
  <c r="O459" i="30" s="1"/>
  <c r="G317" i="51"/>
  <c r="G323" i="51" s="1"/>
  <c r="G483" i="51" s="1"/>
  <c r="G508" i="51" s="1"/>
  <c r="G516" i="51" s="1"/>
  <c r="C562" i="51" s="1"/>
  <c r="G316" i="51"/>
  <c r="AA544" i="42"/>
  <c r="AA537" i="42"/>
  <c r="AA536" i="42"/>
  <c r="AA541" i="42"/>
  <c r="K214" i="39"/>
  <c r="K215" i="39"/>
  <c r="K221" i="39" s="1"/>
  <c r="K459" i="39" s="1"/>
  <c r="E189" i="36"/>
  <c r="E197" i="36" s="1"/>
  <c r="E454" i="36" s="1"/>
  <c r="E190" i="36"/>
  <c r="E196" i="36" s="1"/>
  <c r="E453" i="36" s="1"/>
  <c r="M140" i="24"/>
  <c r="M146" i="24" s="1"/>
  <c r="M440" i="24" s="1"/>
  <c r="M139" i="24"/>
  <c r="M64" i="38"/>
  <c r="M70" i="38" s="1"/>
  <c r="M422" i="38" s="1"/>
  <c r="M63" i="38"/>
  <c r="I190" i="51"/>
  <c r="I196" i="51" s="1"/>
  <c r="I453" i="51" s="1"/>
  <c r="I189" i="51"/>
  <c r="I197" i="51" s="1"/>
  <c r="D416" i="32"/>
  <c r="E49" i="32"/>
  <c r="F190" i="39"/>
  <c r="F196" i="39" s="1"/>
  <c r="F189" i="39"/>
  <c r="I140" i="52"/>
  <c r="I146" i="52" s="1"/>
  <c r="I139" i="52"/>
  <c r="D290" i="27"/>
  <c r="D291" i="27"/>
  <c r="D297" i="27" s="1"/>
  <c r="D477" i="27" s="1"/>
  <c r="I140" i="41"/>
  <c r="I146" i="41" s="1"/>
  <c r="I440" i="41" s="1"/>
  <c r="I139" i="41"/>
  <c r="E290" i="25"/>
  <c r="E291" i="25"/>
  <c r="E297" i="25" s="1"/>
  <c r="E477" i="25" s="1"/>
  <c r="M113" i="36"/>
  <c r="M114" i="36"/>
  <c r="M120" i="36" s="1"/>
  <c r="M434" i="36" s="1"/>
  <c r="J316" i="45"/>
  <c r="J317" i="45"/>
  <c r="J323" i="45" s="1"/>
  <c r="J483" i="45" s="1"/>
  <c r="I190" i="35"/>
  <c r="I196" i="35" s="1"/>
  <c r="K201" i="35" s="1"/>
  <c r="I189" i="35"/>
  <c r="J416" i="15"/>
  <c r="K49" i="15"/>
  <c r="O63" i="30"/>
  <c r="O64" i="30"/>
  <c r="O70" i="30" s="1"/>
  <c r="O422" i="30" s="1"/>
  <c r="N189" i="41"/>
  <c r="N190" i="41"/>
  <c r="N196" i="41" s="1"/>
  <c r="L64" i="48"/>
  <c r="L70" i="48" s="1"/>
  <c r="L63" i="48"/>
  <c r="D214" i="49"/>
  <c r="D215" i="49"/>
  <c r="D221" i="49" s="1"/>
  <c r="D459" i="49" s="1"/>
  <c r="H392" i="33"/>
  <c r="H398" i="33" s="1"/>
  <c r="H501" i="33" s="1"/>
  <c r="H391" i="33"/>
  <c r="F140" i="25"/>
  <c r="F146" i="25" s="1"/>
  <c r="F139" i="25"/>
  <c r="N291" i="24"/>
  <c r="N297" i="24" s="1"/>
  <c r="N302" i="24" s="1"/>
  <c r="N290" i="24"/>
  <c r="H317" i="25"/>
  <c r="H323" i="25" s="1"/>
  <c r="H483" i="25" s="1"/>
  <c r="H316" i="25"/>
  <c r="M214" i="36"/>
  <c r="M215" i="36"/>
  <c r="M221" i="36" s="1"/>
  <c r="M459" i="36" s="1"/>
  <c r="G63" i="45"/>
  <c r="G64" i="45"/>
  <c r="G70" i="45" s="1"/>
  <c r="G422" i="45" s="1"/>
  <c r="J113" i="25"/>
  <c r="J121" i="25" s="1"/>
  <c r="J435" i="25" s="1"/>
  <c r="J114" i="25"/>
  <c r="J120" i="25" s="1"/>
  <c r="J434" i="25" s="1"/>
  <c r="L392" i="35"/>
  <c r="L398" i="35" s="1"/>
  <c r="L391" i="35"/>
  <c r="K416" i="29"/>
  <c r="K49" i="29"/>
  <c r="I64" i="36"/>
  <c r="I70" i="36" s="1"/>
  <c r="I63" i="36"/>
  <c r="I190" i="39"/>
  <c r="I196" i="39" s="1"/>
  <c r="I453" i="39" s="1"/>
  <c r="I189" i="39"/>
  <c r="K291" i="40"/>
  <c r="K297" i="40" s="1"/>
  <c r="K477" i="40" s="1"/>
  <c r="K290" i="40"/>
  <c r="I190" i="27"/>
  <c r="I196" i="27" s="1"/>
  <c r="I189" i="27"/>
  <c r="D290" i="42"/>
  <c r="D291" i="42"/>
  <c r="D297" i="42" s="1"/>
  <c r="D477" i="42" s="1"/>
  <c r="I392" i="50"/>
  <c r="I398" i="50" s="1"/>
  <c r="K403" i="50" s="1"/>
  <c r="I391" i="50"/>
  <c r="M291" i="34"/>
  <c r="M297" i="34" s="1"/>
  <c r="M477" i="34" s="1"/>
  <c r="M290" i="34"/>
  <c r="H317" i="50"/>
  <c r="H323" i="50" s="1"/>
  <c r="H483" i="50" s="1"/>
  <c r="H316" i="50"/>
  <c r="H324" i="50" s="1"/>
  <c r="H484" i="50" s="1"/>
  <c r="F316" i="32"/>
  <c r="F317" i="32"/>
  <c r="F323" i="32" s="1"/>
  <c r="H64" i="49"/>
  <c r="H70" i="49" s="1"/>
  <c r="H422" i="49" s="1"/>
  <c r="H508" i="49" s="1"/>
  <c r="H516" i="49" s="1"/>
  <c r="C563" i="49" s="1"/>
  <c r="H63" i="49"/>
  <c r="K189" i="37"/>
  <c r="K197" i="37" s="1"/>
  <c r="K454" i="37" s="1"/>
  <c r="K190" i="37"/>
  <c r="K196" i="37" s="1"/>
  <c r="K453" i="37" s="1"/>
  <c r="D240" i="43"/>
  <c r="D241" i="43"/>
  <c r="D247" i="43" s="1"/>
  <c r="D465" i="43" s="1"/>
  <c r="H290" i="32"/>
  <c r="H291" i="32"/>
  <c r="H297" i="32" s="1"/>
  <c r="H477" i="32" s="1"/>
  <c r="K241" i="28"/>
  <c r="K247" i="28" s="1"/>
  <c r="K465" i="28" s="1"/>
  <c r="K508" i="28" s="1"/>
  <c r="K516" i="28" s="1"/>
  <c r="C566" i="28" s="1"/>
  <c r="K240" i="28"/>
  <c r="G18" i="40"/>
  <c r="M18" i="25"/>
  <c r="E508" i="25"/>
  <c r="E516" i="25" s="1"/>
  <c r="C560" i="25" s="1"/>
  <c r="H215" i="46"/>
  <c r="H221" i="46" s="1"/>
  <c r="H459" i="46" s="1"/>
  <c r="H508" i="46" s="1"/>
  <c r="H516" i="46" s="1"/>
  <c r="C563" i="46" s="1"/>
  <c r="O63" i="37"/>
  <c r="D391" i="51"/>
  <c r="G240" i="37"/>
  <c r="G241" i="37"/>
  <c r="G247" i="37" s="1"/>
  <c r="G465" i="37" s="1"/>
  <c r="G508" i="37" s="1"/>
  <c r="G516" i="37" s="1"/>
  <c r="C562" i="37" s="1"/>
  <c r="F316" i="50"/>
  <c r="F317" i="50"/>
  <c r="F323" i="50" s="1"/>
  <c r="J317" i="26"/>
  <c r="J323" i="26" s="1"/>
  <c r="J483" i="26" s="1"/>
  <c r="J316" i="26"/>
  <c r="J324" i="26" s="1"/>
  <c r="J484" i="26" s="1"/>
  <c r="M241" i="29"/>
  <c r="M247" i="29" s="1"/>
  <c r="M465" i="29" s="1"/>
  <c r="M240" i="29"/>
  <c r="M248" i="29" s="1"/>
  <c r="M466" i="29" s="1"/>
  <c r="D317" i="38"/>
  <c r="D323" i="38" s="1"/>
  <c r="D483" i="38" s="1"/>
  <c r="D316" i="38"/>
  <c r="D324" i="38" s="1"/>
  <c r="D484" i="38" s="1"/>
  <c r="J391" i="33"/>
  <c r="J392" i="33"/>
  <c r="J398" i="33" s="1"/>
  <c r="J501" i="33" s="1"/>
  <c r="M189" i="34"/>
  <c r="M197" i="34" s="1"/>
  <c r="M454" i="34" s="1"/>
  <c r="M190" i="34"/>
  <c r="M196" i="34" s="1"/>
  <c r="M453" i="34" s="1"/>
  <c r="AA541" i="33"/>
  <c r="AA546" i="33"/>
  <c r="N240" i="34"/>
  <c r="N241" i="34"/>
  <c r="N247" i="34" s="1"/>
  <c r="K189" i="46"/>
  <c r="K190" i="46"/>
  <c r="K196" i="46" s="1"/>
  <c r="K453" i="46" s="1"/>
  <c r="H316" i="51"/>
  <c r="H324" i="51" s="1"/>
  <c r="H484" i="51" s="1"/>
  <c r="H317" i="51"/>
  <c r="H323" i="51" s="1"/>
  <c r="H483" i="51" s="1"/>
  <c r="M139" i="42"/>
  <c r="M140" i="42"/>
  <c r="M146" i="42" s="1"/>
  <c r="M440" i="42" s="1"/>
  <c r="I214" i="36"/>
  <c r="I215" i="36"/>
  <c r="I221" i="36" s="1"/>
  <c r="K391" i="15"/>
  <c r="K392" i="15"/>
  <c r="K398" i="15" s="1"/>
  <c r="K501" i="15" s="1"/>
  <c r="AA536" i="30"/>
  <c r="AA544" i="30"/>
  <c r="AA537" i="30"/>
  <c r="AA535" i="30"/>
  <c r="AA546" i="30"/>
  <c r="AA540" i="30"/>
  <c r="AA538" i="30"/>
  <c r="AA542" i="30"/>
  <c r="AA541" i="30"/>
  <c r="AA539" i="30"/>
  <c r="L140" i="27"/>
  <c r="L146" i="27" s="1"/>
  <c r="L139" i="27"/>
  <c r="N416" i="35"/>
  <c r="E49" i="35"/>
  <c r="D410" i="48"/>
  <c r="E24" i="48"/>
  <c r="E63" i="28"/>
  <c r="E71" i="28" s="1"/>
  <c r="E423" i="28" s="1"/>
  <c r="E64" i="28"/>
  <c r="E70" i="28" s="1"/>
  <c r="E422" i="28" s="1"/>
  <c r="N140" i="29"/>
  <c r="N146" i="29" s="1"/>
  <c r="N139" i="29"/>
  <c r="AA539" i="34"/>
  <c r="AA542" i="34"/>
  <c r="AA536" i="34"/>
  <c r="AA543" i="34"/>
  <c r="AA540" i="34"/>
  <c r="AA535" i="34"/>
  <c r="AA544" i="34"/>
  <c r="AA537" i="34"/>
  <c r="AA538" i="34"/>
  <c r="D290" i="45"/>
  <c r="D298" i="45" s="1"/>
  <c r="D478" i="45" s="1"/>
  <c r="D291" i="45"/>
  <c r="D297" i="45" s="1"/>
  <c r="D477" i="45" s="1"/>
  <c r="F316" i="27"/>
  <c r="F317" i="27"/>
  <c r="F323" i="27" s="1"/>
  <c r="M317" i="38"/>
  <c r="M323" i="38" s="1"/>
  <c r="M483" i="38" s="1"/>
  <c r="M316" i="38"/>
  <c r="J189" i="45"/>
  <c r="J190" i="45"/>
  <c r="J196" i="45" s="1"/>
  <c r="J453" i="45" s="1"/>
  <c r="D214" i="29"/>
  <c r="D222" i="29" s="1"/>
  <c r="D460" i="29" s="1"/>
  <c r="D215" i="29"/>
  <c r="D221" i="29" s="1"/>
  <c r="D459" i="29" s="1"/>
  <c r="G215" i="42"/>
  <c r="G221" i="42" s="1"/>
  <c r="G459" i="42" s="1"/>
  <c r="G214" i="42"/>
  <c r="G222" i="42" s="1"/>
  <c r="G460" i="42" s="1"/>
  <c r="O410" i="49"/>
  <c r="E24" i="49"/>
  <c r="G63" i="46"/>
  <c r="G64" i="46"/>
  <c r="G70" i="46" s="1"/>
  <c r="G422" i="46" s="1"/>
  <c r="J215" i="48"/>
  <c r="J221" i="48" s="1"/>
  <c r="J459" i="48" s="1"/>
  <c r="J214" i="48"/>
  <c r="E215" i="28"/>
  <c r="E221" i="28" s="1"/>
  <c r="E459" i="28" s="1"/>
  <c r="E214" i="28"/>
  <c r="E222" i="28" s="1"/>
  <c r="E460" i="28" s="1"/>
  <c r="AA539" i="15"/>
  <c r="AA543" i="15"/>
  <c r="AA545" i="38"/>
  <c r="AA536" i="38"/>
  <c r="AA543" i="38"/>
  <c r="AA539" i="38"/>
  <c r="AA540" i="38"/>
  <c r="I113" i="48"/>
  <c r="I121" i="48" s="1"/>
  <c r="I119" i="48" s="1"/>
  <c r="I114" i="48"/>
  <c r="I120" i="48" s="1"/>
  <c r="O64" i="34"/>
  <c r="O70" i="34" s="1"/>
  <c r="O422" i="34" s="1"/>
  <c r="O63" i="34"/>
  <c r="J64" i="29"/>
  <c r="J70" i="29" s="1"/>
  <c r="J422" i="29" s="1"/>
  <c r="J63" i="29"/>
  <c r="F290" i="26"/>
  <c r="F291" i="26"/>
  <c r="F297" i="26" s="1"/>
  <c r="E63" i="44"/>
  <c r="E71" i="44" s="1"/>
  <c r="E423" i="44" s="1"/>
  <c r="E64" i="44"/>
  <c r="E70" i="44" s="1"/>
  <c r="E422" i="44" s="1"/>
  <c r="L113" i="44"/>
  <c r="L114" i="44"/>
  <c r="L120" i="44" s="1"/>
  <c r="O316" i="43"/>
  <c r="O317" i="43"/>
  <c r="O323" i="43" s="1"/>
  <c r="O483" i="43" s="1"/>
  <c r="AA546" i="47"/>
  <c r="AA536" i="47"/>
  <c r="AA544" i="47"/>
  <c r="AA545" i="47"/>
  <c r="E240" i="45"/>
  <c r="E241" i="45"/>
  <c r="E247" i="45" s="1"/>
  <c r="E465" i="45" s="1"/>
  <c r="I215" i="49"/>
  <c r="I221" i="49" s="1"/>
  <c r="I214" i="49"/>
  <c r="M214" i="39"/>
  <c r="M215" i="39"/>
  <c r="M221" i="39" s="1"/>
  <c r="M459" i="39" s="1"/>
  <c r="K113" i="43"/>
  <c r="K121" i="43" s="1"/>
  <c r="K435" i="43" s="1"/>
  <c r="K114" i="43"/>
  <c r="K120" i="43" s="1"/>
  <c r="K434" i="43" s="1"/>
  <c r="J391" i="42"/>
  <c r="J392" i="42"/>
  <c r="J398" i="42" s="1"/>
  <c r="J501" i="42" s="1"/>
  <c r="O114" i="26"/>
  <c r="O120" i="26" s="1"/>
  <c r="O434" i="26" s="1"/>
  <c r="O508" i="26" s="1"/>
  <c r="O516" i="26" s="1"/>
  <c r="C570" i="26" s="1"/>
  <c r="O113" i="26"/>
  <c r="O113" i="38"/>
  <c r="O114" i="38"/>
  <c r="O120" i="38" s="1"/>
  <c r="O434" i="38" s="1"/>
  <c r="K391" i="34"/>
  <c r="K399" i="34" s="1"/>
  <c r="K502" i="34" s="1"/>
  <c r="K392" i="34"/>
  <c r="K398" i="34" s="1"/>
  <c r="K501" i="34" s="1"/>
  <c r="L190" i="33"/>
  <c r="L196" i="33" s="1"/>
  <c r="L189" i="33"/>
  <c r="L113" i="51"/>
  <c r="L114" i="51"/>
  <c r="L120" i="51" s="1"/>
  <c r="K316" i="39"/>
  <c r="K317" i="39"/>
  <c r="K323" i="39" s="1"/>
  <c r="K483" i="39" s="1"/>
  <c r="N113" i="40"/>
  <c r="N121" i="40" s="1"/>
  <c r="N119" i="40" s="1"/>
  <c r="N114" i="40"/>
  <c r="N120" i="40" s="1"/>
  <c r="H63" i="47"/>
  <c r="H64" i="47"/>
  <c r="H70" i="47" s="1"/>
  <c r="H422" i="47" s="1"/>
  <c r="I139" i="29"/>
  <c r="I140" i="29"/>
  <c r="I146" i="29" s="1"/>
  <c r="K240" i="42"/>
  <c r="K241" i="42"/>
  <c r="K247" i="42" s="1"/>
  <c r="K465" i="42" s="1"/>
  <c r="K290" i="24"/>
  <c r="K298" i="24" s="1"/>
  <c r="K478" i="24" s="1"/>
  <c r="K291" i="24"/>
  <c r="K297" i="24" s="1"/>
  <c r="K477" i="24" s="1"/>
  <c r="AA539" i="50"/>
  <c r="AA545" i="50"/>
  <c r="AA542" i="50"/>
  <c r="AA537" i="50"/>
  <c r="AA536" i="50"/>
  <c r="N139" i="48"/>
  <c r="N140" i="48"/>
  <c r="N146" i="48" s="1"/>
  <c r="N151" i="48" s="1"/>
  <c r="H391" i="31"/>
  <c r="H392" i="31"/>
  <c r="H398" i="31" s="1"/>
  <c r="H501" i="31" s="1"/>
  <c r="I113" i="30"/>
  <c r="I114" i="30"/>
  <c r="I120" i="30" s="1"/>
  <c r="I215" i="37"/>
  <c r="I221" i="37" s="1"/>
  <c r="I214" i="37"/>
  <c r="I114" i="36"/>
  <c r="I120" i="36" s="1"/>
  <c r="I113" i="36"/>
  <c r="I121" i="36" s="1"/>
  <c r="I119" i="36" s="1"/>
  <c r="M140" i="51"/>
  <c r="M146" i="51" s="1"/>
  <c r="M440" i="51" s="1"/>
  <c r="M139" i="51"/>
  <c r="K240" i="25"/>
  <c r="K241" i="25"/>
  <c r="K247" i="25" s="1"/>
  <c r="K465" i="25" s="1"/>
  <c r="O317" i="47"/>
  <c r="O323" i="47" s="1"/>
  <c r="O483" i="47" s="1"/>
  <c r="O316" i="47"/>
  <c r="L290" i="39"/>
  <c r="L291" i="39"/>
  <c r="L297" i="39" s="1"/>
  <c r="L477" i="39" s="1"/>
  <c r="H241" i="40"/>
  <c r="H247" i="40" s="1"/>
  <c r="H465" i="40" s="1"/>
  <c r="H240" i="40"/>
  <c r="H316" i="36"/>
  <c r="H317" i="36"/>
  <c r="H323" i="36" s="1"/>
  <c r="H483" i="36" s="1"/>
  <c r="M290" i="38"/>
  <c r="M291" i="38"/>
  <c r="M297" i="38" s="1"/>
  <c r="M477" i="38" s="1"/>
  <c r="O140" i="47"/>
  <c r="O146" i="47" s="1"/>
  <c r="O440" i="47" s="1"/>
  <c r="O139" i="47"/>
  <c r="O147" i="47" s="1"/>
  <c r="O441" i="47" s="1"/>
  <c r="O214" i="52"/>
  <c r="O215" i="52"/>
  <c r="O221" i="52" s="1"/>
  <c r="O459" i="52" s="1"/>
  <c r="AA541" i="39"/>
  <c r="AA543" i="39"/>
  <c r="AA537" i="39"/>
  <c r="AA538" i="39"/>
  <c r="AA545" i="39"/>
  <c r="AA536" i="39"/>
  <c r="AA540" i="39"/>
  <c r="AA544" i="39"/>
  <c r="H241" i="36"/>
  <c r="H247" i="36" s="1"/>
  <c r="H465" i="36" s="1"/>
  <c r="H240" i="36"/>
  <c r="D139" i="32"/>
  <c r="D140" i="32"/>
  <c r="D146" i="32" s="1"/>
  <c r="D440" i="32" s="1"/>
  <c r="D189" i="33"/>
  <c r="D190" i="33"/>
  <c r="D196" i="33" s="1"/>
  <c r="D453" i="33" s="1"/>
  <c r="D316" i="44"/>
  <c r="D317" i="44"/>
  <c r="D323" i="44" s="1"/>
  <c r="D483" i="44" s="1"/>
  <c r="H291" i="43"/>
  <c r="H297" i="43" s="1"/>
  <c r="H477" i="43" s="1"/>
  <c r="H290" i="43"/>
  <c r="L139" i="33"/>
  <c r="L140" i="33"/>
  <c r="L146" i="33" s="1"/>
  <c r="I317" i="40"/>
  <c r="I323" i="40" s="1"/>
  <c r="I316" i="40"/>
  <c r="I324" i="40" s="1"/>
  <c r="I322" i="40" s="1"/>
  <c r="I317" i="50"/>
  <c r="I323" i="50" s="1"/>
  <c r="I316" i="50"/>
  <c r="I241" i="52"/>
  <c r="I247" i="52" s="1"/>
  <c r="I240" i="52"/>
  <c r="J63" i="40"/>
  <c r="J64" i="40"/>
  <c r="J70" i="40" s="1"/>
  <c r="J422" i="40" s="1"/>
  <c r="E113" i="31"/>
  <c r="E114" i="31"/>
  <c r="E120" i="31" s="1"/>
  <c r="E434" i="31" s="1"/>
  <c r="G291" i="42"/>
  <c r="G297" i="42" s="1"/>
  <c r="G477" i="42" s="1"/>
  <c r="G290" i="42"/>
  <c r="H190" i="47"/>
  <c r="H196" i="47" s="1"/>
  <c r="H453" i="47" s="1"/>
  <c r="H189" i="47"/>
  <c r="O290" i="40"/>
  <c r="O291" i="40"/>
  <c r="O297" i="40" s="1"/>
  <c r="O477" i="40" s="1"/>
  <c r="J240" i="31"/>
  <c r="J241" i="31"/>
  <c r="J247" i="31" s="1"/>
  <c r="J465" i="31" s="1"/>
  <c r="G189" i="24"/>
  <c r="G190" i="24"/>
  <c r="G196" i="24" s="1"/>
  <c r="G453" i="24" s="1"/>
  <c r="O189" i="24"/>
  <c r="O190" i="24"/>
  <c r="O196" i="24" s="1"/>
  <c r="O453" i="24" s="1"/>
  <c r="G392" i="42"/>
  <c r="G398" i="42" s="1"/>
  <c r="G501" i="42" s="1"/>
  <c r="G391" i="42"/>
  <c r="K113" i="26"/>
  <c r="K114" i="26"/>
  <c r="K120" i="26" s="1"/>
  <c r="K434" i="26" s="1"/>
  <c r="N114" i="26"/>
  <c r="N120" i="26" s="1"/>
  <c r="N113" i="26"/>
  <c r="F391" i="50"/>
  <c r="F392" i="50"/>
  <c r="F398" i="50" s="1"/>
  <c r="F140" i="43"/>
  <c r="F146" i="43" s="1"/>
  <c r="F139" i="43"/>
  <c r="AA542" i="49"/>
  <c r="AA546" i="49"/>
  <c r="AA539" i="49"/>
  <c r="AA544" i="49"/>
  <c r="AA540" i="49"/>
  <c r="AA541" i="49"/>
  <c r="AA543" i="49"/>
  <c r="AA544" i="46"/>
  <c r="AA536" i="46"/>
  <c r="AA545" i="46"/>
  <c r="AA541" i="46"/>
  <c r="AA539" i="46"/>
  <c r="AA543" i="46"/>
  <c r="AA537" i="46"/>
  <c r="AA540" i="46"/>
  <c r="F392" i="36"/>
  <c r="F398" i="36" s="1"/>
  <c r="F391" i="36"/>
  <c r="K214" i="31"/>
  <c r="K222" i="31" s="1"/>
  <c r="K460" i="31" s="1"/>
  <c r="K215" i="31"/>
  <c r="K221" i="31" s="1"/>
  <c r="K459" i="31" s="1"/>
  <c r="L241" i="36"/>
  <c r="L247" i="36" s="1"/>
  <c r="O215" i="25"/>
  <c r="O221" i="25" s="1"/>
  <c r="O459" i="25" s="1"/>
  <c r="E411" i="30"/>
  <c r="E18" i="30"/>
  <c r="N113" i="34"/>
  <c r="AA535" i="43"/>
  <c r="E64" i="51"/>
  <c r="E70" i="51" s="1"/>
  <c r="E422" i="51" s="1"/>
  <c r="E508" i="51" s="1"/>
  <c r="E516" i="51" s="1"/>
  <c r="C560" i="51" s="1"/>
  <c r="E63" i="51"/>
  <c r="E291" i="35"/>
  <c r="E297" i="35" s="1"/>
  <c r="E477" i="35" s="1"/>
  <c r="E290" i="35"/>
  <c r="O64" i="47"/>
  <c r="O70" i="47" s="1"/>
  <c r="O422" i="47" s="1"/>
  <c r="O63" i="47"/>
  <c r="M508" i="38"/>
  <c r="M516" i="38" s="1"/>
  <c r="C568" i="38" s="1"/>
  <c r="O508" i="28"/>
  <c r="O516" i="28" s="1"/>
  <c r="C570" i="28" s="1"/>
  <c r="L139" i="44"/>
  <c r="L147" i="44" s="1"/>
  <c r="L145" i="44" s="1"/>
  <c r="O189" i="28"/>
  <c r="E291" i="27"/>
  <c r="E297" i="27" s="1"/>
  <c r="E477" i="27" s="1"/>
  <c r="J18" i="25"/>
  <c r="I391" i="15"/>
  <c r="I399" i="15" s="1"/>
  <c r="I397" i="15" s="1"/>
  <c r="I392" i="15"/>
  <c r="I398" i="15" s="1"/>
  <c r="I501" i="15" s="1"/>
  <c r="G316" i="28"/>
  <c r="G324" i="28" s="1"/>
  <c r="G484" i="28" s="1"/>
  <c r="G317" i="28"/>
  <c r="G323" i="28" s="1"/>
  <c r="G483" i="28" s="1"/>
  <c r="E316" i="27"/>
  <c r="E324" i="27" s="1"/>
  <c r="E484" i="27" s="1"/>
  <c r="E317" i="27"/>
  <c r="E323" i="27" s="1"/>
  <c r="E483" i="27" s="1"/>
  <c r="M291" i="49"/>
  <c r="M297" i="49" s="1"/>
  <c r="M477" i="49" s="1"/>
  <c r="M290" i="49"/>
  <c r="M298" i="49" s="1"/>
  <c r="M478" i="49" s="1"/>
  <c r="I290" i="47"/>
  <c r="I298" i="47" s="1"/>
  <c r="I296" i="47" s="1"/>
  <c r="I291" i="47"/>
  <c r="I297" i="47" s="1"/>
  <c r="I477" i="47" s="1"/>
  <c r="K18" i="41"/>
  <c r="C621" i="15"/>
  <c r="Y545" i="14"/>
  <c r="N240" i="25"/>
  <c r="N248" i="25" s="1"/>
  <c r="N246" i="25" s="1"/>
  <c r="N241" i="25"/>
  <c r="N247" i="25" s="1"/>
  <c r="N465" i="25" s="1"/>
  <c r="L392" i="34"/>
  <c r="L398" i="34" s="1"/>
  <c r="L391" i="34"/>
  <c r="L399" i="34" s="1"/>
  <c r="L397" i="34" s="1"/>
  <c r="L114" i="38"/>
  <c r="L120" i="38" s="1"/>
  <c r="L434" i="38" s="1"/>
  <c r="L113" i="38"/>
  <c r="L121" i="38" s="1"/>
  <c r="L119" i="38" s="1"/>
  <c r="K290" i="43"/>
  <c r="K298" i="43" s="1"/>
  <c r="K478" i="43" s="1"/>
  <c r="K291" i="43"/>
  <c r="K297" i="43" s="1"/>
  <c r="K477" i="43" s="1"/>
  <c r="K508" i="43" s="1"/>
  <c r="K516" i="43" s="1"/>
  <c r="C566" i="43" s="1"/>
  <c r="E18" i="34"/>
  <c r="H43" i="42"/>
  <c r="J18" i="39"/>
  <c r="M114" i="28"/>
  <c r="M120" i="28" s="1"/>
  <c r="M434" i="28" s="1"/>
  <c r="M113" i="28"/>
  <c r="M121" i="28" s="1"/>
  <c r="M435" i="28" s="1"/>
  <c r="O214" i="42"/>
  <c r="O222" i="42" s="1"/>
  <c r="O460" i="42" s="1"/>
  <c r="O215" i="42"/>
  <c r="O221" i="42" s="1"/>
  <c r="O459" i="42" s="1"/>
  <c r="J113" i="44"/>
  <c r="J121" i="44" s="1"/>
  <c r="J435" i="44" s="1"/>
  <c r="J114" i="44"/>
  <c r="J120" i="44" s="1"/>
  <c r="J434" i="44" s="1"/>
  <c r="H215" i="32"/>
  <c r="H221" i="32" s="1"/>
  <c r="H459" i="32" s="1"/>
  <c r="H214" i="32"/>
  <c r="H222" i="32" s="1"/>
  <c r="H460" i="32" s="1"/>
  <c r="O189" i="33"/>
  <c r="O197" i="33" s="1"/>
  <c r="O454" i="33" s="1"/>
  <c r="O190" i="33"/>
  <c r="O196" i="33" s="1"/>
  <c r="O453" i="33" s="1"/>
  <c r="E140" i="29"/>
  <c r="E146" i="29" s="1"/>
  <c r="E440" i="29" s="1"/>
  <c r="E139" i="29"/>
  <c r="E147" i="29" s="1"/>
  <c r="E441" i="29" s="1"/>
  <c r="N63" i="35"/>
  <c r="N71" i="35" s="1"/>
  <c r="N69" i="35" s="1"/>
  <c r="N421" i="35" s="1"/>
  <c r="N64" i="35"/>
  <c r="N70" i="35" s="1"/>
  <c r="N422" i="35" s="1"/>
  <c r="H139" i="30"/>
  <c r="H147" i="30" s="1"/>
  <c r="H441" i="30" s="1"/>
  <c r="H140" i="30"/>
  <c r="H146" i="30" s="1"/>
  <c r="H440" i="30" s="1"/>
  <c r="E240" i="15"/>
  <c r="E248" i="15" s="1"/>
  <c r="E466" i="15" s="1"/>
  <c r="E241" i="15"/>
  <c r="E247" i="15" s="1"/>
  <c r="E465" i="15" s="1"/>
  <c r="G291" i="52"/>
  <c r="G297" i="52" s="1"/>
  <c r="G477" i="52" s="1"/>
  <c r="G290" i="52"/>
  <c r="G298" i="52" s="1"/>
  <c r="G478" i="52" s="1"/>
  <c r="D113" i="49"/>
  <c r="D121" i="49" s="1"/>
  <c r="D435" i="49" s="1"/>
  <c r="D114" i="49"/>
  <c r="D120" i="49" s="1"/>
  <c r="D434" i="49" s="1"/>
  <c r="G392" i="43"/>
  <c r="G398" i="43" s="1"/>
  <c r="G501" i="43" s="1"/>
  <c r="G391" i="43"/>
  <c r="G399" i="43" s="1"/>
  <c r="G502" i="43" s="1"/>
  <c r="N240" i="46"/>
  <c r="N248" i="46" s="1"/>
  <c r="N246" i="46" s="1"/>
  <c r="N241" i="46"/>
  <c r="N247" i="46" s="1"/>
  <c r="N465" i="46" s="1"/>
  <c r="F215" i="35"/>
  <c r="F221" i="35" s="1"/>
  <c r="F459" i="35" s="1"/>
  <c r="F214" i="35"/>
  <c r="F222" i="35" s="1"/>
  <c r="F220" i="35" s="1"/>
  <c r="I64" i="37"/>
  <c r="I70" i="37" s="1"/>
  <c r="I422" i="37" s="1"/>
  <c r="I63" i="37"/>
  <c r="I71" i="37" s="1"/>
  <c r="I69" i="37" s="1"/>
  <c r="G214" i="48"/>
  <c r="G222" i="48" s="1"/>
  <c r="G460" i="48" s="1"/>
  <c r="G215" i="48"/>
  <c r="G221" i="48" s="1"/>
  <c r="G459" i="48" s="1"/>
  <c r="I291" i="26"/>
  <c r="I297" i="26" s="1"/>
  <c r="I477" i="26" s="1"/>
  <c r="I290" i="26"/>
  <c r="I298" i="26" s="1"/>
  <c r="D63" i="44"/>
  <c r="D71" i="44" s="1"/>
  <c r="D423" i="44" s="1"/>
  <c r="D64" i="44"/>
  <c r="D70" i="44" s="1"/>
  <c r="D422" i="44" s="1"/>
  <c r="H215" i="26"/>
  <c r="H221" i="26" s="1"/>
  <c r="H459" i="26" s="1"/>
  <c r="H214" i="26"/>
  <c r="H222" i="26" s="1"/>
  <c r="H460" i="26" s="1"/>
  <c r="D139" i="46"/>
  <c r="D147" i="46" s="1"/>
  <c r="D441" i="46" s="1"/>
  <c r="D140" i="46"/>
  <c r="D146" i="46" s="1"/>
  <c r="D440" i="46" s="1"/>
  <c r="N317" i="39"/>
  <c r="N323" i="39" s="1"/>
  <c r="N483" i="39" s="1"/>
  <c r="N316" i="39"/>
  <c r="N324" i="39" s="1"/>
  <c r="N322" i="39" s="1"/>
  <c r="M113" i="30"/>
  <c r="M121" i="30" s="1"/>
  <c r="M435" i="30" s="1"/>
  <c r="M114" i="30"/>
  <c r="M120" i="30" s="1"/>
  <c r="M434" i="30" s="1"/>
  <c r="O241" i="51"/>
  <c r="O247" i="51" s="1"/>
  <c r="O465" i="51" s="1"/>
  <c r="O240" i="51"/>
  <c r="O248" i="51" s="1"/>
  <c r="O466" i="51" s="1"/>
  <c r="F241" i="31"/>
  <c r="F247" i="31" s="1"/>
  <c r="F465" i="31" s="1"/>
  <c r="F240" i="31"/>
  <c r="F248" i="31" s="1"/>
  <c r="F246" i="31" s="1"/>
  <c r="N63" i="34"/>
  <c r="N71" i="34" s="1"/>
  <c r="N69" i="34" s="1"/>
  <c r="N64" i="34"/>
  <c r="N70" i="34" s="1"/>
  <c r="N422" i="34" s="1"/>
  <c r="M190" i="45"/>
  <c r="M196" i="45" s="1"/>
  <c r="M453" i="45" s="1"/>
  <c r="M189" i="45"/>
  <c r="M197" i="45" s="1"/>
  <c r="M454" i="45" s="1"/>
  <c r="D189" i="46"/>
  <c r="D197" i="46" s="1"/>
  <c r="D454" i="46" s="1"/>
  <c r="D190" i="46"/>
  <c r="D196" i="46" s="1"/>
  <c r="D453" i="46" s="1"/>
  <c r="E316" i="43"/>
  <c r="E324" i="43" s="1"/>
  <c r="E484" i="43" s="1"/>
  <c r="E317" i="43"/>
  <c r="E323" i="43" s="1"/>
  <c r="E483" i="43" s="1"/>
  <c r="N114" i="43"/>
  <c r="N120" i="43" s="1"/>
  <c r="N434" i="43" s="1"/>
  <c r="N113" i="43"/>
  <c r="N121" i="43" s="1"/>
  <c r="N119" i="43" s="1"/>
  <c r="M114" i="51"/>
  <c r="M120" i="51" s="1"/>
  <c r="M434" i="51" s="1"/>
  <c r="M113" i="51"/>
  <c r="M121" i="51" s="1"/>
  <c r="M435" i="51" s="1"/>
  <c r="K317" i="47"/>
  <c r="K323" i="47" s="1"/>
  <c r="K483" i="47" s="1"/>
  <c r="K508" i="47" s="1"/>
  <c r="K516" i="47" s="1"/>
  <c r="C566" i="47" s="1"/>
  <c r="K316" i="47"/>
  <c r="K324" i="47" s="1"/>
  <c r="K484" i="47" s="1"/>
  <c r="E113" i="26"/>
  <c r="E121" i="26" s="1"/>
  <c r="E435" i="26" s="1"/>
  <c r="E114" i="26"/>
  <c r="E120" i="26" s="1"/>
  <c r="E434" i="26" s="1"/>
  <c r="O139" i="51"/>
  <c r="O147" i="51" s="1"/>
  <c r="O441" i="51" s="1"/>
  <c r="O140" i="51"/>
  <c r="O146" i="51" s="1"/>
  <c r="O440" i="51" s="1"/>
  <c r="AP181" i="17"/>
  <c r="AS47" i="17"/>
  <c r="AN47" i="17"/>
  <c r="AS129" i="17"/>
  <c r="AN129" i="17"/>
  <c r="AS127" i="17"/>
  <c r="AN127" i="17"/>
  <c r="AP76" i="17"/>
  <c r="AP169" i="17"/>
  <c r="AP131" i="17"/>
  <c r="AS124" i="17"/>
  <c r="AN124" i="17"/>
  <c r="AP164" i="17"/>
  <c r="AP183" i="17"/>
  <c r="J176" i="33"/>
  <c r="K173" i="33"/>
  <c r="K445" i="33"/>
  <c r="N427" i="31"/>
  <c r="N97" i="31"/>
  <c r="D100" i="31"/>
  <c r="M100" i="31"/>
  <c r="K274" i="34"/>
  <c r="K470" i="34"/>
  <c r="J277" i="34"/>
  <c r="G488" i="28"/>
  <c r="G353" i="28"/>
  <c r="G350" i="28"/>
  <c r="F488" i="43"/>
  <c r="F350" i="43"/>
  <c r="G353" i="43"/>
  <c r="F350" i="36"/>
  <c r="F488" i="36"/>
  <c r="G353" i="36"/>
  <c r="D353" i="36"/>
  <c r="N97" i="36"/>
  <c r="D100" i="36"/>
  <c r="N427" i="36"/>
  <c r="N488" i="39"/>
  <c r="N350" i="39"/>
  <c r="M353" i="39"/>
  <c r="N494" i="24"/>
  <c r="N375" i="24"/>
  <c r="M378" i="24"/>
  <c r="D378" i="24"/>
  <c r="F274" i="25"/>
  <c r="F470" i="25"/>
  <c r="G277" i="25"/>
  <c r="I97" i="29"/>
  <c r="J100" i="29"/>
  <c r="I427" i="29"/>
  <c r="L470" i="31"/>
  <c r="L274" i="31"/>
  <c r="M277" i="31"/>
  <c r="J494" i="38"/>
  <c r="J375" i="38"/>
  <c r="J378" i="38"/>
  <c r="G176" i="29"/>
  <c r="F445" i="29"/>
  <c r="F173" i="29"/>
  <c r="M427" i="30"/>
  <c r="M97" i="30"/>
  <c r="M100" i="30"/>
  <c r="F470" i="24"/>
  <c r="F274" i="24"/>
  <c r="G277" i="24"/>
  <c r="D277" i="24"/>
  <c r="E488" i="31"/>
  <c r="E350" i="31"/>
  <c r="D353" i="31"/>
  <c r="J353" i="41"/>
  <c r="I350" i="41"/>
  <c r="I488" i="41"/>
  <c r="D43" i="46"/>
  <c r="E43" i="41"/>
  <c r="J43" i="15"/>
  <c r="J415" i="15" s="1"/>
  <c r="M18" i="31"/>
  <c r="I350" i="36"/>
  <c r="I488" i="36"/>
  <c r="J353" i="36"/>
  <c r="D172" i="31"/>
  <c r="D170" i="31" s="1"/>
  <c r="D172" i="27"/>
  <c r="D170" i="27"/>
  <c r="L374" i="34"/>
  <c r="L372" i="34"/>
  <c r="D347" i="43"/>
  <c r="D490" i="43"/>
  <c r="F353" i="43"/>
  <c r="E449" i="45"/>
  <c r="F489" i="48"/>
  <c r="H353" i="48"/>
  <c r="E353" i="48"/>
  <c r="M495" i="45"/>
  <c r="N378" i="45"/>
  <c r="M449" i="37"/>
  <c r="F447" i="33"/>
  <c r="I176" i="33"/>
  <c r="F176" i="33"/>
  <c r="K94" i="34"/>
  <c r="L100" i="34"/>
  <c r="K429" i="34"/>
  <c r="E446" i="30"/>
  <c r="E176" i="30"/>
  <c r="I94" i="52"/>
  <c r="I429" i="52"/>
  <c r="M489" i="40"/>
  <c r="N353" i="40"/>
  <c r="O273" i="49"/>
  <c r="O271" i="49"/>
  <c r="N349" i="46"/>
  <c r="N347" i="46" s="1"/>
  <c r="M474" i="42"/>
  <c r="K97" i="52"/>
  <c r="K427" i="52"/>
  <c r="E449" i="33"/>
  <c r="D495" i="30"/>
  <c r="E378" i="30"/>
  <c r="F372" i="52"/>
  <c r="F496" i="52"/>
  <c r="I378" i="52"/>
  <c r="F378" i="52"/>
  <c r="N349" i="37"/>
  <c r="O495" i="40"/>
  <c r="E378" i="40"/>
  <c r="G172" i="15"/>
  <c r="G170" i="15" s="1"/>
  <c r="K374" i="47"/>
  <c r="K372" i="47" s="1"/>
  <c r="K446" i="45"/>
  <c r="K508" i="45" s="1"/>
  <c r="K516" i="45" s="1"/>
  <c r="C566" i="45" s="1"/>
  <c r="K176" i="45"/>
  <c r="E431" i="31"/>
  <c r="N498" i="31"/>
  <c r="D622" i="31" s="1"/>
  <c r="K498" i="35"/>
  <c r="D628" i="35" s="1"/>
  <c r="J374" i="26"/>
  <c r="J496" i="26" s="1"/>
  <c r="J372" i="26"/>
  <c r="J94" i="30"/>
  <c r="J429" i="30"/>
  <c r="N170" i="44"/>
  <c r="N447" i="44"/>
  <c r="F176" i="44"/>
  <c r="L446" i="40"/>
  <c r="N176" i="40"/>
  <c r="N172" i="46"/>
  <c r="N170" i="46" s="1"/>
  <c r="L172" i="36"/>
  <c r="N474" i="31"/>
  <c r="M431" i="24"/>
  <c r="F431" i="41"/>
  <c r="K496" i="35"/>
  <c r="L378" i="35"/>
  <c r="F170" i="34"/>
  <c r="F447" i="34"/>
  <c r="I176" i="34"/>
  <c r="D273" i="30"/>
  <c r="D271" i="30"/>
  <c r="M96" i="52"/>
  <c r="M94" i="52" s="1"/>
  <c r="E349" i="34"/>
  <c r="E490" i="34" s="1"/>
  <c r="I94" i="15"/>
  <c r="I429" i="15"/>
  <c r="L100" i="15"/>
  <c r="F347" i="47"/>
  <c r="F490" i="47"/>
  <c r="I353" i="47"/>
  <c r="M96" i="45"/>
  <c r="M94" i="45" s="1"/>
  <c r="N431" i="42"/>
  <c r="O431" i="24"/>
  <c r="M498" i="28"/>
  <c r="D621" i="28" s="1"/>
  <c r="F349" i="34"/>
  <c r="F347" i="34" s="1"/>
  <c r="I349" i="30"/>
  <c r="I347" i="30"/>
  <c r="K489" i="52"/>
  <c r="K353" i="52"/>
  <c r="J374" i="44"/>
  <c r="J372" i="44"/>
  <c r="J374" i="40"/>
  <c r="J496" i="40" s="1"/>
  <c r="J273" i="50"/>
  <c r="J271" i="50"/>
  <c r="N489" i="47"/>
  <c r="E353" i="47"/>
  <c r="F428" i="45"/>
  <c r="H100" i="45"/>
  <c r="N353" i="27"/>
  <c r="I489" i="27"/>
  <c r="K353" i="27"/>
  <c r="L471" i="24"/>
  <c r="N277" i="24"/>
  <c r="E378" i="28"/>
  <c r="D495" i="28"/>
  <c r="O374" i="48"/>
  <c r="O372" i="48"/>
  <c r="K96" i="46"/>
  <c r="N446" i="51"/>
  <c r="E176" i="51"/>
  <c r="N176" i="51"/>
  <c r="J113" i="29"/>
  <c r="J121" i="29" s="1"/>
  <c r="J435" i="29" s="1"/>
  <c r="J114" i="29"/>
  <c r="J120" i="29" s="1"/>
  <c r="J434" i="29" s="1"/>
  <c r="N494" i="38"/>
  <c r="M378" i="38"/>
  <c r="N375" i="38"/>
  <c r="D378" i="38"/>
  <c r="D64" i="42"/>
  <c r="D70" i="42" s="1"/>
  <c r="D422" i="42" s="1"/>
  <c r="D63" i="42"/>
  <c r="D71" i="42" s="1"/>
  <c r="D423" i="42" s="1"/>
  <c r="I290" i="28"/>
  <c r="I298" i="28" s="1"/>
  <c r="I291" i="28"/>
  <c r="I297" i="28" s="1"/>
  <c r="I477" i="28" s="1"/>
  <c r="E190" i="34"/>
  <c r="E196" i="34" s="1"/>
  <c r="E453" i="34" s="1"/>
  <c r="E189" i="34"/>
  <c r="H317" i="31"/>
  <c r="H323" i="31" s="1"/>
  <c r="H483" i="31" s="1"/>
  <c r="H316" i="31"/>
  <c r="H324" i="31" s="1"/>
  <c r="H484" i="31" s="1"/>
  <c r="M64" i="32"/>
  <c r="M70" i="32" s="1"/>
  <c r="M422" i="32" s="1"/>
  <c r="M63" i="32"/>
  <c r="M71" i="32" s="1"/>
  <c r="M423" i="32" s="1"/>
  <c r="D215" i="31"/>
  <c r="D221" i="31" s="1"/>
  <c r="D459" i="31" s="1"/>
  <c r="D214" i="31"/>
  <c r="D222" i="31" s="1"/>
  <c r="D460" i="31" s="1"/>
  <c r="N139" i="37"/>
  <c r="N147" i="37" s="1"/>
  <c r="N145" i="37" s="1"/>
  <c r="N140" i="37"/>
  <c r="N146" i="37" s="1"/>
  <c r="N440" i="37" s="1"/>
  <c r="M63" i="43"/>
  <c r="M71" i="43" s="1"/>
  <c r="M423" i="43" s="1"/>
  <c r="M64" i="43"/>
  <c r="M70" i="43" s="1"/>
  <c r="M422" i="43" s="1"/>
  <c r="E496" i="33"/>
  <c r="F378" i="33"/>
  <c r="F63" i="41"/>
  <c r="F71" i="41" s="1"/>
  <c r="F69" i="41" s="1"/>
  <c r="F64" i="41"/>
  <c r="F70" i="41" s="1"/>
  <c r="O316" i="33"/>
  <c r="O324" i="33" s="1"/>
  <c r="O484" i="33" s="1"/>
  <c r="O317" i="33"/>
  <c r="O323" i="33" s="1"/>
  <c r="O483" i="33" s="1"/>
  <c r="F139" i="36"/>
  <c r="F147" i="36" s="1"/>
  <c r="F145" i="36" s="1"/>
  <c r="F140" i="36"/>
  <c r="F146" i="36" s="1"/>
  <c r="F148" i="36" s="1"/>
  <c r="L139" i="42"/>
  <c r="L147" i="42" s="1"/>
  <c r="L145" i="42" s="1"/>
  <c r="L140" i="42"/>
  <c r="L146" i="42" s="1"/>
  <c r="L440" i="42" s="1"/>
  <c r="F290" i="40"/>
  <c r="F298" i="40" s="1"/>
  <c r="F296" i="40" s="1"/>
  <c r="F291" i="40"/>
  <c r="F297" i="40" s="1"/>
  <c r="F477" i="40" s="1"/>
  <c r="J474" i="42"/>
  <c r="I317" i="46"/>
  <c r="I323" i="46" s="1"/>
  <c r="I316" i="46"/>
  <c r="I324" i="46" s="1"/>
  <c r="I322" i="46" s="1"/>
  <c r="K391" i="30"/>
  <c r="K399" i="30" s="1"/>
  <c r="K502" i="30" s="1"/>
  <c r="K392" i="30"/>
  <c r="K398" i="30" s="1"/>
  <c r="K501" i="30" s="1"/>
  <c r="K290" i="35"/>
  <c r="K298" i="35" s="1"/>
  <c r="K478" i="35" s="1"/>
  <c r="K291" i="35"/>
  <c r="K297" i="35" s="1"/>
  <c r="K477" i="35" s="1"/>
  <c r="K113" i="46"/>
  <c r="K121" i="46" s="1"/>
  <c r="K435" i="46" s="1"/>
  <c r="K114" i="46"/>
  <c r="K120" i="46" s="1"/>
  <c r="K434" i="46" s="1"/>
  <c r="G489" i="26"/>
  <c r="H353" i="26"/>
  <c r="D489" i="27"/>
  <c r="E353" i="27"/>
  <c r="H374" i="34"/>
  <c r="F428" i="44"/>
  <c r="H100" i="44"/>
  <c r="K372" i="48"/>
  <c r="K496" i="48"/>
  <c r="L378" i="48"/>
  <c r="L94" i="46"/>
  <c r="L429" i="46"/>
  <c r="O100" i="46"/>
  <c r="L495" i="46"/>
  <c r="N378" i="46"/>
  <c r="L64" i="45"/>
  <c r="L70" i="45" s="1"/>
  <c r="L422" i="45" s="1"/>
  <c r="L63" i="45"/>
  <c r="L71" i="45" s="1"/>
  <c r="L69" i="45" s="1"/>
  <c r="Y541" i="14"/>
  <c r="G18" i="49"/>
  <c r="G409" i="49" s="1"/>
  <c r="M195" i="50"/>
  <c r="K18" i="28"/>
  <c r="O43" i="40"/>
  <c r="K43" i="29"/>
  <c r="E18" i="39"/>
  <c r="D43" i="44"/>
  <c r="D415" i="44" s="1"/>
  <c r="D492" i="51"/>
  <c r="J474" i="43"/>
  <c r="E173" i="43"/>
  <c r="E445" i="43"/>
  <c r="E349" i="30"/>
  <c r="E347" i="30"/>
  <c r="D273" i="52"/>
  <c r="D271" i="52"/>
  <c r="K495" i="37"/>
  <c r="K378" i="37"/>
  <c r="K94" i="43"/>
  <c r="K96" i="43"/>
  <c r="K429" i="43" s="1"/>
  <c r="F349" i="48"/>
  <c r="F347" i="48"/>
  <c r="M372" i="45"/>
  <c r="M496" i="45"/>
  <c r="D498" i="25"/>
  <c r="D630" i="25" s="1"/>
  <c r="F273" i="26"/>
  <c r="F271" i="26" s="1"/>
  <c r="G489" i="27"/>
  <c r="H353" i="27"/>
  <c r="I471" i="36"/>
  <c r="K277" i="36"/>
  <c r="K172" i="44"/>
  <c r="K447" i="44" s="1"/>
  <c r="K170" i="44"/>
  <c r="O471" i="40"/>
  <c r="E277" i="40"/>
  <c r="L471" i="48"/>
  <c r="N277" i="48"/>
  <c r="N495" i="45"/>
  <c r="E378" i="45"/>
  <c r="D492" i="25"/>
  <c r="K431" i="29"/>
  <c r="N431" i="26"/>
  <c r="H449" i="33"/>
  <c r="L170" i="52"/>
  <c r="L447" i="52"/>
  <c r="O176" i="52"/>
  <c r="K353" i="44"/>
  <c r="I489" i="44"/>
  <c r="F489" i="40"/>
  <c r="H353" i="40"/>
  <c r="I446" i="47"/>
  <c r="K176" i="47"/>
  <c r="D449" i="35"/>
  <c r="I471" i="26"/>
  <c r="K277" i="26"/>
  <c r="O471" i="27"/>
  <c r="E277" i="27"/>
  <c r="K347" i="15"/>
  <c r="K490" i="15"/>
  <c r="L353" i="15"/>
  <c r="O273" i="48"/>
  <c r="O271" i="48" s="1"/>
  <c r="K489" i="45"/>
  <c r="K353" i="45"/>
  <c r="O391" i="25"/>
  <c r="O399" i="25" s="1"/>
  <c r="O502" i="25" s="1"/>
  <c r="O392" i="25"/>
  <c r="O398" i="25" s="1"/>
  <c r="O501" i="25" s="1"/>
  <c r="O100" i="42"/>
  <c r="L429" i="42"/>
  <c r="L470" i="37"/>
  <c r="M277" i="37"/>
  <c r="L274" i="37"/>
  <c r="O431" i="41"/>
  <c r="K474" i="27"/>
  <c r="I495" i="26"/>
  <c r="K378" i="26"/>
  <c r="E378" i="27"/>
  <c r="O495" i="27"/>
  <c r="N474" i="50"/>
  <c r="E374" i="40"/>
  <c r="E496" i="40" s="1"/>
  <c r="I428" i="15"/>
  <c r="K100" i="15"/>
  <c r="F489" i="47"/>
  <c r="H353" i="47"/>
  <c r="M428" i="45"/>
  <c r="M508" i="45" s="1"/>
  <c r="M516" i="45" s="1"/>
  <c r="C568" i="45" s="1"/>
  <c r="N100" i="45"/>
  <c r="M498" i="51"/>
  <c r="D621" i="51" s="1"/>
  <c r="O271" i="36"/>
  <c r="J446" i="34"/>
  <c r="K176" i="34"/>
  <c r="J172" i="30"/>
  <c r="J447" i="30" s="1"/>
  <c r="J170" i="30"/>
  <c r="E428" i="52"/>
  <c r="E100" i="52"/>
  <c r="F489" i="49"/>
  <c r="H353" i="49"/>
  <c r="G372" i="46"/>
  <c r="I378" i="46"/>
  <c r="G496" i="46"/>
  <c r="O471" i="34"/>
  <c r="E277" i="34"/>
  <c r="J431" i="33"/>
  <c r="D449" i="32"/>
  <c r="I494" i="47"/>
  <c r="I375" i="47"/>
  <c r="J96" i="26"/>
  <c r="J429" i="26" s="1"/>
  <c r="I172" i="27"/>
  <c r="H94" i="43"/>
  <c r="H429" i="43"/>
  <c r="I100" i="43"/>
  <c r="H172" i="15"/>
  <c r="H447" i="15" s="1"/>
  <c r="H170" i="15"/>
  <c r="J273" i="45"/>
  <c r="J472" i="45" s="1"/>
  <c r="J271" i="45"/>
  <c r="G316" i="15"/>
  <c r="G324" i="15" s="1"/>
  <c r="G484" i="15" s="1"/>
  <c r="G317" i="15"/>
  <c r="G323" i="15" s="1"/>
  <c r="G483" i="15" s="1"/>
  <c r="H290" i="48"/>
  <c r="H298" i="48" s="1"/>
  <c r="H478" i="48" s="1"/>
  <c r="H291" i="48"/>
  <c r="H297" i="48" s="1"/>
  <c r="H477" i="48" s="1"/>
  <c r="C629" i="15"/>
  <c r="I139" i="43"/>
  <c r="I147" i="43" s="1"/>
  <c r="I145" i="43" s="1"/>
  <c r="I140" i="43"/>
  <c r="I146" i="43" s="1"/>
  <c r="I440" i="43" s="1"/>
  <c r="D241" i="40"/>
  <c r="D247" i="40" s="1"/>
  <c r="D465" i="40" s="1"/>
  <c r="D240" i="40"/>
  <c r="D248" i="40" s="1"/>
  <c r="D466" i="40" s="1"/>
  <c r="J391" i="47"/>
  <c r="J399" i="47" s="1"/>
  <c r="J502" i="47" s="1"/>
  <c r="J392" i="47"/>
  <c r="J398" i="47" s="1"/>
  <c r="J501" i="47" s="1"/>
  <c r="J508" i="47" s="1"/>
  <c r="J516" i="47" s="1"/>
  <c r="C565" i="47" s="1"/>
  <c r="J449" i="24"/>
  <c r="H114" i="45"/>
  <c r="H120" i="45" s="1"/>
  <c r="H434" i="45" s="1"/>
  <c r="H113" i="45"/>
  <c r="H121" i="45" s="1"/>
  <c r="H435" i="45" s="1"/>
  <c r="F63" i="38"/>
  <c r="F71" i="38" s="1"/>
  <c r="F69" i="38" s="1"/>
  <c r="F64" i="38"/>
  <c r="F70" i="38" s="1"/>
  <c r="F422" i="38" s="1"/>
  <c r="L214" i="52"/>
  <c r="L222" i="52" s="1"/>
  <c r="L220" i="52" s="1"/>
  <c r="L215" i="52"/>
  <c r="L221" i="52" s="1"/>
  <c r="L459" i="52" s="1"/>
  <c r="M431" i="35"/>
  <c r="G113" i="15"/>
  <c r="G121" i="15" s="1"/>
  <c r="G435" i="15" s="1"/>
  <c r="G114" i="15"/>
  <c r="G120" i="15" s="1"/>
  <c r="G434" i="15" s="1"/>
  <c r="O214" i="24"/>
  <c r="O222" i="24" s="1"/>
  <c r="O460" i="24" s="1"/>
  <c r="O215" i="24"/>
  <c r="O221" i="24" s="1"/>
  <c r="O459" i="24" s="1"/>
  <c r="J241" i="34"/>
  <c r="J247" i="34" s="1"/>
  <c r="J465" i="34" s="1"/>
  <c r="J508" i="34" s="1"/>
  <c r="J516" i="34" s="1"/>
  <c r="C565" i="34" s="1"/>
  <c r="J240" i="34"/>
  <c r="J248" i="34" s="1"/>
  <c r="J466" i="34" s="1"/>
  <c r="H214" i="36"/>
  <c r="H222" i="36" s="1"/>
  <c r="H460" i="36" s="1"/>
  <c r="H215" i="36"/>
  <c r="H221" i="36" s="1"/>
  <c r="H459" i="36" s="1"/>
  <c r="H508" i="36" s="1"/>
  <c r="H516" i="36" s="1"/>
  <c r="C563" i="36" s="1"/>
  <c r="J474" i="33"/>
  <c r="J392" i="31"/>
  <c r="J398" i="31" s="1"/>
  <c r="J501" i="31" s="1"/>
  <c r="J391" i="31"/>
  <c r="I428" i="26"/>
  <c r="K100" i="26"/>
  <c r="M446" i="27"/>
  <c r="N176" i="27"/>
  <c r="O349" i="39"/>
  <c r="O490" i="39" s="1"/>
  <c r="I428" i="43"/>
  <c r="K100" i="43"/>
  <c r="O172" i="15"/>
  <c r="O170" i="15"/>
  <c r="H96" i="48"/>
  <c r="H429" i="48" s="1"/>
  <c r="I273" i="45"/>
  <c r="I271" i="45" s="1"/>
  <c r="Y539" i="14"/>
  <c r="Y544" i="14"/>
  <c r="O508" i="33"/>
  <c r="O516" i="33" s="1"/>
  <c r="C570" i="33" s="1"/>
  <c r="N226" i="52"/>
  <c r="D273" i="34"/>
  <c r="D472" i="34" s="1"/>
  <c r="D271" i="34"/>
  <c r="E489" i="30"/>
  <c r="E353" i="30"/>
  <c r="D471" i="52"/>
  <c r="D508" i="52" s="1"/>
  <c r="D516" i="52" s="1"/>
  <c r="C559" i="52" s="1"/>
  <c r="E277" i="52"/>
  <c r="K374" i="37"/>
  <c r="K372" i="37"/>
  <c r="K172" i="15"/>
  <c r="K170" i="15"/>
  <c r="G428" i="48"/>
  <c r="H100" i="48"/>
  <c r="H446" i="45"/>
  <c r="H508" i="45" s="1"/>
  <c r="H516" i="45" s="1"/>
  <c r="C563" i="45" s="1"/>
  <c r="H176" i="45"/>
  <c r="N64" i="48"/>
  <c r="N70" i="48" s="1"/>
  <c r="N422" i="48" s="1"/>
  <c r="N63" i="48"/>
  <c r="N71" i="48" s="1"/>
  <c r="N69" i="48" s="1"/>
  <c r="D431" i="32"/>
  <c r="I474" i="29"/>
  <c r="K447" i="33"/>
  <c r="L176" i="33"/>
  <c r="F471" i="26"/>
  <c r="H277" i="26"/>
  <c r="G349" i="27"/>
  <c r="G347" i="27"/>
  <c r="I273" i="36"/>
  <c r="I271" i="36" s="1"/>
  <c r="O273" i="40"/>
  <c r="O271" i="40" s="1"/>
  <c r="L273" i="48"/>
  <c r="N374" i="45"/>
  <c r="N372" i="45"/>
  <c r="N392" i="52"/>
  <c r="N398" i="52" s="1"/>
  <c r="N501" i="52" s="1"/>
  <c r="N391" i="52"/>
  <c r="N399" i="52" s="1"/>
  <c r="H170" i="34"/>
  <c r="H273" i="34"/>
  <c r="H472" i="34" s="1"/>
  <c r="H271" i="34"/>
  <c r="K273" i="30"/>
  <c r="K472" i="30" s="1"/>
  <c r="L446" i="52"/>
  <c r="N176" i="52"/>
  <c r="I349" i="44"/>
  <c r="F349" i="40"/>
  <c r="F347" i="40"/>
  <c r="D374" i="49"/>
  <c r="D496" i="49" s="1"/>
  <c r="I170" i="47"/>
  <c r="I447" i="47"/>
  <c r="L176" i="47"/>
  <c r="K474" i="34"/>
  <c r="F447" i="29"/>
  <c r="I176" i="29"/>
  <c r="H474" i="49"/>
  <c r="I273" i="26"/>
  <c r="I271" i="26" s="1"/>
  <c r="O273" i="27"/>
  <c r="O271" i="27" s="1"/>
  <c r="N429" i="36"/>
  <c r="F100" i="36"/>
  <c r="D172" i="43"/>
  <c r="D447" i="43" s="1"/>
  <c r="K489" i="15"/>
  <c r="K353" i="15"/>
  <c r="O471" i="48"/>
  <c r="E277" i="48"/>
  <c r="K347" i="45"/>
  <c r="K349" i="45"/>
  <c r="L427" i="42"/>
  <c r="L97" i="42"/>
  <c r="M100" i="42"/>
  <c r="D431" i="24"/>
  <c r="I374" i="26"/>
  <c r="I372" i="26" s="1"/>
  <c r="O374" i="27"/>
  <c r="O372" i="27" s="1"/>
  <c r="E474" i="50"/>
  <c r="M489" i="44"/>
  <c r="N353" i="44"/>
  <c r="O495" i="49"/>
  <c r="E378" i="49"/>
  <c r="L428" i="47"/>
  <c r="N100" i="47"/>
  <c r="D471" i="25"/>
  <c r="E277" i="25"/>
  <c r="J492" i="46"/>
  <c r="F431" i="24"/>
  <c r="J172" i="34"/>
  <c r="J170" i="34" s="1"/>
  <c r="E96" i="52"/>
  <c r="E94" i="52" s="1"/>
  <c r="D349" i="44"/>
  <c r="D490" i="44" s="1"/>
  <c r="K271" i="40"/>
  <c r="K472" i="40"/>
  <c r="F349" i="49"/>
  <c r="F347" i="49" s="1"/>
  <c r="G495" i="46"/>
  <c r="H378" i="46"/>
  <c r="O273" i="34"/>
  <c r="G449" i="32"/>
  <c r="G490" i="28"/>
  <c r="I353" i="28"/>
  <c r="O492" i="52"/>
  <c r="K498" i="38"/>
  <c r="D628" i="38" s="1"/>
  <c r="I446" i="27"/>
  <c r="K176" i="27"/>
  <c r="D349" i="39"/>
  <c r="D490" i="39" s="1"/>
  <c r="H428" i="43"/>
  <c r="H100" i="43"/>
  <c r="J172" i="48"/>
  <c r="J447" i="48" s="1"/>
  <c r="J170" i="48"/>
  <c r="C625" i="15"/>
  <c r="F490" i="36"/>
  <c r="F353" i="36"/>
  <c r="I353" i="36"/>
  <c r="H64" i="31"/>
  <c r="H70" i="31" s="1"/>
  <c r="H422" i="31" s="1"/>
  <c r="H63" i="31"/>
  <c r="H71" i="31" s="1"/>
  <c r="H423" i="31" s="1"/>
  <c r="D139" i="33"/>
  <c r="D147" i="33" s="1"/>
  <c r="D441" i="33" s="1"/>
  <c r="D140" i="33"/>
  <c r="D146" i="33" s="1"/>
  <c r="D440" i="33" s="1"/>
  <c r="O189" i="32"/>
  <c r="O197" i="32" s="1"/>
  <c r="O454" i="32" s="1"/>
  <c r="O190" i="32"/>
  <c r="O196" i="32" s="1"/>
  <c r="O453" i="32" s="1"/>
  <c r="J241" i="52"/>
  <c r="J247" i="52" s="1"/>
  <c r="J465" i="52" s="1"/>
  <c r="J240" i="52"/>
  <c r="J248" i="52" s="1"/>
  <c r="J466" i="52" s="1"/>
  <c r="G113" i="35"/>
  <c r="G121" i="35" s="1"/>
  <c r="G435" i="35" s="1"/>
  <c r="G114" i="35"/>
  <c r="G120" i="35" s="1"/>
  <c r="G434" i="35" s="1"/>
  <c r="I114" i="50"/>
  <c r="I120" i="50" s="1"/>
  <c r="I434" i="50" s="1"/>
  <c r="I113" i="50"/>
  <c r="I121" i="50" s="1"/>
  <c r="I119" i="50" s="1"/>
  <c r="I474" i="42"/>
  <c r="G474" i="29"/>
  <c r="H240" i="39"/>
  <c r="H248" i="39" s="1"/>
  <c r="H466" i="39" s="1"/>
  <c r="H241" i="39"/>
  <c r="H247" i="39" s="1"/>
  <c r="H465" i="39" s="1"/>
  <c r="H508" i="39" s="1"/>
  <c r="H516" i="39" s="1"/>
  <c r="C563" i="39" s="1"/>
  <c r="J114" i="36"/>
  <c r="J120" i="36" s="1"/>
  <c r="J434" i="36" s="1"/>
  <c r="J113" i="36"/>
  <c r="J121" i="36" s="1"/>
  <c r="J435" i="36" s="1"/>
  <c r="O189" i="43"/>
  <c r="O197" i="43" s="1"/>
  <c r="O454" i="43" s="1"/>
  <c r="O190" i="43"/>
  <c r="O196" i="43" s="1"/>
  <c r="O453" i="43" s="1"/>
  <c r="G392" i="24"/>
  <c r="G398" i="24" s="1"/>
  <c r="G501" i="24" s="1"/>
  <c r="G391" i="24"/>
  <c r="G399" i="24" s="1"/>
  <c r="G502" i="24" s="1"/>
  <c r="F113" i="24"/>
  <c r="F121" i="24" s="1"/>
  <c r="F119" i="24" s="1"/>
  <c r="F114" i="24"/>
  <c r="F120" i="24" s="1"/>
  <c r="F434" i="24" s="1"/>
  <c r="J449" i="43"/>
  <c r="I391" i="45"/>
  <c r="I399" i="45" s="1"/>
  <c r="I397" i="45" s="1"/>
  <c r="I392" i="45"/>
  <c r="I398" i="45" s="1"/>
  <c r="D291" i="34"/>
  <c r="D297" i="34" s="1"/>
  <c r="D477" i="34" s="1"/>
  <c r="D290" i="34"/>
  <c r="D298" i="34" s="1"/>
  <c r="D478" i="34" s="1"/>
  <c r="O139" i="31"/>
  <c r="O147" i="31" s="1"/>
  <c r="O441" i="31" s="1"/>
  <c r="O140" i="31"/>
  <c r="O146" i="31" s="1"/>
  <c r="O440" i="31" s="1"/>
  <c r="O508" i="31" s="1"/>
  <c r="O516" i="31" s="1"/>
  <c r="C570" i="31" s="1"/>
  <c r="E316" i="32"/>
  <c r="E317" i="32"/>
  <c r="E323" i="32" s="1"/>
  <c r="E483" i="32" s="1"/>
  <c r="M114" i="40"/>
  <c r="M120" i="40" s="1"/>
  <c r="M434" i="40" s="1"/>
  <c r="M113" i="40"/>
  <c r="M121" i="40" s="1"/>
  <c r="M435" i="40" s="1"/>
  <c r="M140" i="32"/>
  <c r="M146" i="32" s="1"/>
  <c r="M440" i="32" s="1"/>
  <c r="M139" i="32"/>
  <c r="M147" i="32" s="1"/>
  <c r="M441" i="32" s="1"/>
  <c r="G64" i="30"/>
  <c r="G70" i="30" s="1"/>
  <c r="G422" i="30" s="1"/>
  <c r="G63" i="30"/>
  <c r="G71" i="30" s="1"/>
  <c r="G423" i="30" s="1"/>
  <c r="D113" i="37"/>
  <c r="D121" i="37" s="1"/>
  <c r="D435" i="37" s="1"/>
  <c r="D114" i="37"/>
  <c r="D120" i="37" s="1"/>
  <c r="D434" i="37" s="1"/>
  <c r="I96" i="26"/>
  <c r="I94" i="26"/>
  <c r="M170" i="27"/>
  <c r="O176" i="27"/>
  <c r="M447" i="27"/>
  <c r="O489" i="39"/>
  <c r="E353" i="39"/>
  <c r="I96" i="43"/>
  <c r="I94" i="43"/>
  <c r="O446" i="15"/>
  <c r="O508" i="15" s="1"/>
  <c r="O516" i="15" s="1"/>
  <c r="C570" i="15" s="1"/>
  <c r="E176" i="15"/>
  <c r="I471" i="45"/>
  <c r="K277" i="45"/>
  <c r="X535" i="14"/>
  <c r="Y535" i="14" s="1"/>
  <c r="Y542" i="14"/>
  <c r="AQ175" i="17"/>
  <c r="AO175" i="17"/>
  <c r="AT175" i="17"/>
  <c r="AR175" i="17"/>
  <c r="E508" i="44"/>
  <c r="E516" i="44" s="1"/>
  <c r="C560" i="44" s="1"/>
  <c r="O18" i="41"/>
  <c r="N496" i="24"/>
  <c r="O378" i="24"/>
  <c r="D96" i="34"/>
  <c r="D94" i="34" s="1"/>
  <c r="I446" i="30"/>
  <c r="K176" i="30"/>
  <c r="F374" i="44"/>
  <c r="N347" i="40"/>
  <c r="N490" i="40"/>
  <c r="K446" i="15"/>
  <c r="K176" i="15"/>
  <c r="G96" i="48"/>
  <c r="G94" i="48"/>
  <c r="H172" i="45"/>
  <c r="H170" i="45" s="1"/>
  <c r="F241" i="41"/>
  <c r="F247" i="41" s="1"/>
  <c r="F465" i="41" s="1"/>
  <c r="F240" i="41"/>
  <c r="D449" i="28"/>
  <c r="J375" i="31"/>
  <c r="J494" i="31"/>
  <c r="K492" i="36"/>
  <c r="F495" i="30"/>
  <c r="H378" i="30"/>
  <c r="L495" i="52"/>
  <c r="N378" i="52"/>
  <c r="N349" i="34"/>
  <c r="K349" i="43"/>
  <c r="K347" i="43"/>
  <c r="N176" i="15"/>
  <c r="L446" i="15"/>
  <c r="L96" i="48"/>
  <c r="L94" i="48" s="1"/>
  <c r="L446" i="45"/>
  <c r="N176" i="45"/>
  <c r="M496" i="31"/>
  <c r="O378" i="31"/>
  <c r="F449" i="37"/>
  <c r="K449" i="33"/>
  <c r="H428" i="34"/>
  <c r="H100" i="34"/>
  <c r="D96" i="30"/>
  <c r="D94" i="30"/>
  <c r="H492" i="43"/>
  <c r="G172" i="44"/>
  <c r="N446" i="40"/>
  <c r="E176" i="40"/>
  <c r="H273" i="49"/>
  <c r="H472" i="49" s="1"/>
  <c r="F446" i="46"/>
  <c r="H176" i="46"/>
  <c r="J427" i="40"/>
  <c r="J97" i="40"/>
  <c r="J100" i="40"/>
  <c r="K274" i="28"/>
  <c r="K470" i="28"/>
  <c r="J277" i="28"/>
  <c r="N474" i="34"/>
  <c r="K378" i="30"/>
  <c r="J495" i="30"/>
  <c r="J508" i="30" s="1"/>
  <c r="J516" i="30" s="1"/>
  <c r="C565" i="30" s="1"/>
  <c r="J374" i="52"/>
  <c r="J496" i="52" s="1"/>
  <c r="I347" i="37"/>
  <c r="I490" i="37"/>
  <c r="L353" i="37"/>
  <c r="I374" i="40"/>
  <c r="I372" i="40" s="1"/>
  <c r="M96" i="15"/>
  <c r="H374" i="47"/>
  <c r="H372" i="47"/>
  <c r="I428" i="45"/>
  <c r="K100" i="45"/>
  <c r="K431" i="40"/>
  <c r="N490" i="39"/>
  <c r="O353" i="39"/>
  <c r="F353" i="39"/>
  <c r="D498" i="50"/>
  <c r="D630" i="50" s="1"/>
  <c r="H498" i="38"/>
  <c r="D625" i="38" s="1"/>
  <c r="L173" i="30"/>
  <c r="L445" i="30"/>
  <c r="M176" i="30"/>
  <c r="M471" i="26"/>
  <c r="N277" i="26"/>
  <c r="D273" i="27"/>
  <c r="D472" i="27" s="1"/>
  <c r="D271" i="27"/>
  <c r="M349" i="44"/>
  <c r="M347" i="44" s="1"/>
  <c r="D349" i="40"/>
  <c r="D490" i="40" s="1"/>
  <c r="D347" i="40"/>
  <c r="O374" i="49"/>
  <c r="O372" i="49"/>
  <c r="L96" i="47"/>
  <c r="L94" i="47"/>
  <c r="D273" i="25"/>
  <c r="D271" i="25" s="1"/>
  <c r="G474" i="31"/>
  <c r="C623" i="15"/>
  <c r="C627" i="15"/>
  <c r="C628" i="15"/>
  <c r="C626" i="15"/>
  <c r="C622" i="15"/>
  <c r="L488" i="52"/>
  <c r="L350" i="52"/>
  <c r="M353" i="52"/>
  <c r="I470" i="27"/>
  <c r="I274" i="27"/>
  <c r="M495" i="26"/>
  <c r="N378" i="26"/>
  <c r="D374" i="27"/>
  <c r="D496" i="27" s="1"/>
  <c r="N470" i="50"/>
  <c r="N274" i="50"/>
  <c r="M277" i="50"/>
  <c r="M446" i="44"/>
  <c r="N176" i="44"/>
  <c r="K446" i="40"/>
  <c r="K176" i="40"/>
  <c r="G495" i="48"/>
  <c r="H378" i="48"/>
  <c r="H96" i="46"/>
  <c r="H94" i="46"/>
  <c r="E349" i="44"/>
  <c r="E490" i="44" s="1"/>
  <c r="E347" i="44"/>
  <c r="H474" i="42"/>
  <c r="M449" i="26"/>
  <c r="I498" i="39"/>
  <c r="D626" i="39" s="1"/>
  <c r="J349" i="34"/>
  <c r="J347" i="34" s="1"/>
  <c r="J349" i="30"/>
  <c r="J490" i="30" s="1"/>
  <c r="N374" i="44"/>
  <c r="N372" i="44"/>
  <c r="H495" i="40"/>
  <c r="H378" i="40"/>
  <c r="G471" i="50"/>
  <c r="H277" i="50"/>
  <c r="I489" i="47"/>
  <c r="K353" i="47"/>
  <c r="N428" i="45"/>
  <c r="E100" i="45"/>
  <c r="N431" i="30"/>
  <c r="C622" i="42"/>
  <c r="C632" i="15"/>
  <c r="K215" i="33"/>
  <c r="K221" i="33" s="1"/>
  <c r="K459" i="33" s="1"/>
  <c r="K214" i="33"/>
  <c r="K222" i="33" s="1"/>
  <c r="K460" i="33" s="1"/>
  <c r="K316" i="24"/>
  <c r="K324" i="24" s="1"/>
  <c r="K484" i="24" s="1"/>
  <c r="K317" i="24"/>
  <c r="K323" i="24" s="1"/>
  <c r="K483" i="24" s="1"/>
  <c r="G498" i="39"/>
  <c r="D624" i="39" s="1"/>
  <c r="M316" i="44"/>
  <c r="M324" i="44" s="1"/>
  <c r="M484" i="44" s="1"/>
  <c r="M317" i="44"/>
  <c r="M323" i="44" s="1"/>
  <c r="M483" i="44" s="1"/>
  <c r="M508" i="44" s="1"/>
  <c r="M516" i="44" s="1"/>
  <c r="C568" i="44" s="1"/>
  <c r="K316" i="51"/>
  <c r="K324" i="51" s="1"/>
  <c r="K484" i="51" s="1"/>
  <c r="K317" i="51"/>
  <c r="K323" i="51" s="1"/>
  <c r="K483" i="51" s="1"/>
  <c r="G277" i="42"/>
  <c r="F274" i="42"/>
  <c r="F470" i="42"/>
  <c r="L240" i="43"/>
  <c r="L248" i="43" s="1"/>
  <c r="L246" i="43" s="1"/>
  <c r="L241" i="43"/>
  <c r="L247" i="43" s="1"/>
  <c r="L465" i="43" s="1"/>
  <c r="H316" i="37"/>
  <c r="H324" i="37" s="1"/>
  <c r="H484" i="37" s="1"/>
  <c r="H317" i="37"/>
  <c r="H323" i="37" s="1"/>
  <c r="H483" i="37" s="1"/>
  <c r="K214" i="49"/>
  <c r="K222" i="49" s="1"/>
  <c r="K460" i="49" s="1"/>
  <c r="K215" i="49"/>
  <c r="K221" i="49" s="1"/>
  <c r="K459" i="49" s="1"/>
  <c r="K508" i="49" s="1"/>
  <c r="K516" i="49" s="1"/>
  <c r="C566" i="49" s="1"/>
  <c r="L140" i="45"/>
  <c r="L146" i="45" s="1"/>
  <c r="L139" i="45"/>
  <c r="L147" i="45" s="1"/>
  <c r="L145" i="45" s="1"/>
  <c r="J64" i="46"/>
  <c r="J70" i="46" s="1"/>
  <c r="J422" i="46" s="1"/>
  <c r="J63" i="46"/>
  <c r="J71" i="46" s="1"/>
  <c r="J423" i="46" s="1"/>
  <c r="K316" i="34"/>
  <c r="K324" i="34" s="1"/>
  <c r="K484" i="34" s="1"/>
  <c r="K317" i="34"/>
  <c r="K323" i="34" s="1"/>
  <c r="K483" i="34" s="1"/>
  <c r="K498" i="25"/>
  <c r="D628" i="25" s="1"/>
  <c r="K140" i="15"/>
  <c r="K146" i="15" s="1"/>
  <c r="K440" i="15" s="1"/>
  <c r="K139" i="15"/>
  <c r="K147" i="15" s="1"/>
  <c r="K441" i="15" s="1"/>
  <c r="F291" i="32"/>
  <c r="F297" i="32" s="1"/>
  <c r="F477" i="32" s="1"/>
  <c r="F290" i="32"/>
  <c r="F298" i="32" s="1"/>
  <c r="F296" i="32" s="1"/>
  <c r="M474" i="46"/>
  <c r="E114" i="52"/>
  <c r="E120" i="52" s="1"/>
  <c r="E434" i="52" s="1"/>
  <c r="E508" i="52" s="1"/>
  <c r="E516" i="52" s="1"/>
  <c r="C560" i="52" s="1"/>
  <c r="E113" i="52"/>
  <c r="E121" i="52" s="1"/>
  <c r="E435" i="52" s="1"/>
  <c r="D64" i="51"/>
  <c r="D70" i="51" s="1"/>
  <c r="D422" i="51" s="1"/>
  <c r="D63" i="51"/>
  <c r="D71" i="51" s="1"/>
  <c r="D423" i="51" s="1"/>
  <c r="D140" i="40"/>
  <c r="D146" i="40" s="1"/>
  <c r="D440" i="40" s="1"/>
  <c r="D139" i="40"/>
  <c r="D147" i="40" s="1"/>
  <c r="D441" i="40" s="1"/>
  <c r="G349" i="30"/>
  <c r="G490" i="30" s="1"/>
  <c r="H277" i="52"/>
  <c r="F471" i="52"/>
  <c r="D273" i="50"/>
  <c r="D472" i="50" s="1"/>
  <c r="D271" i="50"/>
  <c r="M489" i="47"/>
  <c r="N353" i="47"/>
  <c r="J472" i="30"/>
  <c r="L277" i="30"/>
  <c r="AT178" i="17"/>
  <c r="AO178" i="17"/>
  <c r="AR178" i="17"/>
  <c r="AQ178" i="17"/>
  <c r="D508" i="51"/>
  <c r="D516" i="51" s="1"/>
  <c r="C559" i="51" s="1"/>
  <c r="O43" i="42"/>
  <c r="M119" i="51"/>
  <c r="O18" i="34"/>
  <c r="E498" i="33"/>
  <c r="D631" i="33" s="1"/>
  <c r="D428" i="34"/>
  <c r="E100" i="34"/>
  <c r="I170" i="30"/>
  <c r="L176" i="30"/>
  <c r="I447" i="30"/>
  <c r="H94" i="52"/>
  <c r="H429" i="52"/>
  <c r="F495" i="44"/>
  <c r="H378" i="44"/>
  <c r="N489" i="40"/>
  <c r="E353" i="40"/>
  <c r="J94" i="50"/>
  <c r="J429" i="50"/>
  <c r="L100" i="50"/>
  <c r="F446" i="47"/>
  <c r="H176" i="47"/>
  <c r="K474" i="30"/>
  <c r="O190" i="36"/>
  <c r="O196" i="36" s="1"/>
  <c r="O453" i="36" s="1"/>
  <c r="O508" i="36" s="1"/>
  <c r="O516" i="36" s="1"/>
  <c r="C570" i="36" s="1"/>
  <c r="O189" i="36"/>
  <c r="O197" i="36" s="1"/>
  <c r="O454" i="36" s="1"/>
  <c r="G492" i="25"/>
  <c r="N274" i="26"/>
  <c r="N470" i="26"/>
  <c r="H350" i="45"/>
  <c r="H488" i="45"/>
  <c r="F374" i="30"/>
  <c r="F372" i="30" s="1"/>
  <c r="L372" i="52"/>
  <c r="L374" i="52"/>
  <c r="N489" i="34"/>
  <c r="E353" i="34"/>
  <c r="K489" i="43"/>
  <c r="K353" i="43"/>
  <c r="L172" i="15"/>
  <c r="L170" i="15"/>
  <c r="L428" i="48"/>
  <c r="N100" i="48"/>
  <c r="L172" i="45"/>
  <c r="L170" i="45"/>
  <c r="M372" i="31"/>
  <c r="H96" i="34"/>
  <c r="H94" i="34" s="1"/>
  <c r="D428" i="30"/>
  <c r="E100" i="30"/>
  <c r="G446" i="44"/>
  <c r="H176" i="44"/>
  <c r="N172" i="40"/>
  <c r="N170" i="40"/>
  <c r="F172" i="46"/>
  <c r="F170" i="46" s="1"/>
  <c r="J429" i="40"/>
  <c r="L100" i="40"/>
  <c r="K472" i="28"/>
  <c r="L277" i="28"/>
  <c r="J374" i="30"/>
  <c r="J372" i="30"/>
  <c r="I489" i="37"/>
  <c r="K353" i="37"/>
  <c r="I495" i="40"/>
  <c r="K378" i="40"/>
  <c r="M428" i="15"/>
  <c r="N100" i="15"/>
  <c r="H495" i="47"/>
  <c r="H378" i="47"/>
  <c r="I96" i="45"/>
  <c r="I94" i="45" s="1"/>
  <c r="G498" i="24"/>
  <c r="D624" i="24" s="1"/>
  <c r="L447" i="30"/>
  <c r="O176" i="30"/>
  <c r="M273" i="26"/>
  <c r="M271" i="26"/>
  <c r="M96" i="36"/>
  <c r="M94" i="36"/>
  <c r="I170" i="44"/>
  <c r="I447" i="44"/>
  <c r="L176" i="44"/>
  <c r="H446" i="40"/>
  <c r="H176" i="40"/>
  <c r="L495" i="48"/>
  <c r="N378" i="48"/>
  <c r="K176" i="46"/>
  <c r="I446" i="46"/>
  <c r="M349" i="24"/>
  <c r="H170" i="47"/>
  <c r="N474" i="37"/>
  <c r="I498" i="38"/>
  <c r="D626" i="38" s="1"/>
  <c r="I472" i="27"/>
  <c r="M374" i="26"/>
  <c r="M372" i="26"/>
  <c r="N472" i="50"/>
  <c r="O277" i="50"/>
  <c r="F277" i="50"/>
  <c r="M172" i="44"/>
  <c r="M170" i="44" s="1"/>
  <c r="K172" i="40"/>
  <c r="K170" i="40" s="1"/>
  <c r="G374" i="48"/>
  <c r="H428" i="46"/>
  <c r="H100" i="46"/>
  <c r="E498" i="38"/>
  <c r="D631" i="38" s="1"/>
  <c r="L498" i="25"/>
  <c r="D629" i="25" s="1"/>
  <c r="J271" i="27"/>
  <c r="J277" i="27" s="1"/>
  <c r="J489" i="34"/>
  <c r="K353" i="34"/>
  <c r="E273" i="52"/>
  <c r="E472" i="52" s="1"/>
  <c r="N495" i="44"/>
  <c r="E378" i="44"/>
  <c r="N378" i="44"/>
  <c r="H374" i="40"/>
  <c r="H372" i="40" s="1"/>
  <c r="G273" i="50"/>
  <c r="I347" i="47"/>
  <c r="L353" i="47"/>
  <c r="I490" i="47"/>
  <c r="N96" i="45"/>
  <c r="N94" i="45"/>
  <c r="L113" i="47"/>
  <c r="L121" i="47" s="1"/>
  <c r="L119" i="47" s="1"/>
  <c r="L114" i="47"/>
  <c r="L120" i="47" s="1"/>
  <c r="H215" i="41"/>
  <c r="H221" i="41" s="1"/>
  <c r="H459" i="41" s="1"/>
  <c r="H214" i="41"/>
  <c r="H222" i="41" s="1"/>
  <c r="H460" i="41" s="1"/>
  <c r="C630" i="15"/>
  <c r="O190" i="47"/>
  <c r="O196" i="47" s="1"/>
  <c r="O453" i="47" s="1"/>
  <c r="O189" i="47"/>
  <c r="O197" i="47" s="1"/>
  <c r="O454" i="47" s="1"/>
  <c r="H140" i="35"/>
  <c r="H146" i="35" s="1"/>
  <c r="H440" i="35" s="1"/>
  <c r="H139" i="35"/>
  <c r="H147" i="35" s="1"/>
  <c r="H441" i="35" s="1"/>
  <c r="G214" i="47"/>
  <c r="G215" i="47"/>
  <c r="G221" i="47" s="1"/>
  <c r="G459" i="47" s="1"/>
  <c r="I215" i="50"/>
  <c r="I221" i="50" s="1"/>
  <c r="I459" i="50" s="1"/>
  <c r="I214" i="50"/>
  <c r="I222" i="50" s="1"/>
  <c r="I220" i="50" s="1"/>
  <c r="I223" i="50" s="1"/>
  <c r="J316" i="52"/>
  <c r="J324" i="52" s="1"/>
  <c r="J484" i="52" s="1"/>
  <c r="J317" i="52"/>
  <c r="J323" i="52" s="1"/>
  <c r="J483" i="52" s="1"/>
  <c r="H189" i="44"/>
  <c r="H190" i="44"/>
  <c r="H196" i="44" s="1"/>
  <c r="H453" i="44" s="1"/>
  <c r="K316" i="48"/>
  <c r="K324" i="48" s="1"/>
  <c r="K484" i="48" s="1"/>
  <c r="K317" i="48"/>
  <c r="K323" i="48" s="1"/>
  <c r="K483" i="48" s="1"/>
  <c r="E291" i="31"/>
  <c r="E297" i="31" s="1"/>
  <c r="E477" i="31" s="1"/>
  <c r="E290" i="31"/>
  <c r="E298" i="31" s="1"/>
  <c r="E478" i="31" s="1"/>
  <c r="J214" i="40"/>
  <c r="J222" i="40" s="1"/>
  <c r="J460" i="40" s="1"/>
  <c r="J215" i="40"/>
  <c r="J221" i="40" s="1"/>
  <c r="J459" i="40" s="1"/>
  <c r="K492" i="41"/>
  <c r="M431" i="26"/>
  <c r="K488" i="24"/>
  <c r="K350" i="24"/>
  <c r="J353" i="24"/>
  <c r="L391" i="36"/>
  <c r="L399" i="36" s="1"/>
  <c r="L392" i="36"/>
  <c r="L398" i="36" s="1"/>
  <c r="F114" i="27"/>
  <c r="F120" i="27" s="1"/>
  <c r="F434" i="27" s="1"/>
  <c r="F113" i="27"/>
  <c r="F121" i="27" s="1"/>
  <c r="F119" i="27" s="1"/>
  <c r="D63" i="24"/>
  <c r="D71" i="24" s="1"/>
  <c r="D423" i="24" s="1"/>
  <c r="D64" i="24"/>
  <c r="D70" i="24" s="1"/>
  <c r="D422" i="24" s="1"/>
  <c r="J215" i="37"/>
  <c r="J221" i="37" s="1"/>
  <c r="J459" i="37" s="1"/>
  <c r="J214" i="37"/>
  <c r="J222" i="37" s="1"/>
  <c r="J460" i="37" s="1"/>
  <c r="I240" i="44"/>
  <c r="I248" i="44" s="1"/>
  <c r="I246" i="44" s="1"/>
  <c r="I241" i="44"/>
  <c r="I247" i="44" s="1"/>
  <c r="I465" i="44" s="1"/>
  <c r="G316" i="35"/>
  <c r="G324" i="35" s="1"/>
  <c r="G484" i="35" s="1"/>
  <c r="G317" i="35"/>
  <c r="G323" i="35" s="1"/>
  <c r="G483" i="35" s="1"/>
  <c r="G349" i="34"/>
  <c r="G490" i="34" s="1"/>
  <c r="F273" i="52"/>
  <c r="F271" i="52" s="1"/>
  <c r="O374" i="44"/>
  <c r="O496" i="44" s="1"/>
  <c r="O372" i="44"/>
  <c r="K374" i="40"/>
  <c r="K496" i="40" s="1"/>
  <c r="K372" i="40"/>
  <c r="M349" i="47"/>
  <c r="M347" i="47"/>
  <c r="J274" i="30"/>
  <c r="J470" i="30"/>
  <c r="N391" i="28"/>
  <c r="N399" i="28" s="1"/>
  <c r="N397" i="28" s="1"/>
  <c r="N392" i="28"/>
  <c r="N398" i="28" s="1"/>
  <c r="N501" i="28" s="1"/>
  <c r="Y538" i="14"/>
  <c r="G18" i="47"/>
  <c r="G409" i="47" s="1"/>
  <c r="D43" i="30"/>
  <c r="M43" i="33"/>
  <c r="K43" i="46"/>
  <c r="H18" i="39"/>
  <c r="J449" i="32"/>
  <c r="M492" i="28"/>
  <c r="K489" i="26"/>
  <c r="K508" i="26" s="1"/>
  <c r="K516" i="26" s="1"/>
  <c r="C566" i="26" s="1"/>
  <c r="K353" i="26"/>
  <c r="F372" i="36"/>
  <c r="F378" i="36"/>
  <c r="F496" i="36"/>
  <c r="I378" i="36"/>
  <c r="N471" i="44"/>
  <c r="E277" i="44"/>
  <c r="N277" i="44"/>
  <c r="H471" i="40"/>
  <c r="H508" i="40" s="1"/>
  <c r="H516" i="40" s="1"/>
  <c r="C563" i="40" s="1"/>
  <c r="H277" i="40"/>
  <c r="J428" i="50"/>
  <c r="K100" i="50"/>
  <c r="F172" i="47"/>
  <c r="F170" i="47" s="1"/>
  <c r="M492" i="32"/>
  <c r="N498" i="24"/>
  <c r="D622" i="24" s="1"/>
  <c r="G471" i="34"/>
  <c r="G508" i="34" s="1"/>
  <c r="G516" i="34" s="1"/>
  <c r="C562" i="34" s="1"/>
  <c r="H277" i="34"/>
  <c r="F489" i="30"/>
  <c r="H353" i="30"/>
  <c r="D446" i="52"/>
  <c r="E176" i="52"/>
  <c r="H489" i="37"/>
  <c r="H353" i="37"/>
  <c r="D495" i="41"/>
  <c r="D508" i="41" s="1"/>
  <c r="D516" i="41" s="1"/>
  <c r="C559" i="41" s="1"/>
  <c r="E378" i="41"/>
  <c r="G428" i="50"/>
  <c r="H100" i="50"/>
  <c r="N170" i="47"/>
  <c r="N447" i="47"/>
  <c r="F176" i="47"/>
  <c r="I172" i="35"/>
  <c r="I170" i="35"/>
  <c r="N429" i="31"/>
  <c r="O100" i="31"/>
  <c r="F100" i="31"/>
  <c r="D173" i="37"/>
  <c r="D445" i="37"/>
  <c r="D176" i="37"/>
  <c r="F472" i="24"/>
  <c r="F277" i="24"/>
  <c r="I277" i="24"/>
  <c r="L472" i="34"/>
  <c r="O277" i="34"/>
  <c r="N471" i="36"/>
  <c r="N277" i="36"/>
  <c r="E277" i="36"/>
  <c r="G372" i="30"/>
  <c r="G273" i="48"/>
  <c r="G349" i="45"/>
  <c r="G347" i="45"/>
  <c r="H474" i="24"/>
  <c r="M170" i="34"/>
  <c r="M447" i="34"/>
  <c r="G273" i="30"/>
  <c r="K446" i="52"/>
  <c r="K176" i="52"/>
  <c r="G489" i="44"/>
  <c r="H353" i="44"/>
  <c r="K489" i="40"/>
  <c r="K353" i="40"/>
  <c r="K374" i="49"/>
  <c r="K94" i="47"/>
  <c r="K429" i="47"/>
  <c r="L100" i="47"/>
  <c r="N428" i="44"/>
  <c r="E100" i="44"/>
  <c r="N100" i="44"/>
  <c r="G492" i="50"/>
  <c r="K474" i="28"/>
  <c r="M347" i="34"/>
  <c r="M490" i="34"/>
  <c r="I495" i="52"/>
  <c r="K378" i="52"/>
  <c r="M428" i="36"/>
  <c r="N100" i="36"/>
  <c r="I446" i="44"/>
  <c r="K176" i="44"/>
  <c r="H172" i="40"/>
  <c r="H170" i="40" s="1"/>
  <c r="L374" i="48"/>
  <c r="L372" i="48" s="1"/>
  <c r="I170" i="46"/>
  <c r="I447" i="46"/>
  <c r="M489" i="24"/>
  <c r="N353" i="24"/>
  <c r="D474" i="29"/>
  <c r="G472" i="49"/>
  <c r="I277" i="49"/>
  <c r="F428" i="26"/>
  <c r="E100" i="26"/>
  <c r="H100" i="26"/>
  <c r="K273" i="24"/>
  <c r="K271" i="24" s="1"/>
  <c r="N273" i="15"/>
  <c r="N271" i="15"/>
  <c r="M446" i="48"/>
  <c r="N176" i="48"/>
  <c r="F273" i="45"/>
  <c r="F271" i="45"/>
  <c r="M429" i="30"/>
  <c r="O100" i="30"/>
  <c r="N498" i="38"/>
  <c r="D622" i="38" s="1"/>
  <c r="F498" i="39"/>
  <c r="D632" i="39" s="1"/>
  <c r="N446" i="34"/>
  <c r="E176" i="34"/>
  <c r="F446" i="30"/>
  <c r="H176" i="30"/>
  <c r="F96" i="52"/>
  <c r="F94" i="52" s="1"/>
  <c r="E353" i="44"/>
  <c r="N489" i="44"/>
  <c r="I471" i="40"/>
  <c r="K277" i="40"/>
  <c r="N489" i="49"/>
  <c r="E353" i="49"/>
  <c r="N353" i="49"/>
  <c r="N495" i="43"/>
  <c r="N378" i="43"/>
  <c r="E378" i="43"/>
  <c r="O498" i="38"/>
  <c r="D623" i="38" s="1"/>
  <c r="L241" i="32"/>
  <c r="L247" i="32" s="1"/>
  <c r="L465" i="32" s="1"/>
  <c r="L240" i="32"/>
  <c r="L248" i="32" s="1"/>
  <c r="L246" i="32" s="1"/>
  <c r="C631" i="15"/>
  <c r="M241" i="28"/>
  <c r="M247" i="28" s="1"/>
  <c r="M465" i="28" s="1"/>
  <c r="M508" i="28" s="1"/>
  <c r="M516" i="28" s="1"/>
  <c r="C568" i="28" s="1"/>
  <c r="M240" i="28"/>
  <c r="M248" i="28" s="1"/>
  <c r="M466" i="28" s="1"/>
  <c r="J189" i="38"/>
  <c r="J197" i="38" s="1"/>
  <c r="J454" i="38" s="1"/>
  <c r="J190" i="38"/>
  <c r="J196" i="38" s="1"/>
  <c r="J453" i="38" s="1"/>
  <c r="J508" i="38" s="1"/>
  <c r="J516" i="38" s="1"/>
  <c r="C565" i="38" s="1"/>
  <c r="J63" i="39"/>
  <c r="J71" i="39" s="1"/>
  <c r="J423" i="39" s="1"/>
  <c r="J64" i="39"/>
  <c r="J70" i="39" s="1"/>
  <c r="J422" i="39" s="1"/>
  <c r="L392" i="38"/>
  <c r="L398" i="38" s="1"/>
  <c r="L501" i="38" s="1"/>
  <c r="L391" i="38"/>
  <c r="L399" i="38" s="1"/>
  <c r="L397" i="38" s="1"/>
  <c r="L500" i="38" s="1"/>
  <c r="M215" i="34"/>
  <c r="M221" i="34" s="1"/>
  <c r="M459" i="34" s="1"/>
  <c r="M508" i="34" s="1"/>
  <c r="M516" i="34" s="1"/>
  <c r="C568" i="34" s="1"/>
  <c r="M214" i="34"/>
  <c r="M222" i="34" s="1"/>
  <c r="M460" i="34" s="1"/>
  <c r="H392" i="44"/>
  <c r="H398" i="44" s="1"/>
  <c r="H501" i="44" s="1"/>
  <c r="H391" i="44"/>
  <c r="H399" i="44" s="1"/>
  <c r="H502" i="44" s="1"/>
  <c r="L140" i="26"/>
  <c r="L146" i="26" s="1"/>
  <c r="L440" i="26" s="1"/>
  <c r="L139" i="26"/>
  <c r="L147" i="26" s="1"/>
  <c r="L145" i="26" s="1"/>
  <c r="M215" i="46"/>
  <c r="M221" i="46" s="1"/>
  <c r="M459" i="46" s="1"/>
  <c r="M214" i="46"/>
  <c r="M222" i="46" s="1"/>
  <c r="M460" i="46" s="1"/>
  <c r="L492" i="24"/>
  <c r="N189" i="15"/>
  <c r="N197" i="15" s="1"/>
  <c r="N195" i="15" s="1"/>
  <c r="N190" i="15"/>
  <c r="N196" i="15" s="1"/>
  <c r="N453" i="15" s="1"/>
  <c r="I114" i="33"/>
  <c r="I120" i="33" s="1"/>
  <c r="I434" i="33" s="1"/>
  <c r="I113" i="33"/>
  <c r="G189" i="42"/>
  <c r="G197" i="42" s="1"/>
  <c r="G454" i="42" s="1"/>
  <c r="G190" i="42"/>
  <c r="G196" i="42" s="1"/>
  <c r="G453" i="42" s="1"/>
  <c r="M114" i="39"/>
  <c r="M120" i="39" s="1"/>
  <c r="M434" i="39" s="1"/>
  <c r="M113" i="39"/>
  <c r="M121" i="39" s="1"/>
  <c r="M435" i="39" s="1"/>
  <c r="I63" i="24"/>
  <c r="I71" i="24" s="1"/>
  <c r="I69" i="24" s="1"/>
  <c r="I64" i="24"/>
  <c r="I70" i="24" s="1"/>
  <c r="I422" i="24" s="1"/>
  <c r="I317" i="42"/>
  <c r="I323" i="42" s="1"/>
  <c r="I483" i="42" s="1"/>
  <c r="I316" i="42"/>
  <c r="I324" i="42" s="1"/>
  <c r="I322" i="42" s="1"/>
  <c r="D241" i="30"/>
  <c r="D247" i="30" s="1"/>
  <c r="D465" i="30" s="1"/>
  <c r="D240" i="30"/>
  <c r="D248" i="30" s="1"/>
  <c r="D466" i="30" s="1"/>
  <c r="E240" i="38"/>
  <c r="E248" i="38" s="1"/>
  <c r="E466" i="38" s="1"/>
  <c r="E241" i="38"/>
  <c r="E247" i="38" s="1"/>
  <c r="E465" i="38" s="1"/>
  <c r="E508" i="38" s="1"/>
  <c r="E516" i="38" s="1"/>
  <c r="C560" i="38" s="1"/>
  <c r="G140" i="48"/>
  <c r="G146" i="48" s="1"/>
  <c r="G440" i="48" s="1"/>
  <c r="G139" i="48"/>
  <c r="G147" i="48" s="1"/>
  <c r="G441" i="48" s="1"/>
  <c r="F273" i="44"/>
  <c r="F271" i="44" s="1"/>
  <c r="E349" i="49"/>
  <c r="E490" i="49" s="1"/>
  <c r="O495" i="46"/>
  <c r="O508" i="46" s="1"/>
  <c r="O516" i="46" s="1"/>
  <c r="C570" i="46" s="1"/>
  <c r="E378" i="46"/>
  <c r="L489" i="34"/>
  <c r="N353" i="34"/>
  <c r="AR78" i="17"/>
  <c r="AQ78" i="17"/>
  <c r="AO78" i="17"/>
  <c r="AT78" i="17"/>
  <c r="Y543" i="14"/>
  <c r="O508" i="32"/>
  <c r="O516" i="32" s="1"/>
  <c r="C570" i="32" s="1"/>
  <c r="D220" i="29"/>
  <c r="D458" i="29" s="1"/>
  <c r="E474" i="26"/>
  <c r="E372" i="27"/>
  <c r="L492" i="36"/>
  <c r="K347" i="26"/>
  <c r="L353" i="26"/>
  <c r="K490" i="26"/>
  <c r="M349" i="27"/>
  <c r="M347" i="27" s="1"/>
  <c r="F495" i="36"/>
  <c r="H378" i="36"/>
  <c r="E378" i="36"/>
  <c r="N273" i="44"/>
  <c r="N271" i="44"/>
  <c r="H273" i="40"/>
  <c r="H271" i="40"/>
  <c r="K471" i="49"/>
  <c r="K277" i="49"/>
  <c r="M489" i="46"/>
  <c r="N353" i="46"/>
  <c r="G271" i="34"/>
  <c r="I277" i="34"/>
  <c r="G472" i="34"/>
  <c r="F349" i="30"/>
  <c r="F347" i="30" s="1"/>
  <c r="D170" i="52"/>
  <c r="D447" i="52"/>
  <c r="F176" i="52"/>
  <c r="H349" i="37"/>
  <c r="H347" i="37"/>
  <c r="D374" i="41"/>
  <c r="D372" i="41"/>
  <c r="G94" i="50"/>
  <c r="G429" i="50"/>
  <c r="I100" i="50"/>
  <c r="N446" i="47"/>
  <c r="E176" i="47"/>
  <c r="I446" i="35"/>
  <c r="K176" i="35"/>
  <c r="D474" i="35"/>
  <c r="D431" i="38"/>
  <c r="O474" i="46"/>
  <c r="L470" i="34"/>
  <c r="L274" i="34"/>
  <c r="M277" i="34"/>
  <c r="J271" i="26"/>
  <c r="J273" i="26"/>
  <c r="J472" i="26" s="1"/>
  <c r="E273" i="27"/>
  <c r="E472" i="27" s="1"/>
  <c r="N273" i="36"/>
  <c r="N271" i="36" s="1"/>
  <c r="G172" i="43"/>
  <c r="G447" i="43" s="1"/>
  <c r="G471" i="48"/>
  <c r="H277" i="48"/>
  <c r="G489" i="45"/>
  <c r="H353" i="45"/>
  <c r="I277" i="25"/>
  <c r="F472" i="25"/>
  <c r="E474" i="24"/>
  <c r="M446" i="34"/>
  <c r="N176" i="34"/>
  <c r="H277" i="30"/>
  <c r="G471" i="30"/>
  <c r="K172" i="52"/>
  <c r="K170" i="52"/>
  <c r="G349" i="44"/>
  <c r="G347" i="44"/>
  <c r="K349" i="40"/>
  <c r="K347" i="40"/>
  <c r="K495" i="49"/>
  <c r="K378" i="49"/>
  <c r="K428" i="47"/>
  <c r="K100" i="47"/>
  <c r="N96" i="44"/>
  <c r="N94" i="44"/>
  <c r="L474" i="51"/>
  <c r="K374" i="30"/>
  <c r="K496" i="30" s="1"/>
  <c r="I372" i="52"/>
  <c r="I496" i="52"/>
  <c r="L378" i="52"/>
  <c r="M172" i="43"/>
  <c r="M170" i="43"/>
  <c r="F271" i="15"/>
  <c r="F472" i="15"/>
  <c r="K176" i="48"/>
  <c r="I446" i="48"/>
  <c r="O349" i="45"/>
  <c r="O347" i="45"/>
  <c r="J431" i="41"/>
  <c r="O431" i="26"/>
  <c r="G378" i="38"/>
  <c r="G375" i="38"/>
  <c r="G494" i="38"/>
  <c r="G470" i="49"/>
  <c r="G274" i="49"/>
  <c r="F96" i="26"/>
  <c r="F94" i="26"/>
  <c r="K273" i="27"/>
  <c r="K472" i="27" s="1"/>
  <c r="K271" i="27"/>
  <c r="K471" i="24"/>
  <c r="K508" i="24" s="1"/>
  <c r="K516" i="24" s="1"/>
  <c r="C566" i="24" s="1"/>
  <c r="K277" i="24"/>
  <c r="N170" i="43"/>
  <c r="N447" i="43"/>
  <c r="N471" i="15"/>
  <c r="E277" i="15"/>
  <c r="N277" i="15"/>
  <c r="M172" i="48"/>
  <c r="M170" i="48" s="1"/>
  <c r="F471" i="45"/>
  <c r="H277" i="45"/>
  <c r="E277" i="45"/>
  <c r="I490" i="41"/>
  <c r="L353" i="41"/>
  <c r="H492" i="36"/>
  <c r="N449" i="30"/>
  <c r="I375" i="25"/>
  <c r="I494" i="25"/>
  <c r="J378" i="25"/>
  <c r="E492" i="31"/>
  <c r="N172" i="34"/>
  <c r="N170" i="34"/>
  <c r="F172" i="30"/>
  <c r="F170" i="30"/>
  <c r="F428" i="52"/>
  <c r="H100" i="52"/>
  <c r="N349" i="44"/>
  <c r="I273" i="40"/>
  <c r="I271" i="40"/>
  <c r="N349" i="49"/>
  <c r="N347" i="49"/>
  <c r="H372" i="46"/>
  <c r="H496" i="46"/>
  <c r="N374" i="43"/>
  <c r="N372" i="43"/>
  <c r="O241" i="37"/>
  <c r="O247" i="37" s="1"/>
  <c r="O465" i="37" s="1"/>
  <c r="O240" i="37"/>
  <c r="O248" i="37" s="1"/>
  <c r="O466" i="37" s="1"/>
  <c r="F498" i="38"/>
  <c r="D632" i="38" s="1"/>
  <c r="K316" i="25"/>
  <c r="K324" i="25" s="1"/>
  <c r="K484" i="25" s="1"/>
  <c r="K317" i="25"/>
  <c r="K323" i="25" s="1"/>
  <c r="K483" i="25" s="1"/>
  <c r="D214" i="15"/>
  <c r="D222" i="15" s="1"/>
  <c r="D460" i="15" s="1"/>
  <c r="D215" i="15"/>
  <c r="D221" i="15" s="1"/>
  <c r="D459" i="15" s="1"/>
  <c r="K241" i="48"/>
  <c r="K247" i="48" s="1"/>
  <c r="K465" i="48" s="1"/>
  <c r="K508" i="48" s="1"/>
  <c r="K516" i="48" s="1"/>
  <c r="C566" i="48" s="1"/>
  <c r="K240" i="48"/>
  <c r="K248" i="48" s="1"/>
  <c r="K466" i="48" s="1"/>
  <c r="E490" i="31"/>
  <c r="F353" i="31"/>
  <c r="I241" i="49"/>
  <c r="I247" i="49" s="1"/>
  <c r="I465" i="49" s="1"/>
  <c r="I240" i="49"/>
  <c r="I248" i="49" s="1"/>
  <c r="I246" i="49" s="1"/>
  <c r="E215" i="30"/>
  <c r="E221" i="30" s="1"/>
  <c r="E459" i="30" s="1"/>
  <c r="E214" i="30"/>
  <c r="E222" i="30" s="1"/>
  <c r="E460" i="30" s="1"/>
  <c r="D190" i="39"/>
  <c r="D196" i="39" s="1"/>
  <c r="D453" i="39" s="1"/>
  <c r="D508" i="39" s="1"/>
  <c r="D516" i="39" s="1"/>
  <c r="C559" i="39" s="1"/>
  <c r="D189" i="39"/>
  <c r="D197" i="39" s="1"/>
  <c r="D454" i="39" s="1"/>
  <c r="L139" i="52"/>
  <c r="L147" i="52" s="1"/>
  <c r="L145" i="52" s="1"/>
  <c r="L439" i="52" s="1"/>
  <c r="L140" i="52"/>
  <c r="L146" i="52" s="1"/>
  <c r="L440" i="52" s="1"/>
  <c r="D431" i="49"/>
  <c r="J496" i="38"/>
  <c r="L378" i="38"/>
  <c r="J291" i="25"/>
  <c r="J297" i="25" s="1"/>
  <c r="J477" i="25" s="1"/>
  <c r="J290" i="25"/>
  <c r="J298" i="25" s="1"/>
  <c r="J478" i="25" s="1"/>
  <c r="E189" i="35"/>
  <c r="E197" i="35" s="1"/>
  <c r="E454" i="35" s="1"/>
  <c r="E190" i="35"/>
  <c r="E196" i="35" s="1"/>
  <c r="E453" i="35" s="1"/>
  <c r="E508" i="35" s="1"/>
  <c r="E516" i="35" s="1"/>
  <c r="C560" i="35" s="1"/>
  <c r="O113" i="48"/>
  <c r="O121" i="48" s="1"/>
  <c r="O435" i="48" s="1"/>
  <c r="O114" i="48"/>
  <c r="O120" i="48" s="1"/>
  <c r="O434" i="48" s="1"/>
  <c r="N392" i="48"/>
  <c r="N398" i="48" s="1"/>
  <c r="N501" i="48" s="1"/>
  <c r="N391" i="48"/>
  <c r="N399" i="48" s="1"/>
  <c r="N397" i="48" s="1"/>
  <c r="O291" i="39"/>
  <c r="O297" i="39" s="1"/>
  <c r="O477" i="39" s="1"/>
  <c r="O290" i="39"/>
  <c r="O298" i="39" s="1"/>
  <c r="O478" i="39" s="1"/>
  <c r="H492" i="28"/>
  <c r="J474" i="51"/>
  <c r="E113" i="32"/>
  <c r="E121" i="32" s="1"/>
  <c r="E435" i="32" s="1"/>
  <c r="E114" i="32"/>
  <c r="E120" i="32" s="1"/>
  <c r="E434" i="32" s="1"/>
  <c r="F214" i="45"/>
  <c r="F222" i="45" s="1"/>
  <c r="F220" i="45" s="1"/>
  <c r="F215" i="45"/>
  <c r="F221" i="45" s="1"/>
  <c r="F459" i="45" s="1"/>
  <c r="E172" i="34"/>
  <c r="E447" i="34" s="1"/>
  <c r="H170" i="30"/>
  <c r="H172" i="30"/>
  <c r="H447" i="30" s="1"/>
  <c r="J96" i="52"/>
  <c r="J429" i="52" s="1"/>
  <c r="F471" i="44"/>
  <c r="H277" i="44"/>
  <c r="E273" i="40"/>
  <c r="E472" i="40" s="1"/>
  <c r="O372" i="46"/>
  <c r="O496" i="46"/>
  <c r="F378" i="46"/>
  <c r="L347" i="34"/>
  <c r="L490" i="34"/>
  <c r="O353" i="34"/>
  <c r="F391" i="41"/>
  <c r="F399" i="41" s="1"/>
  <c r="F397" i="41" s="1"/>
  <c r="F392" i="41"/>
  <c r="F398" i="41" s="1"/>
  <c r="F501" i="41" s="1"/>
  <c r="M391" i="51"/>
  <c r="M399" i="51" s="1"/>
  <c r="M502" i="51" s="1"/>
  <c r="M392" i="51"/>
  <c r="M398" i="51" s="1"/>
  <c r="M501" i="51" s="1"/>
  <c r="L290" i="44"/>
  <c r="L298" i="44" s="1"/>
  <c r="L296" i="44" s="1"/>
  <c r="L291" i="44"/>
  <c r="L297" i="44" s="1"/>
  <c r="AO124" i="17"/>
  <c r="AT124" i="17"/>
  <c r="AR124" i="17"/>
  <c r="AQ124" i="17"/>
  <c r="Y540" i="14"/>
  <c r="K508" i="52"/>
  <c r="K516" i="52" s="1"/>
  <c r="C566" i="52" s="1"/>
  <c r="H508" i="37"/>
  <c r="H516" i="37" s="1"/>
  <c r="C563" i="37" s="1"/>
  <c r="H508" i="41"/>
  <c r="H516" i="41" s="1"/>
  <c r="C563" i="41" s="1"/>
  <c r="M508" i="31"/>
  <c r="M516" i="31" s="1"/>
  <c r="C568" i="31" s="1"/>
  <c r="O431" i="35"/>
  <c r="D446" i="31"/>
  <c r="E176" i="31"/>
  <c r="D446" i="27"/>
  <c r="D508" i="27" s="1"/>
  <c r="D516" i="27" s="1"/>
  <c r="C559" i="27" s="1"/>
  <c r="E176" i="27"/>
  <c r="L495" i="34"/>
  <c r="N378" i="34"/>
  <c r="D489" i="43"/>
  <c r="E353" i="43"/>
  <c r="K273" i="49"/>
  <c r="K271" i="49" s="1"/>
  <c r="M349" i="46"/>
  <c r="J172" i="46"/>
  <c r="J447" i="46" s="1"/>
  <c r="H271" i="52"/>
  <c r="D498" i="39"/>
  <c r="D630" i="39" s="1"/>
  <c r="C630" i="39" s="1"/>
  <c r="F445" i="33"/>
  <c r="F173" i="33"/>
  <c r="G176" i="33"/>
  <c r="D176" i="33"/>
  <c r="K428" i="34"/>
  <c r="K100" i="34"/>
  <c r="E170" i="30"/>
  <c r="E447" i="30"/>
  <c r="F176" i="30"/>
  <c r="I428" i="52"/>
  <c r="K100" i="52"/>
  <c r="H374" i="44"/>
  <c r="H496" i="44" s="1"/>
  <c r="M347" i="40"/>
  <c r="O353" i="40"/>
  <c r="M490" i="40"/>
  <c r="E277" i="49"/>
  <c r="O471" i="49"/>
  <c r="N489" i="46"/>
  <c r="E353" i="46"/>
  <c r="G474" i="35"/>
  <c r="K472" i="34"/>
  <c r="L277" i="34"/>
  <c r="D374" i="30"/>
  <c r="D372" i="30"/>
  <c r="F495" i="52"/>
  <c r="H378" i="52"/>
  <c r="E378" i="52"/>
  <c r="N489" i="37"/>
  <c r="E353" i="37"/>
  <c r="N353" i="37"/>
  <c r="O374" i="40"/>
  <c r="G446" i="15"/>
  <c r="H176" i="15"/>
  <c r="K172" i="45"/>
  <c r="K170" i="45" s="1"/>
  <c r="N431" i="31"/>
  <c r="L100" i="29"/>
  <c r="I429" i="29"/>
  <c r="O498" i="28"/>
  <c r="D623" i="28" s="1"/>
  <c r="J428" i="30"/>
  <c r="K100" i="30"/>
  <c r="F490" i="43"/>
  <c r="I353" i="43"/>
  <c r="N446" i="44"/>
  <c r="E176" i="44"/>
  <c r="L172" i="40"/>
  <c r="L170" i="40"/>
  <c r="D273" i="49"/>
  <c r="D472" i="49" s="1"/>
  <c r="D271" i="49"/>
  <c r="N446" i="46"/>
  <c r="N176" i="46"/>
  <c r="E176" i="46"/>
  <c r="L446" i="36"/>
  <c r="N176" i="36"/>
  <c r="H474" i="25"/>
  <c r="D431" i="33"/>
  <c r="O474" i="37"/>
  <c r="K375" i="35"/>
  <c r="K494" i="35"/>
  <c r="J378" i="35"/>
  <c r="F446" i="34"/>
  <c r="H176" i="34"/>
  <c r="D471" i="30"/>
  <c r="E277" i="30"/>
  <c r="M428" i="52"/>
  <c r="M508" i="52" s="1"/>
  <c r="M516" i="52" s="1"/>
  <c r="C568" i="52" s="1"/>
  <c r="N100" i="52"/>
  <c r="M446" i="43"/>
  <c r="N176" i="43"/>
  <c r="F471" i="15"/>
  <c r="H277" i="15"/>
  <c r="I172" i="48"/>
  <c r="I170" i="48" s="1"/>
  <c r="O489" i="45"/>
  <c r="O508" i="45" s="1"/>
  <c r="O516" i="45" s="1"/>
  <c r="C570" i="45" s="1"/>
  <c r="E353" i="45"/>
  <c r="L472" i="31"/>
  <c r="O277" i="31"/>
  <c r="E173" i="52"/>
  <c r="E445" i="52"/>
  <c r="K378" i="47"/>
  <c r="F489" i="34"/>
  <c r="H353" i="34"/>
  <c r="I489" i="30"/>
  <c r="K353" i="30"/>
  <c r="K349" i="52"/>
  <c r="K347" i="52"/>
  <c r="J495" i="44"/>
  <c r="K378" i="44"/>
  <c r="J471" i="50"/>
  <c r="K277" i="50"/>
  <c r="N347" i="47"/>
  <c r="N490" i="47"/>
  <c r="F353" i="47"/>
  <c r="F96" i="45"/>
  <c r="F94" i="45" s="1"/>
  <c r="L241" i="27"/>
  <c r="L247" i="27" s="1"/>
  <c r="L465" i="27" s="1"/>
  <c r="L240" i="27"/>
  <c r="L248" i="27" s="1"/>
  <c r="L246" i="27" s="1"/>
  <c r="I431" i="36"/>
  <c r="E492" i="36"/>
  <c r="L449" i="24"/>
  <c r="H349" i="26"/>
  <c r="H490" i="26" s="1"/>
  <c r="H347" i="26"/>
  <c r="I349" i="27"/>
  <c r="I347" i="27"/>
  <c r="L273" i="24"/>
  <c r="L271" i="24"/>
  <c r="H96" i="44"/>
  <c r="H429" i="44" s="1"/>
  <c r="D374" i="28"/>
  <c r="O495" i="48"/>
  <c r="E378" i="48"/>
  <c r="K428" i="46"/>
  <c r="K100" i="46"/>
  <c r="N170" i="51"/>
  <c r="N447" i="51"/>
  <c r="F176" i="51"/>
  <c r="O140" i="44"/>
  <c r="O146" i="44" s="1"/>
  <c r="O440" i="44" s="1"/>
  <c r="O508" i="44" s="1"/>
  <c r="O516" i="44" s="1"/>
  <c r="C570" i="44" s="1"/>
  <c r="O139" i="44"/>
  <c r="O147" i="44" s="1"/>
  <c r="O441" i="44" s="1"/>
  <c r="N63" i="27"/>
  <c r="N71" i="27" s="1"/>
  <c r="N64" i="27"/>
  <c r="N70" i="27" s="1"/>
  <c r="N422" i="27" s="1"/>
  <c r="J391" i="37"/>
  <c r="J399" i="37" s="1"/>
  <c r="J502" i="37" s="1"/>
  <c r="J392" i="37"/>
  <c r="J398" i="37" s="1"/>
  <c r="J501" i="37" s="1"/>
  <c r="M140" i="39"/>
  <c r="M146" i="39" s="1"/>
  <c r="M440" i="39" s="1"/>
  <c r="M139" i="39"/>
  <c r="M147" i="39" s="1"/>
  <c r="M441" i="39" s="1"/>
  <c r="I316" i="41"/>
  <c r="I324" i="41" s="1"/>
  <c r="I322" i="41" s="1"/>
  <c r="I482" i="41" s="1"/>
  <c r="I317" i="41"/>
  <c r="I323" i="41" s="1"/>
  <c r="F392" i="29"/>
  <c r="F398" i="29" s="1"/>
  <c r="F501" i="29" s="1"/>
  <c r="F391" i="29"/>
  <c r="F399" i="29" s="1"/>
  <c r="F397" i="29" s="1"/>
  <c r="L240" i="50"/>
  <c r="L248" i="50" s="1"/>
  <c r="L246" i="50" s="1"/>
  <c r="L241" i="50"/>
  <c r="L247" i="50" s="1"/>
  <c r="G431" i="36"/>
  <c r="M449" i="49"/>
  <c r="E494" i="33"/>
  <c r="E375" i="33"/>
  <c r="D378" i="33"/>
  <c r="H64" i="26"/>
  <c r="H70" i="26" s="1"/>
  <c r="H422" i="26" s="1"/>
  <c r="H63" i="26"/>
  <c r="H71" i="26" s="1"/>
  <c r="H423" i="26" s="1"/>
  <c r="M215" i="43"/>
  <c r="M221" i="43" s="1"/>
  <c r="M459" i="43" s="1"/>
  <c r="M214" i="43"/>
  <c r="M222" i="43" s="1"/>
  <c r="M460" i="43" s="1"/>
  <c r="E189" i="41"/>
  <c r="E197" i="41" s="1"/>
  <c r="E454" i="41" s="1"/>
  <c r="E190" i="41"/>
  <c r="E196" i="41" s="1"/>
  <c r="E453" i="41" s="1"/>
  <c r="E508" i="41" s="1"/>
  <c r="E516" i="41" s="1"/>
  <c r="C560" i="41" s="1"/>
  <c r="K290" i="15"/>
  <c r="K298" i="15" s="1"/>
  <c r="K478" i="15" s="1"/>
  <c r="K291" i="15"/>
  <c r="K297" i="15" s="1"/>
  <c r="K477" i="15" s="1"/>
  <c r="N215" i="38"/>
  <c r="N221" i="38" s="1"/>
  <c r="N459" i="38" s="1"/>
  <c r="N214" i="38"/>
  <c r="N222" i="38" s="1"/>
  <c r="N220" i="38" s="1"/>
  <c r="N223" i="38" s="1"/>
  <c r="F139" i="34"/>
  <c r="F147" i="34" s="1"/>
  <c r="F145" i="34" s="1"/>
  <c r="F140" i="34"/>
  <c r="F146" i="34" s="1"/>
  <c r="F440" i="34" s="1"/>
  <c r="N391" i="50"/>
  <c r="N399" i="50" s="1"/>
  <c r="N397" i="50" s="1"/>
  <c r="N392" i="50"/>
  <c r="N398" i="50" s="1"/>
  <c r="N501" i="50" s="1"/>
  <c r="L64" i="52"/>
  <c r="L70" i="52" s="1"/>
  <c r="L422" i="52" s="1"/>
  <c r="L63" i="52"/>
  <c r="L71" i="52" s="1"/>
  <c r="M240" i="42"/>
  <c r="M248" i="42" s="1"/>
  <c r="M466" i="42" s="1"/>
  <c r="M241" i="42"/>
  <c r="M247" i="42" s="1"/>
  <c r="M465" i="42" s="1"/>
  <c r="H189" i="28"/>
  <c r="H197" i="28" s="1"/>
  <c r="H454" i="28" s="1"/>
  <c r="H190" i="28"/>
  <c r="H196" i="28" s="1"/>
  <c r="H453" i="28" s="1"/>
  <c r="E64" i="47"/>
  <c r="E70" i="47" s="1"/>
  <c r="E422" i="47" s="1"/>
  <c r="E63" i="47"/>
  <c r="E71" i="47" s="1"/>
  <c r="E423" i="47" s="1"/>
  <c r="G349" i="26"/>
  <c r="G347" i="26"/>
  <c r="D349" i="27"/>
  <c r="D347" i="27"/>
  <c r="H495" i="34"/>
  <c r="H378" i="34"/>
  <c r="F96" i="44"/>
  <c r="F94" i="44"/>
  <c r="G170" i="34"/>
  <c r="K495" i="48"/>
  <c r="K378" i="48"/>
  <c r="L428" i="46"/>
  <c r="N100" i="46"/>
  <c r="L374" i="46"/>
  <c r="L372" i="46"/>
  <c r="D240" i="36"/>
  <c r="D248" i="36" s="1"/>
  <c r="D466" i="36" s="1"/>
  <c r="D241" i="36"/>
  <c r="D247" i="36" s="1"/>
  <c r="D465" i="36" s="1"/>
  <c r="M431" i="41"/>
  <c r="Y536" i="14"/>
  <c r="Y546" i="14"/>
  <c r="Y537" i="14"/>
  <c r="G508" i="29"/>
  <c r="G516" i="29" s="1"/>
  <c r="C562" i="29" s="1"/>
  <c r="O43" i="15"/>
  <c r="G508" i="38"/>
  <c r="G516" i="38" s="1"/>
  <c r="C562" i="38" s="1"/>
  <c r="M508" i="35"/>
  <c r="M516" i="35" s="1"/>
  <c r="C568" i="35" s="1"/>
  <c r="G508" i="50"/>
  <c r="G516" i="50" s="1"/>
  <c r="C562" i="50" s="1"/>
  <c r="D508" i="38"/>
  <c r="D516" i="38" s="1"/>
  <c r="C559" i="38" s="1"/>
  <c r="D508" i="43"/>
  <c r="D516" i="43" s="1"/>
  <c r="C559" i="43" s="1"/>
  <c r="G508" i="33"/>
  <c r="G516" i="33" s="1"/>
  <c r="C562" i="33" s="1"/>
  <c r="E43" i="46"/>
  <c r="E46" i="46" s="1"/>
  <c r="G508" i="47"/>
  <c r="G516" i="47" s="1"/>
  <c r="C562" i="47" s="1"/>
  <c r="M508" i="33"/>
  <c r="M516" i="33" s="1"/>
  <c r="C568" i="33" s="1"/>
  <c r="D508" i="40"/>
  <c r="D516" i="40" s="1"/>
  <c r="C559" i="40" s="1"/>
  <c r="D508" i="42"/>
  <c r="D516" i="42" s="1"/>
  <c r="C559" i="42" s="1"/>
  <c r="N151" i="52"/>
  <c r="N443" i="52" s="1"/>
  <c r="K18" i="43"/>
  <c r="H508" i="50"/>
  <c r="H516" i="50" s="1"/>
  <c r="C563" i="50" s="1"/>
  <c r="K322" i="25"/>
  <c r="M43" i="28"/>
  <c r="H18" i="37"/>
  <c r="H409" i="37" s="1"/>
  <c r="M246" i="28"/>
  <c r="G508" i="15"/>
  <c r="G516" i="15" s="1"/>
  <c r="C562" i="15" s="1"/>
  <c r="G508" i="44"/>
  <c r="G516" i="44" s="1"/>
  <c r="C562" i="44" s="1"/>
  <c r="J43" i="51"/>
  <c r="K43" i="32"/>
  <c r="K508" i="38"/>
  <c r="K516" i="38" s="1"/>
  <c r="C566" i="38" s="1"/>
  <c r="K508" i="31"/>
  <c r="K516" i="31" s="1"/>
  <c r="C566" i="31" s="1"/>
  <c r="E43" i="49"/>
  <c r="E46" i="49" s="1"/>
  <c r="D508" i="25"/>
  <c r="D516" i="25" s="1"/>
  <c r="C559" i="25" s="1"/>
  <c r="O508" i="37"/>
  <c r="O516" i="37" s="1"/>
  <c r="C570" i="37" s="1"/>
  <c r="K508" i="35"/>
  <c r="K516" i="35" s="1"/>
  <c r="C566" i="35" s="1"/>
  <c r="H508" i="43"/>
  <c r="H516" i="43" s="1"/>
  <c r="C563" i="43" s="1"/>
  <c r="O18" i="33"/>
  <c r="D508" i="50"/>
  <c r="D516" i="50" s="1"/>
  <c r="C559" i="50" s="1"/>
  <c r="E43" i="39"/>
  <c r="M18" i="26"/>
  <c r="M409" i="26" s="1"/>
  <c r="E43" i="32"/>
  <c r="J18" i="37"/>
  <c r="G18" i="26"/>
  <c r="D18" i="51"/>
  <c r="E18" i="33"/>
  <c r="G43" i="50"/>
  <c r="D18" i="50"/>
  <c r="D409" i="50" s="1"/>
  <c r="E18" i="42"/>
  <c r="M18" i="28"/>
  <c r="M21" i="28" s="1"/>
  <c r="J18" i="41"/>
  <c r="J21" i="41" s="1"/>
  <c r="O43" i="39"/>
  <c r="G43" i="29"/>
  <c r="O18" i="29"/>
  <c r="M43" i="47"/>
  <c r="E18" i="36"/>
  <c r="E409" i="36" s="1"/>
  <c r="J43" i="42"/>
  <c r="E43" i="52"/>
  <c r="E415" i="52" s="1"/>
  <c r="O43" i="46"/>
  <c r="O46" i="46" s="1"/>
  <c r="O397" i="32"/>
  <c r="G195" i="42"/>
  <c r="E18" i="24"/>
  <c r="E43" i="34"/>
  <c r="J508" i="39"/>
  <c r="J516" i="39" s="1"/>
  <c r="C565" i="39" s="1"/>
  <c r="D246" i="40"/>
  <c r="D464" i="40" s="1"/>
  <c r="D220" i="39"/>
  <c r="D458" i="39" s="1"/>
  <c r="J18" i="46"/>
  <c r="G119" i="35"/>
  <c r="G18" i="34"/>
  <c r="G18" i="42"/>
  <c r="G43" i="48"/>
  <c r="O18" i="35"/>
  <c r="O409" i="35" s="1"/>
  <c r="J18" i="31"/>
  <c r="J409" i="31" s="1"/>
  <c r="M43" i="24"/>
  <c r="M46" i="24" s="1"/>
  <c r="E18" i="51"/>
  <c r="G43" i="37"/>
  <c r="D69" i="44"/>
  <c r="G508" i="26"/>
  <c r="G516" i="26" s="1"/>
  <c r="C562" i="26" s="1"/>
  <c r="M43" i="34"/>
  <c r="J43" i="46"/>
  <c r="J415" i="46" s="1"/>
  <c r="O43" i="45"/>
  <c r="O46" i="45" s="1"/>
  <c r="K43" i="28"/>
  <c r="G18" i="24"/>
  <c r="H508" i="25"/>
  <c r="H516" i="25" s="1"/>
  <c r="C563" i="25" s="1"/>
  <c r="H508" i="33"/>
  <c r="H516" i="33" s="1"/>
  <c r="C563" i="33" s="1"/>
  <c r="K43" i="35"/>
  <c r="O43" i="41"/>
  <c r="M43" i="48"/>
  <c r="M415" i="48" s="1"/>
  <c r="E18" i="45"/>
  <c r="E409" i="45" s="1"/>
  <c r="O18" i="49"/>
  <c r="J18" i="35"/>
  <c r="G18" i="25"/>
  <c r="H43" i="25"/>
  <c r="K43" i="36"/>
  <c r="O508" i="29"/>
  <c r="O516" i="29" s="1"/>
  <c r="C570" i="29" s="1"/>
  <c r="K508" i="41"/>
  <c r="K516" i="41" s="1"/>
  <c r="C566" i="41" s="1"/>
  <c r="E43" i="50"/>
  <c r="J322" i="52"/>
  <c r="O18" i="48"/>
  <c r="J43" i="26"/>
  <c r="K43" i="47"/>
  <c r="D296" i="30"/>
  <c r="D476" i="30" s="1"/>
  <c r="M119" i="39"/>
  <c r="M433" i="39" s="1"/>
  <c r="H18" i="45"/>
  <c r="G43" i="49"/>
  <c r="E508" i="42"/>
  <c r="E516" i="42" s="1"/>
  <c r="C560" i="42" s="1"/>
  <c r="E508" i="34"/>
  <c r="E516" i="34" s="1"/>
  <c r="C560" i="34" s="1"/>
  <c r="K397" i="39"/>
  <c r="K43" i="30"/>
  <c r="K415" i="30" s="1"/>
  <c r="D43" i="27"/>
  <c r="D415" i="27" s="1"/>
  <c r="D18" i="28"/>
  <c r="O246" i="24"/>
  <c r="K43" i="51"/>
  <c r="E508" i="47"/>
  <c r="E516" i="47" s="1"/>
  <c r="C560" i="47" s="1"/>
  <c r="D508" i="31"/>
  <c r="D516" i="31" s="1"/>
  <c r="C559" i="31" s="1"/>
  <c r="M18" i="49"/>
  <c r="M18" i="46"/>
  <c r="M21" i="46" s="1"/>
  <c r="O43" i="52"/>
  <c r="O415" i="52" s="1"/>
  <c r="H18" i="47"/>
  <c r="E397" i="40"/>
  <c r="G18" i="48"/>
  <c r="O18" i="47"/>
  <c r="J18" i="50"/>
  <c r="D145" i="40"/>
  <c r="K508" i="32"/>
  <c r="K516" i="32" s="1"/>
  <c r="C566" i="32" s="1"/>
  <c r="G508" i="27"/>
  <c r="G516" i="27" s="1"/>
  <c r="C562" i="27" s="1"/>
  <c r="E508" i="46"/>
  <c r="E516" i="46" s="1"/>
  <c r="C560" i="46" s="1"/>
  <c r="O508" i="48"/>
  <c r="O516" i="48" s="1"/>
  <c r="C570" i="48" s="1"/>
  <c r="K508" i="42"/>
  <c r="K516" i="42" s="1"/>
  <c r="C566" i="42" s="1"/>
  <c r="M508" i="46"/>
  <c r="M516" i="46" s="1"/>
  <c r="C568" i="46" s="1"/>
  <c r="E508" i="15"/>
  <c r="E516" i="15" s="1"/>
  <c r="C560" i="15" s="1"/>
  <c r="K43" i="44"/>
  <c r="K46" i="44" s="1"/>
  <c r="O43" i="29"/>
  <c r="O46" i="29" s="1"/>
  <c r="O43" i="31"/>
  <c r="K508" i="30"/>
  <c r="K516" i="30" s="1"/>
  <c r="E43" i="44"/>
  <c r="D508" i="36"/>
  <c r="D516" i="36" s="1"/>
  <c r="C559" i="36" s="1"/>
  <c r="M508" i="41"/>
  <c r="M516" i="41" s="1"/>
  <c r="C568" i="41" s="1"/>
  <c r="H322" i="50"/>
  <c r="H325" i="50" s="1"/>
  <c r="J43" i="32"/>
  <c r="N125" i="38"/>
  <c r="N437" i="38" s="1"/>
  <c r="D18" i="47"/>
  <c r="E403" i="52"/>
  <c r="K508" i="25"/>
  <c r="K516" i="25" s="1"/>
  <c r="C566" i="25" s="1"/>
  <c r="D508" i="28"/>
  <c r="D516" i="28" s="1"/>
  <c r="C559" i="28" s="1"/>
  <c r="J508" i="40"/>
  <c r="J516" i="40" s="1"/>
  <c r="C565" i="40" s="1"/>
  <c r="H508" i="31"/>
  <c r="H516" i="31" s="1"/>
  <c r="C563" i="31" s="1"/>
  <c r="D508" i="35"/>
  <c r="D516" i="35" s="1"/>
  <c r="C559" i="35" s="1"/>
  <c r="M508" i="32"/>
  <c r="M516" i="32" s="1"/>
  <c r="C568" i="32" s="1"/>
  <c r="O508" i="41"/>
  <c r="O516" i="41" s="1"/>
  <c r="C570" i="41" s="1"/>
  <c r="M508" i="42"/>
  <c r="M516" i="42" s="1"/>
  <c r="C568" i="42" s="1"/>
  <c r="D508" i="46"/>
  <c r="D516" i="46" s="1"/>
  <c r="C559" i="46" s="1"/>
  <c r="H508" i="34"/>
  <c r="H516" i="34" s="1"/>
  <c r="C563" i="34" s="1"/>
  <c r="E43" i="35"/>
  <c r="O508" i="39"/>
  <c r="O516" i="39" s="1"/>
  <c r="C570" i="39" s="1"/>
  <c r="E18" i="32"/>
  <c r="O18" i="51"/>
  <c r="D508" i="24"/>
  <c r="D516" i="24" s="1"/>
  <c r="C559" i="24" s="1"/>
  <c r="O195" i="47"/>
  <c r="O198" i="47" s="1"/>
  <c r="G119" i="15"/>
  <c r="J43" i="35"/>
  <c r="E246" i="15"/>
  <c r="J296" i="29"/>
  <c r="O220" i="24"/>
  <c r="O223" i="24" s="1"/>
  <c r="J18" i="52"/>
  <c r="O18" i="36"/>
  <c r="O21" i="36" s="1"/>
  <c r="K43" i="31"/>
  <c r="J145" i="49"/>
  <c r="H43" i="47"/>
  <c r="M18" i="50"/>
  <c r="D43" i="25"/>
  <c r="M43" i="25"/>
  <c r="M46" i="25" s="1"/>
  <c r="H508" i="24"/>
  <c r="H516" i="24" s="1"/>
  <c r="C563" i="24" s="1"/>
  <c r="E508" i="33"/>
  <c r="E516" i="33" s="1"/>
  <c r="C560" i="33" s="1"/>
  <c r="E508" i="27"/>
  <c r="E516" i="27" s="1"/>
  <c r="C560" i="27" s="1"/>
  <c r="J508" i="15"/>
  <c r="J516" i="15" s="1"/>
  <c r="C565" i="15" s="1"/>
  <c r="K508" i="37"/>
  <c r="K516" i="37" s="1"/>
  <c r="C566" i="37" s="1"/>
  <c r="G508" i="42"/>
  <c r="G516" i="42" s="1"/>
  <c r="C562" i="42" s="1"/>
  <c r="O508" i="49"/>
  <c r="O516" i="49" s="1"/>
  <c r="C570" i="49" s="1"/>
  <c r="E508" i="45"/>
  <c r="E516" i="45" s="1"/>
  <c r="C560" i="45" s="1"/>
  <c r="G195" i="25"/>
  <c r="O508" i="52"/>
  <c r="O516" i="52" s="1"/>
  <c r="C570" i="52" s="1"/>
  <c r="E508" i="26"/>
  <c r="E516" i="26" s="1"/>
  <c r="C560" i="26" s="1"/>
  <c r="D508" i="15"/>
  <c r="D516" i="15" s="1"/>
  <c r="C559" i="15" s="1"/>
  <c r="M18" i="45"/>
  <c r="D508" i="45"/>
  <c r="D516" i="45" s="1"/>
  <c r="C559" i="45" s="1"/>
  <c r="E508" i="39"/>
  <c r="E516" i="39" s="1"/>
  <c r="C560" i="39" s="1"/>
  <c r="D508" i="33"/>
  <c r="D516" i="33" s="1"/>
  <c r="C559" i="33" s="1"/>
  <c r="J18" i="29"/>
  <c r="E296" i="51"/>
  <c r="E299" i="51" s="1"/>
  <c r="D43" i="37"/>
  <c r="D415" i="37" s="1"/>
  <c r="H43" i="49"/>
  <c r="H18" i="31"/>
  <c r="J508" i="36"/>
  <c r="J516" i="36" s="1"/>
  <c r="C565" i="36" s="1"/>
  <c r="O220" i="27"/>
  <c r="M508" i="27"/>
  <c r="M516" i="27" s="1"/>
  <c r="C568" i="27" s="1"/>
  <c r="H18" i="40"/>
  <c r="H409" i="40" s="1"/>
  <c r="D18" i="30"/>
  <c r="D21" i="30" s="1"/>
  <c r="D43" i="47"/>
  <c r="H508" i="28"/>
  <c r="H516" i="28" s="1"/>
  <c r="J18" i="38"/>
  <c r="D508" i="29"/>
  <c r="D516" i="29" s="1"/>
  <c r="C559" i="29" s="1"/>
  <c r="G508" i="25"/>
  <c r="G516" i="25" s="1"/>
  <c r="C562" i="25" s="1"/>
  <c r="J508" i="51"/>
  <c r="J516" i="51" s="1"/>
  <c r="C565" i="51" s="1"/>
  <c r="D508" i="44"/>
  <c r="D516" i="44" s="1"/>
  <c r="C559" i="44" s="1"/>
  <c r="M508" i="25"/>
  <c r="M516" i="25" s="1"/>
  <c r="C568" i="25" s="1"/>
  <c r="O508" i="42"/>
  <c r="O516" i="42" s="1"/>
  <c r="C570" i="42" s="1"/>
  <c r="J508" i="27"/>
  <c r="J516" i="27" s="1"/>
  <c r="C565" i="27" s="1"/>
  <c r="O397" i="42"/>
  <c r="H18" i="15"/>
  <c r="O18" i="26"/>
  <c r="O409" i="26" s="1"/>
  <c r="M508" i="29"/>
  <c r="M516" i="29" s="1"/>
  <c r="C568" i="29" s="1"/>
  <c r="J508" i="29"/>
  <c r="J516" i="29" s="1"/>
  <c r="C565" i="29" s="1"/>
  <c r="E43" i="48"/>
  <c r="K508" i="39"/>
  <c r="K516" i="39" s="1"/>
  <c r="C566" i="39" s="1"/>
  <c r="G508" i="39"/>
  <c r="G516" i="39" s="1"/>
  <c r="C562" i="39" s="1"/>
  <c r="G508" i="52"/>
  <c r="G516" i="52" s="1"/>
  <c r="C562" i="52" s="1"/>
  <c r="G43" i="33"/>
  <c r="G46" i="33" s="1"/>
  <c r="J508" i="49"/>
  <c r="J516" i="49" s="1"/>
  <c r="C565" i="49" s="1"/>
  <c r="M246" i="42"/>
  <c r="M464" i="42" s="1"/>
  <c r="K75" i="25"/>
  <c r="M119" i="28"/>
  <c r="J18" i="27"/>
  <c r="M43" i="36"/>
  <c r="M43" i="42"/>
  <c r="H508" i="48"/>
  <c r="H516" i="48" s="1"/>
  <c r="C563" i="48" s="1"/>
  <c r="M508" i="24"/>
  <c r="M516" i="24" s="1"/>
  <c r="C568" i="24" s="1"/>
  <c r="H43" i="41"/>
  <c r="J508" i="41"/>
  <c r="J516" i="41" s="1"/>
  <c r="C565" i="41" s="1"/>
  <c r="G18" i="36"/>
  <c r="M43" i="15"/>
  <c r="M508" i="30"/>
  <c r="M516" i="30" s="1"/>
  <c r="D195" i="39"/>
  <c r="O195" i="33"/>
  <c r="O198" i="33" s="1"/>
  <c r="K322" i="49"/>
  <c r="K482" i="49" s="1"/>
  <c r="G18" i="38"/>
  <c r="J43" i="28"/>
  <c r="G508" i="36"/>
  <c r="G516" i="36" s="1"/>
  <c r="C562" i="36" s="1"/>
  <c r="K508" i="33"/>
  <c r="K516" i="33" s="1"/>
  <c r="C566" i="33" s="1"/>
  <c r="H43" i="24"/>
  <c r="O18" i="38"/>
  <c r="E18" i="43"/>
  <c r="E21" i="43" s="1"/>
  <c r="D508" i="48"/>
  <c r="D516" i="48" s="1"/>
  <c r="C559" i="48" s="1"/>
  <c r="D43" i="35"/>
  <c r="G18" i="15"/>
  <c r="E18" i="47"/>
  <c r="H508" i="52"/>
  <c r="H516" i="52" s="1"/>
  <c r="C563" i="52" s="1"/>
  <c r="K508" i="34"/>
  <c r="K516" i="34" s="1"/>
  <c r="C566" i="34" s="1"/>
  <c r="O508" i="40"/>
  <c r="O516" i="40" s="1"/>
  <c r="C570" i="40" s="1"/>
  <c r="D43" i="45"/>
  <c r="D415" i="45" s="1"/>
  <c r="G508" i="49"/>
  <c r="G516" i="49" s="1"/>
  <c r="C562" i="49" s="1"/>
  <c r="O18" i="31"/>
  <c r="E18" i="38"/>
  <c r="D18" i="46"/>
  <c r="J18" i="24"/>
  <c r="E220" i="30"/>
  <c r="E223" i="30" s="1"/>
  <c r="K18" i="29"/>
  <c r="K21" i="29" s="1"/>
  <c r="O195" i="29"/>
  <c r="H18" i="24"/>
  <c r="G508" i="45"/>
  <c r="G516" i="45" s="1"/>
  <c r="C562" i="45" s="1"/>
  <c r="E18" i="41"/>
  <c r="H119" i="45"/>
  <c r="H433" i="45" s="1"/>
  <c r="E508" i="48"/>
  <c r="E516" i="48" s="1"/>
  <c r="C560" i="48" s="1"/>
  <c r="K508" i="29"/>
  <c r="K516" i="29" s="1"/>
  <c r="C566" i="29" s="1"/>
  <c r="H226" i="45"/>
  <c r="K18" i="37"/>
  <c r="O220" i="42"/>
  <c r="E322" i="40"/>
  <c r="D18" i="36"/>
  <c r="D409" i="36" s="1"/>
  <c r="M508" i="50"/>
  <c r="M516" i="50" s="1"/>
  <c r="C568" i="50" s="1"/>
  <c r="M18" i="15"/>
  <c r="M409" i="15" s="1"/>
  <c r="E508" i="32"/>
  <c r="E516" i="32" s="1"/>
  <c r="C560" i="32" s="1"/>
  <c r="H69" i="31"/>
  <c r="K18" i="34"/>
  <c r="J508" i="42"/>
  <c r="J516" i="42" s="1"/>
  <c r="C565" i="42" s="1"/>
  <c r="D43" i="51"/>
  <c r="J18" i="40"/>
  <c r="E18" i="44"/>
  <c r="E21" i="44" s="1"/>
  <c r="O43" i="49"/>
  <c r="O46" i="49" s="1"/>
  <c r="H18" i="30"/>
  <c r="J508" i="37"/>
  <c r="J516" i="37" s="1"/>
  <c r="C565" i="37" s="1"/>
  <c r="J508" i="43"/>
  <c r="J516" i="43" s="1"/>
  <c r="C565" i="43" s="1"/>
  <c r="K508" i="51"/>
  <c r="K516" i="51" s="1"/>
  <c r="C566" i="51" s="1"/>
  <c r="M508" i="15"/>
  <c r="M516" i="15" s="1"/>
  <c r="C568" i="15" s="1"/>
  <c r="G43" i="31"/>
  <c r="G415" i="31" s="1"/>
  <c r="O508" i="25"/>
  <c r="O516" i="25" s="1"/>
  <c r="C570" i="25" s="1"/>
  <c r="O508" i="24"/>
  <c r="O516" i="24" s="1"/>
  <c r="C570" i="24" s="1"/>
  <c r="O508" i="38"/>
  <c r="O516" i="38" s="1"/>
  <c r="C570" i="38" s="1"/>
  <c r="J508" i="52"/>
  <c r="J516" i="52" s="1"/>
  <c r="C565" i="52" s="1"/>
  <c r="K508" i="46"/>
  <c r="K516" i="46" s="1"/>
  <c r="C566" i="46" s="1"/>
  <c r="M508" i="51"/>
  <c r="M516" i="51" s="1"/>
  <c r="C568" i="51" s="1"/>
  <c r="H508" i="47"/>
  <c r="H516" i="47" s="1"/>
  <c r="C563" i="47" s="1"/>
  <c r="O508" i="30"/>
  <c r="O516" i="30" s="1"/>
  <c r="C570" i="30" s="1"/>
  <c r="M43" i="26"/>
  <c r="M46" i="26" s="1"/>
  <c r="H43" i="36"/>
  <c r="H46" i="36" s="1"/>
  <c r="J508" i="35"/>
  <c r="J516" i="35" s="1"/>
  <c r="C565" i="35" s="1"/>
  <c r="H508" i="15"/>
  <c r="H516" i="15" s="1"/>
  <c r="C563" i="15" s="1"/>
  <c r="H508" i="42"/>
  <c r="H516" i="42" s="1"/>
  <c r="C563" i="42" s="1"/>
  <c r="O322" i="33"/>
  <c r="K43" i="48"/>
  <c r="E151" i="27"/>
  <c r="E443" i="27" s="1"/>
  <c r="J18" i="34"/>
  <c r="J21" i="34" s="1"/>
  <c r="J69" i="39"/>
  <c r="K43" i="34"/>
  <c r="K43" i="52"/>
  <c r="G18" i="35"/>
  <c r="D508" i="47"/>
  <c r="D516" i="47" s="1"/>
  <c r="C559" i="47" s="1"/>
  <c r="D43" i="36"/>
  <c r="D415" i="36" s="1"/>
  <c r="G508" i="28"/>
  <c r="G516" i="28" s="1"/>
  <c r="C562" i="28" s="1"/>
  <c r="K18" i="52"/>
  <c r="K409" i="52" s="1"/>
  <c r="O43" i="26"/>
  <c r="H508" i="32"/>
  <c r="H516" i="32" s="1"/>
  <c r="C563" i="32" s="1"/>
  <c r="E508" i="49"/>
  <c r="E516" i="49" s="1"/>
  <c r="C560" i="49" s="1"/>
  <c r="G508" i="48"/>
  <c r="G516" i="48" s="1"/>
  <c r="C562" i="48" s="1"/>
  <c r="G508" i="32"/>
  <c r="G516" i="32" s="1"/>
  <c r="C562" i="32" s="1"/>
  <c r="J508" i="45"/>
  <c r="J516" i="45" s="1"/>
  <c r="C565" i="45" s="1"/>
  <c r="H508" i="38"/>
  <c r="H516" i="38" s="1"/>
  <c r="C563" i="38" s="1"/>
  <c r="H508" i="51"/>
  <c r="H516" i="51" s="1"/>
  <c r="C563" i="51" s="1"/>
  <c r="D508" i="37"/>
  <c r="D516" i="37" s="1"/>
  <c r="C559" i="37" s="1"/>
  <c r="O43" i="27"/>
  <c r="J43" i="52"/>
  <c r="J508" i="46"/>
  <c r="J516" i="46" s="1"/>
  <c r="C565" i="46" s="1"/>
  <c r="G508" i="35"/>
  <c r="G516" i="35" s="1"/>
  <c r="C562" i="35" s="1"/>
  <c r="H508" i="35"/>
  <c r="H516" i="35" s="1"/>
  <c r="C563" i="35" s="1"/>
  <c r="K43" i="39"/>
  <c r="E508" i="40"/>
  <c r="E516" i="40" s="1"/>
  <c r="C560" i="40" s="1"/>
  <c r="D43" i="26"/>
  <c r="J508" i="24"/>
  <c r="J516" i="24" s="1"/>
  <c r="C565" i="24" s="1"/>
  <c r="J43" i="27"/>
  <c r="O18" i="37"/>
  <c r="O21" i="37" s="1"/>
  <c r="E397" i="27"/>
  <c r="E400" i="27" s="1"/>
  <c r="J397" i="47"/>
  <c r="K18" i="36"/>
  <c r="E508" i="43"/>
  <c r="E516" i="43" s="1"/>
  <c r="C560" i="43" s="1"/>
  <c r="E43" i="45"/>
  <c r="E43" i="40"/>
  <c r="D43" i="15"/>
  <c r="M69" i="43"/>
  <c r="G508" i="46"/>
  <c r="G516" i="46" s="1"/>
  <c r="C562" i="46" s="1"/>
  <c r="J43" i="48"/>
  <c r="J415" i="48" s="1"/>
  <c r="D43" i="31"/>
  <c r="M296" i="49"/>
  <c r="M476" i="49" s="1"/>
  <c r="G508" i="43"/>
  <c r="G516" i="43" s="1"/>
  <c r="C562" i="43" s="1"/>
  <c r="E43" i="38"/>
  <c r="M145" i="41"/>
  <c r="G43" i="35"/>
  <c r="G46" i="35" s="1"/>
  <c r="G43" i="44"/>
  <c r="G415" i="44" s="1"/>
  <c r="J508" i="44"/>
  <c r="J516" i="44" s="1"/>
  <c r="C565" i="44" s="1"/>
  <c r="K43" i="42"/>
  <c r="D119" i="49"/>
  <c r="D433" i="49" s="1"/>
  <c r="D322" i="38"/>
  <c r="K43" i="24"/>
  <c r="D18" i="39"/>
  <c r="H18" i="29"/>
  <c r="H409" i="29" s="1"/>
  <c r="H508" i="27"/>
  <c r="H516" i="27" s="1"/>
  <c r="C563" i="27" s="1"/>
  <c r="J508" i="50"/>
  <c r="J516" i="50" s="1"/>
  <c r="C565" i="50" s="1"/>
  <c r="E508" i="29"/>
  <c r="E516" i="29" s="1"/>
  <c r="J508" i="25"/>
  <c r="J516" i="25" s="1"/>
  <c r="C565" i="25" s="1"/>
  <c r="E403" i="48"/>
  <c r="O508" i="27"/>
  <c r="O516" i="27" s="1"/>
  <c r="C570" i="27" s="1"/>
  <c r="O508" i="35"/>
  <c r="O516" i="35" s="1"/>
  <c r="C570" i="35" s="1"/>
  <c r="H201" i="52"/>
  <c r="H456" i="52" s="1"/>
  <c r="K508" i="50"/>
  <c r="K516" i="50" s="1"/>
  <c r="C566" i="50" s="1"/>
  <c r="H18" i="25"/>
  <c r="K18" i="24"/>
  <c r="K21" i="24" s="1"/>
  <c r="H195" i="28"/>
  <c r="G508" i="24"/>
  <c r="G516" i="24" s="1"/>
  <c r="C562" i="24" s="1"/>
  <c r="M508" i="36"/>
  <c r="M516" i="36" s="1"/>
  <c r="C568" i="36" s="1"/>
  <c r="K508" i="36"/>
  <c r="K516" i="36" s="1"/>
  <c r="C566" i="36" s="1"/>
  <c r="K18" i="46"/>
  <c r="O508" i="34"/>
  <c r="O516" i="34" s="1"/>
  <c r="C570" i="34" s="1"/>
  <c r="E43" i="27"/>
  <c r="E43" i="36"/>
  <c r="E46" i="36" s="1"/>
  <c r="G18" i="39"/>
  <c r="G18" i="33"/>
  <c r="G409" i="33" s="1"/>
  <c r="O397" i="25"/>
  <c r="J508" i="33"/>
  <c r="J516" i="33" s="1"/>
  <c r="C565" i="33" s="1"/>
  <c r="G43" i="41"/>
  <c r="M508" i="47"/>
  <c r="M516" i="47" s="1"/>
  <c r="C568" i="47" s="1"/>
  <c r="J508" i="28"/>
  <c r="J516" i="28" s="1"/>
  <c r="C565" i="28" s="1"/>
  <c r="D508" i="49"/>
  <c r="D516" i="49" s="1"/>
  <c r="C559" i="49" s="1"/>
  <c r="G508" i="40"/>
  <c r="G516" i="40" s="1"/>
  <c r="C562" i="40" s="1"/>
  <c r="D508" i="26"/>
  <c r="D516" i="26" s="1"/>
  <c r="C559" i="26" s="1"/>
  <c r="K508" i="44"/>
  <c r="K516" i="44" s="1"/>
  <c r="C566" i="44" s="1"/>
  <c r="H508" i="44"/>
  <c r="H516" i="44" s="1"/>
  <c r="C563" i="44" s="1"/>
  <c r="J508" i="48"/>
  <c r="J516" i="48" s="1"/>
  <c r="C565" i="48" s="1"/>
  <c r="D220" i="15"/>
  <c r="D43" i="49"/>
  <c r="D46" i="49" s="1"/>
  <c r="J43" i="30"/>
  <c r="J415" i="30" s="1"/>
  <c r="M43" i="32"/>
  <c r="E119" i="52"/>
  <c r="G43" i="39"/>
  <c r="E508" i="24"/>
  <c r="E516" i="24" s="1"/>
  <c r="C560" i="24" s="1"/>
  <c r="M508" i="49"/>
  <c r="M516" i="49" s="1"/>
  <c r="C568" i="49" s="1"/>
  <c r="E508" i="28"/>
  <c r="E516" i="28" s="1"/>
  <c r="C560" i="28" s="1"/>
  <c r="K508" i="15"/>
  <c r="K516" i="15" s="1"/>
  <c r="C566" i="15" s="1"/>
  <c r="E508" i="37"/>
  <c r="E516" i="37" s="1"/>
  <c r="C560" i="37" s="1"/>
  <c r="D508" i="34"/>
  <c r="D516" i="34" s="1"/>
  <c r="C559" i="34" s="1"/>
  <c r="K18" i="15"/>
  <c r="E508" i="36"/>
  <c r="E516" i="36" s="1"/>
  <c r="C560" i="36" s="1"/>
  <c r="M508" i="48"/>
  <c r="M516" i="48" s="1"/>
  <c r="C568" i="48" s="1"/>
  <c r="M508" i="37"/>
  <c r="M516" i="37" s="1"/>
  <c r="C568" i="37" s="1"/>
  <c r="G508" i="31"/>
  <c r="G516" i="31" s="1"/>
  <c r="C562" i="31" s="1"/>
  <c r="J18" i="26"/>
  <c r="J21" i="26" s="1"/>
  <c r="K18" i="51"/>
  <c r="J24" i="51" s="1"/>
  <c r="G508" i="30"/>
  <c r="G516" i="30" s="1"/>
  <c r="C562" i="30" s="1"/>
  <c r="M43" i="52"/>
  <c r="M508" i="26"/>
  <c r="M516" i="26" s="1"/>
  <c r="C568" i="26" s="1"/>
  <c r="G18" i="44"/>
  <c r="G322" i="28"/>
  <c r="H145" i="30"/>
  <c r="H439" i="30" s="1"/>
  <c r="O508" i="50"/>
  <c r="O516" i="50" s="1"/>
  <c r="C570" i="50" s="1"/>
  <c r="E18" i="48"/>
  <c r="D145" i="38"/>
  <c r="K508" i="40"/>
  <c r="K516" i="40" s="1"/>
  <c r="C566" i="40" s="1"/>
  <c r="H119" i="25"/>
  <c r="O508" i="43"/>
  <c r="O516" i="43" s="1"/>
  <c r="C570" i="43" s="1"/>
  <c r="K18" i="39"/>
  <c r="J24" i="39" s="1"/>
  <c r="M18" i="47"/>
  <c r="M24" i="47" s="1"/>
  <c r="H119" i="41"/>
  <c r="J220" i="51"/>
  <c r="O508" i="47"/>
  <c r="O516" i="47" s="1"/>
  <c r="C570" i="47" s="1"/>
  <c r="J43" i="44"/>
  <c r="H43" i="29"/>
  <c r="G49" i="29" s="1"/>
  <c r="AP5" i="17"/>
  <c r="AP23" i="17"/>
  <c r="AS173" i="17"/>
  <c r="AN173" i="17"/>
  <c r="AN166" i="17"/>
  <c r="AS166" i="17"/>
  <c r="AP20" i="17"/>
  <c r="AS77" i="17"/>
  <c r="AN77" i="17"/>
  <c r="AP41" i="17"/>
  <c r="AP14" i="17"/>
  <c r="AS5" i="17"/>
  <c r="AN5" i="17"/>
  <c r="AN11" i="17"/>
  <c r="AS11" i="17"/>
  <c r="AN20" i="17"/>
  <c r="AS20" i="17"/>
  <c r="AP8" i="17"/>
  <c r="AN17" i="17"/>
  <c r="AS17" i="17"/>
  <c r="AS8" i="17"/>
  <c r="AN8" i="17"/>
  <c r="AS14" i="17"/>
  <c r="AN14" i="17"/>
  <c r="AS168" i="17"/>
  <c r="AN168" i="17"/>
  <c r="AP17" i="17"/>
  <c r="AS26" i="17"/>
  <c r="AN26" i="17"/>
  <c r="AP26" i="17"/>
  <c r="AP11" i="17"/>
  <c r="M24" i="46"/>
  <c r="L21" i="46"/>
  <c r="L409" i="46"/>
  <c r="L409" i="51"/>
  <c r="L21" i="51"/>
  <c r="I458" i="44"/>
  <c r="I223" i="44"/>
  <c r="L415" i="29"/>
  <c r="L46" i="29"/>
  <c r="N21" i="43"/>
  <c r="N409" i="43"/>
  <c r="L350" i="45"/>
  <c r="L488" i="45"/>
  <c r="M353" i="45"/>
  <c r="D494" i="29"/>
  <c r="D375" i="29"/>
  <c r="D378" i="29"/>
  <c r="F409" i="42"/>
  <c r="F21" i="42"/>
  <c r="I46" i="27"/>
  <c r="I415" i="27"/>
  <c r="F46" i="45"/>
  <c r="F415" i="45"/>
  <c r="F439" i="36"/>
  <c r="N409" i="31"/>
  <c r="N21" i="31"/>
  <c r="L46" i="26"/>
  <c r="L415" i="26"/>
  <c r="N415" i="48"/>
  <c r="N46" i="48"/>
  <c r="I249" i="49"/>
  <c r="I464" i="49"/>
  <c r="I415" i="36"/>
  <c r="I46" i="36"/>
  <c r="F21" i="41"/>
  <c r="F409" i="41"/>
  <c r="I421" i="37"/>
  <c r="N21" i="49"/>
  <c r="N409" i="49"/>
  <c r="F415" i="52"/>
  <c r="F46" i="52"/>
  <c r="I415" i="32"/>
  <c r="I46" i="32"/>
  <c r="L21" i="28"/>
  <c r="L409" i="28"/>
  <c r="F464" i="26"/>
  <c r="F249" i="26"/>
  <c r="I409" i="51"/>
  <c r="I21" i="51"/>
  <c r="I21" i="43"/>
  <c r="I409" i="43"/>
  <c r="F21" i="26"/>
  <c r="F409" i="26"/>
  <c r="N415" i="45"/>
  <c r="N46" i="45"/>
  <c r="I21" i="31"/>
  <c r="I409" i="31"/>
  <c r="F400" i="29"/>
  <c r="F500" i="29"/>
  <c r="F46" i="28"/>
  <c r="F415" i="28"/>
  <c r="I46" i="34"/>
  <c r="I415" i="34"/>
  <c r="L433" i="38"/>
  <c r="L122" i="38"/>
  <c r="L21" i="15"/>
  <c r="L409" i="15"/>
  <c r="L409" i="24"/>
  <c r="L21" i="24"/>
  <c r="F476" i="40"/>
  <c r="F299" i="40"/>
  <c r="N72" i="48"/>
  <c r="N421" i="48"/>
  <c r="F46" i="33"/>
  <c r="F415" i="33"/>
  <c r="C568" i="30"/>
  <c r="I46" i="40"/>
  <c r="I415" i="40"/>
  <c r="I409" i="35"/>
  <c r="I21" i="35"/>
  <c r="L458" i="52"/>
  <c r="L223" i="52"/>
  <c r="I21" i="40"/>
  <c r="I409" i="40"/>
  <c r="L46" i="33"/>
  <c r="L415" i="33"/>
  <c r="M49" i="33"/>
  <c r="N409" i="35"/>
  <c r="N21" i="35"/>
  <c r="N415" i="26"/>
  <c r="N46" i="26"/>
  <c r="M375" i="40"/>
  <c r="M494" i="40"/>
  <c r="M378" i="40"/>
  <c r="L415" i="44"/>
  <c r="L46" i="44"/>
  <c r="I21" i="49"/>
  <c r="I409" i="49"/>
  <c r="I46" i="39"/>
  <c r="I415" i="39"/>
  <c r="N46" i="49"/>
  <c r="N415" i="49"/>
  <c r="F198" i="26"/>
  <c r="F452" i="26"/>
  <c r="L21" i="41"/>
  <c r="L409" i="41"/>
  <c r="N415" i="33"/>
  <c r="N46" i="33"/>
  <c r="L21" i="48"/>
  <c r="L409" i="48"/>
  <c r="I46" i="33"/>
  <c r="I415" i="33"/>
  <c r="I46" i="25"/>
  <c r="I415" i="25"/>
  <c r="I415" i="15"/>
  <c r="I46" i="15"/>
  <c r="N46" i="32"/>
  <c r="N415" i="32"/>
  <c r="I21" i="41"/>
  <c r="I409" i="41"/>
  <c r="F21" i="28"/>
  <c r="F409" i="28"/>
  <c r="C566" i="30"/>
  <c r="F148" i="34"/>
  <c r="F439" i="34"/>
  <c r="N46" i="24"/>
  <c r="N415" i="24"/>
  <c r="I46" i="26"/>
  <c r="I415" i="26"/>
  <c r="I122" i="50"/>
  <c r="I433" i="50"/>
  <c r="N21" i="44"/>
  <c r="N409" i="44"/>
  <c r="F415" i="50"/>
  <c r="F46" i="50"/>
  <c r="L409" i="35"/>
  <c r="L21" i="35"/>
  <c r="F409" i="50"/>
  <c r="F21" i="50"/>
  <c r="I46" i="30"/>
  <c r="I415" i="30"/>
  <c r="I46" i="41"/>
  <c r="I415" i="41"/>
  <c r="L46" i="39"/>
  <c r="L415" i="39"/>
  <c r="N21" i="15"/>
  <c r="N409" i="15"/>
  <c r="F46" i="29"/>
  <c r="F415" i="29"/>
  <c r="N400" i="28"/>
  <c r="N500" i="28"/>
  <c r="N415" i="35"/>
  <c r="N46" i="35"/>
  <c r="L72" i="45"/>
  <c r="L421" i="45"/>
  <c r="I21" i="24"/>
  <c r="I409" i="24"/>
  <c r="F249" i="31"/>
  <c r="F464" i="31"/>
  <c r="I409" i="48"/>
  <c r="I21" i="48"/>
  <c r="L415" i="43"/>
  <c r="L46" i="43"/>
  <c r="L409" i="32"/>
  <c r="L21" i="32"/>
  <c r="N415" i="39"/>
  <c r="N46" i="39"/>
  <c r="N21" i="41"/>
  <c r="N409" i="41"/>
  <c r="I421" i="25"/>
  <c r="I72" i="25"/>
  <c r="I409" i="52"/>
  <c r="I21" i="52"/>
  <c r="E445" i="29"/>
  <c r="E173" i="29"/>
  <c r="D176" i="29"/>
  <c r="I46" i="35"/>
  <c r="I415" i="35"/>
  <c r="J49" i="35"/>
  <c r="I415" i="37"/>
  <c r="I46" i="37"/>
  <c r="M49" i="52"/>
  <c r="L46" i="52"/>
  <c r="L415" i="52"/>
  <c r="N249" i="33"/>
  <c r="N464" i="33"/>
  <c r="I21" i="44"/>
  <c r="I409" i="44"/>
  <c r="L415" i="45"/>
  <c r="L46" i="45"/>
  <c r="N409" i="46"/>
  <c r="N21" i="46"/>
  <c r="N415" i="41"/>
  <c r="N46" i="41"/>
  <c r="I415" i="46"/>
  <c r="I46" i="46"/>
  <c r="F433" i="27"/>
  <c r="F122" i="27"/>
  <c r="L415" i="50"/>
  <c r="L46" i="50"/>
  <c r="N46" i="31"/>
  <c r="N415" i="31"/>
  <c r="F409" i="32"/>
  <c r="F21" i="32"/>
  <c r="L46" i="42"/>
  <c r="L415" i="42"/>
  <c r="I46" i="38"/>
  <c r="I415" i="38"/>
  <c r="I409" i="25"/>
  <c r="I21" i="25"/>
  <c r="L409" i="29"/>
  <c r="L21" i="29"/>
  <c r="N409" i="32"/>
  <c r="N21" i="32"/>
  <c r="F249" i="35"/>
  <c r="F464" i="35"/>
  <c r="N500" i="48"/>
  <c r="N400" i="48"/>
  <c r="N468" i="47"/>
  <c r="L464" i="32"/>
  <c r="L249" i="32"/>
  <c r="N21" i="24"/>
  <c r="N409" i="24"/>
  <c r="F223" i="45"/>
  <c r="F458" i="45"/>
  <c r="F415" i="25"/>
  <c r="F46" i="25"/>
  <c r="L409" i="39"/>
  <c r="L21" i="39"/>
  <c r="N21" i="38"/>
  <c r="N409" i="38"/>
  <c r="I400" i="45"/>
  <c r="I500" i="45"/>
  <c r="N249" i="25"/>
  <c r="N464" i="25"/>
  <c r="N409" i="25"/>
  <c r="N21" i="25"/>
  <c r="L46" i="38"/>
  <c r="L415" i="38"/>
  <c r="I458" i="50"/>
  <c r="I21" i="47"/>
  <c r="I409" i="47"/>
  <c r="F409" i="45"/>
  <c r="F21" i="45"/>
  <c r="L21" i="44"/>
  <c r="L409" i="44"/>
  <c r="F415" i="36"/>
  <c r="F46" i="36"/>
  <c r="N476" i="42"/>
  <c r="N299" i="42"/>
  <c r="I415" i="50"/>
  <c r="I46" i="50"/>
  <c r="I46" i="49"/>
  <c r="I415" i="49"/>
  <c r="J49" i="52"/>
  <c r="I415" i="52"/>
  <c r="I46" i="52"/>
  <c r="F21" i="38"/>
  <c r="F409" i="38"/>
  <c r="I409" i="33"/>
  <c r="I21" i="33"/>
  <c r="I409" i="45"/>
  <c r="I21" i="45"/>
  <c r="M470" i="40"/>
  <c r="M274" i="40"/>
  <c r="M277" i="40"/>
  <c r="F433" i="24"/>
  <c r="F46" i="26"/>
  <c r="F415" i="26"/>
  <c r="N409" i="47"/>
  <c r="N21" i="47"/>
  <c r="D24" i="47"/>
  <c r="D413" i="47" s="1"/>
  <c r="L409" i="36"/>
  <c r="L21" i="36"/>
  <c r="F458" i="35"/>
  <c r="F223" i="35"/>
  <c r="L46" i="51"/>
  <c r="L415" i="51"/>
  <c r="G222" i="27"/>
  <c r="G460" i="27" s="1"/>
  <c r="H248" i="44"/>
  <c r="H466" i="44" s="1"/>
  <c r="N423" i="27"/>
  <c r="N399" i="51"/>
  <c r="H125" i="26"/>
  <c r="F434" i="26"/>
  <c r="G121" i="27"/>
  <c r="G435" i="27" s="1"/>
  <c r="N71" i="24"/>
  <c r="N69" i="24" s="1"/>
  <c r="N197" i="38"/>
  <c r="N195" i="38" s="1"/>
  <c r="N324" i="37"/>
  <c r="N322" i="37" s="1"/>
  <c r="K197" i="50"/>
  <c r="K454" i="50" s="1"/>
  <c r="O324" i="49"/>
  <c r="O484" i="49" s="1"/>
  <c r="K415" i="47"/>
  <c r="K46" i="47"/>
  <c r="F422" i="31"/>
  <c r="H75" i="31"/>
  <c r="G298" i="41"/>
  <c r="G478" i="41" s="1"/>
  <c r="F415" i="38"/>
  <c r="F46" i="38"/>
  <c r="E415" i="39"/>
  <c r="E46" i="39"/>
  <c r="E399" i="36"/>
  <c r="E502" i="36" s="1"/>
  <c r="I411" i="34"/>
  <c r="L24" i="34"/>
  <c r="K399" i="47"/>
  <c r="K502" i="47" s="1"/>
  <c r="D399" i="48"/>
  <c r="M399" i="26"/>
  <c r="M502" i="26" s="1"/>
  <c r="F324" i="46"/>
  <c r="F322" i="46" s="1"/>
  <c r="L298" i="52"/>
  <c r="L296" i="52" s="1"/>
  <c r="O71" i="45"/>
  <c r="O423" i="45" s="1"/>
  <c r="F399" i="46"/>
  <c r="F397" i="46" s="1"/>
  <c r="O197" i="15"/>
  <c r="O454" i="15" s="1"/>
  <c r="N477" i="52"/>
  <c r="E302" i="52"/>
  <c r="F121" i="52"/>
  <c r="F119" i="52" s="1"/>
  <c r="H151" i="38"/>
  <c r="F440" i="38"/>
  <c r="I222" i="32"/>
  <c r="I220" i="32" s="1"/>
  <c r="K197" i="24"/>
  <c r="K454" i="24" s="1"/>
  <c r="I399" i="35"/>
  <c r="I397" i="35" s="1"/>
  <c r="E147" i="45"/>
  <c r="E441" i="45" s="1"/>
  <c r="G198" i="25"/>
  <c r="G452" i="25"/>
  <c r="I24" i="49"/>
  <c r="F411" i="49"/>
  <c r="M121" i="31"/>
  <c r="F459" i="33"/>
  <c r="H226" i="33"/>
  <c r="L399" i="48"/>
  <c r="L397" i="48" s="1"/>
  <c r="M222" i="30"/>
  <c r="F417" i="31"/>
  <c r="I49" i="31"/>
  <c r="I71" i="34"/>
  <c r="H71" i="49"/>
  <c r="H423" i="49" s="1"/>
  <c r="F248" i="46"/>
  <c r="F246" i="46" s="1"/>
  <c r="N147" i="48"/>
  <c r="N145" i="48" s="1"/>
  <c r="J324" i="32"/>
  <c r="J484" i="32" s="1"/>
  <c r="D46" i="30"/>
  <c r="D415" i="30"/>
  <c r="H403" i="51"/>
  <c r="F501" i="51"/>
  <c r="F324" i="38"/>
  <c r="F322" i="38" s="1"/>
  <c r="H226" i="40"/>
  <c r="F459" i="40"/>
  <c r="F440" i="52"/>
  <c r="H151" i="52"/>
  <c r="M21" i="45"/>
  <c r="M409" i="45"/>
  <c r="I147" i="27"/>
  <c r="F222" i="32"/>
  <c r="F220" i="32" s="1"/>
  <c r="M122" i="28"/>
  <c r="M433" i="28"/>
  <c r="D409" i="51"/>
  <c r="D21" i="51"/>
  <c r="M324" i="50"/>
  <c r="M484" i="50" s="1"/>
  <c r="F248" i="38"/>
  <c r="F246" i="38" s="1"/>
  <c r="L423" i="52"/>
  <c r="M197" i="38"/>
  <c r="M454" i="38" s="1"/>
  <c r="E409" i="33"/>
  <c r="E21" i="33"/>
  <c r="H201" i="39"/>
  <c r="F453" i="39"/>
  <c r="I415" i="47"/>
  <c r="I46" i="47"/>
  <c r="H125" i="42"/>
  <c r="F434" i="42"/>
  <c r="N46" i="34"/>
  <c r="N415" i="34"/>
  <c r="D222" i="30"/>
  <c r="D460" i="30" s="1"/>
  <c r="K302" i="50"/>
  <c r="I477" i="50"/>
  <c r="I121" i="37"/>
  <c r="K302" i="34"/>
  <c r="I477" i="34"/>
  <c r="E403" i="26"/>
  <c r="N501" i="26"/>
  <c r="N197" i="45"/>
  <c r="N195" i="45" s="1"/>
  <c r="L399" i="39"/>
  <c r="L397" i="39" s="1"/>
  <c r="K21" i="41"/>
  <c r="K409" i="41"/>
  <c r="D46" i="37"/>
  <c r="F500" i="41"/>
  <c r="F400" i="41"/>
  <c r="H415" i="42"/>
  <c r="H46" i="42"/>
  <c r="E324" i="31"/>
  <c r="E484" i="31" s="1"/>
  <c r="N417" i="50"/>
  <c r="F49" i="50"/>
  <c r="F415" i="44"/>
  <c r="F46" i="44"/>
  <c r="K147" i="26"/>
  <c r="K441" i="26" s="1"/>
  <c r="H147" i="29"/>
  <c r="H441" i="29" s="1"/>
  <c r="K298" i="39"/>
  <c r="K478" i="39" s="1"/>
  <c r="O121" i="33"/>
  <c r="O435" i="33" s="1"/>
  <c r="O324" i="41"/>
  <c r="O484" i="41" s="1"/>
  <c r="N465" i="49"/>
  <c r="E252" i="49"/>
  <c r="L24" i="27"/>
  <c r="I411" i="27"/>
  <c r="F492" i="26"/>
  <c r="K324" i="52"/>
  <c r="K484" i="52" s="1"/>
  <c r="K419" i="30"/>
  <c r="K46" i="36"/>
  <c r="K415" i="36"/>
  <c r="J46" i="48"/>
  <c r="N121" i="44"/>
  <c r="O248" i="38"/>
  <c r="O466" i="38" s="1"/>
  <c r="H46" i="32"/>
  <c r="H415" i="32"/>
  <c r="E75" i="41"/>
  <c r="N422" i="41"/>
  <c r="K419" i="36"/>
  <c r="F49" i="29"/>
  <c r="N417" i="29"/>
  <c r="O21" i="48"/>
  <c r="O409" i="48"/>
  <c r="I71" i="40"/>
  <c r="I69" i="40" s="1"/>
  <c r="I49" i="30"/>
  <c r="F417" i="30"/>
  <c r="D248" i="38"/>
  <c r="D466" i="38" s="1"/>
  <c r="O409" i="36"/>
  <c r="K222" i="36"/>
  <c r="K460" i="36" s="1"/>
  <c r="L411" i="25"/>
  <c r="O24" i="25"/>
  <c r="K125" i="38"/>
  <c r="I434" i="38"/>
  <c r="I46" i="44"/>
  <c r="I415" i="44"/>
  <c r="E413" i="46"/>
  <c r="H328" i="47"/>
  <c r="F483" i="47"/>
  <c r="I465" i="43"/>
  <c r="K252" i="43"/>
  <c r="O197" i="31"/>
  <c r="O454" i="31" s="1"/>
  <c r="K151" i="30"/>
  <c r="I440" i="30"/>
  <c r="J21" i="31"/>
  <c r="F422" i="33"/>
  <c r="H75" i="33"/>
  <c r="L248" i="15"/>
  <c r="L246" i="15" s="1"/>
  <c r="E151" i="15"/>
  <c r="N440" i="15"/>
  <c r="F248" i="29"/>
  <c r="F246" i="29" s="1"/>
  <c r="F501" i="26"/>
  <c r="H403" i="26"/>
  <c r="F147" i="50"/>
  <c r="F145" i="50" s="1"/>
  <c r="H415" i="47"/>
  <c r="H46" i="47"/>
  <c r="M409" i="50"/>
  <c r="M21" i="50"/>
  <c r="K147" i="32"/>
  <c r="K441" i="32" s="1"/>
  <c r="N201" i="26"/>
  <c r="L453" i="26"/>
  <c r="O147" i="41"/>
  <c r="O441" i="41" s="1"/>
  <c r="J197" i="29"/>
  <c r="J454" i="29" s="1"/>
  <c r="F197" i="45"/>
  <c r="F195" i="45" s="1"/>
  <c r="O298" i="28"/>
  <c r="O478" i="28" s="1"/>
  <c r="I121" i="43"/>
  <c r="I119" i="43" s="1"/>
  <c r="I298" i="36"/>
  <c r="I296" i="36" s="1"/>
  <c r="J18" i="15"/>
  <c r="M498" i="49"/>
  <c r="D621" i="49" s="1"/>
  <c r="F465" i="40"/>
  <c r="H252" i="40"/>
  <c r="K71" i="52"/>
  <c r="K423" i="52" s="1"/>
  <c r="F197" i="34"/>
  <c r="F195" i="34" s="1"/>
  <c r="H43" i="26"/>
  <c r="O71" i="26"/>
  <c r="O423" i="26" s="1"/>
  <c r="D18" i="44"/>
  <c r="D399" i="47"/>
  <c r="D502" i="47" s="1"/>
  <c r="N453" i="27"/>
  <c r="E201" i="27"/>
  <c r="M248" i="15"/>
  <c r="M466" i="15" s="1"/>
  <c r="H413" i="32"/>
  <c r="H43" i="15"/>
  <c r="O121" i="51"/>
  <c r="O435" i="51" s="1"/>
  <c r="J399" i="44"/>
  <c r="J502" i="44" s="1"/>
  <c r="H302" i="41"/>
  <c r="K201" i="47"/>
  <c r="I453" i="47"/>
  <c r="N298" i="39"/>
  <c r="N419" i="42"/>
  <c r="L434" i="36"/>
  <c r="N125" i="36"/>
  <c r="G248" i="51"/>
  <c r="G466" i="51" s="1"/>
  <c r="I483" i="47"/>
  <c r="K147" i="45"/>
  <c r="K441" i="45" s="1"/>
  <c r="N423" i="40"/>
  <c r="N434" i="49"/>
  <c r="E125" i="49"/>
  <c r="O399" i="46"/>
  <c r="O502" i="46" s="1"/>
  <c r="E125" i="37"/>
  <c r="N434" i="37"/>
  <c r="I501" i="46"/>
  <c r="K403" i="46"/>
  <c r="I324" i="45"/>
  <c r="I322" i="45" s="1"/>
  <c r="N121" i="29"/>
  <c r="N119" i="29" s="1"/>
  <c r="G324" i="50"/>
  <c r="G484" i="50" s="1"/>
  <c r="K43" i="45"/>
  <c r="O18" i="45"/>
  <c r="K248" i="52"/>
  <c r="K466" i="52" s="1"/>
  <c r="N413" i="39"/>
  <c r="M498" i="30"/>
  <c r="D621" i="30" s="1"/>
  <c r="N121" i="48"/>
  <c r="N119" i="48" s="1"/>
  <c r="F324" i="37"/>
  <c r="F324" i="51"/>
  <c r="F322" i="51" s="1"/>
  <c r="H71" i="50"/>
  <c r="H423" i="50" s="1"/>
  <c r="N252" i="29"/>
  <c r="L465" i="29"/>
  <c r="I222" i="47"/>
  <c r="I220" i="47" s="1"/>
  <c r="G18" i="28"/>
  <c r="J71" i="44"/>
  <c r="J423" i="44" s="1"/>
  <c r="D324" i="51"/>
  <c r="D484" i="51" s="1"/>
  <c r="I248" i="50"/>
  <c r="I246" i="50" s="1"/>
  <c r="L501" i="46"/>
  <c r="N403" i="46"/>
  <c r="N302" i="31"/>
  <c r="L477" i="31"/>
  <c r="K328" i="37"/>
  <c r="I483" i="37"/>
  <c r="G222" i="38"/>
  <c r="G460" i="38" s="1"/>
  <c r="G197" i="36"/>
  <c r="G454" i="36" s="1"/>
  <c r="E201" i="38"/>
  <c r="N453" i="38"/>
  <c r="K71" i="47"/>
  <c r="K423" i="47" s="1"/>
  <c r="K399" i="25"/>
  <c r="K502" i="25" s="1"/>
  <c r="D399" i="26"/>
  <c r="D502" i="26" s="1"/>
  <c r="I453" i="44"/>
  <c r="K201" i="44"/>
  <c r="O298" i="42"/>
  <c r="O478" i="42" s="1"/>
  <c r="L501" i="44"/>
  <c r="N403" i="44"/>
  <c r="E121" i="50"/>
  <c r="E435" i="50" s="1"/>
  <c r="E121" i="46"/>
  <c r="E435" i="46" s="1"/>
  <c r="F324" i="52"/>
  <c r="F322" i="52" s="1"/>
  <c r="N201" i="47"/>
  <c r="L453" i="47"/>
  <c r="E403" i="46"/>
  <c r="N501" i="46"/>
  <c r="I399" i="48"/>
  <c r="I397" i="48" s="1"/>
  <c r="I298" i="29"/>
  <c r="I296" i="29" s="1"/>
  <c r="M222" i="37"/>
  <c r="M460" i="37" s="1"/>
  <c r="K121" i="51"/>
  <c r="K324" i="27"/>
  <c r="K484" i="27" s="1"/>
  <c r="H18" i="46"/>
  <c r="J298" i="47"/>
  <c r="J478" i="47" s="1"/>
  <c r="I298" i="31"/>
  <c r="I296" i="31" s="1"/>
  <c r="F49" i="42"/>
  <c r="N417" i="42"/>
  <c r="M197" i="44"/>
  <c r="M454" i="44" s="1"/>
  <c r="M18" i="24"/>
  <c r="M24" i="24" s="1"/>
  <c r="J121" i="32"/>
  <c r="J435" i="32" s="1"/>
  <c r="N434" i="25"/>
  <c r="E125" i="25"/>
  <c r="E18" i="52"/>
  <c r="K147" i="25"/>
  <c r="K441" i="25" s="1"/>
  <c r="I434" i="45"/>
  <c r="K125" i="45"/>
  <c r="E75" i="52"/>
  <c r="N422" i="52"/>
  <c r="N434" i="15"/>
  <c r="E125" i="15"/>
  <c r="E419" i="30"/>
  <c r="M222" i="29"/>
  <c r="M460" i="29" s="1"/>
  <c r="F248" i="32"/>
  <c r="F246" i="32" s="1"/>
  <c r="F71" i="31"/>
  <c r="F69" i="31" s="1"/>
  <c r="M324" i="36"/>
  <c r="F453" i="41"/>
  <c r="H201" i="41"/>
  <c r="N75" i="31"/>
  <c r="L422" i="31"/>
  <c r="K413" i="32"/>
  <c r="K248" i="31"/>
  <c r="K466" i="31" s="1"/>
  <c r="E222" i="31"/>
  <c r="J399" i="48"/>
  <c r="J502" i="48" s="1"/>
  <c r="M324" i="27"/>
  <c r="M484" i="27" s="1"/>
  <c r="J222" i="28"/>
  <c r="J460" i="28" s="1"/>
  <c r="F147" i="15"/>
  <c r="F145" i="15" s="1"/>
  <c r="F422" i="45"/>
  <c r="H75" i="45"/>
  <c r="I49" i="38"/>
  <c r="F417" i="38"/>
  <c r="J71" i="50"/>
  <c r="J423" i="50" s="1"/>
  <c r="J397" i="35"/>
  <c r="H324" i="52"/>
  <c r="K226" i="42"/>
  <c r="I459" i="42"/>
  <c r="G18" i="50"/>
  <c r="E121" i="51"/>
  <c r="E435" i="51" s="1"/>
  <c r="F411" i="47"/>
  <c r="I24" i="47"/>
  <c r="I71" i="48"/>
  <c r="E324" i="51"/>
  <c r="E484" i="51" s="1"/>
  <c r="L422" i="32"/>
  <c r="N75" i="32"/>
  <c r="N201" i="29"/>
  <c r="L453" i="29"/>
  <c r="H226" i="28"/>
  <c r="F459" i="28"/>
  <c r="E328" i="29"/>
  <c r="N483" i="29"/>
  <c r="O197" i="40"/>
  <c r="O454" i="40" s="1"/>
  <c r="F422" i="30"/>
  <c r="H75" i="30"/>
  <c r="F483" i="33"/>
  <c r="H328" i="33"/>
  <c r="J197" i="49"/>
  <c r="J454" i="49" s="1"/>
  <c r="L248" i="31"/>
  <c r="E147" i="49"/>
  <c r="E441" i="49" s="1"/>
  <c r="J147" i="35"/>
  <c r="J441" i="35" s="1"/>
  <c r="E413" i="32"/>
  <c r="L417" i="27"/>
  <c r="O49" i="27"/>
  <c r="I121" i="44"/>
  <c r="I119" i="44" s="1"/>
  <c r="E147" i="15"/>
  <c r="E441" i="15" s="1"/>
  <c r="F454" i="52"/>
  <c r="M197" i="47"/>
  <c r="M454" i="47" s="1"/>
  <c r="M121" i="46"/>
  <c r="M435" i="46" s="1"/>
  <c r="L501" i="24"/>
  <c r="N403" i="24"/>
  <c r="H222" i="40"/>
  <c r="H460" i="40" s="1"/>
  <c r="F417" i="47"/>
  <c r="I49" i="47"/>
  <c r="H328" i="46"/>
  <c r="F483" i="46"/>
  <c r="D121" i="26"/>
  <c r="D435" i="26" s="1"/>
  <c r="N302" i="52"/>
  <c r="L477" i="52"/>
  <c r="L465" i="26"/>
  <c r="N252" i="26"/>
  <c r="F411" i="44"/>
  <c r="I24" i="44"/>
  <c r="F147" i="49"/>
  <c r="K197" i="35"/>
  <c r="K454" i="35" s="1"/>
  <c r="D248" i="52"/>
  <c r="H220" i="41"/>
  <c r="F24" i="50"/>
  <c r="F413" i="50" s="1"/>
  <c r="N411" i="50"/>
  <c r="H403" i="42"/>
  <c r="F501" i="42"/>
  <c r="L477" i="49"/>
  <c r="N302" i="49"/>
  <c r="J399" i="28"/>
  <c r="J502" i="28" s="1"/>
  <c r="M220" i="28"/>
  <c r="H121" i="33"/>
  <c r="H435" i="33" s="1"/>
  <c r="L71" i="41"/>
  <c r="L69" i="41" s="1"/>
  <c r="D399" i="30"/>
  <c r="D502" i="30" s="1"/>
  <c r="I197" i="52"/>
  <c r="I195" i="52" s="1"/>
  <c r="M298" i="37"/>
  <c r="M478" i="37" s="1"/>
  <c r="N298" i="52"/>
  <c r="N296" i="52" s="1"/>
  <c r="L483" i="43"/>
  <c r="N328" i="43"/>
  <c r="J121" i="50"/>
  <c r="H197" i="33"/>
  <c r="H454" i="33" s="1"/>
  <c r="K18" i="38"/>
  <c r="O298" i="25"/>
  <c r="O478" i="25" s="1"/>
  <c r="E197" i="29"/>
  <c r="E454" i="29" s="1"/>
  <c r="L324" i="28"/>
  <c r="M399" i="50"/>
  <c r="M502" i="50" s="1"/>
  <c r="O121" i="30"/>
  <c r="O435" i="30" s="1"/>
  <c r="N197" i="43"/>
  <c r="N195" i="43" s="1"/>
  <c r="N201" i="41"/>
  <c r="L453" i="41"/>
  <c r="K413" i="26"/>
  <c r="L498" i="33"/>
  <c r="D629" i="33" s="1"/>
  <c r="G43" i="36"/>
  <c r="E121" i="36"/>
  <c r="E435" i="36" s="1"/>
  <c r="N222" i="31"/>
  <c r="N220" i="31"/>
  <c r="F399" i="43"/>
  <c r="F397" i="43" s="1"/>
  <c r="E222" i="45"/>
  <c r="E460" i="45" s="1"/>
  <c r="F147" i="45"/>
  <c r="L324" i="31"/>
  <c r="L322" i="31" s="1"/>
  <c r="K399" i="27"/>
  <c r="K502" i="27" s="1"/>
  <c r="J71" i="27"/>
  <c r="J423" i="27" s="1"/>
  <c r="N324" i="45"/>
  <c r="N322" i="45" s="1"/>
  <c r="E252" i="25"/>
  <c r="F49" i="30"/>
  <c r="N417" i="30"/>
  <c r="L488" i="30"/>
  <c r="L350" i="30"/>
  <c r="M353" i="30"/>
  <c r="H71" i="24"/>
  <c r="H423" i="24" s="1"/>
  <c r="D248" i="26"/>
  <c r="D466" i="26" s="1"/>
  <c r="K71" i="30"/>
  <c r="K423" i="30" s="1"/>
  <c r="F147" i="38"/>
  <c r="F145" i="38" s="1"/>
  <c r="F483" i="39"/>
  <c r="H328" i="39"/>
  <c r="D147" i="48"/>
  <c r="I71" i="39"/>
  <c r="H43" i="46"/>
  <c r="G43" i="51"/>
  <c r="J121" i="45"/>
  <c r="J435" i="45" s="1"/>
  <c r="L477" i="40"/>
  <c r="N302" i="40"/>
  <c r="G222" i="33"/>
  <c r="K18" i="31"/>
  <c r="F453" i="44"/>
  <c r="H201" i="44"/>
  <c r="M43" i="45"/>
  <c r="D298" i="44"/>
  <c r="D478" i="44" s="1"/>
  <c r="O248" i="49"/>
  <c r="O466" i="49" s="1"/>
  <c r="I399" i="43"/>
  <c r="I397" i="43" s="1"/>
  <c r="G147" i="52"/>
  <c r="G441" i="52" s="1"/>
  <c r="H71" i="38"/>
  <c r="H423" i="38" s="1"/>
  <c r="H71" i="51"/>
  <c r="H423" i="51" s="1"/>
  <c r="D71" i="37"/>
  <c r="D423" i="37" s="1"/>
  <c r="H324" i="38"/>
  <c r="H484" i="38" s="1"/>
  <c r="L147" i="51"/>
  <c r="L145" i="51" s="1"/>
  <c r="J147" i="32"/>
  <c r="J441" i="32" s="1"/>
  <c r="I501" i="35"/>
  <c r="K403" i="35"/>
  <c r="M147" i="25"/>
  <c r="M441" i="25" s="1"/>
  <c r="K328" i="42"/>
  <c r="H302" i="32"/>
  <c r="F71" i="35"/>
  <c r="F69" i="35" s="1"/>
  <c r="I71" i="44"/>
  <c r="N328" i="39"/>
  <c r="L483" i="39"/>
  <c r="F324" i="24"/>
  <c r="F322" i="24" s="1"/>
  <c r="H222" i="30"/>
  <c r="H460" i="30" s="1"/>
  <c r="M147" i="24"/>
  <c r="M441" i="24" s="1"/>
  <c r="L417" i="35"/>
  <c r="O49" i="35"/>
  <c r="L197" i="46"/>
  <c r="L195" i="46" s="1"/>
  <c r="G197" i="34"/>
  <c r="G454" i="34" s="1"/>
  <c r="K248" i="29"/>
  <c r="K466" i="29" s="1"/>
  <c r="J248" i="29"/>
  <c r="N434" i="45"/>
  <c r="E125" i="45"/>
  <c r="J324" i="27"/>
  <c r="J484" i="27" s="1"/>
  <c r="H419" i="39"/>
  <c r="I434" i="42"/>
  <c r="K125" i="42"/>
  <c r="O43" i="43"/>
  <c r="I147" i="24"/>
  <c r="I145" i="24" s="1"/>
  <c r="E151" i="34"/>
  <c r="N440" i="34"/>
  <c r="H18" i="50"/>
  <c r="M71" i="37"/>
  <c r="M423" i="37" s="1"/>
  <c r="N413" i="38"/>
  <c r="E248" i="29"/>
  <c r="E466" i="29" s="1"/>
  <c r="L298" i="33"/>
  <c r="D248" i="50"/>
  <c r="D466" i="50" s="1"/>
  <c r="N324" i="15"/>
  <c r="N322" i="15" s="1"/>
  <c r="O121" i="36"/>
  <c r="O435" i="36" s="1"/>
  <c r="I453" i="37"/>
  <c r="K201" i="37"/>
  <c r="E147" i="32"/>
  <c r="E441" i="32" s="1"/>
  <c r="H226" i="37"/>
  <c r="F459" i="37"/>
  <c r="K197" i="49"/>
  <c r="K454" i="49" s="1"/>
  <c r="E298" i="48"/>
  <c r="E478" i="48" s="1"/>
  <c r="L483" i="26"/>
  <c r="N328" i="26"/>
  <c r="E147" i="30"/>
  <c r="E441" i="30" s="1"/>
  <c r="E151" i="49"/>
  <c r="N440" i="49"/>
  <c r="I248" i="29"/>
  <c r="I246" i="29" s="1"/>
  <c r="G43" i="47"/>
  <c r="L502" i="34"/>
  <c r="F147" i="47"/>
  <c r="F145" i="47" s="1"/>
  <c r="M197" i="39"/>
  <c r="M454" i="39" s="1"/>
  <c r="M248" i="32"/>
  <c r="M466" i="32" s="1"/>
  <c r="I298" i="46"/>
  <c r="I296" i="46" s="1"/>
  <c r="L222" i="26"/>
  <c r="L220" i="26" s="1"/>
  <c r="O298" i="41"/>
  <c r="O478" i="41" s="1"/>
  <c r="K125" i="36"/>
  <c r="I434" i="36"/>
  <c r="K125" i="25"/>
  <c r="I434" i="25"/>
  <c r="I484" i="36"/>
  <c r="I453" i="41"/>
  <c r="K201" i="41"/>
  <c r="L422" i="43"/>
  <c r="N413" i="44"/>
  <c r="N75" i="40"/>
  <c r="L422" i="40"/>
  <c r="G248" i="43"/>
  <c r="G466" i="43" s="1"/>
  <c r="O298" i="36"/>
  <c r="O478" i="36" s="1"/>
  <c r="G324" i="32"/>
  <c r="O222" i="38"/>
  <c r="O460" i="38" s="1"/>
  <c r="N197" i="47"/>
  <c r="N195" i="47" s="1"/>
  <c r="F324" i="25"/>
  <c r="F322" i="25" s="1"/>
  <c r="I248" i="41"/>
  <c r="I246" i="41" s="1"/>
  <c r="J71" i="34"/>
  <c r="J423" i="34" s="1"/>
  <c r="F49" i="52"/>
  <c r="N417" i="52"/>
  <c r="F71" i="39"/>
  <c r="F69" i="39" s="1"/>
  <c r="K419" i="27"/>
  <c r="M298" i="44"/>
  <c r="M478" i="44" s="1"/>
  <c r="N324" i="41"/>
  <c r="H399" i="33"/>
  <c r="H502" i="33" s="1"/>
  <c r="M71" i="26"/>
  <c r="M423" i="26" s="1"/>
  <c r="M298" i="41"/>
  <c r="M478" i="41" s="1"/>
  <c r="D43" i="29"/>
  <c r="H298" i="46"/>
  <c r="H478" i="46" s="1"/>
  <c r="F121" i="37"/>
  <c r="O71" i="52"/>
  <c r="O423" i="52" s="1"/>
  <c r="D197" i="45"/>
  <c r="D454" i="45" s="1"/>
  <c r="F483" i="28"/>
  <c r="H328" i="28"/>
  <c r="F121" i="15"/>
  <c r="F119" i="15" s="1"/>
  <c r="G71" i="52"/>
  <c r="G423" i="52" s="1"/>
  <c r="O121" i="28"/>
  <c r="O435" i="28" s="1"/>
  <c r="L483" i="48"/>
  <c r="N328" i="48"/>
  <c r="D18" i="40"/>
  <c r="L459" i="47"/>
  <c r="N226" i="47"/>
  <c r="F298" i="42"/>
  <c r="F296" i="42" s="1"/>
  <c r="G222" i="26"/>
  <c r="G460" i="26" s="1"/>
  <c r="K302" i="52"/>
  <c r="I477" i="52"/>
  <c r="D18" i="32"/>
  <c r="I422" i="32"/>
  <c r="F248" i="51"/>
  <c r="F246" i="51" s="1"/>
  <c r="D399" i="33"/>
  <c r="D502" i="33" s="1"/>
  <c r="F453" i="42"/>
  <c r="H201" i="42"/>
  <c r="M298" i="34"/>
  <c r="M478" i="34" s="1"/>
  <c r="K302" i="51"/>
  <c r="I477" i="51"/>
  <c r="I465" i="28"/>
  <c r="F417" i="39"/>
  <c r="I49" i="39"/>
  <c r="J43" i="37"/>
  <c r="G147" i="36"/>
  <c r="G441" i="36" s="1"/>
  <c r="K18" i="33"/>
  <c r="N197" i="36"/>
  <c r="J43" i="29"/>
  <c r="I459" i="49"/>
  <c r="N151" i="28"/>
  <c r="L440" i="28"/>
  <c r="N121" i="38"/>
  <c r="N119" i="38" s="1"/>
  <c r="E71" i="26"/>
  <c r="F399" i="51"/>
  <c r="F397" i="51" s="1"/>
  <c r="I248" i="38"/>
  <c r="I246" i="38" s="1"/>
  <c r="E121" i="40"/>
  <c r="E435" i="40" s="1"/>
  <c r="L478" i="24"/>
  <c r="M222" i="39"/>
  <c r="M460" i="39" s="1"/>
  <c r="G197" i="24"/>
  <c r="G454" i="24" s="1"/>
  <c r="G324" i="48"/>
  <c r="G484" i="48" s="1"/>
  <c r="F483" i="38"/>
  <c r="H328" i="38"/>
  <c r="H147" i="43"/>
  <c r="H441" i="43" s="1"/>
  <c r="D324" i="32"/>
  <c r="D248" i="37"/>
  <c r="D466" i="37" s="1"/>
  <c r="H43" i="38"/>
  <c r="F222" i="40"/>
  <c r="F220" i="40" s="1"/>
  <c r="N403" i="41"/>
  <c r="L501" i="41"/>
  <c r="M71" i="28"/>
  <c r="M423" i="28" s="1"/>
  <c r="G121" i="41"/>
  <c r="G435" i="41" s="1"/>
  <c r="F453" i="27"/>
  <c r="H201" i="27"/>
  <c r="E248" i="25"/>
  <c r="E466" i="25" s="1"/>
  <c r="J397" i="37"/>
  <c r="L197" i="43"/>
  <c r="L195" i="43" s="1"/>
  <c r="J324" i="49"/>
  <c r="J484" i="49" s="1"/>
  <c r="F417" i="37"/>
  <c r="I49" i="37"/>
  <c r="L417" i="34"/>
  <c r="O49" i="34"/>
  <c r="F147" i="52"/>
  <c r="F145" i="52" s="1"/>
  <c r="I147" i="37"/>
  <c r="I145" i="37" s="1"/>
  <c r="J248" i="42"/>
  <c r="J466" i="42" s="1"/>
  <c r="K71" i="46"/>
  <c r="K423" i="46" s="1"/>
  <c r="N465" i="27"/>
  <c r="E252" i="27"/>
  <c r="K18" i="45"/>
  <c r="O43" i="38"/>
  <c r="J246" i="34"/>
  <c r="O197" i="24"/>
  <c r="O454" i="24" s="1"/>
  <c r="K147" i="34"/>
  <c r="K441" i="34" s="1"/>
  <c r="H121" i="46"/>
  <c r="M18" i="43"/>
  <c r="F465" i="39"/>
  <c r="K121" i="29"/>
  <c r="K435" i="29" s="1"/>
  <c r="H252" i="38"/>
  <c r="F465" i="38"/>
  <c r="H456" i="26"/>
  <c r="K222" i="40"/>
  <c r="K460" i="40" s="1"/>
  <c r="D399" i="15"/>
  <c r="D502" i="15" s="1"/>
  <c r="O71" i="30"/>
  <c r="O423" i="30" s="1"/>
  <c r="G18" i="52"/>
  <c r="D18" i="29"/>
  <c r="L483" i="15"/>
  <c r="N328" i="15"/>
  <c r="H43" i="31"/>
  <c r="O43" i="24"/>
  <c r="N201" i="31"/>
  <c r="L453" i="31"/>
  <c r="I147" i="46"/>
  <c r="I145" i="46" s="1"/>
  <c r="N413" i="30"/>
  <c r="D71" i="45"/>
  <c r="D423" i="45" s="1"/>
  <c r="F24" i="27"/>
  <c r="F413" i="27" s="1"/>
  <c r="N411" i="27"/>
  <c r="F298" i="15"/>
  <c r="F296" i="15" s="1"/>
  <c r="M121" i="50"/>
  <c r="M435" i="50" s="1"/>
  <c r="F121" i="29"/>
  <c r="F119" i="29" s="1"/>
  <c r="O71" i="34"/>
  <c r="O423" i="34" s="1"/>
  <c r="D43" i="52"/>
  <c r="J43" i="36"/>
  <c r="F248" i="37"/>
  <c r="F246" i="37" s="1"/>
  <c r="J71" i="36"/>
  <c r="J423" i="36" s="1"/>
  <c r="N422" i="47"/>
  <c r="E75" i="47"/>
  <c r="M298" i="15"/>
  <c r="M478" i="15" s="1"/>
  <c r="N403" i="30"/>
  <c r="L501" i="30"/>
  <c r="D324" i="43"/>
  <c r="D484" i="43" s="1"/>
  <c r="H43" i="37"/>
  <c r="G49" i="37" s="1"/>
  <c r="G147" i="27"/>
  <c r="G441" i="27" s="1"/>
  <c r="L298" i="43"/>
  <c r="D298" i="52"/>
  <c r="D478" i="52" s="1"/>
  <c r="I453" i="26"/>
  <c r="K201" i="26"/>
  <c r="I465" i="24"/>
  <c r="K252" i="24"/>
  <c r="D121" i="50"/>
  <c r="D435" i="50" s="1"/>
  <c r="L71" i="42"/>
  <c r="L69" i="42" s="1"/>
  <c r="E43" i="37"/>
  <c r="E399" i="30"/>
  <c r="E502" i="30" s="1"/>
  <c r="N483" i="48"/>
  <c r="E328" i="48"/>
  <c r="F49" i="34"/>
  <c r="N417" i="34"/>
  <c r="I24" i="36"/>
  <c r="F411" i="36"/>
  <c r="L248" i="25"/>
  <c r="L246" i="25" s="1"/>
  <c r="I298" i="49"/>
  <c r="I296" i="49" s="1"/>
  <c r="N477" i="29"/>
  <c r="E302" i="29"/>
  <c r="I399" i="44"/>
  <c r="I397" i="44" s="1"/>
  <c r="H197" i="35"/>
  <c r="H454" i="35" s="1"/>
  <c r="O147" i="49"/>
  <c r="O441" i="49" s="1"/>
  <c r="H197" i="46"/>
  <c r="H454" i="46" s="1"/>
  <c r="K197" i="44"/>
  <c r="K454" i="44" s="1"/>
  <c r="O71" i="50"/>
  <c r="O423" i="50" s="1"/>
  <c r="J121" i="52"/>
  <c r="J435" i="52" s="1"/>
  <c r="K248" i="51"/>
  <c r="K466" i="51" s="1"/>
  <c r="L248" i="46"/>
  <c r="H248" i="49"/>
  <c r="H466" i="49" s="1"/>
  <c r="G147" i="25"/>
  <c r="G441" i="25" s="1"/>
  <c r="I24" i="33"/>
  <c r="F411" i="33"/>
  <c r="F324" i="27"/>
  <c r="F322" i="27" s="1"/>
  <c r="H403" i="50"/>
  <c r="F501" i="50"/>
  <c r="G298" i="27"/>
  <c r="G478" i="27" s="1"/>
  <c r="K18" i="50"/>
  <c r="E121" i="39"/>
  <c r="E435" i="39" s="1"/>
  <c r="N324" i="32"/>
  <c r="N322" i="32" s="1"/>
  <c r="L434" i="32"/>
  <c r="N125" i="32"/>
  <c r="I298" i="34"/>
  <c r="I296" i="34" s="1"/>
  <c r="J71" i="24"/>
  <c r="J423" i="24" s="1"/>
  <c r="N399" i="26"/>
  <c r="N397" i="26" s="1"/>
  <c r="J121" i="35"/>
  <c r="J435" i="35" s="1"/>
  <c r="H248" i="43"/>
  <c r="H466" i="43" s="1"/>
  <c r="M147" i="51"/>
  <c r="M441" i="51" s="1"/>
  <c r="N151" i="33"/>
  <c r="L440" i="33"/>
  <c r="D220" i="31"/>
  <c r="L440" i="49"/>
  <c r="N151" i="49"/>
  <c r="D147" i="31"/>
  <c r="D441" i="31" s="1"/>
  <c r="E226" i="39"/>
  <c r="N459" i="39"/>
  <c r="F459" i="36"/>
  <c r="D43" i="48"/>
  <c r="N121" i="31"/>
  <c r="N119" i="31" s="1"/>
  <c r="N453" i="45"/>
  <c r="E201" i="45"/>
  <c r="L501" i="39"/>
  <c r="N403" i="39"/>
  <c r="I454" i="31"/>
  <c r="I24" i="25"/>
  <c r="F411" i="25"/>
  <c r="L453" i="52"/>
  <c r="N201" i="52"/>
  <c r="G43" i="34"/>
  <c r="L501" i="26"/>
  <c r="N403" i="26"/>
  <c r="H147" i="42"/>
  <c r="H441" i="42" s="1"/>
  <c r="J197" i="30"/>
  <c r="J454" i="30" s="1"/>
  <c r="J71" i="33"/>
  <c r="J423" i="33" s="1"/>
  <c r="N324" i="27"/>
  <c r="I49" i="42"/>
  <c r="F417" i="42"/>
  <c r="M220" i="43"/>
  <c r="H119" i="51"/>
  <c r="N147" i="44"/>
  <c r="N145" i="44" s="1"/>
  <c r="H121" i="24"/>
  <c r="H435" i="24" s="1"/>
  <c r="D18" i="35"/>
  <c r="I24" i="31"/>
  <c r="F411" i="31"/>
  <c r="F502" i="41"/>
  <c r="M121" i="24"/>
  <c r="M435" i="24" s="1"/>
  <c r="H226" i="51"/>
  <c r="F459" i="51"/>
  <c r="F24" i="39"/>
  <c r="F413" i="39" s="1"/>
  <c r="N411" i="39"/>
  <c r="K71" i="26"/>
  <c r="K423" i="26" s="1"/>
  <c r="H147" i="15"/>
  <c r="H441" i="15" s="1"/>
  <c r="N71" i="25"/>
  <c r="N69" i="25" s="1"/>
  <c r="L197" i="35"/>
  <c r="L195" i="35" s="1"/>
  <c r="F477" i="33"/>
  <c r="H302" i="33"/>
  <c r="K125" i="33"/>
  <c r="L248" i="40"/>
  <c r="L246" i="40" s="1"/>
  <c r="G18" i="43"/>
  <c r="N453" i="26"/>
  <c r="E201" i="26"/>
  <c r="O147" i="36"/>
  <c r="O441" i="36" s="1"/>
  <c r="M246" i="29"/>
  <c r="N324" i="25"/>
  <c r="N322" i="25" s="1"/>
  <c r="K419" i="47"/>
  <c r="K18" i="35"/>
  <c r="J24" i="35" s="1"/>
  <c r="G71" i="28"/>
  <c r="G423" i="28" s="1"/>
  <c r="D399" i="25"/>
  <c r="D502" i="25" s="1"/>
  <c r="H71" i="42"/>
  <c r="H423" i="42" s="1"/>
  <c r="D248" i="28"/>
  <c r="D466" i="28" s="1"/>
  <c r="F298" i="44"/>
  <c r="F296" i="44" s="1"/>
  <c r="O71" i="39"/>
  <c r="O423" i="39" s="1"/>
  <c r="O121" i="43"/>
  <c r="O435" i="43" s="1"/>
  <c r="M197" i="52"/>
  <c r="M454" i="52" s="1"/>
  <c r="L197" i="44"/>
  <c r="L195" i="44" s="1"/>
  <c r="F417" i="44"/>
  <c r="I49" i="44"/>
  <c r="K419" i="24"/>
  <c r="E248" i="31"/>
  <c r="E466" i="31" s="1"/>
  <c r="L434" i="26"/>
  <c r="N125" i="26"/>
  <c r="L459" i="45"/>
  <c r="N226" i="45"/>
  <c r="E399" i="25"/>
  <c r="E502" i="25" s="1"/>
  <c r="N483" i="28"/>
  <c r="E328" i="28"/>
  <c r="E43" i="28"/>
  <c r="H18" i="41"/>
  <c r="J399" i="36"/>
  <c r="J502" i="36" s="1"/>
  <c r="E71" i="38"/>
  <c r="E423" i="38" s="1"/>
  <c r="G324" i="24"/>
  <c r="G484" i="24" s="1"/>
  <c r="D298" i="33"/>
  <c r="D478" i="33" s="1"/>
  <c r="N75" i="26"/>
  <c r="L422" i="26"/>
  <c r="G197" i="29"/>
  <c r="G454" i="29" s="1"/>
  <c r="J121" i="41"/>
  <c r="J435" i="41" s="1"/>
  <c r="K248" i="35"/>
  <c r="K466" i="35" s="1"/>
  <c r="N125" i="43"/>
  <c r="L434" i="43"/>
  <c r="O246" i="51"/>
  <c r="F197" i="40"/>
  <c r="F195" i="40" s="1"/>
  <c r="H43" i="52"/>
  <c r="I399" i="42"/>
  <c r="N248" i="31"/>
  <c r="N246" i="31" s="1"/>
  <c r="K222" i="51"/>
  <c r="I324" i="24"/>
  <c r="I322" i="24" s="1"/>
  <c r="E197" i="50"/>
  <c r="E454" i="50" s="1"/>
  <c r="I222" i="51"/>
  <c r="I220" i="51" s="1"/>
  <c r="K399" i="44"/>
  <c r="K502" i="44" s="1"/>
  <c r="L477" i="28"/>
  <c r="N302" i="28"/>
  <c r="N248" i="49"/>
  <c r="N246" i="49" s="1"/>
  <c r="E71" i="43"/>
  <c r="E423" i="43" s="1"/>
  <c r="E151" i="38"/>
  <c r="N440" i="38"/>
  <c r="K71" i="50"/>
  <c r="K423" i="50" s="1"/>
  <c r="K324" i="31"/>
  <c r="K484" i="31" s="1"/>
  <c r="G324" i="39"/>
  <c r="G484" i="39" s="1"/>
  <c r="F411" i="30"/>
  <c r="I24" i="30"/>
  <c r="L477" i="41"/>
  <c r="N302" i="41"/>
  <c r="N197" i="25"/>
  <c r="N195" i="25" s="1"/>
  <c r="J197" i="28"/>
  <c r="J454" i="28" s="1"/>
  <c r="H419" i="33"/>
  <c r="F454" i="48"/>
  <c r="I459" i="34"/>
  <c r="K226" i="34"/>
  <c r="D296" i="45"/>
  <c r="K322" i="29"/>
  <c r="O470" i="45"/>
  <c r="O274" i="45"/>
  <c r="D43" i="38"/>
  <c r="K147" i="51"/>
  <c r="K441" i="51" s="1"/>
  <c r="I453" i="48"/>
  <c r="K201" i="48"/>
  <c r="K298" i="40"/>
  <c r="K478" i="40" s="1"/>
  <c r="L465" i="45"/>
  <c r="N252" i="45"/>
  <c r="D18" i="27"/>
  <c r="O121" i="15"/>
  <c r="O435" i="15" s="1"/>
  <c r="E71" i="51"/>
  <c r="N71" i="28"/>
  <c r="N69" i="28" s="1"/>
  <c r="J18" i="42"/>
  <c r="G322" i="15"/>
  <c r="N459" i="35"/>
  <c r="E226" i="35"/>
  <c r="G298" i="24"/>
  <c r="G478" i="24" s="1"/>
  <c r="J147" i="42"/>
  <c r="J441" i="42" s="1"/>
  <c r="M18" i="32"/>
  <c r="J121" i="28"/>
  <c r="J435" i="28" s="1"/>
  <c r="I399" i="27"/>
  <c r="I397" i="27" s="1"/>
  <c r="I197" i="27"/>
  <c r="I195" i="27" s="1"/>
  <c r="I399" i="25"/>
  <c r="I397" i="25" s="1"/>
  <c r="E248" i="43"/>
  <c r="E466" i="43" s="1"/>
  <c r="D197" i="33"/>
  <c r="D454" i="33" s="1"/>
  <c r="G222" i="40"/>
  <c r="G460" i="40" s="1"/>
  <c r="E151" i="47"/>
  <c r="N440" i="47"/>
  <c r="M18" i="40"/>
  <c r="M24" i="40" s="1"/>
  <c r="M197" i="43"/>
  <c r="M454" i="43" s="1"/>
  <c r="H18" i="49"/>
  <c r="J197" i="31"/>
  <c r="J454" i="31" s="1"/>
  <c r="G298" i="35"/>
  <c r="G478" i="35" s="1"/>
  <c r="N477" i="45"/>
  <c r="E302" i="45"/>
  <c r="M43" i="49"/>
  <c r="E413" i="28"/>
  <c r="M298" i="33"/>
  <c r="M478" i="33" s="1"/>
  <c r="O147" i="26"/>
  <c r="O441" i="26" s="1"/>
  <c r="I197" i="50"/>
  <c r="K403" i="37"/>
  <c r="I501" i="37"/>
  <c r="N422" i="46"/>
  <c r="E75" i="46"/>
  <c r="K147" i="31"/>
  <c r="K441" i="31" s="1"/>
  <c r="O43" i="36"/>
  <c r="E71" i="52"/>
  <c r="E423" i="52" s="1"/>
  <c r="J18" i="32"/>
  <c r="G399" i="45"/>
  <c r="D222" i="41"/>
  <c r="D460" i="41" s="1"/>
  <c r="N441" i="37"/>
  <c r="G298" i="42"/>
  <c r="G478" i="42" s="1"/>
  <c r="D197" i="42"/>
  <c r="D454" i="42" s="1"/>
  <c r="H147" i="47"/>
  <c r="H441" i="47" s="1"/>
  <c r="I197" i="34"/>
  <c r="I195" i="34" s="1"/>
  <c r="J197" i="47"/>
  <c r="J454" i="47" s="1"/>
  <c r="I459" i="29"/>
  <c r="K226" i="29"/>
  <c r="F501" i="27"/>
  <c r="H403" i="27"/>
  <c r="H302" i="40"/>
  <c r="N222" i="52"/>
  <c r="J222" i="46"/>
  <c r="J460" i="46" s="1"/>
  <c r="K413" i="50"/>
  <c r="L222" i="32"/>
  <c r="L220" i="32" s="1"/>
  <c r="N298" i="48"/>
  <c r="N296" i="48" s="1"/>
  <c r="H71" i="44"/>
  <c r="H423" i="44" s="1"/>
  <c r="N440" i="39"/>
  <c r="E151" i="39"/>
  <c r="N403" i="52"/>
  <c r="L501" i="52"/>
  <c r="O43" i="35"/>
  <c r="I324" i="25"/>
  <c r="N501" i="15"/>
  <c r="E403" i="15"/>
  <c r="J399" i="38"/>
  <c r="J502" i="38" s="1"/>
  <c r="E248" i="45"/>
  <c r="E466" i="45" s="1"/>
  <c r="H248" i="35"/>
  <c r="H466" i="35" s="1"/>
  <c r="D119" i="37"/>
  <c r="H298" i="43"/>
  <c r="H478" i="43" s="1"/>
  <c r="D431" i="27"/>
  <c r="M324" i="43"/>
  <c r="N302" i="46"/>
  <c r="L477" i="46"/>
  <c r="D248" i="42"/>
  <c r="D466" i="42" s="1"/>
  <c r="O399" i="36"/>
  <c r="O502" i="36" s="1"/>
  <c r="N222" i="50"/>
  <c r="N220" i="50" s="1"/>
  <c r="H147" i="36"/>
  <c r="H441" i="36" s="1"/>
  <c r="E71" i="37"/>
  <c r="E423" i="37" s="1"/>
  <c r="I324" i="34"/>
  <c r="I322" i="34" s="1"/>
  <c r="H298" i="25"/>
  <c r="H478" i="25" s="1"/>
  <c r="N465" i="51"/>
  <c r="J121" i="47"/>
  <c r="M197" i="30"/>
  <c r="M454" i="30" s="1"/>
  <c r="I440" i="47"/>
  <c r="K151" i="47"/>
  <c r="L222" i="27"/>
  <c r="L220" i="27" s="1"/>
  <c r="G248" i="52"/>
  <c r="G466" i="52" s="1"/>
  <c r="L197" i="15"/>
  <c r="L195" i="15" s="1"/>
  <c r="K119" i="46"/>
  <c r="N459" i="42"/>
  <c r="E226" i="42"/>
  <c r="H222" i="48"/>
  <c r="H460" i="48" s="1"/>
  <c r="M399" i="35"/>
  <c r="M502" i="35" s="1"/>
  <c r="I422" i="52"/>
  <c r="K75" i="52"/>
  <c r="N419" i="39"/>
  <c r="O18" i="46"/>
  <c r="I453" i="30"/>
  <c r="K201" i="30"/>
  <c r="G197" i="43"/>
  <c r="G454" i="43" s="1"/>
  <c r="F298" i="30"/>
  <c r="F296" i="30" s="1"/>
  <c r="E248" i="39"/>
  <c r="E466" i="39" s="1"/>
  <c r="I298" i="30"/>
  <c r="O43" i="28"/>
  <c r="N434" i="34"/>
  <c r="E125" i="34"/>
  <c r="J248" i="32"/>
  <c r="K18" i="47"/>
  <c r="H18" i="42"/>
  <c r="N75" i="45"/>
  <c r="F197" i="47"/>
  <c r="F195" i="47" s="1"/>
  <c r="I465" i="48"/>
  <c r="E18" i="31"/>
  <c r="L417" i="47"/>
  <c r="O49" i="47"/>
  <c r="N399" i="34"/>
  <c r="N397" i="34" s="1"/>
  <c r="I197" i="15"/>
  <c r="I195" i="15" s="1"/>
  <c r="L399" i="35"/>
  <c r="L397" i="35" s="1"/>
  <c r="J18" i="44"/>
  <c r="E419" i="15"/>
  <c r="D18" i="38"/>
  <c r="L435" i="47"/>
  <c r="J18" i="49"/>
  <c r="G222" i="36"/>
  <c r="G460" i="36" s="1"/>
  <c r="F121" i="38"/>
  <c r="F119" i="38" s="1"/>
  <c r="E43" i="26"/>
  <c r="D49" i="26" s="1"/>
  <c r="E151" i="43"/>
  <c r="N440" i="43"/>
  <c r="N252" i="30"/>
  <c r="L465" i="30"/>
  <c r="K222" i="50"/>
  <c r="K460" i="50" s="1"/>
  <c r="H222" i="28"/>
  <c r="H460" i="28" s="1"/>
  <c r="O197" i="41"/>
  <c r="O454" i="41" s="1"/>
  <c r="F121" i="35"/>
  <c r="F147" i="41"/>
  <c r="F145" i="41" s="1"/>
  <c r="N440" i="32"/>
  <c r="E151" i="32"/>
  <c r="H222" i="51"/>
  <c r="H460" i="51" s="1"/>
  <c r="I24" i="43"/>
  <c r="F411" i="43"/>
  <c r="L324" i="40"/>
  <c r="M298" i="38"/>
  <c r="M478" i="38" s="1"/>
  <c r="H147" i="38"/>
  <c r="H441" i="38" s="1"/>
  <c r="L18" i="25"/>
  <c r="O248" i="33"/>
  <c r="O466" i="33" s="1"/>
  <c r="O222" i="41"/>
  <c r="O460" i="41" s="1"/>
  <c r="J222" i="45"/>
  <c r="J460" i="45" s="1"/>
  <c r="G399" i="29"/>
  <c r="G502" i="29" s="1"/>
  <c r="J147" i="27"/>
  <c r="J441" i="27" s="1"/>
  <c r="H248" i="52"/>
  <c r="I121" i="38"/>
  <c r="I119" i="38" s="1"/>
  <c r="D197" i="40"/>
  <c r="D454" i="40" s="1"/>
  <c r="L49" i="44"/>
  <c r="I417" i="44"/>
  <c r="F324" i="47"/>
  <c r="F322" i="47" s="1"/>
  <c r="I248" i="43"/>
  <c r="I246" i="43" s="1"/>
  <c r="H298" i="50"/>
  <c r="H478" i="50" s="1"/>
  <c r="N75" i="37"/>
  <c r="L422" i="37"/>
  <c r="K324" i="35"/>
  <c r="K484" i="35" s="1"/>
  <c r="H399" i="40"/>
  <c r="H502" i="40" s="1"/>
  <c r="G121" i="36"/>
  <c r="G435" i="36" s="1"/>
  <c r="F71" i="33"/>
  <c r="F69" i="33" s="1"/>
  <c r="L465" i="15"/>
  <c r="N252" i="15"/>
  <c r="N147" i="15"/>
  <c r="N145" i="15" s="1"/>
  <c r="F465" i="29"/>
  <c r="H252" i="29"/>
  <c r="J322" i="26"/>
  <c r="I422" i="51"/>
  <c r="K75" i="51"/>
  <c r="M324" i="46"/>
  <c r="M484" i="46" s="1"/>
  <c r="G248" i="30"/>
  <c r="G466" i="30" s="1"/>
  <c r="E399" i="37"/>
  <c r="E502" i="37" s="1"/>
  <c r="J18" i="43"/>
  <c r="J24" i="43" s="1"/>
  <c r="L197" i="26"/>
  <c r="L195" i="26" s="1"/>
  <c r="O324" i="15"/>
  <c r="O484" i="15" s="1"/>
  <c r="N413" i="49"/>
  <c r="H43" i="35"/>
  <c r="G222" i="43"/>
  <c r="G460" i="43" s="1"/>
  <c r="D431" i="37"/>
  <c r="AO82" i="17"/>
  <c r="AQ82" i="17"/>
  <c r="AR82" i="17"/>
  <c r="AT82" i="17"/>
  <c r="N298" i="26"/>
  <c r="N296" i="26" s="1"/>
  <c r="L24" i="24"/>
  <c r="I411" i="24"/>
  <c r="I399" i="46"/>
  <c r="I397" i="46" s="1"/>
  <c r="H197" i="27"/>
  <c r="H454" i="27" s="1"/>
  <c r="D21" i="52"/>
  <c r="D409" i="52"/>
  <c r="F298" i="35"/>
  <c r="F296" i="35" s="1"/>
  <c r="K197" i="29"/>
  <c r="K454" i="29" s="1"/>
  <c r="N409" i="50"/>
  <c r="N21" i="50"/>
  <c r="H324" i="30"/>
  <c r="H484" i="30" s="1"/>
  <c r="L121" i="33"/>
  <c r="L119" i="33" s="1"/>
  <c r="H252" i="31"/>
  <c r="O24" i="45"/>
  <c r="L411" i="45"/>
  <c r="N453" i="43"/>
  <c r="E201" i="43"/>
  <c r="I24" i="42"/>
  <c r="F411" i="42"/>
  <c r="N328" i="31"/>
  <c r="L483" i="31"/>
  <c r="D409" i="31"/>
  <c r="D21" i="31"/>
  <c r="N413" i="41"/>
  <c r="E71" i="27"/>
  <c r="E423" i="27" s="1"/>
  <c r="K403" i="43"/>
  <c r="I501" i="43"/>
  <c r="M197" i="35"/>
  <c r="M454" i="35" s="1"/>
  <c r="K298" i="32"/>
  <c r="H147" i="51"/>
  <c r="H441" i="51" s="1"/>
  <c r="J324" i="31"/>
  <c r="J484" i="31" s="1"/>
  <c r="I197" i="37"/>
  <c r="I195" i="37" s="1"/>
  <c r="K248" i="32"/>
  <c r="K466" i="32" s="1"/>
  <c r="L500" i="34"/>
  <c r="L400" i="34"/>
  <c r="L459" i="26"/>
  <c r="N226" i="26"/>
  <c r="M147" i="15"/>
  <c r="M441" i="15" s="1"/>
  <c r="H21" i="25"/>
  <c r="H409" i="25"/>
  <c r="O46" i="40"/>
  <c r="O415" i="40"/>
  <c r="E298" i="39"/>
  <c r="E478" i="39" s="1"/>
  <c r="G324" i="37"/>
  <c r="G484" i="37" s="1"/>
  <c r="N453" i="47"/>
  <c r="E201" i="47"/>
  <c r="K415" i="29"/>
  <c r="K46" i="29"/>
  <c r="L197" i="36"/>
  <c r="L195" i="36" s="1"/>
  <c r="E151" i="29"/>
  <c r="N440" i="29"/>
  <c r="D324" i="41"/>
  <c r="D484" i="41" s="1"/>
  <c r="F477" i="42"/>
  <c r="H302" i="42"/>
  <c r="K328" i="39"/>
  <c r="I483" i="39"/>
  <c r="O147" i="48"/>
  <c r="O441" i="48" s="1"/>
  <c r="F46" i="39"/>
  <c r="F415" i="39"/>
  <c r="F49" i="46"/>
  <c r="N417" i="46"/>
  <c r="L147" i="28"/>
  <c r="L145" i="28" s="1"/>
  <c r="L299" i="24"/>
  <c r="L476" i="24"/>
  <c r="D248" i="46"/>
  <c r="D466" i="46" s="1"/>
  <c r="I440" i="37"/>
  <c r="K151" i="37"/>
  <c r="I409" i="42"/>
  <c r="I21" i="42"/>
  <c r="J324" i="34"/>
  <c r="J484" i="34" s="1"/>
  <c r="I147" i="35"/>
  <c r="I145" i="35" s="1"/>
  <c r="K197" i="30"/>
  <c r="K454" i="30" s="1"/>
  <c r="I477" i="32"/>
  <c r="K302" i="32"/>
  <c r="F477" i="15"/>
  <c r="H302" i="15"/>
  <c r="L422" i="25"/>
  <c r="N75" i="25"/>
  <c r="D71" i="35"/>
  <c r="D423" i="35" s="1"/>
  <c r="N502" i="52"/>
  <c r="N324" i="48"/>
  <c r="N322" i="48" s="1"/>
  <c r="L147" i="49"/>
  <c r="L145" i="49" s="1"/>
  <c r="E222" i="32"/>
  <c r="E460" i="32" s="1"/>
  <c r="L483" i="46"/>
  <c r="N328" i="46"/>
  <c r="I198" i="31"/>
  <c r="I452" i="31"/>
  <c r="J324" i="41"/>
  <c r="J484" i="41" s="1"/>
  <c r="E21" i="34"/>
  <c r="E409" i="34"/>
  <c r="N422" i="25"/>
  <c r="E75" i="25"/>
  <c r="F298" i="33"/>
  <c r="F296" i="33" s="1"/>
  <c r="H413" i="52"/>
  <c r="D121" i="36"/>
  <c r="D435" i="36" s="1"/>
  <c r="I477" i="25"/>
  <c r="K302" i="25"/>
  <c r="F422" i="49"/>
  <c r="H147" i="49"/>
  <c r="H441" i="49" s="1"/>
  <c r="D197" i="52"/>
  <c r="D454" i="52" s="1"/>
  <c r="M71" i="33"/>
  <c r="M423" i="33" s="1"/>
  <c r="H201" i="40"/>
  <c r="F453" i="40"/>
  <c r="O324" i="39"/>
  <c r="O484" i="39" s="1"/>
  <c r="H21" i="39"/>
  <c r="H409" i="39"/>
  <c r="H248" i="51"/>
  <c r="H466" i="51" s="1"/>
  <c r="E197" i="15"/>
  <c r="E454" i="15" s="1"/>
  <c r="L298" i="27"/>
  <c r="L296" i="27" s="1"/>
  <c r="K71" i="31"/>
  <c r="K423" i="31" s="1"/>
  <c r="K419" i="37"/>
  <c r="O147" i="15"/>
  <c r="O441" i="15" s="1"/>
  <c r="N413" i="35"/>
  <c r="F399" i="27"/>
  <c r="F397" i="27" s="1"/>
  <c r="N465" i="40"/>
  <c r="E252" i="40"/>
  <c r="K147" i="47"/>
  <c r="K441" i="47" s="1"/>
  <c r="H71" i="46"/>
  <c r="H423" i="46" s="1"/>
  <c r="E226" i="50"/>
  <c r="N459" i="50"/>
  <c r="O49" i="46"/>
  <c r="L417" i="46"/>
  <c r="H302" i="25"/>
  <c r="F477" i="25"/>
  <c r="K147" i="50"/>
  <c r="K441" i="50" s="1"/>
  <c r="J71" i="32"/>
  <c r="J423" i="32" s="1"/>
  <c r="L433" i="47"/>
  <c r="H151" i="41"/>
  <c r="F440" i="41"/>
  <c r="E399" i="51"/>
  <c r="E502" i="51" s="1"/>
  <c r="D121" i="41"/>
  <c r="D435" i="41" s="1"/>
  <c r="O24" i="52"/>
  <c r="L411" i="52"/>
  <c r="J222" i="49"/>
  <c r="J460" i="49" s="1"/>
  <c r="I197" i="45"/>
  <c r="I195" i="45" s="1"/>
  <c r="N46" i="38"/>
  <c r="N415" i="38"/>
  <c r="N197" i="27"/>
  <c r="N195" i="27" s="1"/>
  <c r="E197" i="27"/>
  <c r="E454" i="27" s="1"/>
  <c r="E413" i="30"/>
  <c r="E324" i="29"/>
  <c r="E484" i="29" s="1"/>
  <c r="H324" i="42"/>
  <c r="H484" i="42" s="1"/>
  <c r="I502" i="45"/>
  <c r="G298" i="31"/>
  <c r="G478" i="31" s="1"/>
  <c r="H125" i="32"/>
  <c r="F434" i="32"/>
  <c r="I197" i="47"/>
  <c r="I195" i="47" s="1"/>
  <c r="E302" i="39"/>
  <c r="N477" i="39"/>
  <c r="N419" i="38"/>
  <c r="M121" i="38"/>
  <c r="J409" i="50"/>
  <c r="J21" i="50"/>
  <c r="H197" i="49"/>
  <c r="H454" i="49" s="1"/>
  <c r="I324" i="47"/>
  <c r="I322" i="47" s="1"/>
  <c r="M248" i="51"/>
  <c r="M466" i="51" s="1"/>
  <c r="H248" i="27"/>
  <c r="H466" i="27" s="1"/>
  <c r="K69" i="33"/>
  <c r="D147" i="39"/>
  <c r="D441" i="39" s="1"/>
  <c r="L483" i="42"/>
  <c r="N328" i="42"/>
  <c r="N121" i="37"/>
  <c r="N119" i="37" s="1"/>
  <c r="I483" i="45"/>
  <c r="K328" i="45"/>
  <c r="E125" i="29"/>
  <c r="N434" i="29"/>
  <c r="K121" i="41"/>
  <c r="K435" i="41" s="1"/>
  <c r="E222" i="47"/>
  <c r="E460" i="47" s="1"/>
  <c r="N71" i="39"/>
  <c r="N69" i="39" s="1"/>
  <c r="O49" i="43"/>
  <c r="L417" i="43"/>
  <c r="J46" i="26"/>
  <c r="J415" i="26"/>
  <c r="N434" i="48"/>
  <c r="E125" i="48"/>
  <c r="F483" i="37"/>
  <c r="H328" i="37"/>
  <c r="F483" i="51"/>
  <c r="D222" i="37"/>
  <c r="D460" i="37" s="1"/>
  <c r="G298" i="48"/>
  <c r="G478" i="48" s="1"/>
  <c r="M18" i="34"/>
  <c r="L417" i="29"/>
  <c r="O49" i="29"/>
  <c r="L248" i="29"/>
  <c r="N419" i="44"/>
  <c r="I459" i="47"/>
  <c r="K226" i="47"/>
  <c r="K456" i="40"/>
  <c r="I465" i="50"/>
  <c r="K252" i="50"/>
  <c r="L399" i="46"/>
  <c r="L397" i="46" s="1"/>
  <c r="O324" i="34"/>
  <c r="O484" i="34" s="1"/>
  <c r="L298" i="31"/>
  <c r="L296" i="31" s="1"/>
  <c r="G71" i="44"/>
  <c r="G423" i="44" s="1"/>
  <c r="I324" i="37"/>
  <c r="I322" i="37" s="1"/>
  <c r="O248" i="52"/>
  <c r="O466" i="52" s="1"/>
  <c r="K324" i="26"/>
  <c r="K484" i="26" s="1"/>
  <c r="I222" i="45"/>
  <c r="I220" i="45" s="1"/>
  <c r="J222" i="15"/>
  <c r="J460" i="15" s="1"/>
  <c r="H413" i="27"/>
  <c r="K18" i="40"/>
  <c r="D324" i="31"/>
  <c r="D484" i="31" s="1"/>
  <c r="E71" i="24"/>
  <c r="E423" i="24" s="1"/>
  <c r="L399" i="44"/>
  <c r="L397" i="44" s="1"/>
  <c r="H248" i="31"/>
  <c r="H466" i="31" s="1"/>
  <c r="H328" i="52"/>
  <c r="F483" i="52"/>
  <c r="L197" i="47"/>
  <c r="N399" i="46"/>
  <c r="N397" i="46" s="1"/>
  <c r="K403" i="48"/>
  <c r="I501" i="48"/>
  <c r="N413" i="45"/>
  <c r="I477" i="29"/>
  <c r="K302" i="29"/>
  <c r="E324" i="36"/>
  <c r="E484" i="36" s="1"/>
  <c r="H121" i="15"/>
  <c r="H435" i="15" s="1"/>
  <c r="J399" i="30"/>
  <c r="J502" i="30" s="1"/>
  <c r="I324" i="26"/>
  <c r="I322" i="26" s="1"/>
  <c r="L222" i="30"/>
  <c r="L220" i="30" s="1"/>
  <c r="I248" i="45"/>
  <c r="I246" i="45" s="1"/>
  <c r="I477" i="31"/>
  <c r="K302" i="31"/>
  <c r="G43" i="32"/>
  <c r="N121" i="25"/>
  <c r="N119" i="25" s="1"/>
  <c r="K298" i="44"/>
  <c r="K478" i="44" s="1"/>
  <c r="F147" i="27"/>
  <c r="F145" i="27" s="1"/>
  <c r="I431" i="51"/>
  <c r="J397" i="26"/>
  <c r="N71" i="52"/>
  <c r="D322" i="45"/>
  <c r="N466" i="25"/>
  <c r="L465" i="42"/>
  <c r="E419" i="38"/>
  <c r="F197" i="41"/>
  <c r="L71" i="31"/>
  <c r="L69" i="31" s="1"/>
  <c r="H298" i="29"/>
  <c r="H478" i="29" s="1"/>
  <c r="F24" i="25"/>
  <c r="F413" i="25" s="1"/>
  <c r="N411" i="25"/>
  <c r="F71" i="45"/>
  <c r="F69" i="45" s="1"/>
  <c r="E413" i="45"/>
  <c r="G121" i="28"/>
  <c r="G435" i="28" s="1"/>
  <c r="G69" i="30"/>
  <c r="L49" i="31"/>
  <c r="I417" i="31"/>
  <c r="I222" i="42"/>
  <c r="I220" i="42" s="1"/>
  <c r="H43" i="33"/>
  <c r="H413" i="39"/>
  <c r="M43" i="50"/>
  <c r="K419" i="28"/>
  <c r="L197" i="29"/>
  <c r="L195" i="29" s="1"/>
  <c r="F222" i="28"/>
  <c r="F220" i="28" s="1"/>
  <c r="K222" i="28"/>
  <c r="K460" i="28" s="1"/>
  <c r="G147" i="50"/>
  <c r="G441" i="50" s="1"/>
  <c r="N324" i="29"/>
  <c r="N322" i="29" s="1"/>
  <c r="G324" i="43"/>
  <c r="G484" i="43" s="1"/>
  <c r="F71" i="30"/>
  <c r="F69" i="30" s="1"/>
  <c r="F324" i="33"/>
  <c r="F322" i="33" s="1"/>
  <c r="H226" i="31"/>
  <c r="F459" i="31"/>
  <c r="M121" i="52"/>
  <c r="M435" i="52" s="1"/>
  <c r="M222" i="52"/>
  <c r="M460" i="52" s="1"/>
  <c r="G18" i="51"/>
  <c r="E403" i="30"/>
  <c r="N501" i="30"/>
  <c r="E43" i="24"/>
  <c r="F121" i="50"/>
  <c r="G399" i="28"/>
  <c r="G502" i="28" s="1"/>
  <c r="I121" i="26"/>
  <c r="I119" i="26" s="1"/>
  <c r="D43" i="42"/>
  <c r="L399" i="24"/>
  <c r="F248" i="47"/>
  <c r="F246" i="47" s="1"/>
  <c r="H43" i="34"/>
  <c r="O49" i="37"/>
  <c r="L417" i="37"/>
  <c r="H399" i="32"/>
  <c r="H502" i="32" s="1"/>
  <c r="L248" i="26"/>
  <c r="L246" i="26" s="1"/>
  <c r="H419" i="40"/>
  <c r="H151" i="49"/>
  <c r="F440" i="49"/>
  <c r="K298" i="34"/>
  <c r="K478" i="34" s="1"/>
  <c r="E413" i="43"/>
  <c r="F399" i="42"/>
  <c r="F397" i="42" s="1"/>
  <c r="E197" i="44"/>
  <c r="E454" i="44" s="1"/>
  <c r="L298" i="49"/>
  <c r="L296" i="49" s="1"/>
  <c r="D324" i="52"/>
  <c r="D484" i="52" s="1"/>
  <c r="E71" i="50"/>
  <c r="E423" i="50" s="1"/>
  <c r="M399" i="33"/>
  <c r="M502" i="33" s="1"/>
  <c r="K302" i="48"/>
  <c r="I477" i="48"/>
  <c r="M147" i="37"/>
  <c r="M441" i="37" s="1"/>
  <c r="M324" i="51"/>
  <c r="M484" i="51" s="1"/>
  <c r="N419" i="33"/>
  <c r="F71" i="29"/>
  <c r="F69" i="29" s="1"/>
  <c r="J145" i="47"/>
  <c r="E119" i="26"/>
  <c r="E498" i="29"/>
  <c r="D631" i="29" s="1"/>
  <c r="L324" i="43"/>
  <c r="L322" i="43" s="1"/>
  <c r="E324" i="48"/>
  <c r="I411" i="49"/>
  <c r="L24" i="49"/>
  <c r="N419" i="24"/>
  <c r="J324" i="36"/>
  <c r="J484" i="36" s="1"/>
  <c r="G147" i="38"/>
  <c r="G441" i="38" s="1"/>
  <c r="E71" i="15"/>
  <c r="N328" i="28"/>
  <c r="L483" i="28"/>
  <c r="L197" i="41"/>
  <c r="L195" i="41" s="1"/>
  <c r="G147" i="44"/>
  <c r="G441" i="44" s="1"/>
  <c r="K147" i="42"/>
  <c r="K441" i="42" s="1"/>
  <c r="J121" i="40"/>
  <c r="J435" i="40" s="1"/>
  <c r="H252" i="48"/>
  <c r="F465" i="48"/>
  <c r="N440" i="33"/>
  <c r="E151" i="33"/>
  <c r="O147" i="40"/>
  <c r="O441" i="40" s="1"/>
  <c r="O18" i="30"/>
  <c r="D24" i="30" s="1"/>
  <c r="D413" i="30" s="1"/>
  <c r="H201" i="38"/>
  <c r="F453" i="38"/>
  <c r="N298" i="35"/>
  <c r="N296" i="35" s="1"/>
  <c r="N226" i="33"/>
  <c r="L459" i="33"/>
  <c r="J298" i="27"/>
  <c r="J478" i="27" s="1"/>
  <c r="H397" i="46"/>
  <c r="G43" i="24"/>
  <c r="G49" i="24" s="1"/>
  <c r="E328" i="45"/>
  <c r="N483" i="45"/>
  <c r="N46" i="30"/>
  <c r="N415" i="30"/>
  <c r="N248" i="48"/>
  <c r="N328" i="52"/>
  <c r="L483" i="52"/>
  <c r="I248" i="30"/>
  <c r="I246" i="30" s="1"/>
  <c r="K43" i="43"/>
  <c r="O324" i="44"/>
  <c r="O484" i="44" s="1"/>
  <c r="F417" i="36"/>
  <c r="I49" i="36"/>
  <c r="G71" i="48"/>
  <c r="G423" i="48" s="1"/>
  <c r="N252" i="36"/>
  <c r="L465" i="36"/>
  <c r="K75" i="39"/>
  <c r="I422" i="39"/>
  <c r="N419" i="48"/>
  <c r="L466" i="27"/>
  <c r="L298" i="40"/>
  <c r="L296" i="40" s="1"/>
  <c r="D324" i="40"/>
  <c r="D484" i="40" s="1"/>
  <c r="O222" i="32"/>
  <c r="O460" i="32" s="1"/>
  <c r="H298" i="31"/>
  <c r="H478" i="31" s="1"/>
  <c r="E413" i="52"/>
  <c r="F24" i="41"/>
  <c r="F413" i="41" s="1"/>
  <c r="N411" i="41"/>
  <c r="F197" i="44"/>
  <c r="F195" i="44" s="1"/>
  <c r="G121" i="49"/>
  <c r="G435" i="49" s="1"/>
  <c r="H324" i="35"/>
  <c r="H484" i="35" s="1"/>
  <c r="E121" i="45"/>
  <c r="E435" i="45" s="1"/>
  <c r="F399" i="34"/>
  <c r="F397" i="34" s="1"/>
  <c r="H419" i="51"/>
  <c r="K226" i="24"/>
  <c r="I459" i="24"/>
  <c r="L434" i="50"/>
  <c r="N125" i="50"/>
  <c r="M298" i="47"/>
  <c r="M478" i="47" s="1"/>
  <c r="F147" i="42"/>
  <c r="F145" i="42" s="1"/>
  <c r="I440" i="15"/>
  <c r="J121" i="43"/>
  <c r="J435" i="43" s="1"/>
  <c r="N498" i="40"/>
  <c r="D622" i="40" s="1"/>
  <c r="K226" i="50"/>
  <c r="H75" i="35"/>
  <c r="F422" i="35"/>
  <c r="K75" i="44"/>
  <c r="I422" i="44"/>
  <c r="L324" i="39"/>
  <c r="L322" i="39" s="1"/>
  <c r="J21" i="51"/>
  <c r="J409" i="51"/>
  <c r="O298" i="47"/>
  <c r="O478" i="47" s="1"/>
  <c r="F483" i="24"/>
  <c r="H328" i="24"/>
  <c r="E298" i="52"/>
  <c r="E478" i="52" s="1"/>
  <c r="L434" i="37"/>
  <c r="N125" i="37"/>
  <c r="M46" i="28"/>
  <c r="M415" i="28"/>
  <c r="E147" i="36"/>
  <c r="G222" i="50"/>
  <c r="G460" i="50" s="1"/>
  <c r="N226" i="25"/>
  <c r="L459" i="25"/>
  <c r="O197" i="25"/>
  <c r="O454" i="25" s="1"/>
  <c r="D197" i="28"/>
  <c r="D454" i="28" s="1"/>
  <c r="G415" i="37"/>
  <c r="G46" i="37"/>
  <c r="I422" i="50"/>
  <c r="K75" i="50"/>
  <c r="K197" i="34"/>
  <c r="K454" i="34" s="1"/>
  <c r="K324" i="46"/>
  <c r="K484" i="46" s="1"/>
  <c r="I440" i="24"/>
  <c r="K151" i="24"/>
  <c r="G399" i="32"/>
  <c r="G502" i="32" s="1"/>
  <c r="N147" i="34"/>
  <c r="N145" i="34" s="1"/>
  <c r="H21" i="48"/>
  <c r="H409" i="48"/>
  <c r="H413" i="46"/>
  <c r="N483" i="15"/>
  <c r="E328" i="15"/>
  <c r="E324" i="33"/>
  <c r="E484" i="33" s="1"/>
  <c r="D72" i="44"/>
  <c r="D421" i="44"/>
  <c r="L492" i="32"/>
  <c r="I399" i="26"/>
  <c r="I397" i="26" s="1"/>
  <c r="K147" i="24"/>
  <c r="K441" i="24" s="1"/>
  <c r="E413" i="48"/>
  <c r="L46" i="24"/>
  <c r="L415" i="24"/>
  <c r="H298" i="32"/>
  <c r="H478" i="32" s="1"/>
  <c r="N413" i="26"/>
  <c r="L324" i="26"/>
  <c r="L322" i="26" s="1"/>
  <c r="G121" i="26"/>
  <c r="G435" i="26" s="1"/>
  <c r="D324" i="30"/>
  <c r="D484" i="30" s="1"/>
  <c r="N147" i="49"/>
  <c r="E147" i="41"/>
  <c r="E441" i="41" s="1"/>
  <c r="M298" i="35"/>
  <c r="M478" i="35" s="1"/>
  <c r="K252" i="29"/>
  <c r="I465" i="29"/>
  <c r="I409" i="26"/>
  <c r="I21" i="26"/>
  <c r="J498" i="33"/>
  <c r="D627" i="33" s="1"/>
  <c r="G248" i="49"/>
  <c r="G466" i="49" s="1"/>
  <c r="E21" i="38"/>
  <c r="E409" i="38"/>
  <c r="F298" i="37"/>
  <c r="D409" i="46"/>
  <c r="D21" i="46"/>
  <c r="F71" i="15"/>
  <c r="F69" i="15" s="1"/>
  <c r="G248" i="25"/>
  <c r="G466" i="25" s="1"/>
  <c r="H71" i="45"/>
  <c r="H423" i="45" s="1"/>
  <c r="I21" i="28"/>
  <c r="I409" i="28"/>
  <c r="I121" i="25"/>
  <c r="L399" i="32"/>
  <c r="L397" i="32" s="1"/>
  <c r="L71" i="43"/>
  <c r="L69" i="43" s="1"/>
  <c r="I417" i="50"/>
  <c r="L49" i="50"/>
  <c r="L71" i="40"/>
  <c r="L69" i="40" s="1"/>
  <c r="K409" i="24"/>
  <c r="M399" i="31"/>
  <c r="M502" i="31" s="1"/>
  <c r="G399" i="26"/>
  <c r="G502" i="26" s="1"/>
  <c r="K151" i="34"/>
  <c r="I440" i="34"/>
  <c r="D248" i="35"/>
  <c r="N434" i="35"/>
  <c r="E125" i="35"/>
  <c r="N459" i="30"/>
  <c r="E226" i="30"/>
  <c r="N75" i="52"/>
  <c r="H75" i="39"/>
  <c r="F422" i="39"/>
  <c r="N252" i="27"/>
  <c r="E248" i="27"/>
  <c r="E466" i="27" s="1"/>
  <c r="F483" i="42"/>
  <c r="H328" i="42"/>
  <c r="H403" i="29"/>
  <c r="J147" i="46"/>
  <c r="J441" i="46" s="1"/>
  <c r="J71" i="52"/>
  <c r="J147" i="38"/>
  <c r="J441" i="38" s="1"/>
  <c r="G248" i="33"/>
  <c r="G466" i="33" s="1"/>
  <c r="O222" i="44"/>
  <c r="O460" i="44" s="1"/>
  <c r="N483" i="41"/>
  <c r="E328" i="41"/>
  <c r="M197" i="48"/>
  <c r="M454" i="48" s="1"/>
  <c r="G147" i="32"/>
  <c r="G441" i="32" s="1"/>
  <c r="L483" i="44"/>
  <c r="L298" i="35"/>
  <c r="L296" i="35" s="1"/>
  <c r="E222" i="29"/>
  <c r="M122" i="51"/>
  <c r="M433" i="51"/>
  <c r="K226" i="40"/>
  <c r="I459" i="40"/>
  <c r="K419" i="39"/>
  <c r="K147" i="43"/>
  <c r="K441" i="43" s="1"/>
  <c r="N302" i="50"/>
  <c r="L477" i="50"/>
  <c r="N403" i="37"/>
  <c r="L501" i="37"/>
  <c r="N465" i="39"/>
  <c r="E252" i="39"/>
  <c r="O452" i="29"/>
  <c r="O198" i="29"/>
  <c r="H75" i="44"/>
  <c r="F422" i="44"/>
  <c r="F324" i="28"/>
  <c r="F322" i="28" s="1"/>
  <c r="H125" i="15"/>
  <c r="F434" i="15"/>
  <c r="O399" i="24"/>
  <c r="O502" i="24" s="1"/>
  <c r="M222" i="40"/>
  <c r="M460" i="40" s="1"/>
  <c r="L324" i="48"/>
  <c r="L322" i="48" s="1"/>
  <c r="L222" i="47"/>
  <c r="L220" i="47" s="1"/>
  <c r="F476" i="32"/>
  <c r="F299" i="32"/>
  <c r="I248" i="37"/>
  <c r="I246" i="37" s="1"/>
  <c r="L324" i="32"/>
  <c r="L322" i="32"/>
  <c r="I298" i="52"/>
  <c r="I296" i="52" s="1"/>
  <c r="O298" i="40"/>
  <c r="O478" i="40" s="1"/>
  <c r="I71" i="32"/>
  <c r="I69" i="32" s="1"/>
  <c r="H252" i="51"/>
  <c r="F465" i="51"/>
  <c r="F197" i="42"/>
  <c r="F195" i="42" s="1"/>
  <c r="I298" i="51"/>
  <c r="I296" i="51" s="1"/>
  <c r="J121" i="38"/>
  <c r="J435" i="38" s="1"/>
  <c r="J222" i="50"/>
  <c r="J460" i="50" s="1"/>
  <c r="I248" i="28"/>
  <c r="H71" i="25"/>
  <c r="H423" i="25" s="1"/>
  <c r="E409" i="39"/>
  <c r="E21" i="39"/>
  <c r="G298" i="33"/>
  <c r="G478" i="33" s="1"/>
  <c r="E399" i="44"/>
  <c r="E502" i="44" s="1"/>
  <c r="E399" i="38"/>
  <c r="E502" i="38" s="1"/>
  <c r="N453" i="36"/>
  <c r="E201" i="36"/>
  <c r="I222" i="49"/>
  <c r="I220" i="49" s="1"/>
  <c r="L415" i="41"/>
  <c r="L46" i="41"/>
  <c r="L501" i="45"/>
  <c r="N403" i="45"/>
  <c r="N252" i="51"/>
  <c r="L465" i="51"/>
  <c r="E324" i="47"/>
  <c r="E484" i="47" s="1"/>
  <c r="I465" i="38"/>
  <c r="K252" i="38"/>
  <c r="N197" i="34"/>
  <c r="I477" i="43"/>
  <c r="L415" i="40"/>
  <c r="L46" i="40"/>
  <c r="O197" i="48"/>
  <c r="O454" i="48" s="1"/>
  <c r="N75" i="36"/>
  <c r="L422" i="36"/>
  <c r="F399" i="47"/>
  <c r="F397" i="47" s="1"/>
  <c r="F197" i="27"/>
  <c r="F195" i="27" s="1"/>
  <c r="D71" i="28"/>
  <c r="D423" i="28" s="1"/>
  <c r="D69" i="28"/>
  <c r="L147" i="32"/>
  <c r="M415" i="33"/>
  <c r="M46" i="33"/>
  <c r="N201" i="45"/>
  <c r="L453" i="45"/>
  <c r="O121" i="41"/>
  <c r="O435" i="41" s="1"/>
  <c r="N248" i="27"/>
  <c r="N246" i="27" s="1"/>
  <c r="G222" i="25"/>
  <c r="G460" i="25" s="1"/>
  <c r="G121" i="25"/>
  <c r="G435" i="25" s="1"/>
  <c r="O24" i="15"/>
  <c r="L411" i="15"/>
  <c r="M197" i="15"/>
  <c r="M454" i="15" s="1"/>
  <c r="K400" i="39"/>
  <c r="K500" i="39"/>
  <c r="D299" i="30"/>
  <c r="M71" i="51"/>
  <c r="M423" i="51" s="1"/>
  <c r="J147" i="41"/>
  <c r="J441" i="41" s="1"/>
  <c r="M324" i="39"/>
  <c r="M484" i="39" s="1"/>
  <c r="H121" i="47"/>
  <c r="H435" i="47" s="1"/>
  <c r="L71" i="24"/>
  <c r="J222" i="42"/>
  <c r="J460" i="42" s="1"/>
  <c r="F248" i="39"/>
  <c r="F246" i="39" s="1"/>
  <c r="H324" i="36"/>
  <c r="H484" i="36" s="1"/>
  <c r="N197" i="41"/>
  <c r="N195" i="41" s="1"/>
  <c r="N248" i="15"/>
  <c r="N121" i="41"/>
  <c r="J121" i="51"/>
  <c r="J435" i="51" s="1"/>
  <c r="L71" i="48"/>
  <c r="L69" i="48" s="1"/>
  <c r="K409" i="46"/>
  <c r="K21" i="46"/>
  <c r="E248" i="37"/>
  <c r="E466" i="37" s="1"/>
  <c r="J21" i="35"/>
  <c r="J409" i="35"/>
  <c r="L324" i="15"/>
  <c r="L322" i="15" s="1"/>
  <c r="O49" i="50"/>
  <c r="L417" i="50"/>
  <c r="G71" i="42"/>
  <c r="G423" i="42" s="1"/>
  <c r="H399" i="43"/>
  <c r="L197" i="31"/>
  <c r="F21" i="48"/>
  <c r="F409" i="48"/>
  <c r="G24" i="48"/>
  <c r="M121" i="33"/>
  <c r="M435" i="33" s="1"/>
  <c r="K201" i="25"/>
  <c r="I453" i="25"/>
  <c r="O500" i="32"/>
  <c r="O400" i="32"/>
  <c r="N464" i="46"/>
  <c r="N249" i="46"/>
  <c r="J399" i="33"/>
  <c r="J502" i="33" s="1"/>
  <c r="H252" i="37"/>
  <c r="F465" i="37"/>
  <c r="D71" i="41"/>
  <c r="D423" i="41" s="1"/>
  <c r="N71" i="47"/>
  <c r="L399" i="30"/>
  <c r="L397" i="30" s="1"/>
  <c r="L71" i="35"/>
  <c r="L69" i="35" s="1"/>
  <c r="F248" i="28"/>
  <c r="F246" i="28" s="1"/>
  <c r="I197" i="26"/>
  <c r="I195" i="26" s="1"/>
  <c r="I248" i="24"/>
  <c r="I246" i="24" s="1"/>
  <c r="N75" i="42"/>
  <c r="L422" i="42"/>
  <c r="M147" i="36"/>
  <c r="M441" i="36" s="1"/>
  <c r="K413" i="43"/>
  <c r="H413" i="37"/>
  <c r="K125" i="30"/>
  <c r="I434" i="30"/>
  <c r="N252" i="25"/>
  <c r="L465" i="25"/>
  <c r="I477" i="49"/>
  <c r="K302" i="49"/>
  <c r="N298" i="29"/>
  <c r="N296" i="29" s="1"/>
  <c r="J197" i="45"/>
  <c r="J454" i="45" s="1"/>
  <c r="K403" i="44"/>
  <c r="I501" i="44"/>
  <c r="O248" i="27"/>
  <c r="O466" i="27" s="1"/>
  <c r="F197" i="43"/>
  <c r="J492" i="29"/>
  <c r="L222" i="49"/>
  <c r="I298" i="40"/>
  <c r="I296" i="40" s="1"/>
  <c r="E222" i="50"/>
  <c r="E460" i="50" s="1"/>
  <c r="N415" i="47"/>
  <c r="N46" i="47"/>
  <c r="N324" i="50"/>
  <c r="N322" i="50" s="1"/>
  <c r="N147" i="24"/>
  <c r="H222" i="29"/>
  <c r="H460" i="29" s="1"/>
  <c r="M324" i="30"/>
  <c r="M484" i="30" s="1"/>
  <c r="E21" i="48"/>
  <c r="E409" i="48"/>
  <c r="N422" i="43"/>
  <c r="E75" i="43"/>
  <c r="F399" i="50"/>
  <c r="F397" i="50" s="1"/>
  <c r="O298" i="34"/>
  <c r="O478" i="34" s="1"/>
  <c r="E328" i="32"/>
  <c r="N483" i="32"/>
  <c r="H197" i="47"/>
  <c r="L121" i="32"/>
  <c r="L119" i="32" s="1"/>
  <c r="D197" i="51"/>
  <c r="D454" i="51" s="1"/>
  <c r="F147" i="31"/>
  <c r="F145" i="31" s="1"/>
  <c r="N419" i="40"/>
  <c r="K298" i="37"/>
  <c r="K478" i="37" s="1"/>
  <c r="N465" i="36"/>
  <c r="E252" i="36"/>
  <c r="N125" i="41"/>
  <c r="L434" i="41"/>
  <c r="L147" i="33"/>
  <c r="L145" i="33" s="1"/>
  <c r="O24" i="48"/>
  <c r="L411" i="48"/>
  <c r="E447" i="29"/>
  <c r="F176" i="29"/>
  <c r="N121" i="52"/>
  <c r="N119" i="52" s="1"/>
  <c r="G198" i="42"/>
  <c r="G452" i="42"/>
  <c r="I422" i="49"/>
  <c r="K75" i="49"/>
  <c r="N222" i="39"/>
  <c r="N220" i="39" s="1"/>
  <c r="F222" i="36"/>
  <c r="F220" i="36" s="1"/>
  <c r="K248" i="40"/>
  <c r="K466" i="40" s="1"/>
  <c r="O500" i="25"/>
  <c r="O400" i="25"/>
  <c r="D121" i="15"/>
  <c r="D435" i="15" s="1"/>
  <c r="E71" i="29"/>
  <c r="E423" i="29" s="1"/>
  <c r="D324" i="36"/>
  <c r="D484" i="36" s="1"/>
  <c r="N434" i="31"/>
  <c r="O147" i="50"/>
  <c r="O298" i="27"/>
  <c r="O478" i="27" s="1"/>
  <c r="K399" i="52"/>
  <c r="K502" i="52" s="1"/>
  <c r="N122" i="43"/>
  <c r="N433" i="43"/>
  <c r="F409" i="34"/>
  <c r="F21" i="34"/>
  <c r="E500" i="27"/>
  <c r="F415" i="15"/>
  <c r="F46" i="15"/>
  <c r="G197" i="26"/>
  <c r="G454" i="26" s="1"/>
  <c r="L197" i="52"/>
  <c r="I415" i="42"/>
  <c r="I46" i="42"/>
  <c r="J49" i="42"/>
  <c r="G248" i="38"/>
  <c r="G466" i="38" s="1"/>
  <c r="K409" i="37"/>
  <c r="K21" i="37"/>
  <c r="D121" i="39"/>
  <c r="K71" i="40"/>
  <c r="K423" i="40" s="1"/>
  <c r="L399" i="26"/>
  <c r="L397" i="26" s="1"/>
  <c r="L440" i="44"/>
  <c r="N151" i="44"/>
  <c r="F46" i="42"/>
  <c r="F415" i="42"/>
  <c r="I417" i="35"/>
  <c r="L49" i="35"/>
  <c r="L501" i="28"/>
  <c r="N403" i="28"/>
  <c r="N440" i="44"/>
  <c r="G197" i="51"/>
  <c r="G454" i="51" s="1"/>
  <c r="N197" i="32"/>
  <c r="H433" i="25"/>
  <c r="H122" i="25"/>
  <c r="D427" i="28"/>
  <c r="D97" i="28"/>
  <c r="D100" i="28"/>
  <c r="M415" i="34"/>
  <c r="M46" i="34"/>
  <c r="H201" i="49"/>
  <c r="F453" i="49"/>
  <c r="F222" i="51"/>
  <c r="K324" i="43"/>
  <c r="K484" i="43" s="1"/>
  <c r="G222" i="37"/>
  <c r="G460" i="37" s="1"/>
  <c r="H413" i="48"/>
  <c r="M147" i="44"/>
  <c r="M441" i="44" s="1"/>
  <c r="L483" i="35"/>
  <c r="N328" i="35"/>
  <c r="M324" i="25"/>
  <c r="M484" i="25" s="1"/>
  <c r="F222" i="42"/>
  <c r="F220" i="42" s="1"/>
  <c r="G46" i="41"/>
  <c r="G415" i="41"/>
  <c r="N409" i="51"/>
  <c r="N21" i="51"/>
  <c r="M431" i="27"/>
  <c r="J324" i="38"/>
  <c r="J484" i="38" s="1"/>
  <c r="N252" i="40"/>
  <c r="L465" i="40"/>
  <c r="N197" i="26"/>
  <c r="N195" i="26" s="1"/>
  <c r="J197" i="50"/>
  <c r="J454" i="50" s="1"/>
  <c r="N483" i="25"/>
  <c r="E328" i="25"/>
  <c r="J248" i="15"/>
  <c r="J466" i="15" s="1"/>
  <c r="F477" i="44"/>
  <c r="H302" i="44"/>
  <c r="O324" i="30"/>
  <c r="N459" i="46"/>
  <c r="E226" i="46"/>
  <c r="L197" i="33"/>
  <c r="L195" i="33" s="1"/>
  <c r="N415" i="40"/>
  <c r="N46" i="40"/>
  <c r="K71" i="24"/>
  <c r="K423" i="24" s="1"/>
  <c r="L121" i="26"/>
  <c r="L119" i="26" s="1"/>
  <c r="H248" i="29"/>
  <c r="H466" i="29" s="1"/>
  <c r="F298" i="45"/>
  <c r="F296" i="45" s="1"/>
  <c r="N324" i="28"/>
  <c r="N322" i="28" s="1"/>
  <c r="O121" i="47"/>
  <c r="O435" i="47" s="1"/>
  <c r="K75" i="24"/>
  <c r="D248" i="43"/>
  <c r="J197" i="40"/>
  <c r="J454" i="40" s="1"/>
  <c r="N147" i="42"/>
  <c r="N145" i="42" s="1"/>
  <c r="E21" i="32"/>
  <c r="E409" i="32"/>
  <c r="H419" i="48"/>
  <c r="I440" i="25"/>
  <c r="K151" i="25"/>
  <c r="D324" i="27"/>
  <c r="D484" i="27" s="1"/>
  <c r="J71" i="45"/>
  <c r="J423" i="45" s="1"/>
  <c r="N477" i="31"/>
  <c r="E302" i="31"/>
  <c r="J324" i="30"/>
  <c r="J484" i="30" s="1"/>
  <c r="L121" i="43"/>
  <c r="L119" i="43" s="1"/>
  <c r="I501" i="42"/>
  <c r="K403" i="42"/>
  <c r="J71" i="51"/>
  <c r="J423" i="51" s="1"/>
  <c r="D324" i="44"/>
  <c r="D484" i="44" s="1"/>
  <c r="D121" i="42"/>
  <c r="I459" i="51"/>
  <c r="K226" i="51"/>
  <c r="M197" i="49"/>
  <c r="M454" i="49" s="1"/>
  <c r="K409" i="36"/>
  <c r="K21" i="36"/>
  <c r="E302" i="38"/>
  <c r="N477" i="38"/>
  <c r="F415" i="27"/>
  <c r="F46" i="27"/>
  <c r="N423" i="48"/>
  <c r="I477" i="42"/>
  <c r="K302" i="42"/>
  <c r="H252" i="26"/>
  <c r="O222" i="34"/>
  <c r="O460" i="34" s="1"/>
  <c r="G298" i="38"/>
  <c r="G478" i="38" s="1"/>
  <c r="D21" i="36"/>
  <c r="G248" i="36"/>
  <c r="G466" i="36" s="1"/>
  <c r="L298" i="41"/>
  <c r="L296" i="41" s="1"/>
  <c r="K248" i="25"/>
  <c r="K466" i="25" s="1"/>
  <c r="M464" i="28"/>
  <c r="L46" i="15"/>
  <c r="L415" i="15"/>
  <c r="M49" i="15"/>
  <c r="H413" i="34"/>
  <c r="H226" i="35"/>
  <c r="I222" i="34"/>
  <c r="I220" i="34" s="1"/>
  <c r="N466" i="33"/>
  <c r="N197" i="40"/>
  <c r="N195" i="40" s="1"/>
  <c r="N197" i="42"/>
  <c r="N195" i="42" s="1"/>
  <c r="G46" i="48"/>
  <c r="G415" i="48"/>
  <c r="F71" i="47"/>
  <c r="F69" i="47" s="1"/>
  <c r="I197" i="48"/>
  <c r="I195" i="48" s="1"/>
  <c r="D121" i="32"/>
  <c r="D435" i="32" s="1"/>
  <c r="K298" i="26"/>
  <c r="K478" i="26" s="1"/>
  <c r="L248" i="45"/>
  <c r="L246" i="45" s="1"/>
  <c r="H121" i="40"/>
  <c r="H435" i="40" s="1"/>
  <c r="M197" i="26"/>
  <c r="L49" i="41"/>
  <c r="I417" i="41"/>
  <c r="J71" i="15"/>
  <c r="J423" i="15" s="1"/>
  <c r="N422" i="28"/>
  <c r="E75" i="28"/>
  <c r="N222" i="35"/>
  <c r="I411" i="45"/>
  <c r="L24" i="45"/>
  <c r="I411" i="44"/>
  <c r="L24" i="44"/>
  <c r="O49" i="39"/>
  <c r="L417" i="39"/>
  <c r="D298" i="40"/>
  <c r="D478" i="40" s="1"/>
  <c r="E121" i="44"/>
  <c r="E435" i="44" s="1"/>
  <c r="E71" i="32"/>
  <c r="E423" i="32" s="1"/>
  <c r="E147" i="27"/>
  <c r="E441" i="27" s="1"/>
  <c r="K403" i="27"/>
  <c r="I501" i="27"/>
  <c r="I453" i="27"/>
  <c r="K201" i="27"/>
  <c r="O248" i="35"/>
  <c r="O466" i="35" s="1"/>
  <c r="K222" i="29"/>
  <c r="K460" i="29" s="1"/>
  <c r="F399" i="33"/>
  <c r="H421" i="31"/>
  <c r="H72" i="31"/>
  <c r="E71" i="34"/>
  <c r="E423" i="34" s="1"/>
  <c r="J121" i="46"/>
  <c r="J435" i="46" s="1"/>
  <c r="M248" i="30"/>
  <c r="M466" i="30" s="1"/>
  <c r="G399" i="49"/>
  <c r="G502" i="49" s="1"/>
  <c r="L46" i="25"/>
  <c r="L415" i="25"/>
  <c r="N298" i="45"/>
  <c r="N296" i="45" s="1"/>
  <c r="I411" i="46"/>
  <c r="L24" i="46"/>
  <c r="I453" i="50"/>
  <c r="K201" i="50"/>
  <c r="D399" i="31"/>
  <c r="D502" i="31" s="1"/>
  <c r="I399" i="37"/>
  <c r="I397" i="37" s="1"/>
  <c r="N71" i="46"/>
  <c r="O324" i="24"/>
  <c r="O484" i="24" s="1"/>
  <c r="I324" i="30"/>
  <c r="I322" i="30" s="1"/>
  <c r="D399" i="27"/>
  <c r="H71" i="32"/>
  <c r="H423" i="32" s="1"/>
  <c r="L222" i="41"/>
  <c r="L220" i="41" s="1"/>
  <c r="H413" i="35"/>
  <c r="J71" i="42"/>
  <c r="K201" i="34"/>
  <c r="I453" i="34"/>
  <c r="N459" i="33"/>
  <c r="E226" i="33"/>
  <c r="K222" i="35"/>
  <c r="I222" i="29"/>
  <c r="I220" i="29" s="1"/>
  <c r="K399" i="15"/>
  <c r="K502" i="15" s="1"/>
  <c r="N46" i="28"/>
  <c r="N415" i="28"/>
  <c r="H403" i="25"/>
  <c r="F501" i="25"/>
  <c r="E226" i="52"/>
  <c r="N459" i="52"/>
  <c r="N226" i="32"/>
  <c r="L459" i="32"/>
  <c r="I324" i="50"/>
  <c r="I322" i="50" s="1"/>
  <c r="H248" i="26"/>
  <c r="H466" i="26" s="1"/>
  <c r="N147" i="39"/>
  <c r="N145" i="39" s="1"/>
  <c r="G298" i="50"/>
  <c r="L399" i="52"/>
  <c r="L397" i="52" s="1"/>
  <c r="K46" i="41"/>
  <c r="K415" i="41"/>
  <c r="I483" i="25"/>
  <c r="K328" i="25"/>
  <c r="N399" i="15"/>
  <c r="N397" i="15" s="1"/>
  <c r="L422" i="28"/>
  <c r="N75" i="28"/>
  <c r="D197" i="49"/>
  <c r="D454" i="49" s="1"/>
  <c r="I423" i="37"/>
  <c r="L298" i="46"/>
  <c r="L296" i="46" s="1"/>
  <c r="J248" i="51"/>
  <c r="J466" i="51" s="1"/>
  <c r="G324" i="46"/>
  <c r="N415" i="44"/>
  <c r="N46" i="44"/>
  <c r="O248" i="31"/>
  <c r="O466" i="31" s="1"/>
  <c r="H222" i="42"/>
  <c r="H460" i="42" s="1"/>
  <c r="K328" i="34"/>
  <c r="I483" i="34"/>
  <c r="E71" i="46"/>
  <c r="E423" i="46" s="1"/>
  <c r="E415" i="41"/>
  <c r="E46" i="41"/>
  <c r="I49" i="33"/>
  <c r="F417" i="33"/>
  <c r="H248" i="15"/>
  <c r="H466" i="15" s="1"/>
  <c r="M415" i="15"/>
  <c r="M46" i="15"/>
  <c r="N248" i="51"/>
  <c r="N246" i="51" s="1"/>
  <c r="E222" i="39"/>
  <c r="E460" i="39" s="1"/>
  <c r="F411" i="26"/>
  <c r="I24" i="26"/>
  <c r="M298" i="24"/>
  <c r="M71" i="39"/>
  <c r="M423" i="39" s="1"/>
  <c r="E399" i="49"/>
  <c r="E502" i="49" s="1"/>
  <c r="N417" i="41"/>
  <c r="F49" i="41"/>
  <c r="H71" i="52"/>
  <c r="L147" i="35"/>
  <c r="L145" i="35" s="1"/>
  <c r="F440" i="35"/>
  <c r="H151" i="35"/>
  <c r="N465" i="37"/>
  <c r="E252" i="37"/>
  <c r="I147" i="47"/>
  <c r="I145" i="47" s="1"/>
  <c r="L459" i="27"/>
  <c r="N226" i="27"/>
  <c r="L453" i="15"/>
  <c r="N201" i="15"/>
  <c r="M121" i="35"/>
  <c r="M435" i="35" s="1"/>
  <c r="N222" i="42"/>
  <c r="L148" i="26"/>
  <c r="L439" i="26"/>
  <c r="J121" i="15"/>
  <c r="J435" i="15" s="1"/>
  <c r="E121" i="28"/>
  <c r="E435" i="28" s="1"/>
  <c r="K413" i="24"/>
  <c r="O21" i="47"/>
  <c r="O409" i="47"/>
  <c r="F299" i="41"/>
  <c r="F476" i="41"/>
  <c r="I197" i="30"/>
  <c r="I195" i="30" s="1"/>
  <c r="N422" i="26"/>
  <c r="E75" i="26"/>
  <c r="G71" i="40"/>
  <c r="G423" i="40" s="1"/>
  <c r="I477" i="30"/>
  <c r="K302" i="30"/>
  <c r="N121" i="34"/>
  <c r="N119" i="34" s="1"/>
  <c r="J324" i="28"/>
  <c r="J484" i="28" s="1"/>
  <c r="O147" i="45"/>
  <c r="O441" i="45" s="1"/>
  <c r="N421" i="50"/>
  <c r="N72" i="50"/>
  <c r="F421" i="41"/>
  <c r="F72" i="41"/>
  <c r="I248" i="48"/>
  <c r="L49" i="46"/>
  <c r="I417" i="46"/>
  <c r="L46" i="47"/>
  <c r="L415" i="47"/>
  <c r="M49" i="47"/>
  <c r="J298" i="48"/>
  <c r="J478" i="48" s="1"/>
  <c r="E403" i="34"/>
  <c r="N501" i="34"/>
  <c r="N298" i="24"/>
  <c r="N296" i="24" s="1"/>
  <c r="L501" i="35"/>
  <c r="N403" i="35"/>
  <c r="I411" i="41"/>
  <c r="L24" i="41"/>
  <c r="F422" i="40"/>
  <c r="H75" i="40"/>
  <c r="E409" i="24"/>
  <c r="E21" i="24"/>
  <c r="N21" i="42"/>
  <c r="N409" i="42"/>
  <c r="O248" i="44"/>
  <c r="O466" i="44" s="1"/>
  <c r="N411" i="49"/>
  <c r="F24" i="49"/>
  <c r="F413" i="49" s="1"/>
  <c r="D222" i="50"/>
  <c r="D460" i="50" s="1"/>
  <c r="H125" i="38"/>
  <c r="F434" i="38"/>
  <c r="K46" i="52"/>
  <c r="K415" i="52"/>
  <c r="N147" i="43"/>
  <c r="N145" i="43" s="1"/>
  <c r="L248" i="30"/>
  <c r="L246" i="30" s="1"/>
  <c r="L417" i="51"/>
  <c r="O49" i="51"/>
  <c r="I434" i="29"/>
  <c r="K125" i="29"/>
  <c r="O324" i="25"/>
  <c r="O484" i="25" s="1"/>
  <c r="F434" i="35"/>
  <c r="H125" i="35"/>
  <c r="I198" i="40"/>
  <c r="I452" i="40"/>
  <c r="L222" i="50"/>
  <c r="L220" i="50" s="1"/>
  <c r="E151" i="37"/>
  <c r="M298" i="51"/>
  <c r="M478" i="51" s="1"/>
  <c r="H226" i="52"/>
  <c r="F459" i="52"/>
  <c r="E328" i="31"/>
  <c r="N483" i="31"/>
  <c r="E298" i="24"/>
  <c r="E478" i="24" s="1"/>
  <c r="F197" i="30"/>
  <c r="F195" i="30" s="1"/>
  <c r="K125" i="46"/>
  <c r="I434" i="46"/>
  <c r="E46" i="38"/>
  <c r="E415" i="38"/>
  <c r="N298" i="30"/>
  <c r="N296" i="30" s="1"/>
  <c r="F459" i="49"/>
  <c r="H226" i="49"/>
  <c r="K197" i="45"/>
  <c r="K454" i="45" s="1"/>
  <c r="M409" i="31"/>
  <c r="M21" i="31"/>
  <c r="M445" i="47"/>
  <c r="M173" i="47"/>
  <c r="M176" i="47"/>
  <c r="J415" i="44"/>
  <c r="J46" i="44"/>
  <c r="L71" i="37"/>
  <c r="E399" i="42"/>
  <c r="E502" i="42" s="1"/>
  <c r="N415" i="25"/>
  <c r="N46" i="25"/>
  <c r="F501" i="15"/>
  <c r="H403" i="15"/>
  <c r="G71" i="15"/>
  <c r="G423" i="15" s="1"/>
  <c r="L147" i="15"/>
  <c r="L145" i="15" s="1"/>
  <c r="L460" i="52"/>
  <c r="E413" i="40"/>
  <c r="I71" i="51"/>
  <c r="I69" i="51" s="1"/>
  <c r="H201" i="50"/>
  <c r="F453" i="50"/>
  <c r="N415" i="43"/>
  <c r="N46" i="43"/>
  <c r="H415" i="29"/>
  <c r="H46" i="29"/>
  <c r="K121" i="44"/>
  <c r="M324" i="41"/>
  <c r="M484" i="41" s="1"/>
  <c r="M197" i="33"/>
  <c r="M454" i="33" s="1"/>
  <c r="M324" i="29"/>
  <c r="M484" i="29" s="1"/>
  <c r="AT43" i="17"/>
  <c r="AR43" i="17"/>
  <c r="AQ43" i="17"/>
  <c r="AO43" i="17"/>
  <c r="I477" i="36"/>
  <c r="K302" i="36"/>
  <c r="M248" i="38"/>
  <c r="M466" i="38" s="1"/>
  <c r="N201" i="27"/>
  <c r="L453" i="27"/>
  <c r="H222" i="37"/>
  <c r="I325" i="46"/>
  <c r="I482" i="46"/>
  <c r="O298" i="37"/>
  <c r="O478" i="37" s="1"/>
  <c r="K46" i="42"/>
  <c r="K415" i="42"/>
  <c r="N222" i="45"/>
  <c r="N220" i="45" s="1"/>
  <c r="N121" i="15"/>
  <c r="N119" i="15" s="1"/>
  <c r="N411" i="35"/>
  <c r="F24" i="35"/>
  <c r="F413" i="35" s="1"/>
  <c r="O399" i="30"/>
  <c r="F409" i="47"/>
  <c r="F21" i="47"/>
  <c r="L71" i="32"/>
  <c r="D298" i="31"/>
  <c r="D478" i="31" s="1"/>
  <c r="E298" i="45"/>
  <c r="N399" i="32"/>
  <c r="N397" i="32" s="1"/>
  <c r="D415" i="35"/>
  <c r="D46" i="35"/>
  <c r="G21" i="15"/>
  <c r="G409" i="15"/>
  <c r="L465" i="37"/>
  <c r="N252" i="37"/>
  <c r="L422" i="41"/>
  <c r="N75" i="41"/>
  <c r="D324" i="50"/>
  <c r="D484" i="50" s="1"/>
  <c r="L477" i="47"/>
  <c r="N302" i="47"/>
  <c r="O400" i="42"/>
  <c r="O500" i="42"/>
  <c r="H482" i="50"/>
  <c r="N151" i="51"/>
  <c r="L440" i="51"/>
  <c r="N226" i="38"/>
  <c r="L459" i="38"/>
  <c r="I399" i="33"/>
  <c r="I397" i="33" s="1"/>
  <c r="O399" i="51"/>
  <c r="O502" i="51" s="1"/>
  <c r="J46" i="52"/>
  <c r="J415" i="52"/>
  <c r="I440" i="38"/>
  <c r="K151" i="38"/>
  <c r="H413" i="45"/>
  <c r="H151" i="47"/>
  <c r="F440" i="47"/>
  <c r="I482" i="36"/>
  <c r="I325" i="36"/>
  <c r="E197" i="43"/>
  <c r="E454" i="43" s="1"/>
  <c r="H328" i="25"/>
  <c r="F483" i="25"/>
  <c r="F435" i="27"/>
  <c r="O298" i="46"/>
  <c r="E504" i="52"/>
  <c r="K419" i="51"/>
  <c r="E201" i="31"/>
  <c r="N453" i="31"/>
  <c r="E125" i="38"/>
  <c r="N434" i="38"/>
  <c r="H71" i="37"/>
  <c r="H423" i="37" s="1"/>
  <c r="I417" i="34"/>
  <c r="L49" i="34"/>
  <c r="N201" i="43"/>
  <c r="L453" i="43"/>
  <c r="L46" i="34"/>
  <c r="L415" i="34"/>
  <c r="M49" i="34"/>
  <c r="N419" i="30"/>
  <c r="O248" i="46"/>
  <c r="O466" i="46" s="1"/>
  <c r="E222" i="27"/>
  <c r="E460" i="27" s="1"/>
  <c r="K121" i="36"/>
  <c r="M399" i="37"/>
  <c r="M502" i="37" s="1"/>
  <c r="G298" i="47"/>
  <c r="G478" i="47" s="1"/>
  <c r="H298" i="30"/>
  <c r="H478" i="30" s="1"/>
  <c r="G409" i="25"/>
  <c r="G21" i="25"/>
  <c r="E431" i="47"/>
  <c r="K419" i="52"/>
  <c r="L439" i="42"/>
  <c r="F409" i="31"/>
  <c r="F21" i="31"/>
  <c r="N399" i="37"/>
  <c r="N397" i="37" s="1"/>
  <c r="N201" i="44"/>
  <c r="L453" i="44"/>
  <c r="J147" i="45"/>
  <c r="J441" i="45" s="1"/>
  <c r="D71" i="29"/>
  <c r="D423" i="29" s="1"/>
  <c r="F71" i="25"/>
  <c r="J409" i="25"/>
  <c r="J21" i="25"/>
  <c r="F248" i="27"/>
  <c r="F246" i="27" s="1"/>
  <c r="H222" i="43"/>
  <c r="H460" i="43" s="1"/>
  <c r="I71" i="15"/>
  <c r="F197" i="24"/>
  <c r="F195" i="24" s="1"/>
  <c r="J147" i="34"/>
  <c r="J441" i="34" s="1"/>
  <c r="E121" i="47"/>
  <c r="E435" i="47" s="1"/>
  <c r="O222" i="30"/>
  <c r="O460" i="30" s="1"/>
  <c r="N148" i="37"/>
  <c r="N439" i="37"/>
  <c r="N324" i="44"/>
  <c r="N322" i="44" s="1"/>
  <c r="N298" i="46"/>
  <c r="N296" i="46" s="1"/>
  <c r="N501" i="45"/>
  <c r="E403" i="45"/>
  <c r="K324" i="38"/>
  <c r="K484" i="38" s="1"/>
  <c r="D474" i="42"/>
  <c r="E409" i="42"/>
  <c r="E21" i="42"/>
  <c r="G298" i="32"/>
  <c r="G478" i="32" s="1"/>
  <c r="L411" i="50"/>
  <c r="O24" i="50"/>
  <c r="J71" i="28"/>
  <c r="J423" i="28" s="1"/>
  <c r="N439" i="27"/>
  <c r="N148" i="27"/>
  <c r="K419" i="31"/>
  <c r="F147" i="46"/>
  <c r="F145" i="46" s="1"/>
  <c r="I121" i="24"/>
  <c r="I119" i="24" s="1"/>
  <c r="D399" i="34"/>
  <c r="D502" i="34" s="1"/>
  <c r="L324" i="42"/>
  <c r="L322" i="42" s="1"/>
  <c r="N419" i="47"/>
  <c r="E324" i="42"/>
  <c r="E484" i="42" s="1"/>
  <c r="F399" i="49"/>
  <c r="F397" i="49" s="1"/>
  <c r="E324" i="46"/>
  <c r="E484" i="46" s="1"/>
  <c r="F46" i="43"/>
  <c r="F415" i="43"/>
  <c r="K197" i="28"/>
  <c r="K454" i="28" s="1"/>
  <c r="K413" i="35"/>
  <c r="F466" i="31"/>
  <c r="D496" i="29"/>
  <c r="F378" i="29"/>
  <c r="J46" i="51"/>
  <c r="J415" i="51"/>
  <c r="L222" i="29"/>
  <c r="K125" i="28"/>
  <c r="I434" i="28"/>
  <c r="L459" i="30"/>
  <c r="N226" i="30"/>
  <c r="D325" i="38"/>
  <c r="D482" i="38"/>
  <c r="H197" i="52"/>
  <c r="M197" i="36"/>
  <c r="H324" i="46"/>
  <c r="H484" i="46" s="1"/>
  <c r="K298" i="36"/>
  <c r="L502" i="36"/>
  <c r="K302" i="47"/>
  <c r="I422" i="33"/>
  <c r="K75" i="33"/>
  <c r="M147" i="47"/>
  <c r="M441" i="47" s="1"/>
  <c r="L248" i="42"/>
  <c r="N298" i="50"/>
  <c r="N296" i="50" s="1"/>
  <c r="F415" i="34"/>
  <c r="F46" i="34"/>
  <c r="G49" i="34"/>
  <c r="H419" i="36"/>
  <c r="E399" i="26"/>
  <c r="E502" i="26" s="1"/>
  <c r="J248" i="50"/>
  <c r="J466" i="50" s="1"/>
  <c r="D324" i="28"/>
  <c r="D484" i="28" s="1"/>
  <c r="N483" i="35"/>
  <c r="E328" i="35"/>
  <c r="E324" i="41"/>
  <c r="E484" i="41" s="1"/>
  <c r="K71" i="42"/>
  <c r="K423" i="42" s="1"/>
  <c r="J298" i="45"/>
  <c r="J478" i="45" s="1"/>
  <c r="I46" i="31"/>
  <c r="I415" i="31"/>
  <c r="N324" i="52"/>
  <c r="N322" i="52" s="1"/>
  <c r="I248" i="51"/>
  <c r="G324" i="40"/>
  <c r="G484" i="40" s="1"/>
  <c r="O49" i="38"/>
  <c r="L417" i="38"/>
  <c r="E226" i="36"/>
  <c r="N459" i="36"/>
  <c r="E324" i="28"/>
  <c r="E484" i="28" s="1"/>
  <c r="H226" i="41"/>
  <c r="F459" i="41"/>
  <c r="H151" i="34"/>
  <c r="F46" i="51"/>
  <c r="F415" i="51"/>
  <c r="F222" i="31"/>
  <c r="F220" i="31" s="1"/>
  <c r="K298" i="31"/>
  <c r="K478" i="31" s="1"/>
  <c r="O415" i="39"/>
  <c r="O46" i="39"/>
  <c r="N399" i="30"/>
  <c r="J248" i="33"/>
  <c r="J466" i="33" s="1"/>
  <c r="H324" i="45"/>
  <c r="H484" i="45" s="1"/>
  <c r="D399" i="44"/>
  <c r="D502" i="44" s="1"/>
  <c r="F434" i="50"/>
  <c r="H125" i="50"/>
  <c r="I434" i="26"/>
  <c r="K222" i="46"/>
  <c r="K460" i="46" s="1"/>
  <c r="K121" i="30"/>
  <c r="K435" i="30" s="1"/>
  <c r="O71" i="46"/>
  <c r="O423" i="46" s="1"/>
  <c r="G222" i="52"/>
  <c r="G460" i="52" s="1"/>
  <c r="H252" i="47"/>
  <c r="F465" i="47"/>
  <c r="E248" i="50"/>
  <c r="E466" i="50" s="1"/>
  <c r="L46" i="37"/>
  <c r="L415" i="37"/>
  <c r="N419" i="35"/>
  <c r="J71" i="47"/>
  <c r="J423" i="47" s="1"/>
  <c r="O71" i="40"/>
  <c r="O423" i="40" s="1"/>
  <c r="E419" i="31"/>
  <c r="K413" i="37"/>
  <c r="G121" i="24"/>
  <c r="G435" i="24" s="1"/>
  <c r="E21" i="47"/>
  <c r="E409" i="47"/>
  <c r="H71" i="33"/>
  <c r="L21" i="47"/>
  <c r="L409" i="47"/>
  <c r="L477" i="37"/>
  <c r="N302" i="37"/>
  <c r="I298" i="48"/>
  <c r="I296" i="48" s="1"/>
  <c r="D46" i="25"/>
  <c r="D415" i="25"/>
  <c r="E151" i="25"/>
  <c r="N440" i="25"/>
  <c r="K409" i="15"/>
  <c r="K21" i="15"/>
  <c r="F409" i="46"/>
  <c r="F21" i="46"/>
  <c r="F422" i="29"/>
  <c r="H75" i="29"/>
  <c r="I466" i="44"/>
  <c r="D222" i="33"/>
  <c r="D460" i="33" s="1"/>
  <c r="N409" i="48"/>
  <c r="N21" i="48"/>
  <c r="F440" i="44"/>
  <c r="H151" i="44"/>
  <c r="J121" i="34"/>
  <c r="J435" i="34" s="1"/>
  <c r="I465" i="34"/>
  <c r="L21" i="26"/>
  <c r="L409" i="26"/>
  <c r="L422" i="38"/>
  <c r="N75" i="38"/>
  <c r="K415" i="44"/>
  <c r="I324" i="27"/>
  <c r="I322" i="27" s="1"/>
  <c r="K248" i="41"/>
  <c r="K466" i="41" s="1"/>
  <c r="E248" i="41"/>
  <c r="E466" i="41" s="1"/>
  <c r="O46" i="31"/>
  <c r="O415" i="31"/>
  <c r="N501" i="39"/>
  <c r="E403" i="39"/>
  <c r="F248" i="48"/>
  <c r="F246" i="48" s="1"/>
  <c r="I417" i="38"/>
  <c r="L49" i="38"/>
  <c r="N147" i="33"/>
  <c r="N145" i="33" s="1"/>
  <c r="N411" i="38"/>
  <c r="F24" i="38"/>
  <c r="F413" i="38" s="1"/>
  <c r="F197" i="38"/>
  <c r="F195" i="38" s="1"/>
  <c r="E302" i="35"/>
  <c r="N477" i="35"/>
  <c r="L222" i="33"/>
  <c r="L220" i="33" s="1"/>
  <c r="O197" i="49"/>
  <c r="K415" i="35"/>
  <c r="K46" i="35"/>
  <c r="I476" i="47"/>
  <c r="I299" i="47"/>
  <c r="G121" i="29"/>
  <c r="G435" i="29" s="1"/>
  <c r="O298" i="32"/>
  <c r="O478" i="32" s="1"/>
  <c r="O296" i="32"/>
  <c r="N465" i="48"/>
  <c r="E252" i="48"/>
  <c r="L324" i="52"/>
  <c r="L322" i="52" s="1"/>
  <c r="I465" i="30"/>
  <c r="K252" i="30"/>
  <c r="N465" i="26"/>
  <c r="E252" i="26"/>
  <c r="E46" i="44"/>
  <c r="E415" i="44"/>
  <c r="N413" i="32"/>
  <c r="J71" i="41"/>
  <c r="J423" i="41" s="1"/>
  <c r="K71" i="32"/>
  <c r="K423" i="32" s="1"/>
  <c r="L248" i="36"/>
  <c r="L246" i="36" s="1"/>
  <c r="O147" i="27"/>
  <c r="O441" i="27" s="1"/>
  <c r="F415" i="41"/>
  <c r="G49" i="41"/>
  <c r="F46" i="41"/>
  <c r="E419" i="52"/>
  <c r="M298" i="42"/>
  <c r="M478" i="42" s="1"/>
  <c r="L464" i="27"/>
  <c r="L249" i="27"/>
  <c r="O324" i="45"/>
  <c r="O484" i="45" s="1"/>
  <c r="L49" i="27"/>
  <c r="I417" i="27"/>
  <c r="E222" i="41"/>
  <c r="I248" i="26"/>
  <c r="G222" i="34"/>
  <c r="G460" i="34" s="1"/>
  <c r="F71" i="51"/>
  <c r="F69" i="51" s="1"/>
  <c r="E71" i="33"/>
  <c r="E423" i="33" s="1"/>
  <c r="O21" i="29"/>
  <c r="O409" i="29"/>
  <c r="H197" i="48"/>
  <c r="H454" i="48" s="1"/>
  <c r="E147" i="24"/>
  <c r="E441" i="24" s="1"/>
  <c r="G46" i="31"/>
  <c r="E201" i="33"/>
  <c r="N453" i="33"/>
  <c r="H403" i="34"/>
  <c r="F501" i="34"/>
  <c r="I222" i="24"/>
  <c r="L121" i="50"/>
  <c r="L119" i="50" s="1"/>
  <c r="H222" i="39"/>
  <c r="J43" i="34"/>
  <c r="J49" i="34" s="1"/>
  <c r="D248" i="44"/>
  <c r="D466" i="44" s="1"/>
  <c r="O147" i="28"/>
  <c r="O441" i="28" s="1"/>
  <c r="H298" i="37"/>
  <c r="H478" i="37" s="1"/>
  <c r="H399" i="48"/>
  <c r="H502" i="48" s="1"/>
  <c r="J147" i="50"/>
  <c r="J441" i="50" s="1"/>
  <c r="H151" i="42"/>
  <c r="F440" i="42"/>
  <c r="J399" i="45"/>
  <c r="J502" i="45" s="1"/>
  <c r="I147" i="15"/>
  <c r="K413" i="52"/>
  <c r="J222" i="52"/>
  <c r="J460" i="52" s="1"/>
  <c r="L21" i="31"/>
  <c r="L409" i="31"/>
  <c r="M24" i="31"/>
  <c r="L121" i="37"/>
  <c r="L119" i="37" s="1"/>
  <c r="J248" i="24"/>
  <c r="M71" i="29"/>
  <c r="M423" i="29" s="1"/>
  <c r="J248" i="31"/>
  <c r="L222" i="25"/>
  <c r="L220" i="25" s="1"/>
  <c r="E222" i="15"/>
  <c r="E460" i="15" s="1"/>
  <c r="I71" i="50"/>
  <c r="I69" i="50" s="1"/>
  <c r="M49" i="32"/>
  <c r="L415" i="32"/>
  <c r="L46" i="32"/>
  <c r="E419" i="46"/>
  <c r="E399" i="33"/>
  <c r="E502" i="33" s="1"/>
  <c r="D71" i="39"/>
  <c r="D423" i="39" s="1"/>
  <c r="O121" i="49"/>
  <c r="O435" i="49" s="1"/>
  <c r="I440" i="28"/>
  <c r="K151" i="28"/>
  <c r="O121" i="24"/>
  <c r="K75" i="28"/>
  <c r="I422" i="28"/>
  <c r="H222" i="27"/>
  <c r="H460" i="27" s="1"/>
  <c r="I501" i="26"/>
  <c r="K403" i="26"/>
  <c r="G121" i="31"/>
  <c r="G435" i="31" s="1"/>
  <c r="O49" i="24"/>
  <c r="L417" i="24"/>
  <c r="O121" i="44"/>
  <c r="O435" i="44" s="1"/>
  <c r="I21" i="36"/>
  <c r="I409" i="36"/>
  <c r="M147" i="28"/>
  <c r="N46" i="51"/>
  <c r="N415" i="51"/>
  <c r="L399" i="15"/>
  <c r="L397" i="15" s="1"/>
  <c r="L24" i="26"/>
  <c r="I411" i="26"/>
  <c r="I453" i="46"/>
  <c r="K201" i="46"/>
  <c r="J220" i="37"/>
  <c r="G147" i="35"/>
  <c r="G441" i="35" s="1"/>
  <c r="F477" i="37"/>
  <c r="H302" i="37"/>
  <c r="F422" i="15"/>
  <c r="H75" i="15"/>
  <c r="D222" i="45"/>
  <c r="J18" i="47"/>
  <c r="E71" i="45"/>
  <c r="L24" i="28"/>
  <c r="I411" i="28"/>
  <c r="O399" i="50"/>
  <c r="O502" i="50" s="1"/>
  <c r="L501" i="32"/>
  <c r="N403" i="32"/>
  <c r="K413" i="42"/>
  <c r="I71" i="26"/>
  <c r="I69" i="26" s="1"/>
  <c r="E415" i="32"/>
  <c r="E46" i="32"/>
  <c r="F298" i="34"/>
  <c r="E222" i="26"/>
  <c r="J147" i="44"/>
  <c r="J441" i="44" s="1"/>
  <c r="E71" i="40"/>
  <c r="J399" i="46"/>
  <c r="J502" i="46" s="1"/>
  <c r="I147" i="34"/>
  <c r="N121" i="35"/>
  <c r="N222" i="30"/>
  <c r="N220" i="30" s="1"/>
  <c r="L46" i="48"/>
  <c r="L415" i="48"/>
  <c r="G121" i="30"/>
  <c r="G435" i="30" s="1"/>
  <c r="M415" i="52"/>
  <c r="M46" i="52"/>
  <c r="L422" i="49"/>
  <c r="N75" i="49"/>
  <c r="I478" i="28"/>
  <c r="F324" i="42"/>
  <c r="F322" i="42" s="1"/>
  <c r="F465" i="34"/>
  <c r="H252" i="34"/>
  <c r="K403" i="52"/>
  <c r="I501" i="52"/>
  <c r="L501" i="31"/>
  <c r="N403" i="31"/>
  <c r="F71" i="52"/>
  <c r="F69" i="52" s="1"/>
  <c r="D222" i="34"/>
  <c r="D460" i="34" s="1"/>
  <c r="K399" i="29"/>
  <c r="D147" i="45"/>
  <c r="L324" i="44"/>
  <c r="L322" i="44" s="1"/>
  <c r="N302" i="35"/>
  <c r="L477" i="35"/>
  <c r="M298" i="25"/>
  <c r="M478" i="25" s="1"/>
  <c r="I222" i="40"/>
  <c r="I220" i="40" s="1"/>
  <c r="L298" i="50"/>
  <c r="L296" i="50" s="1"/>
  <c r="K419" i="43"/>
  <c r="L399" i="37"/>
  <c r="N248" i="39"/>
  <c r="N246" i="39" s="1"/>
  <c r="F71" i="44"/>
  <c r="F147" i="25"/>
  <c r="F145" i="25" s="1"/>
  <c r="G222" i="15"/>
  <c r="G460" i="15" s="1"/>
  <c r="J399" i="51"/>
  <c r="J502" i="51" s="1"/>
  <c r="F483" i="41"/>
  <c r="H328" i="41"/>
  <c r="E500" i="40"/>
  <c r="E400" i="40"/>
  <c r="L434" i="49"/>
  <c r="N125" i="49"/>
  <c r="H198" i="28"/>
  <c r="H452" i="28"/>
  <c r="F478" i="32"/>
  <c r="E18" i="49"/>
  <c r="K252" i="37"/>
  <c r="I465" i="37"/>
  <c r="N328" i="32"/>
  <c r="L483" i="32"/>
  <c r="L411" i="34"/>
  <c r="O24" i="34"/>
  <c r="G409" i="44"/>
  <c r="G21" i="44"/>
  <c r="F422" i="50"/>
  <c r="H75" i="50"/>
  <c r="E197" i="32"/>
  <c r="N298" i="36"/>
  <c r="D121" i="47"/>
  <c r="N222" i="25"/>
  <c r="N220" i="25" s="1"/>
  <c r="L440" i="50"/>
  <c r="N151" i="50"/>
  <c r="N419" i="32"/>
  <c r="F222" i="26"/>
  <c r="F220" i="26" s="1"/>
  <c r="O49" i="41"/>
  <c r="L417" i="41"/>
  <c r="G71" i="45"/>
  <c r="L399" i="45"/>
  <c r="L248" i="51"/>
  <c r="L246" i="51" s="1"/>
  <c r="J298" i="39"/>
  <c r="J478" i="39" s="1"/>
  <c r="N453" i="34"/>
  <c r="E201" i="34"/>
  <c r="I298" i="43"/>
  <c r="O147" i="34"/>
  <c r="O441" i="34" s="1"/>
  <c r="H324" i="26"/>
  <c r="J43" i="40"/>
  <c r="L417" i="40"/>
  <c r="O49" i="40"/>
  <c r="G222" i="39"/>
  <c r="G460" i="39" s="1"/>
  <c r="D71" i="47"/>
  <c r="D423" i="47" s="1"/>
  <c r="G147" i="30"/>
  <c r="G298" i="26"/>
  <c r="G478" i="26" s="1"/>
  <c r="L71" i="36"/>
  <c r="L69" i="36" s="1"/>
  <c r="F501" i="47"/>
  <c r="H403" i="47"/>
  <c r="K298" i="45"/>
  <c r="K478" i="45" s="1"/>
  <c r="K415" i="25"/>
  <c r="K46" i="25"/>
  <c r="K302" i="45"/>
  <c r="I477" i="45"/>
  <c r="H201" i="32"/>
  <c r="F453" i="32"/>
  <c r="L440" i="32"/>
  <c r="N151" i="32"/>
  <c r="M298" i="30"/>
  <c r="M478" i="30" s="1"/>
  <c r="J324" i="47"/>
  <c r="K222" i="30"/>
  <c r="M43" i="44"/>
  <c r="M324" i="32"/>
  <c r="M484" i="32" s="1"/>
  <c r="L197" i="45"/>
  <c r="N434" i="30"/>
  <c r="E125" i="30"/>
  <c r="H121" i="48"/>
  <c r="H435" i="48" s="1"/>
  <c r="E226" i="27"/>
  <c r="N459" i="27"/>
  <c r="K248" i="43"/>
  <c r="K466" i="43" s="1"/>
  <c r="I453" i="29"/>
  <c r="K201" i="29"/>
  <c r="N125" i="52"/>
  <c r="L434" i="52"/>
  <c r="G122" i="35"/>
  <c r="G433" i="35"/>
  <c r="L324" i="33"/>
  <c r="I71" i="29"/>
  <c r="I69" i="29" s="1"/>
  <c r="H413" i="49"/>
  <c r="O248" i="36"/>
  <c r="O466" i="36" s="1"/>
  <c r="L422" i="24"/>
  <c r="N75" i="24"/>
  <c r="F248" i="52"/>
  <c r="F246" i="52" s="1"/>
  <c r="N197" i="52"/>
  <c r="N453" i="41"/>
  <c r="E252" i="15"/>
  <c r="N465" i="15"/>
  <c r="H419" i="28"/>
  <c r="E125" i="41"/>
  <c r="N434" i="41"/>
  <c r="O197" i="35"/>
  <c r="O454" i="35" s="1"/>
  <c r="J21" i="27"/>
  <c r="J409" i="27"/>
  <c r="L24" i="29"/>
  <c r="I411" i="29"/>
  <c r="H71" i="36"/>
  <c r="H413" i="31"/>
  <c r="H298" i="35"/>
  <c r="N324" i="46"/>
  <c r="N322" i="46" s="1"/>
  <c r="H125" i="46"/>
  <c r="F434" i="46"/>
  <c r="K121" i="48"/>
  <c r="K435" i="48" s="1"/>
  <c r="F411" i="48"/>
  <c r="I24" i="48"/>
  <c r="N501" i="40"/>
  <c r="E403" i="40"/>
  <c r="M147" i="27"/>
  <c r="M441" i="27" s="1"/>
  <c r="D71" i="27"/>
  <c r="D423" i="27" s="1"/>
  <c r="I197" i="25"/>
  <c r="I195" i="25" s="1"/>
  <c r="M248" i="41"/>
  <c r="O121" i="27"/>
  <c r="O435" i="27" s="1"/>
  <c r="O298" i="50"/>
  <c r="O478" i="50" s="1"/>
  <c r="N466" i="46"/>
  <c r="K147" i="37"/>
  <c r="K441" i="37" s="1"/>
  <c r="H151" i="26"/>
  <c r="F440" i="26"/>
  <c r="K226" i="25"/>
  <c r="I459" i="25"/>
  <c r="G409" i="34"/>
  <c r="G21" i="34"/>
  <c r="M298" i="50"/>
  <c r="M478" i="50" s="1"/>
  <c r="O222" i="46"/>
  <c r="O460" i="46" s="1"/>
  <c r="L422" i="35"/>
  <c r="N75" i="35"/>
  <c r="H121" i="28"/>
  <c r="F465" i="28"/>
  <c r="H252" i="28"/>
  <c r="L121" i="34"/>
  <c r="L119" i="34" s="1"/>
  <c r="I24" i="24"/>
  <c r="F411" i="24"/>
  <c r="K403" i="31"/>
  <c r="I501" i="31"/>
  <c r="E248" i="35"/>
  <c r="E466" i="35" s="1"/>
  <c r="M71" i="38"/>
  <c r="M423" i="38" s="1"/>
  <c r="E298" i="44"/>
  <c r="E478" i="44" s="1"/>
  <c r="K197" i="31"/>
  <c r="K454" i="31" s="1"/>
  <c r="I121" i="30"/>
  <c r="I119" i="30" s="1"/>
  <c r="N151" i="27"/>
  <c r="L440" i="27"/>
  <c r="K298" i="41"/>
  <c r="K478" i="41" s="1"/>
  <c r="D18" i="34"/>
  <c r="F453" i="43"/>
  <c r="H201" i="43"/>
  <c r="N226" i="49"/>
  <c r="L459" i="49"/>
  <c r="K302" i="40"/>
  <c r="I477" i="40"/>
  <c r="F49" i="47"/>
  <c r="N417" i="47"/>
  <c r="E328" i="50"/>
  <c r="N483" i="50"/>
  <c r="H399" i="52"/>
  <c r="H502" i="52" s="1"/>
  <c r="E151" i="24"/>
  <c r="N440" i="24"/>
  <c r="M222" i="48"/>
  <c r="M460" i="48" s="1"/>
  <c r="H197" i="45"/>
  <c r="H454" i="45" s="1"/>
  <c r="N71" i="43"/>
  <c r="N69" i="43" s="1"/>
  <c r="F298" i="51"/>
  <c r="F296" i="51" s="1"/>
  <c r="D439" i="38"/>
  <c r="D148" i="38"/>
  <c r="L222" i="46"/>
  <c r="L220" i="46" s="1"/>
  <c r="M71" i="52"/>
  <c r="M423" i="52" s="1"/>
  <c r="L483" i="49"/>
  <c r="N328" i="49"/>
  <c r="D43" i="33"/>
  <c r="E328" i="38"/>
  <c r="N483" i="38"/>
  <c r="G399" i="42"/>
  <c r="G502" i="42" s="1"/>
  <c r="H403" i="40"/>
  <c r="F501" i="40"/>
  <c r="F440" i="31"/>
  <c r="H151" i="31"/>
  <c r="M399" i="38"/>
  <c r="M502" i="38" s="1"/>
  <c r="N248" i="36"/>
  <c r="N246" i="36" s="1"/>
  <c r="M147" i="35"/>
  <c r="M441" i="35" s="1"/>
  <c r="L121" i="41"/>
  <c r="L119" i="41" s="1"/>
  <c r="O71" i="28"/>
  <c r="M298" i="36"/>
  <c r="M478" i="36" s="1"/>
  <c r="H302" i="27"/>
  <c r="F477" i="27"/>
  <c r="M220" i="34"/>
  <c r="N434" i="52"/>
  <c r="I71" i="49"/>
  <c r="I69" i="49" s="1"/>
  <c r="N419" i="34"/>
  <c r="D298" i="26"/>
  <c r="D478" i="26" s="1"/>
  <c r="G248" i="46"/>
  <c r="G466" i="46" s="1"/>
  <c r="K147" i="36"/>
  <c r="K441" i="36" s="1"/>
  <c r="E43" i="25"/>
  <c r="G298" i="28"/>
  <c r="N435" i="43"/>
  <c r="F411" i="34"/>
  <c r="I24" i="34"/>
  <c r="M248" i="37"/>
  <c r="M466" i="37" s="1"/>
  <c r="F417" i="15"/>
  <c r="I49" i="15"/>
  <c r="N477" i="32"/>
  <c r="E302" i="32"/>
  <c r="I417" i="42"/>
  <c r="L49" i="42"/>
  <c r="I147" i="32"/>
  <c r="I145" i="32" s="1"/>
  <c r="K226" i="46"/>
  <c r="I459" i="46"/>
  <c r="N328" i="47"/>
  <c r="L483" i="47"/>
  <c r="G121" i="46"/>
  <c r="G435" i="46" s="1"/>
  <c r="D147" i="36"/>
  <c r="D441" i="36" s="1"/>
  <c r="H18" i="36"/>
  <c r="G24" i="36" s="1"/>
  <c r="L399" i="28"/>
  <c r="H18" i="26"/>
  <c r="E201" i="32"/>
  <c r="N453" i="32"/>
  <c r="E419" i="36"/>
  <c r="D429" i="28"/>
  <c r="F100" i="28"/>
  <c r="D71" i="43"/>
  <c r="D423" i="43" s="1"/>
  <c r="F197" i="49"/>
  <c r="K18" i="44"/>
  <c r="M222" i="24"/>
  <c r="M460" i="24" s="1"/>
  <c r="L324" i="35"/>
  <c r="L322" i="35" s="1"/>
  <c r="M121" i="34"/>
  <c r="M435" i="34" s="1"/>
  <c r="M71" i="45"/>
  <c r="M423" i="45" s="1"/>
  <c r="F459" i="42"/>
  <c r="H226" i="42"/>
  <c r="N411" i="51"/>
  <c r="F24" i="51"/>
  <c r="F413" i="51" s="1"/>
  <c r="D147" i="42"/>
  <c r="D441" i="42" s="1"/>
  <c r="H43" i="40"/>
  <c r="F399" i="39"/>
  <c r="F397" i="39" s="1"/>
  <c r="I399" i="34"/>
  <c r="I397" i="34" s="1"/>
  <c r="N324" i="51"/>
  <c r="N322" i="51" s="1"/>
  <c r="I197" i="39"/>
  <c r="I195" i="39" s="1"/>
  <c r="E298" i="35"/>
  <c r="E478" i="35" s="1"/>
  <c r="D399" i="28"/>
  <c r="D502" i="28" s="1"/>
  <c r="M119" i="40"/>
  <c r="O298" i="43"/>
  <c r="O478" i="43" s="1"/>
  <c r="K226" i="52"/>
  <c r="I459" i="52"/>
  <c r="E151" i="46"/>
  <c r="N440" i="46"/>
  <c r="E147" i="48"/>
  <c r="E441" i="48" s="1"/>
  <c r="N222" i="46"/>
  <c r="L453" i="33"/>
  <c r="N201" i="33"/>
  <c r="F49" i="40"/>
  <c r="N417" i="40"/>
  <c r="H413" i="36"/>
  <c r="E222" i="38"/>
  <c r="E460" i="38" s="1"/>
  <c r="M222" i="25"/>
  <c r="M460" i="25" s="1"/>
  <c r="H302" i="45"/>
  <c r="F477" i="45"/>
  <c r="F483" i="29"/>
  <c r="H328" i="29"/>
  <c r="E449" i="39"/>
  <c r="M246" i="46"/>
  <c r="J147" i="33"/>
  <c r="J441" i="33" s="1"/>
  <c r="G43" i="52"/>
  <c r="G49" i="52" s="1"/>
  <c r="N440" i="42"/>
  <c r="E151" i="42"/>
  <c r="E121" i="43"/>
  <c r="E435" i="43" s="1"/>
  <c r="I147" i="25"/>
  <c r="I145" i="25" s="1"/>
  <c r="N298" i="31"/>
  <c r="N296" i="31"/>
  <c r="I324" i="15"/>
  <c r="I322" i="15" s="1"/>
  <c r="K121" i="26"/>
  <c r="K435" i="26" s="1"/>
  <c r="K43" i="49"/>
  <c r="N465" i="50"/>
  <c r="E252" i="50"/>
  <c r="J222" i="26"/>
  <c r="J460" i="26" s="1"/>
  <c r="E298" i="36"/>
  <c r="E478" i="36" s="1"/>
  <c r="O248" i="50"/>
  <c r="O466" i="50" s="1"/>
  <c r="E298" i="49"/>
  <c r="E478" i="49" s="1"/>
  <c r="M121" i="48"/>
  <c r="M435" i="48" s="1"/>
  <c r="G18" i="46"/>
  <c r="E419" i="33"/>
  <c r="N422" i="38"/>
  <c r="K151" i="29"/>
  <c r="I440" i="29"/>
  <c r="N298" i="38"/>
  <c r="N296" i="38" s="1"/>
  <c r="F417" i="27"/>
  <c r="I49" i="27"/>
  <c r="O248" i="45"/>
  <c r="O466" i="45" s="1"/>
  <c r="H248" i="25"/>
  <c r="H466" i="25" s="1"/>
  <c r="E449" i="29"/>
  <c r="I298" i="42"/>
  <c r="O147" i="43"/>
  <c r="O441" i="43" s="1"/>
  <c r="O324" i="42"/>
  <c r="O484" i="42" s="1"/>
  <c r="E248" i="40"/>
  <c r="E466" i="40" s="1"/>
  <c r="D399" i="36"/>
  <c r="D502" i="36" s="1"/>
  <c r="I434" i="41"/>
  <c r="K125" i="41"/>
  <c r="M298" i="32"/>
  <c r="M478" i="32" s="1"/>
  <c r="G121" i="45"/>
  <c r="G435" i="45" s="1"/>
  <c r="L417" i="15"/>
  <c r="O49" i="15"/>
  <c r="D220" i="25"/>
  <c r="I465" i="27"/>
  <c r="K252" i="27"/>
  <c r="J119" i="29"/>
  <c r="M121" i="43"/>
  <c r="M435" i="43" s="1"/>
  <c r="E75" i="35"/>
  <c r="E201" i="40"/>
  <c r="N453" i="40"/>
  <c r="N453" i="42"/>
  <c r="E201" i="42"/>
  <c r="H328" i="50"/>
  <c r="F483" i="50"/>
  <c r="F422" i="47"/>
  <c r="H75" i="47"/>
  <c r="N419" i="46"/>
  <c r="I440" i="48"/>
  <c r="K151" i="48"/>
  <c r="I483" i="40"/>
  <c r="K328" i="40"/>
  <c r="H324" i="48"/>
  <c r="I399" i="47"/>
  <c r="I397" i="47" s="1"/>
  <c r="I399" i="28"/>
  <c r="I397" i="28" s="1"/>
  <c r="I222" i="27"/>
  <c r="I220" i="27" s="1"/>
  <c r="N71" i="33"/>
  <c r="N69" i="33" s="1"/>
  <c r="N465" i="38"/>
  <c r="E431" i="28"/>
  <c r="G71" i="37"/>
  <c r="G423" i="37" s="1"/>
  <c r="H71" i="39"/>
  <c r="H423" i="39" s="1"/>
  <c r="D18" i="33"/>
  <c r="D24" i="33" s="1"/>
  <c r="D413" i="33" s="1"/>
  <c r="E147" i="26"/>
  <c r="E441" i="26" s="1"/>
  <c r="O222" i="33"/>
  <c r="O460" i="33" s="1"/>
  <c r="K43" i="33"/>
  <c r="E43" i="31"/>
  <c r="H298" i="15"/>
  <c r="G197" i="52"/>
  <c r="G454" i="52" s="1"/>
  <c r="E18" i="26"/>
  <c r="H121" i="44"/>
  <c r="H435" i="44" s="1"/>
  <c r="H403" i="33"/>
  <c r="F501" i="33"/>
  <c r="G222" i="32"/>
  <c r="G460" i="32" s="1"/>
  <c r="H121" i="43"/>
  <c r="H435" i="43" s="1"/>
  <c r="K222" i="48"/>
  <c r="O43" i="32"/>
  <c r="G197" i="31"/>
  <c r="G454" i="31" s="1"/>
  <c r="K419" i="46"/>
  <c r="N121" i="26"/>
  <c r="N119" i="26" s="1"/>
  <c r="E125" i="27"/>
  <c r="N434" i="27"/>
  <c r="I434" i="51"/>
  <c r="K125" i="51"/>
  <c r="D18" i="48"/>
  <c r="O49" i="25"/>
  <c r="L417" i="25"/>
  <c r="N147" i="28"/>
  <c r="N145" i="28" s="1"/>
  <c r="N417" i="15"/>
  <c r="F49" i="15"/>
  <c r="I18" i="46"/>
  <c r="E197" i="47"/>
  <c r="E454" i="47" s="1"/>
  <c r="G248" i="50"/>
  <c r="G466" i="50" s="1"/>
  <c r="E413" i="49"/>
  <c r="I399" i="50"/>
  <c r="I397" i="50" s="1"/>
  <c r="F248" i="49"/>
  <c r="F246" i="49" s="1"/>
  <c r="G43" i="42"/>
  <c r="G49" i="42" s="1"/>
  <c r="J147" i="36"/>
  <c r="J441" i="36" s="1"/>
  <c r="K71" i="38"/>
  <c r="K423" i="38" s="1"/>
  <c r="I483" i="30"/>
  <c r="K328" i="30"/>
  <c r="L459" i="41"/>
  <c r="N226" i="41"/>
  <c r="K324" i="28"/>
  <c r="K484" i="28" s="1"/>
  <c r="G324" i="41"/>
  <c r="G484" i="41" s="1"/>
  <c r="J222" i="48"/>
  <c r="J460" i="48" s="1"/>
  <c r="K419" i="48"/>
  <c r="I492" i="32"/>
  <c r="K322" i="24"/>
  <c r="H226" i="47"/>
  <c r="F459" i="47"/>
  <c r="N222" i="43"/>
  <c r="N222" i="33"/>
  <c r="N220" i="33" s="1"/>
  <c r="K145" i="15"/>
  <c r="N477" i="41"/>
  <c r="E302" i="41"/>
  <c r="L483" i="25"/>
  <c r="N328" i="25"/>
  <c r="N417" i="28"/>
  <c r="F49" i="28"/>
  <c r="H399" i="28"/>
  <c r="H502" i="28" s="1"/>
  <c r="F399" i="25"/>
  <c r="F397" i="25" s="1"/>
  <c r="K195" i="37"/>
  <c r="N413" i="52"/>
  <c r="E121" i="34"/>
  <c r="E435" i="34" s="1"/>
  <c r="O71" i="24"/>
  <c r="O423" i="24" s="1"/>
  <c r="M18" i="52"/>
  <c r="F71" i="26"/>
  <c r="F69" i="26" s="1"/>
  <c r="I483" i="50"/>
  <c r="K328" i="50"/>
  <c r="L422" i="34"/>
  <c r="N75" i="34"/>
  <c r="M43" i="38"/>
  <c r="E328" i="43"/>
  <c r="N483" i="43"/>
  <c r="K43" i="15"/>
  <c r="L71" i="28"/>
  <c r="E248" i="46"/>
  <c r="E466" i="46" s="1"/>
  <c r="O324" i="50"/>
  <c r="O484" i="50" s="1"/>
  <c r="K298" i="27"/>
  <c r="K478" i="27" s="1"/>
  <c r="E75" i="34"/>
  <c r="F501" i="32"/>
  <c r="H403" i="32"/>
  <c r="I147" i="42"/>
  <c r="I145" i="42" s="1"/>
  <c r="O71" i="51"/>
  <c r="O423" i="51" s="1"/>
  <c r="J324" i="44"/>
  <c r="J484" i="44" s="1"/>
  <c r="N417" i="44"/>
  <c r="F49" i="44"/>
  <c r="N413" i="37"/>
  <c r="F324" i="35"/>
  <c r="F322" i="35" s="1"/>
  <c r="E298" i="28"/>
  <c r="E478" i="28" s="1"/>
  <c r="H201" i="48"/>
  <c r="J18" i="33"/>
  <c r="J24" i="33" s="1"/>
  <c r="E222" i="35"/>
  <c r="E460" i="35" s="1"/>
  <c r="I453" i="24"/>
  <c r="K201" i="24"/>
  <c r="H147" i="31"/>
  <c r="H441" i="31" s="1"/>
  <c r="I324" i="44"/>
  <c r="K399" i="38"/>
  <c r="K502" i="38" s="1"/>
  <c r="N222" i="40"/>
  <c r="N220" i="40" s="1"/>
  <c r="N459" i="44"/>
  <c r="E226" i="44"/>
  <c r="N151" i="35"/>
  <c r="L440" i="35"/>
  <c r="F147" i="35"/>
  <c r="F145" i="35" s="1"/>
  <c r="N248" i="37"/>
  <c r="N246" i="37" s="1"/>
  <c r="G399" i="36"/>
  <c r="G502" i="36" s="1"/>
  <c r="L441" i="26"/>
  <c r="K121" i="49"/>
  <c r="K435" i="49" s="1"/>
  <c r="F478" i="41"/>
  <c r="J43" i="33"/>
  <c r="H419" i="32"/>
  <c r="N71" i="26"/>
  <c r="N69" i="26" s="1"/>
  <c r="N298" i="33"/>
  <c r="N296" i="33" s="1"/>
  <c r="E403" i="27"/>
  <c r="N501" i="27"/>
  <c r="G43" i="15"/>
  <c r="G49" i="15" s="1"/>
  <c r="K419" i="15"/>
  <c r="O121" i="35"/>
  <c r="N423" i="50"/>
  <c r="G248" i="37"/>
  <c r="G466" i="37" s="1"/>
  <c r="F423" i="41"/>
  <c r="E121" i="37"/>
  <c r="E435" i="37" s="1"/>
  <c r="D298" i="43"/>
  <c r="E18" i="50"/>
  <c r="I399" i="32"/>
  <c r="I397" i="32" s="1"/>
  <c r="I399" i="29"/>
  <c r="I397" i="29" s="1"/>
  <c r="F477" i="47"/>
  <c r="H302" i="47"/>
  <c r="I197" i="35"/>
  <c r="O399" i="35"/>
  <c r="O502" i="35" s="1"/>
  <c r="F71" i="40"/>
  <c r="F69" i="40" s="1"/>
  <c r="N411" i="42"/>
  <c r="F24" i="42"/>
  <c r="F413" i="42" s="1"/>
  <c r="K71" i="44"/>
  <c r="K423" i="44" s="1"/>
  <c r="M298" i="40"/>
  <c r="M478" i="40" s="1"/>
  <c r="H298" i="47"/>
  <c r="L434" i="39"/>
  <c r="I501" i="24"/>
  <c r="K403" i="24"/>
  <c r="J18" i="36"/>
  <c r="J24" i="36" s="1"/>
  <c r="O18" i="15"/>
  <c r="I121" i="29"/>
  <c r="M18" i="35"/>
  <c r="I454" i="40"/>
  <c r="L459" i="50"/>
  <c r="N226" i="50"/>
  <c r="G324" i="33"/>
  <c r="G484" i="33" s="1"/>
  <c r="F222" i="52"/>
  <c r="F220" i="52" s="1"/>
  <c r="N324" i="31"/>
  <c r="N322" i="31" s="1"/>
  <c r="F453" i="30"/>
  <c r="H201" i="30"/>
  <c r="I121" i="46"/>
  <c r="I119" i="46" s="1"/>
  <c r="E302" i="30"/>
  <c r="N477" i="30"/>
  <c r="F222" i="49"/>
  <c r="F220" i="49" s="1"/>
  <c r="O324" i="29"/>
  <c r="O484" i="29" s="1"/>
  <c r="M71" i="27"/>
  <c r="M423" i="27" s="1"/>
  <c r="D197" i="34"/>
  <c r="D454" i="34" s="1"/>
  <c r="M447" i="47"/>
  <c r="O176" i="47"/>
  <c r="G324" i="47"/>
  <c r="G484" i="47" s="1"/>
  <c r="K147" i="49"/>
  <c r="K441" i="49" s="1"/>
  <c r="G298" i="37"/>
  <c r="G478" i="37" s="1"/>
  <c r="K197" i="33"/>
  <c r="K454" i="33" s="1"/>
  <c r="K399" i="33"/>
  <c r="K502" i="33" s="1"/>
  <c r="E121" i="31"/>
  <c r="E435" i="31" s="1"/>
  <c r="L324" i="37"/>
  <c r="F465" i="30"/>
  <c r="H252" i="30"/>
  <c r="G71" i="36"/>
  <c r="G423" i="36" s="1"/>
  <c r="N417" i="25"/>
  <c r="F49" i="25"/>
  <c r="F399" i="15"/>
  <c r="K324" i="36"/>
  <c r="K484" i="36" s="1"/>
  <c r="H324" i="44"/>
  <c r="H484" i="44" s="1"/>
  <c r="M399" i="45"/>
  <c r="M502" i="45" s="1"/>
  <c r="N151" i="15"/>
  <c r="L440" i="15"/>
  <c r="L431" i="30"/>
  <c r="N222" i="32"/>
  <c r="N220" i="32" s="1"/>
  <c r="I440" i="50"/>
  <c r="K151" i="50"/>
  <c r="H18" i="44"/>
  <c r="O397" i="33"/>
  <c r="E43" i="43"/>
  <c r="F197" i="50"/>
  <c r="N417" i="43"/>
  <c r="F49" i="43"/>
  <c r="M147" i="50"/>
  <c r="M441" i="50" s="1"/>
  <c r="M121" i="49"/>
  <c r="M435" i="49" s="1"/>
  <c r="N413" i="36"/>
  <c r="H18" i="43"/>
  <c r="F298" i="49"/>
  <c r="F296" i="49" s="1"/>
  <c r="J222" i="30"/>
  <c r="J460" i="30" s="1"/>
  <c r="L465" i="41"/>
  <c r="N252" i="41"/>
  <c r="N71" i="51"/>
  <c r="H433" i="31"/>
  <c r="H122" i="31"/>
  <c r="E125" i="33"/>
  <c r="N434" i="33"/>
  <c r="E324" i="24"/>
  <c r="E484" i="24" s="1"/>
  <c r="O399" i="40"/>
  <c r="O502" i="40" s="1"/>
  <c r="K413" i="34"/>
  <c r="K413" i="41"/>
  <c r="M452" i="50"/>
  <c r="M198" i="50"/>
  <c r="G409" i="24"/>
  <c r="G21" i="24"/>
  <c r="E413" i="26"/>
  <c r="O324" i="28"/>
  <c r="O484" i="28" s="1"/>
  <c r="D147" i="47"/>
  <c r="D441" i="47" s="1"/>
  <c r="J121" i="30"/>
  <c r="J435" i="30" s="1"/>
  <c r="I121" i="31"/>
  <c r="I119" i="31" s="1"/>
  <c r="D248" i="39"/>
  <c r="D466" i="39" s="1"/>
  <c r="E413" i="34"/>
  <c r="K413" i="40"/>
  <c r="D409" i="39"/>
  <c r="D21" i="39"/>
  <c r="L411" i="49"/>
  <c r="O24" i="49"/>
  <c r="F197" i="35"/>
  <c r="F195" i="35" s="1"/>
  <c r="K75" i="48"/>
  <c r="I422" i="48"/>
  <c r="D71" i="48"/>
  <c r="J399" i="49"/>
  <c r="I434" i="44"/>
  <c r="K125" i="44"/>
  <c r="F198" i="52"/>
  <c r="F452" i="52"/>
  <c r="K328" i="38"/>
  <c r="I483" i="38"/>
  <c r="E222" i="37"/>
  <c r="E460" i="37" s="1"/>
  <c r="I453" i="52"/>
  <c r="K201" i="52"/>
  <c r="M399" i="30"/>
  <c r="M502" i="30" s="1"/>
  <c r="F24" i="34"/>
  <c r="F413" i="34" s="1"/>
  <c r="N411" i="34"/>
  <c r="N459" i="31"/>
  <c r="E226" i="31"/>
  <c r="F440" i="45"/>
  <c r="H151" i="45"/>
  <c r="I24" i="29"/>
  <c r="F411" i="29"/>
  <c r="F324" i="39"/>
  <c r="F322" i="39" s="1"/>
  <c r="G71" i="32"/>
  <c r="G423" i="32" s="1"/>
  <c r="L477" i="42"/>
  <c r="N302" i="42"/>
  <c r="F121" i="43"/>
  <c r="F119" i="43" s="1"/>
  <c r="L71" i="27"/>
  <c r="L69" i="27" s="1"/>
  <c r="J147" i="15"/>
  <c r="K222" i="41"/>
  <c r="E222" i="44"/>
  <c r="E460" i="44" s="1"/>
  <c r="O46" i="27"/>
  <c r="O415" i="27"/>
  <c r="G399" i="31"/>
  <c r="G502" i="31" s="1"/>
  <c r="N419" i="37"/>
  <c r="O298" i="45"/>
  <c r="O478" i="45" s="1"/>
  <c r="H413" i="51"/>
  <c r="L440" i="30"/>
  <c r="N151" i="30"/>
  <c r="M415" i="47"/>
  <c r="M46" i="47"/>
  <c r="F248" i="42"/>
  <c r="F246" i="42" s="1"/>
  <c r="E46" i="48"/>
  <c r="E415" i="48"/>
  <c r="E413" i="24"/>
  <c r="E399" i="29"/>
  <c r="E502" i="29" s="1"/>
  <c r="I197" i="41"/>
  <c r="I195" i="41" s="1"/>
  <c r="K324" i="40"/>
  <c r="K484" i="40" s="1"/>
  <c r="O71" i="29"/>
  <c r="O423" i="29" s="1"/>
  <c r="K252" i="41"/>
  <c r="I465" i="41"/>
  <c r="N415" i="52"/>
  <c r="N46" i="52"/>
  <c r="D223" i="29"/>
  <c r="G71" i="39"/>
  <c r="G423" i="39" s="1"/>
  <c r="N399" i="44"/>
  <c r="N397" i="44" s="1"/>
  <c r="N413" i="46"/>
  <c r="N197" i="44"/>
  <c r="F434" i="37"/>
  <c r="H125" i="37"/>
  <c r="L459" i="44"/>
  <c r="N226" i="44"/>
  <c r="H21" i="24"/>
  <c r="H409" i="24"/>
  <c r="O399" i="48"/>
  <c r="O502" i="48" s="1"/>
  <c r="L71" i="30"/>
  <c r="L69" i="30" s="1"/>
  <c r="L399" i="41"/>
  <c r="L397" i="41" s="1"/>
  <c r="K222" i="26"/>
  <c r="K460" i="26" s="1"/>
  <c r="O222" i="45"/>
  <c r="O460" i="45" s="1"/>
  <c r="I440" i="46"/>
  <c r="K151" i="46"/>
  <c r="N21" i="27"/>
  <c r="N409" i="27"/>
  <c r="F434" i="29"/>
  <c r="H125" i="29"/>
  <c r="M222" i="27"/>
  <c r="M121" i="32"/>
  <c r="M435" i="32" s="1"/>
  <c r="I148" i="43"/>
  <c r="I439" i="43"/>
  <c r="M71" i="46"/>
  <c r="M423" i="46" s="1"/>
  <c r="F409" i="36"/>
  <c r="F21" i="36"/>
  <c r="L121" i="30"/>
  <c r="L119" i="30" s="1"/>
  <c r="F417" i="50"/>
  <c r="I49" i="50"/>
  <c r="H413" i="50"/>
  <c r="F21" i="33"/>
  <c r="F409" i="33"/>
  <c r="H201" i="28"/>
  <c r="F453" i="28"/>
  <c r="G121" i="43"/>
  <c r="F121" i="47"/>
  <c r="K324" i="44"/>
  <c r="K484" i="44" s="1"/>
  <c r="G71" i="50"/>
  <c r="G423" i="50" s="1"/>
  <c r="K413" i="45"/>
  <c r="N409" i="39"/>
  <c r="N21" i="39"/>
  <c r="L453" i="35"/>
  <c r="N201" i="35"/>
  <c r="F459" i="39"/>
  <c r="H226" i="39"/>
  <c r="K71" i="29"/>
  <c r="K423" i="29" s="1"/>
  <c r="G409" i="42"/>
  <c r="G21" i="42"/>
  <c r="O49" i="49"/>
  <c r="L417" i="49"/>
  <c r="K248" i="26"/>
  <c r="K466" i="26" s="1"/>
  <c r="L71" i="26"/>
  <c r="L69" i="26" s="1"/>
  <c r="E252" i="31"/>
  <c r="N465" i="31"/>
  <c r="H71" i="29"/>
  <c r="H423" i="29" s="1"/>
  <c r="K409" i="43"/>
  <c r="K21" i="43"/>
  <c r="N147" i="38"/>
  <c r="F21" i="30"/>
  <c r="F409" i="30"/>
  <c r="N453" i="25"/>
  <c r="E201" i="25"/>
  <c r="K222" i="27"/>
  <c r="K460" i="27" s="1"/>
  <c r="F147" i="28"/>
  <c r="F145" i="28" s="1"/>
  <c r="E121" i="24"/>
  <c r="E435" i="24" s="1"/>
  <c r="N440" i="36"/>
  <c r="O121" i="29"/>
  <c r="O435" i="29" s="1"/>
  <c r="I477" i="44"/>
  <c r="K302" i="44"/>
  <c r="H403" i="41"/>
  <c r="I197" i="32"/>
  <c r="I195" i="32" s="1"/>
  <c r="N399" i="36"/>
  <c r="N397" i="36" s="1"/>
  <c r="J458" i="51"/>
  <c r="J223" i="51"/>
  <c r="N147" i="47"/>
  <c r="N145" i="47" s="1"/>
  <c r="L483" i="50"/>
  <c r="N328" i="50"/>
  <c r="F440" i="37"/>
  <c r="H151" i="37"/>
  <c r="E302" i="48"/>
  <c r="N477" i="48"/>
  <c r="L147" i="46"/>
  <c r="G298" i="46"/>
  <c r="G478" i="46" s="1"/>
  <c r="N248" i="52"/>
  <c r="N246" i="52" s="1"/>
  <c r="G147" i="28"/>
  <c r="G441" i="28" s="1"/>
  <c r="L399" i="51"/>
  <c r="L397" i="51" s="1"/>
  <c r="F477" i="30"/>
  <c r="H302" i="30"/>
  <c r="N298" i="47"/>
  <c r="N296" i="47" s="1"/>
  <c r="N474" i="40"/>
  <c r="O324" i="37"/>
  <c r="O484" i="37" s="1"/>
  <c r="L324" i="36"/>
  <c r="M197" i="24"/>
  <c r="M454" i="24" s="1"/>
  <c r="E71" i="48"/>
  <c r="E423" i="48" s="1"/>
  <c r="N328" i="40"/>
  <c r="L483" i="40"/>
  <c r="O21" i="41"/>
  <c r="O409" i="41"/>
  <c r="N201" i="48"/>
  <c r="L453" i="48"/>
  <c r="H413" i="26"/>
  <c r="N417" i="38"/>
  <c r="F49" i="38"/>
  <c r="G121" i="38"/>
  <c r="G435" i="38" s="1"/>
  <c r="G409" i="40"/>
  <c r="G21" i="40"/>
  <c r="M415" i="32"/>
  <c r="M46" i="32"/>
  <c r="D298" i="36"/>
  <c r="D478" i="36" s="1"/>
  <c r="D147" i="15"/>
  <c r="D441" i="15" s="1"/>
  <c r="K403" i="39"/>
  <c r="I501" i="39"/>
  <c r="H21" i="30"/>
  <c r="H409" i="30"/>
  <c r="N425" i="15"/>
  <c r="F121" i="32"/>
  <c r="F119" i="32" s="1"/>
  <c r="L453" i="40"/>
  <c r="N201" i="40"/>
  <c r="K248" i="37"/>
  <c r="K466" i="37" s="1"/>
  <c r="I415" i="28"/>
  <c r="I46" i="28"/>
  <c r="J49" i="28"/>
  <c r="N422" i="45"/>
  <c r="E75" i="45"/>
  <c r="E147" i="47"/>
  <c r="E441" i="47" s="1"/>
  <c r="L423" i="45"/>
  <c r="D148" i="40"/>
  <c r="D439" i="40"/>
  <c r="E298" i="37"/>
  <c r="E478" i="37" s="1"/>
  <c r="K125" i="32"/>
  <c r="I434" i="32"/>
  <c r="O222" i="35"/>
  <c r="O460" i="35" s="1"/>
  <c r="E328" i="36"/>
  <c r="N483" i="36"/>
  <c r="N125" i="27"/>
  <c r="L434" i="27"/>
  <c r="O121" i="52"/>
  <c r="O435" i="52" s="1"/>
  <c r="N248" i="29"/>
  <c r="N246" i="29" s="1"/>
  <c r="E75" i="39"/>
  <c r="N422" i="39"/>
  <c r="N222" i="37"/>
  <c r="N220" i="37" s="1"/>
  <c r="D222" i="52"/>
  <c r="K121" i="40"/>
  <c r="K435" i="40" s="1"/>
  <c r="G399" i="51"/>
  <c r="G502" i="51" s="1"/>
  <c r="M21" i="25"/>
  <c r="M409" i="25"/>
  <c r="H248" i="34"/>
  <c r="H466" i="34" s="1"/>
  <c r="L490" i="45"/>
  <c r="O353" i="45"/>
  <c r="I21" i="37"/>
  <c r="I409" i="37"/>
  <c r="O248" i="34"/>
  <c r="O466" i="34" s="1"/>
  <c r="L501" i="49"/>
  <c r="N403" i="49"/>
  <c r="L222" i="37"/>
  <c r="L220" i="37" s="1"/>
  <c r="D324" i="34"/>
  <c r="D484" i="34" s="1"/>
  <c r="I459" i="45"/>
  <c r="K226" i="45"/>
  <c r="G71" i="27"/>
  <c r="G423" i="27" s="1"/>
  <c r="D399" i="41"/>
  <c r="D197" i="29"/>
  <c r="D454" i="29" s="1"/>
  <c r="D71" i="38"/>
  <c r="D423" i="38" s="1"/>
  <c r="L459" i="39"/>
  <c r="N226" i="39"/>
  <c r="K419" i="44"/>
  <c r="K46" i="32"/>
  <c r="K415" i="32"/>
  <c r="H248" i="32"/>
  <c r="H466" i="32" s="1"/>
  <c r="I483" i="26"/>
  <c r="I465" i="45"/>
  <c r="K252" i="45"/>
  <c r="K415" i="24"/>
  <c r="K46" i="24"/>
  <c r="K298" i="30"/>
  <c r="K478" i="30" s="1"/>
  <c r="D222" i="32"/>
  <c r="D460" i="32" s="1"/>
  <c r="H151" i="27"/>
  <c r="F440" i="27"/>
  <c r="G69" i="49"/>
  <c r="M18" i="30"/>
  <c r="M24" i="30" s="1"/>
  <c r="I484" i="41"/>
  <c r="L197" i="48"/>
  <c r="L195" i="48" s="1"/>
  <c r="F422" i="24"/>
  <c r="H75" i="24"/>
  <c r="F147" i="33"/>
  <c r="J248" i="49"/>
  <c r="J466" i="49" s="1"/>
  <c r="E121" i="30"/>
  <c r="M298" i="52"/>
  <c r="M478" i="52" s="1"/>
  <c r="L18" i="50"/>
  <c r="G147" i="15"/>
  <c r="G441" i="15" s="1"/>
  <c r="E413" i="25"/>
  <c r="G324" i="49"/>
  <c r="G484" i="49" s="1"/>
  <c r="I399" i="39"/>
  <c r="I397" i="39" s="1"/>
  <c r="N441" i="27"/>
  <c r="G43" i="26"/>
  <c r="F298" i="24"/>
  <c r="F296" i="24" s="1"/>
  <c r="G121" i="37"/>
  <c r="L197" i="40"/>
  <c r="H151" i="46"/>
  <c r="F440" i="46"/>
  <c r="I434" i="24"/>
  <c r="K125" i="24"/>
  <c r="L49" i="28"/>
  <c r="I417" i="28"/>
  <c r="H419" i="35"/>
  <c r="H419" i="30"/>
  <c r="H399" i="36"/>
  <c r="H502" i="36" s="1"/>
  <c r="E43" i="15"/>
  <c r="N71" i="45"/>
  <c r="N69" i="45" s="1"/>
  <c r="K298" i="25"/>
  <c r="K478" i="25" s="1"/>
  <c r="I121" i="32"/>
  <c r="L501" i="29"/>
  <c r="N403" i="29"/>
  <c r="E403" i="28"/>
  <c r="N324" i="36"/>
  <c r="N322" i="36" s="1"/>
  <c r="F501" i="49"/>
  <c r="H403" i="49"/>
  <c r="L121" i="27"/>
  <c r="L119" i="27" s="1"/>
  <c r="E252" i="29"/>
  <c r="N465" i="29"/>
  <c r="D399" i="49"/>
  <c r="D502" i="49" s="1"/>
  <c r="E226" i="37"/>
  <c r="N459" i="37"/>
  <c r="I49" i="43"/>
  <c r="F417" i="43"/>
  <c r="J298" i="50"/>
  <c r="J197" i="48"/>
  <c r="J454" i="48" s="1"/>
  <c r="G197" i="38"/>
  <c r="G454" i="38" s="1"/>
  <c r="J324" i="35"/>
  <c r="J484" i="35" s="1"/>
  <c r="K222" i="15"/>
  <c r="G298" i="25"/>
  <c r="N434" i="51"/>
  <c r="E125" i="51"/>
  <c r="H119" i="42"/>
  <c r="D399" i="37"/>
  <c r="D502" i="37" s="1"/>
  <c r="I411" i="37"/>
  <c r="L24" i="37"/>
  <c r="G121" i="34"/>
  <c r="G435" i="34" s="1"/>
  <c r="L399" i="49"/>
  <c r="H324" i="34"/>
  <c r="H484" i="34" s="1"/>
  <c r="G121" i="48"/>
  <c r="G435" i="48" s="1"/>
  <c r="N226" i="37"/>
  <c r="L459" i="37"/>
  <c r="F465" i="44"/>
  <c r="H252" i="44"/>
  <c r="K71" i="43"/>
  <c r="K423" i="43" s="1"/>
  <c r="K75" i="35"/>
  <c r="I422" i="35"/>
  <c r="E71" i="25"/>
  <c r="E423" i="25" s="1"/>
  <c r="D18" i="49"/>
  <c r="N460" i="38"/>
  <c r="G97" i="26"/>
  <c r="G427" i="26"/>
  <c r="L222" i="39"/>
  <c r="L220" i="39" s="1"/>
  <c r="O197" i="37"/>
  <c r="O454" i="37" s="1"/>
  <c r="G121" i="40"/>
  <c r="G435" i="40" s="1"/>
  <c r="J298" i="26"/>
  <c r="J478" i="26" s="1"/>
  <c r="H399" i="51"/>
  <c r="H502" i="51" s="1"/>
  <c r="K324" i="37"/>
  <c r="K484" i="37" s="1"/>
  <c r="H147" i="34"/>
  <c r="H441" i="34" s="1"/>
  <c r="K222" i="38"/>
  <c r="K460" i="38" s="1"/>
  <c r="N226" i="29"/>
  <c r="L459" i="29"/>
  <c r="E419" i="25"/>
  <c r="I121" i="28"/>
  <c r="I119" i="28" s="1"/>
  <c r="M222" i="15"/>
  <c r="M460" i="15" s="1"/>
  <c r="N222" i="28"/>
  <c r="N220" i="28" s="1"/>
  <c r="O18" i="27"/>
  <c r="O18" i="50"/>
  <c r="L324" i="24"/>
  <c r="L322" i="24" s="1"/>
  <c r="H413" i="42"/>
  <c r="M197" i="25"/>
  <c r="M454" i="25" s="1"/>
  <c r="N413" i="28"/>
  <c r="D71" i="50"/>
  <c r="D423" i="50" s="1"/>
  <c r="J195" i="38"/>
  <c r="E296" i="31"/>
  <c r="M43" i="27"/>
  <c r="I71" i="33"/>
  <c r="I69" i="33" s="1"/>
  <c r="J248" i="25"/>
  <c r="J466" i="25" s="1"/>
  <c r="O18" i="44"/>
  <c r="J298" i="44"/>
  <c r="J478" i="44" s="1"/>
  <c r="L71" i="39"/>
  <c r="L69" i="39" s="1"/>
  <c r="N477" i="50"/>
  <c r="E302" i="50"/>
  <c r="I49" i="34"/>
  <c r="F417" i="34"/>
  <c r="H324" i="28"/>
  <c r="H484" i="28" s="1"/>
  <c r="D147" i="43"/>
  <c r="N324" i="35"/>
  <c r="N322" i="35" s="1"/>
  <c r="H226" i="48"/>
  <c r="F459" i="48"/>
  <c r="E413" i="37"/>
  <c r="E328" i="52"/>
  <c r="N483" i="52"/>
  <c r="I465" i="51"/>
  <c r="K252" i="51"/>
  <c r="O71" i="36"/>
  <c r="O423" i="36" s="1"/>
  <c r="M18" i="39"/>
  <c r="J147" i="43"/>
  <c r="J441" i="43" s="1"/>
  <c r="N151" i="36"/>
  <c r="L440" i="36"/>
  <c r="E413" i="41"/>
  <c r="G399" i="15"/>
  <c r="G502" i="15" s="1"/>
  <c r="K71" i="27"/>
  <c r="K423" i="27" s="1"/>
  <c r="N222" i="36"/>
  <c r="N220" i="36" s="1"/>
  <c r="H147" i="46"/>
  <c r="H441" i="46" s="1"/>
  <c r="F222" i="41"/>
  <c r="F220" i="41" s="1"/>
  <c r="G147" i="33"/>
  <c r="G441" i="33" s="1"/>
  <c r="I49" i="51"/>
  <c r="F417" i="51"/>
  <c r="J145" i="24"/>
  <c r="M324" i="28"/>
  <c r="M484" i="28" s="1"/>
  <c r="H43" i="28"/>
  <c r="E252" i="30"/>
  <c r="N465" i="30"/>
  <c r="E419" i="49"/>
  <c r="E147" i="28"/>
  <c r="E441" i="28" s="1"/>
  <c r="O18" i="40"/>
  <c r="K302" i="33"/>
  <c r="I477" i="33"/>
  <c r="M147" i="34"/>
  <c r="M441" i="34" s="1"/>
  <c r="J324" i="37"/>
  <c r="J484" i="37" s="1"/>
  <c r="O222" i="26"/>
  <c r="O460" i="26" s="1"/>
  <c r="O222" i="37"/>
  <c r="O460" i="37" s="1"/>
  <c r="G399" i="30"/>
  <c r="G502" i="30" s="1"/>
  <c r="F477" i="39"/>
  <c r="H302" i="39"/>
  <c r="N248" i="24"/>
  <c r="K399" i="26"/>
  <c r="K502" i="26" s="1"/>
  <c r="D197" i="48"/>
  <c r="D454" i="48" s="1"/>
  <c r="K71" i="15"/>
  <c r="K423" i="15" s="1"/>
  <c r="K248" i="49"/>
  <c r="K466" i="49" s="1"/>
  <c r="O24" i="47"/>
  <c r="L411" i="47"/>
  <c r="L298" i="37"/>
  <c r="L296" i="37" s="1"/>
  <c r="F422" i="42"/>
  <c r="H75" i="42"/>
  <c r="M71" i="25"/>
  <c r="M423" i="25" s="1"/>
  <c r="N147" i="25"/>
  <c r="O298" i="15"/>
  <c r="O478" i="15" s="1"/>
  <c r="F411" i="46"/>
  <c r="I24" i="46"/>
  <c r="D147" i="51"/>
  <c r="N502" i="50"/>
  <c r="H121" i="52"/>
  <c r="K298" i="49"/>
  <c r="K478" i="49" s="1"/>
  <c r="K197" i="39"/>
  <c r="K454" i="39" s="1"/>
  <c r="F24" i="48"/>
  <c r="F413" i="48" s="1"/>
  <c r="N411" i="48"/>
  <c r="F147" i="44"/>
  <c r="F145" i="44" s="1"/>
  <c r="G324" i="52"/>
  <c r="G484" i="52" s="1"/>
  <c r="G147" i="46"/>
  <c r="G441" i="46" s="1"/>
  <c r="H222" i="49"/>
  <c r="H460" i="49" s="1"/>
  <c r="I248" i="34"/>
  <c r="I246" i="34" s="1"/>
  <c r="O24" i="26"/>
  <c r="L411" i="26"/>
  <c r="L71" i="38"/>
  <c r="K328" i="27"/>
  <c r="I483" i="27"/>
  <c r="D298" i="29"/>
  <c r="K125" i="50"/>
  <c r="N399" i="39"/>
  <c r="I453" i="38"/>
  <c r="K201" i="38"/>
  <c r="F434" i="36"/>
  <c r="H125" i="36"/>
  <c r="O24" i="27"/>
  <c r="L411" i="27"/>
  <c r="H403" i="45"/>
  <c r="F501" i="45"/>
  <c r="F422" i="27"/>
  <c r="H75" i="27"/>
  <c r="H399" i="39"/>
  <c r="H502" i="39" s="1"/>
  <c r="G397" i="43"/>
  <c r="E121" i="38"/>
  <c r="E435" i="38" s="1"/>
  <c r="I478" i="47"/>
  <c r="O324" i="46"/>
  <c r="O484" i="46" s="1"/>
  <c r="M399" i="40"/>
  <c r="M502" i="40" s="1"/>
  <c r="F501" i="24"/>
  <c r="H403" i="24"/>
  <c r="H121" i="35"/>
  <c r="H435" i="35" s="1"/>
  <c r="H197" i="38"/>
  <c r="H454" i="38" s="1"/>
  <c r="N248" i="26"/>
  <c r="E197" i="31"/>
  <c r="E454" i="31" s="1"/>
  <c r="K18" i="26"/>
  <c r="G399" i="35"/>
  <c r="G502" i="35" s="1"/>
  <c r="M399" i="36"/>
  <c r="M502" i="36" s="1"/>
  <c r="I49" i="41"/>
  <c r="F417" i="41"/>
  <c r="K18" i="32"/>
  <c r="J24" i="32" s="1"/>
  <c r="H145" i="35"/>
  <c r="H125" i="27"/>
  <c r="I465" i="26"/>
  <c r="H147" i="40"/>
  <c r="H441" i="40" s="1"/>
  <c r="K147" i="48"/>
  <c r="K441" i="48" s="1"/>
  <c r="F422" i="51"/>
  <c r="H75" i="51"/>
  <c r="D147" i="28"/>
  <c r="D441" i="28" s="1"/>
  <c r="O147" i="46"/>
  <c r="O441" i="46" s="1"/>
  <c r="N197" i="33"/>
  <c r="N195" i="33" s="1"/>
  <c r="E413" i="29"/>
  <c r="J222" i="44"/>
  <c r="I71" i="43"/>
  <c r="I69" i="43" s="1"/>
  <c r="E419" i="26"/>
  <c r="K147" i="40"/>
  <c r="K441" i="40" s="1"/>
  <c r="H145" i="25"/>
  <c r="D399" i="29"/>
  <c r="D502" i="29" s="1"/>
  <c r="H197" i="39"/>
  <c r="H454" i="39" s="1"/>
  <c r="G147" i="42"/>
  <c r="G441" i="42" s="1"/>
  <c r="M222" i="42"/>
  <c r="M460" i="42" s="1"/>
  <c r="E248" i="44"/>
  <c r="L411" i="31"/>
  <c r="O24" i="31"/>
  <c r="N71" i="36"/>
  <c r="N69" i="36" s="1"/>
  <c r="F501" i="28"/>
  <c r="H403" i="28"/>
  <c r="N197" i="30"/>
  <c r="N222" i="49"/>
  <c r="N220" i="49" s="1"/>
  <c r="M18" i="33"/>
  <c r="G397" i="24"/>
  <c r="O49" i="32"/>
  <c r="L417" i="32"/>
  <c r="K222" i="37"/>
  <c r="K460" i="37" s="1"/>
  <c r="D248" i="32"/>
  <c r="D466" i="32" s="1"/>
  <c r="I147" i="28"/>
  <c r="I145" i="28" s="1"/>
  <c r="O222" i="40"/>
  <c r="O460" i="40" s="1"/>
  <c r="M298" i="29"/>
  <c r="M478" i="29" s="1"/>
  <c r="I71" i="28"/>
  <c r="I69" i="28" s="1"/>
  <c r="O197" i="45"/>
  <c r="O454" i="45" s="1"/>
  <c r="G296" i="52"/>
  <c r="L501" i="40"/>
  <c r="N403" i="40"/>
  <c r="F459" i="43"/>
  <c r="H226" i="43"/>
  <c r="G222" i="35"/>
  <c r="K151" i="33"/>
  <c r="I440" i="33"/>
  <c r="J197" i="42"/>
  <c r="J454" i="42" s="1"/>
  <c r="L24" i="36"/>
  <c r="I411" i="36"/>
  <c r="M324" i="48"/>
  <c r="F49" i="51"/>
  <c r="N417" i="51"/>
  <c r="K248" i="15"/>
  <c r="K466" i="15" s="1"/>
  <c r="E324" i="34"/>
  <c r="E484" i="34" s="1"/>
  <c r="L501" i="15"/>
  <c r="N403" i="15"/>
  <c r="G324" i="29"/>
  <c r="G399" i="27"/>
  <c r="G502" i="27" s="1"/>
  <c r="I197" i="46"/>
  <c r="I195" i="46" s="1"/>
  <c r="M324" i="42"/>
  <c r="F501" i="38"/>
  <c r="H403" i="38"/>
  <c r="N302" i="36"/>
  <c r="L477" i="36"/>
  <c r="L121" i="29"/>
  <c r="L119" i="29" s="1"/>
  <c r="H197" i="32"/>
  <c r="H454" i="32" s="1"/>
  <c r="D121" i="24"/>
  <c r="D435" i="24" s="1"/>
  <c r="D222" i="24"/>
  <c r="D460" i="24" s="1"/>
  <c r="K399" i="41"/>
  <c r="O296" i="33"/>
  <c r="I502" i="15"/>
  <c r="E145" i="29"/>
  <c r="K121" i="39"/>
  <c r="I422" i="26"/>
  <c r="K75" i="26"/>
  <c r="F477" i="34"/>
  <c r="H302" i="34"/>
  <c r="E298" i="46"/>
  <c r="E478" i="46" s="1"/>
  <c r="E419" i="39"/>
  <c r="F197" i="15"/>
  <c r="F459" i="30"/>
  <c r="H226" i="30"/>
  <c r="N434" i="47"/>
  <c r="E125" i="47"/>
  <c r="G43" i="27"/>
  <c r="O49" i="48"/>
  <c r="L417" i="48"/>
  <c r="L71" i="49"/>
  <c r="L69" i="49" s="1"/>
  <c r="I296" i="28"/>
  <c r="K403" i="36"/>
  <c r="I501" i="36"/>
  <c r="H397" i="44"/>
  <c r="M324" i="47"/>
  <c r="M484" i="47" s="1"/>
  <c r="O298" i="38"/>
  <c r="O478" i="38" s="1"/>
  <c r="F248" i="34"/>
  <c r="F246" i="34" s="1"/>
  <c r="I399" i="52"/>
  <c r="I397" i="52" s="1"/>
  <c r="L399" i="31"/>
  <c r="D121" i="30"/>
  <c r="D435" i="30" s="1"/>
  <c r="F422" i="52"/>
  <c r="H75" i="52"/>
  <c r="D298" i="47"/>
  <c r="D478" i="47" s="1"/>
  <c r="J248" i="27"/>
  <c r="J466" i="27" s="1"/>
  <c r="J43" i="24"/>
  <c r="J49" i="24" s="1"/>
  <c r="E324" i="26"/>
  <c r="E484" i="26" s="1"/>
  <c r="F399" i="36"/>
  <c r="F397" i="36" s="1"/>
  <c r="L197" i="32"/>
  <c r="L195" i="32" s="1"/>
  <c r="I71" i="36"/>
  <c r="I69" i="36" s="1"/>
  <c r="I324" i="51"/>
  <c r="I322" i="51" s="1"/>
  <c r="H151" i="25"/>
  <c r="F440" i="25"/>
  <c r="K197" i="15"/>
  <c r="K248" i="47"/>
  <c r="K466" i="47" s="1"/>
  <c r="F324" i="41"/>
  <c r="F322" i="41" s="1"/>
  <c r="L121" i="49"/>
  <c r="L119" i="49" s="1"/>
  <c r="F121" i="31"/>
  <c r="F119" i="31" s="1"/>
  <c r="J197" i="26"/>
  <c r="L18" i="34"/>
  <c r="F71" i="50"/>
  <c r="F69" i="50" s="1"/>
  <c r="E419" i="34"/>
  <c r="E302" i="36"/>
  <c r="N477" i="36"/>
  <c r="N459" i="25"/>
  <c r="E226" i="25"/>
  <c r="J147" i="25"/>
  <c r="J441" i="25" s="1"/>
  <c r="M197" i="27"/>
  <c r="M454" i="27" s="1"/>
  <c r="H18" i="27"/>
  <c r="L147" i="50"/>
  <c r="L145" i="50" s="1"/>
  <c r="O222" i="31"/>
  <c r="O460" i="31" s="1"/>
  <c r="O147" i="24"/>
  <c r="O441" i="24" s="1"/>
  <c r="E147" i="43"/>
  <c r="D222" i="35"/>
  <c r="D460" i="35" s="1"/>
  <c r="F459" i="26"/>
  <c r="J121" i="49"/>
  <c r="J435" i="49" s="1"/>
  <c r="H197" i="29"/>
  <c r="H454" i="29" s="1"/>
  <c r="H419" i="45"/>
  <c r="O197" i="26"/>
  <c r="K248" i="34"/>
  <c r="K466" i="34" s="1"/>
  <c r="E248" i="47"/>
  <c r="E466" i="47" s="1"/>
  <c r="E151" i="31"/>
  <c r="N440" i="31"/>
  <c r="F147" i="48"/>
  <c r="F145" i="48" s="1"/>
  <c r="E419" i="51"/>
  <c r="N501" i="31"/>
  <c r="E403" i="31"/>
  <c r="I298" i="45"/>
  <c r="I296" i="45" s="1"/>
  <c r="F197" i="32"/>
  <c r="F195" i="32" s="1"/>
  <c r="F298" i="31"/>
  <c r="F296" i="31" s="1"/>
  <c r="G145" i="48"/>
  <c r="H298" i="51"/>
  <c r="F422" i="43"/>
  <c r="H75" i="43"/>
  <c r="K75" i="31"/>
  <c r="I422" i="31"/>
  <c r="N328" i="29"/>
  <c r="L483" i="29"/>
  <c r="G43" i="30"/>
  <c r="N121" i="30"/>
  <c r="N119" i="30" s="1"/>
  <c r="N222" i="27"/>
  <c r="G248" i="15"/>
  <c r="J399" i="42"/>
  <c r="J502" i="42" s="1"/>
  <c r="I197" i="29"/>
  <c r="I195" i="29" s="1"/>
  <c r="L121" i="52"/>
  <c r="H413" i="25"/>
  <c r="L483" i="33"/>
  <c r="N328" i="33"/>
  <c r="K75" i="29"/>
  <c r="I422" i="29"/>
  <c r="N440" i="52"/>
  <c r="E151" i="52"/>
  <c r="D43" i="39"/>
  <c r="D49" i="39" s="1"/>
  <c r="I49" i="46"/>
  <c r="F417" i="46"/>
  <c r="H252" i="52"/>
  <c r="F465" i="52"/>
  <c r="N453" i="52"/>
  <c r="E201" i="52"/>
  <c r="N453" i="39"/>
  <c r="J43" i="39"/>
  <c r="J49" i="39" s="1"/>
  <c r="K197" i="27"/>
  <c r="K454" i="27" s="1"/>
  <c r="G298" i="49"/>
  <c r="G478" i="49" s="1"/>
  <c r="D399" i="35"/>
  <c r="J248" i="44"/>
  <c r="J466" i="44" s="1"/>
  <c r="I18" i="29"/>
  <c r="M248" i="36"/>
  <c r="M121" i="45"/>
  <c r="M435" i="45" s="1"/>
  <c r="M71" i="31"/>
  <c r="N483" i="46"/>
  <c r="E328" i="46"/>
  <c r="F121" i="46"/>
  <c r="D298" i="38"/>
  <c r="E328" i="26"/>
  <c r="N483" i="26"/>
  <c r="N399" i="40"/>
  <c r="N397" i="40" s="1"/>
  <c r="O324" i="38"/>
  <c r="O484" i="38" s="1"/>
  <c r="E43" i="42"/>
  <c r="L324" i="27"/>
  <c r="L322" i="27" s="1"/>
  <c r="G324" i="51"/>
  <c r="G484" i="51" s="1"/>
  <c r="K226" i="31"/>
  <c r="I459" i="31"/>
  <c r="M18" i="42"/>
  <c r="E324" i="39"/>
  <c r="E484" i="39" s="1"/>
  <c r="J222" i="43"/>
  <c r="J460" i="43" s="1"/>
  <c r="O43" i="48"/>
  <c r="D324" i="47"/>
  <c r="D484" i="47" s="1"/>
  <c r="F147" i="26"/>
  <c r="F145" i="26" s="1"/>
  <c r="I222" i="25"/>
  <c r="I220" i="25" s="1"/>
  <c r="K248" i="27"/>
  <c r="K466" i="27" s="1"/>
  <c r="H222" i="15"/>
  <c r="H460" i="15" s="1"/>
  <c r="G147" i="41"/>
  <c r="G441" i="41" s="1"/>
  <c r="K419" i="33"/>
  <c r="N125" i="34"/>
  <c r="L434" i="34"/>
  <c r="I474" i="15"/>
  <c r="D298" i="37"/>
  <c r="D478" i="37" s="1"/>
  <c r="F18" i="24"/>
  <c r="I399" i="31"/>
  <c r="I397" i="31" s="1"/>
  <c r="H419" i="44"/>
  <c r="K18" i="49"/>
  <c r="O248" i="29"/>
  <c r="O466" i="29" s="1"/>
  <c r="E399" i="32"/>
  <c r="E502" i="32" s="1"/>
  <c r="M222" i="45"/>
  <c r="L147" i="27"/>
  <c r="L145" i="27" s="1"/>
  <c r="J298" i="40"/>
  <c r="J478" i="40" s="1"/>
  <c r="D324" i="42"/>
  <c r="D484" i="42" s="1"/>
  <c r="O324" i="52"/>
  <c r="O484" i="52" s="1"/>
  <c r="N197" i="46"/>
  <c r="N195" i="46" s="1"/>
  <c r="G43" i="46"/>
  <c r="E125" i="36"/>
  <c r="N434" i="36"/>
  <c r="I434" i="15"/>
  <c r="K125" i="15"/>
  <c r="N419" i="41"/>
  <c r="N147" i="51"/>
  <c r="N145" i="51" s="1"/>
  <c r="L399" i="25"/>
  <c r="L397" i="25" s="1"/>
  <c r="F477" i="51"/>
  <c r="H302" i="51"/>
  <c r="L459" i="46"/>
  <c r="N226" i="46"/>
  <c r="F431" i="37"/>
  <c r="L324" i="49"/>
  <c r="L322" i="49" s="1"/>
  <c r="M197" i="46"/>
  <c r="M454" i="46" s="1"/>
  <c r="N324" i="38"/>
  <c r="N322" i="38" s="1"/>
  <c r="F399" i="40"/>
  <c r="F397" i="40" s="1"/>
  <c r="E222" i="43"/>
  <c r="E460" i="43" s="1"/>
  <c r="F399" i="37"/>
  <c r="F397" i="37" s="1"/>
  <c r="E18" i="40"/>
  <c r="M248" i="25"/>
  <c r="M466" i="25" s="1"/>
  <c r="K419" i="34"/>
  <c r="F298" i="27"/>
  <c r="F296" i="27" s="1"/>
  <c r="J46" i="27"/>
  <c r="J415" i="27"/>
  <c r="K220" i="49"/>
  <c r="O119" i="48"/>
  <c r="D71" i="31"/>
  <c r="K197" i="32"/>
  <c r="K454" i="32" s="1"/>
  <c r="G197" i="41"/>
  <c r="G454" i="41" s="1"/>
  <c r="M399" i="27"/>
  <c r="M502" i="27" s="1"/>
  <c r="O298" i="51"/>
  <c r="O478" i="51" s="1"/>
  <c r="H220" i="26"/>
  <c r="H121" i="38"/>
  <c r="N465" i="41"/>
  <c r="E252" i="41"/>
  <c r="I399" i="51"/>
  <c r="E252" i="33"/>
  <c r="D71" i="40"/>
  <c r="D423" i="40" s="1"/>
  <c r="N298" i="32"/>
  <c r="N296" i="32" s="1"/>
  <c r="I440" i="32"/>
  <c r="K151" i="32"/>
  <c r="I459" i="33"/>
  <c r="K226" i="33"/>
  <c r="M197" i="40"/>
  <c r="M454" i="40" s="1"/>
  <c r="I222" i="46"/>
  <c r="I220" i="46" s="1"/>
  <c r="G147" i="39"/>
  <c r="G441" i="39" s="1"/>
  <c r="L324" i="47"/>
  <c r="L322" i="47" s="1"/>
  <c r="D298" i="41"/>
  <c r="J197" i="32"/>
  <c r="J454" i="32" s="1"/>
  <c r="H248" i="42"/>
  <c r="H466" i="42" s="1"/>
  <c r="K413" i="29"/>
  <c r="J500" i="47"/>
  <c r="D18" i="45"/>
  <c r="O474" i="38"/>
  <c r="I465" i="46"/>
  <c r="K252" i="46"/>
  <c r="L248" i="44"/>
  <c r="L246" i="44" s="1"/>
  <c r="F434" i="34"/>
  <c r="H125" i="34"/>
  <c r="L411" i="24"/>
  <c r="O24" i="24"/>
  <c r="H248" i="38"/>
  <c r="H466" i="38" s="1"/>
  <c r="N417" i="48"/>
  <c r="F49" i="48"/>
  <c r="E71" i="42"/>
  <c r="E423" i="42" s="1"/>
  <c r="F197" i="37"/>
  <c r="F195" i="37" s="1"/>
  <c r="I465" i="42"/>
  <c r="K252" i="42"/>
  <c r="J399" i="32"/>
  <c r="J502" i="32" s="1"/>
  <c r="E302" i="25"/>
  <c r="N477" i="25"/>
  <c r="E413" i="27"/>
  <c r="K413" i="39"/>
  <c r="O248" i="41"/>
  <c r="N147" i="30"/>
  <c r="N145" i="30" s="1"/>
  <c r="L434" i="28"/>
  <c r="N125" i="28"/>
  <c r="K399" i="24"/>
  <c r="K502" i="24" s="1"/>
  <c r="O298" i="48"/>
  <c r="O478" i="48" s="1"/>
  <c r="H403" i="39"/>
  <c r="F501" i="39"/>
  <c r="K403" i="34"/>
  <c r="I501" i="34"/>
  <c r="M71" i="48"/>
  <c r="M423" i="48" s="1"/>
  <c r="K248" i="24"/>
  <c r="H399" i="27"/>
  <c r="H502" i="27" s="1"/>
  <c r="E328" i="51"/>
  <c r="N483" i="51"/>
  <c r="N419" i="25"/>
  <c r="H298" i="39"/>
  <c r="H478" i="39" s="1"/>
  <c r="I417" i="33"/>
  <c r="L49" i="33"/>
  <c r="I222" i="52"/>
  <c r="N147" i="46"/>
  <c r="N145" i="46" s="1"/>
  <c r="D197" i="24"/>
  <c r="D454" i="24" s="1"/>
  <c r="H413" i="24"/>
  <c r="L298" i="32"/>
  <c r="L296" i="32" s="1"/>
  <c r="K147" i="30"/>
  <c r="K441" i="30" s="1"/>
  <c r="D147" i="44"/>
  <c r="D441" i="44" s="1"/>
  <c r="D18" i="41"/>
  <c r="G248" i="41"/>
  <c r="G466" i="41" s="1"/>
  <c r="L411" i="35"/>
  <c r="O24" i="35"/>
  <c r="G298" i="29"/>
  <c r="G478" i="29" s="1"/>
  <c r="F324" i="29"/>
  <c r="F322" i="29" s="1"/>
  <c r="O324" i="32"/>
  <c r="H71" i="47"/>
  <c r="H423" i="47" s="1"/>
  <c r="L465" i="34"/>
  <c r="N252" i="34"/>
  <c r="J298" i="52"/>
  <c r="J478" i="52" s="1"/>
  <c r="I121" i="39"/>
  <c r="I119" i="39" s="1"/>
  <c r="J197" i="24"/>
  <c r="J454" i="24" s="1"/>
  <c r="K197" i="25"/>
  <c r="K454" i="25" s="1"/>
  <c r="D197" i="15"/>
  <c r="K328" i="15"/>
  <c r="I483" i="15"/>
  <c r="O399" i="29"/>
  <c r="O502" i="29" s="1"/>
  <c r="F478" i="40"/>
  <c r="F449" i="45"/>
  <c r="N248" i="50"/>
  <c r="F501" i="31"/>
  <c r="H403" i="31"/>
  <c r="D18" i="42"/>
  <c r="E201" i="24"/>
  <c r="N453" i="24"/>
  <c r="K226" i="48"/>
  <c r="I459" i="48"/>
  <c r="H71" i="30"/>
  <c r="N71" i="38"/>
  <c r="N69" i="38" s="1"/>
  <c r="I147" i="29"/>
  <c r="I145" i="29" s="1"/>
  <c r="F422" i="46"/>
  <c r="H75" i="46"/>
  <c r="G71" i="26"/>
  <c r="G423" i="26" s="1"/>
  <c r="N423" i="34"/>
  <c r="O18" i="43"/>
  <c r="E71" i="39"/>
  <c r="E423" i="39" s="1"/>
  <c r="I147" i="36"/>
  <c r="I145" i="36" s="1"/>
  <c r="H197" i="30"/>
  <c r="H454" i="30" s="1"/>
  <c r="I121" i="41"/>
  <c r="I119" i="41" s="1"/>
  <c r="H302" i="52"/>
  <c r="F477" i="52"/>
  <c r="F453" i="33"/>
  <c r="H201" i="33"/>
  <c r="G222" i="49"/>
  <c r="G460" i="49" s="1"/>
  <c r="K201" i="31"/>
  <c r="I248" i="27"/>
  <c r="M248" i="47"/>
  <c r="M466" i="47" s="1"/>
  <c r="F324" i="50"/>
  <c r="F322" i="50" s="1"/>
  <c r="O147" i="32"/>
  <c r="O441" i="32" s="1"/>
  <c r="I147" i="48"/>
  <c r="I145" i="48" s="1"/>
  <c r="L49" i="36"/>
  <c r="I417" i="36"/>
  <c r="E248" i="28"/>
  <c r="E466" i="28" s="1"/>
  <c r="I501" i="47"/>
  <c r="I501" i="28"/>
  <c r="K403" i="28"/>
  <c r="I459" i="27"/>
  <c r="K226" i="27"/>
  <c r="L24" i="33"/>
  <c r="I411" i="33"/>
  <c r="K298" i="51"/>
  <c r="E75" i="33"/>
  <c r="N422" i="33"/>
  <c r="E419" i="32"/>
  <c r="N248" i="38"/>
  <c r="M43" i="37"/>
  <c r="M49" i="37" s="1"/>
  <c r="E147" i="46"/>
  <c r="E441" i="46" s="1"/>
  <c r="F411" i="41"/>
  <c r="I24" i="41"/>
  <c r="K419" i="40"/>
  <c r="L417" i="45"/>
  <c r="O49" i="45"/>
  <c r="F24" i="15"/>
  <c r="F413" i="15" s="1"/>
  <c r="N411" i="15"/>
  <c r="H71" i="15"/>
  <c r="E413" i="51"/>
  <c r="H43" i="43"/>
  <c r="K328" i="32"/>
  <c r="I483" i="32"/>
  <c r="N252" i="24"/>
  <c r="L465" i="24"/>
  <c r="L440" i="38"/>
  <c r="N151" i="38"/>
  <c r="I434" i="34"/>
  <c r="K125" i="34"/>
  <c r="O248" i="26"/>
  <c r="O466" i="26" s="1"/>
  <c r="D147" i="34"/>
  <c r="D441" i="34" s="1"/>
  <c r="N434" i="26"/>
  <c r="E125" i="26"/>
  <c r="N121" i="27"/>
  <c r="N119" i="27" s="1"/>
  <c r="I121" i="51"/>
  <c r="I119" i="51" s="1"/>
  <c r="E419" i="35"/>
  <c r="N440" i="28"/>
  <c r="E151" i="28"/>
  <c r="N415" i="15"/>
  <c r="N46" i="15"/>
  <c r="H18" i="33"/>
  <c r="F465" i="24"/>
  <c r="H252" i="24"/>
  <c r="N419" i="49"/>
  <c r="F465" i="49"/>
  <c r="H252" i="49"/>
  <c r="E399" i="46"/>
  <c r="E502" i="46" s="1"/>
  <c r="H399" i="31"/>
  <c r="H298" i="45"/>
  <c r="H478" i="45" s="1"/>
  <c r="E75" i="15"/>
  <c r="N422" i="15"/>
  <c r="K18" i="25"/>
  <c r="G18" i="45"/>
  <c r="M43" i="31"/>
  <c r="M49" i="31" s="1"/>
  <c r="K322" i="47"/>
  <c r="I248" i="52"/>
  <c r="I246" i="52" s="1"/>
  <c r="F222" i="47"/>
  <c r="F220" i="47" s="1"/>
  <c r="M222" i="38"/>
  <c r="M460" i="38" s="1"/>
  <c r="M248" i="44"/>
  <c r="E226" i="43"/>
  <c r="N459" i="43"/>
  <c r="G71" i="46"/>
  <c r="G423" i="46" s="1"/>
  <c r="I49" i="48"/>
  <c r="F417" i="48"/>
  <c r="I440" i="51"/>
  <c r="K151" i="51"/>
  <c r="N298" i="41"/>
  <c r="N296" i="41" s="1"/>
  <c r="L324" i="25"/>
  <c r="L322" i="25" s="1"/>
  <c r="N454" i="49"/>
  <c r="H75" i="26"/>
  <c r="F422" i="26"/>
  <c r="J298" i="36"/>
  <c r="L71" i="34"/>
  <c r="L69" i="34" s="1"/>
  <c r="E121" i="33"/>
  <c r="E435" i="33" s="1"/>
  <c r="N324" i="43"/>
  <c r="N322" i="43" s="1"/>
  <c r="I248" i="31"/>
  <c r="I246" i="31" s="1"/>
  <c r="E399" i="41"/>
  <c r="E502" i="41" s="1"/>
  <c r="H324" i="29"/>
  <c r="G324" i="25"/>
  <c r="G484" i="25" s="1"/>
  <c r="G197" i="47"/>
  <c r="G454" i="47" s="1"/>
  <c r="E147" i="35"/>
  <c r="F399" i="32"/>
  <c r="K151" i="42"/>
  <c r="I440" i="42"/>
  <c r="K248" i="30"/>
  <c r="K466" i="30" s="1"/>
  <c r="D248" i="51"/>
  <c r="D466" i="51" s="1"/>
  <c r="F434" i="39"/>
  <c r="H125" i="39"/>
  <c r="K147" i="38"/>
  <c r="H328" i="35"/>
  <c r="F483" i="35"/>
  <c r="M147" i="48"/>
  <c r="M441" i="48" s="1"/>
  <c r="O24" i="36"/>
  <c r="L411" i="36"/>
  <c r="L434" i="15"/>
  <c r="N125" i="15"/>
  <c r="M322" i="44"/>
  <c r="F460" i="35"/>
  <c r="K121" i="34"/>
  <c r="K435" i="34" s="1"/>
  <c r="I197" i="24"/>
  <c r="I195" i="24" s="1"/>
  <c r="I483" i="44"/>
  <c r="K328" i="44"/>
  <c r="H324" i="32"/>
  <c r="H484" i="32" s="1"/>
  <c r="M147" i="26"/>
  <c r="M441" i="26" s="1"/>
  <c r="N459" i="40"/>
  <c r="E226" i="40"/>
  <c r="N222" i="44"/>
  <c r="N220" i="44" s="1"/>
  <c r="I453" i="42"/>
  <c r="K201" i="42"/>
  <c r="F248" i="25"/>
  <c r="I477" i="27"/>
  <c r="K302" i="27"/>
  <c r="H121" i="36"/>
  <c r="H435" i="36" s="1"/>
  <c r="H222" i="44"/>
  <c r="H460" i="44" s="1"/>
  <c r="K419" i="41"/>
  <c r="J121" i="42"/>
  <c r="J435" i="42" s="1"/>
  <c r="N417" i="32"/>
  <c r="F49" i="32"/>
  <c r="G121" i="50"/>
  <c r="G435" i="50" s="1"/>
  <c r="E249" i="15"/>
  <c r="E464" i="15"/>
  <c r="J299" i="29"/>
  <c r="J476" i="29"/>
  <c r="L72" i="15"/>
  <c r="L421" i="15"/>
  <c r="O197" i="38"/>
  <c r="M71" i="47"/>
  <c r="M423" i="47" s="1"/>
  <c r="K403" i="38"/>
  <c r="I501" i="38"/>
  <c r="G71" i="38"/>
  <c r="G423" i="38" s="1"/>
  <c r="I422" i="38"/>
  <c r="K75" i="38"/>
  <c r="D399" i="39"/>
  <c r="E302" i="33"/>
  <c r="N477" i="33"/>
  <c r="I417" i="40"/>
  <c r="L49" i="40"/>
  <c r="J298" i="28"/>
  <c r="J478" i="28" s="1"/>
  <c r="N399" i="27"/>
  <c r="N397" i="27" s="1"/>
  <c r="I49" i="25"/>
  <c r="F417" i="25"/>
  <c r="K121" i="15"/>
  <c r="K435" i="15" s="1"/>
  <c r="J197" i="44"/>
  <c r="J454" i="44" s="1"/>
  <c r="M71" i="15"/>
  <c r="H419" i="29"/>
  <c r="I478" i="26"/>
  <c r="O458" i="24"/>
  <c r="K403" i="32"/>
  <c r="I501" i="32"/>
  <c r="H248" i="50"/>
  <c r="H466" i="50" s="1"/>
  <c r="M222" i="35"/>
  <c r="M460" i="35" s="1"/>
  <c r="I501" i="29"/>
  <c r="K403" i="29"/>
  <c r="H121" i="26"/>
  <c r="H435" i="26" s="1"/>
  <c r="L399" i="33"/>
  <c r="L397" i="33" s="1"/>
  <c r="F298" i="47"/>
  <c r="F296" i="47" s="1"/>
  <c r="N417" i="35"/>
  <c r="F49" i="35"/>
  <c r="I453" i="35"/>
  <c r="F459" i="29"/>
  <c r="H226" i="29"/>
  <c r="J72" i="39"/>
  <c r="J421" i="39"/>
  <c r="K46" i="34"/>
  <c r="K415" i="34"/>
  <c r="M222" i="36"/>
  <c r="M460" i="36" s="1"/>
  <c r="O498" i="30"/>
  <c r="D623" i="30" s="1"/>
  <c r="K399" i="43"/>
  <c r="K502" i="43" s="1"/>
  <c r="K147" i="46"/>
  <c r="K441" i="46" s="1"/>
  <c r="O324" i="43"/>
  <c r="O484" i="43" s="1"/>
  <c r="L121" i="39"/>
  <c r="I399" i="24"/>
  <c r="I397" i="24" s="1"/>
  <c r="J298" i="24"/>
  <c r="N477" i="27"/>
  <c r="E302" i="27"/>
  <c r="D222" i="27"/>
  <c r="D460" i="27" s="1"/>
  <c r="G409" i="35"/>
  <c r="G21" i="35"/>
  <c r="L24" i="35"/>
  <c r="I411" i="35"/>
  <c r="I46" i="48"/>
  <c r="I415" i="48"/>
  <c r="J49" i="48"/>
  <c r="H151" i="43"/>
  <c r="F440" i="43"/>
  <c r="F459" i="44"/>
  <c r="H226" i="44"/>
  <c r="H197" i="26"/>
  <c r="H454" i="26" s="1"/>
  <c r="K46" i="31"/>
  <c r="K415" i="31"/>
  <c r="O222" i="36"/>
  <c r="O460" i="36" s="1"/>
  <c r="F197" i="36"/>
  <c r="F195" i="36" s="1"/>
  <c r="O324" i="35"/>
  <c r="O484" i="35" s="1"/>
  <c r="E415" i="30"/>
  <c r="E46" i="30"/>
  <c r="F501" i="52"/>
  <c r="H403" i="52"/>
  <c r="E328" i="49"/>
  <c r="N483" i="49"/>
  <c r="M147" i="49"/>
  <c r="M441" i="49" s="1"/>
  <c r="J409" i="38"/>
  <c r="J21" i="38"/>
  <c r="J248" i="38"/>
  <c r="L121" i="46"/>
  <c r="L119" i="46" s="1"/>
  <c r="O324" i="31"/>
  <c r="F298" i="38"/>
  <c r="F248" i="43"/>
  <c r="F246" i="43" s="1"/>
  <c r="L483" i="37"/>
  <c r="N328" i="37"/>
  <c r="F248" i="30"/>
  <c r="F246" i="30" s="1"/>
  <c r="O222" i="15"/>
  <c r="O460" i="15" s="1"/>
  <c r="H409" i="45"/>
  <c r="H21" i="45"/>
  <c r="L434" i="25"/>
  <c r="N125" i="25"/>
  <c r="G415" i="49"/>
  <c r="G46" i="49"/>
  <c r="N459" i="32"/>
  <c r="E226" i="32"/>
  <c r="J399" i="39"/>
  <c r="I147" i="50"/>
  <c r="I145" i="50" s="1"/>
  <c r="K71" i="49"/>
  <c r="K423" i="49" s="1"/>
  <c r="H399" i="29"/>
  <c r="H502" i="29" s="1"/>
  <c r="G399" i="44"/>
  <c r="G502" i="44" s="1"/>
  <c r="F477" i="49"/>
  <c r="H302" i="49"/>
  <c r="L248" i="41"/>
  <c r="L246" i="41" s="1"/>
  <c r="N422" i="51"/>
  <c r="M474" i="38"/>
  <c r="I298" i="24"/>
  <c r="I296" i="24" s="1"/>
  <c r="I121" i="27"/>
  <c r="I119" i="27" s="1"/>
  <c r="N422" i="42"/>
  <c r="E75" i="42"/>
  <c r="J222" i="35"/>
  <c r="J460" i="35" s="1"/>
  <c r="N421" i="40"/>
  <c r="N72" i="40"/>
  <c r="N459" i="47"/>
  <c r="E226" i="47"/>
  <c r="I477" i="41"/>
  <c r="K302" i="41"/>
  <c r="E222" i="52"/>
  <c r="E460" i="52" s="1"/>
  <c r="K413" i="38"/>
  <c r="F440" i="15"/>
  <c r="H151" i="15"/>
  <c r="H324" i="39"/>
  <c r="H484" i="39" s="1"/>
  <c r="H121" i="39"/>
  <c r="D222" i="26"/>
  <c r="D460" i="26" s="1"/>
  <c r="L415" i="27"/>
  <c r="L46" i="27"/>
  <c r="E222" i="48"/>
  <c r="E460" i="48" s="1"/>
  <c r="D121" i="34"/>
  <c r="D435" i="34" s="1"/>
  <c r="G399" i="39"/>
  <c r="G502" i="39" s="1"/>
  <c r="M71" i="44"/>
  <c r="M423" i="44" s="1"/>
  <c r="L298" i="30"/>
  <c r="L296" i="30" s="1"/>
  <c r="E121" i="49"/>
  <c r="E435" i="49" s="1"/>
  <c r="H409" i="15"/>
  <c r="H21" i="15"/>
  <c r="H413" i="47"/>
  <c r="J197" i="34"/>
  <c r="N413" i="34"/>
  <c r="L46" i="35"/>
  <c r="L415" i="35"/>
  <c r="L477" i="33"/>
  <c r="N302" i="33"/>
  <c r="J298" i="43"/>
  <c r="F222" i="37"/>
  <c r="F220" i="37" s="1"/>
  <c r="J71" i="35"/>
  <c r="J423" i="35" s="1"/>
  <c r="O449" i="51"/>
  <c r="L147" i="24"/>
  <c r="L145" i="24" s="1"/>
  <c r="M324" i="49"/>
  <c r="M484" i="49" s="1"/>
  <c r="E222" i="36"/>
  <c r="O399" i="26"/>
  <c r="O502" i="26" s="1"/>
  <c r="J222" i="24"/>
  <c r="J460" i="24" s="1"/>
  <c r="H324" i="15"/>
  <c r="H484" i="15" s="1"/>
  <c r="L197" i="39"/>
  <c r="L195" i="39" s="1"/>
  <c r="D147" i="41"/>
  <c r="D441" i="41" s="1"/>
  <c r="H324" i="24"/>
  <c r="H484" i="24" s="1"/>
  <c r="I459" i="15"/>
  <c r="K226" i="15"/>
  <c r="J399" i="50"/>
  <c r="J502" i="50" s="1"/>
  <c r="L465" i="46"/>
  <c r="N252" i="46"/>
  <c r="M222" i="50"/>
  <c r="M460" i="50" s="1"/>
  <c r="O324" i="47"/>
  <c r="O484" i="47" s="1"/>
  <c r="E403" i="49"/>
  <c r="N501" i="49"/>
  <c r="N483" i="27"/>
  <c r="O399" i="39"/>
  <c r="O502" i="39" s="1"/>
  <c r="H46" i="25"/>
  <c r="H415" i="25"/>
  <c r="H21" i="37"/>
  <c r="J71" i="49"/>
  <c r="F197" i="46"/>
  <c r="F195" i="46" s="1"/>
  <c r="K46" i="48"/>
  <c r="K415" i="48"/>
  <c r="L46" i="36"/>
  <c r="L415" i="36"/>
  <c r="M49" i="36"/>
  <c r="N222" i="51"/>
  <c r="N220" i="51" s="1"/>
  <c r="F121" i="51"/>
  <c r="I454" i="51"/>
  <c r="K328" i="24"/>
  <c r="I483" i="24"/>
  <c r="L298" i="28"/>
  <c r="L296" i="28" s="1"/>
  <c r="G298" i="30"/>
  <c r="G478" i="30" s="1"/>
  <c r="N151" i="41"/>
  <c r="L440" i="41"/>
  <c r="F452" i="48"/>
  <c r="F198" i="48"/>
  <c r="I417" i="29"/>
  <c r="L49" i="29"/>
  <c r="M399" i="34"/>
  <c r="M502" i="34" s="1"/>
  <c r="I501" i="25"/>
  <c r="K403" i="25"/>
  <c r="O121" i="37"/>
  <c r="O435" i="37" s="1"/>
  <c r="E222" i="40"/>
  <c r="E460" i="40" s="1"/>
  <c r="G222" i="31"/>
  <c r="G460" i="31" s="1"/>
  <c r="D222" i="49"/>
  <c r="D460" i="49" s="1"/>
  <c r="J222" i="34"/>
  <c r="J460" i="34" s="1"/>
  <c r="L222" i="31"/>
  <c r="L220" i="31" s="1"/>
  <c r="D71" i="46"/>
  <c r="D423" i="46" s="1"/>
  <c r="I147" i="26"/>
  <c r="I145" i="26" s="1"/>
  <c r="K147" i="39"/>
  <c r="K441" i="39" s="1"/>
  <c r="J147" i="37"/>
  <c r="J441" i="37" s="1"/>
  <c r="E419" i="37"/>
  <c r="M248" i="49"/>
  <c r="M466" i="49" s="1"/>
  <c r="E298" i="33"/>
  <c r="E478" i="33" s="1"/>
  <c r="E147" i="40"/>
  <c r="E441" i="40" s="1"/>
  <c r="E121" i="35"/>
  <c r="E435" i="35" s="1"/>
  <c r="K413" i="44"/>
  <c r="J248" i="48"/>
  <c r="J466" i="48" s="1"/>
  <c r="H75" i="36"/>
  <c r="F422" i="36"/>
  <c r="N440" i="40"/>
  <c r="F248" i="40"/>
  <c r="F246" i="40" s="1"/>
  <c r="H419" i="34"/>
  <c r="H248" i="28"/>
  <c r="H466" i="28" s="1"/>
  <c r="I24" i="15"/>
  <c r="F411" i="15"/>
  <c r="E197" i="40"/>
  <c r="E298" i="47"/>
  <c r="E478" i="47" s="1"/>
  <c r="F71" i="24"/>
  <c r="F69" i="24" s="1"/>
  <c r="J324" i="43"/>
  <c r="J484" i="43" s="1"/>
  <c r="L459" i="36"/>
  <c r="N226" i="36"/>
  <c r="K415" i="51"/>
  <c r="K46" i="51"/>
  <c r="E433" i="52"/>
  <c r="N409" i="37"/>
  <c r="N21" i="37"/>
  <c r="M71" i="35"/>
  <c r="M423" i="35" s="1"/>
  <c r="L399" i="29"/>
  <c r="L397" i="29" s="1"/>
  <c r="D121" i="51"/>
  <c r="N465" i="44"/>
  <c r="E252" i="44"/>
  <c r="J121" i="37"/>
  <c r="J435" i="37" s="1"/>
  <c r="K413" i="47"/>
  <c r="H399" i="47"/>
  <c r="H502" i="47" s="1"/>
  <c r="L222" i="40"/>
  <c r="L220" i="40" s="1"/>
  <c r="I465" i="36"/>
  <c r="K252" i="36"/>
  <c r="O197" i="51"/>
  <c r="O454" i="51" s="1"/>
  <c r="D121" i="40"/>
  <c r="D435" i="40" s="1"/>
  <c r="D197" i="30"/>
  <c r="D454" i="30" s="1"/>
  <c r="H46" i="24"/>
  <c r="H415" i="24"/>
  <c r="F248" i="44"/>
  <c r="F246" i="44" s="1"/>
  <c r="E419" i="24"/>
  <c r="N462" i="52"/>
  <c r="N409" i="40"/>
  <c r="N21" i="40"/>
  <c r="F483" i="43"/>
  <c r="H328" i="43"/>
  <c r="E399" i="50"/>
  <c r="E502" i="50" s="1"/>
  <c r="L483" i="24"/>
  <c r="N328" i="24"/>
  <c r="J147" i="51"/>
  <c r="J441" i="51" s="1"/>
  <c r="K419" i="38"/>
  <c r="L197" i="50"/>
  <c r="L195" i="50" s="1"/>
  <c r="K252" i="25"/>
  <c r="I465" i="25"/>
  <c r="E147" i="34"/>
  <c r="E441" i="34" s="1"/>
  <c r="G222" i="51"/>
  <c r="G460" i="51" s="1"/>
  <c r="E147" i="33"/>
  <c r="E441" i="33" s="1"/>
  <c r="H413" i="15"/>
  <c r="L453" i="28"/>
  <c r="N201" i="28"/>
  <c r="N75" i="39"/>
  <c r="L422" i="39"/>
  <c r="H151" i="51"/>
  <c r="F440" i="51"/>
  <c r="H147" i="41"/>
  <c r="O24" i="32"/>
  <c r="L411" i="32"/>
  <c r="K121" i="28"/>
  <c r="K435" i="28" s="1"/>
  <c r="N21" i="30"/>
  <c r="N409" i="30"/>
  <c r="E46" i="34"/>
  <c r="E415" i="34"/>
  <c r="O248" i="40"/>
  <c r="O466" i="40" s="1"/>
  <c r="I24" i="32"/>
  <c r="F411" i="32"/>
  <c r="F222" i="48"/>
  <c r="F220" i="48" s="1"/>
  <c r="H197" i="43"/>
  <c r="H454" i="43" s="1"/>
  <c r="O399" i="27"/>
  <c r="O502" i="27" s="1"/>
  <c r="O298" i="29"/>
  <c r="O478" i="29" s="1"/>
  <c r="F409" i="40"/>
  <c r="F21" i="40"/>
  <c r="O46" i="26"/>
  <c r="O415" i="26"/>
  <c r="L417" i="42"/>
  <c r="O49" i="42"/>
  <c r="O399" i="37"/>
  <c r="O502" i="37" s="1"/>
  <c r="L147" i="36"/>
  <c r="L145" i="36" s="1"/>
  <c r="H328" i="49"/>
  <c r="F483" i="49"/>
  <c r="E21" i="51"/>
  <c r="E409" i="51"/>
  <c r="H197" i="36"/>
  <c r="E399" i="28"/>
  <c r="E502" i="28" s="1"/>
  <c r="N21" i="29"/>
  <c r="N409" i="29"/>
  <c r="N121" i="42"/>
  <c r="N119" i="42" s="1"/>
  <c r="O197" i="46"/>
  <c r="O454" i="46" s="1"/>
  <c r="L453" i="34"/>
  <c r="N201" i="34"/>
  <c r="N417" i="26"/>
  <c r="F49" i="26"/>
  <c r="M298" i="48"/>
  <c r="M478" i="48" s="1"/>
  <c r="H399" i="24"/>
  <c r="H502" i="24" s="1"/>
  <c r="N248" i="30"/>
  <c r="N246" i="30" s="1"/>
  <c r="M496" i="40"/>
  <c r="O378" i="40"/>
  <c r="I417" i="32"/>
  <c r="L49" i="32"/>
  <c r="I298" i="33"/>
  <c r="G298" i="34"/>
  <c r="G478" i="34" s="1"/>
  <c r="K324" i="42"/>
  <c r="K484" i="42" s="1"/>
  <c r="F298" i="39"/>
  <c r="F296" i="39" s="1"/>
  <c r="N465" i="24"/>
  <c r="E252" i="24"/>
  <c r="E248" i="30"/>
  <c r="E466" i="30" s="1"/>
  <c r="K226" i="28"/>
  <c r="I459" i="28"/>
  <c r="J222" i="32"/>
  <c r="J460" i="32" s="1"/>
  <c r="O49" i="44"/>
  <c r="L417" i="44"/>
  <c r="L417" i="28"/>
  <c r="O49" i="28"/>
  <c r="K222" i="45"/>
  <c r="K460" i="45" s="1"/>
  <c r="H197" i="42"/>
  <c r="H454" i="42" s="1"/>
  <c r="H413" i="28"/>
  <c r="D197" i="43"/>
  <c r="D454" i="43" s="1"/>
  <c r="D121" i="31"/>
  <c r="D435" i="31" s="1"/>
  <c r="G197" i="33"/>
  <c r="N477" i="49"/>
  <c r="E302" i="49"/>
  <c r="L459" i="24"/>
  <c r="N226" i="24"/>
  <c r="F21" i="51"/>
  <c r="F409" i="51"/>
  <c r="E403" i="33"/>
  <c r="N501" i="33"/>
  <c r="F71" i="42"/>
  <c r="F69" i="42" s="1"/>
  <c r="L21" i="38"/>
  <c r="L409" i="38"/>
  <c r="M409" i="49"/>
  <c r="M21" i="49"/>
  <c r="E419" i="45"/>
  <c r="F21" i="27"/>
  <c r="F409" i="27"/>
  <c r="E324" i="35"/>
  <c r="E484" i="35" s="1"/>
  <c r="N500" i="50"/>
  <c r="N400" i="50"/>
  <c r="D222" i="42"/>
  <c r="D460" i="42" s="1"/>
  <c r="L477" i="48"/>
  <c r="N302" i="48"/>
  <c r="O415" i="42"/>
  <c r="O46" i="42"/>
  <c r="O324" i="40"/>
  <c r="E197" i="37"/>
  <c r="E454" i="37" s="1"/>
  <c r="L440" i="25"/>
  <c r="N151" i="25"/>
  <c r="F411" i="45"/>
  <c r="I24" i="45"/>
  <c r="J71" i="25"/>
  <c r="L465" i="39"/>
  <c r="N252" i="39"/>
  <c r="D249" i="40"/>
  <c r="I440" i="44"/>
  <c r="K151" i="44"/>
  <c r="I197" i="38"/>
  <c r="F121" i="36"/>
  <c r="F119" i="36" s="1"/>
  <c r="J197" i="41"/>
  <c r="L409" i="27"/>
  <c r="L21" i="27"/>
  <c r="G197" i="27"/>
  <c r="G454" i="27" s="1"/>
  <c r="O24" i="28"/>
  <c r="L411" i="28"/>
  <c r="F399" i="45"/>
  <c r="F71" i="27"/>
  <c r="F69" i="27" s="1"/>
  <c r="M222" i="31"/>
  <c r="M460" i="31" s="1"/>
  <c r="I501" i="49"/>
  <c r="K403" i="49"/>
  <c r="H399" i="15"/>
  <c r="H502" i="15" s="1"/>
  <c r="K325" i="25"/>
  <c r="K482" i="25"/>
  <c r="G147" i="49"/>
  <c r="F399" i="24"/>
  <c r="F397" i="24" s="1"/>
  <c r="J121" i="26"/>
  <c r="J435" i="26" s="1"/>
  <c r="G197" i="49"/>
  <c r="G454" i="49" s="1"/>
  <c r="I21" i="38"/>
  <c r="I409" i="38"/>
  <c r="J24" i="38"/>
  <c r="D71" i="36"/>
  <c r="D423" i="36" s="1"/>
  <c r="J298" i="32"/>
  <c r="J478" i="32" s="1"/>
  <c r="L24" i="25"/>
  <c r="I411" i="25"/>
  <c r="N409" i="45"/>
  <c r="N21" i="45"/>
  <c r="E413" i="35"/>
  <c r="J298" i="31"/>
  <c r="J478" i="31" s="1"/>
  <c r="K302" i="28"/>
  <c r="I440" i="39"/>
  <c r="K151" i="39"/>
  <c r="L248" i="33"/>
  <c r="H324" i="41"/>
  <c r="H484" i="41" s="1"/>
  <c r="E324" i="44"/>
  <c r="O21" i="26"/>
  <c r="F465" i="15"/>
  <c r="H252" i="15"/>
  <c r="J248" i="30"/>
  <c r="J466" i="30" s="1"/>
  <c r="H147" i="28"/>
  <c r="H441" i="28" s="1"/>
  <c r="N422" i="30"/>
  <c r="E75" i="30"/>
  <c r="K201" i="33"/>
  <c r="I453" i="33"/>
  <c r="L440" i="48"/>
  <c r="K399" i="50"/>
  <c r="K502" i="50" s="1"/>
  <c r="L49" i="39"/>
  <c r="I417" i="39"/>
  <c r="K75" i="43"/>
  <c r="I422" i="43"/>
  <c r="K71" i="37"/>
  <c r="K423" i="37" s="1"/>
  <c r="M248" i="34"/>
  <c r="M466" i="34" s="1"/>
  <c r="E248" i="32"/>
  <c r="E466" i="32" s="1"/>
  <c r="L411" i="29"/>
  <c r="O24" i="29"/>
  <c r="O147" i="25"/>
  <c r="O441" i="25" s="1"/>
  <c r="K71" i="28"/>
  <c r="K423" i="28" s="1"/>
  <c r="E248" i="51"/>
  <c r="E466" i="51" s="1"/>
  <c r="F49" i="49"/>
  <c r="N417" i="49"/>
  <c r="D248" i="34"/>
  <c r="D466" i="34" s="1"/>
  <c r="N71" i="31"/>
  <c r="N69" i="31" s="1"/>
  <c r="F466" i="35"/>
  <c r="K75" i="30"/>
  <c r="I422" i="30"/>
  <c r="J324" i="42"/>
  <c r="J484" i="42" s="1"/>
  <c r="H399" i="50"/>
  <c r="H502" i="50" s="1"/>
  <c r="O71" i="31"/>
  <c r="O423" i="31" s="1"/>
  <c r="N422" i="36"/>
  <c r="E75" i="36"/>
  <c r="O121" i="25"/>
  <c r="O435" i="25" s="1"/>
  <c r="H413" i="44"/>
  <c r="F399" i="28"/>
  <c r="H71" i="48"/>
  <c r="H423" i="48" s="1"/>
  <c r="N453" i="30"/>
  <c r="E201" i="30"/>
  <c r="N459" i="49"/>
  <c r="E226" i="49"/>
  <c r="E324" i="25"/>
  <c r="E484" i="25" s="1"/>
  <c r="E413" i="50"/>
  <c r="J147" i="40"/>
  <c r="J441" i="40" s="1"/>
  <c r="O21" i="31"/>
  <c r="O409" i="31"/>
  <c r="L440" i="29"/>
  <c r="N151" i="29"/>
  <c r="F440" i="29"/>
  <c r="H151" i="29"/>
  <c r="H197" i="37"/>
  <c r="H454" i="37" s="1"/>
  <c r="G399" i="40"/>
  <c r="G502" i="40" s="1"/>
  <c r="L399" i="40"/>
  <c r="L397" i="40" s="1"/>
  <c r="F222" i="43"/>
  <c r="F220" i="43" s="1"/>
  <c r="K413" i="49"/>
  <c r="I147" i="33"/>
  <c r="I145" i="33" s="1"/>
  <c r="K147" i="52"/>
  <c r="J147" i="29"/>
  <c r="F453" i="25"/>
  <c r="H201" i="25"/>
  <c r="N328" i="41"/>
  <c r="L483" i="41"/>
  <c r="D121" i="25"/>
  <c r="I435" i="50"/>
  <c r="G399" i="47"/>
  <c r="G502" i="47" s="1"/>
  <c r="N502" i="48"/>
  <c r="F399" i="38"/>
  <c r="F397" i="38" s="1"/>
  <c r="M147" i="38"/>
  <c r="K399" i="37"/>
  <c r="K502" i="37" s="1"/>
  <c r="L298" i="36"/>
  <c r="L434" i="29"/>
  <c r="N125" i="29"/>
  <c r="E413" i="38"/>
  <c r="N413" i="15"/>
  <c r="I400" i="15"/>
  <c r="I500" i="15"/>
  <c r="I423" i="25"/>
  <c r="E302" i="43"/>
  <c r="N477" i="43"/>
  <c r="L121" i="24"/>
  <c r="L119" i="24" s="1"/>
  <c r="F434" i="41"/>
  <c r="H125" i="41"/>
  <c r="I501" i="40"/>
  <c r="K403" i="40"/>
  <c r="J121" i="24"/>
  <c r="K324" i="41"/>
  <c r="K484" i="41" s="1"/>
  <c r="F453" i="15"/>
  <c r="H201" i="15"/>
  <c r="N419" i="26"/>
  <c r="F222" i="30"/>
  <c r="F220" i="30" s="1"/>
  <c r="M399" i="29"/>
  <c r="M502" i="29" s="1"/>
  <c r="N121" i="47"/>
  <c r="N119" i="47" s="1"/>
  <c r="K71" i="41"/>
  <c r="K423" i="41" s="1"/>
  <c r="H419" i="41"/>
  <c r="F454" i="26"/>
  <c r="I201" i="26"/>
  <c r="G222" i="46"/>
  <c r="D222" i="48"/>
  <c r="D460" i="48" s="1"/>
  <c r="N399" i="47"/>
  <c r="I399" i="36"/>
  <c r="I397" i="36" s="1"/>
  <c r="O24" i="43"/>
  <c r="L411" i="43"/>
  <c r="N413" i="42"/>
  <c r="E248" i="49"/>
  <c r="E466" i="49" s="1"/>
  <c r="K121" i="38"/>
  <c r="N125" i="42"/>
  <c r="L434" i="42"/>
  <c r="E399" i="48"/>
  <c r="E502" i="48" s="1"/>
  <c r="N21" i="52"/>
  <c r="N409" i="52"/>
  <c r="L21" i="30"/>
  <c r="L409" i="30"/>
  <c r="E298" i="29"/>
  <c r="E478" i="29" s="1"/>
  <c r="J324" i="50"/>
  <c r="J197" i="15"/>
  <c r="J454" i="15" s="1"/>
  <c r="D399" i="50"/>
  <c r="D502" i="50" s="1"/>
  <c r="I409" i="30"/>
  <c r="I21" i="30"/>
  <c r="G399" i="33"/>
  <c r="J298" i="33"/>
  <c r="J478" i="33" s="1"/>
  <c r="F501" i="36"/>
  <c r="H403" i="36"/>
  <c r="N201" i="32"/>
  <c r="L453" i="32"/>
  <c r="I422" i="36"/>
  <c r="K75" i="36"/>
  <c r="I483" i="51"/>
  <c r="K328" i="51"/>
  <c r="J71" i="30"/>
  <c r="J423" i="30" s="1"/>
  <c r="I399" i="41"/>
  <c r="I397" i="41" s="1"/>
  <c r="J324" i="45"/>
  <c r="D248" i="15"/>
  <c r="D466" i="15" s="1"/>
  <c r="J121" i="27"/>
  <c r="J435" i="27" s="1"/>
  <c r="I325" i="42"/>
  <c r="I482" i="42"/>
  <c r="K197" i="52"/>
  <c r="K454" i="52" s="1"/>
  <c r="J21" i="46"/>
  <c r="J409" i="46"/>
  <c r="I411" i="52"/>
  <c r="L24" i="52"/>
  <c r="H222" i="31"/>
  <c r="H460" i="31" s="1"/>
  <c r="H125" i="31"/>
  <c r="F434" i="31"/>
  <c r="O121" i="31"/>
  <c r="L409" i="40"/>
  <c r="L21" i="40"/>
  <c r="N413" i="31"/>
  <c r="F399" i="30"/>
  <c r="F409" i="37"/>
  <c r="F21" i="37"/>
  <c r="J324" i="29"/>
  <c r="J484" i="29" s="1"/>
  <c r="I21" i="15"/>
  <c r="I409" i="15"/>
  <c r="K71" i="45"/>
  <c r="K423" i="45" s="1"/>
  <c r="L466" i="32"/>
  <c r="L440" i="43"/>
  <c r="N151" i="43"/>
  <c r="H302" i="26"/>
  <c r="F477" i="26"/>
  <c r="I459" i="38"/>
  <c r="K226" i="38"/>
  <c r="I197" i="36"/>
  <c r="I195" i="36" s="1"/>
  <c r="L248" i="49"/>
  <c r="L246" i="49" s="1"/>
  <c r="G197" i="35"/>
  <c r="G454" i="35" s="1"/>
  <c r="J71" i="29"/>
  <c r="J423" i="29" s="1"/>
  <c r="H71" i="35"/>
  <c r="O71" i="25"/>
  <c r="O423" i="25" s="1"/>
  <c r="D248" i="24"/>
  <c r="D466" i="24" s="1"/>
  <c r="J197" i="51"/>
  <c r="J454" i="51" s="1"/>
  <c r="M197" i="42"/>
  <c r="M454" i="42" s="1"/>
  <c r="O248" i="43"/>
  <c r="O466" i="43" s="1"/>
  <c r="E298" i="30"/>
  <c r="E478" i="30" s="1"/>
  <c r="N147" i="31"/>
  <c r="N145" i="31" s="1"/>
  <c r="H151" i="48"/>
  <c r="F440" i="48"/>
  <c r="L49" i="49"/>
  <c r="I417" i="49"/>
  <c r="M71" i="36"/>
  <c r="M423" i="36" s="1"/>
  <c r="N399" i="31"/>
  <c r="N397" i="31" s="1"/>
  <c r="J197" i="37"/>
  <c r="J454" i="37" s="1"/>
  <c r="D71" i="34"/>
  <c r="D423" i="34" s="1"/>
  <c r="F298" i="50"/>
  <c r="F296" i="50" s="1"/>
  <c r="L435" i="38"/>
  <c r="O125" i="38"/>
  <c r="F477" i="31"/>
  <c r="H302" i="31"/>
  <c r="F71" i="43"/>
  <c r="F69" i="43" s="1"/>
  <c r="O121" i="46"/>
  <c r="O435" i="46" s="1"/>
  <c r="G248" i="40"/>
  <c r="G466" i="40" s="1"/>
  <c r="I71" i="31"/>
  <c r="I69" i="31" s="1"/>
  <c r="L324" i="29"/>
  <c r="L322" i="29" s="1"/>
  <c r="J298" i="38"/>
  <c r="J478" i="38" s="1"/>
  <c r="F298" i="48"/>
  <c r="F296" i="48" s="1"/>
  <c r="H248" i="36"/>
  <c r="G409" i="26"/>
  <c r="G21" i="26"/>
  <c r="N21" i="33"/>
  <c r="N409" i="33"/>
  <c r="L197" i="24"/>
  <c r="L195" i="24" s="1"/>
  <c r="G325" i="28"/>
  <c r="G482" i="28"/>
  <c r="N147" i="52"/>
  <c r="N145" i="52" s="1"/>
  <c r="M324" i="34"/>
  <c r="M484" i="34" s="1"/>
  <c r="J197" i="46"/>
  <c r="J454" i="46" s="1"/>
  <c r="F415" i="46"/>
  <c r="F46" i="46"/>
  <c r="F422" i="48"/>
  <c r="H75" i="48"/>
  <c r="N197" i="39"/>
  <c r="N195" i="39" s="1"/>
  <c r="D197" i="41"/>
  <c r="D454" i="41" s="1"/>
  <c r="K419" i="35"/>
  <c r="O21" i="49"/>
  <c r="O409" i="49"/>
  <c r="L459" i="15"/>
  <c r="N226" i="15"/>
  <c r="M298" i="31"/>
  <c r="M478" i="31" s="1"/>
  <c r="M197" i="28"/>
  <c r="M454" i="28" s="1"/>
  <c r="F464" i="45"/>
  <c r="F249" i="45"/>
  <c r="O71" i="42"/>
  <c r="O423" i="42" s="1"/>
  <c r="O248" i="32"/>
  <c r="O466" i="32" s="1"/>
  <c r="L409" i="42"/>
  <c r="L21" i="42"/>
  <c r="M24" i="42"/>
  <c r="M415" i="36"/>
  <c r="M46" i="36"/>
  <c r="G399" i="34"/>
  <c r="G502" i="34" s="1"/>
  <c r="L459" i="34"/>
  <c r="N324" i="26"/>
  <c r="D248" i="41"/>
  <c r="D466" i="41" s="1"/>
  <c r="J147" i="39"/>
  <c r="J441" i="39" s="1"/>
  <c r="N328" i="27"/>
  <c r="L483" i="27"/>
  <c r="K121" i="45"/>
  <c r="K435" i="45" s="1"/>
  <c r="I222" i="31"/>
  <c r="I220" i="31" s="1"/>
  <c r="F440" i="32"/>
  <c r="H151" i="32"/>
  <c r="O147" i="33"/>
  <c r="O441" i="33" s="1"/>
  <c r="F409" i="52"/>
  <c r="F21" i="52"/>
  <c r="F197" i="51"/>
  <c r="L222" i="35"/>
  <c r="L220" i="35" s="1"/>
  <c r="E415" i="27"/>
  <c r="E46" i="27"/>
  <c r="F415" i="49"/>
  <c r="F46" i="49"/>
  <c r="G49" i="49"/>
  <c r="F324" i="15"/>
  <c r="F322" i="15" s="1"/>
  <c r="G222" i="45"/>
  <c r="G460" i="45" s="1"/>
  <c r="J399" i="27"/>
  <c r="J502" i="27" s="1"/>
  <c r="M71" i="40"/>
  <c r="M423" i="40" s="1"/>
  <c r="O71" i="32"/>
  <c r="O423" i="32" s="1"/>
  <c r="L453" i="42"/>
  <c r="N201" i="42"/>
  <c r="F415" i="24"/>
  <c r="F46" i="24"/>
  <c r="D46" i="46"/>
  <c r="D415" i="46"/>
  <c r="N413" i="40"/>
  <c r="E147" i="44"/>
  <c r="E441" i="44" s="1"/>
  <c r="M248" i="48"/>
  <c r="M466" i="48" s="1"/>
  <c r="H222" i="38"/>
  <c r="H460" i="38" s="1"/>
  <c r="N419" i="36"/>
  <c r="I417" i="51"/>
  <c r="L49" i="51"/>
  <c r="H399" i="26"/>
  <c r="H502" i="26" s="1"/>
  <c r="F24" i="44"/>
  <c r="F413" i="44" s="1"/>
  <c r="N411" i="44"/>
  <c r="K121" i="25"/>
  <c r="K435" i="25" s="1"/>
  <c r="E201" i="46"/>
  <c r="N453" i="46"/>
  <c r="D222" i="40"/>
  <c r="D460" i="40" s="1"/>
  <c r="K121" i="31"/>
  <c r="K435" i="31" s="1"/>
  <c r="D298" i="39"/>
  <c r="D478" i="39" s="1"/>
  <c r="D248" i="47"/>
  <c r="D466" i="47" s="1"/>
  <c r="N121" i="36"/>
  <c r="I121" i="15"/>
  <c r="I119" i="15" s="1"/>
  <c r="N440" i="51"/>
  <c r="E151" i="51"/>
  <c r="D324" i="24"/>
  <c r="D484" i="24" s="1"/>
  <c r="L501" i="25"/>
  <c r="N403" i="25"/>
  <c r="L501" i="43"/>
  <c r="N403" i="43"/>
  <c r="H125" i="44"/>
  <c r="F434" i="44"/>
  <c r="D222" i="38"/>
  <c r="D460" i="38" s="1"/>
  <c r="N121" i="32"/>
  <c r="K46" i="46"/>
  <c r="K415" i="46"/>
  <c r="F501" i="37"/>
  <c r="H403" i="37"/>
  <c r="D121" i="33"/>
  <c r="D435" i="33" s="1"/>
  <c r="K197" i="46"/>
  <c r="K454" i="46" s="1"/>
  <c r="E248" i="52"/>
  <c r="E466" i="52" s="1"/>
  <c r="H413" i="38"/>
  <c r="H71" i="34"/>
  <c r="H423" i="34" s="1"/>
  <c r="E75" i="48"/>
  <c r="M277" i="44"/>
  <c r="L274" i="44"/>
  <c r="L470" i="44"/>
  <c r="K324" i="39"/>
  <c r="K484" i="39" s="1"/>
  <c r="I324" i="33"/>
  <c r="E302" i="37"/>
  <c r="N477" i="37"/>
  <c r="I483" i="49"/>
  <c r="K328" i="49"/>
  <c r="I434" i="35"/>
  <c r="K125" i="35"/>
  <c r="K222" i="44"/>
  <c r="K460" i="44" s="1"/>
  <c r="K252" i="33"/>
  <c r="I465" i="33"/>
  <c r="L415" i="30"/>
  <c r="L46" i="30"/>
  <c r="M49" i="30"/>
  <c r="E413" i="33"/>
  <c r="N248" i="41"/>
  <c r="N246" i="41" s="1"/>
  <c r="I501" i="51"/>
  <c r="K403" i="51"/>
  <c r="N302" i="34"/>
  <c r="L477" i="34"/>
  <c r="L24" i="51"/>
  <c r="I411" i="51"/>
  <c r="O147" i="37"/>
  <c r="O441" i="37" s="1"/>
  <c r="I222" i="33"/>
  <c r="I220" i="33" s="1"/>
  <c r="H302" i="43"/>
  <c r="F477" i="43"/>
  <c r="O222" i="28"/>
  <c r="O460" i="28" s="1"/>
  <c r="G222" i="30"/>
  <c r="G460" i="30" s="1"/>
  <c r="H298" i="27"/>
  <c r="H478" i="27" s="1"/>
  <c r="K324" i="45"/>
  <c r="K484" i="45" s="1"/>
  <c r="F477" i="29"/>
  <c r="H302" i="29"/>
  <c r="I298" i="37"/>
  <c r="I296" i="37" s="1"/>
  <c r="O458" i="42"/>
  <c r="O223" i="42"/>
  <c r="F460" i="45"/>
  <c r="L434" i="45"/>
  <c r="N125" i="45"/>
  <c r="I248" i="46"/>
  <c r="I246" i="46" s="1"/>
  <c r="L465" i="44"/>
  <c r="N252" i="44"/>
  <c r="F121" i="34"/>
  <c r="F119" i="34" s="1"/>
  <c r="F459" i="34"/>
  <c r="H226" i="34"/>
  <c r="G409" i="48"/>
  <c r="G21" i="48"/>
  <c r="F453" i="37"/>
  <c r="H201" i="37"/>
  <c r="I248" i="42"/>
  <c r="N298" i="25"/>
  <c r="N296" i="25" s="1"/>
  <c r="E151" i="30"/>
  <c r="N440" i="30"/>
  <c r="L121" i="28"/>
  <c r="M24" i="33"/>
  <c r="L409" i="33"/>
  <c r="L21" i="33"/>
  <c r="H415" i="41"/>
  <c r="H46" i="41"/>
  <c r="G399" i="38"/>
  <c r="G502" i="38" s="1"/>
  <c r="N151" i="37"/>
  <c r="L440" i="37"/>
  <c r="O298" i="49"/>
  <c r="O478" i="49" s="1"/>
  <c r="J222" i="39"/>
  <c r="J460" i="39" s="1"/>
  <c r="M147" i="45"/>
  <c r="M441" i="45" s="1"/>
  <c r="N226" i="28"/>
  <c r="L459" i="28"/>
  <c r="H399" i="49"/>
  <c r="H502" i="49" s="1"/>
  <c r="K413" i="46"/>
  <c r="O482" i="33"/>
  <c r="O325" i="33"/>
  <c r="L477" i="38"/>
  <c r="N302" i="38"/>
  <c r="N125" i="44"/>
  <c r="L434" i="44"/>
  <c r="J222" i="38"/>
  <c r="J460" i="38" s="1"/>
  <c r="L477" i="32"/>
  <c r="N302" i="32"/>
  <c r="I411" i="43"/>
  <c r="L24" i="43"/>
  <c r="L49" i="37"/>
  <c r="I417" i="37"/>
  <c r="E147" i="31"/>
  <c r="E441" i="31" s="1"/>
  <c r="E324" i="52"/>
  <c r="E484" i="52" s="1"/>
  <c r="O147" i="35"/>
  <c r="O441" i="35" s="1"/>
  <c r="E413" i="47"/>
  <c r="D197" i="50"/>
  <c r="D454" i="50" s="1"/>
  <c r="H147" i="45"/>
  <c r="H441" i="45" s="1"/>
  <c r="N197" i="29"/>
  <c r="N195" i="29" s="1"/>
  <c r="F21" i="35"/>
  <c r="F409" i="35"/>
  <c r="J222" i="47"/>
  <c r="J460" i="47" s="1"/>
  <c r="L248" i="34"/>
  <c r="F411" i="50"/>
  <c r="I24" i="50"/>
  <c r="I434" i="39"/>
  <c r="K125" i="39"/>
  <c r="M324" i="35"/>
  <c r="M484" i="35" s="1"/>
  <c r="N399" i="24"/>
  <c r="G71" i="47"/>
  <c r="G423" i="47" s="1"/>
  <c r="D409" i="28"/>
  <c r="D21" i="28"/>
  <c r="E325" i="40"/>
  <c r="E482" i="40"/>
  <c r="O427" i="47"/>
  <c r="O97" i="47"/>
  <c r="D100" i="47"/>
  <c r="I21" i="50"/>
  <c r="I409" i="50"/>
  <c r="J24" i="50"/>
  <c r="F399" i="31"/>
  <c r="F397" i="31" s="1"/>
  <c r="L417" i="52"/>
  <c r="O49" i="52"/>
  <c r="O324" i="51"/>
  <c r="O484" i="51" s="1"/>
  <c r="N195" i="24"/>
  <c r="N197" i="24"/>
  <c r="I222" i="48"/>
  <c r="I220" i="48" s="1"/>
  <c r="H302" i="28"/>
  <c r="F477" i="28"/>
  <c r="G197" i="45"/>
  <c r="G454" i="45" s="1"/>
  <c r="F411" i="38"/>
  <c r="I24" i="38"/>
  <c r="F71" i="46"/>
  <c r="F69" i="46" s="1"/>
  <c r="K121" i="52"/>
  <c r="K435" i="52" s="1"/>
  <c r="F498" i="24"/>
  <c r="D632" i="24" s="1"/>
  <c r="N72" i="34"/>
  <c r="N421" i="34"/>
  <c r="K248" i="39"/>
  <c r="K466" i="39" s="1"/>
  <c r="K121" i="24"/>
  <c r="K435" i="24" s="1"/>
  <c r="M298" i="39"/>
  <c r="M478" i="39" s="1"/>
  <c r="I440" i="36"/>
  <c r="K151" i="36"/>
  <c r="M197" i="37"/>
  <c r="M454" i="37" s="1"/>
  <c r="M121" i="47"/>
  <c r="M435" i="47" s="1"/>
  <c r="N197" i="37"/>
  <c r="N195" i="37" s="1"/>
  <c r="E324" i="30"/>
  <c r="E484" i="30" s="1"/>
  <c r="F298" i="52"/>
  <c r="F197" i="33"/>
  <c r="I466" i="49"/>
  <c r="L252" i="49"/>
  <c r="H433" i="41"/>
  <c r="H122" i="41"/>
  <c r="F324" i="30"/>
  <c r="F322" i="30" s="1"/>
  <c r="H419" i="15"/>
  <c r="O458" i="27"/>
  <c r="O223" i="27"/>
  <c r="F445" i="43"/>
  <c r="F173" i="43"/>
  <c r="K419" i="42"/>
  <c r="H324" i="40"/>
  <c r="H484" i="40" s="1"/>
  <c r="J409" i="39"/>
  <c r="J21" i="39"/>
  <c r="M324" i="52"/>
  <c r="M484" i="52" s="1"/>
  <c r="N302" i="26"/>
  <c r="L477" i="26"/>
  <c r="I422" i="27"/>
  <c r="K75" i="27"/>
  <c r="G46" i="50"/>
  <c r="G415" i="50"/>
  <c r="E419" i="29"/>
  <c r="D71" i="25"/>
  <c r="D423" i="25" s="1"/>
  <c r="H197" i="41"/>
  <c r="H454" i="41" s="1"/>
  <c r="M399" i="15"/>
  <c r="M502" i="15" s="1"/>
  <c r="N252" i="52"/>
  <c r="L465" i="52"/>
  <c r="I147" i="52"/>
  <c r="I145" i="52" s="1"/>
  <c r="N434" i="50"/>
  <c r="E125" i="50"/>
  <c r="E419" i="48"/>
  <c r="I459" i="36"/>
  <c r="K226" i="36"/>
  <c r="E415" i="40"/>
  <c r="E46" i="40"/>
  <c r="D46" i="15"/>
  <c r="D415" i="15"/>
  <c r="I21" i="39"/>
  <c r="I409" i="39"/>
  <c r="M472" i="40"/>
  <c r="O277" i="40"/>
  <c r="G324" i="26"/>
  <c r="G484" i="26" s="1"/>
  <c r="I324" i="32"/>
  <c r="L248" i="24"/>
  <c r="L246" i="24" s="1"/>
  <c r="L147" i="38"/>
  <c r="I121" i="34"/>
  <c r="I119" i="34" s="1"/>
  <c r="G399" i="48"/>
  <c r="G502" i="48" s="1"/>
  <c r="N459" i="34"/>
  <c r="E226" i="34"/>
  <c r="L197" i="30"/>
  <c r="L195" i="30" s="1"/>
  <c r="L439" i="45"/>
  <c r="L148" i="45"/>
  <c r="N198" i="15"/>
  <c r="N452" i="15"/>
  <c r="J298" i="15"/>
  <c r="J478" i="15" s="1"/>
  <c r="K415" i="28"/>
  <c r="K46" i="28"/>
  <c r="M197" i="51"/>
  <c r="M454" i="51" s="1"/>
  <c r="I483" i="35"/>
  <c r="K328" i="35"/>
  <c r="H248" i="41"/>
  <c r="H466" i="41" s="1"/>
  <c r="F435" i="24"/>
  <c r="F248" i="24"/>
  <c r="F246" i="24" s="1"/>
  <c r="E147" i="39"/>
  <c r="E441" i="39" s="1"/>
  <c r="K409" i="34"/>
  <c r="K21" i="34"/>
  <c r="I483" i="52"/>
  <c r="K328" i="52"/>
  <c r="E46" i="50"/>
  <c r="E415" i="50"/>
  <c r="I415" i="24"/>
  <c r="I46" i="24"/>
  <c r="M399" i="42"/>
  <c r="M502" i="42" s="1"/>
  <c r="F417" i="26"/>
  <c r="I49" i="26"/>
  <c r="L248" i="38"/>
  <c r="L246" i="38" s="1"/>
  <c r="N71" i="15"/>
  <c r="N69" i="15" s="1"/>
  <c r="K197" i="43"/>
  <c r="K454" i="43" s="1"/>
  <c r="H324" i="27"/>
  <c r="H484" i="27" s="1"/>
  <c r="I72" i="24"/>
  <c r="I421" i="24"/>
  <c r="I465" i="52"/>
  <c r="K252" i="52"/>
  <c r="O121" i="38"/>
  <c r="O435" i="38" s="1"/>
  <c r="G121" i="52"/>
  <c r="G435" i="52" s="1"/>
  <c r="L422" i="33"/>
  <c r="N75" i="33"/>
  <c r="H147" i="33"/>
  <c r="H441" i="33" s="1"/>
  <c r="O298" i="44"/>
  <c r="O478" i="44" s="1"/>
  <c r="F415" i="48"/>
  <c r="F46" i="48"/>
  <c r="I147" i="51"/>
  <c r="I145" i="51" s="1"/>
  <c r="H125" i="49"/>
  <c r="F434" i="49"/>
  <c r="E222" i="25"/>
  <c r="E460" i="25" s="1"/>
  <c r="G147" i="29"/>
  <c r="G441" i="29" s="1"/>
  <c r="N298" i="40"/>
  <c r="N296" i="40" s="1"/>
  <c r="D449" i="45"/>
  <c r="N452" i="49"/>
  <c r="N198" i="49"/>
  <c r="F71" i="32"/>
  <c r="F69" i="32" s="1"/>
  <c r="D415" i="31"/>
  <c r="D46" i="31"/>
  <c r="N419" i="52"/>
  <c r="K298" i="33"/>
  <c r="K478" i="33" s="1"/>
  <c r="K298" i="38"/>
  <c r="K478" i="38" s="1"/>
  <c r="D46" i="47"/>
  <c r="D415" i="47"/>
  <c r="I465" i="31"/>
  <c r="G248" i="29"/>
  <c r="G466" i="29" s="1"/>
  <c r="L197" i="49"/>
  <c r="L195" i="49" s="1"/>
  <c r="E151" i="45"/>
  <c r="N440" i="45"/>
  <c r="E248" i="48"/>
  <c r="E466" i="48" s="1"/>
  <c r="D46" i="51"/>
  <c r="D415" i="51"/>
  <c r="D498" i="24"/>
  <c r="D630" i="24" s="1"/>
  <c r="O249" i="24"/>
  <c r="O464" i="24"/>
  <c r="J482" i="52"/>
  <c r="J325" i="52"/>
  <c r="O399" i="38"/>
  <c r="N197" i="48"/>
  <c r="N195" i="48" s="1"/>
  <c r="H248" i="40"/>
  <c r="H466" i="40" s="1"/>
  <c r="F121" i="39"/>
  <c r="F119" i="39" s="1"/>
  <c r="J248" i="39"/>
  <c r="J466" i="39" s="1"/>
  <c r="F399" i="44"/>
  <c r="F397" i="44" s="1"/>
  <c r="H413" i="30"/>
  <c r="E399" i="15"/>
  <c r="E502" i="15" s="1"/>
  <c r="L121" i="15"/>
  <c r="L119" i="15" s="1"/>
  <c r="O248" i="42"/>
  <c r="O466" i="42" s="1"/>
  <c r="K252" i="49"/>
  <c r="G122" i="15"/>
  <c r="G433" i="15"/>
  <c r="E449" i="43"/>
  <c r="G147" i="47"/>
  <c r="G441" i="47" s="1"/>
  <c r="G145" i="47"/>
  <c r="O197" i="39"/>
  <c r="O454" i="39" s="1"/>
  <c r="N298" i="44"/>
  <c r="L399" i="42"/>
  <c r="L397" i="42" s="1"/>
  <c r="M197" i="32"/>
  <c r="M454" i="32" s="1"/>
  <c r="I197" i="42"/>
  <c r="I195" i="42" s="1"/>
  <c r="J298" i="49"/>
  <c r="J478" i="49" s="1"/>
  <c r="F465" i="25"/>
  <c r="H252" i="25"/>
  <c r="I298" i="27"/>
  <c r="I296" i="27" s="1"/>
  <c r="K413" i="33"/>
  <c r="G324" i="31"/>
  <c r="G484" i="31" s="1"/>
  <c r="I440" i="31"/>
  <c r="K151" i="31"/>
  <c r="J246" i="52"/>
  <c r="L423" i="15"/>
  <c r="I399" i="38"/>
  <c r="I397" i="38" s="1"/>
  <c r="D324" i="37"/>
  <c r="D484" i="37" s="1"/>
  <c r="I71" i="38"/>
  <c r="I69" i="38" s="1"/>
  <c r="M147" i="52"/>
  <c r="M441" i="52" s="1"/>
  <c r="F324" i="26"/>
  <c r="F322" i="26" s="1"/>
  <c r="G71" i="34"/>
  <c r="G423" i="34" s="1"/>
  <c r="D197" i="35"/>
  <c r="D454" i="35" s="1"/>
  <c r="I71" i="41"/>
  <c r="I69" i="41" s="1"/>
  <c r="K226" i="35"/>
  <c r="I459" i="35"/>
  <c r="I296" i="26"/>
  <c r="D121" i="46"/>
  <c r="D435" i="46" s="1"/>
  <c r="E195" i="30"/>
  <c r="K248" i="38"/>
  <c r="K466" i="38" s="1"/>
  <c r="K75" i="42"/>
  <c r="I422" i="42"/>
  <c r="L501" i="33"/>
  <c r="N403" i="33"/>
  <c r="K71" i="36"/>
  <c r="I147" i="41"/>
  <c r="I145" i="41" s="1"/>
  <c r="O197" i="27"/>
  <c r="O454" i="27" s="1"/>
  <c r="F222" i="29"/>
  <c r="F220" i="29" s="1"/>
  <c r="H43" i="51"/>
  <c r="K43" i="37"/>
  <c r="L453" i="37"/>
  <c r="N201" i="37"/>
  <c r="K43" i="38"/>
  <c r="E298" i="41"/>
  <c r="E478" i="41" s="1"/>
  <c r="N298" i="27"/>
  <c r="N296" i="27" s="1"/>
  <c r="F222" i="27"/>
  <c r="F220" i="27" s="1"/>
  <c r="O121" i="50"/>
  <c r="O435" i="50" s="1"/>
  <c r="I417" i="48"/>
  <c r="L49" i="48"/>
  <c r="F147" i="43"/>
  <c r="F145" i="43" s="1"/>
  <c r="F222" i="44"/>
  <c r="F220" i="44" s="1"/>
  <c r="F453" i="36"/>
  <c r="H201" i="36"/>
  <c r="E197" i="52"/>
  <c r="E454" i="52" s="1"/>
  <c r="F399" i="52"/>
  <c r="N324" i="49"/>
  <c r="N322" i="49" s="1"/>
  <c r="M147" i="31"/>
  <c r="M441" i="31" s="1"/>
  <c r="E226" i="38"/>
  <c r="N125" i="46"/>
  <c r="L434" i="46"/>
  <c r="H147" i="32"/>
  <c r="H441" i="32" s="1"/>
  <c r="F477" i="38"/>
  <c r="H302" i="38"/>
  <c r="H252" i="43"/>
  <c r="F465" i="43"/>
  <c r="H43" i="30"/>
  <c r="O248" i="15"/>
  <c r="O466" i="15" s="1"/>
  <c r="E121" i="29"/>
  <c r="E435" i="29" s="1"/>
  <c r="D121" i="45"/>
  <c r="D435" i="45" s="1"/>
  <c r="L121" i="25"/>
  <c r="L119" i="25" s="1"/>
  <c r="O431" i="27"/>
  <c r="N417" i="37"/>
  <c r="F49" i="37"/>
  <c r="I478" i="38"/>
  <c r="H147" i="26"/>
  <c r="H441" i="26" s="1"/>
  <c r="E197" i="42"/>
  <c r="E454" i="42" s="1"/>
  <c r="G197" i="32"/>
  <c r="J298" i="35"/>
  <c r="J478" i="35" s="1"/>
  <c r="I324" i="29"/>
  <c r="H43" i="44"/>
  <c r="F121" i="25"/>
  <c r="F119" i="25" s="1"/>
  <c r="G431" i="51"/>
  <c r="H201" i="34"/>
  <c r="F453" i="34"/>
  <c r="J324" i="51"/>
  <c r="J484" i="51" s="1"/>
  <c r="G222" i="28"/>
  <c r="G460" i="28" s="1"/>
  <c r="N121" i="49"/>
  <c r="N119" i="49" s="1"/>
  <c r="K197" i="26"/>
  <c r="K454" i="26" s="1"/>
  <c r="L464" i="43"/>
  <c r="L249" i="43"/>
  <c r="I222" i="26"/>
  <c r="I220" i="26" s="1"/>
  <c r="G415" i="39"/>
  <c r="G46" i="39"/>
  <c r="I197" i="49"/>
  <c r="I195" i="49" s="1"/>
  <c r="E147" i="51"/>
  <c r="E441" i="51" s="1"/>
  <c r="K21" i="28"/>
  <c r="K409" i="28"/>
  <c r="J298" i="51"/>
  <c r="J478" i="51" s="1"/>
  <c r="I197" i="44"/>
  <c r="I195" i="44" s="1"/>
  <c r="G324" i="36"/>
  <c r="G484" i="36" s="1"/>
  <c r="H147" i="24"/>
  <c r="H441" i="24" s="1"/>
  <c r="D46" i="36"/>
  <c r="I97" i="30"/>
  <c r="I427" i="30"/>
  <c r="J100" i="30"/>
  <c r="D49" i="42"/>
  <c r="N46" i="42"/>
  <c r="N415" i="42"/>
  <c r="F324" i="48"/>
  <c r="F322" i="48" s="1"/>
  <c r="I121" i="45"/>
  <c r="E197" i="51"/>
  <c r="E454" i="51" s="1"/>
  <c r="F465" i="32"/>
  <c r="H252" i="32"/>
  <c r="L147" i="34"/>
  <c r="H399" i="30"/>
  <c r="H502" i="30" s="1"/>
  <c r="L298" i="25"/>
  <c r="L296" i="25" s="1"/>
  <c r="I49" i="35"/>
  <c r="F417" i="35"/>
  <c r="N252" i="31"/>
  <c r="L465" i="31"/>
  <c r="G46" i="29"/>
  <c r="G415" i="29"/>
  <c r="F415" i="47"/>
  <c r="F46" i="47"/>
  <c r="F21" i="44"/>
  <c r="F409" i="44"/>
  <c r="G24" i="44"/>
  <c r="F121" i="33"/>
  <c r="F119" i="33" s="1"/>
  <c r="F324" i="31"/>
  <c r="G248" i="34"/>
  <c r="G466" i="34" s="1"/>
  <c r="L121" i="40"/>
  <c r="L119" i="40" s="1"/>
  <c r="G248" i="44"/>
  <c r="G466" i="44" s="1"/>
  <c r="D399" i="52"/>
  <c r="D502" i="52" s="1"/>
  <c r="I147" i="45"/>
  <c r="I145" i="45" s="1"/>
  <c r="O197" i="42"/>
  <c r="E504" i="48"/>
  <c r="F501" i="43"/>
  <c r="H403" i="43"/>
  <c r="O71" i="33"/>
  <c r="O423" i="33" s="1"/>
  <c r="O509" i="33" s="1"/>
  <c r="O517" i="33" s="1"/>
  <c r="C546" i="33" s="1"/>
  <c r="J248" i="37"/>
  <c r="J466" i="37" s="1"/>
  <c r="I409" i="32"/>
  <c r="I21" i="32"/>
  <c r="K328" i="43"/>
  <c r="I483" i="43"/>
  <c r="K252" i="15"/>
  <c r="I465" i="15"/>
  <c r="F422" i="28"/>
  <c r="H75" i="28"/>
  <c r="H197" i="15"/>
  <c r="H454" i="15" s="1"/>
  <c r="H399" i="25"/>
  <c r="H502" i="25" s="1"/>
  <c r="K222" i="24"/>
  <c r="K460" i="24" s="1"/>
  <c r="N201" i="46"/>
  <c r="L453" i="46"/>
  <c r="O415" i="41"/>
  <c r="O46" i="41"/>
  <c r="N121" i="45"/>
  <c r="N119" i="45" s="1"/>
  <c r="I121" i="42"/>
  <c r="I119" i="42" s="1"/>
  <c r="K399" i="48"/>
  <c r="K502" i="48" s="1"/>
  <c r="N75" i="50"/>
  <c r="L422" i="50"/>
  <c r="F49" i="27"/>
  <c r="N417" i="27"/>
  <c r="E222" i="33"/>
  <c r="E460" i="33" s="1"/>
  <c r="N453" i="50"/>
  <c r="E201" i="50"/>
  <c r="I477" i="46"/>
  <c r="K302" i="46"/>
  <c r="G248" i="45"/>
  <c r="H21" i="47"/>
  <c r="H409" i="47"/>
  <c r="O492" i="30"/>
  <c r="I422" i="47"/>
  <c r="K75" i="47"/>
  <c r="K409" i="29"/>
  <c r="I298" i="39"/>
  <c r="I296" i="39" s="1"/>
  <c r="G197" i="40"/>
  <c r="G454" i="40" s="1"/>
  <c r="J415" i="42"/>
  <c r="J46" i="42"/>
  <c r="J222" i="29"/>
  <c r="J460" i="29" s="1"/>
  <c r="G121" i="39"/>
  <c r="G435" i="39" s="1"/>
  <c r="I483" i="31"/>
  <c r="K328" i="31"/>
  <c r="O409" i="34"/>
  <c r="O21" i="34"/>
  <c r="D399" i="42"/>
  <c r="D502" i="42" s="1"/>
  <c r="E222" i="24"/>
  <c r="E460" i="24" s="1"/>
  <c r="N413" i="48"/>
  <c r="F415" i="37"/>
  <c r="F46" i="37"/>
  <c r="H201" i="29"/>
  <c r="F453" i="29"/>
  <c r="N226" i="42"/>
  <c r="L459" i="42"/>
  <c r="O222" i="25"/>
  <c r="O460" i="25" s="1"/>
  <c r="G222" i="41"/>
  <c r="G460" i="41" s="1"/>
  <c r="N413" i="43"/>
  <c r="D71" i="15"/>
  <c r="D423" i="15" s="1"/>
  <c r="N413" i="33"/>
  <c r="I417" i="43"/>
  <c r="L49" i="43"/>
  <c r="F121" i="28"/>
  <c r="F119" i="28" s="1"/>
  <c r="L477" i="43"/>
  <c r="N302" i="43"/>
  <c r="H399" i="35"/>
  <c r="F434" i="40"/>
  <c r="H125" i="40"/>
  <c r="K197" i="38"/>
  <c r="K454" i="38" s="1"/>
  <c r="F222" i="50"/>
  <c r="F220" i="50" s="1"/>
  <c r="E21" i="30"/>
  <c r="E409" i="30"/>
  <c r="E46" i="35"/>
  <c r="E415" i="35"/>
  <c r="F409" i="25"/>
  <c r="F21" i="25"/>
  <c r="G24" i="25"/>
  <c r="I71" i="46"/>
  <c r="I69" i="46" s="1"/>
  <c r="D298" i="32"/>
  <c r="D478" i="32" s="1"/>
  <c r="E197" i="45"/>
  <c r="E454" i="45" s="1"/>
  <c r="J298" i="42"/>
  <c r="J478" i="42" s="1"/>
  <c r="F434" i="30"/>
  <c r="H125" i="30"/>
  <c r="N411" i="36"/>
  <c r="F24" i="36"/>
  <c r="F413" i="36" s="1"/>
  <c r="D324" i="29"/>
  <c r="D484" i="29" s="1"/>
  <c r="H415" i="49"/>
  <c r="H46" i="49"/>
  <c r="L222" i="45"/>
  <c r="L220" i="45" s="1"/>
  <c r="H21" i="31"/>
  <c r="H409" i="31"/>
  <c r="G121" i="44"/>
  <c r="G435" i="44" s="1"/>
  <c r="N459" i="41"/>
  <c r="E226" i="41"/>
  <c r="G409" i="36"/>
  <c r="G21" i="36"/>
  <c r="N248" i="45"/>
  <c r="N246" i="45" s="1"/>
  <c r="O399" i="47"/>
  <c r="O502" i="47" s="1"/>
  <c r="L483" i="51"/>
  <c r="N328" i="51"/>
  <c r="L147" i="47"/>
  <c r="L145" i="47" s="1"/>
  <c r="G298" i="44"/>
  <c r="G478" i="44" s="1"/>
  <c r="F417" i="29"/>
  <c r="I49" i="29"/>
  <c r="L453" i="38"/>
  <c r="N201" i="38"/>
  <c r="D197" i="27"/>
  <c r="D454" i="27" s="1"/>
  <c r="O24" i="51"/>
  <c r="L411" i="51"/>
  <c r="E298" i="50"/>
  <c r="E478" i="50" s="1"/>
  <c r="K125" i="48"/>
  <c r="I434" i="48"/>
  <c r="M415" i="30"/>
  <c r="M46" i="30"/>
  <c r="D447" i="39"/>
  <c r="F176" i="39"/>
  <c r="K201" i="43"/>
  <c r="I453" i="43"/>
  <c r="N413" i="25"/>
  <c r="K147" i="41"/>
  <c r="K441" i="41" s="1"/>
  <c r="O71" i="49"/>
  <c r="O423" i="49" s="1"/>
  <c r="O121" i="34"/>
  <c r="O435" i="34" s="1"/>
  <c r="L324" i="38"/>
  <c r="L322" i="38" s="1"/>
  <c r="K248" i="46"/>
  <c r="K466" i="46" s="1"/>
  <c r="E298" i="25"/>
  <c r="E478" i="25" s="1"/>
  <c r="I71" i="52"/>
  <c r="I69" i="52" s="1"/>
  <c r="H201" i="47"/>
  <c r="F453" i="47"/>
  <c r="K201" i="15"/>
  <c r="I453" i="15"/>
  <c r="G197" i="37"/>
  <c r="G454" i="37" s="1"/>
  <c r="D71" i="33"/>
  <c r="D423" i="33" s="1"/>
  <c r="N411" i="26"/>
  <c r="F24" i="26"/>
  <c r="F413" i="26" s="1"/>
  <c r="H419" i="26"/>
  <c r="E248" i="26"/>
  <c r="E466" i="26" s="1"/>
  <c r="N147" i="32"/>
  <c r="N145" i="32" s="1"/>
  <c r="F21" i="43"/>
  <c r="F409" i="43"/>
  <c r="J492" i="32"/>
  <c r="I434" i="43"/>
  <c r="K125" i="43"/>
  <c r="F21" i="15"/>
  <c r="G24" i="15"/>
  <c r="F409" i="15"/>
  <c r="K298" i="48"/>
  <c r="K478" i="48" s="1"/>
  <c r="J46" i="30"/>
  <c r="K298" i="42"/>
  <c r="K478" i="42" s="1"/>
  <c r="F440" i="33"/>
  <c r="H151" i="33"/>
  <c r="E419" i="41"/>
  <c r="H75" i="37"/>
  <c r="F422" i="37"/>
  <c r="N477" i="34"/>
  <c r="E302" i="34"/>
  <c r="N197" i="51"/>
  <c r="F421" i="38"/>
  <c r="D121" i="29"/>
  <c r="D435" i="29" s="1"/>
  <c r="F477" i="24"/>
  <c r="H302" i="24"/>
  <c r="N324" i="47"/>
  <c r="N322" i="47" s="1"/>
  <c r="F409" i="39"/>
  <c r="G24" i="39"/>
  <c r="F21" i="39"/>
  <c r="D197" i="44"/>
  <c r="D454" i="44" s="1"/>
  <c r="N298" i="28"/>
  <c r="N296" i="28" s="1"/>
  <c r="N248" i="32"/>
  <c r="N246" i="32" s="1"/>
  <c r="F459" i="15"/>
  <c r="H226" i="15"/>
  <c r="I459" i="41"/>
  <c r="K226" i="41"/>
  <c r="F441" i="34"/>
  <c r="L222" i="43"/>
  <c r="L220" i="43" s="1"/>
  <c r="J399" i="40"/>
  <c r="J502" i="40" s="1"/>
  <c r="K147" i="33"/>
  <c r="K441" i="33" s="1"/>
  <c r="H298" i="24"/>
  <c r="H478" i="24" s="1"/>
  <c r="H403" i="48"/>
  <c r="F501" i="48"/>
  <c r="E252" i="42"/>
  <c r="N465" i="42"/>
  <c r="D197" i="37"/>
  <c r="D454" i="37" s="1"/>
  <c r="O222" i="47"/>
  <c r="O460" i="47" s="1"/>
  <c r="F46" i="40"/>
  <c r="F415" i="40"/>
  <c r="H248" i="45"/>
  <c r="H466" i="45" s="1"/>
  <c r="H252" i="33"/>
  <c r="F465" i="33"/>
  <c r="N121" i="51"/>
  <c r="N119" i="51" s="1"/>
  <c r="N459" i="26"/>
  <c r="E226" i="26"/>
  <c r="K298" i="29"/>
  <c r="K478" i="29" s="1"/>
  <c r="F49" i="45"/>
  <c r="N417" i="45"/>
  <c r="H71" i="43"/>
  <c r="H423" i="43" s="1"/>
  <c r="I71" i="35"/>
  <c r="I69" i="35" s="1"/>
  <c r="G399" i="37"/>
  <c r="G502" i="37" s="1"/>
  <c r="F465" i="50"/>
  <c r="H252" i="50"/>
  <c r="J71" i="43"/>
  <c r="J423" i="43" s="1"/>
  <c r="O409" i="33"/>
  <c r="O21" i="33"/>
  <c r="N459" i="28"/>
  <c r="E226" i="28"/>
  <c r="J43" i="43"/>
  <c r="E69" i="36"/>
  <c r="H71" i="40"/>
  <c r="H423" i="40" s="1"/>
  <c r="K222" i="47"/>
  <c r="K460" i="47" s="1"/>
  <c r="O324" i="48"/>
  <c r="O484" i="48" s="1"/>
  <c r="F71" i="37"/>
  <c r="F69" i="37" s="1"/>
  <c r="L222" i="36"/>
  <c r="L220" i="36" s="1"/>
  <c r="N298" i="34"/>
  <c r="H298" i="26"/>
  <c r="H478" i="26" s="1"/>
  <c r="D248" i="48"/>
  <c r="H222" i="35"/>
  <c r="H460" i="35" s="1"/>
  <c r="G147" i="43"/>
  <c r="G441" i="43" s="1"/>
  <c r="E201" i="51"/>
  <c r="N453" i="51"/>
  <c r="K197" i="51"/>
  <c r="K454" i="51" s="1"/>
  <c r="N411" i="37"/>
  <c r="F24" i="37"/>
  <c r="F413" i="37" s="1"/>
  <c r="F423" i="38"/>
  <c r="G147" i="51"/>
  <c r="G441" i="51" s="1"/>
  <c r="D121" i="48"/>
  <c r="D435" i="48" s="1"/>
  <c r="E328" i="47"/>
  <c r="N483" i="47"/>
  <c r="M248" i="40"/>
  <c r="M466" i="40" s="1"/>
  <c r="G121" i="32"/>
  <c r="G435" i="32" s="1"/>
  <c r="G119" i="32"/>
  <c r="F411" i="39"/>
  <c r="I24" i="39"/>
  <c r="H222" i="25"/>
  <c r="H460" i="25" s="1"/>
  <c r="E302" i="28"/>
  <c r="N477" i="28"/>
  <c r="N465" i="32"/>
  <c r="E252" i="32"/>
  <c r="F222" i="15"/>
  <c r="F220" i="15" s="1"/>
  <c r="N147" i="35"/>
  <c r="N145" i="35" s="1"/>
  <c r="I222" i="41"/>
  <c r="E302" i="51"/>
  <c r="N477" i="51"/>
  <c r="L498" i="31"/>
  <c r="D629" i="31" s="1"/>
  <c r="N226" i="43"/>
  <c r="L459" i="43"/>
  <c r="M18" i="38"/>
  <c r="N459" i="48"/>
  <c r="E226" i="48"/>
  <c r="I222" i="30"/>
  <c r="I220" i="30" s="1"/>
  <c r="F324" i="40"/>
  <c r="H248" i="48"/>
  <c r="H466" i="48" s="1"/>
  <c r="F399" i="48"/>
  <c r="F397" i="48" s="1"/>
  <c r="N248" i="44"/>
  <c r="N246" i="44" s="1"/>
  <c r="O121" i="39"/>
  <c r="O435" i="39" s="1"/>
  <c r="K419" i="32"/>
  <c r="L147" i="39"/>
  <c r="L145" i="39" s="1"/>
  <c r="E248" i="24"/>
  <c r="E466" i="24" s="1"/>
  <c r="N248" i="42"/>
  <c r="N246" i="42" s="1"/>
  <c r="G197" i="50"/>
  <c r="G454" i="50" s="1"/>
  <c r="H419" i="47"/>
  <c r="M222" i="33"/>
  <c r="M460" i="33" s="1"/>
  <c r="H419" i="52"/>
  <c r="N226" i="40"/>
  <c r="L459" i="40"/>
  <c r="K324" i="32"/>
  <c r="I248" i="36"/>
  <c r="I49" i="40"/>
  <c r="F417" i="40"/>
  <c r="H298" i="40"/>
  <c r="H478" i="40" s="1"/>
  <c r="O18" i="28"/>
  <c r="F248" i="33"/>
  <c r="F246" i="33" s="1"/>
  <c r="G427" i="52"/>
  <c r="G97" i="52"/>
  <c r="D324" i="46"/>
  <c r="D484" i="46" s="1"/>
  <c r="O324" i="26"/>
  <c r="O484" i="26" s="1"/>
  <c r="N222" i="26"/>
  <c r="N220" i="26" s="1"/>
  <c r="D399" i="32"/>
  <c r="D502" i="32" s="1"/>
  <c r="K302" i="35"/>
  <c r="I477" i="35"/>
  <c r="J71" i="31"/>
  <c r="J423" i="31" s="1"/>
  <c r="G298" i="36"/>
  <c r="G478" i="36" s="1"/>
  <c r="J71" i="37"/>
  <c r="J423" i="37" s="1"/>
  <c r="J509" i="37" s="1"/>
  <c r="J517" i="37" s="1"/>
  <c r="C541" i="37" s="1"/>
  <c r="H18" i="34"/>
  <c r="O71" i="44"/>
  <c r="O423" i="44" s="1"/>
  <c r="K298" i="47"/>
  <c r="K478" i="47" s="1"/>
  <c r="O399" i="34"/>
  <c r="O502" i="34" s="1"/>
  <c r="H248" i="46"/>
  <c r="H466" i="46" s="1"/>
  <c r="M399" i="44"/>
  <c r="M502" i="44" s="1"/>
  <c r="D399" i="40"/>
  <c r="D502" i="40" s="1"/>
  <c r="F248" i="50"/>
  <c r="F246" i="50" s="1"/>
  <c r="H399" i="38"/>
  <c r="H502" i="38" s="1"/>
  <c r="E298" i="42"/>
  <c r="E478" i="42" s="1"/>
  <c r="E147" i="38"/>
  <c r="E441" i="38" s="1"/>
  <c r="G71" i="25"/>
  <c r="G423" i="25" s="1"/>
  <c r="N419" i="31"/>
  <c r="F24" i="40"/>
  <c r="F413" i="40" s="1"/>
  <c r="N411" i="40"/>
  <c r="F324" i="43"/>
  <c r="F322" i="43" s="1"/>
  <c r="D298" i="49"/>
  <c r="D478" i="49" s="1"/>
  <c r="O43" i="51"/>
  <c r="E419" i="43"/>
  <c r="O71" i="48"/>
  <c r="O423" i="48" s="1"/>
  <c r="L453" i="50"/>
  <c r="N201" i="50"/>
  <c r="G298" i="15"/>
  <c r="G478" i="15" s="1"/>
  <c r="H121" i="27"/>
  <c r="H435" i="27" s="1"/>
  <c r="I248" i="25"/>
  <c r="I246" i="25" s="1"/>
  <c r="O298" i="24"/>
  <c r="O478" i="24" s="1"/>
  <c r="M71" i="49"/>
  <c r="M423" i="49" s="1"/>
  <c r="L197" i="28"/>
  <c r="L195" i="28" s="1"/>
  <c r="J18" i="28"/>
  <c r="J24" i="28" s="1"/>
  <c r="H413" i="29"/>
  <c r="M147" i="46"/>
  <c r="M441" i="46" s="1"/>
  <c r="F147" i="51"/>
  <c r="F145" i="51" s="1"/>
  <c r="E222" i="49"/>
  <c r="E460" i="49" s="1"/>
  <c r="M222" i="44"/>
  <c r="M460" i="44" s="1"/>
  <c r="G71" i="51"/>
  <c r="G423" i="51" s="1"/>
  <c r="F24" i="30"/>
  <c r="F413" i="30" s="1"/>
  <c r="N411" i="30"/>
  <c r="D121" i="44"/>
  <c r="D435" i="44" s="1"/>
  <c r="K43" i="27"/>
  <c r="J49" i="27" s="1"/>
  <c r="H246" i="39"/>
  <c r="E75" i="27"/>
  <c r="L324" i="30"/>
  <c r="L322" i="30" s="1"/>
  <c r="F411" i="40"/>
  <c r="I24" i="40"/>
  <c r="O43" i="37"/>
  <c r="H226" i="24"/>
  <c r="F459" i="24"/>
  <c r="H18" i="51"/>
  <c r="G24" i="51" s="1"/>
  <c r="O222" i="48"/>
  <c r="O460" i="48" s="1"/>
  <c r="E298" i="32"/>
  <c r="E478" i="32" s="1"/>
  <c r="F324" i="49"/>
  <c r="F322" i="49" s="1"/>
  <c r="F24" i="29"/>
  <c r="F413" i="29" s="1"/>
  <c r="N411" i="29"/>
  <c r="K413" i="48"/>
  <c r="E125" i="42"/>
  <c r="N434" i="42"/>
  <c r="L197" i="34"/>
  <c r="H399" i="34"/>
  <c r="H502" i="34" s="1"/>
  <c r="N413" i="29"/>
  <c r="F440" i="30"/>
  <c r="H151" i="30"/>
  <c r="F121" i="48"/>
  <c r="F119" i="48" s="1"/>
  <c r="K419" i="26"/>
  <c r="O18" i="25"/>
  <c r="H43" i="27"/>
  <c r="N252" i="43"/>
  <c r="N484" i="39"/>
  <c r="L399" i="47"/>
  <c r="L397" i="47" s="1"/>
  <c r="N419" i="43"/>
  <c r="I248" i="47"/>
  <c r="I246" i="47" s="1"/>
  <c r="O197" i="50"/>
  <c r="O454" i="50" s="1"/>
  <c r="E43" i="51"/>
  <c r="D222" i="47"/>
  <c r="J121" i="31"/>
  <c r="J435" i="31" s="1"/>
  <c r="I222" i="28"/>
  <c r="I220" i="28" s="1"/>
  <c r="I417" i="45"/>
  <c r="L49" i="45"/>
  <c r="L43" i="28"/>
  <c r="N222" i="29"/>
  <c r="L501" i="27"/>
  <c r="N403" i="27"/>
  <c r="E226" i="15"/>
  <c r="N459" i="15"/>
  <c r="N298" i="49"/>
  <c r="N296" i="49" s="1"/>
  <c r="L222" i="24"/>
  <c r="L220" i="24" s="1"/>
  <c r="F411" i="51"/>
  <c r="I24" i="51"/>
  <c r="N399" i="33"/>
  <c r="N397" i="33" s="1"/>
  <c r="L411" i="38"/>
  <c r="O24" i="38"/>
  <c r="G197" i="28"/>
  <c r="G454" i="28" s="1"/>
  <c r="F411" i="27"/>
  <c r="I24" i="27"/>
  <c r="M399" i="41"/>
  <c r="M502" i="41" s="1"/>
  <c r="E75" i="29"/>
  <c r="N422" i="29"/>
  <c r="J220" i="40"/>
  <c r="O121" i="42"/>
  <c r="O435" i="42" s="1"/>
  <c r="J121" i="39"/>
  <c r="O197" i="34"/>
  <c r="O454" i="34" s="1"/>
  <c r="J43" i="47"/>
  <c r="J49" i="47" s="1"/>
  <c r="L298" i="48"/>
  <c r="L296" i="48" s="1"/>
  <c r="J197" i="39"/>
  <c r="J454" i="39" s="1"/>
  <c r="G222" i="24"/>
  <c r="G460" i="24" s="1"/>
  <c r="H121" i="32"/>
  <c r="H435" i="32" s="1"/>
  <c r="K413" i="36"/>
  <c r="N71" i="37"/>
  <c r="N69" i="37" s="1"/>
  <c r="H147" i="50"/>
  <c r="H441" i="50" s="1"/>
  <c r="E419" i="27"/>
  <c r="L147" i="25"/>
  <c r="N302" i="15"/>
  <c r="L477" i="15"/>
  <c r="E399" i="45"/>
  <c r="E502" i="45" s="1"/>
  <c r="L248" i="39"/>
  <c r="L246" i="39" s="1"/>
  <c r="K71" i="34"/>
  <c r="K423" i="34" s="1"/>
  <c r="I147" i="44"/>
  <c r="E419" i="42"/>
  <c r="L147" i="40"/>
  <c r="L145" i="40" s="1"/>
  <c r="I440" i="40"/>
  <c r="K151" i="40"/>
  <c r="D121" i="27"/>
  <c r="D435" i="27" s="1"/>
  <c r="E403" i="41"/>
  <c r="N501" i="41"/>
  <c r="M18" i="27"/>
  <c r="J222" i="41"/>
  <c r="J460" i="41" s="1"/>
  <c r="N252" i="48"/>
  <c r="L465" i="48"/>
  <c r="H119" i="34"/>
  <c r="I399" i="49"/>
  <c r="I397" i="49" s="1"/>
  <c r="N399" i="42"/>
  <c r="N397" i="42" s="1"/>
  <c r="K419" i="50"/>
  <c r="L24" i="38"/>
  <c r="I411" i="38"/>
  <c r="H43" i="39"/>
  <c r="N71" i="32"/>
  <c r="N69" i="32" s="1"/>
  <c r="E298" i="15"/>
  <c r="E478" i="15" s="1"/>
  <c r="K222" i="25"/>
  <c r="K460" i="25" s="1"/>
  <c r="N411" i="45"/>
  <c r="F24" i="45"/>
  <c r="F413" i="45" s="1"/>
  <c r="J248" i="41"/>
  <c r="J466" i="41" s="1"/>
  <c r="F459" i="25"/>
  <c r="H226" i="25"/>
  <c r="N399" i="35"/>
  <c r="N397" i="35" s="1"/>
  <c r="O248" i="39"/>
  <c r="O466" i="39" s="1"/>
  <c r="I147" i="39"/>
  <c r="I145" i="39" s="1"/>
  <c r="N252" i="33"/>
  <c r="L465" i="33"/>
  <c r="G248" i="32"/>
  <c r="G466" i="32" s="1"/>
  <c r="F248" i="15"/>
  <c r="F246" i="15" s="1"/>
  <c r="N71" i="30"/>
  <c r="N69" i="30" s="1"/>
  <c r="I197" i="33"/>
  <c r="I195" i="33" s="1"/>
  <c r="O324" i="27"/>
  <c r="O484" i="27" s="1"/>
  <c r="L147" i="48"/>
  <c r="L145" i="48" s="1"/>
  <c r="F197" i="31"/>
  <c r="J18" i="48"/>
  <c r="N147" i="41"/>
  <c r="N145" i="41" s="1"/>
  <c r="H302" i="36"/>
  <c r="F477" i="36"/>
  <c r="O43" i="47"/>
  <c r="D43" i="28"/>
  <c r="O71" i="35"/>
  <c r="O423" i="35" s="1"/>
  <c r="N483" i="30"/>
  <c r="E328" i="30"/>
  <c r="G298" i="45"/>
  <c r="G478" i="45" s="1"/>
  <c r="H195" i="24"/>
  <c r="H298" i="52"/>
  <c r="H478" i="52" s="1"/>
  <c r="D197" i="26"/>
  <c r="D454" i="26" s="1"/>
  <c r="E195" i="35"/>
  <c r="M399" i="46"/>
  <c r="M502" i="46" s="1"/>
  <c r="N422" i="31"/>
  <c r="E75" i="31"/>
  <c r="D324" i="33"/>
  <c r="D484" i="33" s="1"/>
  <c r="G399" i="52"/>
  <c r="G502" i="52" s="1"/>
  <c r="I71" i="30"/>
  <c r="I69" i="30" s="1"/>
  <c r="D399" i="38"/>
  <c r="D502" i="38" s="1"/>
  <c r="N147" i="26"/>
  <c r="N145" i="26" s="1"/>
  <c r="M399" i="48"/>
  <c r="M502" i="48" s="1"/>
  <c r="D197" i="47"/>
  <c r="N324" i="33"/>
  <c r="N322" i="33" s="1"/>
  <c r="E18" i="28"/>
  <c r="L477" i="45"/>
  <c r="N302" i="45"/>
  <c r="K197" i="47"/>
  <c r="K454" i="47" s="1"/>
  <c r="L459" i="48"/>
  <c r="N226" i="48"/>
  <c r="J119" i="36"/>
  <c r="N252" i="32"/>
  <c r="E222" i="46"/>
  <c r="E460" i="46" s="1"/>
  <c r="D147" i="32"/>
  <c r="D441" i="32" s="1"/>
  <c r="N413" i="47"/>
  <c r="J248" i="36"/>
  <c r="J466" i="36" s="1"/>
  <c r="L147" i="29"/>
  <c r="L145" i="29" s="1"/>
  <c r="E18" i="37"/>
  <c r="E121" i="25"/>
  <c r="E435" i="25" s="1"/>
  <c r="E121" i="15"/>
  <c r="E435" i="15" s="1"/>
  <c r="G248" i="26"/>
  <c r="G466" i="26" s="1"/>
  <c r="H298" i="44"/>
  <c r="H478" i="44" s="1"/>
  <c r="F147" i="29"/>
  <c r="F145" i="29" s="1"/>
  <c r="E403" i="50"/>
  <c r="N399" i="43"/>
  <c r="N397" i="43" s="1"/>
  <c r="K121" i="47"/>
  <c r="K435" i="47" s="1"/>
  <c r="L121" i="48"/>
  <c r="L119" i="48" s="1"/>
  <c r="N324" i="42"/>
  <c r="N322" i="42" s="1"/>
  <c r="J197" i="36"/>
  <c r="J454" i="36" s="1"/>
  <c r="F197" i="25"/>
  <c r="F195" i="25" s="1"/>
  <c r="L324" i="41"/>
  <c r="L322" i="41" s="1"/>
  <c r="J324" i="25"/>
  <c r="J484" i="25" s="1"/>
  <c r="G248" i="28"/>
  <c r="G466" i="28" s="1"/>
  <c r="M399" i="43"/>
  <c r="M502" i="43" s="1"/>
  <c r="O399" i="52"/>
  <c r="O502" i="52" s="1"/>
  <c r="O18" i="24"/>
  <c r="K296" i="43"/>
  <c r="D145" i="50"/>
  <c r="F222" i="38"/>
  <c r="F220" i="38" s="1"/>
  <c r="F298" i="46"/>
  <c r="F296" i="46" s="1"/>
  <c r="K399" i="31"/>
  <c r="K502" i="31" s="1"/>
  <c r="K298" i="28"/>
  <c r="K478" i="28" s="1"/>
  <c r="K302" i="15"/>
  <c r="I477" i="15"/>
  <c r="M121" i="29"/>
  <c r="M435" i="29" s="1"/>
  <c r="M43" i="51"/>
  <c r="M49" i="51" s="1"/>
  <c r="K121" i="27"/>
  <c r="K435" i="27" s="1"/>
  <c r="D248" i="49"/>
  <c r="D466" i="49" s="1"/>
  <c r="K397" i="49"/>
  <c r="M195" i="45"/>
  <c r="I248" i="39"/>
  <c r="I246" i="39" s="1"/>
  <c r="K147" i="27"/>
  <c r="K441" i="27" s="1"/>
  <c r="N298" i="43"/>
  <c r="N296" i="43" s="1"/>
  <c r="L434" i="24"/>
  <c r="N125" i="24"/>
  <c r="F121" i="41"/>
  <c r="F119" i="41" s="1"/>
  <c r="I399" i="40"/>
  <c r="H419" i="46"/>
  <c r="I459" i="43"/>
  <c r="K226" i="43"/>
  <c r="K197" i="42"/>
  <c r="K454" i="42" s="1"/>
  <c r="H324" i="25"/>
  <c r="H484" i="25" s="1"/>
  <c r="K413" i="25"/>
  <c r="J43" i="50"/>
  <c r="J399" i="25"/>
  <c r="J502" i="25" s="1"/>
  <c r="K18" i="30"/>
  <c r="D43" i="32"/>
  <c r="N501" i="47"/>
  <c r="E403" i="47"/>
  <c r="H252" i="45"/>
  <c r="M298" i="46"/>
  <c r="M478" i="46" s="1"/>
  <c r="L18" i="43"/>
  <c r="E147" i="37"/>
  <c r="E441" i="37" s="1"/>
  <c r="L121" i="42"/>
  <c r="N411" i="52"/>
  <c r="F24" i="52"/>
  <c r="F413" i="52" s="1"/>
  <c r="L411" i="30"/>
  <c r="O24" i="30"/>
  <c r="H399" i="41"/>
  <c r="N248" i="47"/>
  <c r="K248" i="28"/>
  <c r="M324" i="40"/>
  <c r="M484" i="40" s="1"/>
  <c r="M147" i="29"/>
  <c r="M441" i="29" s="1"/>
  <c r="H147" i="39"/>
  <c r="H441" i="39" s="1"/>
  <c r="I411" i="30"/>
  <c r="L24" i="30"/>
  <c r="F465" i="36"/>
  <c r="H252" i="36"/>
  <c r="I324" i="28"/>
  <c r="N75" i="46"/>
  <c r="L422" i="46"/>
  <c r="K403" i="41"/>
  <c r="I501" i="41"/>
  <c r="G71" i="35"/>
  <c r="G423" i="35" s="1"/>
  <c r="H298" i="28"/>
  <c r="H478" i="28" s="1"/>
  <c r="I484" i="42"/>
  <c r="D399" i="46"/>
  <c r="D502" i="46" s="1"/>
  <c r="H248" i="37"/>
  <c r="H466" i="37" s="1"/>
  <c r="O24" i="40"/>
  <c r="L411" i="40"/>
  <c r="F501" i="30"/>
  <c r="H403" i="30"/>
  <c r="M399" i="52"/>
  <c r="I24" i="37"/>
  <c r="F411" i="37"/>
  <c r="O147" i="39"/>
  <c r="O441" i="39" s="1"/>
  <c r="O399" i="41"/>
  <c r="I411" i="15"/>
  <c r="L24" i="15"/>
  <c r="O222" i="29"/>
  <c r="O460" i="29" s="1"/>
  <c r="G147" i="45"/>
  <c r="G441" i="45" s="1"/>
  <c r="H419" i="50"/>
  <c r="L492" i="29"/>
  <c r="L147" i="43"/>
  <c r="J222" i="31"/>
  <c r="J460" i="31" s="1"/>
  <c r="F298" i="26"/>
  <c r="F296" i="26" s="1"/>
  <c r="M147" i="33"/>
  <c r="M441" i="33" s="1"/>
  <c r="D147" i="26"/>
  <c r="D441" i="26" s="1"/>
  <c r="H121" i="50"/>
  <c r="H435" i="50" s="1"/>
  <c r="I222" i="38"/>
  <c r="I220" i="38" s="1"/>
  <c r="K201" i="36"/>
  <c r="I453" i="36"/>
  <c r="K324" i="50"/>
  <c r="K484" i="50" s="1"/>
  <c r="L465" i="49"/>
  <c r="N252" i="49"/>
  <c r="N151" i="31"/>
  <c r="L440" i="31"/>
  <c r="H413" i="33"/>
  <c r="L248" i="35"/>
  <c r="L246" i="35" s="1"/>
  <c r="H220" i="32"/>
  <c r="N465" i="34"/>
  <c r="E252" i="34"/>
  <c r="K298" i="50"/>
  <c r="K478" i="50" s="1"/>
  <c r="E248" i="36"/>
  <c r="E466" i="36" s="1"/>
  <c r="L197" i="25"/>
  <c r="D324" i="25"/>
  <c r="D484" i="25" s="1"/>
  <c r="J18" i="45"/>
  <c r="N302" i="51"/>
  <c r="L477" i="51"/>
  <c r="F477" i="50"/>
  <c r="H302" i="50"/>
  <c r="I121" i="49"/>
  <c r="I119" i="49" s="1"/>
  <c r="J71" i="38"/>
  <c r="J423" i="38" s="1"/>
  <c r="H197" i="31"/>
  <c r="H454" i="31" s="1"/>
  <c r="K18" i="48"/>
  <c r="F324" i="34"/>
  <c r="F322" i="34" s="1"/>
  <c r="L422" i="47"/>
  <c r="N75" i="47"/>
  <c r="N483" i="24"/>
  <c r="E328" i="24"/>
  <c r="G18" i="29"/>
  <c r="H298" i="33"/>
  <c r="H478" i="33" s="1"/>
  <c r="H302" i="48"/>
  <c r="F477" i="48"/>
  <c r="N411" i="33"/>
  <c r="F24" i="33"/>
  <c r="F413" i="33" s="1"/>
  <c r="L453" i="24"/>
  <c r="N201" i="24"/>
  <c r="K328" i="36"/>
  <c r="K403" i="15"/>
  <c r="F474" i="42"/>
  <c r="G222" i="44"/>
  <c r="G460" i="44" s="1"/>
  <c r="K252" i="40"/>
  <c r="I465" i="40"/>
  <c r="G43" i="40"/>
  <c r="F483" i="32"/>
  <c r="H328" i="32"/>
  <c r="D399" i="43"/>
  <c r="D502" i="43" s="1"/>
  <c r="F71" i="48"/>
  <c r="E248" i="34"/>
  <c r="O248" i="48"/>
  <c r="O197" i="30"/>
  <c r="O454" i="30" s="1"/>
  <c r="M18" i="51"/>
  <c r="M24" i="51" s="1"/>
  <c r="L222" i="15"/>
  <c r="L220" i="15" s="1"/>
  <c r="D121" i="38"/>
  <c r="K151" i="49"/>
  <c r="I440" i="49"/>
  <c r="N417" i="36"/>
  <c r="F49" i="36"/>
  <c r="F466" i="45"/>
  <c r="G324" i="44"/>
  <c r="O24" i="42"/>
  <c r="L411" i="42"/>
  <c r="L222" i="34"/>
  <c r="L220" i="34" s="1"/>
  <c r="F324" i="36"/>
  <c r="F322" i="36" s="1"/>
  <c r="E71" i="31"/>
  <c r="L222" i="51"/>
  <c r="L220" i="51" s="1"/>
  <c r="N298" i="15"/>
  <c r="N296" i="15" s="1"/>
  <c r="D43" i="43"/>
  <c r="L466" i="47"/>
  <c r="L71" i="44"/>
  <c r="L69" i="44" s="1"/>
  <c r="F147" i="32"/>
  <c r="F145" i="32" s="1"/>
  <c r="F411" i="52"/>
  <c r="I24" i="52"/>
  <c r="F453" i="51"/>
  <c r="H201" i="51"/>
  <c r="K121" i="37"/>
  <c r="L459" i="35"/>
  <c r="N226" i="35"/>
  <c r="I49" i="49"/>
  <c r="F417" i="49"/>
  <c r="F483" i="15"/>
  <c r="H328" i="15"/>
  <c r="J324" i="15"/>
  <c r="M121" i="36"/>
  <c r="D222" i="51"/>
  <c r="D460" i="51" s="1"/>
  <c r="L197" i="42"/>
  <c r="L195" i="42" s="1"/>
  <c r="F417" i="24"/>
  <c r="I49" i="24"/>
  <c r="M222" i="47"/>
  <c r="M460" i="47" s="1"/>
  <c r="J248" i="40"/>
  <c r="J466" i="40" s="1"/>
  <c r="G71" i="33"/>
  <c r="G423" i="33" s="1"/>
  <c r="H18" i="38"/>
  <c r="M18" i="44"/>
  <c r="M24" i="44" s="1"/>
  <c r="G197" i="46"/>
  <c r="G454" i="46" s="1"/>
  <c r="I43" i="51"/>
  <c r="D399" i="24"/>
  <c r="D502" i="24" s="1"/>
  <c r="G298" i="39"/>
  <c r="G478" i="39" s="1"/>
  <c r="N75" i="51"/>
  <c r="L422" i="51"/>
  <c r="O43" i="34"/>
  <c r="D246" i="30"/>
  <c r="M121" i="37"/>
  <c r="M435" i="37" s="1"/>
  <c r="M71" i="42"/>
  <c r="K71" i="48"/>
  <c r="E399" i="43"/>
  <c r="E502" i="43" s="1"/>
  <c r="M18" i="48"/>
  <c r="F147" i="40"/>
  <c r="F145" i="40" s="1"/>
  <c r="N121" i="24"/>
  <c r="N119" i="24" s="1"/>
  <c r="D298" i="35"/>
  <c r="D478" i="35" s="1"/>
  <c r="E399" i="35"/>
  <c r="J197" i="25"/>
  <c r="L399" i="43"/>
  <c r="L397" i="43" s="1"/>
  <c r="K201" i="51"/>
  <c r="F121" i="44"/>
  <c r="F119" i="44" s="1"/>
  <c r="M147" i="42"/>
  <c r="M441" i="42" s="1"/>
  <c r="N434" i="32"/>
  <c r="E125" i="32"/>
  <c r="J147" i="31"/>
  <c r="J441" i="31" s="1"/>
  <c r="E147" i="50"/>
  <c r="E441" i="50" s="1"/>
  <c r="H399" i="42"/>
  <c r="H502" i="42" s="1"/>
  <c r="O324" i="36"/>
  <c r="O484" i="36" s="1"/>
  <c r="N324" i="34"/>
  <c r="N322" i="34" s="1"/>
  <c r="G248" i="27"/>
  <c r="G466" i="27" s="1"/>
  <c r="O399" i="45"/>
  <c r="O502" i="45" s="1"/>
  <c r="K248" i="45"/>
  <c r="K466" i="45" s="1"/>
  <c r="M248" i="52"/>
  <c r="M466" i="52" s="1"/>
  <c r="H419" i="37"/>
  <c r="I483" i="33"/>
  <c r="K328" i="33"/>
  <c r="M324" i="26"/>
  <c r="N298" i="37"/>
  <c r="N296" i="37" s="1"/>
  <c r="K18" i="42"/>
  <c r="J24" i="42" s="1"/>
  <c r="I324" i="49"/>
  <c r="I322" i="49" s="1"/>
  <c r="I121" i="35"/>
  <c r="I119" i="35" s="1"/>
  <c r="O147" i="29"/>
  <c r="O441" i="29" s="1"/>
  <c r="M197" i="41"/>
  <c r="I248" i="33"/>
  <c r="I246" i="33" s="1"/>
  <c r="O49" i="30"/>
  <c r="L417" i="30"/>
  <c r="O298" i="35"/>
  <c r="O478" i="35" s="1"/>
  <c r="L324" i="34"/>
  <c r="L322" i="34" s="1"/>
  <c r="G18" i="32"/>
  <c r="G322" i="30"/>
  <c r="J145" i="28"/>
  <c r="M147" i="43"/>
  <c r="M441" i="43" s="1"/>
  <c r="L298" i="34"/>
  <c r="L296" i="34" s="1"/>
  <c r="D248" i="33"/>
  <c r="D466" i="33" s="1"/>
  <c r="G298" i="43"/>
  <c r="G478" i="43" s="1"/>
  <c r="G18" i="31"/>
  <c r="G24" i="31" s="1"/>
  <c r="D197" i="31"/>
  <c r="D454" i="31" s="1"/>
  <c r="F298" i="43"/>
  <c r="F296" i="43" s="1"/>
  <c r="G121" i="51"/>
  <c r="G435" i="51" s="1"/>
  <c r="L324" i="45"/>
  <c r="L322" i="45" s="1"/>
  <c r="N434" i="28"/>
  <c r="E125" i="28"/>
  <c r="L434" i="35"/>
  <c r="N125" i="35"/>
  <c r="M324" i="15"/>
  <c r="M484" i="15" s="1"/>
  <c r="F298" i="29"/>
  <c r="F296" i="29" s="1"/>
  <c r="K75" i="45"/>
  <c r="I422" i="45"/>
  <c r="K302" i="37"/>
  <c r="I477" i="37"/>
  <c r="J248" i="43"/>
  <c r="J466" i="43" s="1"/>
  <c r="E296" i="27"/>
  <c r="D222" i="36"/>
  <c r="L121" i="45"/>
  <c r="L119" i="45" s="1"/>
  <c r="D18" i="26"/>
  <c r="H413" i="41"/>
  <c r="F222" i="34"/>
  <c r="F220" i="34" s="1"/>
  <c r="J121" i="33"/>
  <c r="J435" i="33" s="1"/>
  <c r="K197" i="40"/>
  <c r="K454" i="40" s="1"/>
  <c r="E413" i="15"/>
  <c r="J197" i="33"/>
  <c r="J454" i="33" s="1"/>
  <c r="N125" i="51"/>
  <c r="L434" i="51"/>
  <c r="I248" i="35"/>
  <c r="I246" i="35" s="1"/>
  <c r="N453" i="35"/>
  <c r="E252" i="46"/>
  <c r="O24" i="33"/>
  <c r="L411" i="33"/>
  <c r="L147" i="37"/>
  <c r="L145" i="37" s="1"/>
  <c r="E324" i="38"/>
  <c r="E484" i="38" s="1"/>
  <c r="L222" i="28"/>
  <c r="L220" i="28" s="1"/>
  <c r="D147" i="30"/>
  <c r="D441" i="30" s="1"/>
  <c r="M248" i="26"/>
  <c r="M466" i="26" s="1"/>
  <c r="K147" i="29"/>
  <c r="K441" i="29" s="1"/>
  <c r="E197" i="25"/>
  <c r="L298" i="38"/>
  <c r="L296" i="38" s="1"/>
  <c r="L121" i="44"/>
  <c r="L119" i="44" s="1"/>
  <c r="H419" i="24"/>
  <c r="G298" i="40"/>
  <c r="G478" i="40" s="1"/>
  <c r="M43" i="35"/>
  <c r="M49" i="35" s="1"/>
  <c r="H399" i="37"/>
  <c r="D248" i="27"/>
  <c r="D466" i="27" s="1"/>
  <c r="M147" i="40"/>
  <c r="M441" i="40" s="1"/>
  <c r="G222" i="29"/>
  <c r="G460" i="29" s="1"/>
  <c r="E201" i="29"/>
  <c r="N453" i="29"/>
  <c r="M222" i="26"/>
  <c r="I24" i="35"/>
  <c r="F411" i="35"/>
  <c r="J71" i="48"/>
  <c r="J423" i="48" s="1"/>
  <c r="F440" i="24"/>
  <c r="H151" i="24"/>
  <c r="L399" i="50"/>
  <c r="L397" i="50" s="1"/>
  <c r="N434" i="46"/>
  <c r="E125" i="46"/>
  <c r="N501" i="24"/>
  <c r="E403" i="24"/>
  <c r="H43" i="50"/>
  <c r="G49" i="50" s="1"/>
  <c r="E419" i="28"/>
  <c r="O71" i="27"/>
  <c r="O423" i="27" s="1"/>
  <c r="M399" i="39"/>
  <c r="D69" i="24"/>
  <c r="E399" i="34"/>
  <c r="E502" i="34" s="1"/>
  <c r="O429" i="47"/>
  <c r="F100" i="47"/>
  <c r="I411" i="50"/>
  <c r="L24" i="50"/>
  <c r="M399" i="24"/>
  <c r="M502" i="24" s="1"/>
  <c r="I459" i="37"/>
  <c r="K226" i="37"/>
  <c r="D197" i="36"/>
  <c r="D454" i="36" s="1"/>
  <c r="E121" i="41"/>
  <c r="E435" i="41" s="1"/>
  <c r="M399" i="47"/>
  <c r="F298" i="28"/>
  <c r="F296" i="28" s="1"/>
  <c r="I197" i="28"/>
  <c r="I195" i="28" s="1"/>
  <c r="M222" i="49"/>
  <c r="M460" i="49" s="1"/>
  <c r="N403" i="38"/>
  <c r="D145" i="46"/>
  <c r="H324" i="43"/>
  <c r="H484" i="43" s="1"/>
  <c r="O43" i="44"/>
  <c r="K328" i="48"/>
  <c r="I483" i="48"/>
  <c r="O24" i="37"/>
  <c r="L411" i="37"/>
  <c r="E201" i="37"/>
  <c r="N453" i="37"/>
  <c r="N501" i="38"/>
  <c r="E403" i="38"/>
  <c r="O71" i="38"/>
  <c r="O423" i="38" s="1"/>
  <c r="E125" i="43"/>
  <c r="F483" i="30"/>
  <c r="H328" i="30"/>
  <c r="E222" i="34"/>
  <c r="F447" i="43"/>
  <c r="O399" i="43"/>
  <c r="O502" i="43" s="1"/>
  <c r="G248" i="39"/>
  <c r="G466" i="39" s="1"/>
  <c r="K413" i="51"/>
  <c r="I459" i="39"/>
  <c r="K226" i="39"/>
  <c r="N434" i="39"/>
  <c r="E125" i="39"/>
  <c r="M71" i="50"/>
  <c r="M423" i="50" s="1"/>
  <c r="L298" i="26"/>
  <c r="L296" i="26" s="1"/>
  <c r="H248" i="30"/>
  <c r="H466" i="30" s="1"/>
  <c r="M248" i="45"/>
  <c r="M466" i="45" s="1"/>
  <c r="I71" i="27"/>
  <c r="I69" i="27" s="1"/>
  <c r="H71" i="27"/>
  <c r="H423" i="27" s="1"/>
  <c r="L248" i="52"/>
  <c r="L246" i="52" s="1"/>
  <c r="K151" i="52"/>
  <c r="I440" i="52"/>
  <c r="N121" i="50"/>
  <c r="N119" i="50" s="1"/>
  <c r="G121" i="33"/>
  <c r="G435" i="33" s="1"/>
  <c r="D248" i="31"/>
  <c r="D466" i="31" s="1"/>
  <c r="I222" i="36"/>
  <c r="I220" i="36" s="1"/>
  <c r="E413" i="39"/>
  <c r="M71" i="30"/>
  <c r="I411" i="39"/>
  <c r="L24" i="39"/>
  <c r="D298" i="25"/>
  <c r="D478" i="25" s="1"/>
  <c r="E75" i="50"/>
  <c r="O145" i="44"/>
  <c r="K302" i="26"/>
  <c r="E324" i="50"/>
  <c r="F459" i="46"/>
  <c r="I248" i="32"/>
  <c r="I246" i="32" s="1"/>
  <c r="K399" i="40"/>
  <c r="K502" i="40" s="1"/>
  <c r="N222" i="34"/>
  <c r="N220" i="34" s="1"/>
  <c r="L453" i="30"/>
  <c r="N201" i="30"/>
  <c r="L441" i="45"/>
  <c r="N454" i="15"/>
  <c r="E399" i="47"/>
  <c r="E502" i="47" s="1"/>
  <c r="I324" i="35"/>
  <c r="I322" i="35" s="1"/>
  <c r="M298" i="45"/>
  <c r="M478" i="45" s="1"/>
  <c r="E252" i="35"/>
  <c r="N465" i="35"/>
  <c r="J222" i="33"/>
  <c r="J460" i="33" s="1"/>
  <c r="I324" i="52"/>
  <c r="I417" i="24"/>
  <c r="L49" i="24"/>
  <c r="E419" i="40"/>
  <c r="J399" i="34"/>
  <c r="J502" i="34" s="1"/>
  <c r="H222" i="24"/>
  <c r="H460" i="24" s="1"/>
  <c r="L465" i="38"/>
  <c r="N252" i="38"/>
  <c r="D324" i="15"/>
  <c r="D484" i="15" s="1"/>
  <c r="D18" i="15"/>
  <c r="E18" i="25"/>
  <c r="E43" i="47"/>
  <c r="E322" i="43"/>
  <c r="I423" i="24"/>
  <c r="L71" i="33"/>
  <c r="L69" i="33" s="1"/>
  <c r="J399" i="24"/>
  <c r="J502" i="24" s="1"/>
  <c r="H18" i="32"/>
  <c r="O248" i="28"/>
  <c r="O466" i="28" s="1"/>
  <c r="K248" i="36"/>
  <c r="K466" i="36" s="1"/>
  <c r="F121" i="49"/>
  <c r="N71" i="44"/>
  <c r="N69" i="44" s="1"/>
  <c r="N477" i="40"/>
  <c r="E302" i="40"/>
  <c r="N449" i="47"/>
  <c r="H75" i="32"/>
  <c r="F422" i="32"/>
  <c r="K324" i="30"/>
  <c r="K484" i="30" s="1"/>
  <c r="N222" i="24"/>
  <c r="L453" i="49"/>
  <c r="N201" i="49"/>
  <c r="N147" i="45"/>
  <c r="O151" i="45" s="1"/>
  <c r="L453" i="51"/>
  <c r="N201" i="51"/>
  <c r="K121" i="32"/>
  <c r="N453" i="48"/>
  <c r="E201" i="48"/>
  <c r="H298" i="42"/>
  <c r="H478" i="42" s="1"/>
  <c r="D324" i="35"/>
  <c r="D484" i="35" s="1"/>
  <c r="F501" i="44"/>
  <c r="H403" i="44"/>
  <c r="E121" i="42"/>
  <c r="E435" i="42" s="1"/>
  <c r="D147" i="25"/>
  <c r="D441" i="25" s="1"/>
  <c r="D147" i="27"/>
  <c r="D441" i="27" s="1"/>
  <c r="K413" i="27"/>
  <c r="D71" i="52"/>
  <c r="D423" i="52" s="1"/>
  <c r="N465" i="43"/>
  <c r="E252" i="43"/>
  <c r="N419" i="15"/>
  <c r="M121" i="42"/>
  <c r="M435" i="42" s="1"/>
  <c r="H296" i="36"/>
  <c r="D248" i="25"/>
  <c r="D466" i="25" s="1"/>
  <c r="H449" i="43"/>
  <c r="K222" i="39"/>
  <c r="K460" i="39" s="1"/>
  <c r="O222" i="51"/>
  <c r="O460" i="51" s="1"/>
  <c r="N477" i="44"/>
  <c r="E302" i="44"/>
  <c r="L501" i="42"/>
  <c r="N403" i="42"/>
  <c r="K324" i="33"/>
  <c r="K484" i="33" s="1"/>
  <c r="J46" i="35"/>
  <c r="J415" i="35"/>
  <c r="N501" i="29"/>
  <c r="E403" i="29"/>
  <c r="M298" i="27"/>
  <c r="M478" i="27" s="1"/>
  <c r="M71" i="41"/>
  <c r="M423" i="41" s="1"/>
  <c r="I147" i="31"/>
  <c r="I145" i="31" s="1"/>
  <c r="D452" i="39"/>
  <c r="H222" i="46"/>
  <c r="H460" i="46" s="1"/>
  <c r="E201" i="28"/>
  <c r="N453" i="28"/>
  <c r="D147" i="49"/>
  <c r="D324" i="39"/>
  <c r="D484" i="39" s="1"/>
  <c r="J248" i="46"/>
  <c r="J466" i="46" s="1"/>
  <c r="H151" i="39"/>
  <c r="F440" i="39"/>
  <c r="N324" i="40"/>
  <c r="N322" i="40" s="1"/>
  <c r="O197" i="52"/>
  <c r="O454" i="52" s="1"/>
  <c r="F483" i="26"/>
  <c r="H328" i="26"/>
  <c r="E197" i="28"/>
  <c r="E454" i="28" s="1"/>
  <c r="M147" i="30"/>
  <c r="M441" i="30" s="1"/>
  <c r="K75" i="41"/>
  <c r="I422" i="41"/>
  <c r="I222" i="35"/>
  <c r="I220" i="35" s="1"/>
  <c r="J409" i="34"/>
  <c r="E252" i="28"/>
  <c r="N465" i="28"/>
  <c r="H197" i="51"/>
  <c r="H454" i="51" s="1"/>
  <c r="F71" i="34"/>
  <c r="F69" i="34" s="1"/>
  <c r="G409" i="38"/>
  <c r="G21" i="38"/>
  <c r="G197" i="44"/>
  <c r="G454" i="44" s="1"/>
  <c r="H324" i="49"/>
  <c r="H484" i="49" s="1"/>
  <c r="I71" i="42"/>
  <c r="I69" i="42" s="1"/>
  <c r="N502" i="28"/>
  <c r="J415" i="28"/>
  <c r="J46" i="28"/>
  <c r="D399" i="51"/>
  <c r="D502" i="51" s="1"/>
  <c r="K151" i="41"/>
  <c r="N409" i="28"/>
  <c r="N21" i="28"/>
  <c r="K226" i="44"/>
  <c r="N434" i="40"/>
  <c r="E125" i="40"/>
  <c r="D415" i="49"/>
  <c r="F324" i="44"/>
  <c r="F322" i="44" s="1"/>
  <c r="M248" i="31"/>
  <c r="M466" i="31" s="1"/>
  <c r="K71" i="39"/>
  <c r="K423" i="39" s="1"/>
  <c r="J324" i="33"/>
  <c r="F417" i="52"/>
  <c r="I49" i="52"/>
  <c r="O399" i="44"/>
  <c r="O502" i="44" s="1"/>
  <c r="L197" i="37"/>
  <c r="L195" i="37" s="1"/>
  <c r="J324" i="39"/>
  <c r="J484" i="39" s="1"/>
  <c r="I121" i="47"/>
  <c r="I119" i="47" s="1"/>
  <c r="D147" i="24"/>
  <c r="D441" i="24" s="1"/>
  <c r="O222" i="50"/>
  <c r="O460" i="50" s="1"/>
  <c r="F459" i="27"/>
  <c r="H226" i="27"/>
  <c r="D121" i="43"/>
  <c r="D435" i="43" s="1"/>
  <c r="I501" i="30"/>
  <c r="K403" i="30"/>
  <c r="D298" i="27"/>
  <c r="D478" i="27" s="1"/>
  <c r="L422" i="29"/>
  <c r="N75" i="29"/>
  <c r="L248" i="28"/>
  <c r="F399" i="35"/>
  <c r="F397" i="35" s="1"/>
  <c r="H121" i="49"/>
  <c r="H435" i="49" s="1"/>
  <c r="J324" i="46"/>
  <c r="J484" i="46" s="1"/>
  <c r="N71" i="49"/>
  <c r="J21" i="40"/>
  <c r="J409" i="40"/>
  <c r="I434" i="40"/>
  <c r="K125" i="40"/>
  <c r="L121" i="31"/>
  <c r="D147" i="35"/>
  <c r="D441" i="35" s="1"/>
  <c r="M71" i="34"/>
  <c r="M423" i="34" s="1"/>
  <c r="K248" i="42"/>
  <c r="K466" i="42" s="1"/>
  <c r="L298" i="29"/>
  <c r="L296" i="29" s="1"/>
  <c r="N501" i="25"/>
  <c r="E403" i="25"/>
  <c r="F324" i="45"/>
  <c r="F322" i="45" s="1"/>
  <c r="L415" i="31"/>
  <c r="L46" i="31"/>
  <c r="J248" i="28"/>
  <c r="J466" i="28" s="1"/>
  <c r="J439" i="49"/>
  <c r="J148" i="49"/>
  <c r="F431" i="27"/>
  <c r="N46" i="37"/>
  <c r="N415" i="37"/>
  <c r="I299" i="38"/>
  <c r="I476" i="38"/>
  <c r="I411" i="40"/>
  <c r="L24" i="40"/>
  <c r="H248" i="33"/>
  <c r="H466" i="33" s="1"/>
  <c r="G324" i="38"/>
  <c r="G484" i="38" s="1"/>
  <c r="K324" i="15"/>
  <c r="K484" i="15" s="1"/>
  <c r="I483" i="29"/>
  <c r="I508" i="29" s="1"/>
  <c r="I516" i="29" s="1"/>
  <c r="C564" i="29" s="1"/>
  <c r="K328" i="29"/>
  <c r="M324" i="37"/>
  <c r="M484" i="37" s="1"/>
  <c r="D248" i="29"/>
  <c r="D466" i="29" s="1"/>
  <c r="F434" i="25"/>
  <c r="H125" i="25"/>
  <c r="J498" i="31"/>
  <c r="D627" i="31" s="1"/>
  <c r="I49" i="32"/>
  <c r="F417" i="32"/>
  <c r="L121" i="36"/>
  <c r="L119" i="36" s="1"/>
  <c r="H147" i="27"/>
  <c r="H441" i="27" s="1"/>
  <c r="N419" i="27"/>
  <c r="E399" i="24"/>
  <c r="E502" i="24" s="1"/>
  <c r="K197" i="36"/>
  <c r="K454" i="36" s="1"/>
  <c r="E197" i="24"/>
  <c r="E454" i="24" s="1"/>
  <c r="O21" i="38"/>
  <c r="O409" i="38"/>
  <c r="N147" i="50"/>
  <c r="J248" i="47"/>
  <c r="J466" i="47" s="1"/>
  <c r="F121" i="45"/>
  <c r="F119" i="45" s="1"/>
  <c r="K222" i="32"/>
  <c r="J296" i="37"/>
  <c r="K18" i="27"/>
  <c r="O71" i="37"/>
  <c r="O423" i="37" s="1"/>
  <c r="J197" i="52"/>
  <c r="J454" i="52" s="1"/>
  <c r="O43" i="33"/>
  <c r="I477" i="24"/>
  <c r="K302" i="24"/>
  <c r="N121" i="33"/>
  <c r="N119" i="33" s="1"/>
  <c r="N477" i="26"/>
  <c r="E302" i="26"/>
  <c r="L197" i="27"/>
  <c r="K125" i="27"/>
  <c r="I434" i="27"/>
  <c r="K147" i="28"/>
  <c r="K441" i="28" s="1"/>
  <c r="D147" i="29"/>
  <c r="D441" i="29" s="1"/>
  <c r="O145" i="51"/>
  <c r="I484" i="46"/>
  <c r="M399" i="49"/>
  <c r="N69" i="27"/>
  <c r="K296" i="15"/>
  <c r="J195" i="27"/>
  <c r="K399" i="32"/>
  <c r="K502" i="32" s="1"/>
  <c r="G121" i="47"/>
  <c r="G435" i="47" s="1"/>
  <c r="H413" i="40"/>
  <c r="N71" i="42"/>
  <c r="N69" i="42" s="1"/>
  <c r="F43" i="32"/>
  <c r="G248" i="31"/>
  <c r="G466" i="31" s="1"/>
  <c r="H18" i="52"/>
  <c r="G24" i="52" s="1"/>
  <c r="E147" i="52"/>
  <c r="E441" i="52" s="1"/>
  <c r="H18" i="28"/>
  <c r="H419" i="25"/>
  <c r="K71" i="35"/>
  <c r="K423" i="35" s="1"/>
  <c r="N440" i="35"/>
  <c r="E151" i="35"/>
  <c r="K399" i="51"/>
  <c r="K502" i="51" s="1"/>
  <c r="N298" i="51"/>
  <c r="N296" i="51" s="1"/>
  <c r="L24" i="48"/>
  <c r="I411" i="48"/>
  <c r="H222" i="52"/>
  <c r="H460" i="52" s="1"/>
  <c r="E324" i="37"/>
  <c r="E484" i="37" s="1"/>
  <c r="N222" i="48"/>
  <c r="N220" i="48" s="1"/>
  <c r="J298" i="34"/>
  <c r="J478" i="34" s="1"/>
  <c r="E197" i="33"/>
  <c r="K226" i="30"/>
  <c r="I459" i="30"/>
  <c r="F483" i="40"/>
  <c r="H328" i="40"/>
  <c r="E43" i="29"/>
  <c r="N501" i="51"/>
  <c r="E403" i="51"/>
  <c r="L466" i="43"/>
  <c r="L440" i="39"/>
  <c r="N151" i="39"/>
  <c r="D18" i="43"/>
  <c r="O121" i="32"/>
  <c r="O435" i="32" s="1"/>
  <c r="F121" i="26"/>
  <c r="F119" i="26" s="1"/>
  <c r="K121" i="33"/>
  <c r="K435" i="33" s="1"/>
  <c r="N222" i="47"/>
  <c r="N220" i="47" s="1"/>
  <c r="E298" i="43"/>
  <c r="E478" i="43" s="1"/>
  <c r="K419" i="45"/>
  <c r="J18" i="30"/>
  <c r="J24" i="30" s="1"/>
  <c r="I298" i="41"/>
  <c r="I296" i="41" s="1"/>
  <c r="I459" i="26"/>
  <c r="K226" i="26"/>
  <c r="N411" i="43"/>
  <c r="F24" i="43"/>
  <c r="F413" i="43" s="1"/>
  <c r="F411" i="28"/>
  <c r="I24" i="28"/>
  <c r="N417" i="31"/>
  <c r="F49" i="31"/>
  <c r="E197" i="49"/>
  <c r="E454" i="49" s="1"/>
  <c r="K201" i="49"/>
  <c r="I453" i="49"/>
  <c r="H413" i="43"/>
  <c r="N422" i="24"/>
  <c r="H399" i="45"/>
  <c r="H502" i="45" s="1"/>
  <c r="I298" i="35"/>
  <c r="I296" i="35" s="1"/>
  <c r="O49" i="33"/>
  <c r="L417" i="33"/>
  <c r="H197" i="25"/>
  <c r="H454" i="25" s="1"/>
  <c r="E328" i="37"/>
  <c r="N483" i="37"/>
  <c r="I434" i="31"/>
  <c r="K125" i="31"/>
  <c r="G324" i="42"/>
  <c r="G484" i="42" s="1"/>
  <c r="K197" i="48"/>
  <c r="K454" i="48" s="1"/>
  <c r="E151" i="50"/>
  <c r="N440" i="50"/>
  <c r="M18" i="37"/>
  <c r="M399" i="32"/>
  <c r="M502" i="32" s="1"/>
  <c r="E147" i="25"/>
  <c r="E441" i="25" s="1"/>
  <c r="H298" i="49"/>
  <c r="H478" i="49" s="1"/>
  <c r="E298" i="34"/>
  <c r="E478" i="34" s="1"/>
  <c r="K480" i="38"/>
  <c r="J324" i="40"/>
  <c r="J484" i="40" s="1"/>
  <c r="K222" i="52"/>
  <c r="K460" i="52" s="1"/>
  <c r="K71" i="51"/>
  <c r="K423" i="51" s="1"/>
  <c r="H328" i="48"/>
  <c r="F483" i="48"/>
  <c r="N413" i="27"/>
  <c r="L18" i="49"/>
  <c r="E226" i="45"/>
  <c r="N459" i="45"/>
  <c r="F434" i="45"/>
  <c r="H125" i="45"/>
  <c r="K197" i="41"/>
  <c r="M121" i="41"/>
  <c r="M435" i="41" s="1"/>
  <c r="J222" i="27"/>
  <c r="J460" i="27" s="1"/>
  <c r="G147" i="34"/>
  <c r="G441" i="34" s="1"/>
  <c r="G69" i="29"/>
  <c r="K121" i="42"/>
  <c r="K435" i="42" s="1"/>
  <c r="D324" i="49"/>
  <c r="D484" i="49" s="1"/>
  <c r="G248" i="42"/>
  <c r="G466" i="42" s="1"/>
  <c r="K399" i="35"/>
  <c r="K502" i="35" s="1"/>
  <c r="N151" i="34"/>
  <c r="L440" i="34"/>
  <c r="K413" i="31"/>
  <c r="J197" i="35"/>
  <c r="J454" i="35" s="1"/>
  <c r="N302" i="25"/>
  <c r="L477" i="25"/>
  <c r="F477" i="35"/>
  <c r="H302" i="35"/>
  <c r="L483" i="30"/>
  <c r="N328" i="30"/>
  <c r="H248" i="24"/>
  <c r="H466" i="24" s="1"/>
  <c r="M298" i="26"/>
  <c r="M478" i="26" s="1"/>
  <c r="F453" i="35"/>
  <c r="H201" i="35"/>
  <c r="F222" i="24"/>
  <c r="E324" i="49"/>
  <c r="E484" i="49" s="1"/>
  <c r="J298" i="46"/>
  <c r="J478" i="46" s="1"/>
  <c r="F43" i="35"/>
  <c r="O43" i="25"/>
  <c r="D49" i="25" s="1"/>
  <c r="J43" i="45"/>
  <c r="O121" i="45"/>
  <c r="O435" i="45" s="1"/>
  <c r="E425" i="40"/>
  <c r="D121" i="52"/>
  <c r="D435" i="52" s="1"/>
  <c r="G324" i="34"/>
  <c r="G484" i="34" s="1"/>
  <c r="I18" i="34"/>
  <c r="O71" i="15"/>
  <c r="O423" i="15" s="1"/>
  <c r="F147" i="30"/>
  <c r="F145" i="30" s="1"/>
  <c r="J248" i="45"/>
  <c r="J466" i="45" s="1"/>
  <c r="H125" i="48"/>
  <c r="F434" i="48"/>
  <c r="N482" i="39"/>
  <c r="N325" i="39"/>
  <c r="L501" i="47"/>
  <c r="N403" i="47"/>
  <c r="O24" i="39"/>
  <c r="L411" i="39"/>
  <c r="L24" i="47"/>
  <c r="I411" i="47"/>
  <c r="N501" i="32"/>
  <c r="E403" i="32"/>
  <c r="H252" i="35"/>
  <c r="I465" i="47"/>
  <c r="K252" i="47"/>
  <c r="E399" i="52"/>
  <c r="E502" i="52" s="1"/>
  <c r="H324" i="47"/>
  <c r="H484" i="47" s="1"/>
  <c r="I324" i="38"/>
  <c r="I322" i="38" s="1"/>
  <c r="G43" i="38"/>
  <c r="N419" i="29"/>
  <c r="I46" i="45"/>
  <c r="I415" i="45"/>
  <c r="M121" i="15"/>
  <c r="M435" i="15" s="1"/>
  <c r="G43" i="25"/>
  <c r="G49" i="25" s="1"/>
  <c r="E226" i="29"/>
  <c r="N459" i="29"/>
  <c r="L399" i="27"/>
  <c r="L397" i="27" s="1"/>
  <c r="N222" i="15"/>
  <c r="H125" i="33"/>
  <c r="F434" i="33"/>
  <c r="F501" i="46"/>
  <c r="H403" i="46"/>
  <c r="H328" i="31"/>
  <c r="F483" i="31"/>
  <c r="L248" i="37"/>
  <c r="L246" i="37" s="1"/>
  <c r="O222" i="49"/>
  <c r="O460" i="49" s="1"/>
  <c r="N125" i="33"/>
  <c r="L434" i="33"/>
  <c r="O43" i="50"/>
  <c r="E324" i="15"/>
  <c r="E484" i="15" s="1"/>
  <c r="N71" i="29"/>
  <c r="N69" i="29" s="1"/>
  <c r="N417" i="24"/>
  <c r="F49" i="24"/>
  <c r="L434" i="40"/>
  <c r="N125" i="40"/>
  <c r="M324" i="33"/>
  <c r="M484" i="33" s="1"/>
  <c r="G298" i="51"/>
  <c r="G478" i="51" s="1"/>
  <c r="L18" i="45"/>
  <c r="I440" i="45"/>
  <c r="K151" i="45"/>
  <c r="N422" i="37"/>
  <c r="E75" i="37"/>
  <c r="L477" i="30"/>
  <c r="N302" i="30"/>
  <c r="D43" i="24"/>
  <c r="L298" i="15"/>
  <c r="L296" i="15" s="1"/>
  <c r="N18" i="34"/>
  <c r="L298" i="47"/>
  <c r="L296" i="47" s="1"/>
  <c r="K248" i="33"/>
  <c r="K466" i="33" s="1"/>
  <c r="N151" i="40"/>
  <c r="L440" i="40"/>
  <c r="E298" i="26"/>
  <c r="E478" i="26" s="1"/>
  <c r="I147" i="40"/>
  <c r="I145" i="40" s="1"/>
  <c r="J399" i="15"/>
  <c r="J502" i="15" s="1"/>
  <c r="N399" i="41"/>
  <c r="N397" i="41" s="1"/>
  <c r="D298" i="28"/>
  <c r="D478" i="28" s="1"/>
  <c r="L248" i="48"/>
  <c r="L246" i="48" s="1"/>
  <c r="O399" i="49"/>
  <c r="O502" i="49" s="1"/>
  <c r="E119" i="32"/>
  <c r="F434" i="52"/>
  <c r="H125" i="52"/>
  <c r="G43" i="43"/>
  <c r="F18" i="29"/>
  <c r="E403" i="42"/>
  <c r="N501" i="42"/>
  <c r="O24" i="44"/>
  <c r="L411" i="44"/>
  <c r="K121" i="35"/>
  <c r="K435" i="35" s="1"/>
  <c r="O121" i="40"/>
  <c r="O435" i="40" s="1"/>
  <c r="N417" i="39"/>
  <c r="F49" i="39"/>
  <c r="L24" i="32"/>
  <c r="I411" i="32"/>
  <c r="H121" i="30"/>
  <c r="H435" i="30" s="1"/>
  <c r="E298" i="38"/>
  <c r="E478" i="38" s="1"/>
  <c r="I411" i="31"/>
  <c r="L24" i="31"/>
  <c r="K399" i="28"/>
  <c r="K502" i="28" s="1"/>
  <c r="E75" i="32"/>
  <c r="N422" i="32"/>
  <c r="M222" i="41"/>
  <c r="M460" i="41" s="1"/>
  <c r="H43" i="45"/>
  <c r="M43" i="40"/>
  <c r="O18" i="42"/>
  <c r="M43" i="29"/>
  <c r="H419" i="38"/>
  <c r="F222" i="25"/>
  <c r="F220" i="25" s="1"/>
  <c r="D222" i="43"/>
  <c r="D460" i="43" s="1"/>
  <c r="N501" i="35"/>
  <c r="E403" i="35"/>
  <c r="F502" i="29"/>
  <c r="D18" i="24"/>
  <c r="K226" i="32"/>
  <c r="I459" i="32"/>
  <c r="L298" i="42"/>
  <c r="L296" i="42" s="1"/>
  <c r="I324" i="43"/>
  <c r="I322" i="43" s="1"/>
  <c r="H125" i="43"/>
  <c r="F434" i="43"/>
  <c r="M18" i="29"/>
  <c r="M24" i="29" s="1"/>
  <c r="L422" i="27"/>
  <c r="N75" i="27"/>
  <c r="I248" i="15"/>
  <c r="I246" i="15" s="1"/>
  <c r="D18" i="25"/>
  <c r="O248" i="25"/>
  <c r="O466" i="25" s="1"/>
  <c r="F71" i="28"/>
  <c r="F69" i="28" s="1"/>
  <c r="N478" i="42"/>
  <c r="F453" i="31"/>
  <c r="H201" i="31"/>
  <c r="E399" i="31"/>
  <c r="E502" i="31" s="1"/>
  <c r="G147" i="37"/>
  <c r="G441" i="37" s="1"/>
  <c r="N440" i="41"/>
  <c r="E151" i="41"/>
  <c r="F298" i="36"/>
  <c r="O147" i="38"/>
  <c r="O441" i="38" s="1"/>
  <c r="H71" i="28"/>
  <c r="H423" i="28" s="1"/>
  <c r="N411" i="32"/>
  <c r="F24" i="32"/>
  <c r="F413" i="32" s="1"/>
  <c r="O399" i="15"/>
  <c r="O502" i="15" s="1"/>
  <c r="I417" i="26"/>
  <c r="L49" i="26"/>
  <c r="N324" i="30"/>
  <c r="N322" i="30" s="1"/>
  <c r="M121" i="25"/>
  <c r="M435" i="25" s="1"/>
  <c r="L222" i="38"/>
  <c r="E328" i="33"/>
  <c r="N483" i="33"/>
  <c r="D222" i="28"/>
  <c r="D460" i="28" s="1"/>
  <c r="K413" i="15"/>
  <c r="N419" i="28"/>
  <c r="L298" i="45"/>
  <c r="L296" i="45" s="1"/>
  <c r="M298" i="43"/>
  <c r="M478" i="43" s="1"/>
  <c r="L222" i="48"/>
  <c r="G18" i="37"/>
  <c r="O43" i="30"/>
  <c r="J71" i="26"/>
  <c r="J423" i="26" s="1"/>
  <c r="K248" i="50"/>
  <c r="K466" i="50" s="1"/>
  <c r="K403" i="33"/>
  <c r="I501" i="33"/>
  <c r="F417" i="45"/>
  <c r="I49" i="45"/>
  <c r="L147" i="30"/>
  <c r="L145" i="30" s="1"/>
  <c r="D43" i="41"/>
  <c r="D49" i="41" s="1"/>
  <c r="E403" i="43"/>
  <c r="N501" i="43"/>
  <c r="K252" i="44"/>
  <c r="G71" i="24"/>
  <c r="G423" i="24" s="1"/>
  <c r="J147" i="52"/>
  <c r="J441" i="52" s="1"/>
  <c r="D298" i="48"/>
  <c r="D478" i="48" s="1"/>
  <c r="N125" i="48"/>
  <c r="L434" i="48"/>
  <c r="N483" i="42"/>
  <c r="E328" i="42"/>
  <c r="H222" i="47"/>
  <c r="H460" i="47" s="1"/>
  <c r="I147" i="38"/>
  <c r="I145" i="38" s="1"/>
  <c r="H252" i="42"/>
  <c r="F465" i="42"/>
  <c r="L71" i="50"/>
  <c r="L69" i="50" s="1"/>
  <c r="G18" i="41"/>
  <c r="N43" i="27"/>
  <c r="M49" i="27" s="1"/>
  <c r="M248" i="27"/>
  <c r="M466" i="27" s="1"/>
  <c r="G43" i="28"/>
  <c r="G49" i="28" s="1"/>
  <c r="N197" i="50"/>
  <c r="N195" i="50" s="1"/>
  <c r="E413" i="31"/>
  <c r="F459" i="38"/>
  <c r="F508" i="38" s="1"/>
  <c r="F516" i="38" s="1"/>
  <c r="C561" i="38" s="1"/>
  <c r="H226" i="38"/>
  <c r="F477" i="46"/>
  <c r="H302" i="46"/>
  <c r="G147" i="24"/>
  <c r="G441" i="24" s="1"/>
  <c r="D21" i="47"/>
  <c r="D409" i="47"/>
  <c r="O121" i="26"/>
  <c r="O435" i="26" s="1"/>
  <c r="I298" i="15"/>
  <c r="I296" i="15" s="1"/>
  <c r="G248" i="47"/>
  <c r="G466" i="47" s="1"/>
  <c r="F441" i="36"/>
  <c r="I151" i="36"/>
  <c r="K252" i="39"/>
  <c r="I465" i="39"/>
  <c r="F18" i="49"/>
  <c r="I71" i="47"/>
  <c r="I69" i="47" s="1"/>
  <c r="I222" i="43"/>
  <c r="I220" i="43" s="1"/>
  <c r="E248" i="33"/>
  <c r="E466" i="33" s="1"/>
  <c r="D248" i="45"/>
  <c r="D466" i="45" s="1"/>
  <c r="F417" i="28"/>
  <c r="I49" i="28"/>
  <c r="O399" i="28"/>
  <c r="O502" i="28" s="1"/>
  <c r="N201" i="36"/>
  <c r="L453" i="36"/>
  <c r="L411" i="41"/>
  <c r="O24" i="41"/>
  <c r="N419" i="50"/>
  <c r="F222" i="33"/>
  <c r="F220" i="33" s="1"/>
  <c r="O298" i="31"/>
  <c r="O478" i="31" s="1"/>
  <c r="E71" i="35"/>
  <c r="E423" i="35" s="1"/>
  <c r="N501" i="44"/>
  <c r="E403" i="44"/>
  <c r="K43" i="40"/>
  <c r="K302" i="39"/>
  <c r="I477" i="39"/>
  <c r="D324" i="48"/>
  <c r="D484" i="48" s="1"/>
  <c r="N465" i="47"/>
  <c r="E252" i="47"/>
  <c r="H222" i="45"/>
  <c r="H460" i="45" s="1"/>
  <c r="N453" i="44"/>
  <c r="E201" i="44"/>
  <c r="J399" i="43"/>
  <c r="J502" i="43" s="1"/>
  <c r="E302" i="42"/>
  <c r="N403" i="48"/>
  <c r="L501" i="48"/>
  <c r="G399" i="50"/>
  <c r="G502" i="50" s="1"/>
  <c r="E222" i="51"/>
  <c r="E460" i="51" s="1"/>
  <c r="F248" i="36"/>
  <c r="I483" i="28"/>
  <c r="K328" i="28"/>
  <c r="L71" i="46"/>
  <c r="L69" i="46" s="1"/>
  <c r="L222" i="44"/>
  <c r="L220" i="44" s="1"/>
  <c r="N147" i="29"/>
  <c r="H18" i="35"/>
  <c r="G24" i="35" s="1"/>
  <c r="M399" i="28"/>
  <c r="M502" i="28" s="1"/>
  <c r="I324" i="31"/>
  <c r="I322" i="31" s="1"/>
  <c r="O145" i="31"/>
  <c r="K151" i="43"/>
  <c r="M197" i="31"/>
  <c r="M454" i="31" s="1"/>
  <c r="G248" i="24"/>
  <c r="G466" i="24" s="1"/>
  <c r="H147" i="52"/>
  <c r="H441" i="52" s="1"/>
  <c r="O147" i="52"/>
  <c r="O441" i="52" s="1"/>
  <c r="I324" i="39"/>
  <c r="I322" i="39" s="1"/>
  <c r="F43" i="31"/>
  <c r="L440" i="24"/>
  <c r="N151" i="24"/>
  <c r="I422" i="34"/>
  <c r="K75" i="34"/>
  <c r="E147" i="42"/>
  <c r="E441" i="42" s="1"/>
  <c r="H252" i="46"/>
  <c r="F465" i="46"/>
  <c r="N197" i="31"/>
  <c r="N195" i="31" s="1"/>
  <c r="J43" i="38"/>
  <c r="N43" i="46"/>
  <c r="E419" i="47"/>
  <c r="E151" i="48"/>
  <c r="N75" i="30"/>
  <c r="L422" i="30"/>
  <c r="M197" i="29"/>
  <c r="M454" i="29" s="1"/>
  <c r="E222" i="42"/>
  <c r="E460" i="42" s="1"/>
  <c r="L147" i="31"/>
  <c r="L145" i="31" s="1"/>
  <c r="N252" i="35"/>
  <c r="L465" i="35"/>
  <c r="O298" i="52"/>
  <c r="O478" i="52" s="1"/>
  <c r="N248" i="34"/>
  <c r="N246" i="34" s="1"/>
  <c r="K222" i="42"/>
  <c r="K46" i="39"/>
  <c r="K415" i="39"/>
  <c r="G121" i="42"/>
  <c r="G435" i="42" s="1"/>
  <c r="O222" i="43"/>
  <c r="O460" i="43" s="1"/>
  <c r="D197" i="32"/>
  <c r="D454" i="32" s="1"/>
  <c r="E121" i="48"/>
  <c r="E435" i="48" s="1"/>
  <c r="N201" i="25"/>
  <c r="L453" i="25"/>
  <c r="K71" i="25"/>
  <c r="K423" i="25" s="1"/>
  <c r="L298" i="51"/>
  <c r="J147" i="30"/>
  <c r="J441" i="30" s="1"/>
  <c r="I434" i="49"/>
  <c r="K125" i="49"/>
  <c r="N411" i="31"/>
  <c r="F24" i="31"/>
  <c r="F413" i="31" s="1"/>
  <c r="J71" i="40"/>
  <c r="J423" i="40" s="1"/>
  <c r="H328" i="34"/>
  <c r="F483" i="34"/>
  <c r="N411" i="24"/>
  <c r="F24" i="24"/>
  <c r="F413" i="24" s="1"/>
  <c r="L71" i="47"/>
  <c r="N324" i="24"/>
  <c r="N322" i="24" s="1"/>
  <c r="D298" i="15"/>
  <c r="D478" i="15" s="1"/>
  <c r="K151" i="27"/>
  <c r="I440" i="27"/>
  <c r="K413" i="28"/>
  <c r="F197" i="29"/>
  <c r="F195" i="29" s="1"/>
  <c r="F459" i="32"/>
  <c r="H226" i="32"/>
  <c r="I411" i="42"/>
  <c r="L24" i="42"/>
  <c r="K425" i="25"/>
  <c r="L49" i="52"/>
  <c r="I417" i="52"/>
  <c r="I248" i="40"/>
  <c r="I246" i="40" s="1"/>
  <c r="F324" i="32"/>
  <c r="F322" i="32" s="1"/>
  <c r="L222" i="42"/>
  <c r="L220" i="42" s="1"/>
  <c r="O49" i="26"/>
  <c r="L417" i="26"/>
  <c r="H121" i="37"/>
  <c r="H435" i="37" s="1"/>
  <c r="K399" i="45"/>
  <c r="K502" i="45" s="1"/>
  <c r="L69" i="52"/>
  <c r="I147" i="49"/>
  <c r="I145" i="49" s="1"/>
  <c r="H462" i="45"/>
  <c r="N415" i="36"/>
  <c r="N46" i="36"/>
  <c r="K151" i="35"/>
  <c r="I440" i="35"/>
  <c r="E43" i="33"/>
  <c r="N201" i="39"/>
  <c r="L453" i="39"/>
  <c r="M121" i="44"/>
  <c r="M435" i="44" s="1"/>
  <c r="H298" i="34"/>
  <c r="H478" i="34" s="1"/>
  <c r="H328" i="36"/>
  <c r="F483" i="36"/>
  <c r="I298" i="32"/>
  <c r="I296" i="32" s="1"/>
  <c r="H197" i="50"/>
  <c r="H454" i="50" s="1"/>
  <c r="N226" i="51"/>
  <c r="L459" i="51"/>
  <c r="O24" i="46"/>
  <c r="L411" i="46"/>
  <c r="N477" i="15"/>
  <c r="E302" i="15"/>
  <c r="O248" i="30"/>
  <c r="O466" i="30" s="1"/>
  <c r="D298" i="51"/>
  <c r="D478" i="51" s="1"/>
  <c r="G324" i="27"/>
  <c r="G484" i="27" s="1"/>
  <c r="M399" i="25"/>
  <c r="M502" i="25" s="1"/>
  <c r="L249" i="47"/>
  <c r="L464" i="47"/>
  <c r="N75" i="44"/>
  <c r="L422" i="44"/>
  <c r="K413" i="30"/>
  <c r="D147" i="37"/>
  <c r="D441" i="37" s="1"/>
  <c r="H222" i="33"/>
  <c r="H460" i="33" s="1"/>
  <c r="I43" i="43"/>
  <c r="F197" i="39"/>
  <c r="F195" i="39" s="1"/>
  <c r="L71" i="25"/>
  <c r="L69" i="25" s="1"/>
  <c r="F434" i="28"/>
  <c r="H125" i="28"/>
  <c r="I417" i="47"/>
  <c r="L49" i="47"/>
  <c r="O71" i="41"/>
  <c r="O423" i="41" s="1"/>
  <c r="J147" i="48"/>
  <c r="J441" i="48" s="1"/>
  <c r="I441" i="43"/>
  <c r="E298" i="40"/>
  <c r="E478" i="40" s="1"/>
  <c r="N397" i="52"/>
  <c r="F121" i="42"/>
  <c r="F119" i="42" s="1"/>
  <c r="I434" i="52"/>
  <c r="K125" i="52"/>
  <c r="F121" i="40"/>
  <c r="F119" i="40" s="1"/>
  <c r="H419" i="31"/>
  <c r="D324" i="26"/>
  <c r="D484" i="26" s="1"/>
  <c r="H298" i="38"/>
  <c r="H478" i="38" s="1"/>
  <c r="O298" i="26"/>
  <c r="O478" i="26" s="1"/>
  <c r="K419" i="25"/>
  <c r="E18" i="29"/>
  <c r="N125" i="30"/>
  <c r="L434" i="30"/>
  <c r="L71" i="51"/>
  <c r="L69" i="51" s="1"/>
  <c r="I222" i="15"/>
  <c r="I220" i="15" s="1"/>
  <c r="I298" i="50"/>
  <c r="I296" i="50" s="1"/>
  <c r="J43" i="49"/>
  <c r="O147" i="42"/>
  <c r="O441" i="42" s="1"/>
  <c r="M324" i="24"/>
  <c r="M484" i="24" s="1"/>
  <c r="H151" i="40"/>
  <c r="F440" i="40"/>
  <c r="N434" i="24"/>
  <c r="E125" i="24"/>
  <c r="G71" i="41"/>
  <c r="G423" i="41" s="1"/>
  <c r="J222" i="25"/>
  <c r="J460" i="25" s="1"/>
  <c r="M298" i="28"/>
  <c r="M478" i="28" s="1"/>
  <c r="F197" i="28"/>
  <c r="F195" i="28" s="1"/>
  <c r="K246" i="48"/>
  <c r="M43" i="43"/>
  <c r="M49" i="43" s="1"/>
  <c r="D222" i="46"/>
  <c r="D460" i="46" s="1"/>
  <c r="K125" i="37"/>
  <c r="I434" i="37"/>
  <c r="H197" i="40"/>
  <c r="H454" i="40" s="1"/>
  <c r="F459" i="50"/>
  <c r="H226" i="50"/>
  <c r="D46" i="26"/>
  <c r="D415" i="26"/>
  <c r="E328" i="34"/>
  <c r="N483" i="34"/>
  <c r="M222" i="32"/>
  <c r="M460" i="32" s="1"/>
  <c r="N417" i="33"/>
  <c r="F49" i="33"/>
  <c r="K419" i="49"/>
  <c r="J298" i="41"/>
  <c r="J478" i="41" s="1"/>
  <c r="J409" i="29"/>
  <c r="J21" i="29"/>
  <c r="H419" i="27"/>
  <c r="M248" i="33"/>
  <c r="M466" i="33" s="1"/>
  <c r="M145" i="39"/>
  <c r="G220" i="48"/>
  <c r="F466" i="26"/>
  <c r="N399" i="49"/>
  <c r="N397" i="49" s="1"/>
  <c r="L324" i="46"/>
  <c r="L322" i="46" s="1"/>
  <c r="D222" i="44"/>
  <c r="D460" i="44" s="1"/>
  <c r="E18" i="15"/>
  <c r="H147" i="48"/>
  <c r="H441" i="48" s="1"/>
  <c r="H222" i="50"/>
  <c r="H460" i="50" s="1"/>
  <c r="F434" i="47"/>
  <c r="H125" i="47"/>
  <c r="J399" i="29"/>
  <c r="J502" i="29" s="1"/>
  <c r="D197" i="25"/>
  <c r="D454" i="25" s="1"/>
  <c r="L483" i="34"/>
  <c r="N328" i="34"/>
  <c r="H147" i="44"/>
  <c r="H441" i="44" s="1"/>
  <c r="I422" i="46"/>
  <c r="K75" i="46"/>
  <c r="E18" i="35"/>
  <c r="E248" i="42"/>
  <c r="E466" i="42" s="1"/>
  <c r="M248" i="24"/>
  <c r="M466" i="24" s="1"/>
  <c r="N328" i="45"/>
  <c r="L483" i="45"/>
  <c r="N121" i="28"/>
  <c r="N119" i="28" s="1"/>
  <c r="M324" i="45"/>
  <c r="M484" i="45" s="1"/>
  <c r="L121" i="35"/>
  <c r="L119" i="35" s="1"/>
  <c r="I71" i="45"/>
  <c r="I69" i="45"/>
  <c r="O195" i="43"/>
  <c r="L441" i="42"/>
  <c r="M18" i="41"/>
  <c r="M24" i="41" s="1"/>
  <c r="O197" i="44"/>
  <c r="O454" i="44" s="1"/>
  <c r="K222" i="34"/>
  <c r="K460" i="34" s="1"/>
  <c r="M43" i="46"/>
  <c r="D147" i="52"/>
  <c r="D441" i="52" s="1"/>
  <c r="M248" i="43"/>
  <c r="M466" i="43" s="1"/>
  <c r="E403" i="37"/>
  <c r="N501" i="37"/>
  <c r="M71" i="24"/>
  <c r="M423" i="24" s="1"/>
  <c r="N419" i="45"/>
  <c r="L121" i="51"/>
  <c r="L119" i="51" s="1"/>
  <c r="K252" i="35"/>
  <c r="I465" i="35"/>
  <c r="G324" i="45"/>
  <c r="G484" i="45" s="1"/>
  <c r="N197" i="35"/>
  <c r="N195" i="35" s="1"/>
  <c r="D145" i="33"/>
  <c r="J248" i="26"/>
  <c r="J466" i="26" s="1"/>
  <c r="F222" i="39"/>
  <c r="F220" i="39" s="1"/>
  <c r="F121" i="30"/>
  <c r="F119" i="30" s="1"/>
  <c r="N18" i="36"/>
  <c r="G399" i="46"/>
  <c r="G502" i="46" s="1"/>
  <c r="H419" i="49"/>
  <c r="G399" i="41"/>
  <c r="G397" i="41" s="1"/>
  <c r="F453" i="46"/>
  <c r="H201" i="46"/>
  <c r="E197" i="26"/>
  <c r="E454" i="26" s="1"/>
  <c r="I298" i="25"/>
  <c r="I296" i="25" s="1"/>
  <c r="N43" i="50"/>
  <c r="G197" i="39"/>
  <c r="G454" i="39" s="1"/>
  <c r="F71" i="49"/>
  <c r="F69" i="49" s="1"/>
  <c r="L43" i="49"/>
  <c r="E399" i="39"/>
  <c r="E502" i="39" s="1"/>
  <c r="E71" i="49"/>
  <c r="E423" i="49" s="1"/>
  <c r="G147" i="40"/>
  <c r="G441" i="40" s="1"/>
  <c r="K222" i="43"/>
  <c r="K460" i="43" s="1"/>
  <c r="H324" i="33"/>
  <c r="H484" i="33" s="1"/>
  <c r="G248" i="48"/>
  <c r="G466" i="48" s="1"/>
  <c r="O49" i="36"/>
  <c r="L417" i="36"/>
  <c r="L49" i="25"/>
  <c r="I417" i="25"/>
  <c r="E226" i="51"/>
  <c r="N459" i="51"/>
  <c r="M222" i="51"/>
  <c r="M460" i="51" s="1"/>
  <c r="E413" i="44"/>
  <c r="H125" i="51"/>
  <c r="F434" i="51"/>
  <c r="M119" i="30"/>
  <c r="E195" i="41"/>
  <c r="D43" i="50"/>
  <c r="F147" i="24"/>
  <c r="F145" i="24" s="1"/>
  <c r="L501" i="50"/>
  <c r="J222" i="36"/>
  <c r="J460" i="36" s="1"/>
  <c r="N121" i="46"/>
  <c r="N119" i="46" s="1"/>
  <c r="I417" i="30"/>
  <c r="L49" i="30"/>
  <c r="H298" i="41"/>
  <c r="H478" i="41" s="1"/>
  <c r="M248" i="35"/>
  <c r="M466" i="35" s="1"/>
  <c r="G197" i="15"/>
  <c r="G454" i="15" s="1"/>
  <c r="I195" i="51"/>
  <c r="N222" i="41"/>
  <c r="N220" i="41" s="1"/>
  <c r="E201" i="49"/>
  <c r="O222" i="52"/>
  <c r="O460" i="52" s="1"/>
  <c r="G197" i="30"/>
  <c r="G454" i="30" s="1"/>
  <c r="E197" i="38"/>
  <c r="E454" i="38" s="1"/>
  <c r="I222" i="37"/>
  <c r="I220" i="37" s="1"/>
  <c r="M248" i="50"/>
  <c r="M466" i="50" s="1"/>
  <c r="E324" i="45"/>
  <c r="E484" i="45" s="1"/>
  <c r="M43" i="41"/>
  <c r="M49" i="41" s="1"/>
  <c r="D121" i="35"/>
  <c r="D435" i="35" s="1"/>
  <c r="I453" i="28"/>
  <c r="K201" i="28"/>
  <c r="M324" i="31"/>
  <c r="M484" i="31" s="1"/>
  <c r="O18" i="39"/>
  <c r="D24" i="39" s="1"/>
  <c r="D413" i="39" s="1"/>
  <c r="H248" i="47"/>
  <c r="H466" i="47" s="1"/>
  <c r="I324" i="48"/>
  <c r="I322" i="48" s="1"/>
  <c r="L21" i="37"/>
  <c r="L409" i="37"/>
  <c r="M24" i="37"/>
  <c r="K147" i="35"/>
  <c r="K441" i="35" s="1"/>
  <c r="H75" i="25"/>
  <c r="F422" i="25"/>
  <c r="L147" i="41"/>
  <c r="L145" i="41" s="1"/>
  <c r="I18" i="27"/>
  <c r="J298" i="30"/>
  <c r="J478" i="30" s="1"/>
  <c r="N399" i="38"/>
  <c r="O403" i="38" s="1"/>
  <c r="E71" i="41"/>
  <c r="G71" i="31"/>
  <c r="G423" i="31" s="1"/>
  <c r="H151" i="28"/>
  <c r="F440" i="28"/>
  <c r="E18" i="46"/>
  <c r="H252" i="27"/>
  <c r="F465" i="27"/>
  <c r="N465" i="45"/>
  <c r="E252" i="45"/>
  <c r="I222" i="39"/>
  <c r="I220" i="39" s="1"/>
  <c r="N121" i="39"/>
  <c r="N119" i="39" s="1"/>
  <c r="E197" i="39"/>
  <c r="E454" i="39" s="1"/>
  <c r="J197" i="43"/>
  <c r="J454" i="43" s="1"/>
  <c r="L324" i="51"/>
  <c r="L322" i="51" s="1"/>
  <c r="I422" i="15"/>
  <c r="K75" i="15"/>
  <c r="N147" i="36"/>
  <c r="H419" i="42"/>
  <c r="N302" i="27"/>
  <c r="L477" i="27"/>
  <c r="G43" i="45"/>
  <c r="E415" i="45"/>
  <c r="E46" i="45"/>
  <c r="I43" i="29"/>
  <c r="I298" i="44"/>
  <c r="I296" i="44" s="1"/>
  <c r="D71" i="49"/>
  <c r="D423" i="49" s="1"/>
  <c r="K399" i="46"/>
  <c r="K502" i="46" s="1"/>
  <c r="H201" i="24"/>
  <c r="F453" i="24"/>
  <c r="O147" i="30"/>
  <c r="O441" i="30" s="1"/>
  <c r="N413" i="24"/>
  <c r="J324" i="24"/>
  <c r="J484" i="24" s="1"/>
  <c r="I453" i="32"/>
  <c r="K201" i="32"/>
  <c r="N151" i="47"/>
  <c r="L440" i="47"/>
  <c r="E403" i="36"/>
  <c r="N501" i="36"/>
  <c r="D298" i="24"/>
  <c r="D478" i="24" s="1"/>
  <c r="J43" i="41"/>
  <c r="I417" i="15"/>
  <c r="L49" i="15"/>
  <c r="H71" i="41"/>
  <c r="H423" i="41" s="1"/>
  <c r="F222" i="46"/>
  <c r="F220" i="46" s="1"/>
  <c r="D298" i="46"/>
  <c r="D478" i="46" s="1"/>
  <c r="I465" i="32"/>
  <c r="K252" i="32"/>
  <c r="E413" i="36"/>
  <c r="L197" i="38"/>
  <c r="L195" i="38" s="1"/>
  <c r="M121" i="27"/>
  <c r="M435" i="27" s="1"/>
  <c r="E197" i="48"/>
  <c r="E454" i="48" s="1"/>
  <c r="H197" i="34"/>
  <c r="H454" i="34" s="1"/>
  <c r="N248" i="35"/>
  <c r="N246" i="35" s="1"/>
  <c r="I460" i="44"/>
  <c r="E419" i="50"/>
  <c r="E413" i="42"/>
  <c r="L324" i="50"/>
  <c r="D71" i="26"/>
  <c r="D423" i="26" s="1"/>
  <c r="D43" i="40"/>
  <c r="D49" i="40" s="1"/>
  <c r="M324" i="38"/>
  <c r="N419" i="51"/>
  <c r="F24" i="47"/>
  <c r="F413" i="47" s="1"/>
  <c r="N411" i="47"/>
  <c r="N226" i="31"/>
  <c r="L459" i="31"/>
  <c r="D170" i="39"/>
  <c r="G147" i="26"/>
  <c r="G441" i="26" s="1"/>
  <c r="F147" i="37"/>
  <c r="F145" i="37" s="1"/>
  <c r="I197" i="43"/>
  <c r="I195" i="43" s="1"/>
  <c r="D18" i="37"/>
  <c r="O222" i="39"/>
  <c r="O460" i="39" s="1"/>
  <c r="H121" i="29"/>
  <c r="H435" i="29" s="1"/>
  <c r="K147" i="44"/>
  <c r="I440" i="26"/>
  <c r="K151" i="26"/>
  <c r="E75" i="44"/>
  <c r="N422" i="44"/>
  <c r="K399" i="36"/>
  <c r="K502" i="36" s="1"/>
  <c r="H220" i="36"/>
  <c r="N248" i="40"/>
  <c r="F24" i="46"/>
  <c r="F413" i="46" s="1"/>
  <c r="N411" i="46"/>
  <c r="N434" i="44"/>
  <c r="E125" i="44"/>
  <c r="N151" i="46"/>
  <c r="L440" i="46"/>
  <c r="N483" i="44"/>
  <c r="E328" i="44"/>
  <c r="K43" i="26"/>
  <c r="E226" i="24"/>
  <c r="N459" i="24"/>
  <c r="H43" i="48"/>
  <c r="G248" i="35"/>
  <c r="G466" i="35" s="1"/>
  <c r="D399" i="45"/>
  <c r="D502" i="45" s="1"/>
  <c r="L197" i="51"/>
  <c r="L195" i="51" s="1"/>
  <c r="D121" i="28"/>
  <c r="D435" i="28" s="1"/>
  <c r="G322" i="35"/>
  <c r="M43" i="39"/>
  <c r="M49" i="39" s="1"/>
  <c r="K322" i="51"/>
  <c r="D71" i="32"/>
  <c r="D423" i="32" s="1"/>
  <c r="E252" i="52"/>
  <c r="N465" i="52"/>
  <c r="N71" i="41"/>
  <c r="N69" i="41" s="1"/>
  <c r="O197" i="28"/>
  <c r="O454" i="28" s="1"/>
  <c r="E18" i="27"/>
  <c r="N248" i="43"/>
  <c r="N246" i="43" s="1"/>
  <c r="G18" i="27"/>
  <c r="G24" i="27" s="1"/>
  <c r="L501" i="51"/>
  <c r="N403" i="51"/>
  <c r="O18" i="32"/>
  <c r="O71" i="47"/>
  <c r="O423" i="47" s="1"/>
  <c r="O399" i="31"/>
  <c r="O502" i="31" s="1"/>
  <c r="G18" i="30"/>
  <c r="G24" i="30" s="1"/>
  <c r="N328" i="38"/>
  <c r="L483" i="38"/>
  <c r="L43" i="46"/>
  <c r="D298" i="42"/>
  <c r="D478" i="42" s="1"/>
  <c r="N413" i="50"/>
  <c r="N399" i="29"/>
  <c r="N397" i="29" s="1"/>
  <c r="N43" i="29"/>
  <c r="F298" i="25"/>
  <c r="F296" i="25" s="1"/>
  <c r="J69" i="46"/>
  <c r="K419" i="29"/>
  <c r="G147" i="31"/>
  <c r="G441" i="31" s="1"/>
  <c r="N197" i="28"/>
  <c r="N195" i="28" s="1"/>
  <c r="K75" i="40"/>
  <c r="I422" i="40"/>
  <c r="F147" i="39"/>
  <c r="F145" i="39" s="1"/>
  <c r="J399" i="52"/>
  <c r="J502" i="52" s="1"/>
  <c r="N483" i="40"/>
  <c r="E328" i="40"/>
  <c r="K121" i="50"/>
  <c r="F71" i="36"/>
  <c r="J121" i="48"/>
  <c r="J435" i="48" s="1"/>
  <c r="K43" i="50"/>
  <c r="F43" i="30"/>
  <c r="N477" i="47"/>
  <c r="E302" i="47"/>
  <c r="H147" i="37"/>
  <c r="H441" i="37" s="1"/>
  <c r="N248" i="28"/>
  <c r="N246" i="28" s="1"/>
  <c r="F422" i="34"/>
  <c r="H75" i="34"/>
  <c r="N147" i="40"/>
  <c r="G197" i="48"/>
  <c r="G454" i="48" s="1"/>
  <c r="N477" i="46"/>
  <c r="E302" i="46"/>
  <c r="N328" i="36"/>
  <c r="L483" i="36"/>
  <c r="E201" i="15"/>
  <c r="J43" i="25"/>
  <c r="N413" i="51"/>
  <c r="N399" i="45"/>
  <c r="N397" i="45" s="1"/>
  <c r="K298" i="52"/>
  <c r="K478" i="52" s="1"/>
  <c r="N411" i="28"/>
  <c r="F24" i="28"/>
  <c r="F413" i="28" s="1"/>
  <c r="F483" i="44"/>
  <c r="H328" i="44"/>
  <c r="H419" i="43"/>
  <c r="K248" i="44"/>
  <c r="K466" i="44" s="1"/>
  <c r="G71" i="43"/>
  <c r="G423" i="43" s="1"/>
  <c r="N18" i="26"/>
  <c r="O18" i="52"/>
  <c r="D24" i="52" s="1"/>
  <c r="D413" i="52" s="1"/>
  <c r="D43" i="34"/>
  <c r="K125" i="47"/>
  <c r="I434" i="47"/>
  <c r="D197" i="38"/>
  <c r="D454" i="38" s="1"/>
  <c r="N492" i="45"/>
  <c r="K399" i="42"/>
  <c r="K502" i="42" s="1"/>
  <c r="M121" i="26"/>
  <c r="M435" i="26" s="1"/>
  <c r="O71" i="43"/>
  <c r="O423" i="43" s="1"/>
  <c r="O509" i="43" s="1"/>
  <c r="O517" i="43" s="1"/>
  <c r="C546" i="43" s="1"/>
  <c r="E71" i="30"/>
  <c r="E423" i="30" s="1"/>
  <c r="I399" i="30"/>
  <c r="I397" i="30" s="1"/>
  <c r="L71" i="29"/>
  <c r="L69" i="29" s="1"/>
  <c r="M18" i="36"/>
  <c r="L465" i="28"/>
  <c r="E197" i="46"/>
  <c r="E454" i="46" s="1"/>
  <c r="O298" i="30"/>
  <c r="O478" i="30" s="1"/>
  <c r="F501" i="35"/>
  <c r="H403" i="35"/>
  <c r="M248" i="39"/>
  <c r="M466" i="39" s="1"/>
  <c r="L18" i="52"/>
  <c r="J147" i="26"/>
  <c r="J441" i="26" s="1"/>
  <c r="N422" i="49"/>
  <c r="E75" i="49"/>
  <c r="I121" i="40"/>
  <c r="I119" i="40" s="1"/>
  <c r="L434" i="31"/>
  <c r="N125" i="31"/>
  <c r="L298" i="39"/>
  <c r="L296" i="39" s="1"/>
  <c r="I147" i="30"/>
  <c r="I145" i="30" s="1"/>
  <c r="N302" i="29"/>
  <c r="L477" i="29"/>
  <c r="N399" i="25"/>
  <c r="N397" i="25" s="1"/>
  <c r="F483" i="45"/>
  <c r="H328" i="45"/>
  <c r="L417" i="31"/>
  <c r="O49" i="31"/>
  <c r="G399" i="25"/>
  <c r="G502" i="25" s="1"/>
  <c r="J324" i="48"/>
  <c r="J484" i="48" s="1"/>
  <c r="D296" i="50"/>
  <c r="J43" i="31"/>
  <c r="J49" i="31" s="1"/>
  <c r="F399" i="26"/>
  <c r="F397" i="26" s="1"/>
  <c r="F440" i="50"/>
  <c r="H151" i="50"/>
  <c r="H222" i="34"/>
  <c r="H460" i="34" s="1"/>
  <c r="E419" i="44"/>
  <c r="E121" i="27"/>
  <c r="E435" i="27" s="1"/>
  <c r="J248" i="35"/>
  <c r="J466" i="35" s="1"/>
  <c r="H201" i="45"/>
  <c r="F453" i="45"/>
  <c r="I453" i="45"/>
  <c r="K201" i="45"/>
  <c r="G492" i="32"/>
  <c r="AT166" i="17"/>
  <c r="AR166" i="17"/>
  <c r="AO166" i="17"/>
  <c r="AQ166" i="17"/>
  <c r="AA29" i="17"/>
  <c r="M17" i="17"/>
  <c r="AD23" i="17"/>
  <c r="AJ5" i="17"/>
  <c r="J23" i="17"/>
  <c r="V23" i="17"/>
  <c r="R17" i="17"/>
  <c r="Y20" i="17"/>
  <c r="AI5" i="17"/>
  <c r="S146" i="17"/>
  <c r="T163" i="17"/>
  <c r="X178" i="17"/>
  <c r="AI161" i="17"/>
  <c r="Q48" i="17"/>
  <c r="AA170" i="17"/>
  <c r="AF83" i="17"/>
  <c r="Q81" i="17"/>
  <c r="AG51" i="17"/>
  <c r="AF167" i="17"/>
  <c r="AJ164" i="17"/>
  <c r="AM125" i="17"/>
  <c r="AF80" i="17"/>
  <c r="P128" i="17"/>
  <c r="AF131" i="17"/>
  <c r="J86" i="17"/>
  <c r="Y162" i="17"/>
  <c r="AH167" i="17"/>
  <c r="L84" i="17"/>
  <c r="L41" i="17"/>
  <c r="AA48" i="17"/>
  <c r="AA179" i="17"/>
  <c r="AE84" i="17"/>
  <c r="AA128" i="17"/>
  <c r="Q128" i="17"/>
  <c r="AB173" i="17"/>
  <c r="S129" i="17"/>
  <c r="AE83" i="17"/>
  <c r="AJ170" i="17"/>
  <c r="AG173" i="17"/>
  <c r="AH77" i="17"/>
  <c r="Q133" i="17"/>
  <c r="X175" i="17"/>
  <c r="J134" i="17"/>
  <c r="O162" i="17"/>
  <c r="K77" i="17"/>
  <c r="N76" i="17"/>
  <c r="AG161" i="17"/>
  <c r="AM173" i="17"/>
  <c r="AM50" i="17"/>
  <c r="AF161" i="17"/>
  <c r="AG50" i="17"/>
  <c r="AI185" i="17"/>
  <c r="K516" i="14"/>
  <c r="AA181" i="17"/>
  <c r="AB535" i="32"/>
  <c r="R101" i="17"/>
  <c r="U29" i="17"/>
  <c r="S107" i="17"/>
  <c r="AB535" i="34"/>
  <c r="AC545" i="33"/>
  <c r="X110" i="17"/>
  <c r="Q188" i="17"/>
  <c r="Q9" i="17"/>
  <c r="K185" i="17"/>
  <c r="X18" i="17"/>
  <c r="AM149" i="17"/>
  <c r="J155" i="17"/>
  <c r="AD101" i="17"/>
  <c r="AJ149" i="17"/>
  <c r="AC544" i="50"/>
  <c r="AC540" i="33"/>
  <c r="AB535" i="38"/>
  <c r="AA71" i="17"/>
  <c r="S149" i="17"/>
  <c r="AC544" i="52"/>
  <c r="AC540" i="50"/>
  <c r="W59" i="17"/>
  <c r="X158" i="17"/>
  <c r="AC537" i="27"/>
  <c r="P29" i="17"/>
  <c r="AC541" i="31"/>
  <c r="Z21" i="17"/>
  <c r="V122" i="17"/>
  <c r="Y158" i="17"/>
  <c r="AC536" i="33"/>
  <c r="AE24" i="17"/>
  <c r="W152" i="17"/>
  <c r="S71" i="17"/>
  <c r="AK27" i="17"/>
  <c r="W113" i="17"/>
  <c r="AH116" i="17"/>
  <c r="AC539" i="37"/>
  <c r="AC545" i="38"/>
  <c r="L140" i="17"/>
  <c r="K56" i="17"/>
  <c r="AD32" i="17"/>
  <c r="AJ116" i="17"/>
  <c r="AC543" i="32"/>
  <c r="AC544" i="47"/>
  <c r="AC540" i="25"/>
  <c r="K18" i="17"/>
  <c r="AC538" i="52"/>
  <c r="K29" i="17"/>
  <c r="AL92" i="17"/>
  <c r="AK29" i="17"/>
  <c r="M185" i="17"/>
  <c r="AI194" i="17"/>
  <c r="T185" i="17"/>
  <c r="AJ29" i="17"/>
  <c r="L32" i="17"/>
  <c r="Q68" i="17"/>
  <c r="AC537" i="31"/>
  <c r="J107" i="17"/>
  <c r="AD12" i="17"/>
  <c r="AC537" i="34"/>
  <c r="V149" i="17"/>
  <c r="K92" i="17"/>
  <c r="AB146" i="17"/>
  <c r="O116" i="17"/>
  <c r="R32" i="17"/>
  <c r="AC540" i="34"/>
  <c r="Z194" i="17"/>
  <c r="P191" i="17"/>
  <c r="O68" i="17"/>
  <c r="AH87" i="17"/>
  <c r="AC543" i="42"/>
  <c r="AC541" i="32"/>
  <c r="AC540" i="48"/>
  <c r="S122" i="17"/>
  <c r="Z27" i="17"/>
  <c r="AC545" i="36"/>
  <c r="AC535" i="28"/>
  <c r="AD116" i="17"/>
  <c r="AH149" i="17"/>
  <c r="AC536" i="25"/>
  <c r="AB35" i="17"/>
  <c r="AF101" i="17"/>
  <c r="U98" i="17"/>
  <c r="AB535" i="46"/>
  <c r="Q158" i="17"/>
  <c r="U143" i="17"/>
  <c r="AA32" i="17"/>
  <c r="T149" i="17"/>
  <c r="Y38" i="17"/>
  <c r="AH35" i="17"/>
  <c r="AM56" i="17"/>
  <c r="AC537" i="26"/>
  <c r="AC541" i="26"/>
  <c r="Z152" i="17"/>
  <c r="Q53" i="17"/>
  <c r="AH107" i="17"/>
  <c r="J56" i="17"/>
  <c r="R104" i="17"/>
  <c r="AK92" i="17"/>
  <c r="AC538" i="51"/>
  <c r="AH188" i="17"/>
  <c r="V71" i="17"/>
  <c r="AB535" i="35"/>
  <c r="AI104" i="17"/>
  <c r="T137" i="17"/>
  <c r="AC538" i="49"/>
  <c r="T110" i="17"/>
  <c r="AD35" i="17"/>
  <c r="N13" i="17"/>
  <c r="X98" i="17"/>
  <c r="AD122" i="17"/>
  <c r="T116" i="17"/>
  <c r="AC535" i="33"/>
  <c r="AC546" i="49"/>
  <c r="V101" i="17"/>
  <c r="AI65" i="17"/>
  <c r="AC535" i="46"/>
  <c r="N18" i="17"/>
  <c r="AI92" i="17"/>
  <c r="L35" i="17"/>
  <c r="AK140" i="17"/>
  <c r="AA133" i="17"/>
  <c r="T62" i="17"/>
  <c r="K27" i="17"/>
  <c r="N59" i="17"/>
  <c r="M65" i="17"/>
  <c r="AC546" i="26"/>
  <c r="AE35" i="17"/>
  <c r="AA122" i="17"/>
  <c r="X56" i="17"/>
  <c r="V12" i="17"/>
  <c r="AC65" i="17"/>
  <c r="AC535" i="35"/>
  <c r="AC546" i="31"/>
  <c r="AL18" i="17"/>
  <c r="J59" i="17"/>
  <c r="R152" i="17"/>
  <c r="M9" i="17"/>
  <c r="AC537" i="37"/>
  <c r="AM27" i="17"/>
  <c r="W18" i="17"/>
  <c r="AK98" i="17"/>
  <c r="AL38" i="17"/>
  <c r="AC540" i="30"/>
  <c r="U146" i="17"/>
  <c r="AE15" i="17"/>
  <c r="AC543" i="33"/>
  <c r="AM59" i="17"/>
  <c r="M149" i="17"/>
  <c r="S15" i="17"/>
  <c r="AL62" i="17"/>
  <c r="AB140" i="17"/>
  <c r="AC542" i="27"/>
  <c r="AL143" i="17"/>
  <c r="AC543" i="28"/>
  <c r="O104" i="17"/>
  <c r="AC544" i="39"/>
  <c r="Y27" i="17"/>
  <c r="AJ104" i="17"/>
  <c r="AC536" i="27"/>
  <c r="AJ38" i="17"/>
  <c r="R29" i="17"/>
  <c r="AC539" i="48"/>
  <c r="N143" i="17"/>
  <c r="AD104" i="17"/>
  <c r="X74" i="17"/>
  <c r="M191" i="17"/>
  <c r="T32" i="17"/>
  <c r="X10" i="17"/>
  <c r="AH40" i="17"/>
  <c r="AG98" i="17"/>
  <c r="AB535" i="41"/>
  <c r="T95" i="17"/>
  <c r="AC540" i="28"/>
  <c r="K104" i="17"/>
  <c r="AF71" i="17"/>
  <c r="AC9" i="17"/>
  <c r="AE98" i="17"/>
  <c r="AC537" i="40"/>
  <c r="AC536" i="38"/>
  <c r="O146" i="17"/>
  <c r="R191" i="17"/>
  <c r="AC543" i="39"/>
  <c r="AC544" i="38"/>
  <c r="O143" i="17"/>
  <c r="Z40" i="17"/>
  <c r="AC545" i="34"/>
  <c r="AH32" i="17"/>
  <c r="U18" i="17"/>
  <c r="S32" i="17"/>
  <c r="Z188" i="17"/>
  <c r="U137" i="17"/>
  <c r="R12" i="17"/>
  <c r="Y71" i="17"/>
  <c r="AC544" i="29"/>
  <c r="AB535" i="43"/>
  <c r="AL137" i="17"/>
  <c r="AI140" i="17"/>
  <c r="AC545" i="43"/>
  <c r="AA62" i="17"/>
  <c r="S74" i="17"/>
  <c r="M95" i="17"/>
  <c r="AA143" i="17"/>
  <c r="AE104" i="17"/>
  <c r="L98" i="17"/>
  <c r="R10" i="17"/>
  <c r="AB25" i="17"/>
  <c r="Y25" i="17"/>
  <c r="AC10" i="17"/>
  <c r="AM7" i="17"/>
  <c r="AA59" i="17"/>
  <c r="AC546" i="38"/>
  <c r="AC540" i="44"/>
  <c r="W21" i="17"/>
  <c r="AJ12" i="17"/>
  <c r="U188" i="17"/>
  <c r="Q15" i="17"/>
  <c r="N188" i="17"/>
  <c r="AC543" i="26"/>
  <c r="P53" i="17"/>
  <c r="AE113" i="17"/>
  <c r="AC98" i="17"/>
  <c r="AD146" i="17"/>
  <c r="AC53" i="17"/>
  <c r="X194" i="17"/>
  <c r="AC538" i="38"/>
  <c r="AI9" i="17"/>
  <c r="AM137" i="17"/>
  <c r="AC546" i="50"/>
  <c r="AC537" i="32"/>
  <c r="X27" i="17"/>
  <c r="AL59" i="17"/>
  <c r="AC541" i="52"/>
  <c r="AC546" i="27"/>
  <c r="M116" i="17"/>
  <c r="J191" i="17"/>
  <c r="P137" i="17"/>
  <c r="AC538" i="34"/>
  <c r="K140" i="17"/>
  <c r="R140" i="17"/>
  <c r="N10" i="17"/>
  <c r="Y22" i="17"/>
  <c r="AE68" i="17"/>
  <c r="AJ119" i="17"/>
  <c r="AJ113" i="17"/>
  <c r="AH71" i="17"/>
  <c r="M74" i="17"/>
  <c r="O95" i="17"/>
  <c r="N68" i="17"/>
  <c r="AF113" i="17"/>
  <c r="AL191" i="17"/>
  <c r="AC544" i="45"/>
  <c r="Z92" i="17"/>
  <c r="AK9" i="17"/>
  <c r="Z155" i="17"/>
  <c r="AA188" i="17"/>
  <c r="U53" i="17"/>
  <c r="L119" i="17"/>
  <c r="N24" i="17"/>
  <c r="S21" i="17"/>
  <c r="AL110" i="17"/>
  <c r="AB535" i="52"/>
  <c r="AB12" i="17"/>
  <c r="AC536" i="51"/>
  <c r="S98" i="17"/>
  <c r="AC546" i="29"/>
  <c r="AC146" i="17"/>
  <c r="Z15" i="17"/>
  <c r="L188" i="17"/>
  <c r="AC543" i="30"/>
  <c r="T74" i="17"/>
  <c r="Y12" i="17"/>
  <c r="AC541" i="48"/>
  <c r="Z163" i="17"/>
  <c r="T160" i="17"/>
  <c r="V46" i="17"/>
  <c r="V79" i="17"/>
  <c r="S127" i="17"/>
  <c r="J48" i="17"/>
  <c r="AF44" i="17"/>
  <c r="W179" i="17"/>
  <c r="K125" i="17"/>
  <c r="K86" i="17"/>
  <c r="AC49" i="17"/>
  <c r="AE170" i="17"/>
  <c r="T162" i="17"/>
  <c r="L176" i="17"/>
  <c r="AA46" i="17"/>
  <c r="P182" i="17"/>
  <c r="AE86" i="17"/>
  <c r="AH170" i="17"/>
  <c r="AI50" i="17"/>
  <c r="L87" i="17"/>
  <c r="AK135" i="17"/>
  <c r="S166" i="17"/>
  <c r="T174" i="17"/>
  <c r="O51" i="17"/>
  <c r="S170" i="17"/>
  <c r="L51" i="17"/>
  <c r="P168" i="17"/>
  <c r="Q129" i="17"/>
  <c r="Q86" i="17"/>
  <c r="AG174" i="17"/>
  <c r="AD165" i="17"/>
  <c r="AG86" i="17"/>
  <c r="L167" i="17"/>
  <c r="Q176" i="17"/>
  <c r="J516" i="14"/>
  <c r="AM185" i="17"/>
  <c r="X21" i="17"/>
  <c r="AC544" i="34"/>
  <c r="AC537" i="30"/>
  <c r="AA92" i="17"/>
  <c r="AC539" i="47"/>
  <c r="AC543" i="36"/>
  <c r="R24" i="17"/>
  <c r="AF185" i="17"/>
  <c r="AC545" i="15"/>
  <c r="AC24" i="17"/>
  <c r="N53" i="17"/>
  <c r="Y191" i="17"/>
  <c r="T12" i="17"/>
  <c r="AG32" i="17"/>
  <c r="P32" i="17"/>
  <c r="AC545" i="29"/>
  <c r="M98" i="17"/>
  <c r="L25" i="17"/>
  <c r="AC546" i="43"/>
  <c r="AI122" i="17"/>
  <c r="AJ71" i="17"/>
  <c r="L107" i="17"/>
  <c r="AC116" i="17"/>
  <c r="Q149" i="17"/>
  <c r="AC537" i="43"/>
  <c r="L18" i="17"/>
  <c r="AC540" i="41"/>
  <c r="Y7" i="17"/>
  <c r="P27" i="17"/>
  <c r="AE95" i="17"/>
  <c r="AC59" i="17"/>
  <c r="AC21" i="17"/>
  <c r="O158" i="17"/>
  <c r="AC537" i="45"/>
  <c r="AC541" i="50"/>
  <c r="AJ92" i="17"/>
  <c r="T143" i="17"/>
  <c r="X38" i="17"/>
  <c r="K101" i="17"/>
  <c r="K21" i="17"/>
  <c r="S191" i="17"/>
  <c r="K62" i="17"/>
  <c r="AL32" i="17"/>
  <c r="AG21" i="17"/>
  <c r="AC71" i="17"/>
  <c r="AC540" i="27"/>
  <c r="L89" i="17"/>
  <c r="M68" i="17"/>
  <c r="AC535" i="38"/>
  <c r="W19" i="17"/>
  <c r="S140" i="17"/>
  <c r="J146" i="17"/>
  <c r="J152" i="17"/>
  <c r="X122" i="17"/>
  <c r="N56" i="17"/>
  <c r="AD71" i="17"/>
  <c r="O110" i="17"/>
  <c r="AF92" i="17"/>
  <c r="AC536" i="41"/>
  <c r="W25" i="17"/>
  <c r="AL53" i="17"/>
  <c r="AE27" i="17"/>
  <c r="AA135" i="17"/>
  <c r="AC545" i="30"/>
  <c r="V18" i="17"/>
  <c r="AC535" i="47"/>
  <c r="AC542" i="37"/>
  <c r="AG146" i="17"/>
  <c r="AH89" i="17"/>
  <c r="U110" i="17"/>
  <c r="AB535" i="36"/>
  <c r="X137" i="17"/>
  <c r="U152" i="17"/>
  <c r="R146" i="17"/>
  <c r="AC541" i="29"/>
  <c r="L116" i="17"/>
  <c r="Y104" i="17"/>
  <c r="AC540" i="40"/>
  <c r="O185" i="17"/>
  <c r="X35" i="17"/>
  <c r="J116" i="17"/>
  <c r="J110" i="17"/>
  <c r="V92" i="17"/>
  <c r="AB535" i="27"/>
  <c r="AB535" i="33"/>
  <c r="AC536" i="26"/>
  <c r="L62" i="17"/>
  <c r="AE29" i="17"/>
  <c r="T27" i="17"/>
  <c r="AK119" i="17"/>
  <c r="AB38" i="17"/>
  <c r="L113" i="17"/>
  <c r="AC540" i="47"/>
  <c r="U7" i="17"/>
  <c r="T152" i="17"/>
  <c r="Y92" i="17"/>
  <c r="AB92" i="17"/>
  <c r="AI191" i="17"/>
  <c r="AC535" i="36"/>
  <c r="AC544" i="46"/>
  <c r="AC68" i="17"/>
  <c r="AC536" i="37"/>
  <c r="AB59" i="17"/>
  <c r="AB119" i="17"/>
  <c r="N158" i="17"/>
  <c r="AC536" i="32"/>
  <c r="AJ18" i="17"/>
  <c r="AC544" i="28"/>
  <c r="AB535" i="30"/>
  <c r="J101" i="17"/>
  <c r="AC535" i="39"/>
  <c r="P143" i="17"/>
  <c r="Y18" i="17"/>
  <c r="M104" i="17"/>
  <c r="AC545" i="24"/>
  <c r="AA35" i="17"/>
  <c r="Y35" i="17"/>
  <c r="AH15" i="17"/>
  <c r="X63" i="17"/>
  <c r="M21" i="17"/>
  <c r="Q12" i="17"/>
  <c r="W53" i="17"/>
  <c r="AH21" i="17"/>
  <c r="Z74" i="17"/>
  <c r="Z149" i="17"/>
  <c r="V116" i="17"/>
  <c r="O24" i="17"/>
  <c r="AC540" i="35"/>
  <c r="S35" i="17"/>
  <c r="AH85" i="17"/>
  <c r="K24" i="17"/>
  <c r="AC541" i="25"/>
  <c r="AK113" i="17"/>
  <c r="AE110" i="17"/>
  <c r="W12" i="17"/>
  <c r="AH53" i="17"/>
  <c r="Q56" i="17"/>
  <c r="AA101" i="17"/>
  <c r="AJ152" i="17"/>
  <c r="AL65" i="17"/>
  <c r="Z140" i="17"/>
  <c r="AE7" i="17"/>
  <c r="K9" i="17"/>
  <c r="AB535" i="39"/>
  <c r="AC543" i="40"/>
  <c r="M12" i="17"/>
  <c r="AG35" i="17"/>
  <c r="Q32" i="17"/>
  <c r="O137" i="17"/>
  <c r="AG53" i="17"/>
  <c r="AM25" i="17"/>
  <c r="AC536" i="40"/>
  <c r="AF122" i="17"/>
  <c r="AC544" i="42"/>
  <c r="AC542" i="41"/>
  <c r="V56" i="17"/>
  <c r="AG9" i="17"/>
  <c r="X188" i="17"/>
  <c r="AI74" i="17"/>
  <c r="AC539" i="49"/>
  <c r="T155" i="17"/>
  <c r="V38" i="17"/>
  <c r="AC543" i="51"/>
  <c r="AA110" i="17"/>
  <c r="X89" i="17"/>
  <c r="U9" i="17"/>
  <c r="J122" i="17"/>
  <c r="AB535" i="29"/>
  <c r="L53" i="17"/>
  <c r="AD18" i="17"/>
  <c r="AI27" i="17"/>
  <c r="Q191" i="17"/>
  <c r="V74" i="17"/>
  <c r="T71" i="17"/>
  <c r="M32" i="17"/>
  <c r="M29" i="17"/>
  <c r="AE53" i="17"/>
  <c r="K113" i="17"/>
  <c r="K25" i="17"/>
  <c r="M10" i="17"/>
  <c r="O22" i="17"/>
  <c r="U127" i="17"/>
  <c r="G516" i="14"/>
  <c r="T38" i="17"/>
  <c r="AC542" i="42"/>
  <c r="AA68" i="17"/>
  <c r="AJ53" i="17"/>
  <c r="AC535" i="34"/>
  <c r="AL68" i="17"/>
  <c r="AC544" i="32"/>
  <c r="AC539" i="50"/>
  <c r="AF149" i="17"/>
  <c r="Q38" i="17"/>
  <c r="AC539" i="34"/>
  <c r="K146" i="17"/>
  <c r="L46" i="17"/>
  <c r="AC535" i="15"/>
  <c r="V140" i="17"/>
  <c r="AG116" i="17"/>
  <c r="AA9" i="17"/>
  <c r="AC545" i="42"/>
  <c r="L74" i="17"/>
  <c r="AC546" i="39"/>
  <c r="AM29" i="17"/>
  <c r="Z29" i="17"/>
  <c r="AC541" i="41"/>
  <c r="AC541" i="27"/>
  <c r="Q92" i="17"/>
  <c r="V27" i="17"/>
  <c r="L137" i="17"/>
  <c r="AJ191" i="17"/>
  <c r="O152" i="17"/>
  <c r="M152" i="17"/>
  <c r="AF75" i="17"/>
  <c r="S124" i="17"/>
  <c r="AF182" i="17"/>
  <c r="L173" i="17"/>
  <c r="AA173" i="17"/>
  <c r="AE78" i="17"/>
  <c r="K170" i="17"/>
  <c r="AE44" i="17"/>
  <c r="AG182" i="17"/>
  <c r="AA164" i="17"/>
  <c r="J47" i="17"/>
  <c r="Q83" i="17"/>
  <c r="AG177" i="17"/>
  <c r="AM110" i="17"/>
  <c r="J167" i="17"/>
  <c r="T165" i="17"/>
  <c r="Y161" i="17"/>
  <c r="S183" i="17"/>
  <c r="AA77" i="17"/>
  <c r="AF41" i="17"/>
  <c r="AK48" i="17"/>
  <c r="AE80" i="17"/>
  <c r="Z132" i="17"/>
  <c r="J50" i="17"/>
  <c r="AA80" i="17"/>
  <c r="AK126" i="17"/>
  <c r="AG44" i="17"/>
  <c r="AH168" i="17"/>
  <c r="AK47" i="17"/>
  <c r="L164" i="17"/>
  <c r="AK44" i="17"/>
  <c r="O42" i="17"/>
  <c r="Q135" i="17"/>
  <c r="AM83" i="17"/>
  <c r="AE161" i="17"/>
  <c r="AD182" i="17"/>
  <c r="Q170" i="17"/>
  <c r="R83" i="17"/>
  <c r="AI128" i="17"/>
  <c r="L128" i="17"/>
  <c r="AI83" i="17"/>
  <c r="Q182" i="17"/>
  <c r="Q47" i="17"/>
  <c r="W161" i="17"/>
  <c r="AG77" i="17"/>
  <c r="R178" i="17"/>
  <c r="AD86" i="17"/>
  <c r="O135" i="17"/>
  <c r="AH162" i="17"/>
  <c r="AL78" i="17"/>
  <c r="O516" i="14"/>
  <c r="AA104" i="17"/>
  <c r="AC538" i="41"/>
  <c r="X116" i="17"/>
  <c r="L95" i="17"/>
  <c r="AB68" i="17"/>
  <c r="AC543" i="15"/>
  <c r="AC544" i="37"/>
  <c r="U149" i="17"/>
  <c r="AC536" i="52"/>
  <c r="J32" i="17"/>
  <c r="AC104" i="17"/>
  <c r="AI35" i="17"/>
  <c r="AA98" i="17"/>
  <c r="T146" i="17"/>
  <c r="N12" i="17"/>
  <c r="Y56" i="17"/>
  <c r="T25" i="17"/>
  <c r="AC537" i="48"/>
  <c r="Q146" i="17"/>
  <c r="AC16" i="17"/>
  <c r="X12" i="17"/>
  <c r="AC15" i="17"/>
  <c r="AC536" i="31"/>
  <c r="AB15" i="17"/>
  <c r="R122" i="17"/>
  <c r="Q27" i="17"/>
  <c r="AK116" i="17"/>
  <c r="AC538" i="42"/>
  <c r="AC545" i="26"/>
  <c r="W95" i="17"/>
  <c r="P89" i="17"/>
  <c r="AC543" i="37"/>
  <c r="Q71" i="17"/>
  <c r="AG101" i="17"/>
  <c r="X71" i="17"/>
  <c r="AC544" i="51"/>
  <c r="AA185" i="17"/>
  <c r="K119" i="17"/>
  <c r="J74" i="17"/>
  <c r="AJ194" i="17"/>
  <c r="O15" i="17"/>
  <c r="AC546" i="25"/>
  <c r="AC536" i="15"/>
  <c r="AJ19" i="17"/>
  <c r="AI24" i="17"/>
  <c r="AD24" i="17"/>
  <c r="AC538" i="44"/>
  <c r="O29" i="17"/>
  <c r="AC539" i="39"/>
  <c r="AE107" i="17"/>
  <c r="L146" i="17"/>
  <c r="AC537" i="36"/>
  <c r="P71" i="17"/>
  <c r="AH59" i="17"/>
  <c r="AC537" i="50"/>
  <c r="V32" i="17"/>
  <c r="AC543" i="41"/>
  <c r="AC542" i="15"/>
  <c r="AK38" i="17"/>
  <c r="AF169" i="17"/>
  <c r="L21" i="17"/>
  <c r="R27" i="17"/>
  <c r="J140" i="17"/>
  <c r="AB535" i="15"/>
  <c r="J15" i="17"/>
  <c r="AC143" i="17"/>
  <c r="AC538" i="37"/>
  <c r="M92" i="17"/>
  <c r="N98" i="17"/>
  <c r="AB122" i="17"/>
  <c r="AK158" i="17"/>
  <c r="Y140" i="17"/>
  <c r="AC540" i="36"/>
  <c r="AI22" i="17"/>
  <c r="L29" i="17"/>
  <c r="AD194" i="17"/>
  <c r="Y10" i="17"/>
  <c r="AD95" i="17"/>
  <c r="S104" i="17"/>
  <c r="X185" i="17"/>
  <c r="AA12" i="17"/>
  <c r="Q74" i="17"/>
  <c r="AC544" i="33"/>
  <c r="AE149" i="17"/>
  <c r="L24" i="17"/>
  <c r="U65" i="17"/>
  <c r="AC546" i="15"/>
  <c r="AI29" i="17"/>
  <c r="AC536" i="44"/>
  <c r="AH24" i="17"/>
  <c r="Q143" i="17"/>
  <c r="L169" i="17"/>
  <c r="AB194" i="17"/>
  <c r="AF15" i="17"/>
  <c r="AC539" i="45"/>
  <c r="AI7" i="17"/>
  <c r="N101" i="17"/>
  <c r="AH146" i="17"/>
  <c r="AC546" i="47"/>
  <c r="J113" i="17"/>
  <c r="AK152" i="17"/>
  <c r="AC542" i="39"/>
  <c r="AC545" i="47"/>
  <c r="AM116" i="17"/>
  <c r="S116" i="17"/>
  <c r="AC538" i="40"/>
  <c r="AJ101" i="17"/>
  <c r="AC544" i="49"/>
  <c r="W32" i="17"/>
  <c r="AL9" i="17"/>
  <c r="O74" i="17"/>
  <c r="AF35" i="17"/>
  <c r="AA53" i="17"/>
  <c r="O12" i="17"/>
  <c r="S53" i="17"/>
  <c r="AE152" i="17"/>
  <c r="Q22" i="17"/>
  <c r="AK95" i="17"/>
  <c r="AC543" i="34"/>
  <c r="L158" i="17"/>
  <c r="AL188" i="17"/>
  <c r="AB535" i="31"/>
  <c r="P122" i="17"/>
  <c r="AC541" i="36"/>
  <c r="AH65" i="17"/>
  <c r="AC140" i="17"/>
  <c r="AC544" i="40"/>
  <c r="K122" i="17"/>
  <c r="AC545" i="28"/>
  <c r="K98" i="17"/>
  <c r="W140" i="17"/>
  <c r="U107" i="17"/>
  <c r="AD149" i="17"/>
  <c r="W68" i="17"/>
  <c r="AM32" i="17"/>
  <c r="Y188" i="17"/>
  <c r="K143" i="17"/>
  <c r="AA183" i="17"/>
  <c r="W188" i="17"/>
  <c r="AM122" i="17"/>
  <c r="AC110" i="17"/>
  <c r="T140" i="17"/>
  <c r="Z53" i="17"/>
  <c r="U185" i="17"/>
  <c r="AI56" i="17"/>
  <c r="R185" i="17"/>
  <c r="AC542" i="49"/>
  <c r="N104" i="17"/>
  <c r="AH13" i="17"/>
  <c r="W89" i="17"/>
  <c r="AC543" i="50"/>
  <c r="AC542" i="31"/>
  <c r="AG152" i="17"/>
  <c r="Y65" i="17"/>
  <c r="T122" i="17"/>
  <c r="AC535" i="29"/>
  <c r="Z38" i="17"/>
  <c r="W122" i="17"/>
  <c r="AB104" i="17"/>
  <c r="R38" i="17"/>
  <c r="J18" i="17"/>
  <c r="AK21" i="17"/>
  <c r="AC535" i="44"/>
  <c r="P15" i="17"/>
  <c r="AG110" i="17"/>
  <c r="Z65" i="17"/>
  <c r="AC29" i="17"/>
  <c r="U119" i="17"/>
  <c r="V62" i="17"/>
  <c r="AG89" i="17"/>
  <c r="Q101" i="17"/>
  <c r="AC113" i="17"/>
  <c r="L68" i="17"/>
  <c r="R110" i="17"/>
  <c r="W15" i="17"/>
  <c r="AC542" i="44"/>
  <c r="AD119" i="17"/>
  <c r="AL116" i="17"/>
  <c r="S65" i="17"/>
  <c r="AC537" i="47"/>
  <c r="AC541" i="46"/>
  <c r="AG185" i="17"/>
  <c r="AA38" i="17"/>
  <c r="P62" i="17"/>
  <c r="AD89" i="17"/>
  <c r="Z158" i="17"/>
  <c r="AC536" i="24"/>
  <c r="AC544" i="15"/>
  <c r="V95" i="17"/>
  <c r="L155" i="17"/>
  <c r="AC538" i="33"/>
  <c r="AG68" i="17"/>
  <c r="U101" i="17"/>
  <c r="AC544" i="25"/>
  <c r="AD15" i="17"/>
  <c r="K35" i="17"/>
  <c r="Z32" i="17"/>
  <c r="AC535" i="40"/>
  <c r="AJ21" i="17"/>
  <c r="AJ98" i="17"/>
  <c r="AI152" i="17"/>
  <c r="AD56" i="17"/>
  <c r="AG92" i="17"/>
  <c r="AH137" i="17"/>
  <c r="AA140" i="17"/>
  <c r="Q29" i="17"/>
  <c r="O92" i="17"/>
  <c r="V13" i="17"/>
  <c r="S13" i="17"/>
  <c r="Z10" i="17"/>
  <c r="AC22" i="17"/>
  <c r="AC537" i="38"/>
  <c r="Q107" i="17"/>
  <c r="AC536" i="47"/>
  <c r="AG95" i="17"/>
  <c r="AE101" i="17"/>
  <c r="AB535" i="44"/>
  <c r="AI107" i="17"/>
  <c r="L13" i="17"/>
  <c r="AK89" i="17"/>
  <c r="R62" i="17"/>
  <c r="AI89" i="17"/>
  <c r="AB65" i="17"/>
  <c r="AL56" i="17"/>
  <c r="AH27" i="17"/>
  <c r="J24" i="17"/>
  <c r="AB16" i="17"/>
  <c r="P16" i="17"/>
  <c r="O155" i="17"/>
  <c r="V185" i="17"/>
  <c r="Y29" i="17"/>
  <c r="R7" i="17"/>
  <c r="AC19" i="17"/>
  <c r="Z24" i="17"/>
  <c r="J19" i="17"/>
  <c r="J89" i="17"/>
  <c r="AC537" i="42"/>
  <c r="P12" i="17"/>
  <c r="AC119" i="17"/>
  <c r="U116" i="17"/>
  <c r="AC542" i="28"/>
  <c r="Z42" i="17"/>
  <c r="M140" i="17"/>
  <c r="U95" i="17"/>
  <c r="J21" i="17"/>
  <c r="O65" i="17"/>
  <c r="Z110" i="17"/>
  <c r="AC539" i="46"/>
  <c r="AC535" i="26"/>
  <c r="AF89" i="17"/>
  <c r="AK15" i="17"/>
  <c r="AI137" i="17"/>
  <c r="AC546" i="24"/>
  <c r="AE137" i="17"/>
  <c r="U191" i="17"/>
  <c r="K188" i="17"/>
  <c r="M137" i="17"/>
  <c r="AG149" i="17"/>
  <c r="R107" i="17"/>
  <c r="Z89" i="17"/>
  <c r="AM19" i="17"/>
  <c r="AE13" i="17"/>
  <c r="AM167" i="17"/>
  <c r="AF173" i="17"/>
  <c r="K87" i="17"/>
  <c r="O183" i="17"/>
  <c r="P134" i="17"/>
  <c r="AC127" i="17"/>
  <c r="P167" i="17"/>
  <c r="P44" i="17"/>
  <c r="AG170" i="17"/>
  <c r="J125" i="17"/>
  <c r="Q164" i="17"/>
  <c r="AG47" i="17"/>
  <c r="AM143" i="17"/>
  <c r="X92" i="17"/>
  <c r="AK155" i="17"/>
  <c r="K137" i="17"/>
  <c r="J104" i="17"/>
  <c r="AC542" i="46"/>
  <c r="S119" i="17"/>
  <c r="T101" i="17"/>
  <c r="AC536" i="34"/>
  <c r="AA15" i="17"/>
  <c r="N149" i="17"/>
  <c r="P68" i="17"/>
  <c r="N92" i="17"/>
  <c r="AB535" i="37"/>
  <c r="Q155" i="17"/>
  <c r="Q116" i="17"/>
  <c r="V24" i="17"/>
  <c r="AI155" i="17"/>
  <c r="V143" i="17"/>
  <c r="V98" i="17"/>
  <c r="N110" i="17"/>
  <c r="AC539" i="29"/>
  <c r="AC544" i="36"/>
  <c r="AL122" i="17"/>
  <c r="AI158" i="17"/>
  <c r="R56" i="17"/>
  <c r="M27" i="17"/>
  <c r="O140" i="17"/>
  <c r="AG113" i="17"/>
  <c r="AC544" i="43"/>
  <c r="AC545" i="37"/>
  <c r="R95" i="17"/>
  <c r="Y68" i="17"/>
  <c r="Z62" i="17"/>
  <c r="AL13" i="17"/>
  <c r="O40" i="17"/>
  <c r="T40" i="17"/>
  <c r="S181" i="17"/>
  <c r="T166" i="17"/>
  <c r="L77" i="17"/>
  <c r="X181" i="17"/>
  <c r="AA125" i="17"/>
  <c r="AC51" i="17"/>
  <c r="P179" i="17"/>
  <c r="AD45" i="17"/>
  <c r="AM86" i="17"/>
  <c r="AJ173" i="17"/>
  <c r="Z165" i="17"/>
  <c r="AD44" i="17"/>
  <c r="AM182" i="17"/>
  <c r="Q44" i="17"/>
  <c r="AA83" i="17"/>
  <c r="L132" i="17"/>
  <c r="Q161" i="17"/>
  <c r="AE173" i="17"/>
  <c r="T177" i="17"/>
  <c r="AH48" i="17"/>
  <c r="AD173" i="17"/>
  <c r="AJ179" i="17"/>
  <c r="S131" i="17"/>
  <c r="AM44" i="17"/>
  <c r="X180" i="17"/>
  <c r="AA171" i="17"/>
  <c r="Q132" i="17"/>
  <c r="W170" i="17"/>
  <c r="V48" i="17"/>
  <c r="AE77" i="17"/>
  <c r="AM74" i="17"/>
  <c r="X62" i="17"/>
  <c r="AF104" i="17"/>
  <c r="AC56" i="17"/>
  <c r="S194" i="17"/>
  <c r="AC539" i="25"/>
  <c r="AF38" i="17"/>
  <c r="J149" i="17"/>
  <c r="AC537" i="25"/>
  <c r="AB24" i="17"/>
  <c r="AC538" i="45"/>
  <c r="AJ62" i="17"/>
  <c r="AC540" i="49"/>
  <c r="O101" i="17"/>
  <c r="AF29" i="17"/>
  <c r="V158" i="17"/>
  <c r="AF27" i="17"/>
  <c r="T15" i="17"/>
  <c r="AI68" i="17"/>
  <c r="AD140" i="17"/>
  <c r="AG143" i="17"/>
  <c r="AC539" i="15"/>
  <c r="AM71" i="17"/>
  <c r="AC137" i="17"/>
  <c r="AC538" i="39"/>
  <c r="Q152" i="17"/>
  <c r="AC535" i="24"/>
  <c r="M113" i="17"/>
  <c r="R22" i="17"/>
  <c r="N152" i="17"/>
  <c r="AM18" i="17"/>
  <c r="AE21" i="17"/>
  <c r="AI116" i="17"/>
  <c r="AM38" i="17"/>
  <c r="J25" i="17"/>
  <c r="Q25" i="17"/>
  <c r="AC543" i="47"/>
  <c r="Z116" i="17"/>
  <c r="AI71" i="17"/>
  <c r="AC546" i="44"/>
  <c r="K68" i="17"/>
  <c r="AC538" i="15"/>
  <c r="T53" i="17"/>
  <c r="W158" i="17"/>
  <c r="Q98" i="17"/>
  <c r="U92" i="17"/>
  <c r="R59" i="17"/>
  <c r="T92" i="17"/>
  <c r="AA56" i="17"/>
  <c r="Y9" i="17"/>
  <c r="AI110" i="17"/>
  <c r="AC540" i="42"/>
  <c r="L191" i="17"/>
  <c r="AF21" i="17"/>
  <c r="Y98" i="17"/>
  <c r="AL194" i="17"/>
  <c r="K71" i="17"/>
  <c r="AK146" i="17"/>
  <c r="X24" i="17"/>
  <c r="AF188" i="17"/>
  <c r="AB56" i="17"/>
  <c r="AC546" i="32"/>
  <c r="AL10" i="17"/>
  <c r="U59" i="17"/>
  <c r="L194" i="17"/>
  <c r="AC101" i="17"/>
  <c r="AD27" i="17"/>
  <c r="Y32" i="17"/>
  <c r="AC542" i="25"/>
  <c r="AF12" i="17"/>
  <c r="AH143" i="17"/>
  <c r="AC538" i="36"/>
  <c r="AF140" i="17"/>
  <c r="AJ15" i="17"/>
  <c r="AF171" i="17"/>
  <c r="X95" i="17"/>
  <c r="AC540" i="37"/>
  <c r="AC538" i="43"/>
  <c r="AB158" i="17"/>
  <c r="AC545" i="39"/>
  <c r="AM155" i="17"/>
  <c r="J95" i="17"/>
  <c r="K194" i="17"/>
  <c r="R113" i="17"/>
  <c r="U56" i="17"/>
  <c r="AC546" i="41"/>
  <c r="AC537" i="39"/>
  <c r="AC541" i="43"/>
  <c r="Z95" i="17"/>
  <c r="AE32" i="17"/>
  <c r="AC542" i="50"/>
  <c r="X195" i="17"/>
  <c r="AC536" i="42"/>
  <c r="R143" i="17"/>
  <c r="R119" i="17"/>
  <c r="AK18" i="17"/>
  <c r="AA146" i="17"/>
  <c r="AI149" i="17"/>
  <c r="AD191" i="17"/>
  <c r="AJ68" i="17"/>
  <c r="AC544" i="30"/>
  <c r="AH68" i="17"/>
  <c r="O13" i="17"/>
  <c r="AK149" i="17"/>
  <c r="AA155" i="17"/>
  <c r="M59" i="17"/>
  <c r="AA194" i="17"/>
  <c r="P149" i="17"/>
  <c r="J62" i="17"/>
  <c r="P18" i="17"/>
  <c r="AC542" i="35"/>
  <c r="AI188" i="17"/>
  <c r="AB185" i="17"/>
  <c r="AC536" i="36"/>
  <c r="AC546" i="42"/>
  <c r="AA152" i="17"/>
  <c r="N191" i="17"/>
  <c r="AH56" i="17"/>
  <c r="AF152" i="17"/>
  <c r="P95" i="17"/>
  <c r="J188" i="17"/>
  <c r="R15" i="17"/>
  <c r="AJ155" i="17"/>
  <c r="X104" i="17"/>
  <c r="AH152" i="17"/>
  <c r="AH98" i="17"/>
  <c r="AJ146" i="17"/>
  <c r="AC546" i="37"/>
  <c r="AG29" i="17"/>
  <c r="AG18" i="17"/>
  <c r="L185" i="17"/>
  <c r="Y113" i="17"/>
  <c r="P116" i="17"/>
  <c r="AL74" i="17"/>
  <c r="AM191" i="17"/>
  <c r="AD92" i="17"/>
  <c r="S95" i="17"/>
  <c r="AC546" i="30"/>
  <c r="AL119" i="17"/>
  <c r="U68" i="17"/>
  <c r="AC541" i="28"/>
  <c r="V191" i="17"/>
  <c r="Z143" i="17"/>
  <c r="W137" i="17"/>
  <c r="T107" i="17"/>
  <c r="AI59" i="17"/>
  <c r="AK185" i="17"/>
  <c r="AC542" i="43"/>
  <c r="Y15" i="17"/>
  <c r="K38" i="17"/>
  <c r="AK143" i="17"/>
  <c r="R137" i="17"/>
  <c r="AC537" i="46"/>
  <c r="AL185" i="17"/>
  <c r="AM68" i="17"/>
  <c r="AG194" i="17"/>
  <c r="AD158" i="17"/>
  <c r="V137" i="17"/>
  <c r="AM35" i="17"/>
  <c r="AK107" i="17"/>
  <c r="AE140" i="17"/>
  <c r="N21" i="17"/>
  <c r="AD98" i="17"/>
  <c r="P113" i="17"/>
  <c r="AJ110" i="17"/>
  <c r="AH104" i="17"/>
  <c r="O113" i="17"/>
  <c r="Z185" i="17"/>
  <c r="AK59" i="17"/>
  <c r="AI18" i="17"/>
  <c r="M18" i="17"/>
  <c r="AH101" i="17"/>
  <c r="Z98" i="17"/>
  <c r="AC62" i="17"/>
  <c r="AF62" i="17"/>
  <c r="R155" i="17"/>
  <c r="Z101" i="17"/>
  <c r="AF24" i="17"/>
  <c r="M53" i="17"/>
  <c r="Z9" i="17"/>
  <c r="AC540" i="45"/>
  <c r="AJ27" i="17"/>
  <c r="AD53" i="17"/>
  <c r="AF32" i="17"/>
  <c r="J158" i="17"/>
  <c r="P110" i="17"/>
  <c r="AM104" i="17"/>
  <c r="AB53" i="17"/>
  <c r="AB188" i="17"/>
  <c r="O35" i="17"/>
  <c r="T119" i="17"/>
  <c r="AJ56" i="17"/>
  <c r="AC535" i="41"/>
  <c r="AC535" i="45"/>
  <c r="V146" i="17"/>
  <c r="N185" i="17"/>
  <c r="K22" i="17"/>
  <c r="U19" i="17"/>
  <c r="N15" i="17"/>
  <c r="AF95" i="17"/>
  <c r="J92" i="17"/>
  <c r="U16" i="17"/>
  <c r="AF68" i="17"/>
  <c r="AB535" i="42"/>
  <c r="AL71" i="17"/>
  <c r="AC535" i="52"/>
  <c r="W62" i="17"/>
  <c r="AC537" i="28"/>
  <c r="T35" i="17"/>
  <c r="AA119" i="17"/>
  <c r="Y119" i="17"/>
  <c r="Y137" i="17"/>
  <c r="AB101" i="17"/>
  <c r="O38" i="17"/>
  <c r="M62" i="17"/>
  <c r="AI143" i="17"/>
  <c r="AC539" i="44"/>
  <c r="AC32" i="17"/>
  <c r="V68" i="17"/>
  <c r="AD59" i="17"/>
  <c r="N62" i="17"/>
  <c r="AH29" i="17"/>
  <c r="U24" i="17"/>
  <c r="AC546" i="45"/>
  <c r="AL107" i="17"/>
  <c r="AC539" i="42"/>
  <c r="V110" i="17"/>
  <c r="AC539" i="40"/>
  <c r="L27" i="17"/>
  <c r="O59" i="17"/>
  <c r="AM21" i="17"/>
  <c r="AE9" i="17"/>
  <c r="AF194" i="17"/>
  <c r="AC544" i="24"/>
  <c r="AE155" i="17"/>
  <c r="AL15" i="17"/>
  <c r="R92" i="17"/>
  <c r="AC545" i="27"/>
  <c r="AD25" i="17"/>
  <c r="Q130" i="17"/>
  <c r="Z173" i="17"/>
  <c r="P131" i="17"/>
  <c r="Y171" i="17"/>
  <c r="AJ161" i="17"/>
  <c r="T173" i="17"/>
  <c r="N79" i="17"/>
  <c r="AM176" i="17"/>
  <c r="AK131" i="17"/>
  <c r="J53" i="17"/>
  <c r="O149" i="17"/>
  <c r="AC538" i="32"/>
  <c r="W9" i="17"/>
  <c r="AJ35" i="17"/>
  <c r="AC155" i="17"/>
  <c r="AB18" i="17"/>
  <c r="K155" i="17"/>
  <c r="AI32" i="17"/>
  <c r="L152" i="17"/>
  <c r="AC535" i="32"/>
  <c r="Z146" i="17"/>
  <c r="M25" i="17"/>
  <c r="AC545" i="31"/>
  <c r="AC543" i="38"/>
  <c r="S155" i="17"/>
  <c r="M56" i="17"/>
  <c r="AA18" i="17"/>
  <c r="N95" i="17"/>
  <c r="AH194" i="17"/>
  <c r="U158" i="17"/>
  <c r="W104" i="17"/>
  <c r="AK56" i="17"/>
  <c r="V35" i="17"/>
  <c r="AG62" i="17"/>
  <c r="AA74" i="17"/>
  <c r="N25" i="17"/>
  <c r="AJ143" i="17"/>
  <c r="J27" i="17"/>
  <c r="AB9" i="17"/>
  <c r="M146" i="17"/>
  <c r="AG188" i="17"/>
  <c r="AE92" i="17"/>
  <c r="AB535" i="49"/>
  <c r="W92" i="17"/>
  <c r="T69" i="17"/>
  <c r="O7" i="17"/>
  <c r="O49" i="17"/>
  <c r="S172" i="17"/>
  <c r="AD162" i="17"/>
  <c r="AA86" i="17"/>
  <c r="AH165" i="17"/>
  <c r="K167" i="17"/>
  <c r="P164" i="17"/>
  <c r="AH83" i="17"/>
  <c r="J168" i="17"/>
  <c r="K173" i="17"/>
  <c r="AH164" i="17"/>
  <c r="AH84" i="17"/>
  <c r="AI125" i="17"/>
  <c r="Z130" i="17"/>
  <c r="W168" i="17"/>
  <c r="AF47" i="17"/>
  <c r="AM169" i="17"/>
  <c r="AA176" i="17"/>
  <c r="AM128" i="17"/>
  <c r="AH80" i="17"/>
  <c r="AH176" i="17"/>
  <c r="AI182" i="17"/>
  <c r="AE182" i="17"/>
  <c r="AM77" i="17"/>
  <c r="T134" i="17"/>
  <c r="AE164" i="17"/>
  <c r="AM179" i="17"/>
  <c r="AJ129" i="17"/>
  <c r="AF164" i="17"/>
  <c r="AF128" i="17"/>
  <c r="U178" i="17"/>
  <c r="AE128" i="17"/>
  <c r="Q171" i="17"/>
  <c r="AD161" i="17"/>
  <c r="T86" i="17"/>
  <c r="Q80" i="17"/>
  <c r="J128" i="17"/>
  <c r="K65" i="17"/>
  <c r="K12" i="17"/>
  <c r="AC536" i="50"/>
  <c r="AC541" i="39"/>
  <c r="AL35" i="17"/>
  <c r="AF155" i="17"/>
  <c r="AK24" i="17"/>
  <c r="W116" i="17"/>
  <c r="R149" i="17"/>
  <c r="M158" i="17"/>
  <c r="AG71" i="17"/>
  <c r="AC537" i="52"/>
  <c r="O107" i="17"/>
  <c r="M155" i="17"/>
  <c r="AC95" i="17"/>
  <c r="J9" i="17"/>
  <c r="AC542" i="34"/>
  <c r="W24" i="17"/>
  <c r="AC536" i="49"/>
  <c r="AD107" i="17"/>
  <c r="AD113" i="17"/>
  <c r="AC542" i="32"/>
  <c r="Q35" i="17"/>
  <c r="AC537" i="29"/>
  <c r="Z56" i="17"/>
  <c r="P38" i="17"/>
  <c r="AC541" i="35"/>
  <c r="V29" i="17"/>
  <c r="P56" i="17"/>
  <c r="AM146" i="17"/>
  <c r="AH110" i="17"/>
  <c r="AD62" i="17"/>
  <c r="AK101" i="17"/>
  <c r="AM158" i="17"/>
  <c r="V188" i="17"/>
  <c r="K191" i="17"/>
  <c r="AC541" i="24"/>
  <c r="AC545" i="50"/>
  <c r="O191" i="17"/>
  <c r="Z18" i="17"/>
  <c r="AE59" i="17"/>
  <c r="S59" i="17"/>
  <c r="AB535" i="50"/>
  <c r="N113" i="17"/>
  <c r="U62" i="17"/>
  <c r="AJ137" i="17"/>
  <c r="AC545" i="35"/>
  <c r="AE122" i="17"/>
  <c r="X140" i="17"/>
  <c r="L56" i="17"/>
  <c r="AD110" i="17"/>
  <c r="S62" i="17"/>
  <c r="V89" i="17"/>
  <c r="K59" i="17"/>
  <c r="AG140" i="17"/>
  <c r="AG15" i="17"/>
  <c r="AC539" i="24"/>
  <c r="R71" i="17"/>
  <c r="T89" i="17"/>
  <c r="AC542" i="33"/>
  <c r="L10" i="17"/>
  <c r="AM9" i="17"/>
  <c r="V19" i="17"/>
  <c r="AA116" i="17"/>
  <c r="AB95" i="17"/>
  <c r="AK188" i="17"/>
  <c r="AC542" i="24"/>
  <c r="AC38" i="17"/>
  <c r="M110" i="17"/>
  <c r="AC541" i="40"/>
  <c r="AC546" i="28"/>
  <c r="AM95" i="17"/>
  <c r="K32" i="17"/>
  <c r="AC539" i="33"/>
  <c r="AJ140" i="17"/>
  <c r="AD137" i="17"/>
  <c r="AL12" i="17"/>
  <c r="O71" i="17"/>
  <c r="AB107" i="17"/>
  <c r="J143" i="17"/>
  <c r="S24" i="17"/>
  <c r="S143" i="17"/>
  <c r="R116" i="17"/>
  <c r="AK68" i="17"/>
  <c r="V78" i="17"/>
  <c r="AA27" i="17"/>
  <c r="AC543" i="29"/>
  <c r="S22" i="17"/>
  <c r="AC539" i="35"/>
  <c r="AG74" i="17"/>
  <c r="P188" i="17"/>
  <c r="AB535" i="51"/>
  <c r="AC541" i="33"/>
  <c r="AG158" i="17"/>
  <c r="AK62" i="17"/>
  <c r="AE74" i="17"/>
  <c r="L143" i="17"/>
  <c r="O89" i="17"/>
  <c r="S27" i="17"/>
  <c r="X149" i="17"/>
  <c r="K53" i="17"/>
  <c r="Y110" i="17"/>
  <c r="N71" i="17"/>
  <c r="AL140" i="17"/>
  <c r="X191" i="17"/>
  <c r="Z107" i="17"/>
  <c r="P93" i="17"/>
  <c r="P146" i="17"/>
  <c r="AC537" i="44"/>
  <c r="AC541" i="51"/>
  <c r="AC535" i="37"/>
  <c r="S68" i="17"/>
  <c r="Y74" i="17"/>
  <c r="AC149" i="17"/>
  <c r="AF158" i="17"/>
  <c r="AM113" i="17"/>
  <c r="L122" i="17"/>
  <c r="AI113" i="17"/>
  <c r="AM140" i="17"/>
  <c r="AD188" i="17"/>
  <c r="AC545" i="25"/>
  <c r="L71" i="17"/>
  <c r="AF59" i="17"/>
  <c r="AC535" i="51"/>
  <c r="Q18" i="17"/>
  <c r="AC536" i="46"/>
  <c r="U38" i="17"/>
  <c r="W27" i="17"/>
  <c r="AF98" i="17"/>
  <c r="AE12" i="17"/>
  <c r="Q24" i="17"/>
  <c r="AB152" i="17"/>
  <c r="AC539" i="30"/>
  <c r="AI98" i="17"/>
  <c r="AC542" i="40"/>
  <c r="AC542" i="48"/>
  <c r="S89" i="17"/>
  <c r="R18" i="17"/>
  <c r="V15" i="17"/>
  <c r="N119" i="17"/>
  <c r="AM119" i="17"/>
  <c r="AC535" i="30"/>
  <c r="AH185" i="17"/>
  <c r="AC538" i="29"/>
  <c r="V155" i="17"/>
  <c r="AH119" i="17"/>
  <c r="AC546" i="48"/>
  <c r="S101" i="17"/>
  <c r="AB98" i="17"/>
  <c r="AF107" i="17"/>
  <c r="P101" i="17"/>
  <c r="AC546" i="35"/>
  <c r="P185" i="17"/>
  <c r="AE194" i="17"/>
  <c r="Y152" i="17"/>
  <c r="Y101" i="17"/>
  <c r="AD65" i="17"/>
  <c r="S152" i="17"/>
  <c r="AC191" i="17"/>
  <c r="K110" i="17"/>
  <c r="AC543" i="25"/>
  <c r="N89" i="17"/>
  <c r="AC540" i="39"/>
  <c r="AB137" i="17"/>
  <c r="AE143" i="17"/>
  <c r="W110" i="17"/>
  <c r="K15" i="17"/>
  <c r="AC536" i="29"/>
  <c r="AC540" i="38"/>
  <c r="J68" i="17"/>
  <c r="M15" i="17"/>
  <c r="AL155" i="17"/>
  <c r="AC541" i="42"/>
  <c r="P21" i="17"/>
  <c r="AC544" i="44"/>
  <c r="AF146" i="17"/>
  <c r="N155" i="17"/>
  <c r="Y107" i="17"/>
  <c r="AC535" i="25"/>
  <c r="AM101" i="17"/>
  <c r="Q59" i="17"/>
  <c r="AC194" i="17"/>
  <c r="X59" i="17"/>
  <c r="Z104" i="17"/>
  <c r="AB535" i="25"/>
  <c r="AC538" i="46"/>
  <c r="U140" i="17"/>
  <c r="R53" i="17"/>
  <c r="AG59" i="17"/>
  <c r="Z12" i="17"/>
  <c r="K74" i="17"/>
  <c r="AC541" i="30"/>
  <c r="AB535" i="24"/>
  <c r="AB535" i="26"/>
  <c r="AM89" i="17"/>
  <c r="AK191" i="17"/>
  <c r="AC537" i="41"/>
  <c r="AC536" i="48"/>
  <c r="AC538" i="24"/>
  <c r="N122" i="17"/>
  <c r="AC545" i="32"/>
  <c r="X53" i="17"/>
  <c r="AD10" i="17"/>
  <c r="Y16" i="17"/>
  <c r="AC89" i="17"/>
  <c r="T98" i="17"/>
  <c r="AM62" i="17"/>
  <c r="J12" i="17"/>
  <c r="AB535" i="47"/>
  <c r="AC542" i="29"/>
  <c r="M89" i="17"/>
  <c r="J194" i="17"/>
  <c r="S110" i="17"/>
  <c r="L149" i="17"/>
  <c r="N27" i="17"/>
  <c r="AG137" i="17"/>
  <c r="K107" i="17"/>
  <c r="AC536" i="43"/>
  <c r="AA113" i="17"/>
  <c r="K95" i="17"/>
  <c r="AC545" i="52"/>
  <c r="T24" i="17"/>
  <c r="N38" i="17"/>
  <c r="R65" i="17"/>
  <c r="AA149" i="17"/>
  <c r="AC545" i="41"/>
  <c r="Q65" i="17"/>
  <c r="V119" i="17"/>
  <c r="Z71" i="17"/>
  <c r="AC540" i="43"/>
  <c r="AC545" i="49"/>
  <c r="L65" i="17"/>
  <c r="AC543" i="31"/>
  <c r="AC537" i="49"/>
  <c r="J65" i="17"/>
  <c r="AM15" i="17"/>
  <c r="AC539" i="32"/>
  <c r="AA158" i="17"/>
  <c r="M24" i="17"/>
  <c r="AG38" i="17"/>
  <c r="AC537" i="15"/>
  <c r="AC541" i="44"/>
  <c r="Z19" i="17"/>
  <c r="AI164" i="17"/>
  <c r="AL86" i="17"/>
  <c r="V81" i="17"/>
  <c r="U125" i="17"/>
  <c r="AM78" i="17"/>
  <c r="J80" i="17"/>
  <c r="L9" i="17"/>
  <c r="AB62" i="17"/>
  <c r="T29" i="17"/>
  <c r="Z113" i="17"/>
  <c r="T188" i="17"/>
  <c r="V53" i="17"/>
  <c r="AM107" i="17"/>
  <c r="Y24" i="17"/>
  <c r="AD155" i="17"/>
  <c r="AF56" i="17"/>
  <c r="J98" i="17"/>
  <c r="AJ9" i="17"/>
  <c r="AC543" i="43"/>
  <c r="AC27" i="17"/>
  <c r="AK65" i="17"/>
  <c r="V65" i="17"/>
  <c r="AC543" i="49"/>
  <c r="T191" i="17"/>
  <c r="AC538" i="50"/>
  <c r="U74" i="17"/>
  <c r="AC543" i="24"/>
  <c r="V113" i="17"/>
  <c r="Y59" i="17"/>
  <c r="AE188" i="17"/>
  <c r="AL95" i="17"/>
  <c r="AC544" i="35"/>
  <c r="AC545" i="46"/>
  <c r="AB71" i="17"/>
  <c r="AH95" i="17"/>
  <c r="Q89" i="17"/>
  <c r="AB113" i="17"/>
  <c r="Q137" i="17"/>
  <c r="AH22" i="17"/>
  <c r="K7" i="17"/>
  <c r="AD163" i="17"/>
  <c r="O133" i="17"/>
  <c r="O160" i="17"/>
  <c r="N81" i="17"/>
  <c r="AM177" i="17"/>
  <c r="R180" i="17"/>
  <c r="X172" i="17"/>
  <c r="AI180" i="17"/>
  <c r="K164" i="17"/>
  <c r="AI134" i="17"/>
  <c r="AD47" i="17"/>
  <c r="AH50" i="17"/>
  <c r="J83" i="17"/>
  <c r="AF86" i="17"/>
  <c r="L85" i="17"/>
  <c r="AI176" i="17"/>
  <c r="AE176" i="17"/>
  <c r="AD167" i="17"/>
  <c r="AG83" i="17"/>
  <c r="AE125" i="17"/>
  <c r="AH78" i="17"/>
  <c r="W76" i="17"/>
  <c r="T125" i="17"/>
  <c r="AE41" i="17"/>
  <c r="AI86" i="17"/>
  <c r="Q77" i="17"/>
  <c r="AA131" i="17"/>
  <c r="AJ131" i="17"/>
  <c r="U129" i="17"/>
  <c r="AH47" i="17"/>
  <c r="AM180" i="17"/>
  <c r="AF125" i="17"/>
  <c r="L78" i="17"/>
  <c r="AJ125" i="17"/>
  <c r="AH179" i="17"/>
  <c r="AE179" i="17"/>
  <c r="AI173" i="17"/>
  <c r="N172" i="17"/>
  <c r="AM92" i="17"/>
  <c r="AG191" i="17"/>
  <c r="P158" i="17"/>
  <c r="P194" i="17"/>
  <c r="S12" i="17"/>
  <c r="AC538" i="31"/>
  <c r="L101" i="17"/>
  <c r="L59" i="17"/>
  <c r="Q95" i="17"/>
  <c r="AC546" i="40"/>
  <c r="AB27" i="17"/>
  <c r="U27" i="17"/>
  <c r="T7" i="17"/>
  <c r="W101" i="17"/>
  <c r="AC536" i="39"/>
  <c r="AA24" i="17"/>
  <c r="AC544" i="41"/>
  <c r="AC13" i="17"/>
  <c r="AK10" i="17"/>
  <c r="V21" i="17"/>
  <c r="AB191" i="17"/>
  <c r="AC541" i="38"/>
  <c r="M107" i="17"/>
  <c r="AC541" i="37"/>
  <c r="AC539" i="28"/>
  <c r="O27" i="17"/>
  <c r="X65" i="17"/>
  <c r="AB143" i="17"/>
  <c r="W107" i="17"/>
  <c r="AC546" i="33"/>
  <c r="AC188" i="17"/>
  <c r="X152" i="17"/>
  <c r="AI95" i="17"/>
  <c r="AC539" i="52"/>
  <c r="T21" i="17"/>
  <c r="W194" i="17"/>
  <c r="U155" i="17"/>
  <c r="V174" i="17"/>
  <c r="AC538" i="48"/>
  <c r="AH18" i="17"/>
  <c r="M188" i="17"/>
  <c r="AC541" i="15"/>
  <c r="AJ188" i="17"/>
  <c r="AC538" i="35"/>
  <c r="N107" i="17"/>
  <c r="N146" i="17"/>
  <c r="AF9" i="17"/>
  <c r="AA191" i="17"/>
  <c r="AB535" i="28"/>
  <c r="AC538" i="26"/>
  <c r="AL158" i="17"/>
  <c r="AI101" i="17"/>
  <c r="L15" i="17"/>
  <c r="S185" i="17"/>
  <c r="AI12" i="17"/>
  <c r="AC543" i="35"/>
  <c r="AC535" i="42"/>
  <c r="R188" i="17"/>
  <c r="T158" i="17"/>
  <c r="T113" i="17"/>
  <c r="AC535" i="49"/>
  <c r="AM65" i="17"/>
  <c r="O56" i="17"/>
  <c r="O18" i="17"/>
  <c r="AM22" i="17"/>
  <c r="AC18" i="17"/>
  <c r="AC544" i="48"/>
  <c r="N74" i="17"/>
  <c r="AC544" i="27"/>
  <c r="AA107" i="17"/>
  <c r="U122" i="17"/>
  <c r="AC542" i="38"/>
  <c r="W146" i="17"/>
  <c r="AG56" i="17"/>
  <c r="AC540" i="51"/>
  <c r="AC538" i="28"/>
  <c r="AJ185" i="17"/>
  <c r="P140" i="17"/>
  <c r="Q104" i="17"/>
  <c r="AC539" i="38"/>
  <c r="N116" i="17"/>
  <c r="AJ122" i="17"/>
  <c r="AC543" i="46"/>
  <c r="AJ95" i="17"/>
  <c r="AC185" i="17"/>
  <c r="AC537" i="35"/>
  <c r="AF65" i="17"/>
  <c r="Y194" i="17"/>
  <c r="AG24" i="17"/>
  <c r="AK110" i="17"/>
  <c r="M101" i="17"/>
  <c r="AC542" i="45"/>
  <c r="AJ89" i="17"/>
  <c r="W185" i="17"/>
  <c r="V107" i="17"/>
  <c r="AK74" i="17"/>
  <c r="AF119" i="17"/>
  <c r="AD68" i="17"/>
  <c r="AL146" i="17"/>
  <c r="L38" i="17"/>
  <c r="AB29" i="17"/>
  <c r="Y155" i="17"/>
  <c r="AC536" i="30"/>
  <c r="AB21" i="17"/>
  <c r="AA13" i="17"/>
  <c r="AC536" i="35"/>
  <c r="R68" i="17"/>
  <c r="T9" i="17"/>
  <c r="Q21" i="17"/>
  <c r="S19" i="17"/>
  <c r="R9" i="17"/>
  <c r="K116" i="17"/>
  <c r="AL7" i="17"/>
  <c r="Y169" i="17"/>
  <c r="AC546" i="46"/>
  <c r="R74" i="17"/>
  <c r="M38" i="17"/>
  <c r="AL89" i="17"/>
  <c r="AC535" i="27"/>
  <c r="AC540" i="26"/>
  <c r="AC539" i="31"/>
  <c r="AJ74" i="17"/>
  <c r="AH38" i="17"/>
  <c r="N82" i="17"/>
  <c r="L49" i="17"/>
  <c r="AB166" i="17"/>
  <c r="N78" i="17"/>
  <c r="AM174" i="17"/>
  <c r="S134" i="17"/>
  <c r="AL77" i="17"/>
  <c r="K161" i="17"/>
  <c r="AM87" i="17"/>
  <c r="W133" i="17"/>
  <c r="AF50" i="17"/>
  <c r="AM41" i="17"/>
  <c r="Q125" i="17"/>
  <c r="L161" i="17"/>
  <c r="AI44" i="17"/>
  <c r="N84" i="17"/>
  <c r="T42" i="17"/>
  <c r="AG176" i="17"/>
  <c r="J77" i="17"/>
  <c r="L83" i="17"/>
  <c r="AG80" i="17"/>
  <c r="L179" i="17"/>
  <c r="AK133" i="17"/>
  <c r="AK128" i="17"/>
  <c r="Q41" i="17"/>
  <c r="W167" i="17"/>
  <c r="AE134" i="17"/>
  <c r="W164" i="17"/>
  <c r="AA167" i="17"/>
  <c r="AE50" i="17"/>
  <c r="T50" i="17"/>
  <c r="P41" i="17"/>
  <c r="T176" i="17"/>
  <c r="AK45" i="17"/>
  <c r="O77" i="17"/>
  <c r="L125" i="17"/>
  <c r="AI179" i="17"/>
  <c r="U35" i="17"/>
  <c r="V172" i="17"/>
  <c r="W155" i="17"/>
  <c r="T59" i="17"/>
  <c r="AF110" i="17"/>
  <c r="W71" i="17"/>
  <c r="AC538" i="27"/>
  <c r="AC152" i="17"/>
  <c r="AD29" i="17"/>
  <c r="AH25" i="17"/>
  <c r="AF143" i="17"/>
  <c r="AB110" i="17"/>
  <c r="R98" i="17"/>
  <c r="AE116" i="17"/>
  <c r="AG119" i="17"/>
  <c r="J29" i="17"/>
  <c r="V104" i="17"/>
  <c r="S113" i="17"/>
  <c r="U194" i="17"/>
  <c r="AJ120" i="17"/>
  <c r="AH92" i="17"/>
  <c r="AC545" i="48"/>
  <c r="AC537" i="24"/>
  <c r="AC546" i="51"/>
  <c r="AE38" i="17"/>
  <c r="W13" i="17"/>
  <c r="O21" i="17"/>
  <c r="AC545" i="51"/>
  <c r="AC537" i="51"/>
  <c r="O25" i="17"/>
  <c r="N32" i="17"/>
  <c r="AC539" i="51"/>
  <c r="O98" i="17"/>
  <c r="W191" i="17"/>
  <c r="AC543" i="44"/>
  <c r="AC542" i="51"/>
  <c r="AB535" i="48"/>
  <c r="P9" i="17"/>
  <c r="L110" i="17"/>
  <c r="AK32" i="17"/>
  <c r="AJ158" i="17"/>
  <c r="AE18" i="17"/>
  <c r="AC546" i="36"/>
  <c r="AL21" i="17"/>
  <c r="P35" i="17"/>
  <c r="Q122" i="17"/>
  <c r="AC544" i="26"/>
  <c r="AE71" i="17"/>
  <c r="AD74" i="17"/>
  <c r="X9" i="17"/>
  <c r="R21" i="17"/>
  <c r="Y78" i="17"/>
  <c r="AC542" i="26"/>
  <c r="L12" i="17"/>
  <c r="AH42" i="17"/>
  <c r="P107" i="17"/>
  <c r="AE185" i="17"/>
  <c r="AL101" i="17"/>
  <c r="O62" i="17"/>
  <c r="AC539" i="41"/>
  <c r="R158" i="17"/>
  <c r="AK71" i="17"/>
  <c r="M71" i="17"/>
  <c r="K158" i="17"/>
  <c r="W29" i="17"/>
  <c r="X68" i="17"/>
  <c r="AH9" i="17"/>
  <c r="AC92" i="17"/>
  <c r="AL104" i="17"/>
  <c r="W38" i="17"/>
  <c r="AC545" i="40"/>
  <c r="AC535" i="48"/>
  <c r="AE191" i="17"/>
  <c r="R194" i="17"/>
  <c r="AB19" i="17"/>
  <c r="AC538" i="25"/>
  <c r="AC540" i="46"/>
  <c r="W56" i="17"/>
  <c r="AD21" i="17"/>
  <c r="AC535" i="50"/>
  <c r="O188" i="17"/>
  <c r="AD152" i="17"/>
  <c r="AJ24" i="17"/>
  <c r="W74" i="17"/>
  <c r="N194" i="17"/>
  <c r="AF18" i="17"/>
  <c r="Q113" i="17"/>
  <c r="AL98" i="17"/>
  <c r="W149" i="17"/>
  <c r="P24" i="17"/>
  <c r="AC536" i="28"/>
  <c r="AC12" i="17"/>
  <c r="AC540" i="29"/>
  <c r="U71" i="17"/>
  <c r="S9" i="17"/>
  <c r="AM188" i="17"/>
  <c r="AC535" i="43"/>
  <c r="Y53" i="17"/>
  <c r="V76" i="17"/>
  <c r="AC535" i="31"/>
  <c r="AJ65" i="17"/>
  <c r="N140" i="17"/>
  <c r="AC542" i="52"/>
  <c r="AK35" i="17"/>
  <c r="Q185" i="17"/>
  <c r="Y185" i="17"/>
  <c r="M194" i="17"/>
  <c r="AG65" i="17"/>
  <c r="L92" i="17"/>
  <c r="R35" i="17"/>
  <c r="Q140" i="17"/>
  <c r="AL149" i="17"/>
  <c r="AG122" i="17"/>
  <c r="U12" i="17"/>
  <c r="AE56" i="17"/>
  <c r="O122" i="17"/>
  <c r="AC539" i="26"/>
  <c r="M122" i="17"/>
  <c r="T18" i="17"/>
  <c r="AK12" i="17"/>
  <c r="AC539" i="27"/>
  <c r="Y143" i="17"/>
  <c r="U32" i="17"/>
  <c r="AE89" i="17"/>
  <c r="AI53" i="17"/>
  <c r="AA89" i="17"/>
  <c r="S158" i="17"/>
  <c r="AC540" i="31"/>
  <c r="M119" i="17"/>
  <c r="P98" i="17"/>
  <c r="AC107" i="17"/>
  <c r="AF53" i="17"/>
  <c r="O9" i="17"/>
  <c r="J185" i="17"/>
  <c r="AG27" i="17"/>
  <c r="N65" i="17"/>
  <c r="AI15" i="17"/>
  <c r="AG12" i="17"/>
  <c r="N35" i="17"/>
  <c r="AC541" i="34"/>
  <c r="AG107" i="17"/>
  <c r="V9" i="17"/>
  <c r="V194" i="17"/>
  <c r="T56" i="17"/>
  <c r="AC539" i="36"/>
  <c r="N29" i="17"/>
  <c r="AC539" i="43"/>
  <c r="AM12" i="17"/>
  <c r="X146" i="17"/>
  <c r="AC538" i="30"/>
  <c r="AC543" i="52"/>
  <c r="AC546" i="34"/>
  <c r="AA137" i="17"/>
  <c r="AC541" i="45"/>
  <c r="S18" i="17"/>
  <c r="J137" i="17"/>
  <c r="AD185" i="17"/>
  <c r="AF137" i="17"/>
  <c r="S188" i="17"/>
  <c r="U104" i="17"/>
  <c r="U15" i="17"/>
  <c r="AC540" i="15"/>
  <c r="AM98" i="17"/>
  <c r="AM152" i="17"/>
  <c r="AB149" i="17"/>
  <c r="AC541" i="49"/>
  <c r="AL27" i="17"/>
  <c r="Q19" i="17"/>
  <c r="Z35" i="17"/>
  <c r="V152" i="17"/>
  <c r="X155" i="17"/>
  <c r="AC545" i="44"/>
  <c r="AK137" i="17"/>
  <c r="AC541" i="47"/>
  <c r="Z191" i="17"/>
  <c r="N137" i="17"/>
  <c r="AB74" i="17"/>
  <c r="Y122" i="17"/>
  <c r="X107" i="17"/>
  <c r="AE62" i="17"/>
  <c r="AC536" i="45"/>
  <c r="AA21" i="17"/>
  <c r="AF116" i="17"/>
  <c r="W143" i="17"/>
  <c r="P152" i="17"/>
  <c r="AD9" i="17"/>
  <c r="V59" i="17"/>
  <c r="AC543" i="45"/>
  <c r="AM24" i="17"/>
  <c r="K89" i="17"/>
  <c r="U113" i="17"/>
  <c r="N9" i="17"/>
  <c r="AM194" i="17"/>
  <c r="AC544" i="31"/>
  <c r="X119" i="17"/>
  <c r="AC538" i="47"/>
  <c r="W119" i="17"/>
  <c r="AH158" i="17"/>
  <c r="AH140" i="17"/>
  <c r="AC540" i="52"/>
  <c r="AC543" i="27"/>
  <c r="Q62" i="17"/>
  <c r="AC542" i="30"/>
  <c r="AI146" i="17"/>
  <c r="AL24" i="17"/>
  <c r="AC35" i="17"/>
  <c r="J7" i="17"/>
  <c r="AC543" i="48"/>
  <c r="AC540" i="24"/>
  <c r="AH12" i="17"/>
  <c r="AI62" i="17"/>
  <c r="J35" i="17"/>
  <c r="O32" i="17"/>
  <c r="O194" i="17"/>
  <c r="AC545" i="45"/>
  <c r="X15" i="17"/>
  <c r="T10" i="17"/>
  <c r="AB13" i="17"/>
  <c r="AA16" i="17"/>
  <c r="AL25" i="17"/>
  <c r="AK19" i="17"/>
  <c r="AH161" i="17"/>
  <c r="N174" i="17"/>
  <c r="T131" i="17"/>
  <c r="AE167" i="17"/>
  <c r="P47" i="17"/>
  <c r="K83" i="17"/>
  <c r="AA161" i="17"/>
  <c r="Q167" i="17"/>
  <c r="S126" i="17"/>
  <c r="L80" i="17"/>
  <c r="AB168" i="17"/>
  <c r="AM47" i="17"/>
  <c r="L47" i="17"/>
  <c r="M516" i="14"/>
  <c r="M143" i="17"/>
  <c r="AC542" i="36"/>
  <c r="AE133" i="17"/>
  <c r="AC542" i="47"/>
  <c r="AE119" i="17"/>
  <c r="U89" i="17"/>
  <c r="AK53" i="17"/>
  <c r="AH113" i="17"/>
  <c r="R25" i="17"/>
  <c r="Y21" i="17"/>
  <c r="AC537" i="33"/>
  <c r="L104" i="17"/>
  <c r="X101" i="17"/>
  <c r="AK104" i="17"/>
  <c r="AB535" i="45"/>
  <c r="W65" i="17"/>
  <c r="J119" i="17"/>
  <c r="Z68" i="17"/>
  <c r="AG13" i="17"/>
  <c r="AC158" i="17"/>
  <c r="S38" i="17"/>
  <c r="AI21" i="17"/>
  <c r="Z137" i="17"/>
  <c r="AJ59" i="17"/>
  <c r="AC546" i="52"/>
  <c r="AC540" i="32"/>
  <c r="U21" i="17"/>
  <c r="AB535" i="40"/>
  <c r="AH74" i="17"/>
  <c r="Z59" i="17"/>
  <c r="Z22" i="17"/>
  <c r="W98" i="17"/>
  <c r="S92" i="17"/>
  <c r="L7" i="17"/>
  <c r="K130" i="17"/>
  <c r="O119" i="49" l="1"/>
  <c r="D49" i="15"/>
  <c r="O508" i="51"/>
  <c r="O516" i="51" s="1"/>
  <c r="C570" i="51" s="1"/>
  <c r="H508" i="30"/>
  <c r="H516" i="30" s="1"/>
  <c r="O119" i="34"/>
  <c r="H69" i="47"/>
  <c r="M69" i="39"/>
  <c r="E246" i="31"/>
  <c r="N75" i="48"/>
  <c r="D508" i="32"/>
  <c r="D516" i="32" s="1"/>
  <c r="C559" i="32" s="1"/>
  <c r="N151" i="26"/>
  <c r="J508" i="26"/>
  <c r="J516" i="26" s="1"/>
  <c r="C565" i="26" s="1"/>
  <c r="D24" i="29"/>
  <c r="D413" i="29" s="1"/>
  <c r="O119" i="29"/>
  <c r="G119" i="27"/>
  <c r="D119" i="29"/>
  <c r="D119" i="40"/>
  <c r="K220" i="26"/>
  <c r="G145" i="26"/>
  <c r="O296" i="31"/>
  <c r="D24" i="28"/>
  <c r="D413" i="28" s="1"/>
  <c r="L226" i="44"/>
  <c r="M508" i="43"/>
  <c r="M516" i="43" s="1"/>
  <c r="C568" i="43" s="1"/>
  <c r="E508" i="31"/>
  <c r="E516" i="31" s="1"/>
  <c r="C560" i="31" s="1"/>
  <c r="E328" i="27"/>
  <c r="I249" i="44"/>
  <c r="O151" i="42"/>
  <c r="L299" i="44"/>
  <c r="AS23" i="17"/>
  <c r="AN23" i="17"/>
  <c r="N403" i="50"/>
  <c r="L151" i="43"/>
  <c r="N440" i="48"/>
  <c r="N302" i="39"/>
  <c r="G145" i="39"/>
  <c r="K322" i="34"/>
  <c r="K482" i="34" s="1"/>
  <c r="K252" i="26"/>
  <c r="D122" i="49"/>
  <c r="E151" i="36"/>
  <c r="E125" i="52"/>
  <c r="M49" i="48"/>
  <c r="H415" i="36"/>
  <c r="H145" i="15"/>
  <c r="L422" i="48"/>
  <c r="L508" i="48" s="1"/>
  <c r="L516" i="48" s="1"/>
  <c r="C567" i="48" s="1"/>
  <c r="L476" i="44"/>
  <c r="H322" i="31"/>
  <c r="J49" i="32"/>
  <c r="E322" i="27"/>
  <c r="M508" i="39"/>
  <c r="M516" i="39" s="1"/>
  <c r="C568" i="39" s="1"/>
  <c r="D508" i="30"/>
  <c r="D516" i="30" s="1"/>
  <c r="N508" i="51"/>
  <c r="N516" i="51" s="1"/>
  <c r="C569" i="51" s="1"/>
  <c r="D49" i="43"/>
  <c r="G21" i="49"/>
  <c r="G195" i="45"/>
  <c r="N226" i="34"/>
  <c r="E151" i="40"/>
  <c r="H328" i="27"/>
  <c r="O415" i="15"/>
  <c r="J400" i="47"/>
  <c r="E21" i="36"/>
  <c r="K125" i="26"/>
  <c r="O397" i="51"/>
  <c r="M246" i="38"/>
  <c r="O220" i="38"/>
  <c r="M508" i="40"/>
  <c r="M516" i="40" s="1"/>
  <c r="C568" i="40" s="1"/>
  <c r="D198" i="39"/>
  <c r="E69" i="47"/>
  <c r="O452" i="47"/>
  <c r="E122" i="52"/>
  <c r="F483" i="27"/>
  <c r="O46" i="15"/>
  <c r="H226" i="26"/>
  <c r="E201" i="41"/>
  <c r="G415" i="33"/>
  <c r="I325" i="41"/>
  <c r="O21" i="35"/>
  <c r="L478" i="44"/>
  <c r="H328" i="51"/>
  <c r="H75" i="49"/>
  <c r="K252" i="48"/>
  <c r="E252" i="51"/>
  <c r="N75" i="43"/>
  <c r="I464" i="44"/>
  <c r="N72" i="35"/>
  <c r="I252" i="26"/>
  <c r="H226" i="46"/>
  <c r="O296" i="39"/>
  <c r="H322" i="37"/>
  <c r="O302" i="44"/>
  <c r="K21" i="52"/>
  <c r="H125" i="24"/>
  <c r="E397" i="41"/>
  <c r="K201" i="39"/>
  <c r="G322" i="49"/>
  <c r="D21" i="50"/>
  <c r="J296" i="25"/>
  <c r="I460" i="50"/>
  <c r="J46" i="15"/>
  <c r="M49" i="25"/>
  <c r="O296" i="27"/>
  <c r="O476" i="27" s="1"/>
  <c r="N477" i="24"/>
  <c r="H195" i="33"/>
  <c r="D397" i="30"/>
  <c r="F122" i="24"/>
  <c r="I72" i="37"/>
  <c r="M72" i="43"/>
  <c r="H296" i="48"/>
  <c r="L249" i="50"/>
  <c r="N423" i="35"/>
  <c r="E151" i="26"/>
  <c r="G145" i="37"/>
  <c r="H69" i="27"/>
  <c r="G220" i="28"/>
  <c r="K252" i="31"/>
  <c r="M415" i="25"/>
  <c r="E75" i="51"/>
  <c r="E425" i="51" s="1"/>
  <c r="N480" i="24"/>
  <c r="E201" i="39"/>
  <c r="D220" i="35"/>
  <c r="D24" i="40"/>
  <c r="D413" i="40" s="1"/>
  <c r="K328" i="26"/>
  <c r="E252" i="38"/>
  <c r="J220" i="52"/>
  <c r="M145" i="36"/>
  <c r="M439" i="36" s="1"/>
  <c r="N328" i="44"/>
  <c r="E302" i="24"/>
  <c r="D49" i="38"/>
  <c r="J119" i="44"/>
  <c r="H508" i="26"/>
  <c r="H516" i="26" s="1"/>
  <c r="C563" i="26" s="1"/>
  <c r="L501" i="34"/>
  <c r="N403" i="34"/>
  <c r="E328" i="39"/>
  <c r="N252" i="28"/>
  <c r="N440" i="26"/>
  <c r="M299" i="49"/>
  <c r="E69" i="28"/>
  <c r="E415" i="46"/>
  <c r="E415" i="36"/>
  <c r="I501" i="50"/>
  <c r="M21" i="26"/>
  <c r="E415" i="49"/>
  <c r="D195" i="46"/>
  <c r="H226" i="36"/>
  <c r="H252" i="39"/>
  <c r="K252" i="28"/>
  <c r="H252" i="41"/>
  <c r="J508" i="31"/>
  <c r="J516" i="31" s="1"/>
  <c r="C565" i="31" s="1"/>
  <c r="E508" i="30"/>
  <c r="E516" i="30" s="1"/>
  <c r="F508" i="34"/>
  <c r="F516" i="34" s="1"/>
  <c r="C561" i="34" s="1"/>
  <c r="M24" i="26"/>
  <c r="J509" i="28"/>
  <c r="J517" i="28" s="1"/>
  <c r="C541" i="28" s="1"/>
  <c r="J220" i="38"/>
  <c r="K403" i="47"/>
  <c r="K296" i="46"/>
  <c r="L397" i="36"/>
  <c r="D246" i="36"/>
  <c r="D249" i="36" s="1"/>
  <c r="M249" i="28"/>
  <c r="K75" i="37"/>
  <c r="E151" i="44"/>
  <c r="E125" i="31"/>
  <c r="K302" i="43"/>
  <c r="K75" i="32"/>
  <c r="K328" i="47"/>
  <c r="K397" i="30"/>
  <c r="AS81" i="17"/>
  <c r="AN81" i="17"/>
  <c r="AP130" i="17"/>
  <c r="AP173" i="17"/>
  <c r="AS48" i="17"/>
  <c r="AN48" i="17"/>
  <c r="AP165" i="17"/>
  <c r="AP132" i="17"/>
  <c r="AS79" i="17"/>
  <c r="AN79" i="17"/>
  <c r="AN46" i="17"/>
  <c r="AS46" i="17"/>
  <c r="AP163" i="17"/>
  <c r="F470" i="52"/>
  <c r="F274" i="52"/>
  <c r="G277" i="52"/>
  <c r="H494" i="40"/>
  <c r="H375" i="40"/>
  <c r="G378" i="40"/>
  <c r="F488" i="49"/>
  <c r="F350" i="49"/>
  <c r="G353" i="49"/>
  <c r="O470" i="27"/>
  <c r="O274" i="27"/>
  <c r="O470" i="40"/>
  <c r="O274" i="40"/>
  <c r="K470" i="49"/>
  <c r="J277" i="49"/>
  <c r="K274" i="49"/>
  <c r="I97" i="45"/>
  <c r="I427" i="45"/>
  <c r="J100" i="45"/>
  <c r="D470" i="25"/>
  <c r="D274" i="25"/>
  <c r="D277" i="25"/>
  <c r="O494" i="27"/>
  <c r="O375" i="27"/>
  <c r="D378" i="27"/>
  <c r="J277" i="26"/>
  <c r="I274" i="26"/>
  <c r="I470" i="26"/>
  <c r="I274" i="36"/>
  <c r="I470" i="36"/>
  <c r="J277" i="36"/>
  <c r="M100" i="45"/>
  <c r="M427" i="45"/>
  <c r="M97" i="45"/>
  <c r="M427" i="52"/>
  <c r="M97" i="52"/>
  <c r="M100" i="52"/>
  <c r="G100" i="45"/>
  <c r="F427" i="45"/>
  <c r="F97" i="45"/>
  <c r="F274" i="44"/>
  <c r="F470" i="44"/>
  <c r="G277" i="44"/>
  <c r="J488" i="34"/>
  <c r="J350" i="34"/>
  <c r="J353" i="34"/>
  <c r="M100" i="48"/>
  <c r="L97" i="48"/>
  <c r="L427" i="48"/>
  <c r="H173" i="45"/>
  <c r="H445" i="45"/>
  <c r="G176" i="45"/>
  <c r="I375" i="26"/>
  <c r="I494" i="26"/>
  <c r="J378" i="26"/>
  <c r="K173" i="45"/>
  <c r="K445" i="45"/>
  <c r="J176" i="45"/>
  <c r="K470" i="24"/>
  <c r="J277" i="24"/>
  <c r="K274" i="24"/>
  <c r="I375" i="40"/>
  <c r="I494" i="40"/>
  <c r="O274" i="48"/>
  <c r="O470" i="48"/>
  <c r="D277" i="48"/>
  <c r="N488" i="46"/>
  <c r="N350" i="46"/>
  <c r="D353" i="46"/>
  <c r="F445" i="47"/>
  <c r="F173" i="47"/>
  <c r="G176" i="47"/>
  <c r="F445" i="46"/>
  <c r="G176" i="46"/>
  <c r="F173" i="46"/>
  <c r="M488" i="44"/>
  <c r="M350" i="44"/>
  <c r="D445" i="31"/>
  <c r="D176" i="31"/>
  <c r="D173" i="31"/>
  <c r="F97" i="52"/>
  <c r="F427" i="52"/>
  <c r="G100" i="52"/>
  <c r="D427" i="34"/>
  <c r="D97" i="34"/>
  <c r="D100" i="34"/>
  <c r="E427" i="52"/>
  <c r="E97" i="52"/>
  <c r="D100" i="52"/>
  <c r="K494" i="47"/>
  <c r="K375" i="47"/>
  <c r="J378" i="47"/>
  <c r="K445" i="40"/>
  <c r="K173" i="40"/>
  <c r="J176" i="40"/>
  <c r="F494" i="30"/>
  <c r="F375" i="30"/>
  <c r="G378" i="30"/>
  <c r="J176" i="34"/>
  <c r="J173" i="34"/>
  <c r="J445" i="34"/>
  <c r="G277" i="26"/>
  <c r="F274" i="26"/>
  <c r="F470" i="26"/>
  <c r="D277" i="26"/>
  <c r="F350" i="34"/>
  <c r="F488" i="34"/>
  <c r="N445" i="46"/>
  <c r="N173" i="46"/>
  <c r="M176" i="46"/>
  <c r="D176" i="46"/>
  <c r="G445" i="15"/>
  <c r="G173" i="15"/>
  <c r="G176" i="15"/>
  <c r="M488" i="27"/>
  <c r="M350" i="27"/>
  <c r="M353" i="27"/>
  <c r="L494" i="48"/>
  <c r="M378" i="48"/>
  <c r="L375" i="48"/>
  <c r="M173" i="44"/>
  <c r="M445" i="44"/>
  <c r="M176" i="44"/>
  <c r="I445" i="48"/>
  <c r="J176" i="48"/>
  <c r="I173" i="48"/>
  <c r="M445" i="48"/>
  <c r="M176" i="48"/>
  <c r="M173" i="48"/>
  <c r="N470" i="36"/>
  <c r="N274" i="36"/>
  <c r="D277" i="36"/>
  <c r="M277" i="36"/>
  <c r="F350" i="30"/>
  <c r="F488" i="30"/>
  <c r="H173" i="40"/>
  <c r="H445" i="40"/>
  <c r="G176" i="40"/>
  <c r="J474" i="27"/>
  <c r="H97" i="34"/>
  <c r="H427" i="34"/>
  <c r="G100" i="34"/>
  <c r="I470" i="45"/>
  <c r="J277" i="45"/>
  <c r="I274" i="45"/>
  <c r="D350" i="27"/>
  <c r="D488" i="27"/>
  <c r="D353" i="27"/>
  <c r="K431" i="30"/>
  <c r="K431" i="52"/>
  <c r="O494" i="46"/>
  <c r="O375" i="46"/>
  <c r="D378" i="46"/>
  <c r="L492" i="41"/>
  <c r="N97" i="44"/>
  <c r="D100" i="44"/>
  <c r="N427" i="44"/>
  <c r="M100" i="44"/>
  <c r="H449" i="30"/>
  <c r="F474" i="24"/>
  <c r="K492" i="34"/>
  <c r="E492" i="40"/>
  <c r="G100" i="46"/>
  <c r="H427" i="46"/>
  <c r="H97" i="46"/>
  <c r="O375" i="49"/>
  <c r="O494" i="49"/>
  <c r="M429" i="15"/>
  <c r="O100" i="15"/>
  <c r="K488" i="43"/>
  <c r="K350" i="43"/>
  <c r="J353" i="43"/>
  <c r="K449" i="27"/>
  <c r="F488" i="40"/>
  <c r="F350" i="40"/>
  <c r="G353" i="40"/>
  <c r="K431" i="26"/>
  <c r="J470" i="45"/>
  <c r="J274" i="45"/>
  <c r="K492" i="44"/>
  <c r="K474" i="36"/>
  <c r="F498" i="33"/>
  <c r="D632" i="33" s="1"/>
  <c r="E492" i="47"/>
  <c r="N490" i="37"/>
  <c r="O353" i="37"/>
  <c r="F353" i="37"/>
  <c r="AR76" i="17"/>
  <c r="AO76" i="17"/>
  <c r="AQ76" i="17"/>
  <c r="AT76" i="17"/>
  <c r="O509" i="25"/>
  <c r="O517" i="25" s="1"/>
  <c r="C546" i="25" s="1"/>
  <c r="M220" i="41"/>
  <c r="F508" i="33"/>
  <c r="F516" i="33" s="1"/>
  <c r="C561" i="33" s="1"/>
  <c r="E75" i="24"/>
  <c r="E409" i="44"/>
  <c r="F72" i="38"/>
  <c r="D296" i="39"/>
  <c r="H122" i="45"/>
  <c r="D69" i="51"/>
  <c r="K296" i="25"/>
  <c r="O322" i="28"/>
  <c r="O325" i="28" s="1"/>
  <c r="J49" i="33"/>
  <c r="G69" i="37"/>
  <c r="G421" i="37" s="1"/>
  <c r="J69" i="28"/>
  <c r="D46" i="45"/>
  <c r="J69" i="36"/>
  <c r="M24" i="28"/>
  <c r="O195" i="32"/>
  <c r="M145" i="32"/>
  <c r="K498" i="48"/>
  <c r="D628" i="48" s="1"/>
  <c r="D490" i="27"/>
  <c r="F353" i="27"/>
  <c r="L472" i="24"/>
  <c r="O277" i="24"/>
  <c r="E474" i="30"/>
  <c r="E449" i="31"/>
  <c r="E271" i="40"/>
  <c r="E170" i="34"/>
  <c r="I472" i="40"/>
  <c r="L277" i="40"/>
  <c r="N447" i="34"/>
  <c r="F176" i="34"/>
  <c r="F429" i="26"/>
  <c r="F100" i="26"/>
  <c r="I100" i="26"/>
  <c r="M447" i="43"/>
  <c r="O176" i="43"/>
  <c r="N429" i="44"/>
  <c r="O100" i="44"/>
  <c r="F100" i="44"/>
  <c r="G490" i="44"/>
  <c r="I353" i="44"/>
  <c r="I431" i="50"/>
  <c r="H498" i="36"/>
  <c r="D625" i="36" s="1"/>
  <c r="E375" i="27"/>
  <c r="E494" i="27"/>
  <c r="E347" i="49"/>
  <c r="F472" i="45"/>
  <c r="I277" i="45"/>
  <c r="F277" i="45"/>
  <c r="E431" i="26"/>
  <c r="L176" i="46"/>
  <c r="N431" i="36"/>
  <c r="N431" i="44"/>
  <c r="K492" i="40"/>
  <c r="O176" i="34"/>
  <c r="G494" i="30"/>
  <c r="G375" i="30"/>
  <c r="I447" i="35"/>
  <c r="L176" i="35"/>
  <c r="H492" i="37"/>
  <c r="N474" i="44"/>
  <c r="M490" i="47"/>
  <c r="O353" i="47"/>
  <c r="G347" i="34"/>
  <c r="M496" i="26"/>
  <c r="O378" i="26"/>
  <c r="I173" i="44"/>
  <c r="I445" i="44"/>
  <c r="J176" i="44"/>
  <c r="K492" i="37"/>
  <c r="L447" i="15"/>
  <c r="O176" i="15"/>
  <c r="E431" i="34"/>
  <c r="H474" i="50"/>
  <c r="H429" i="46"/>
  <c r="I100" i="46"/>
  <c r="M474" i="50"/>
  <c r="O496" i="49"/>
  <c r="F378" i="49"/>
  <c r="K498" i="30"/>
  <c r="D628" i="30" s="1"/>
  <c r="H449" i="46"/>
  <c r="K490" i="43"/>
  <c r="K509" i="43" s="1"/>
  <c r="K517" i="43" s="1"/>
  <c r="C542" i="43" s="1"/>
  <c r="L353" i="43"/>
  <c r="G429" i="48"/>
  <c r="I100" i="48"/>
  <c r="K449" i="30"/>
  <c r="E449" i="15"/>
  <c r="M176" i="27"/>
  <c r="M445" i="27"/>
  <c r="M173" i="27"/>
  <c r="H498" i="46"/>
  <c r="D625" i="46" s="1"/>
  <c r="K490" i="45"/>
  <c r="L353" i="45"/>
  <c r="F431" i="36"/>
  <c r="F490" i="40"/>
  <c r="I353" i="40"/>
  <c r="L449" i="33"/>
  <c r="H431" i="48"/>
  <c r="E492" i="30"/>
  <c r="O447" i="15"/>
  <c r="F176" i="15"/>
  <c r="J94" i="26"/>
  <c r="E474" i="34"/>
  <c r="E431" i="52"/>
  <c r="N431" i="45"/>
  <c r="M474" i="37"/>
  <c r="O449" i="52"/>
  <c r="M378" i="45"/>
  <c r="M375" i="45"/>
  <c r="M494" i="45"/>
  <c r="D472" i="52"/>
  <c r="F277" i="52"/>
  <c r="L97" i="46"/>
  <c r="M100" i="46"/>
  <c r="L427" i="46"/>
  <c r="E492" i="27"/>
  <c r="E449" i="51"/>
  <c r="N474" i="24"/>
  <c r="E347" i="34"/>
  <c r="F445" i="34"/>
  <c r="F173" i="34"/>
  <c r="G176" i="34"/>
  <c r="J427" i="30"/>
  <c r="J97" i="30"/>
  <c r="F498" i="52"/>
  <c r="D632" i="52" s="1"/>
  <c r="L100" i="52"/>
  <c r="F449" i="33"/>
  <c r="D447" i="27"/>
  <c r="F176" i="27"/>
  <c r="J492" i="41"/>
  <c r="M431" i="30"/>
  <c r="J449" i="33"/>
  <c r="M490" i="46"/>
  <c r="O353" i="46"/>
  <c r="I277" i="30"/>
  <c r="G472" i="30"/>
  <c r="C623" i="51"/>
  <c r="C621" i="51"/>
  <c r="C626" i="51"/>
  <c r="C627" i="51"/>
  <c r="C628" i="51"/>
  <c r="C622" i="51"/>
  <c r="C624" i="51"/>
  <c r="C630" i="51"/>
  <c r="C632" i="51"/>
  <c r="C625" i="51"/>
  <c r="C631" i="51"/>
  <c r="C629" i="51"/>
  <c r="M492" i="39"/>
  <c r="F75" i="35"/>
  <c r="N508" i="26"/>
  <c r="N516" i="26" s="1"/>
  <c r="C569" i="26" s="1"/>
  <c r="O452" i="33"/>
  <c r="F508" i="49"/>
  <c r="F516" i="49" s="1"/>
  <c r="C561" i="49" s="1"/>
  <c r="L508" i="52"/>
  <c r="L516" i="52" s="1"/>
  <c r="C567" i="52" s="1"/>
  <c r="M46" i="48"/>
  <c r="J415" i="32"/>
  <c r="G24" i="40"/>
  <c r="L502" i="38"/>
  <c r="O246" i="37"/>
  <c r="M409" i="46"/>
  <c r="E409" i="43"/>
  <c r="K46" i="30"/>
  <c r="H69" i="26"/>
  <c r="K226" i="49"/>
  <c r="K462" i="49" s="1"/>
  <c r="J49" i="30"/>
  <c r="N151" i="42"/>
  <c r="G350" i="26"/>
  <c r="G488" i="26"/>
  <c r="G353" i="26"/>
  <c r="D498" i="33"/>
  <c r="D630" i="33" s="1"/>
  <c r="C628" i="33" s="1"/>
  <c r="E498" i="48"/>
  <c r="D631" i="48" s="1"/>
  <c r="I350" i="27"/>
  <c r="I488" i="27"/>
  <c r="J353" i="27"/>
  <c r="K498" i="44"/>
  <c r="D628" i="44" s="1"/>
  <c r="K498" i="47"/>
  <c r="D628" i="47" s="1"/>
  <c r="L176" i="48"/>
  <c r="I447" i="48"/>
  <c r="L445" i="40"/>
  <c r="L173" i="40"/>
  <c r="M176" i="40"/>
  <c r="O496" i="40"/>
  <c r="F378" i="40"/>
  <c r="D375" i="30"/>
  <c r="D494" i="30"/>
  <c r="D378" i="30"/>
  <c r="E474" i="49"/>
  <c r="F449" i="30"/>
  <c r="K472" i="49"/>
  <c r="L277" i="49"/>
  <c r="N375" i="43"/>
  <c r="N494" i="43"/>
  <c r="M378" i="43"/>
  <c r="D378" i="43"/>
  <c r="N490" i="44"/>
  <c r="F353" i="44"/>
  <c r="E474" i="45"/>
  <c r="O488" i="45"/>
  <c r="O350" i="45"/>
  <c r="D353" i="45"/>
  <c r="L498" i="52"/>
  <c r="D629" i="52" s="1"/>
  <c r="K431" i="47"/>
  <c r="K445" i="52"/>
  <c r="J176" i="52"/>
  <c r="K173" i="52"/>
  <c r="I474" i="25"/>
  <c r="N472" i="36"/>
  <c r="O277" i="36"/>
  <c r="F277" i="36"/>
  <c r="D445" i="52"/>
  <c r="D173" i="52"/>
  <c r="D176" i="52"/>
  <c r="K474" i="49"/>
  <c r="K474" i="40"/>
  <c r="E449" i="34"/>
  <c r="N449" i="48"/>
  <c r="I445" i="46"/>
  <c r="I173" i="46"/>
  <c r="E431" i="44"/>
  <c r="E474" i="36"/>
  <c r="D449" i="37"/>
  <c r="F449" i="47"/>
  <c r="E474" i="44"/>
  <c r="K494" i="40"/>
  <c r="K375" i="40"/>
  <c r="H197" i="44"/>
  <c r="H454" i="44" s="1"/>
  <c r="N427" i="45"/>
  <c r="N97" i="45"/>
  <c r="D100" i="45"/>
  <c r="H496" i="40"/>
  <c r="H509" i="40" s="1"/>
  <c r="H517" i="40" s="1"/>
  <c r="C539" i="40" s="1"/>
  <c r="I378" i="40"/>
  <c r="J470" i="27"/>
  <c r="J274" i="27"/>
  <c r="K447" i="40"/>
  <c r="L176" i="40"/>
  <c r="K449" i="46"/>
  <c r="M97" i="36"/>
  <c r="M427" i="36"/>
  <c r="M100" i="36"/>
  <c r="I429" i="45"/>
  <c r="L100" i="45"/>
  <c r="F447" i="46"/>
  <c r="I176" i="46"/>
  <c r="H429" i="34"/>
  <c r="I100" i="34"/>
  <c r="K492" i="43"/>
  <c r="H498" i="44"/>
  <c r="D625" i="44" s="1"/>
  <c r="J490" i="34"/>
  <c r="L353" i="34"/>
  <c r="H498" i="48"/>
  <c r="D625" i="48" s="1"/>
  <c r="D488" i="40"/>
  <c r="D350" i="40"/>
  <c r="M449" i="30"/>
  <c r="L378" i="40"/>
  <c r="I496" i="40"/>
  <c r="D97" i="30"/>
  <c r="D427" i="30"/>
  <c r="D100" i="30"/>
  <c r="N449" i="45"/>
  <c r="N490" i="34"/>
  <c r="F353" i="34"/>
  <c r="K449" i="15"/>
  <c r="I427" i="26"/>
  <c r="I97" i="26"/>
  <c r="J100" i="26"/>
  <c r="K403" i="45"/>
  <c r="I501" i="45"/>
  <c r="J445" i="48"/>
  <c r="J173" i="48"/>
  <c r="E429" i="52"/>
  <c r="F100" i="52"/>
  <c r="N431" i="47"/>
  <c r="O496" i="27"/>
  <c r="F378" i="27"/>
  <c r="K350" i="45"/>
  <c r="K488" i="45"/>
  <c r="J353" i="45"/>
  <c r="I490" i="44"/>
  <c r="L353" i="44"/>
  <c r="H445" i="34"/>
  <c r="H173" i="34"/>
  <c r="O472" i="40"/>
  <c r="F277" i="40"/>
  <c r="K431" i="43"/>
  <c r="J399" i="31"/>
  <c r="J502" i="31" s="1"/>
  <c r="H445" i="15"/>
  <c r="H173" i="15"/>
  <c r="O472" i="48"/>
  <c r="F277" i="48"/>
  <c r="N474" i="48"/>
  <c r="H492" i="27"/>
  <c r="F350" i="48"/>
  <c r="F488" i="48"/>
  <c r="G353" i="48"/>
  <c r="D353" i="48"/>
  <c r="E488" i="30"/>
  <c r="E350" i="30"/>
  <c r="D353" i="30"/>
  <c r="L498" i="48"/>
  <c r="D629" i="48" s="1"/>
  <c r="F440" i="36"/>
  <c r="F508" i="36" s="1"/>
  <c r="F516" i="36" s="1"/>
  <c r="C561" i="36" s="1"/>
  <c r="H151" i="36"/>
  <c r="D498" i="38"/>
  <c r="D630" i="38" s="1"/>
  <c r="J470" i="50"/>
  <c r="J274" i="50"/>
  <c r="J277" i="50"/>
  <c r="I488" i="30"/>
  <c r="I350" i="30"/>
  <c r="J353" i="30"/>
  <c r="O100" i="45"/>
  <c r="M429" i="45"/>
  <c r="L498" i="35"/>
  <c r="D629" i="35" s="1"/>
  <c r="O176" i="46"/>
  <c r="N447" i="46"/>
  <c r="F176" i="46"/>
  <c r="J494" i="26"/>
  <c r="J375" i="26"/>
  <c r="K496" i="47"/>
  <c r="L378" i="47"/>
  <c r="I498" i="52"/>
  <c r="D626" i="52" s="1"/>
  <c r="I449" i="33"/>
  <c r="D492" i="31"/>
  <c r="M474" i="31"/>
  <c r="G492" i="43"/>
  <c r="AQ183" i="17"/>
  <c r="AO183" i="17"/>
  <c r="AR183" i="17"/>
  <c r="AT183" i="17"/>
  <c r="L470" i="24"/>
  <c r="L274" i="24"/>
  <c r="M277" i="24"/>
  <c r="H449" i="15"/>
  <c r="J277" i="40"/>
  <c r="I470" i="40"/>
  <c r="I274" i="40"/>
  <c r="F427" i="26"/>
  <c r="D100" i="26"/>
  <c r="F97" i="26"/>
  <c r="F449" i="52"/>
  <c r="F470" i="45"/>
  <c r="F274" i="45"/>
  <c r="G277" i="45"/>
  <c r="G222" i="47"/>
  <c r="G460" i="47" s="1"/>
  <c r="G496" i="48"/>
  <c r="I378" i="48"/>
  <c r="L445" i="15"/>
  <c r="M176" i="15"/>
  <c r="L173" i="15"/>
  <c r="E474" i="25"/>
  <c r="I449" i="29"/>
  <c r="N449" i="51"/>
  <c r="I97" i="15"/>
  <c r="J100" i="15"/>
  <c r="I427" i="15"/>
  <c r="H492" i="48"/>
  <c r="O220" i="39"/>
  <c r="O223" i="39" s="1"/>
  <c r="N508" i="48"/>
  <c r="N516" i="48" s="1"/>
  <c r="C569" i="48" s="1"/>
  <c r="E322" i="49"/>
  <c r="N508" i="50"/>
  <c r="N516" i="50" s="1"/>
  <c r="C569" i="50" s="1"/>
  <c r="G415" i="35"/>
  <c r="K195" i="42"/>
  <c r="J397" i="40"/>
  <c r="L302" i="38"/>
  <c r="M195" i="34"/>
  <c r="M198" i="34" s="1"/>
  <c r="J322" i="29"/>
  <c r="J46" i="32"/>
  <c r="J24" i="26"/>
  <c r="O119" i="27"/>
  <c r="O69" i="40"/>
  <c r="O409" i="37"/>
  <c r="E458" i="30"/>
  <c r="J409" i="26"/>
  <c r="L441" i="52"/>
  <c r="M421" i="43"/>
  <c r="J195" i="47"/>
  <c r="J49" i="44"/>
  <c r="D69" i="42"/>
  <c r="G173" i="34"/>
  <c r="G445" i="34"/>
  <c r="G490" i="26"/>
  <c r="G509" i="26" s="1"/>
  <c r="G517" i="26" s="1"/>
  <c r="C538" i="26" s="1"/>
  <c r="I353" i="26"/>
  <c r="K328" i="41"/>
  <c r="I483" i="41"/>
  <c r="I508" i="41" s="1"/>
  <c r="I516" i="41" s="1"/>
  <c r="C564" i="41" s="1"/>
  <c r="I490" i="27"/>
  <c r="L353" i="27"/>
  <c r="H474" i="15"/>
  <c r="H449" i="34"/>
  <c r="N449" i="36"/>
  <c r="L447" i="40"/>
  <c r="O176" i="40"/>
  <c r="O372" i="40"/>
  <c r="D496" i="30"/>
  <c r="F378" i="30"/>
  <c r="E492" i="43"/>
  <c r="O492" i="34"/>
  <c r="H474" i="44"/>
  <c r="N496" i="43"/>
  <c r="O378" i="43"/>
  <c r="F378" i="43"/>
  <c r="N347" i="44"/>
  <c r="M353" i="44" s="1"/>
  <c r="J498" i="25"/>
  <c r="D627" i="25" s="1"/>
  <c r="H474" i="45"/>
  <c r="N445" i="43"/>
  <c r="N173" i="43"/>
  <c r="O490" i="45"/>
  <c r="F353" i="45"/>
  <c r="K447" i="52"/>
  <c r="L176" i="52"/>
  <c r="H492" i="45"/>
  <c r="E271" i="27"/>
  <c r="G427" i="50"/>
  <c r="G97" i="50"/>
  <c r="G100" i="50"/>
  <c r="I121" i="33"/>
  <c r="I435" i="33" s="1"/>
  <c r="I119" i="33"/>
  <c r="I474" i="49"/>
  <c r="K498" i="52"/>
  <c r="D628" i="52" s="1"/>
  <c r="H492" i="44"/>
  <c r="M173" i="34"/>
  <c r="M445" i="34"/>
  <c r="M176" i="34"/>
  <c r="N474" i="36"/>
  <c r="E449" i="52"/>
  <c r="N429" i="45"/>
  <c r="F100" i="45"/>
  <c r="N498" i="44"/>
  <c r="D622" i="44" s="1"/>
  <c r="L277" i="27"/>
  <c r="N498" i="48"/>
  <c r="D622" i="48" s="1"/>
  <c r="M429" i="36"/>
  <c r="O100" i="36"/>
  <c r="H498" i="47"/>
  <c r="D625" i="47" s="1"/>
  <c r="J494" i="30"/>
  <c r="J375" i="30"/>
  <c r="N445" i="40"/>
  <c r="N173" i="40"/>
  <c r="D176" i="40"/>
  <c r="M375" i="31"/>
  <c r="M378" i="31"/>
  <c r="M494" i="31"/>
  <c r="H449" i="47"/>
  <c r="H474" i="52"/>
  <c r="H498" i="40"/>
  <c r="D625" i="40" s="1"/>
  <c r="C626" i="39"/>
  <c r="M492" i="52"/>
  <c r="K431" i="45"/>
  <c r="L492" i="37"/>
  <c r="J474" i="28"/>
  <c r="H271" i="49"/>
  <c r="D429" i="30"/>
  <c r="F100" i="30"/>
  <c r="N347" i="34"/>
  <c r="I97" i="43"/>
  <c r="I427" i="43"/>
  <c r="J100" i="43"/>
  <c r="I429" i="26"/>
  <c r="L100" i="26"/>
  <c r="E474" i="48"/>
  <c r="L449" i="47"/>
  <c r="I347" i="44"/>
  <c r="K445" i="15"/>
  <c r="K173" i="15"/>
  <c r="J176" i="15"/>
  <c r="D274" i="34"/>
  <c r="D470" i="34"/>
  <c r="J445" i="30"/>
  <c r="J173" i="30"/>
  <c r="H492" i="47"/>
  <c r="E498" i="27"/>
  <c r="D631" i="27" s="1"/>
  <c r="L492" i="15"/>
  <c r="K449" i="47"/>
  <c r="L173" i="52"/>
  <c r="L445" i="52"/>
  <c r="M176" i="52"/>
  <c r="F490" i="48"/>
  <c r="I353" i="48"/>
  <c r="F353" i="48"/>
  <c r="E490" i="30"/>
  <c r="F353" i="30"/>
  <c r="H492" i="26"/>
  <c r="K429" i="46"/>
  <c r="L100" i="46"/>
  <c r="K492" i="27"/>
  <c r="J472" i="50"/>
  <c r="L277" i="50"/>
  <c r="I490" i="30"/>
  <c r="L353" i="30"/>
  <c r="I492" i="47"/>
  <c r="N449" i="40"/>
  <c r="I97" i="52"/>
  <c r="I427" i="52"/>
  <c r="F492" i="43"/>
  <c r="D447" i="31"/>
  <c r="F176" i="31"/>
  <c r="M431" i="31"/>
  <c r="AQ164" i="17"/>
  <c r="AT164" i="17"/>
  <c r="AR164" i="17"/>
  <c r="AO164" i="17"/>
  <c r="K474" i="50"/>
  <c r="H498" i="52"/>
  <c r="D625" i="52" s="1"/>
  <c r="G449" i="33"/>
  <c r="H173" i="30"/>
  <c r="H445" i="30"/>
  <c r="N173" i="34"/>
  <c r="N445" i="34"/>
  <c r="D176" i="34"/>
  <c r="G488" i="44"/>
  <c r="G350" i="44"/>
  <c r="G353" i="44"/>
  <c r="E498" i="36"/>
  <c r="D631" i="36" s="1"/>
  <c r="E492" i="49"/>
  <c r="G472" i="48"/>
  <c r="I277" i="48"/>
  <c r="N125" i="47"/>
  <c r="L434" i="47"/>
  <c r="M378" i="26"/>
  <c r="M375" i="26"/>
  <c r="M494" i="26"/>
  <c r="D470" i="50"/>
  <c r="D274" i="50"/>
  <c r="D277" i="50"/>
  <c r="O492" i="39"/>
  <c r="G447" i="44"/>
  <c r="I176" i="44"/>
  <c r="G97" i="48"/>
  <c r="G427" i="48"/>
  <c r="O472" i="34"/>
  <c r="F277" i="34"/>
  <c r="H470" i="34"/>
  <c r="H274" i="34"/>
  <c r="O173" i="15"/>
  <c r="O445" i="15"/>
  <c r="D176" i="15"/>
  <c r="K474" i="26"/>
  <c r="E498" i="28"/>
  <c r="D631" i="28" s="1"/>
  <c r="L447" i="36"/>
  <c r="O176" i="36"/>
  <c r="D173" i="27"/>
  <c r="D445" i="27"/>
  <c r="D176" i="27"/>
  <c r="J474" i="34"/>
  <c r="L508" i="31"/>
  <c r="L516" i="31" s="1"/>
  <c r="C567" i="31" s="1"/>
  <c r="H509" i="44"/>
  <c r="H517" i="44" s="1"/>
  <c r="C539" i="44" s="1"/>
  <c r="I508" i="34"/>
  <c r="I516" i="34" s="1"/>
  <c r="C564" i="34" s="1"/>
  <c r="O195" i="36"/>
  <c r="N458" i="38"/>
  <c r="H21" i="40"/>
  <c r="E476" i="51"/>
  <c r="K409" i="39"/>
  <c r="L400" i="38"/>
  <c r="M409" i="28"/>
  <c r="M220" i="46"/>
  <c r="M458" i="46" s="1"/>
  <c r="D46" i="44"/>
  <c r="L122" i="47"/>
  <c r="K322" i="48"/>
  <c r="K220" i="33"/>
  <c r="F427" i="44"/>
  <c r="F97" i="44"/>
  <c r="D496" i="28"/>
  <c r="D509" i="28" s="1"/>
  <c r="D517" i="28" s="1"/>
  <c r="C535" i="28" s="1"/>
  <c r="F378" i="28"/>
  <c r="H488" i="26"/>
  <c r="H350" i="26"/>
  <c r="F429" i="45"/>
  <c r="I100" i="45"/>
  <c r="J353" i="52"/>
  <c r="K350" i="52"/>
  <c r="K488" i="52"/>
  <c r="E449" i="44"/>
  <c r="L431" i="29"/>
  <c r="N492" i="37"/>
  <c r="L474" i="34"/>
  <c r="O492" i="40"/>
  <c r="E445" i="30"/>
  <c r="E173" i="30"/>
  <c r="D176" i="30"/>
  <c r="H470" i="52"/>
  <c r="H274" i="52"/>
  <c r="L498" i="38"/>
  <c r="D629" i="38" s="1"/>
  <c r="H431" i="52"/>
  <c r="K474" i="24"/>
  <c r="I494" i="52"/>
  <c r="I375" i="52"/>
  <c r="K498" i="49"/>
  <c r="D628" i="49" s="1"/>
  <c r="D375" i="41"/>
  <c r="D494" i="41"/>
  <c r="D378" i="41"/>
  <c r="F490" i="30"/>
  <c r="I353" i="30"/>
  <c r="H470" i="40"/>
  <c r="G277" i="40"/>
  <c r="H274" i="40"/>
  <c r="M490" i="27"/>
  <c r="O353" i="27"/>
  <c r="F472" i="44"/>
  <c r="I277" i="44"/>
  <c r="E498" i="43"/>
  <c r="D631" i="43" s="1"/>
  <c r="C632" i="39"/>
  <c r="D277" i="15"/>
  <c r="N274" i="15"/>
  <c r="N470" i="15"/>
  <c r="M277" i="15"/>
  <c r="O378" i="48"/>
  <c r="L496" i="48"/>
  <c r="L431" i="47"/>
  <c r="D176" i="47"/>
  <c r="N445" i="47"/>
  <c r="N173" i="47"/>
  <c r="F447" i="47"/>
  <c r="I176" i="47"/>
  <c r="I498" i="36"/>
  <c r="D626" i="36" s="1"/>
  <c r="O494" i="44"/>
  <c r="O375" i="44"/>
  <c r="L501" i="36"/>
  <c r="N403" i="36"/>
  <c r="E498" i="44"/>
  <c r="D631" i="44" s="1"/>
  <c r="M447" i="44"/>
  <c r="O176" i="44"/>
  <c r="M274" i="26"/>
  <c r="M470" i="26"/>
  <c r="M277" i="26"/>
  <c r="J496" i="30"/>
  <c r="L378" i="30"/>
  <c r="N447" i="40"/>
  <c r="F176" i="40"/>
  <c r="L445" i="45"/>
  <c r="L173" i="45"/>
  <c r="M176" i="45"/>
  <c r="E492" i="34"/>
  <c r="L474" i="30"/>
  <c r="G347" i="30"/>
  <c r="G353" i="30" s="1"/>
  <c r="K449" i="40"/>
  <c r="D372" i="27"/>
  <c r="H431" i="34"/>
  <c r="N498" i="52"/>
  <c r="D622" i="52" s="1"/>
  <c r="F248" i="41"/>
  <c r="F466" i="41" s="1"/>
  <c r="F353" i="40"/>
  <c r="D429" i="34"/>
  <c r="F100" i="34"/>
  <c r="I429" i="43"/>
  <c r="L100" i="43"/>
  <c r="H431" i="43"/>
  <c r="I492" i="28"/>
  <c r="F490" i="49"/>
  <c r="I353" i="49"/>
  <c r="J447" i="34"/>
  <c r="L176" i="34"/>
  <c r="E498" i="49"/>
  <c r="D631" i="49" s="1"/>
  <c r="I496" i="26"/>
  <c r="L378" i="26"/>
  <c r="O472" i="27"/>
  <c r="F277" i="27"/>
  <c r="N449" i="52"/>
  <c r="I472" i="36"/>
  <c r="L277" i="36"/>
  <c r="L176" i="15"/>
  <c r="K447" i="15"/>
  <c r="O347" i="39"/>
  <c r="I431" i="43"/>
  <c r="K498" i="26"/>
  <c r="D628" i="26" s="1"/>
  <c r="O431" i="42"/>
  <c r="E474" i="40"/>
  <c r="K494" i="48"/>
  <c r="K375" i="48"/>
  <c r="J378" i="48"/>
  <c r="I483" i="46"/>
  <c r="I508" i="46" s="1"/>
  <c r="I516" i="46" s="1"/>
  <c r="C564" i="46" s="1"/>
  <c r="K328" i="46"/>
  <c r="E197" i="34"/>
  <c r="E454" i="34" s="1"/>
  <c r="M498" i="38"/>
  <c r="D621" i="38" s="1"/>
  <c r="K94" i="46"/>
  <c r="J372" i="40"/>
  <c r="J378" i="40" s="1"/>
  <c r="M429" i="52"/>
  <c r="O100" i="52"/>
  <c r="G447" i="15"/>
  <c r="I176" i="15"/>
  <c r="F494" i="52"/>
  <c r="F375" i="52"/>
  <c r="G378" i="52"/>
  <c r="D378" i="52"/>
  <c r="N490" i="46"/>
  <c r="F353" i="46"/>
  <c r="E449" i="30"/>
  <c r="J492" i="36"/>
  <c r="M498" i="24"/>
  <c r="D621" i="24" s="1"/>
  <c r="D431" i="36"/>
  <c r="D431" i="31"/>
  <c r="K431" i="46"/>
  <c r="H492" i="34"/>
  <c r="D274" i="49"/>
  <c r="D470" i="49"/>
  <c r="E474" i="15"/>
  <c r="M445" i="43"/>
  <c r="M173" i="43"/>
  <c r="M176" i="43"/>
  <c r="N492" i="46"/>
  <c r="H431" i="26"/>
  <c r="K496" i="49"/>
  <c r="L378" i="49"/>
  <c r="I445" i="35"/>
  <c r="I173" i="35"/>
  <c r="J176" i="35"/>
  <c r="K492" i="26"/>
  <c r="M350" i="47"/>
  <c r="M488" i="47"/>
  <c r="M353" i="47"/>
  <c r="G472" i="50"/>
  <c r="I277" i="50"/>
  <c r="M490" i="24"/>
  <c r="O353" i="24"/>
  <c r="F496" i="30"/>
  <c r="I378" i="30"/>
  <c r="I173" i="30"/>
  <c r="I445" i="30"/>
  <c r="J176" i="30"/>
  <c r="G474" i="42"/>
  <c r="N474" i="26"/>
  <c r="O498" i="31"/>
  <c r="D623" i="31" s="1"/>
  <c r="F496" i="44"/>
  <c r="I378" i="44"/>
  <c r="O449" i="27"/>
  <c r="L472" i="48"/>
  <c r="O277" i="48"/>
  <c r="I447" i="27"/>
  <c r="L176" i="27"/>
  <c r="E498" i="45"/>
  <c r="D631" i="45" s="1"/>
  <c r="D470" i="52"/>
  <c r="D274" i="52"/>
  <c r="H496" i="34"/>
  <c r="I378" i="34"/>
  <c r="K492" i="52"/>
  <c r="K427" i="34"/>
  <c r="J100" i="34"/>
  <c r="K97" i="34"/>
  <c r="D24" i="37"/>
  <c r="D413" i="37" s="1"/>
  <c r="I508" i="37"/>
  <c r="I516" i="37" s="1"/>
  <c r="C564" i="37" s="1"/>
  <c r="O145" i="38"/>
  <c r="H75" i="38"/>
  <c r="H425" i="38" s="1"/>
  <c r="D322" i="29"/>
  <c r="G21" i="47"/>
  <c r="M195" i="32"/>
  <c r="M198" i="32" s="1"/>
  <c r="K21" i="39"/>
  <c r="J46" i="46"/>
  <c r="J246" i="48"/>
  <c r="G100" i="26"/>
  <c r="H21" i="29"/>
  <c r="N125" i="39"/>
  <c r="E75" i="38"/>
  <c r="H148" i="30"/>
  <c r="K252" i="34"/>
  <c r="L148" i="42"/>
  <c r="G24" i="47"/>
  <c r="G21" i="33"/>
  <c r="H509" i="25"/>
  <c r="H517" i="25" s="1"/>
  <c r="C539" i="25" s="1"/>
  <c r="D277" i="45"/>
  <c r="K296" i="35"/>
  <c r="O119" i="30"/>
  <c r="O122" i="30" s="1"/>
  <c r="J119" i="32"/>
  <c r="E46" i="52"/>
  <c r="J49" i="46"/>
  <c r="L148" i="52"/>
  <c r="L375" i="46"/>
  <c r="L494" i="46"/>
  <c r="M378" i="46"/>
  <c r="F429" i="44"/>
  <c r="I100" i="44"/>
  <c r="F449" i="51"/>
  <c r="D372" i="28"/>
  <c r="F492" i="47"/>
  <c r="K490" i="52"/>
  <c r="L353" i="52"/>
  <c r="O474" i="31"/>
  <c r="N449" i="43"/>
  <c r="J498" i="35"/>
  <c r="D627" i="35" s="1"/>
  <c r="E449" i="46"/>
  <c r="E492" i="37"/>
  <c r="M353" i="40"/>
  <c r="M488" i="40"/>
  <c r="M350" i="40"/>
  <c r="K431" i="34"/>
  <c r="J170" i="46"/>
  <c r="N498" i="34"/>
  <c r="D622" i="34" s="1"/>
  <c r="L477" i="44"/>
  <c r="L508" i="44" s="1"/>
  <c r="L516" i="44" s="1"/>
  <c r="C567" i="44" s="1"/>
  <c r="N302" i="44"/>
  <c r="L488" i="34"/>
  <c r="M353" i="34"/>
  <c r="L350" i="34"/>
  <c r="J94" i="52"/>
  <c r="J100" i="52" s="1"/>
  <c r="H494" i="46"/>
  <c r="H375" i="46"/>
  <c r="K449" i="48"/>
  <c r="K372" i="30"/>
  <c r="H474" i="30"/>
  <c r="H474" i="48"/>
  <c r="K449" i="35"/>
  <c r="F378" i="41"/>
  <c r="D496" i="41"/>
  <c r="H472" i="40"/>
  <c r="I277" i="40"/>
  <c r="N492" i="34"/>
  <c r="N498" i="43"/>
  <c r="D622" i="43" s="1"/>
  <c r="E492" i="44"/>
  <c r="N472" i="15"/>
  <c r="F277" i="15"/>
  <c r="O277" i="15"/>
  <c r="K449" i="52"/>
  <c r="G488" i="45"/>
  <c r="G350" i="45"/>
  <c r="G353" i="45"/>
  <c r="O474" i="34"/>
  <c r="F431" i="31"/>
  <c r="H431" i="50"/>
  <c r="H492" i="30"/>
  <c r="K431" i="50"/>
  <c r="L492" i="47"/>
  <c r="H431" i="46"/>
  <c r="F474" i="50"/>
  <c r="H449" i="40"/>
  <c r="M472" i="26"/>
  <c r="O277" i="26"/>
  <c r="N431" i="15"/>
  <c r="L474" i="28"/>
  <c r="H449" i="44"/>
  <c r="L447" i="45"/>
  <c r="O176" i="45"/>
  <c r="L431" i="50"/>
  <c r="H427" i="52"/>
  <c r="H97" i="52"/>
  <c r="C631" i="39"/>
  <c r="C628" i="39"/>
  <c r="C625" i="39"/>
  <c r="C622" i="39"/>
  <c r="C624" i="39"/>
  <c r="C623" i="39"/>
  <c r="C629" i="39"/>
  <c r="C627" i="39"/>
  <c r="C621" i="39"/>
  <c r="E431" i="45"/>
  <c r="N494" i="44"/>
  <c r="N375" i="44"/>
  <c r="D378" i="44"/>
  <c r="M378" i="44"/>
  <c r="D472" i="25"/>
  <c r="F277" i="25"/>
  <c r="M490" i="44"/>
  <c r="O353" i="44"/>
  <c r="H375" i="47"/>
  <c r="H494" i="47"/>
  <c r="G378" i="47"/>
  <c r="I350" i="37"/>
  <c r="I488" i="37"/>
  <c r="J353" i="37"/>
  <c r="E449" i="40"/>
  <c r="L429" i="48"/>
  <c r="O100" i="48"/>
  <c r="O498" i="24"/>
  <c r="D623" i="24" s="1"/>
  <c r="E492" i="39"/>
  <c r="E324" i="32"/>
  <c r="E484" i="32" s="1"/>
  <c r="I492" i="36"/>
  <c r="K492" i="15"/>
  <c r="I445" i="47"/>
  <c r="I173" i="47"/>
  <c r="J176" i="47"/>
  <c r="N494" i="45"/>
  <c r="N375" i="45"/>
  <c r="D378" i="45"/>
  <c r="G350" i="27"/>
  <c r="G488" i="27"/>
  <c r="G353" i="27"/>
  <c r="K494" i="37"/>
  <c r="K375" i="37"/>
  <c r="J378" i="37"/>
  <c r="L277" i="45"/>
  <c r="I472" i="45"/>
  <c r="I498" i="46"/>
  <c r="D626" i="46" s="1"/>
  <c r="K449" i="34"/>
  <c r="K431" i="15"/>
  <c r="K350" i="15"/>
  <c r="K488" i="15"/>
  <c r="J353" i="15"/>
  <c r="H492" i="40"/>
  <c r="F472" i="26"/>
  <c r="I277" i="26"/>
  <c r="F277" i="26"/>
  <c r="K427" i="43"/>
  <c r="K97" i="43"/>
  <c r="N498" i="46"/>
  <c r="D622" i="46" s="1"/>
  <c r="H431" i="44"/>
  <c r="O375" i="48"/>
  <c r="O494" i="48"/>
  <c r="D378" i="48"/>
  <c r="N492" i="27"/>
  <c r="F490" i="34"/>
  <c r="I353" i="34"/>
  <c r="F488" i="47"/>
  <c r="F350" i="47"/>
  <c r="G353" i="47"/>
  <c r="D274" i="30"/>
  <c r="D470" i="30"/>
  <c r="D277" i="30"/>
  <c r="F449" i="44"/>
  <c r="E498" i="40"/>
  <c r="D631" i="40" s="1"/>
  <c r="E498" i="30"/>
  <c r="D631" i="30" s="1"/>
  <c r="O274" i="49"/>
  <c r="D277" i="49"/>
  <c r="O470" i="49"/>
  <c r="N498" i="45"/>
  <c r="D622" i="45" s="1"/>
  <c r="D488" i="43"/>
  <c r="D350" i="43"/>
  <c r="D353" i="43"/>
  <c r="D474" i="24"/>
  <c r="G474" i="25"/>
  <c r="I508" i="40"/>
  <c r="I516" i="40" s="1"/>
  <c r="C564" i="40" s="1"/>
  <c r="M509" i="51"/>
  <c r="M517" i="51" s="1"/>
  <c r="C544" i="51" s="1"/>
  <c r="L466" i="50"/>
  <c r="O509" i="37"/>
  <c r="O517" i="37" s="1"/>
  <c r="C546" i="37" s="1"/>
  <c r="F176" i="43"/>
  <c r="L328" i="42"/>
  <c r="M397" i="51"/>
  <c r="M400" i="51" s="1"/>
  <c r="M246" i="47"/>
  <c r="O220" i="31"/>
  <c r="E246" i="38"/>
  <c r="H119" i="44"/>
  <c r="I508" i="25"/>
  <c r="I516" i="25" s="1"/>
  <c r="C564" i="25" s="1"/>
  <c r="H322" i="36"/>
  <c r="H482" i="36" s="1"/>
  <c r="M69" i="51"/>
  <c r="G49" i="46"/>
  <c r="J69" i="44"/>
  <c r="L464" i="50"/>
  <c r="L496" i="46"/>
  <c r="O378" i="46"/>
  <c r="H498" i="34"/>
  <c r="D625" i="34" s="1"/>
  <c r="H94" i="44"/>
  <c r="G100" i="44" s="1"/>
  <c r="K492" i="30"/>
  <c r="N449" i="46"/>
  <c r="I492" i="43"/>
  <c r="H372" i="44"/>
  <c r="F498" i="46"/>
  <c r="D632" i="46" s="1"/>
  <c r="N350" i="49"/>
  <c r="N488" i="49"/>
  <c r="D353" i="49"/>
  <c r="M353" i="49"/>
  <c r="F173" i="30"/>
  <c r="G176" i="30"/>
  <c r="F445" i="30"/>
  <c r="O176" i="48"/>
  <c r="M447" i="48"/>
  <c r="K470" i="27"/>
  <c r="K274" i="27"/>
  <c r="K350" i="40"/>
  <c r="J353" i="40"/>
  <c r="K488" i="40"/>
  <c r="N449" i="34"/>
  <c r="J274" i="26"/>
  <c r="J470" i="26"/>
  <c r="H488" i="37"/>
  <c r="H350" i="37"/>
  <c r="G353" i="37"/>
  <c r="I474" i="34"/>
  <c r="N470" i="44"/>
  <c r="N274" i="44"/>
  <c r="D277" i="44"/>
  <c r="L492" i="26"/>
  <c r="O431" i="30"/>
  <c r="N492" i="24"/>
  <c r="H447" i="40"/>
  <c r="I176" i="40"/>
  <c r="M488" i="34"/>
  <c r="M350" i="34"/>
  <c r="K97" i="47"/>
  <c r="K427" i="47"/>
  <c r="J100" i="47"/>
  <c r="I353" i="45"/>
  <c r="G490" i="45"/>
  <c r="O431" i="31"/>
  <c r="F498" i="36"/>
  <c r="D632" i="36" s="1"/>
  <c r="J492" i="24"/>
  <c r="I350" i="47"/>
  <c r="I488" i="47"/>
  <c r="J353" i="47"/>
  <c r="E271" i="52"/>
  <c r="O474" i="50"/>
  <c r="H173" i="47"/>
  <c r="H445" i="47"/>
  <c r="O449" i="30"/>
  <c r="N431" i="48"/>
  <c r="L496" i="52"/>
  <c r="O378" i="52"/>
  <c r="N492" i="47"/>
  <c r="N496" i="44"/>
  <c r="O378" i="44"/>
  <c r="F378" i="44"/>
  <c r="E488" i="44"/>
  <c r="E350" i="44"/>
  <c r="N449" i="44"/>
  <c r="N498" i="26"/>
  <c r="D622" i="26" s="1"/>
  <c r="M100" i="47"/>
  <c r="L97" i="47"/>
  <c r="L427" i="47"/>
  <c r="D274" i="27"/>
  <c r="D470" i="27"/>
  <c r="C626" i="50"/>
  <c r="C628" i="50"/>
  <c r="C624" i="50"/>
  <c r="C622" i="50"/>
  <c r="C627" i="50"/>
  <c r="C621" i="50"/>
  <c r="C629" i="50"/>
  <c r="C631" i="50"/>
  <c r="C630" i="50"/>
  <c r="C623" i="50"/>
  <c r="C625" i="50"/>
  <c r="C632" i="50"/>
  <c r="H496" i="47"/>
  <c r="I378" i="47"/>
  <c r="J431" i="40"/>
  <c r="H498" i="30"/>
  <c r="D625" i="30" s="1"/>
  <c r="N350" i="40"/>
  <c r="N488" i="40"/>
  <c r="D353" i="40"/>
  <c r="AA543" i="14"/>
  <c r="AA542" i="14"/>
  <c r="AA541" i="14"/>
  <c r="AA539" i="14"/>
  <c r="AA538" i="14"/>
  <c r="AA545" i="14"/>
  <c r="AA544" i="14"/>
  <c r="AA546" i="14"/>
  <c r="AA540" i="14"/>
  <c r="AA535" i="14"/>
  <c r="AA537" i="14"/>
  <c r="AA536" i="14"/>
  <c r="F492" i="36"/>
  <c r="D347" i="39"/>
  <c r="K274" i="40"/>
  <c r="K470" i="40"/>
  <c r="N492" i="44"/>
  <c r="M431" i="42"/>
  <c r="I472" i="26"/>
  <c r="L277" i="26"/>
  <c r="D372" i="49"/>
  <c r="D378" i="49" s="1"/>
  <c r="K271" i="30"/>
  <c r="N496" i="45"/>
  <c r="F378" i="45"/>
  <c r="G490" i="27"/>
  <c r="I353" i="27"/>
  <c r="K496" i="37"/>
  <c r="L378" i="37"/>
  <c r="H94" i="48"/>
  <c r="G100" i="48" s="1"/>
  <c r="N449" i="27"/>
  <c r="G100" i="43"/>
  <c r="H97" i="43"/>
  <c r="H427" i="43"/>
  <c r="G494" i="46"/>
  <c r="G375" i="46"/>
  <c r="G378" i="46"/>
  <c r="E474" i="27"/>
  <c r="K173" i="44"/>
  <c r="K445" i="44"/>
  <c r="K498" i="37"/>
  <c r="D628" i="37" s="1"/>
  <c r="F422" i="41"/>
  <c r="F508" i="41" s="1"/>
  <c r="F516" i="41" s="1"/>
  <c r="C561" i="41" s="1"/>
  <c r="H75" i="41"/>
  <c r="O496" i="48"/>
  <c r="F378" i="48"/>
  <c r="H431" i="45"/>
  <c r="J494" i="44"/>
  <c r="J375" i="44"/>
  <c r="J378" i="44"/>
  <c r="L431" i="15"/>
  <c r="F277" i="30"/>
  <c r="D472" i="30"/>
  <c r="D509" i="30" s="1"/>
  <c r="D517" i="30" s="1"/>
  <c r="C535" i="30" s="1"/>
  <c r="O472" i="49"/>
  <c r="F277" i="49"/>
  <c r="L375" i="34"/>
  <c r="L494" i="34"/>
  <c r="M378" i="34"/>
  <c r="G474" i="24"/>
  <c r="G449" i="29"/>
  <c r="J431" i="29"/>
  <c r="D492" i="36"/>
  <c r="G492" i="28"/>
  <c r="AO131" i="17"/>
  <c r="AQ131" i="17"/>
  <c r="AT131" i="17"/>
  <c r="AR131" i="17"/>
  <c r="L508" i="43"/>
  <c r="L516" i="43" s="1"/>
  <c r="C567" i="43" s="1"/>
  <c r="J322" i="48"/>
  <c r="I508" i="47"/>
  <c r="I516" i="47" s="1"/>
  <c r="C564" i="47" s="1"/>
  <c r="I508" i="15"/>
  <c r="I516" i="15" s="1"/>
  <c r="C564" i="15" s="1"/>
  <c r="M119" i="41"/>
  <c r="K145" i="28"/>
  <c r="K322" i="15"/>
  <c r="E119" i="42"/>
  <c r="E433" i="42" s="1"/>
  <c r="I176" i="43"/>
  <c r="E119" i="41"/>
  <c r="E201" i="35"/>
  <c r="E456" i="35" s="1"/>
  <c r="M397" i="46"/>
  <c r="E322" i="25"/>
  <c r="G397" i="15"/>
  <c r="M220" i="15"/>
  <c r="M69" i="32"/>
  <c r="M421" i="32" s="1"/>
  <c r="K145" i="36"/>
  <c r="E246" i="35"/>
  <c r="E249" i="35" s="1"/>
  <c r="K151" i="15"/>
  <c r="N252" i="42"/>
  <c r="D296" i="34"/>
  <c r="J24" i="52"/>
  <c r="M122" i="39"/>
  <c r="J24" i="37"/>
  <c r="J413" i="37" s="1"/>
  <c r="N431" i="46"/>
  <c r="L465" i="50"/>
  <c r="N252" i="50"/>
  <c r="N445" i="51"/>
  <c r="N173" i="51"/>
  <c r="D176" i="51"/>
  <c r="M176" i="51"/>
  <c r="N488" i="47"/>
  <c r="N350" i="47"/>
  <c r="D353" i="47"/>
  <c r="E492" i="45"/>
  <c r="N431" i="52"/>
  <c r="K447" i="45"/>
  <c r="L176" i="45"/>
  <c r="E498" i="52"/>
  <c r="D631" i="52" s="1"/>
  <c r="E492" i="46"/>
  <c r="D449" i="33"/>
  <c r="M347" i="46"/>
  <c r="E449" i="27"/>
  <c r="F492" i="31"/>
  <c r="N490" i="49"/>
  <c r="F353" i="49"/>
  <c r="O353" i="49"/>
  <c r="I176" i="30"/>
  <c r="F447" i="30"/>
  <c r="N474" i="15"/>
  <c r="G498" i="38"/>
  <c r="D624" i="38" s="1"/>
  <c r="F274" i="15"/>
  <c r="F470" i="15"/>
  <c r="G277" i="15"/>
  <c r="K490" i="40"/>
  <c r="L353" i="40"/>
  <c r="G170" i="43"/>
  <c r="M474" i="34"/>
  <c r="E449" i="47"/>
  <c r="H490" i="37"/>
  <c r="I353" i="37"/>
  <c r="G277" i="34"/>
  <c r="G274" i="34"/>
  <c r="G470" i="34"/>
  <c r="N472" i="44"/>
  <c r="F277" i="44"/>
  <c r="O277" i="44"/>
  <c r="K488" i="26"/>
  <c r="K350" i="26"/>
  <c r="J353" i="26"/>
  <c r="E498" i="46"/>
  <c r="D631" i="46" s="1"/>
  <c r="N492" i="49"/>
  <c r="F429" i="52"/>
  <c r="I100" i="52"/>
  <c r="K472" i="24"/>
  <c r="L277" i="24"/>
  <c r="K449" i="44"/>
  <c r="K372" i="49"/>
  <c r="G271" i="30"/>
  <c r="G271" i="48"/>
  <c r="I474" i="24"/>
  <c r="E498" i="41"/>
  <c r="D631" i="41" s="1"/>
  <c r="H474" i="34"/>
  <c r="H474" i="40"/>
  <c r="F375" i="36"/>
  <c r="F494" i="36"/>
  <c r="G378" i="36"/>
  <c r="D378" i="36"/>
  <c r="F472" i="52"/>
  <c r="I277" i="52"/>
  <c r="G271" i="50"/>
  <c r="G372" i="48"/>
  <c r="M347" i="24"/>
  <c r="L449" i="44"/>
  <c r="K498" i="40"/>
  <c r="D628" i="40" s="1"/>
  <c r="L431" i="40"/>
  <c r="E431" i="30"/>
  <c r="L494" i="52"/>
  <c r="L375" i="52"/>
  <c r="M378" i="52"/>
  <c r="J427" i="50"/>
  <c r="J97" i="50"/>
  <c r="J100" i="50"/>
  <c r="L449" i="30"/>
  <c r="N151" i="45"/>
  <c r="L440" i="45"/>
  <c r="K492" i="47"/>
  <c r="J347" i="30"/>
  <c r="L429" i="47"/>
  <c r="O100" i="47"/>
  <c r="F492" i="39"/>
  <c r="M94" i="15"/>
  <c r="J372" i="52"/>
  <c r="J378" i="52" s="1"/>
  <c r="G170" i="44"/>
  <c r="N449" i="15"/>
  <c r="H447" i="45"/>
  <c r="I176" i="45"/>
  <c r="F372" i="44"/>
  <c r="K474" i="45"/>
  <c r="O271" i="34"/>
  <c r="D347" i="44"/>
  <c r="D170" i="43"/>
  <c r="L271" i="48"/>
  <c r="H474" i="26"/>
  <c r="H449" i="45"/>
  <c r="E474" i="52"/>
  <c r="I170" i="27"/>
  <c r="H492" i="49"/>
  <c r="O274" i="36"/>
  <c r="O470" i="36"/>
  <c r="E372" i="40"/>
  <c r="K492" i="45"/>
  <c r="O378" i="45"/>
  <c r="O431" i="46"/>
  <c r="H372" i="34"/>
  <c r="J496" i="44"/>
  <c r="L378" i="44"/>
  <c r="I449" i="34"/>
  <c r="L170" i="36"/>
  <c r="N173" i="44"/>
  <c r="N445" i="44"/>
  <c r="D176" i="44"/>
  <c r="K449" i="45"/>
  <c r="N347" i="37"/>
  <c r="N492" i="40"/>
  <c r="L431" i="34"/>
  <c r="E492" i="48"/>
  <c r="L496" i="34"/>
  <c r="O378" i="34"/>
  <c r="J498" i="38"/>
  <c r="D627" i="38" s="1"/>
  <c r="G492" i="36"/>
  <c r="AQ169" i="17"/>
  <c r="AO169" i="17"/>
  <c r="AR169" i="17"/>
  <c r="AT169" i="17"/>
  <c r="AO181" i="17"/>
  <c r="AQ181" i="17"/>
  <c r="AR181" i="17"/>
  <c r="AT181" i="17"/>
  <c r="G49" i="45"/>
  <c r="G419" i="45" s="1"/>
  <c r="N508" i="34"/>
  <c r="N516" i="34" s="1"/>
  <c r="C569" i="34" s="1"/>
  <c r="J49" i="49"/>
  <c r="I508" i="52"/>
  <c r="I516" i="52" s="1"/>
  <c r="C564" i="52" s="1"/>
  <c r="G322" i="27"/>
  <c r="I508" i="33"/>
  <c r="I516" i="33" s="1"/>
  <c r="C564" i="33" s="1"/>
  <c r="M509" i="34"/>
  <c r="M517" i="34" s="1"/>
  <c r="C544" i="34" s="1"/>
  <c r="N508" i="39"/>
  <c r="N516" i="39" s="1"/>
  <c r="C569" i="39" s="1"/>
  <c r="M145" i="29"/>
  <c r="M148" i="29" s="1"/>
  <c r="H69" i="43"/>
  <c r="H72" i="43" s="1"/>
  <c r="J296" i="51"/>
  <c r="D409" i="30"/>
  <c r="H246" i="41"/>
  <c r="G397" i="48"/>
  <c r="M409" i="47"/>
  <c r="E145" i="31"/>
  <c r="E148" i="31" s="1"/>
  <c r="K322" i="39"/>
  <c r="J409" i="37"/>
  <c r="J119" i="27"/>
  <c r="H69" i="48"/>
  <c r="G220" i="51"/>
  <c r="O296" i="48"/>
  <c r="J195" i="32"/>
  <c r="M195" i="46"/>
  <c r="M452" i="46" s="1"/>
  <c r="J322" i="44"/>
  <c r="J325" i="44" s="1"/>
  <c r="O220" i="46"/>
  <c r="O223" i="46" s="1"/>
  <c r="D397" i="34"/>
  <c r="O296" i="37"/>
  <c r="M49" i="24"/>
  <c r="J69" i="27"/>
  <c r="M24" i="15"/>
  <c r="D49" i="49"/>
  <c r="E509" i="27"/>
  <c r="E517" i="27" s="1"/>
  <c r="C536" i="27" s="1"/>
  <c r="E509" i="49"/>
  <c r="E517" i="49" s="1"/>
  <c r="C536" i="49" s="1"/>
  <c r="K509" i="34"/>
  <c r="K517" i="34" s="1"/>
  <c r="C542" i="34" s="1"/>
  <c r="D509" i="37"/>
  <c r="D517" i="37" s="1"/>
  <c r="C535" i="37" s="1"/>
  <c r="I508" i="49"/>
  <c r="I516" i="49" s="1"/>
  <c r="C564" i="49" s="1"/>
  <c r="D246" i="45"/>
  <c r="D322" i="49"/>
  <c r="H509" i="42"/>
  <c r="H517" i="42" s="1"/>
  <c r="C539" i="42" s="1"/>
  <c r="H220" i="24"/>
  <c r="H223" i="24" s="1"/>
  <c r="D220" i="51"/>
  <c r="D223" i="51" s="1"/>
  <c r="F508" i="37"/>
  <c r="F516" i="37" s="1"/>
  <c r="C561" i="37" s="1"/>
  <c r="E195" i="51"/>
  <c r="G49" i="44"/>
  <c r="O119" i="50"/>
  <c r="H322" i="27"/>
  <c r="M21" i="15"/>
  <c r="M21" i="47"/>
  <c r="J21" i="37"/>
  <c r="K119" i="48"/>
  <c r="J296" i="39"/>
  <c r="J296" i="48"/>
  <c r="E220" i="39"/>
  <c r="J69" i="45"/>
  <c r="H246" i="29"/>
  <c r="H249" i="29" s="1"/>
  <c r="H397" i="32"/>
  <c r="H400" i="32" s="1"/>
  <c r="M249" i="42"/>
  <c r="H397" i="40"/>
  <c r="K397" i="27"/>
  <c r="E119" i="50"/>
  <c r="K195" i="50"/>
  <c r="L508" i="29"/>
  <c r="L516" i="29" s="1"/>
  <c r="C567" i="29" s="1"/>
  <c r="N508" i="49"/>
  <c r="N516" i="49" s="1"/>
  <c r="C569" i="49" s="1"/>
  <c r="J509" i="48"/>
  <c r="J517" i="48" s="1"/>
  <c r="C541" i="48" s="1"/>
  <c r="H296" i="38"/>
  <c r="H476" i="38" s="1"/>
  <c r="O415" i="49"/>
  <c r="I508" i="43"/>
  <c r="I516" i="43" s="1"/>
  <c r="C564" i="43" s="1"/>
  <c r="J409" i="52"/>
  <c r="O220" i="15"/>
  <c r="G397" i="35"/>
  <c r="K220" i="27"/>
  <c r="K223" i="27" s="1"/>
  <c r="O46" i="52"/>
  <c r="O415" i="29"/>
  <c r="D195" i="52"/>
  <c r="O415" i="46"/>
  <c r="J24" i="41"/>
  <c r="H220" i="34"/>
  <c r="F508" i="25"/>
  <c r="F516" i="25" s="1"/>
  <c r="C561" i="25" s="1"/>
  <c r="F508" i="51"/>
  <c r="F516" i="51" s="1"/>
  <c r="C561" i="51" s="1"/>
  <c r="F508" i="40"/>
  <c r="F516" i="40" s="1"/>
  <c r="C561" i="40" s="1"/>
  <c r="M119" i="42"/>
  <c r="M433" i="42" s="1"/>
  <c r="N508" i="31"/>
  <c r="N516" i="31" s="1"/>
  <c r="C569" i="31" s="1"/>
  <c r="H220" i="25"/>
  <c r="E246" i="26"/>
  <c r="E195" i="45"/>
  <c r="I508" i="42"/>
  <c r="I516" i="42" s="1"/>
  <c r="C564" i="42" s="1"/>
  <c r="K296" i="33"/>
  <c r="K476" i="33" s="1"/>
  <c r="E21" i="45"/>
  <c r="D220" i="42"/>
  <c r="D223" i="42" s="1"/>
  <c r="O195" i="46"/>
  <c r="J21" i="52"/>
  <c r="D223" i="39"/>
  <c r="D24" i="45"/>
  <c r="D413" i="45" s="1"/>
  <c r="O145" i="24"/>
  <c r="D49" i="52"/>
  <c r="H246" i="25"/>
  <c r="H464" i="25" s="1"/>
  <c r="M69" i="52"/>
  <c r="M421" i="52" s="1"/>
  <c r="E322" i="28"/>
  <c r="E119" i="47"/>
  <c r="O322" i="24"/>
  <c r="J145" i="38"/>
  <c r="J119" i="28"/>
  <c r="J195" i="49"/>
  <c r="J198" i="49" s="1"/>
  <c r="J296" i="47"/>
  <c r="J476" i="47" s="1"/>
  <c r="M49" i="26"/>
  <c r="M419" i="26" s="1"/>
  <c r="D49" i="45"/>
  <c r="K509" i="25"/>
  <c r="K517" i="25" s="1"/>
  <c r="C542" i="25" s="1"/>
  <c r="O509" i="27"/>
  <c r="O517" i="27" s="1"/>
  <c r="C546" i="27" s="1"/>
  <c r="M415" i="24"/>
  <c r="M415" i="26"/>
  <c r="K325" i="49"/>
  <c r="G46" i="44"/>
  <c r="J409" i="41"/>
  <c r="K409" i="51"/>
  <c r="D46" i="27"/>
  <c r="H119" i="29"/>
  <c r="D296" i="46"/>
  <c r="D476" i="46" s="1"/>
  <c r="D296" i="24"/>
  <c r="L508" i="50"/>
  <c r="L516" i="50" s="1"/>
  <c r="C567" i="50" s="1"/>
  <c r="M322" i="24"/>
  <c r="M328" i="24" s="1"/>
  <c r="G145" i="34"/>
  <c r="E397" i="47"/>
  <c r="M509" i="40"/>
  <c r="M517" i="40" s="1"/>
  <c r="C544" i="40" s="1"/>
  <c r="J195" i="51"/>
  <c r="H397" i="47"/>
  <c r="H400" i="47" s="1"/>
  <c r="K509" i="49"/>
  <c r="K517" i="49" s="1"/>
  <c r="C542" i="49" s="1"/>
  <c r="J119" i="42"/>
  <c r="J433" i="42" s="1"/>
  <c r="E145" i="46"/>
  <c r="E439" i="46" s="1"/>
  <c r="E322" i="26"/>
  <c r="G397" i="27"/>
  <c r="E145" i="28"/>
  <c r="D397" i="49"/>
  <c r="E220" i="44"/>
  <c r="E223" i="44" s="1"/>
  <c r="O246" i="45"/>
  <c r="K21" i="51"/>
  <c r="M397" i="37"/>
  <c r="M400" i="37" s="1"/>
  <c r="O119" i="47"/>
  <c r="J246" i="15"/>
  <c r="M195" i="15"/>
  <c r="K322" i="46"/>
  <c r="O119" i="36"/>
  <c r="O122" i="36" s="1"/>
  <c r="O415" i="45"/>
  <c r="M246" i="35"/>
  <c r="M464" i="35" s="1"/>
  <c r="G195" i="39"/>
  <c r="G452" i="39" s="1"/>
  <c r="M220" i="32"/>
  <c r="J220" i="25"/>
  <c r="O145" i="39"/>
  <c r="D49" i="37"/>
  <c r="D397" i="40"/>
  <c r="D500" i="40" s="1"/>
  <c r="D195" i="27"/>
  <c r="E195" i="52"/>
  <c r="E198" i="52" s="1"/>
  <c r="H195" i="41"/>
  <c r="H452" i="41" s="1"/>
  <c r="M322" i="34"/>
  <c r="H246" i="28"/>
  <c r="M145" i="49"/>
  <c r="H195" i="30"/>
  <c r="M397" i="27"/>
  <c r="M403" i="27" s="1"/>
  <c r="E119" i="38"/>
  <c r="K69" i="15"/>
  <c r="K72" i="15" s="1"/>
  <c r="J296" i="26"/>
  <c r="J299" i="26" s="1"/>
  <c r="D397" i="37"/>
  <c r="O296" i="45"/>
  <c r="E246" i="41"/>
  <c r="D322" i="28"/>
  <c r="K195" i="28"/>
  <c r="K198" i="28" s="1"/>
  <c r="E296" i="24"/>
  <c r="J322" i="28"/>
  <c r="J482" i="28" s="1"/>
  <c r="D119" i="15"/>
  <c r="D322" i="52"/>
  <c r="H195" i="49"/>
  <c r="E195" i="27"/>
  <c r="K119" i="29"/>
  <c r="M195" i="47"/>
  <c r="M198" i="47" s="1"/>
  <c r="J145" i="35"/>
  <c r="J322" i="32"/>
  <c r="J482" i="32" s="1"/>
  <c r="D296" i="42"/>
  <c r="D299" i="42" s="1"/>
  <c r="K441" i="44"/>
  <c r="K145" i="44"/>
  <c r="M484" i="38"/>
  <c r="M322" i="38"/>
  <c r="K460" i="42"/>
  <c r="K509" i="42" s="1"/>
  <c r="K517" i="42" s="1"/>
  <c r="C542" i="42" s="1"/>
  <c r="K220" i="42"/>
  <c r="O296" i="30"/>
  <c r="O299" i="30" s="1"/>
  <c r="E220" i="28"/>
  <c r="E458" i="28" s="1"/>
  <c r="K397" i="36"/>
  <c r="E423" i="41"/>
  <c r="E69" i="41"/>
  <c r="E195" i="46"/>
  <c r="O145" i="47"/>
  <c r="O148" i="47" s="1"/>
  <c r="D195" i="38"/>
  <c r="K296" i="52"/>
  <c r="K476" i="52" s="1"/>
  <c r="G145" i="31"/>
  <c r="G148" i="31" s="1"/>
  <c r="H246" i="47"/>
  <c r="H195" i="40"/>
  <c r="O220" i="49"/>
  <c r="G119" i="47"/>
  <c r="J195" i="52"/>
  <c r="J452" i="52" s="1"/>
  <c r="J246" i="47"/>
  <c r="J220" i="33"/>
  <c r="H397" i="42"/>
  <c r="H400" i="42" s="1"/>
  <c r="K296" i="50"/>
  <c r="K509" i="47"/>
  <c r="K517" i="47" s="1"/>
  <c r="C542" i="47" s="1"/>
  <c r="E119" i="15"/>
  <c r="D195" i="26"/>
  <c r="J246" i="41"/>
  <c r="J464" i="41" s="1"/>
  <c r="K69" i="34"/>
  <c r="H145" i="50"/>
  <c r="J296" i="42"/>
  <c r="J299" i="42" s="1"/>
  <c r="K195" i="26"/>
  <c r="D119" i="46"/>
  <c r="J296" i="15"/>
  <c r="K119" i="43"/>
  <c r="O220" i="28"/>
  <c r="M296" i="31"/>
  <c r="J296" i="38"/>
  <c r="J299" i="38" s="1"/>
  <c r="G195" i="35"/>
  <c r="G452" i="35" s="1"/>
  <c r="K397" i="37"/>
  <c r="D69" i="36"/>
  <c r="H397" i="24"/>
  <c r="J119" i="37"/>
  <c r="H322" i="24"/>
  <c r="H325" i="24" s="1"/>
  <c r="G69" i="46"/>
  <c r="H296" i="45"/>
  <c r="H299" i="45" s="1"/>
  <c r="J195" i="24"/>
  <c r="J452" i="24" s="1"/>
  <c r="E69" i="42"/>
  <c r="D322" i="42"/>
  <c r="K195" i="27"/>
  <c r="H195" i="32"/>
  <c r="M195" i="25"/>
  <c r="M198" i="25" s="1"/>
  <c r="D296" i="36"/>
  <c r="M195" i="24"/>
  <c r="M201" i="24" s="1"/>
  <c r="G322" i="47"/>
  <c r="G482" i="47" s="1"/>
  <c r="H397" i="28"/>
  <c r="K246" i="43"/>
  <c r="D220" i="33"/>
  <c r="E246" i="50"/>
  <c r="J145" i="34"/>
  <c r="J148" i="34" s="1"/>
  <c r="M195" i="49"/>
  <c r="K69" i="40"/>
  <c r="K421" i="40" s="1"/>
  <c r="M397" i="33"/>
  <c r="M403" i="33" s="1"/>
  <c r="O322" i="15"/>
  <c r="G322" i="39"/>
  <c r="O322" i="41"/>
  <c r="K220" i="34"/>
  <c r="F508" i="28"/>
  <c r="F516" i="28" s="1"/>
  <c r="C561" i="28" s="1"/>
  <c r="L508" i="30"/>
  <c r="L516" i="30" s="1"/>
  <c r="N508" i="37"/>
  <c r="N516" i="37" s="1"/>
  <c r="C569" i="37" s="1"/>
  <c r="O75" i="15"/>
  <c r="O425" i="15" s="1"/>
  <c r="E397" i="44"/>
  <c r="O296" i="40"/>
  <c r="H246" i="31"/>
  <c r="O322" i="39"/>
  <c r="H195" i="27"/>
  <c r="H452" i="27" s="1"/>
  <c r="J220" i="45"/>
  <c r="M195" i="30"/>
  <c r="M452" i="30" s="1"/>
  <c r="H246" i="43"/>
  <c r="H249" i="43" s="1"/>
  <c r="K145" i="25"/>
  <c r="M195" i="44"/>
  <c r="K220" i="31"/>
  <c r="G509" i="24"/>
  <c r="G517" i="24" s="1"/>
  <c r="C538" i="24" s="1"/>
  <c r="K195" i="40"/>
  <c r="K452" i="40" s="1"/>
  <c r="H296" i="33"/>
  <c r="D246" i="49"/>
  <c r="D249" i="49" s="1"/>
  <c r="O397" i="52"/>
  <c r="O500" i="52" s="1"/>
  <c r="E119" i="25"/>
  <c r="O322" i="27"/>
  <c r="E397" i="45"/>
  <c r="O195" i="34"/>
  <c r="M220" i="44"/>
  <c r="M458" i="44" s="1"/>
  <c r="G69" i="25"/>
  <c r="M220" i="33"/>
  <c r="M458" i="33" s="1"/>
  <c r="O246" i="32"/>
  <c r="O249" i="32" s="1"/>
  <c r="J69" i="30"/>
  <c r="O119" i="25"/>
  <c r="D119" i="34"/>
  <c r="H322" i="39"/>
  <c r="H397" i="29"/>
  <c r="H400" i="29" s="1"/>
  <c r="E119" i="33"/>
  <c r="H145" i="46"/>
  <c r="H148" i="46" s="1"/>
  <c r="O220" i="33"/>
  <c r="O458" i="33" s="1"/>
  <c r="M119" i="43"/>
  <c r="G119" i="45"/>
  <c r="E119" i="43"/>
  <c r="G220" i="15"/>
  <c r="D220" i="34"/>
  <c r="D458" i="34" s="1"/>
  <c r="O322" i="45"/>
  <c r="O246" i="31"/>
  <c r="O249" i="31" s="1"/>
  <c r="J145" i="48"/>
  <c r="J148" i="48" s="1"/>
  <c r="E145" i="42"/>
  <c r="H509" i="45"/>
  <c r="H517" i="45" s="1"/>
  <c r="C539" i="45" s="1"/>
  <c r="D220" i="43"/>
  <c r="G322" i="34"/>
  <c r="J296" i="46"/>
  <c r="J302" i="46" s="1"/>
  <c r="G246" i="42"/>
  <c r="J220" i="27"/>
  <c r="J223" i="27" s="1"/>
  <c r="J296" i="34"/>
  <c r="J476" i="34" s="1"/>
  <c r="J322" i="39"/>
  <c r="E195" i="28"/>
  <c r="J246" i="46"/>
  <c r="O220" i="51"/>
  <c r="H509" i="27"/>
  <c r="H517" i="27" s="1"/>
  <c r="C539" i="27" s="1"/>
  <c r="D246" i="27"/>
  <c r="D195" i="31"/>
  <c r="D198" i="31" s="1"/>
  <c r="M145" i="43"/>
  <c r="M148" i="43" s="1"/>
  <c r="J145" i="31"/>
  <c r="H296" i="28"/>
  <c r="O246" i="39"/>
  <c r="J220" i="41"/>
  <c r="O195" i="50"/>
  <c r="O198" i="50" s="1"/>
  <c r="G119" i="44"/>
  <c r="E220" i="33"/>
  <c r="E223" i="33" s="1"/>
  <c r="G509" i="36"/>
  <c r="G517" i="36" s="1"/>
  <c r="C538" i="36" s="1"/>
  <c r="M145" i="52"/>
  <c r="O195" i="39"/>
  <c r="O246" i="42"/>
  <c r="J246" i="39"/>
  <c r="K195" i="43"/>
  <c r="K452" i="43" s="1"/>
  <c r="D195" i="50"/>
  <c r="K69" i="45"/>
  <c r="J75" i="45" s="1"/>
  <c r="K220" i="45"/>
  <c r="K458" i="45" s="1"/>
  <c r="O246" i="40"/>
  <c r="J397" i="32"/>
  <c r="O322" i="46"/>
  <c r="J195" i="48"/>
  <c r="E322" i="24"/>
  <c r="E482" i="24" s="1"/>
  <c r="K397" i="33"/>
  <c r="G296" i="26"/>
  <c r="G476" i="26" s="1"/>
  <c r="E220" i="15"/>
  <c r="E458" i="15" s="1"/>
  <c r="G220" i="34"/>
  <c r="G119" i="29"/>
  <c r="M296" i="51"/>
  <c r="O246" i="44"/>
  <c r="J69" i="15"/>
  <c r="J421" i="15" s="1"/>
  <c r="K322" i="26"/>
  <c r="M246" i="51"/>
  <c r="M252" i="51" s="1"/>
  <c r="J322" i="31"/>
  <c r="J325" i="31" s="1"/>
  <c r="J119" i="35"/>
  <c r="K195" i="44"/>
  <c r="K195" i="24"/>
  <c r="G296" i="41"/>
  <c r="O397" i="49"/>
  <c r="O400" i="49" s="1"/>
  <c r="O119" i="32"/>
  <c r="D119" i="43"/>
  <c r="D433" i="43" s="1"/>
  <c r="O246" i="28"/>
  <c r="O249" i="28" s="1"/>
  <c r="G119" i="33"/>
  <c r="E397" i="34"/>
  <c r="E322" i="38"/>
  <c r="G220" i="42"/>
  <c r="M220" i="47"/>
  <c r="M226" i="47" s="1"/>
  <c r="J69" i="38"/>
  <c r="D322" i="25"/>
  <c r="D482" i="25" s="1"/>
  <c r="K145" i="27"/>
  <c r="K148" i="27" s="1"/>
  <c r="M397" i="43"/>
  <c r="G296" i="45"/>
  <c r="H220" i="35"/>
  <c r="E296" i="50"/>
  <c r="O397" i="47"/>
  <c r="O500" i="47" s="1"/>
  <c r="D119" i="45"/>
  <c r="O246" i="43"/>
  <c r="O249" i="43" s="1"/>
  <c r="J296" i="33"/>
  <c r="J476" i="33" s="1"/>
  <c r="D195" i="30"/>
  <c r="E296" i="47"/>
  <c r="M397" i="34"/>
  <c r="G296" i="30"/>
  <c r="H322" i="15"/>
  <c r="H482" i="15" s="1"/>
  <c r="J69" i="35"/>
  <c r="K69" i="49"/>
  <c r="O220" i="36"/>
  <c r="O223" i="36" s="1"/>
  <c r="M145" i="48"/>
  <c r="K195" i="32"/>
  <c r="H195" i="29"/>
  <c r="G397" i="31"/>
  <c r="D246" i="39"/>
  <c r="D249" i="39" s="1"/>
  <c r="O246" i="50"/>
  <c r="K145" i="37"/>
  <c r="K439" i="37" s="1"/>
  <c r="M296" i="30"/>
  <c r="M302" i="30" s="1"/>
  <c r="E397" i="33"/>
  <c r="K69" i="42"/>
  <c r="E397" i="49"/>
  <c r="G69" i="48"/>
  <c r="H296" i="29"/>
  <c r="H299" i="29" s="1"/>
  <c r="E69" i="24"/>
  <c r="O322" i="34"/>
  <c r="O325" i="34" s="1"/>
  <c r="G246" i="52"/>
  <c r="G145" i="25"/>
  <c r="D246" i="37"/>
  <c r="H69" i="38"/>
  <c r="J397" i="48"/>
  <c r="E119" i="46"/>
  <c r="E122" i="46" s="1"/>
  <c r="D397" i="47"/>
  <c r="G220" i="25"/>
  <c r="G458" i="25" s="1"/>
  <c r="O195" i="48"/>
  <c r="O452" i="48" s="1"/>
  <c r="D195" i="28"/>
  <c r="O246" i="52"/>
  <c r="H246" i="51"/>
  <c r="D119" i="36"/>
  <c r="G195" i="43"/>
  <c r="G198" i="43" s="1"/>
  <c r="G322" i="24"/>
  <c r="H195" i="46"/>
  <c r="H198" i="46" s="1"/>
  <c r="O195" i="24"/>
  <c r="O452" i="24" s="1"/>
  <c r="K69" i="46"/>
  <c r="G69" i="52"/>
  <c r="N508" i="32"/>
  <c r="N516" i="32" s="1"/>
  <c r="C569" i="32" s="1"/>
  <c r="M69" i="34"/>
  <c r="N145" i="45"/>
  <c r="N148" i="45" s="1"/>
  <c r="O322" i="36"/>
  <c r="M296" i="46"/>
  <c r="M299" i="46" s="1"/>
  <c r="G246" i="26"/>
  <c r="G249" i="26" s="1"/>
  <c r="J246" i="36"/>
  <c r="K296" i="47"/>
  <c r="O220" i="47"/>
  <c r="O145" i="35"/>
  <c r="J397" i="27"/>
  <c r="J400" i="27" s="1"/>
  <c r="O145" i="33"/>
  <c r="J69" i="29"/>
  <c r="J72" i="29" s="1"/>
  <c r="D220" i="48"/>
  <c r="D223" i="48" s="1"/>
  <c r="M397" i="29"/>
  <c r="K145" i="39"/>
  <c r="G220" i="31"/>
  <c r="M220" i="50"/>
  <c r="O220" i="35"/>
  <c r="O458" i="35" s="1"/>
  <c r="O322" i="29"/>
  <c r="E145" i="48"/>
  <c r="E148" i="48" s="1"/>
  <c r="K296" i="45"/>
  <c r="K476" i="45" s="1"/>
  <c r="D69" i="47"/>
  <c r="K119" i="30"/>
  <c r="D119" i="35"/>
  <c r="M246" i="24"/>
  <c r="H195" i="50"/>
  <c r="H452" i="50" s="1"/>
  <c r="H220" i="52"/>
  <c r="G296" i="40"/>
  <c r="G299" i="40" s="1"/>
  <c r="M246" i="26"/>
  <c r="M249" i="26" s="1"/>
  <c r="D246" i="33"/>
  <c r="M145" i="42"/>
  <c r="G220" i="44"/>
  <c r="D397" i="46"/>
  <c r="K195" i="51"/>
  <c r="K198" i="51" s="1"/>
  <c r="G119" i="39"/>
  <c r="D195" i="35"/>
  <c r="D452" i="35" s="1"/>
  <c r="E397" i="15"/>
  <c r="E400" i="15" s="1"/>
  <c r="K296" i="38"/>
  <c r="G145" i="29"/>
  <c r="M145" i="45"/>
  <c r="D119" i="33"/>
  <c r="J195" i="46"/>
  <c r="J198" i="46" s="1"/>
  <c r="D69" i="34"/>
  <c r="M220" i="31"/>
  <c r="M226" i="31" s="1"/>
  <c r="N508" i="27"/>
  <c r="N516" i="27" s="1"/>
  <c r="C569" i="27" s="1"/>
  <c r="O296" i="51"/>
  <c r="H145" i="40"/>
  <c r="G119" i="31"/>
  <c r="O145" i="28"/>
  <c r="H246" i="26"/>
  <c r="H464" i="26" s="1"/>
  <c r="G397" i="49"/>
  <c r="E119" i="44"/>
  <c r="E433" i="44" s="1"/>
  <c r="M322" i="30"/>
  <c r="M328" i="30" s="1"/>
  <c r="K119" i="41"/>
  <c r="O145" i="15"/>
  <c r="O119" i="15"/>
  <c r="J246" i="42"/>
  <c r="O296" i="41"/>
  <c r="O476" i="41" s="1"/>
  <c r="E296" i="48"/>
  <c r="E119" i="36"/>
  <c r="E122" i="36" s="1"/>
  <c r="O195" i="40"/>
  <c r="O198" i="40" s="1"/>
  <c r="K69" i="47"/>
  <c r="O69" i="26"/>
  <c r="K322" i="52"/>
  <c r="K296" i="39"/>
  <c r="E322" i="31"/>
  <c r="E482" i="31" s="1"/>
  <c r="C566" i="14"/>
  <c r="C562" i="14"/>
  <c r="C570" i="14"/>
  <c r="C565" i="14"/>
  <c r="C568" i="14"/>
  <c r="G397" i="25"/>
  <c r="M246" i="39"/>
  <c r="M252" i="39" s="1"/>
  <c r="K435" i="50"/>
  <c r="K509" i="50" s="1"/>
  <c r="K517" i="50" s="1"/>
  <c r="C542" i="50" s="1"/>
  <c r="L125" i="50"/>
  <c r="N508" i="44"/>
  <c r="N516" i="44" s="1"/>
  <c r="C569" i="44" s="1"/>
  <c r="E69" i="49"/>
  <c r="G397" i="46"/>
  <c r="O195" i="44"/>
  <c r="O452" i="44" s="1"/>
  <c r="H145" i="48"/>
  <c r="D220" i="46"/>
  <c r="D458" i="46" s="1"/>
  <c r="J145" i="30"/>
  <c r="J439" i="30" s="1"/>
  <c r="D195" i="32"/>
  <c r="H145" i="52"/>
  <c r="J397" i="43"/>
  <c r="K119" i="35"/>
  <c r="J125" i="35" s="1"/>
  <c r="E296" i="34"/>
  <c r="H195" i="25"/>
  <c r="H198" i="25" s="1"/>
  <c r="E460" i="34"/>
  <c r="E220" i="34"/>
  <c r="F508" i="24"/>
  <c r="F516" i="24" s="1"/>
  <c r="C561" i="24" s="1"/>
  <c r="M502" i="52"/>
  <c r="M509" i="52" s="1"/>
  <c r="M517" i="52" s="1"/>
  <c r="C544" i="52" s="1"/>
  <c r="M397" i="52"/>
  <c r="D460" i="47"/>
  <c r="D220" i="47"/>
  <c r="K397" i="46"/>
  <c r="K400" i="46" s="1"/>
  <c r="H296" i="41"/>
  <c r="H299" i="41" s="1"/>
  <c r="D195" i="25"/>
  <c r="G69" i="41"/>
  <c r="O397" i="28"/>
  <c r="F302" i="42"/>
  <c r="L508" i="27"/>
  <c r="L516" i="27" s="1"/>
  <c r="C567" i="27" s="1"/>
  <c r="H119" i="30"/>
  <c r="K246" i="33"/>
  <c r="K464" i="33" s="1"/>
  <c r="O509" i="15"/>
  <c r="O517" i="15" s="1"/>
  <c r="C546" i="15" s="1"/>
  <c r="F508" i="35"/>
  <c r="F516" i="35" s="1"/>
  <c r="C561" i="35" s="1"/>
  <c r="K454" i="41"/>
  <c r="K195" i="41"/>
  <c r="D145" i="35"/>
  <c r="K435" i="32"/>
  <c r="K119" i="32"/>
  <c r="D460" i="36"/>
  <c r="D220" i="36"/>
  <c r="D223" i="36" s="1"/>
  <c r="L508" i="51"/>
  <c r="L516" i="51" s="1"/>
  <c r="C567" i="51" s="1"/>
  <c r="D435" i="38"/>
  <c r="D119" i="38"/>
  <c r="G454" i="32"/>
  <c r="G195" i="32"/>
  <c r="G198" i="32" s="1"/>
  <c r="O502" i="38"/>
  <c r="O397" i="38"/>
  <c r="O500" i="38" s="1"/>
  <c r="G509" i="48"/>
  <c r="G517" i="48" s="1"/>
  <c r="C538" i="48" s="1"/>
  <c r="D69" i="26"/>
  <c r="J195" i="43"/>
  <c r="N397" i="38"/>
  <c r="O145" i="42"/>
  <c r="E296" i="40"/>
  <c r="E476" i="40" s="1"/>
  <c r="D145" i="37"/>
  <c r="M397" i="25"/>
  <c r="M400" i="25" s="1"/>
  <c r="G246" i="24"/>
  <c r="G464" i="24" s="1"/>
  <c r="M246" i="27"/>
  <c r="D296" i="48"/>
  <c r="J69" i="26"/>
  <c r="J397" i="15"/>
  <c r="G296" i="51"/>
  <c r="G476" i="51" s="1"/>
  <c r="M296" i="26"/>
  <c r="K69" i="51"/>
  <c r="K72" i="51" s="1"/>
  <c r="H296" i="49"/>
  <c r="H476" i="49" s="1"/>
  <c r="G322" i="42"/>
  <c r="K460" i="32"/>
  <c r="K220" i="32"/>
  <c r="E195" i="24"/>
  <c r="H246" i="33"/>
  <c r="H464" i="33" s="1"/>
  <c r="J397" i="34"/>
  <c r="M423" i="30"/>
  <c r="M69" i="30"/>
  <c r="M75" i="30" s="1"/>
  <c r="G246" i="39"/>
  <c r="M220" i="49"/>
  <c r="K423" i="48"/>
  <c r="K69" i="48"/>
  <c r="M435" i="36"/>
  <c r="M119" i="36"/>
  <c r="K435" i="37"/>
  <c r="K509" i="37" s="1"/>
  <c r="K517" i="37" s="1"/>
  <c r="C542" i="37" s="1"/>
  <c r="K119" i="37"/>
  <c r="K122" i="37" s="1"/>
  <c r="H502" i="35"/>
  <c r="H397" i="35"/>
  <c r="O454" i="42"/>
  <c r="O509" i="42" s="1"/>
  <c r="O517" i="42" s="1"/>
  <c r="C546" i="42" s="1"/>
  <c r="O195" i="42"/>
  <c r="F508" i="45"/>
  <c r="F516" i="45" s="1"/>
  <c r="C561" i="45" s="1"/>
  <c r="M119" i="26"/>
  <c r="G195" i="48"/>
  <c r="G198" i="48" s="1"/>
  <c r="H509" i="34"/>
  <c r="H517" i="34" s="1"/>
  <c r="C539" i="34" s="1"/>
  <c r="D69" i="49"/>
  <c r="M322" i="31"/>
  <c r="M220" i="51"/>
  <c r="G246" i="48"/>
  <c r="D145" i="52"/>
  <c r="D439" i="52" s="1"/>
  <c r="J397" i="29"/>
  <c r="M246" i="33"/>
  <c r="M249" i="33" s="1"/>
  <c r="K397" i="45"/>
  <c r="K500" i="45" s="1"/>
  <c r="K69" i="25"/>
  <c r="M195" i="29"/>
  <c r="G397" i="50"/>
  <c r="N508" i="35"/>
  <c r="N516" i="35" s="1"/>
  <c r="C569" i="35" s="1"/>
  <c r="M502" i="49"/>
  <c r="M397" i="49"/>
  <c r="E509" i="24"/>
  <c r="E517" i="24" s="1"/>
  <c r="C536" i="24" s="1"/>
  <c r="D441" i="49"/>
  <c r="D509" i="49" s="1"/>
  <c r="D517" i="49" s="1"/>
  <c r="C535" i="49" s="1"/>
  <c r="D145" i="49"/>
  <c r="F508" i="32"/>
  <c r="F516" i="32" s="1"/>
  <c r="C561" i="32" s="1"/>
  <c r="E484" i="50"/>
  <c r="E509" i="50" s="1"/>
  <c r="E517" i="50" s="1"/>
  <c r="C536" i="50" s="1"/>
  <c r="E322" i="50"/>
  <c r="M509" i="49"/>
  <c r="M517" i="49" s="1"/>
  <c r="C544" i="49" s="1"/>
  <c r="H502" i="37"/>
  <c r="H397" i="37"/>
  <c r="H500" i="37" s="1"/>
  <c r="E454" i="25"/>
  <c r="E509" i="25" s="1"/>
  <c r="E517" i="25" s="1"/>
  <c r="C536" i="25" s="1"/>
  <c r="E195" i="25"/>
  <c r="J454" i="25"/>
  <c r="J195" i="25"/>
  <c r="J484" i="15"/>
  <c r="J322" i="15"/>
  <c r="J482" i="15" s="1"/>
  <c r="G484" i="44"/>
  <c r="G322" i="44"/>
  <c r="G325" i="44" s="1"/>
  <c r="O502" i="41"/>
  <c r="O397" i="41"/>
  <c r="K466" i="28"/>
  <c r="K246" i="28"/>
  <c r="D454" i="47"/>
  <c r="D195" i="47"/>
  <c r="D198" i="47" s="1"/>
  <c r="J435" i="39"/>
  <c r="J119" i="39"/>
  <c r="J433" i="39" s="1"/>
  <c r="G509" i="44"/>
  <c r="G517" i="44" s="1"/>
  <c r="C538" i="44" s="1"/>
  <c r="O119" i="26"/>
  <c r="H220" i="47"/>
  <c r="J145" i="52"/>
  <c r="D49" i="30"/>
  <c r="D220" i="28"/>
  <c r="D223" i="28" s="1"/>
  <c r="H69" i="28"/>
  <c r="K397" i="28"/>
  <c r="K400" i="28" s="1"/>
  <c r="H246" i="24"/>
  <c r="H249" i="24" s="1"/>
  <c r="K220" i="52"/>
  <c r="K119" i="33"/>
  <c r="L508" i="39"/>
  <c r="L516" i="39" s="1"/>
  <c r="C567" i="39" s="1"/>
  <c r="K195" i="36"/>
  <c r="D322" i="35"/>
  <c r="D325" i="35" s="1"/>
  <c r="M460" i="26"/>
  <c r="M220" i="26"/>
  <c r="M458" i="26" s="1"/>
  <c r="K145" i="29"/>
  <c r="K439" i="29" s="1"/>
  <c r="M484" i="26"/>
  <c r="M322" i="26"/>
  <c r="E502" i="35"/>
  <c r="E397" i="35"/>
  <c r="O252" i="47"/>
  <c r="N246" i="47"/>
  <c r="M252" i="47" s="1"/>
  <c r="O69" i="47"/>
  <c r="O72" i="47" s="1"/>
  <c r="D69" i="32"/>
  <c r="D421" i="32" s="1"/>
  <c r="M119" i="27"/>
  <c r="G195" i="15"/>
  <c r="J246" i="26"/>
  <c r="O296" i="26"/>
  <c r="M119" i="44"/>
  <c r="M122" i="44" s="1"/>
  <c r="H119" i="37"/>
  <c r="E69" i="35"/>
  <c r="E72" i="35" s="1"/>
  <c r="L508" i="36"/>
  <c r="L516" i="36" s="1"/>
  <c r="C567" i="36" s="1"/>
  <c r="E397" i="31"/>
  <c r="E296" i="26"/>
  <c r="K509" i="33"/>
  <c r="K517" i="33" s="1"/>
  <c r="C542" i="33" s="1"/>
  <c r="J484" i="33"/>
  <c r="J509" i="33" s="1"/>
  <c r="J517" i="33" s="1"/>
  <c r="C541" i="33" s="1"/>
  <c r="J322" i="33"/>
  <c r="J325" i="33" s="1"/>
  <c r="D145" i="27"/>
  <c r="K397" i="40"/>
  <c r="K500" i="40" s="1"/>
  <c r="D246" i="31"/>
  <c r="D464" i="31" s="1"/>
  <c r="M502" i="39"/>
  <c r="M509" i="39" s="1"/>
  <c r="M517" i="39" s="1"/>
  <c r="C544" i="39" s="1"/>
  <c r="M397" i="39"/>
  <c r="M454" i="41"/>
  <c r="M195" i="41"/>
  <c r="M423" i="42"/>
  <c r="M69" i="42"/>
  <c r="E423" i="31"/>
  <c r="E69" i="31"/>
  <c r="E72" i="31" s="1"/>
  <c r="O466" i="48"/>
  <c r="O509" i="48" s="1"/>
  <c r="O517" i="48" s="1"/>
  <c r="C546" i="48" s="1"/>
  <c r="O246" i="48"/>
  <c r="H502" i="41"/>
  <c r="H397" i="41"/>
  <c r="G403" i="41" s="1"/>
  <c r="D509" i="44"/>
  <c r="D517" i="44" s="1"/>
  <c r="C535" i="44" s="1"/>
  <c r="K484" i="32"/>
  <c r="K322" i="32"/>
  <c r="K325" i="32" s="1"/>
  <c r="D466" i="48"/>
  <c r="D246" i="48"/>
  <c r="G466" i="45"/>
  <c r="I252" i="45"/>
  <c r="G502" i="41"/>
  <c r="G509" i="41" s="1"/>
  <c r="G517" i="41" s="1"/>
  <c r="C538" i="41" s="1"/>
  <c r="I403" i="41"/>
  <c r="E454" i="33"/>
  <c r="E509" i="33" s="1"/>
  <c r="E517" i="33" s="1"/>
  <c r="C536" i="33" s="1"/>
  <c r="E195" i="33"/>
  <c r="E466" i="34"/>
  <c r="E246" i="34"/>
  <c r="O466" i="47"/>
  <c r="O509" i="47" s="1"/>
  <c r="O517" i="47" s="1"/>
  <c r="C546" i="47" s="1"/>
  <c r="O246" i="47"/>
  <c r="N508" i="29"/>
  <c r="N516" i="29" s="1"/>
  <c r="C569" i="29" s="1"/>
  <c r="G509" i="31"/>
  <c r="G517" i="31" s="1"/>
  <c r="C538" i="31" s="1"/>
  <c r="E509" i="52"/>
  <c r="E517" i="52" s="1"/>
  <c r="C536" i="52" s="1"/>
  <c r="M502" i="47"/>
  <c r="M397" i="47"/>
  <c r="M500" i="47" s="1"/>
  <c r="L508" i="46"/>
  <c r="L516" i="46" s="1"/>
  <c r="C567" i="46" s="1"/>
  <c r="F508" i="30"/>
  <c r="F516" i="30" s="1"/>
  <c r="L508" i="42"/>
  <c r="L516" i="42" s="1"/>
  <c r="C567" i="42" s="1"/>
  <c r="K423" i="36"/>
  <c r="K69" i="36"/>
  <c r="K69" i="35"/>
  <c r="J75" i="35" s="1"/>
  <c r="H145" i="27"/>
  <c r="H119" i="49"/>
  <c r="H433" i="49" s="1"/>
  <c r="E509" i="42"/>
  <c r="E517" i="42" s="1"/>
  <c r="C536" i="42" s="1"/>
  <c r="D322" i="15"/>
  <c r="M397" i="24"/>
  <c r="M500" i="24" s="1"/>
  <c r="O397" i="45"/>
  <c r="G296" i="39"/>
  <c r="J246" i="40"/>
  <c r="J249" i="40" s="1"/>
  <c r="H195" i="31"/>
  <c r="G145" i="45"/>
  <c r="G148" i="45" s="1"/>
  <c r="G69" i="35"/>
  <c r="H322" i="25"/>
  <c r="M69" i="49"/>
  <c r="M421" i="49" s="1"/>
  <c r="O119" i="39"/>
  <c r="M246" i="40"/>
  <c r="G397" i="37"/>
  <c r="G400" i="37" s="1"/>
  <c r="K296" i="42"/>
  <c r="D296" i="32"/>
  <c r="D476" i="32" s="1"/>
  <c r="O220" i="25"/>
  <c r="K246" i="38"/>
  <c r="G246" i="29"/>
  <c r="G464" i="29" s="1"/>
  <c r="L508" i="45"/>
  <c r="L516" i="45" s="1"/>
  <c r="C567" i="45" s="1"/>
  <c r="H296" i="27"/>
  <c r="F508" i="44"/>
  <c r="F516" i="44" s="1"/>
  <c r="C561" i="44" s="1"/>
  <c r="O69" i="32"/>
  <c r="E69" i="44"/>
  <c r="E421" i="44" s="1"/>
  <c r="D246" i="41"/>
  <c r="J484" i="50"/>
  <c r="J322" i="50"/>
  <c r="J325" i="50" s="1"/>
  <c r="M441" i="38"/>
  <c r="M145" i="38"/>
  <c r="D509" i="36"/>
  <c r="D517" i="36" s="1"/>
  <c r="C535" i="36" s="1"/>
  <c r="G441" i="49"/>
  <c r="G145" i="49"/>
  <c r="G148" i="49" s="1"/>
  <c r="O484" i="40"/>
  <c r="O509" i="40" s="1"/>
  <c r="O517" i="40" s="1"/>
  <c r="C546" i="40" s="1"/>
  <c r="O322" i="40"/>
  <c r="J509" i="51"/>
  <c r="J517" i="51" s="1"/>
  <c r="C541" i="51" s="1"/>
  <c r="D435" i="51"/>
  <c r="D119" i="51"/>
  <c r="J423" i="49"/>
  <c r="J69" i="49"/>
  <c r="J454" i="34"/>
  <c r="J509" i="34" s="1"/>
  <c r="J517" i="34" s="1"/>
  <c r="C541" i="34" s="1"/>
  <c r="J195" i="34"/>
  <c r="H435" i="39"/>
  <c r="H119" i="39"/>
  <c r="H433" i="39" s="1"/>
  <c r="O454" i="38"/>
  <c r="O509" i="38" s="1"/>
  <c r="O517" i="38" s="1"/>
  <c r="C546" i="38" s="1"/>
  <c r="O195" i="38"/>
  <c r="D478" i="41"/>
  <c r="D296" i="41"/>
  <c r="H435" i="38"/>
  <c r="H509" i="38" s="1"/>
  <c r="H517" i="38" s="1"/>
  <c r="C539" i="38" s="1"/>
  <c r="H119" i="38"/>
  <c r="M460" i="45"/>
  <c r="M509" i="45" s="1"/>
  <c r="M517" i="45" s="1"/>
  <c r="C544" i="45" s="1"/>
  <c r="M220" i="45"/>
  <c r="M226" i="45" s="1"/>
  <c r="D478" i="38"/>
  <c r="D296" i="38"/>
  <c r="M484" i="48"/>
  <c r="M509" i="48" s="1"/>
  <c r="M517" i="48" s="1"/>
  <c r="C544" i="48" s="1"/>
  <c r="M322" i="48"/>
  <c r="D441" i="51"/>
  <c r="D145" i="51"/>
  <c r="G435" i="43"/>
  <c r="G509" i="43" s="1"/>
  <c r="G517" i="43" s="1"/>
  <c r="C538" i="43" s="1"/>
  <c r="G119" i="43"/>
  <c r="G122" i="43" s="1"/>
  <c r="M460" i="27"/>
  <c r="M509" i="27" s="1"/>
  <c r="M517" i="27" s="1"/>
  <c r="C544" i="27" s="1"/>
  <c r="M220" i="27"/>
  <c r="H484" i="48"/>
  <c r="H509" i="48" s="1"/>
  <c r="H517" i="48" s="1"/>
  <c r="C539" i="48" s="1"/>
  <c r="H322" i="48"/>
  <c r="N508" i="24"/>
  <c r="N516" i="24" s="1"/>
  <c r="C569" i="24" s="1"/>
  <c r="H509" i="49"/>
  <c r="H517" i="49" s="1"/>
  <c r="C539" i="49" s="1"/>
  <c r="N508" i="40"/>
  <c r="N516" i="40" s="1"/>
  <c r="C569" i="40" s="1"/>
  <c r="N508" i="46"/>
  <c r="N516" i="46" s="1"/>
  <c r="C569" i="46" s="1"/>
  <c r="I508" i="45"/>
  <c r="I516" i="45" s="1"/>
  <c r="C564" i="45" s="1"/>
  <c r="N508" i="28"/>
  <c r="N516" i="28" s="1"/>
  <c r="C569" i="28" s="1"/>
  <c r="M509" i="33"/>
  <c r="M517" i="33" s="1"/>
  <c r="C544" i="33" s="1"/>
  <c r="J24" i="48"/>
  <c r="H509" i="32"/>
  <c r="H517" i="32" s="1"/>
  <c r="C539" i="32" s="1"/>
  <c r="O509" i="44"/>
  <c r="O517" i="44" s="1"/>
  <c r="C546" i="44" s="1"/>
  <c r="O509" i="39"/>
  <c r="O517" i="39" s="1"/>
  <c r="C546" i="39" s="1"/>
  <c r="N296" i="44"/>
  <c r="D69" i="25"/>
  <c r="K119" i="52"/>
  <c r="K122" i="52" s="1"/>
  <c r="O296" i="49"/>
  <c r="D246" i="15"/>
  <c r="G502" i="33"/>
  <c r="G397" i="33"/>
  <c r="G500" i="33" s="1"/>
  <c r="K435" i="38"/>
  <c r="K509" i="38" s="1"/>
  <c r="K517" i="38" s="1"/>
  <c r="C542" i="38" s="1"/>
  <c r="K119" i="38"/>
  <c r="E484" i="44"/>
  <c r="E322" i="44"/>
  <c r="E482" i="44" s="1"/>
  <c r="J423" i="25"/>
  <c r="J69" i="25"/>
  <c r="H195" i="43"/>
  <c r="H198" i="43" s="1"/>
  <c r="J478" i="43"/>
  <c r="J509" i="43" s="1"/>
  <c r="J517" i="43" s="1"/>
  <c r="C541" i="43" s="1"/>
  <c r="J296" i="43"/>
  <c r="J502" i="39"/>
  <c r="J397" i="39"/>
  <c r="M220" i="36"/>
  <c r="M226" i="36" s="1"/>
  <c r="F508" i="29"/>
  <c r="F516" i="29" s="1"/>
  <c r="C561" i="29" s="1"/>
  <c r="D502" i="39"/>
  <c r="D397" i="39"/>
  <c r="D500" i="39" s="1"/>
  <c r="J478" i="36"/>
  <c r="J509" i="36" s="1"/>
  <c r="J517" i="36" s="1"/>
  <c r="C541" i="36" s="1"/>
  <c r="J296" i="36"/>
  <c r="D145" i="34"/>
  <c r="L508" i="34"/>
  <c r="L516" i="34" s="1"/>
  <c r="C567" i="34" s="1"/>
  <c r="J454" i="26"/>
  <c r="J509" i="26" s="1"/>
  <c r="J517" i="26" s="1"/>
  <c r="C541" i="26" s="1"/>
  <c r="J195" i="26"/>
  <c r="G484" i="29"/>
  <c r="G509" i="29" s="1"/>
  <c r="G517" i="29" s="1"/>
  <c r="C538" i="29" s="1"/>
  <c r="G322" i="29"/>
  <c r="G328" i="29" s="1"/>
  <c r="E466" i="44"/>
  <c r="E246" i="44"/>
  <c r="G509" i="40"/>
  <c r="G517" i="40" s="1"/>
  <c r="C538" i="40" s="1"/>
  <c r="D460" i="52"/>
  <c r="D220" i="52"/>
  <c r="D223" i="52" s="1"/>
  <c r="K460" i="41"/>
  <c r="K220" i="41"/>
  <c r="M466" i="41"/>
  <c r="M246" i="41"/>
  <c r="M464" i="41" s="1"/>
  <c r="H423" i="36"/>
  <c r="H69" i="36"/>
  <c r="N508" i="41"/>
  <c r="N516" i="41" s="1"/>
  <c r="C569" i="41" s="1"/>
  <c r="J484" i="47"/>
  <c r="J322" i="47"/>
  <c r="E454" i="32"/>
  <c r="E509" i="32" s="1"/>
  <c r="E517" i="32" s="1"/>
  <c r="C536" i="32" s="1"/>
  <c r="E195" i="32"/>
  <c r="E198" i="32" s="1"/>
  <c r="M195" i="51"/>
  <c r="M198" i="51" s="1"/>
  <c r="M509" i="37"/>
  <c r="M517" i="37" s="1"/>
  <c r="C544" i="37" s="1"/>
  <c r="K246" i="39"/>
  <c r="H397" i="49"/>
  <c r="G220" i="30"/>
  <c r="G223" i="30" s="1"/>
  <c r="O145" i="37"/>
  <c r="K220" i="44"/>
  <c r="K119" i="25"/>
  <c r="K122" i="25" s="1"/>
  <c r="H220" i="38"/>
  <c r="H458" i="38" s="1"/>
  <c r="D195" i="41"/>
  <c r="G246" i="40"/>
  <c r="M69" i="36"/>
  <c r="E296" i="30"/>
  <c r="E299" i="30" s="1"/>
  <c r="I508" i="36"/>
  <c r="I516" i="36" s="1"/>
  <c r="C564" i="36" s="1"/>
  <c r="K322" i="41"/>
  <c r="M296" i="48"/>
  <c r="M302" i="48" s="1"/>
  <c r="E454" i="40"/>
  <c r="E195" i="40"/>
  <c r="N508" i="47"/>
  <c r="N516" i="47" s="1"/>
  <c r="C569" i="47" s="1"/>
  <c r="J478" i="24"/>
  <c r="J296" i="24"/>
  <c r="J299" i="24" s="1"/>
  <c r="E509" i="39"/>
  <c r="E517" i="39" s="1"/>
  <c r="C536" i="39" s="1"/>
  <c r="D454" i="15"/>
  <c r="D509" i="15" s="1"/>
  <c r="D517" i="15" s="1"/>
  <c r="C535" i="15" s="1"/>
  <c r="D195" i="15"/>
  <c r="D198" i="15" s="1"/>
  <c r="O466" i="41"/>
  <c r="O246" i="41"/>
  <c r="D423" i="31"/>
  <c r="D509" i="31" s="1"/>
  <c r="D517" i="31" s="1"/>
  <c r="C535" i="31" s="1"/>
  <c r="D69" i="31"/>
  <c r="D502" i="35"/>
  <c r="D397" i="35"/>
  <c r="K502" i="41"/>
  <c r="K397" i="41"/>
  <c r="K400" i="41" s="1"/>
  <c r="G435" i="37"/>
  <c r="G509" i="37" s="1"/>
  <c r="G517" i="37" s="1"/>
  <c r="C538" i="37" s="1"/>
  <c r="G119" i="37"/>
  <c r="J441" i="15"/>
  <c r="J145" i="15"/>
  <c r="D478" i="43"/>
  <c r="D296" i="43"/>
  <c r="O423" i="28"/>
  <c r="O509" i="28" s="1"/>
  <c r="O517" i="28" s="1"/>
  <c r="C546" i="28" s="1"/>
  <c r="O69" i="28"/>
  <c r="D75" i="28" s="1"/>
  <c r="O509" i="29"/>
  <c r="O517" i="29" s="1"/>
  <c r="C546" i="29" s="1"/>
  <c r="L508" i="24"/>
  <c r="L516" i="24" s="1"/>
  <c r="C567" i="24" s="1"/>
  <c r="K195" i="47"/>
  <c r="M397" i="48"/>
  <c r="M400" i="48" s="1"/>
  <c r="D322" i="33"/>
  <c r="L508" i="33"/>
  <c r="L516" i="33" s="1"/>
  <c r="C567" i="33" s="1"/>
  <c r="J195" i="39"/>
  <c r="O119" i="42"/>
  <c r="O433" i="42" s="1"/>
  <c r="G195" i="28"/>
  <c r="M145" i="46"/>
  <c r="D49" i="51"/>
  <c r="E246" i="24"/>
  <c r="E464" i="24" s="1"/>
  <c r="D69" i="33"/>
  <c r="E220" i="24"/>
  <c r="J246" i="37"/>
  <c r="L508" i="37"/>
  <c r="L516" i="37" s="1"/>
  <c r="C567" i="37" s="1"/>
  <c r="H466" i="36"/>
  <c r="H246" i="36"/>
  <c r="J484" i="45"/>
  <c r="J509" i="45" s="1"/>
  <c r="J517" i="45" s="1"/>
  <c r="C541" i="45" s="1"/>
  <c r="J322" i="45"/>
  <c r="J482" i="45" s="1"/>
  <c r="J441" i="29"/>
  <c r="J145" i="29"/>
  <c r="N508" i="36"/>
  <c r="N516" i="36" s="1"/>
  <c r="C569" i="36" s="1"/>
  <c r="E145" i="40"/>
  <c r="E439" i="40" s="1"/>
  <c r="K441" i="38"/>
  <c r="K145" i="38"/>
  <c r="N508" i="33"/>
  <c r="N516" i="33" s="1"/>
  <c r="C569" i="33" s="1"/>
  <c r="G466" i="15"/>
  <c r="G509" i="15" s="1"/>
  <c r="G517" i="15" s="1"/>
  <c r="C538" i="15" s="1"/>
  <c r="G246" i="15"/>
  <c r="O509" i="36"/>
  <c r="O517" i="36" s="1"/>
  <c r="C546" i="36" s="1"/>
  <c r="J478" i="50"/>
  <c r="J296" i="50"/>
  <c r="J299" i="50" s="1"/>
  <c r="G478" i="28"/>
  <c r="G296" i="28"/>
  <c r="K460" i="35"/>
  <c r="K509" i="35" s="1"/>
  <c r="K517" i="35" s="1"/>
  <c r="C542" i="35" s="1"/>
  <c r="K220" i="35"/>
  <c r="K223" i="35" s="1"/>
  <c r="D435" i="42"/>
  <c r="D509" i="42" s="1"/>
  <c r="D517" i="42" s="1"/>
  <c r="C535" i="42" s="1"/>
  <c r="D119" i="42"/>
  <c r="D466" i="35"/>
  <c r="D246" i="35"/>
  <c r="D249" i="35" s="1"/>
  <c r="E484" i="48"/>
  <c r="E322" i="48"/>
  <c r="M509" i="46"/>
  <c r="M517" i="46" s="1"/>
  <c r="C544" i="46" s="1"/>
  <c r="D509" i="33"/>
  <c r="D517" i="33" s="1"/>
  <c r="C535" i="33" s="1"/>
  <c r="I508" i="48"/>
  <c r="I516" i="48" s="1"/>
  <c r="C564" i="48" s="1"/>
  <c r="G509" i="34"/>
  <c r="G517" i="34" s="1"/>
  <c r="C538" i="34" s="1"/>
  <c r="O435" i="31"/>
  <c r="O119" i="31"/>
  <c r="O122" i="31" s="1"/>
  <c r="J435" i="24"/>
  <c r="J119" i="24"/>
  <c r="K441" i="52"/>
  <c r="K145" i="52"/>
  <c r="O484" i="31"/>
  <c r="O322" i="31"/>
  <c r="G509" i="38"/>
  <c r="G517" i="38" s="1"/>
  <c r="C538" i="38" s="1"/>
  <c r="E441" i="35"/>
  <c r="E509" i="35" s="1"/>
  <c r="E517" i="35" s="1"/>
  <c r="C536" i="35" s="1"/>
  <c r="E145" i="35"/>
  <c r="G49" i="43"/>
  <c r="H423" i="30"/>
  <c r="H509" i="30" s="1"/>
  <c r="H517" i="30" s="1"/>
  <c r="H69" i="30"/>
  <c r="G75" i="30" s="1"/>
  <c r="O484" i="32"/>
  <c r="O509" i="32" s="1"/>
  <c r="O517" i="32" s="1"/>
  <c r="C546" i="32" s="1"/>
  <c r="O322" i="32"/>
  <c r="M423" i="31"/>
  <c r="M69" i="31"/>
  <c r="M72" i="31" s="1"/>
  <c r="D478" i="29"/>
  <c r="D296" i="29"/>
  <c r="J502" i="49"/>
  <c r="J397" i="49"/>
  <c r="J400" i="49" s="1"/>
  <c r="H478" i="47"/>
  <c r="H296" i="47"/>
  <c r="K460" i="48"/>
  <c r="K220" i="48"/>
  <c r="K223" i="48" s="1"/>
  <c r="H435" i="28"/>
  <c r="H509" i="28" s="1"/>
  <c r="H517" i="28" s="1"/>
  <c r="C539" i="28" s="1"/>
  <c r="H119" i="28"/>
  <c r="E423" i="45"/>
  <c r="E69" i="45"/>
  <c r="E72" i="45" s="1"/>
  <c r="O435" i="24"/>
  <c r="O509" i="24" s="1"/>
  <c r="O517" i="24" s="1"/>
  <c r="C546" i="24" s="1"/>
  <c r="O119" i="24"/>
  <c r="L508" i="47"/>
  <c r="L516" i="47" s="1"/>
  <c r="C567" i="47" s="1"/>
  <c r="G509" i="51"/>
  <c r="G517" i="51" s="1"/>
  <c r="C538" i="51" s="1"/>
  <c r="E145" i="38"/>
  <c r="G296" i="36"/>
  <c r="H246" i="48"/>
  <c r="G145" i="51"/>
  <c r="G439" i="51" s="1"/>
  <c r="G195" i="37"/>
  <c r="K195" i="38"/>
  <c r="K220" i="24"/>
  <c r="K458" i="24" s="1"/>
  <c r="H145" i="32"/>
  <c r="H439" i="32" s="1"/>
  <c r="G119" i="52"/>
  <c r="M397" i="42"/>
  <c r="M296" i="39"/>
  <c r="H145" i="45"/>
  <c r="H148" i="45" s="1"/>
  <c r="E322" i="52"/>
  <c r="I508" i="35"/>
  <c r="I516" i="35" s="1"/>
  <c r="C564" i="35" s="1"/>
  <c r="E246" i="52"/>
  <c r="E145" i="44"/>
  <c r="E439" i="44" s="1"/>
  <c r="G220" i="45"/>
  <c r="G397" i="34"/>
  <c r="O69" i="25"/>
  <c r="G460" i="46"/>
  <c r="G220" i="46"/>
  <c r="E460" i="36"/>
  <c r="E220" i="36"/>
  <c r="E119" i="49"/>
  <c r="E433" i="49" s="1"/>
  <c r="M423" i="15"/>
  <c r="M509" i="15" s="1"/>
  <c r="M517" i="15" s="1"/>
  <c r="C544" i="15" s="1"/>
  <c r="M69" i="15"/>
  <c r="H502" i="31"/>
  <c r="H509" i="31" s="1"/>
  <c r="H517" i="31" s="1"/>
  <c r="C539" i="31" s="1"/>
  <c r="H397" i="31"/>
  <c r="G403" i="31" s="1"/>
  <c r="K478" i="51"/>
  <c r="K296" i="51"/>
  <c r="J302" i="51" s="1"/>
  <c r="K466" i="24"/>
  <c r="K509" i="24" s="1"/>
  <c r="K517" i="24" s="1"/>
  <c r="C542" i="24" s="1"/>
  <c r="K246" i="24"/>
  <c r="K249" i="24" s="1"/>
  <c r="H478" i="51"/>
  <c r="H509" i="51" s="1"/>
  <c r="H517" i="51" s="1"/>
  <c r="C539" i="51" s="1"/>
  <c r="H296" i="51"/>
  <c r="O454" i="26"/>
  <c r="O509" i="26" s="1"/>
  <c r="O517" i="26" s="1"/>
  <c r="C546" i="26" s="1"/>
  <c r="O195" i="26"/>
  <c r="M484" i="42"/>
  <c r="M322" i="42"/>
  <c r="M482" i="42" s="1"/>
  <c r="J460" i="44"/>
  <c r="J220" i="44"/>
  <c r="J223" i="44" s="1"/>
  <c r="M509" i="25"/>
  <c r="M517" i="25" s="1"/>
  <c r="C544" i="25" s="1"/>
  <c r="D441" i="43"/>
  <c r="D145" i="43"/>
  <c r="D439" i="43" s="1"/>
  <c r="G478" i="25"/>
  <c r="G509" i="25" s="1"/>
  <c r="G517" i="25" s="1"/>
  <c r="C538" i="25" s="1"/>
  <c r="G296" i="25"/>
  <c r="E435" i="30"/>
  <c r="E509" i="30" s="1"/>
  <c r="E517" i="30" s="1"/>
  <c r="E119" i="30"/>
  <c r="D502" i="41"/>
  <c r="D397" i="41"/>
  <c r="E509" i="37"/>
  <c r="E517" i="37" s="1"/>
  <c r="C536" i="37" s="1"/>
  <c r="D423" i="48"/>
  <c r="D69" i="48"/>
  <c r="H478" i="15"/>
  <c r="H296" i="15"/>
  <c r="H476" i="15" s="1"/>
  <c r="E460" i="41"/>
  <c r="E509" i="41" s="1"/>
  <c r="E517" i="41" s="1"/>
  <c r="C536" i="41" s="1"/>
  <c r="E220" i="41"/>
  <c r="E223" i="41" s="1"/>
  <c r="N508" i="42"/>
  <c r="N516" i="42" s="1"/>
  <c r="C569" i="42" s="1"/>
  <c r="G509" i="52"/>
  <c r="G517" i="52" s="1"/>
  <c r="C538" i="52" s="1"/>
  <c r="G509" i="47"/>
  <c r="G517" i="47" s="1"/>
  <c r="C538" i="47" s="1"/>
  <c r="K509" i="31"/>
  <c r="K517" i="31" s="1"/>
  <c r="C542" i="31" s="1"/>
  <c r="O69" i="42"/>
  <c r="L508" i="15"/>
  <c r="L516" i="15" s="1"/>
  <c r="C567" i="15" s="1"/>
  <c r="H423" i="35"/>
  <c r="H69" i="35"/>
  <c r="H72" i="35" s="1"/>
  <c r="J195" i="15"/>
  <c r="D435" i="25"/>
  <c r="D509" i="25" s="1"/>
  <c r="D517" i="25" s="1"/>
  <c r="C535" i="25" s="1"/>
  <c r="D119" i="25"/>
  <c r="D122" i="25" s="1"/>
  <c r="E195" i="37"/>
  <c r="G454" i="33"/>
  <c r="G195" i="33"/>
  <c r="G452" i="33" s="1"/>
  <c r="D509" i="46"/>
  <c r="D517" i="46" s="1"/>
  <c r="C535" i="46" s="1"/>
  <c r="J466" i="38"/>
  <c r="J509" i="38" s="1"/>
  <c r="J517" i="38" s="1"/>
  <c r="C541" i="38" s="1"/>
  <c r="J246" i="38"/>
  <c r="H423" i="15"/>
  <c r="H69" i="15"/>
  <c r="H421" i="15" s="1"/>
  <c r="M466" i="36"/>
  <c r="M246" i="36"/>
  <c r="K454" i="15"/>
  <c r="K195" i="15"/>
  <c r="K435" i="39"/>
  <c r="K509" i="39" s="1"/>
  <c r="K517" i="39" s="1"/>
  <c r="C542" i="39" s="1"/>
  <c r="K119" i="39"/>
  <c r="H435" i="52"/>
  <c r="H119" i="52"/>
  <c r="H433" i="52" s="1"/>
  <c r="K460" i="15"/>
  <c r="K220" i="15"/>
  <c r="I508" i="24"/>
  <c r="I516" i="24" s="1"/>
  <c r="C564" i="24" s="1"/>
  <c r="D441" i="45"/>
  <c r="D145" i="45"/>
  <c r="D148" i="45" s="1"/>
  <c r="D460" i="45"/>
  <c r="D220" i="45"/>
  <c r="J466" i="24"/>
  <c r="J246" i="24"/>
  <c r="G220" i="41"/>
  <c r="I508" i="27"/>
  <c r="I516" i="27" s="1"/>
  <c r="C564" i="27" s="1"/>
  <c r="F508" i="48"/>
  <c r="F516" i="48" s="1"/>
  <c r="C561" i="48" s="1"/>
  <c r="J454" i="41"/>
  <c r="J195" i="41"/>
  <c r="H454" i="36"/>
  <c r="H509" i="36" s="1"/>
  <c r="H517" i="36" s="1"/>
  <c r="C539" i="36" s="1"/>
  <c r="H195" i="36"/>
  <c r="H441" i="41"/>
  <c r="H145" i="41"/>
  <c r="H484" i="29"/>
  <c r="H322" i="29"/>
  <c r="M466" i="44"/>
  <c r="M509" i="44" s="1"/>
  <c r="M517" i="44" s="1"/>
  <c r="C544" i="44" s="1"/>
  <c r="M246" i="44"/>
  <c r="E441" i="43"/>
  <c r="E509" i="43" s="1"/>
  <c r="E517" i="43" s="1"/>
  <c r="C536" i="43" s="1"/>
  <c r="E145" i="43"/>
  <c r="G460" i="35"/>
  <c r="G509" i="35" s="1"/>
  <c r="G517" i="35" s="1"/>
  <c r="C538" i="35" s="1"/>
  <c r="G220" i="35"/>
  <c r="M509" i="32"/>
  <c r="M517" i="32" s="1"/>
  <c r="C544" i="32" s="1"/>
  <c r="O435" i="35"/>
  <c r="O509" i="35" s="1"/>
  <c r="O517" i="35" s="1"/>
  <c r="C546" i="35" s="1"/>
  <c r="O119" i="35"/>
  <c r="O433" i="35" s="1"/>
  <c r="H478" i="35"/>
  <c r="H296" i="35"/>
  <c r="H299" i="35" s="1"/>
  <c r="D435" i="47"/>
  <c r="D119" i="47"/>
  <c r="D122" i="47" s="1"/>
  <c r="E423" i="40"/>
  <c r="E69" i="40"/>
  <c r="J435" i="47"/>
  <c r="J119" i="47"/>
  <c r="J433" i="47" s="1"/>
  <c r="G502" i="45"/>
  <c r="G397" i="45"/>
  <c r="G500" i="45" s="1"/>
  <c r="H435" i="46"/>
  <c r="H509" i="46" s="1"/>
  <c r="H517" i="46" s="1"/>
  <c r="C539" i="46" s="1"/>
  <c r="H119" i="46"/>
  <c r="H122" i="46" s="1"/>
  <c r="D466" i="52"/>
  <c r="D246" i="52"/>
  <c r="K509" i="45"/>
  <c r="K517" i="45" s="1"/>
  <c r="C542" i="45" s="1"/>
  <c r="F508" i="31"/>
  <c r="F516" i="31" s="1"/>
  <c r="C561" i="31" s="1"/>
  <c r="I508" i="39"/>
  <c r="I516" i="39" s="1"/>
  <c r="C564" i="39" s="1"/>
  <c r="E322" i="35"/>
  <c r="E325" i="35" s="1"/>
  <c r="D119" i="31"/>
  <c r="E397" i="50"/>
  <c r="E400" i="50" s="1"/>
  <c r="J509" i="35"/>
  <c r="J517" i="35" s="1"/>
  <c r="C541" i="35" s="1"/>
  <c r="K145" i="46"/>
  <c r="G119" i="50"/>
  <c r="K246" i="30"/>
  <c r="K249" i="30" s="1"/>
  <c r="G195" i="47"/>
  <c r="F508" i="26"/>
  <c r="F516" i="26" s="1"/>
  <c r="C561" i="26" s="1"/>
  <c r="M220" i="38"/>
  <c r="M223" i="38" s="1"/>
  <c r="E397" i="46"/>
  <c r="F508" i="46"/>
  <c r="F516" i="46" s="1"/>
  <c r="C561" i="46" s="1"/>
  <c r="O397" i="29"/>
  <c r="G246" i="41"/>
  <c r="G145" i="41"/>
  <c r="G439" i="41" s="1"/>
  <c r="G322" i="51"/>
  <c r="G296" i="49"/>
  <c r="G476" i="49" s="1"/>
  <c r="I508" i="31"/>
  <c r="I516" i="31" s="1"/>
  <c r="C564" i="31" s="1"/>
  <c r="I508" i="26"/>
  <c r="I516" i="26" s="1"/>
  <c r="C564" i="26" s="1"/>
  <c r="D69" i="30"/>
  <c r="M220" i="42"/>
  <c r="K145" i="40"/>
  <c r="K145" i="48"/>
  <c r="K148" i="48" s="1"/>
  <c r="E195" i="31"/>
  <c r="E452" i="31" s="1"/>
  <c r="M397" i="40"/>
  <c r="M403" i="40" s="1"/>
  <c r="H397" i="39"/>
  <c r="H400" i="39" s="1"/>
  <c r="M322" i="28"/>
  <c r="H322" i="28"/>
  <c r="D509" i="50"/>
  <c r="D517" i="50" s="1"/>
  <c r="C535" i="50" s="1"/>
  <c r="K220" i="38"/>
  <c r="G119" i="48"/>
  <c r="G433" i="48" s="1"/>
  <c r="K69" i="29"/>
  <c r="G69" i="39"/>
  <c r="G72" i="39" s="1"/>
  <c r="D24" i="15"/>
  <c r="D413" i="15" s="1"/>
  <c r="E119" i="37"/>
  <c r="O69" i="24"/>
  <c r="K69" i="38"/>
  <c r="O322" i="42"/>
  <c r="E220" i="38"/>
  <c r="D226" i="38" s="1"/>
  <c r="D397" i="28"/>
  <c r="M119" i="34"/>
  <c r="M433" i="34" s="1"/>
  <c r="D145" i="36"/>
  <c r="H484" i="26"/>
  <c r="H509" i="26" s="1"/>
  <c r="H517" i="26" s="1"/>
  <c r="C539" i="26" s="1"/>
  <c r="H322" i="26"/>
  <c r="M296" i="25"/>
  <c r="O502" i="30"/>
  <c r="O397" i="30"/>
  <c r="O400" i="30" s="1"/>
  <c r="G478" i="50"/>
  <c r="G509" i="50" s="1"/>
  <c r="G517" i="50" s="1"/>
  <c r="C538" i="50" s="1"/>
  <c r="G296" i="50"/>
  <c r="G476" i="50" s="1"/>
  <c r="H454" i="47"/>
  <c r="H509" i="47" s="1"/>
  <c r="H517" i="47" s="1"/>
  <c r="C539" i="47" s="1"/>
  <c r="H195" i="47"/>
  <c r="O509" i="52"/>
  <c r="O517" i="52" s="1"/>
  <c r="C546" i="52" s="1"/>
  <c r="J466" i="29"/>
  <c r="J246" i="29"/>
  <c r="N508" i="15"/>
  <c r="N516" i="15" s="1"/>
  <c r="C569" i="15" s="1"/>
  <c r="M435" i="31"/>
  <c r="M119" i="31"/>
  <c r="M433" i="31" s="1"/>
  <c r="K509" i="28"/>
  <c r="K517" i="28" s="1"/>
  <c r="C542" i="28" s="1"/>
  <c r="M509" i="35"/>
  <c r="M517" i="35" s="1"/>
  <c r="C544" i="35" s="1"/>
  <c r="G397" i="39"/>
  <c r="K509" i="46"/>
  <c r="K517" i="46" s="1"/>
  <c r="C542" i="46" s="1"/>
  <c r="L508" i="28"/>
  <c r="L516" i="28" s="1"/>
  <c r="F201" i="15"/>
  <c r="F456" i="15" s="1"/>
  <c r="D509" i="24"/>
  <c r="D517" i="24" s="1"/>
  <c r="C535" i="24" s="1"/>
  <c r="K509" i="40"/>
  <c r="K517" i="40" s="1"/>
  <c r="C542" i="40" s="1"/>
  <c r="O246" i="34"/>
  <c r="E119" i="24"/>
  <c r="G509" i="39"/>
  <c r="G517" i="39" s="1"/>
  <c r="C538" i="39" s="1"/>
  <c r="M397" i="30"/>
  <c r="G69" i="36"/>
  <c r="K195" i="33"/>
  <c r="K452" i="33" s="1"/>
  <c r="D195" i="34"/>
  <c r="G322" i="33"/>
  <c r="G325" i="33" s="1"/>
  <c r="O69" i="51"/>
  <c r="O322" i="50"/>
  <c r="G322" i="41"/>
  <c r="G195" i="31"/>
  <c r="M296" i="32"/>
  <c r="M476" i="32" s="1"/>
  <c r="G246" i="46"/>
  <c r="N508" i="52"/>
  <c r="N516" i="52" s="1"/>
  <c r="C569" i="52" s="1"/>
  <c r="H195" i="45"/>
  <c r="L508" i="35"/>
  <c r="L516" i="35" s="1"/>
  <c r="C567" i="35" s="1"/>
  <c r="M145" i="27"/>
  <c r="M151" i="27" s="1"/>
  <c r="G441" i="30"/>
  <c r="G509" i="30" s="1"/>
  <c r="G517" i="30" s="1"/>
  <c r="G145" i="30"/>
  <c r="F508" i="50"/>
  <c r="F516" i="50" s="1"/>
  <c r="C561" i="50" s="1"/>
  <c r="L302" i="28"/>
  <c r="E460" i="26"/>
  <c r="E220" i="26"/>
  <c r="F508" i="15"/>
  <c r="F516" i="15" s="1"/>
  <c r="C561" i="15" s="1"/>
  <c r="O454" i="49"/>
  <c r="O509" i="49" s="1"/>
  <c r="O517" i="49" s="1"/>
  <c r="C546" i="49" s="1"/>
  <c r="O195" i="49"/>
  <c r="O478" i="46"/>
  <c r="O296" i="46"/>
  <c r="D302" i="46" s="1"/>
  <c r="E509" i="28"/>
  <c r="E517" i="28" s="1"/>
  <c r="C536" i="28" s="1"/>
  <c r="E509" i="46"/>
  <c r="E517" i="46" s="1"/>
  <c r="C536" i="46" s="1"/>
  <c r="G484" i="46"/>
  <c r="G322" i="46"/>
  <c r="J423" i="52"/>
  <c r="J509" i="52" s="1"/>
  <c r="J517" i="52" s="1"/>
  <c r="C541" i="52" s="1"/>
  <c r="J69" i="52"/>
  <c r="E423" i="15"/>
  <c r="E509" i="15" s="1"/>
  <c r="E517" i="15" s="1"/>
  <c r="C536" i="15" s="1"/>
  <c r="E69" i="15"/>
  <c r="E72" i="15" s="1"/>
  <c r="K478" i="32"/>
  <c r="K296" i="32"/>
  <c r="K299" i="32" s="1"/>
  <c r="H466" i="52"/>
  <c r="H246" i="52"/>
  <c r="N220" i="52"/>
  <c r="N458" i="52" s="1"/>
  <c r="O226" i="52"/>
  <c r="E423" i="51"/>
  <c r="E509" i="51" s="1"/>
  <c r="E517" i="51" s="1"/>
  <c r="C536" i="51" s="1"/>
  <c r="E69" i="51"/>
  <c r="E72" i="51" s="1"/>
  <c r="O509" i="34"/>
  <c r="O517" i="34" s="1"/>
  <c r="C546" i="34" s="1"/>
  <c r="M484" i="36"/>
  <c r="M322" i="36"/>
  <c r="M460" i="30"/>
  <c r="M220" i="30"/>
  <c r="M226" i="30" s="1"/>
  <c r="O509" i="51"/>
  <c r="O517" i="51" s="1"/>
  <c r="C546" i="51" s="1"/>
  <c r="E509" i="47"/>
  <c r="E517" i="47" s="1"/>
  <c r="C536" i="47" s="1"/>
  <c r="H460" i="39"/>
  <c r="H509" i="39" s="1"/>
  <c r="H517" i="39" s="1"/>
  <c r="C539" i="39" s="1"/>
  <c r="H220" i="39"/>
  <c r="K478" i="36"/>
  <c r="K296" i="36"/>
  <c r="J502" i="41"/>
  <c r="J397" i="41"/>
  <c r="E478" i="45"/>
  <c r="E296" i="45"/>
  <c r="D502" i="27"/>
  <c r="D509" i="27" s="1"/>
  <c r="D517" i="27" s="1"/>
  <c r="C535" i="27" s="1"/>
  <c r="D397" i="27"/>
  <c r="M454" i="26"/>
  <c r="M509" i="26" s="1"/>
  <c r="M517" i="26" s="1"/>
  <c r="C544" i="26" s="1"/>
  <c r="M195" i="26"/>
  <c r="D466" i="43"/>
  <c r="D246" i="43"/>
  <c r="J466" i="32"/>
  <c r="J509" i="32" s="1"/>
  <c r="J517" i="32" s="1"/>
  <c r="C541" i="32" s="1"/>
  <c r="J246" i="32"/>
  <c r="D484" i="32"/>
  <c r="D509" i="32" s="1"/>
  <c r="D517" i="32" s="1"/>
  <c r="C535" i="32" s="1"/>
  <c r="D322" i="32"/>
  <c r="D441" i="48"/>
  <c r="D145" i="48"/>
  <c r="E460" i="31"/>
  <c r="E220" i="31"/>
  <c r="J509" i="27"/>
  <c r="J517" i="27" s="1"/>
  <c r="C541" i="27" s="1"/>
  <c r="J509" i="30"/>
  <c r="J517" i="30" s="1"/>
  <c r="K509" i="41"/>
  <c r="K517" i="41" s="1"/>
  <c r="C542" i="41" s="1"/>
  <c r="D24" i="43"/>
  <c r="D413" i="43" s="1"/>
  <c r="J296" i="52"/>
  <c r="J299" i="52" s="1"/>
  <c r="H397" i="27"/>
  <c r="H246" i="38"/>
  <c r="M195" i="40"/>
  <c r="D69" i="40"/>
  <c r="O322" i="52"/>
  <c r="E397" i="32"/>
  <c r="E500" i="32" s="1"/>
  <c r="K509" i="27"/>
  <c r="K517" i="27" s="1"/>
  <c r="C542" i="27" s="1"/>
  <c r="E322" i="39"/>
  <c r="F508" i="43"/>
  <c r="F516" i="43" s="1"/>
  <c r="C561" i="43" s="1"/>
  <c r="E246" i="47"/>
  <c r="E296" i="46"/>
  <c r="M296" i="29"/>
  <c r="O145" i="46"/>
  <c r="M397" i="36"/>
  <c r="M400" i="36" s="1"/>
  <c r="H195" i="38"/>
  <c r="H198" i="38" s="1"/>
  <c r="F508" i="27"/>
  <c r="F516" i="27" s="1"/>
  <c r="C561" i="27" s="1"/>
  <c r="O220" i="26"/>
  <c r="K69" i="27"/>
  <c r="J75" i="27" s="1"/>
  <c r="H397" i="36"/>
  <c r="D220" i="32"/>
  <c r="D322" i="34"/>
  <c r="G397" i="51"/>
  <c r="G400" i="51" s="1"/>
  <c r="I508" i="32"/>
  <c r="I516" i="32" s="1"/>
  <c r="C564" i="32" s="1"/>
  <c r="N508" i="45"/>
  <c r="N516" i="45" s="1"/>
  <c r="C569" i="45" s="1"/>
  <c r="E69" i="48"/>
  <c r="O397" i="40"/>
  <c r="H322" i="44"/>
  <c r="M69" i="27"/>
  <c r="M75" i="27" s="1"/>
  <c r="K119" i="49"/>
  <c r="E246" i="46"/>
  <c r="E249" i="46" s="1"/>
  <c r="E296" i="49"/>
  <c r="D296" i="26"/>
  <c r="M397" i="38"/>
  <c r="G423" i="45"/>
  <c r="G69" i="45"/>
  <c r="I508" i="28"/>
  <c r="I516" i="28" s="1"/>
  <c r="C564" i="28" s="1"/>
  <c r="K435" i="44"/>
  <c r="K509" i="44" s="1"/>
  <c r="K517" i="44" s="1"/>
  <c r="C542" i="44" s="1"/>
  <c r="K119" i="44"/>
  <c r="K433" i="44" s="1"/>
  <c r="M478" i="24"/>
  <c r="M509" i="24" s="1"/>
  <c r="M517" i="24" s="1"/>
  <c r="C544" i="24" s="1"/>
  <c r="M296" i="24"/>
  <c r="O484" i="30"/>
  <c r="O509" i="30" s="1"/>
  <c r="O517" i="30" s="1"/>
  <c r="O322" i="30"/>
  <c r="O441" i="50"/>
  <c r="O509" i="50" s="1"/>
  <c r="O517" i="50" s="1"/>
  <c r="C546" i="50" s="1"/>
  <c r="O145" i="50"/>
  <c r="J509" i="40"/>
  <c r="J517" i="40" s="1"/>
  <c r="C541" i="40" s="1"/>
  <c r="L508" i="25"/>
  <c r="L516" i="25" s="1"/>
  <c r="C567" i="25" s="1"/>
  <c r="M484" i="43"/>
  <c r="M509" i="43" s="1"/>
  <c r="M517" i="43" s="1"/>
  <c r="C544" i="43" s="1"/>
  <c r="M322" i="43"/>
  <c r="K460" i="51"/>
  <c r="K220" i="51"/>
  <c r="G460" i="33"/>
  <c r="G220" i="33"/>
  <c r="D509" i="40"/>
  <c r="D517" i="40" s="1"/>
  <c r="C535" i="40" s="1"/>
  <c r="M509" i="47"/>
  <c r="M517" i="47" s="1"/>
  <c r="C544" i="47" s="1"/>
  <c r="D509" i="38"/>
  <c r="D517" i="38" s="1"/>
  <c r="C535" i="38" s="1"/>
  <c r="E509" i="48"/>
  <c r="E517" i="48" s="1"/>
  <c r="C536" i="48" s="1"/>
  <c r="M509" i="50"/>
  <c r="M517" i="50" s="1"/>
  <c r="C544" i="50" s="1"/>
  <c r="I508" i="50"/>
  <c r="I516" i="50" s="1"/>
  <c r="C564" i="50" s="1"/>
  <c r="F75" i="50"/>
  <c r="L508" i="49"/>
  <c r="L516" i="49" s="1"/>
  <c r="C567" i="49" s="1"/>
  <c r="J119" i="34"/>
  <c r="M454" i="36"/>
  <c r="M195" i="36"/>
  <c r="H460" i="37"/>
  <c r="H509" i="37" s="1"/>
  <c r="H517" i="37" s="1"/>
  <c r="C539" i="37" s="1"/>
  <c r="H220" i="37"/>
  <c r="H423" i="52"/>
  <c r="H69" i="52"/>
  <c r="J423" i="42"/>
  <c r="J509" i="42" s="1"/>
  <c r="J517" i="42" s="1"/>
  <c r="C541" i="42" s="1"/>
  <c r="J69" i="42"/>
  <c r="I508" i="44"/>
  <c r="I516" i="44" s="1"/>
  <c r="C564" i="44" s="1"/>
  <c r="G484" i="32"/>
  <c r="G509" i="32" s="1"/>
  <c r="G517" i="32" s="1"/>
  <c r="C538" i="32" s="1"/>
  <c r="G322" i="32"/>
  <c r="J435" i="50"/>
  <c r="J509" i="50" s="1"/>
  <c r="J517" i="50" s="1"/>
  <c r="C541" i="50" s="1"/>
  <c r="J119" i="50"/>
  <c r="J466" i="31"/>
  <c r="J246" i="31"/>
  <c r="H454" i="52"/>
  <c r="H195" i="52"/>
  <c r="H198" i="52" s="1"/>
  <c r="K435" i="36"/>
  <c r="K119" i="36"/>
  <c r="D435" i="39"/>
  <c r="D509" i="39" s="1"/>
  <c r="D517" i="39" s="1"/>
  <c r="C535" i="39" s="1"/>
  <c r="D119" i="39"/>
  <c r="H502" i="43"/>
  <c r="H509" i="43" s="1"/>
  <c r="H517" i="43" s="1"/>
  <c r="C539" i="43" s="1"/>
  <c r="H397" i="43"/>
  <c r="E460" i="29"/>
  <c r="E509" i="29" s="1"/>
  <c r="E517" i="29" s="1"/>
  <c r="C536" i="29" s="1"/>
  <c r="E220" i="29"/>
  <c r="E458" i="29" s="1"/>
  <c r="M435" i="38"/>
  <c r="M509" i="38" s="1"/>
  <c r="M517" i="38" s="1"/>
  <c r="C544" i="38" s="1"/>
  <c r="M119" i="38"/>
  <c r="M125" i="38" s="1"/>
  <c r="E423" i="26"/>
  <c r="E69" i="26"/>
  <c r="H484" i="52"/>
  <c r="H322" i="52"/>
  <c r="D223" i="15"/>
  <c r="D458" i="15"/>
  <c r="G21" i="39"/>
  <c r="G409" i="39"/>
  <c r="M439" i="41"/>
  <c r="M148" i="41"/>
  <c r="E21" i="41"/>
  <c r="E409" i="41"/>
  <c r="J24" i="24"/>
  <c r="J413" i="24" s="1"/>
  <c r="J409" i="24"/>
  <c r="J21" i="24"/>
  <c r="M415" i="42"/>
  <c r="M49" i="42"/>
  <c r="M46" i="42"/>
  <c r="D24" i="51"/>
  <c r="D413" i="51" s="1"/>
  <c r="O21" i="51"/>
  <c r="O409" i="51"/>
  <c r="D509" i="34"/>
  <c r="D517" i="34" s="1"/>
  <c r="C535" i="34" s="1"/>
  <c r="F508" i="39"/>
  <c r="F516" i="39" s="1"/>
  <c r="C561" i="39" s="1"/>
  <c r="E509" i="38"/>
  <c r="E517" i="38" s="1"/>
  <c r="C536" i="38" s="1"/>
  <c r="H509" i="29"/>
  <c r="H517" i="29" s="1"/>
  <c r="C539" i="29" s="1"/>
  <c r="F508" i="47"/>
  <c r="F516" i="47" s="1"/>
  <c r="C561" i="47" s="1"/>
  <c r="F508" i="42"/>
  <c r="F516" i="42" s="1"/>
  <c r="C561" i="42" s="1"/>
  <c r="K460" i="30"/>
  <c r="K509" i="30" s="1"/>
  <c r="K517" i="30" s="1"/>
  <c r="K220" i="30"/>
  <c r="K502" i="29"/>
  <c r="K509" i="29" s="1"/>
  <c r="K517" i="29" s="1"/>
  <c r="C542" i="29" s="1"/>
  <c r="K397" i="29"/>
  <c r="M441" i="28"/>
  <c r="M509" i="28" s="1"/>
  <c r="M517" i="28" s="1"/>
  <c r="C544" i="28" s="1"/>
  <c r="M145" i="28"/>
  <c r="M509" i="29"/>
  <c r="M517" i="29" s="1"/>
  <c r="C544" i="29" s="1"/>
  <c r="L508" i="38"/>
  <c r="L516" i="38" s="1"/>
  <c r="C567" i="38" s="1"/>
  <c r="H423" i="33"/>
  <c r="H509" i="33" s="1"/>
  <c r="H517" i="33" s="1"/>
  <c r="C539" i="33" s="1"/>
  <c r="H69" i="33"/>
  <c r="E441" i="36"/>
  <c r="E509" i="36" s="1"/>
  <c r="E517" i="36" s="1"/>
  <c r="C536" i="36" s="1"/>
  <c r="E145" i="36"/>
  <c r="K435" i="51"/>
  <c r="K119" i="51"/>
  <c r="D502" i="48"/>
  <c r="D397" i="48"/>
  <c r="D400" i="48" s="1"/>
  <c r="G246" i="36"/>
  <c r="J69" i="51"/>
  <c r="N508" i="43"/>
  <c r="N516" i="43" s="1"/>
  <c r="C569" i="43" s="1"/>
  <c r="D69" i="41"/>
  <c r="M119" i="33"/>
  <c r="G69" i="42"/>
  <c r="O220" i="44"/>
  <c r="G246" i="49"/>
  <c r="G249" i="49" s="1"/>
  <c r="H296" i="32"/>
  <c r="K145" i="24"/>
  <c r="E322" i="33"/>
  <c r="D328" i="33" s="1"/>
  <c r="K195" i="34"/>
  <c r="O195" i="25"/>
  <c r="O296" i="47"/>
  <c r="J296" i="27"/>
  <c r="G145" i="44"/>
  <c r="G439" i="44" s="1"/>
  <c r="G145" i="50"/>
  <c r="M49" i="50"/>
  <c r="G509" i="28"/>
  <c r="G517" i="28" s="1"/>
  <c r="C538" i="28" s="1"/>
  <c r="J397" i="30"/>
  <c r="G296" i="48"/>
  <c r="E322" i="29"/>
  <c r="D119" i="41"/>
  <c r="J69" i="32"/>
  <c r="J421" i="32" s="1"/>
  <c r="H145" i="49"/>
  <c r="G246" i="30"/>
  <c r="K322" i="35"/>
  <c r="K482" i="35" s="1"/>
  <c r="O397" i="36"/>
  <c r="G296" i="35"/>
  <c r="J119" i="41"/>
  <c r="D246" i="28"/>
  <c r="H246" i="49"/>
  <c r="H464" i="49" s="1"/>
  <c r="E246" i="25"/>
  <c r="E119" i="40"/>
  <c r="G145" i="36"/>
  <c r="G439" i="36" s="1"/>
  <c r="G246" i="43"/>
  <c r="O296" i="25"/>
  <c r="N508" i="38"/>
  <c r="N516" i="38" s="1"/>
  <c r="C569" i="38" s="1"/>
  <c r="G509" i="42"/>
  <c r="G517" i="42" s="1"/>
  <c r="C538" i="42" s="1"/>
  <c r="D24" i="38"/>
  <c r="D413" i="38" s="1"/>
  <c r="I508" i="30"/>
  <c r="I516" i="30" s="1"/>
  <c r="D49" i="24"/>
  <c r="D419" i="24" s="1"/>
  <c r="C560" i="29"/>
  <c r="J322" i="38"/>
  <c r="E69" i="29"/>
  <c r="O119" i="41"/>
  <c r="E322" i="47"/>
  <c r="E482" i="47" s="1"/>
  <c r="N508" i="30"/>
  <c r="N516" i="30" s="1"/>
  <c r="G397" i="32"/>
  <c r="G500" i="32" s="1"/>
  <c r="M296" i="47"/>
  <c r="E119" i="45"/>
  <c r="H296" i="31"/>
  <c r="O322" i="44"/>
  <c r="E195" i="44"/>
  <c r="E198" i="44" s="1"/>
  <c r="H119" i="15"/>
  <c r="H122" i="15" s="1"/>
  <c r="D220" i="37"/>
  <c r="E397" i="51"/>
  <c r="E400" i="51" s="1"/>
  <c r="H322" i="30"/>
  <c r="H220" i="28"/>
  <c r="D246" i="42"/>
  <c r="D49" i="35"/>
  <c r="M296" i="33"/>
  <c r="M476" i="33" s="1"/>
  <c r="E246" i="43"/>
  <c r="M195" i="52"/>
  <c r="H509" i="24"/>
  <c r="H517" i="24" s="1"/>
  <c r="C539" i="24" s="1"/>
  <c r="J195" i="30"/>
  <c r="D296" i="52"/>
  <c r="G322" i="48"/>
  <c r="J49" i="37"/>
  <c r="J419" i="37" s="1"/>
  <c r="L508" i="40"/>
  <c r="L516" i="40" s="1"/>
  <c r="C567" i="40" s="1"/>
  <c r="J145" i="32"/>
  <c r="J439" i="32" s="1"/>
  <c r="K69" i="30"/>
  <c r="M296" i="37"/>
  <c r="M302" i="37" s="1"/>
  <c r="H119" i="33"/>
  <c r="G125" i="33" s="1"/>
  <c r="E145" i="49"/>
  <c r="E119" i="51"/>
  <c r="D397" i="26"/>
  <c r="G195" i="36"/>
  <c r="G198" i="36" s="1"/>
  <c r="D246" i="38"/>
  <c r="D464" i="38" s="1"/>
  <c r="M195" i="38"/>
  <c r="O509" i="45"/>
  <c r="O517" i="45" s="1"/>
  <c r="C546" i="45" s="1"/>
  <c r="C563" i="28"/>
  <c r="N508" i="25"/>
  <c r="N516" i="25" s="1"/>
  <c r="C569" i="25" s="1"/>
  <c r="J24" i="44"/>
  <c r="L508" i="26"/>
  <c r="L516" i="26" s="1"/>
  <c r="C567" i="26" s="1"/>
  <c r="I508" i="38"/>
  <c r="I516" i="38" s="1"/>
  <c r="C564" i="38" s="1"/>
  <c r="K509" i="26"/>
  <c r="K517" i="26" s="1"/>
  <c r="C542" i="26" s="1"/>
  <c r="L508" i="32"/>
  <c r="L516" i="32" s="1"/>
  <c r="C567" i="32" s="1"/>
  <c r="J509" i="44"/>
  <c r="J517" i="44" s="1"/>
  <c r="C541" i="44" s="1"/>
  <c r="K69" i="32"/>
  <c r="K296" i="31"/>
  <c r="G322" i="40"/>
  <c r="D509" i="29"/>
  <c r="D517" i="29" s="1"/>
  <c r="L508" i="41"/>
  <c r="L516" i="41" s="1"/>
  <c r="C567" i="41" s="1"/>
  <c r="J509" i="15"/>
  <c r="J517" i="15" s="1"/>
  <c r="C541" i="15" s="1"/>
  <c r="D195" i="49"/>
  <c r="J509" i="46"/>
  <c r="J517" i="46" s="1"/>
  <c r="C541" i="46" s="1"/>
  <c r="H119" i="40"/>
  <c r="O296" i="34"/>
  <c r="E220" i="50"/>
  <c r="E458" i="50" s="1"/>
  <c r="J397" i="33"/>
  <c r="J119" i="51"/>
  <c r="J433" i="51" s="1"/>
  <c r="J220" i="42"/>
  <c r="M195" i="48"/>
  <c r="H69" i="45"/>
  <c r="G75" i="45" s="1"/>
  <c r="G119" i="26"/>
  <c r="J119" i="43"/>
  <c r="J24" i="40"/>
  <c r="J413" i="40" s="1"/>
  <c r="H246" i="27"/>
  <c r="M69" i="33"/>
  <c r="M75" i="33" s="1"/>
  <c r="I508" i="51"/>
  <c r="I516" i="51" s="1"/>
  <c r="C564" i="51" s="1"/>
  <c r="K220" i="50"/>
  <c r="E69" i="37"/>
  <c r="E421" i="37" s="1"/>
  <c r="J145" i="42"/>
  <c r="K322" i="31"/>
  <c r="G24" i="43"/>
  <c r="G413" i="43" s="1"/>
  <c r="G195" i="24"/>
  <c r="D195" i="45"/>
  <c r="D452" i="45" s="1"/>
  <c r="H397" i="33"/>
  <c r="E246" i="29"/>
  <c r="D246" i="26"/>
  <c r="D249" i="26" s="1"/>
  <c r="K397" i="25"/>
  <c r="D322" i="51"/>
  <c r="O509" i="46"/>
  <c r="O517" i="46" s="1"/>
  <c r="C546" i="46" s="1"/>
  <c r="G509" i="49"/>
  <c r="G517" i="49" s="1"/>
  <c r="C538" i="49" s="1"/>
  <c r="H296" i="50"/>
  <c r="H299" i="50" s="1"/>
  <c r="G509" i="27"/>
  <c r="G517" i="27" s="1"/>
  <c r="C538" i="27" s="1"/>
  <c r="H509" i="50"/>
  <c r="H517" i="50" s="1"/>
  <c r="C539" i="50" s="1"/>
  <c r="J49" i="45"/>
  <c r="J419" i="45" s="1"/>
  <c r="D296" i="31"/>
  <c r="K195" i="45"/>
  <c r="F508" i="52"/>
  <c r="F516" i="52" s="1"/>
  <c r="C561" i="52" s="1"/>
  <c r="D220" i="50"/>
  <c r="D458" i="50" s="1"/>
  <c r="J246" i="51"/>
  <c r="J464" i="51" s="1"/>
  <c r="M145" i="44"/>
  <c r="K296" i="37"/>
  <c r="J302" i="37" s="1"/>
  <c r="H119" i="47"/>
  <c r="H122" i="47" s="1"/>
  <c r="E397" i="38"/>
  <c r="H69" i="25"/>
  <c r="J145" i="46"/>
  <c r="M296" i="35"/>
  <c r="M302" i="35" s="1"/>
  <c r="G145" i="38"/>
  <c r="G148" i="38" s="1"/>
  <c r="M145" i="37"/>
  <c r="G69" i="44"/>
  <c r="G72" i="44" s="1"/>
  <c r="E220" i="47"/>
  <c r="D226" i="47" s="1"/>
  <c r="E195" i="15"/>
  <c r="D246" i="46"/>
  <c r="M296" i="38"/>
  <c r="H220" i="48"/>
  <c r="G226" i="48" s="1"/>
  <c r="H145" i="47"/>
  <c r="G151" i="47" s="1"/>
  <c r="K145" i="51"/>
  <c r="K397" i="44"/>
  <c r="J403" i="44" s="1"/>
  <c r="G296" i="27"/>
  <c r="G476" i="27" s="1"/>
  <c r="D322" i="43"/>
  <c r="O69" i="30"/>
  <c r="K145" i="34"/>
  <c r="M296" i="44"/>
  <c r="M302" i="44" s="1"/>
  <c r="M480" i="44" s="1"/>
  <c r="M69" i="37"/>
  <c r="M72" i="37" s="1"/>
  <c r="H69" i="51"/>
  <c r="D296" i="44"/>
  <c r="D299" i="44" s="1"/>
  <c r="D509" i="26"/>
  <c r="D517" i="26" s="1"/>
  <c r="C535" i="26" s="1"/>
  <c r="J397" i="44"/>
  <c r="K69" i="52"/>
  <c r="J75" i="52" s="1"/>
  <c r="M322" i="50"/>
  <c r="O322" i="49"/>
  <c r="D328" i="49" s="1"/>
  <c r="G220" i="27"/>
  <c r="G458" i="27" s="1"/>
  <c r="Z222" i="17"/>
  <c r="AP10" i="17"/>
  <c r="AC222" i="17"/>
  <c r="AL4" i="17"/>
  <c r="AP19" i="17"/>
  <c r="N222" i="17"/>
  <c r="AS13" i="17"/>
  <c r="AN13" i="17"/>
  <c r="M222" i="17"/>
  <c r="R222" i="17"/>
  <c r="L4" i="17"/>
  <c r="T222" i="17"/>
  <c r="AD222" i="17"/>
  <c r="AP62" i="17"/>
  <c r="AF555" i="45"/>
  <c r="AF556" i="45"/>
  <c r="AF548" i="44"/>
  <c r="AF547" i="44"/>
  <c r="AF548" i="48"/>
  <c r="AF547" i="48"/>
  <c r="AF555" i="27"/>
  <c r="AF556" i="27"/>
  <c r="AN146" i="17"/>
  <c r="AS146" i="17"/>
  <c r="AF541" i="34"/>
  <c r="AF542" i="34"/>
  <c r="AF539" i="15"/>
  <c r="AF540" i="15"/>
  <c r="AF555" i="32"/>
  <c r="AF556" i="32"/>
  <c r="AF536" i="45"/>
  <c r="AF535" i="45"/>
  <c r="AF555" i="43"/>
  <c r="AF556" i="43"/>
  <c r="AF545" i="24"/>
  <c r="AF546" i="24"/>
  <c r="AP89" i="17"/>
  <c r="AN185" i="17"/>
  <c r="AS185" i="17"/>
  <c r="AF551" i="48"/>
  <c r="AF552" i="48"/>
  <c r="AF535" i="41"/>
  <c r="AF536" i="41"/>
  <c r="AF535" i="40"/>
  <c r="AF536" i="40"/>
  <c r="AP32" i="17"/>
  <c r="AE536" i="43"/>
  <c r="AE537" i="43" s="1"/>
  <c r="AF541" i="24"/>
  <c r="AF542" i="24"/>
  <c r="AF554" i="29"/>
  <c r="AF553" i="29"/>
  <c r="AF537" i="48"/>
  <c r="AF538" i="48"/>
  <c r="AN74" i="17"/>
  <c r="AS74" i="17"/>
  <c r="AF540" i="41"/>
  <c r="AF539" i="41"/>
  <c r="AF553" i="25"/>
  <c r="AF554" i="25"/>
  <c r="AF557" i="27"/>
  <c r="AF558" i="27"/>
  <c r="AF550" i="30"/>
  <c r="AF549" i="30"/>
  <c r="AP188" i="17"/>
  <c r="AF551" i="27"/>
  <c r="AF552" i="27"/>
  <c r="AE536" i="26"/>
  <c r="AE537" i="26" s="1"/>
  <c r="AE536" i="44"/>
  <c r="AE537" i="44" s="1"/>
  <c r="AF547" i="52"/>
  <c r="AF548" i="52"/>
  <c r="AP22" i="17"/>
  <c r="AF545" i="52"/>
  <c r="AF546" i="52"/>
  <c r="AE536" i="24"/>
  <c r="AE537" i="24" s="1"/>
  <c r="AF542" i="33"/>
  <c r="AF541" i="33"/>
  <c r="AF554" i="24"/>
  <c r="AF553" i="24"/>
  <c r="AF547" i="30"/>
  <c r="AF548" i="30"/>
  <c r="AE536" i="49"/>
  <c r="AE537" i="49" s="1"/>
  <c r="AS95" i="17"/>
  <c r="AN95" i="17"/>
  <c r="AF555" i="34"/>
  <c r="AF556" i="34"/>
  <c r="AP12" i="17"/>
  <c r="AF554" i="15"/>
  <c r="AF553" i="15"/>
  <c r="AP59" i="17"/>
  <c r="AF541" i="47"/>
  <c r="AF542" i="47"/>
  <c r="AF543" i="32"/>
  <c r="AF544" i="32" s="1"/>
  <c r="AF537" i="24"/>
  <c r="AF538" i="24"/>
  <c r="AE536" i="29"/>
  <c r="AE537" i="29" s="1"/>
  <c r="AP40" i="17"/>
  <c r="AF556" i="37"/>
  <c r="AF555" i="37"/>
  <c r="AF538" i="47"/>
  <c r="AF537" i="47"/>
  <c r="AP158" i="17"/>
  <c r="AF539" i="32"/>
  <c r="AF540" i="32"/>
  <c r="AN27" i="17"/>
  <c r="AS27" i="17"/>
  <c r="AF553" i="31"/>
  <c r="AF554" i="31"/>
  <c r="AF553" i="38"/>
  <c r="AF554" i="38"/>
  <c r="AF551" i="30"/>
  <c r="AF552" i="30"/>
  <c r="AF542" i="46"/>
  <c r="AF541" i="46"/>
  <c r="AF552" i="39"/>
  <c r="AF551" i="39"/>
  <c r="AE536" i="25"/>
  <c r="AE537" i="25" s="1"/>
  <c r="AF558" i="50"/>
  <c r="AF557" i="50"/>
  <c r="AP104" i="17"/>
  <c r="AF539" i="38"/>
  <c r="AF540" i="38"/>
  <c r="AF547" i="46"/>
  <c r="AF548" i="46"/>
  <c r="AF538" i="38"/>
  <c r="AF537" i="38"/>
  <c r="AF540" i="47"/>
  <c r="AF539" i="47"/>
  <c r="AF540" i="40"/>
  <c r="AF539" i="40"/>
  <c r="AF551" i="45"/>
  <c r="AF552" i="45"/>
  <c r="AN59" i="17"/>
  <c r="AS59" i="17"/>
  <c r="AF551" i="51"/>
  <c r="AF552" i="51"/>
  <c r="AF554" i="43"/>
  <c r="AF553" i="43"/>
  <c r="AF540" i="49"/>
  <c r="AF539" i="49"/>
  <c r="AF535" i="25"/>
  <c r="AF536" i="25"/>
  <c r="AF546" i="45"/>
  <c r="AF545" i="45"/>
  <c r="AF541" i="38"/>
  <c r="AF542" i="38"/>
  <c r="AP9" i="17"/>
  <c r="AF550" i="44"/>
  <c r="AF549" i="44"/>
  <c r="AS38" i="17"/>
  <c r="AN38" i="17"/>
  <c r="AF546" i="28"/>
  <c r="AF545" i="28"/>
  <c r="AF538" i="35"/>
  <c r="AF537" i="35"/>
  <c r="AE536" i="41"/>
  <c r="AE537" i="41" s="1"/>
  <c r="AE536" i="40"/>
  <c r="AE537" i="40" s="1"/>
  <c r="AF551" i="31"/>
  <c r="AF552" i="31"/>
  <c r="AF553" i="44"/>
  <c r="AF554" i="44"/>
  <c r="AP101" i="17"/>
  <c r="AF548" i="27"/>
  <c r="AF547" i="27"/>
  <c r="AF538" i="45"/>
  <c r="AF537" i="45"/>
  <c r="AF543" i="49"/>
  <c r="AF544" i="49" s="1"/>
  <c r="AF548" i="42"/>
  <c r="AF547" i="42"/>
  <c r="AN62" i="17"/>
  <c r="AS62" i="17"/>
  <c r="X222" i="17"/>
  <c r="AP15" i="17"/>
  <c r="AF543" i="40"/>
  <c r="AF544" i="40" s="1"/>
  <c r="AP98" i="17"/>
  <c r="AF555" i="46"/>
  <c r="AF556" i="46"/>
  <c r="AF558" i="24"/>
  <c r="AF557" i="24"/>
  <c r="AF546" i="38"/>
  <c r="AF545" i="38"/>
  <c r="AP65" i="17"/>
  <c r="AP191" i="17"/>
  <c r="AF556" i="49"/>
  <c r="AF555" i="49"/>
  <c r="AF538" i="29"/>
  <c r="AF537" i="29"/>
  <c r="AF548" i="47"/>
  <c r="AF547" i="47"/>
  <c r="AF547" i="41"/>
  <c r="AF548" i="41"/>
  <c r="AN110" i="17"/>
  <c r="AS110" i="17"/>
  <c r="AP185" i="17"/>
  <c r="AF536" i="44"/>
  <c r="AF535" i="44"/>
  <c r="AF551" i="26"/>
  <c r="AF552" i="26"/>
  <c r="AF543" i="31"/>
  <c r="AF544" i="31" s="1"/>
  <c r="AF556" i="44"/>
  <c r="AF555" i="44"/>
  <c r="AN56" i="17"/>
  <c r="AS56" i="17"/>
  <c r="AF543" i="48"/>
  <c r="AF544" i="48" s="1"/>
  <c r="AF545" i="43"/>
  <c r="AF546" i="43"/>
  <c r="AN152" i="17"/>
  <c r="AS152" i="17"/>
  <c r="AF543" i="42"/>
  <c r="AF544" i="42" s="1"/>
  <c r="AF546" i="39"/>
  <c r="AF545" i="39"/>
  <c r="AF553" i="35"/>
  <c r="AF554" i="35"/>
  <c r="AP35" i="17"/>
  <c r="AP71" i="17"/>
  <c r="AF550" i="41"/>
  <c r="AF549" i="41"/>
  <c r="AF537" i="27"/>
  <c r="AF538" i="27"/>
  <c r="AF545" i="32"/>
  <c r="AF546" i="32"/>
  <c r="AF551" i="25"/>
  <c r="AF552" i="25"/>
  <c r="AF538" i="30"/>
  <c r="AF537" i="30"/>
  <c r="AP38" i="17"/>
  <c r="AP29" i="17"/>
  <c r="AF548" i="49"/>
  <c r="AF547" i="49"/>
  <c r="AF536" i="29"/>
  <c r="AF535" i="29"/>
  <c r="AF553" i="42"/>
  <c r="AF554" i="42"/>
  <c r="AF553" i="39"/>
  <c r="AF554" i="39"/>
  <c r="AS119" i="17"/>
  <c r="AN119" i="17"/>
  <c r="AF551" i="28"/>
  <c r="AF552" i="28"/>
  <c r="AF558" i="29"/>
  <c r="AF557" i="29"/>
  <c r="AN137" i="17"/>
  <c r="AS137" i="17"/>
  <c r="AF546" i="15"/>
  <c r="AF545" i="15"/>
  <c r="AF537" i="40"/>
  <c r="AF538" i="40"/>
  <c r="AF550" i="27"/>
  <c r="AF549" i="27"/>
  <c r="AF557" i="45"/>
  <c r="AF558" i="45"/>
  <c r="AF550" i="31"/>
  <c r="AF549" i="31"/>
  <c r="AF545" i="44"/>
  <c r="AF546" i="44"/>
  <c r="AF557" i="52"/>
  <c r="AF558" i="52"/>
  <c r="AF551" i="50"/>
  <c r="AF552" i="50"/>
  <c r="AF558" i="35"/>
  <c r="AF557" i="35"/>
  <c r="AF556" i="41"/>
  <c r="AF555" i="41"/>
  <c r="AF539" i="46"/>
  <c r="AF540" i="46"/>
  <c r="AF557" i="38"/>
  <c r="AF558" i="38"/>
  <c r="AF535" i="26"/>
  <c r="AF536" i="26"/>
  <c r="AF549" i="49"/>
  <c r="AF550" i="49"/>
  <c r="AF552" i="33"/>
  <c r="AF551" i="33"/>
  <c r="AF558" i="48"/>
  <c r="AF557" i="48"/>
  <c r="AF552" i="40"/>
  <c r="AF551" i="40"/>
  <c r="AF545" i="26"/>
  <c r="AF546" i="26"/>
  <c r="AF548" i="45"/>
  <c r="AF547" i="45"/>
  <c r="AN155" i="17"/>
  <c r="AS155" i="17"/>
  <c r="AF550" i="43"/>
  <c r="AF549" i="43"/>
  <c r="AF545" i="30"/>
  <c r="AF546" i="30"/>
  <c r="AF543" i="46"/>
  <c r="AF544" i="46" s="1"/>
  <c r="AF542" i="29"/>
  <c r="AF541" i="29"/>
  <c r="AP53" i="17"/>
  <c r="AE536" i="39"/>
  <c r="AE537" i="39" s="1"/>
  <c r="AF557" i="34"/>
  <c r="AF558" i="34"/>
  <c r="AP137" i="17"/>
  <c r="AF552" i="52"/>
  <c r="AF551" i="52"/>
  <c r="AF535" i="30"/>
  <c r="AF536" i="30"/>
  <c r="AF541" i="30"/>
  <c r="AF542" i="30"/>
  <c r="AP140" i="17"/>
  <c r="AP110" i="17"/>
  <c r="AF540" i="37"/>
  <c r="AF539" i="37"/>
  <c r="AF554" i="36"/>
  <c r="AF553" i="36"/>
  <c r="AN68" i="17"/>
  <c r="AS68" i="17"/>
  <c r="AN15" i="17"/>
  <c r="AS15" i="17"/>
  <c r="AP143" i="17"/>
  <c r="AF558" i="39"/>
  <c r="AF557" i="39"/>
  <c r="AF543" i="43"/>
  <c r="AF544" i="43" s="1"/>
  <c r="AN191" i="17"/>
  <c r="AS191" i="17"/>
  <c r="AF547" i="28"/>
  <c r="AF548" i="28"/>
  <c r="AN35" i="17"/>
  <c r="AS35" i="17"/>
  <c r="AF543" i="36"/>
  <c r="AF544" i="36" s="1"/>
  <c r="AF550" i="48"/>
  <c r="AF549" i="48"/>
  <c r="AF537" i="51"/>
  <c r="AF538" i="51"/>
  <c r="AF550" i="40"/>
  <c r="AF549" i="40"/>
  <c r="AF557" i="31"/>
  <c r="AF558" i="31"/>
  <c r="AN113" i="17"/>
  <c r="AS113" i="17"/>
  <c r="AS194" i="17"/>
  <c r="AN194" i="17"/>
  <c r="AF557" i="30"/>
  <c r="AF558" i="30"/>
  <c r="AF536" i="35"/>
  <c r="AF535" i="35"/>
  <c r="AS9" i="17"/>
  <c r="AN9" i="17"/>
  <c r="AF555" i="52"/>
  <c r="AF556" i="52"/>
  <c r="AF543" i="30"/>
  <c r="AF544" i="30" s="1"/>
  <c r="AF543" i="29"/>
  <c r="AF544" i="29" s="1"/>
  <c r="AF548" i="25"/>
  <c r="AF547" i="25"/>
  <c r="AS12" i="17"/>
  <c r="AN12" i="17"/>
  <c r="AF548" i="34"/>
  <c r="AF547" i="34"/>
  <c r="AF543" i="44"/>
  <c r="AF544" i="44" s="1"/>
  <c r="AF556" i="28"/>
  <c r="AF555" i="28"/>
  <c r="AF546" i="35"/>
  <c r="AF545" i="35"/>
  <c r="AF554" i="40"/>
  <c r="AF553" i="40"/>
  <c r="AF558" i="26"/>
  <c r="AF557" i="26"/>
  <c r="AS116" i="17"/>
  <c r="AN116" i="17"/>
  <c r="AF552" i="24"/>
  <c r="AF551" i="24"/>
  <c r="AS107" i="17"/>
  <c r="AN107" i="17"/>
  <c r="AF538" i="46"/>
  <c r="AF537" i="46"/>
  <c r="AP149" i="17"/>
  <c r="AF556" i="42"/>
  <c r="AF555" i="42"/>
  <c r="AF557" i="37"/>
  <c r="AF558" i="37"/>
  <c r="AF548" i="36"/>
  <c r="AF547" i="36"/>
  <c r="AP74" i="17"/>
  <c r="AF535" i="51"/>
  <c r="AF536" i="51"/>
  <c r="AN98" i="17"/>
  <c r="AS98" i="17"/>
  <c r="AE536" i="31"/>
  <c r="AE537" i="31" s="1"/>
  <c r="AE536" i="52"/>
  <c r="AE537" i="52" s="1"/>
  <c r="AF537" i="43"/>
  <c r="AF538" i="43"/>
  <c r="AF555" i="25"/>
  <c r="AF556" i="25"/>
  <c r="AF546" i="31"/>
  <c r="AF545" i="31"/>
  <c r="AF552" i="34"/>
  <c r="AF551" i="34"/>
  <c r="AP42" i="17"/>
  <c r="AS143" i="17"/>
  <c r="AN143" i="17"/>
  <c r="AF555" i="24"/>
  <c r="AF556" i="24"/>
  <c r="AF536" i="46"/>
  <c r="AF535" i="46"/>
  <c r="AP68" i="17"/>
  <c r="AS101" i="17"/>
  <c r="AN101" i="17"/>
  <c r="AF543" i="27"/>
  <c r="AF544" i="27" s="1"/>
  <c r="AF557" i="49"/>
  <c r="AF558" i="49"/>
  <c r="AF550" i="28"/>
  <c r="AF549" i="28"/>
  <c r="AF558" i="42"/>
  <c r="AF557" i="42"/>
  <c r="AF535" i="39"/>
  <c r="AF536" i="39"/>
  <c r="AF535" i="33"/>
  <c r="AF536" i="33"/>
  <c r="AF536" i="37"/>
  <c r="AF535" i="37"/>
  <c r="AF538" i="36"/>
  <c r="AF537" i="36"/>
  <c r="AF541" i="50"/>
  <c r="AF542" i="50"/>
  <c r="AF548" i="51"/>
  <c r="AF547" i="51"/>
  <c r="AF536" i="27"/>
  <c r="AF535" i="27"/>
  <c r="AF543" i="26"/>
  <c r="AF544" i="26" s="1"/>
  <c r="AF549" i="45"/>
  <c r="AF550" i="45"/>
  <c r="AF539" i="44"/>
  <c r="AF540" i="44"/>
  <c r="AE536" i="30"/>
  <c r="AE537" i="30" s="1"/>
  <c r="AF553" i="49"/>
  <c r="AF554" i="49"/>
  <c r="AF553" i="28"/>
  <c r="AF554" i="28"/>
  <c r="AS140" i="17"/>
  <c r="AN140" i="17"/>
  <c r="AF550" i="35"/>
  <c r="AF549" i="35"/>
  <c r="AP107" i="17"/>
  <c r="AF542" i="40"/>
  <c r="AF541" i="40"/>
  <c r="AF538" i="32"/>
  <c r="AF537" i="32"/>
  <c r="AS24" i="17"/>
  <c r="AN24" i="17"/>
  <c r="AF541" i="49"/>
  <c r="AF542" i="49"/>
  <c r="AF556" i="47"/>
  <c r="AF555" i="47"/>
  <c r="AF549" i="39"/>
  <c r="AF550" i="39"/>
  <c r="AE536" i="35"/>
  <c r="AE537" i="35" s="1"/>
  <c r="AN71" i="17"/>
  <c r="AS71" i="17"/>
  <c r="AF538" i="37"/>
  <c r="AF537" i="37"/>
  <c r="AF557" i="47"/>
  <c r="AF558" i="47"/>
  <c r="AF541" i="51"/>
  <c r="AF542" i="51"/>
  <c r="AF540" i="28"/>
  <c r="AF539" i="28"/>
  <c r="AF554" i="30"/>
  <c r="AF553" i="30"/>
  <c r="AF554" i="46"/>
  <c r="AF553" i="46"/>
  <c r="AF551" i="49"/>
  <c r="AF552" i="49"/>
  <c r="AF549" i="29"/>
  <c r="AF550" i="29"/>
  <c r="AF536" i="36"/>
  <c r="AF535" i="36"/>
  <c r="AF535" i="15"/>
  <c r="AF536" i="15"/>
  <c r="AF543" i="45"/>
  <c r="AF544" i="45" s="1"/>
  <c r="AF550" i="52"/>
  <c r="AF549" i="52"/>
  <c r="AF540" i="42"/>
  <c r="AF539" i="42"/>
  <c r="AF548" i="33"/>
  <c r="AF547" i="33"/>
  <c r="AP152" i="17"/>
  <c r="AE536" i="47"/>
  <c r="AE537" i="47" s="1"/>
  <c r="AE536" i="51"/>
  <c r="AE537" i="51" s="1"/>
  <c r="AF547" i="26"/>
  <c r="AF548" i="26"/>
  <c r="AF536" i="31"/>
  <c r="AF535" i="31"/>
  <c r="AF536" i="52"/>
  <c r="AF535" i="52"/>
  <c r="AF540" i="26"/>
  <c r="AF539" i="26"/>
  <c r="AS76" i="17"/>
  <c r="AN76" i="17"/>
  <c r="AE536" i="45"/>
  <c r="AE537" i="45" s="1"/>
  <c r="AF543" i="35"/>
  <c r="AF544" i="35" s="1"/>
  <c r="AF537" i="44"/>
  <c r="AF538" i="44"/>
  <c r="AF536" i="43"/>
  <c r="AF535" i="43"/>
  <c r="AF538" i="42"/>
  <c r="AF537" i="42"/>
  <c r="AF545" i="47"/>
  <c r="AF546" i="47"/>
  <c r="AF552" i="29"/>
  <c r="AF551" i="29"/>
  <c r="AF557" i="15"/>
  <c r="AF558" i="15"/>
  <c r="AF550" i="50"/>
  <c r="AF549" i="50"/>
  <c r="AS78" i="17"/>
  <c r="AN78" i="17"/>
  <c r="AS65" i="17"/>
  <c r="AN65" i="17"/>
  <c r="AF546" i="29"/>
  <c r="AF545" i="29"/>
  <c r="AF540" i="35"/>
  <c r="AF539" i="35"/>
  <c r="AP95" i="17"/>
  <c r="AF547" i="43"/>
  <c r="AF548" i="43"/>
  <c r="AE536" i="46"/>
  <c r="AE537" i="46" s="1"/>
  <c r="AF537" i="28"/>
  <c r="AF538" i="28"/>
  <c r="AE536" i="42"/>
  <c r="AE537" i="42" s="1"/>
  <c r="AF540" i="39"/>
  <c r="AF539" i="39"/>
  <c r="AF553" i="33"/>
  <c r="AF554" i="33"/>
  <c r="AP155" i="17"/>
  <c r="AF558" i="41"/>
  <c r="AF557" i="41"/>
  <c r="AF537" i="26"/>
  <c r="AF538" i="26"/>
  <c r="AF551" i="38"/>
  <c r="AF552" i="38"/>
  <c r="AF551" i="46"/>
  <c r="AF552" i="46"/>
  <c r="AE536" i="33"/>
  <c r="AE537" i="33" s="1"/>
  <c r="AF538" i="25"/>
  <c r="AF537" i="25"/>
  <c r="AE536" i="37"/>
  <c r="AE537" i="37" s="1"/>
  <c r="AE536" i="27"/>
  <c r="AE537" i="27" s="1"/>
  <c r="AS92" i="17"/>
  <c r="AN92" i="17"/>
  <c r="AF543" i="38"/>
  <c r="AF544" i="38" s="1"/>
  <c r="Y222" i="17"/>
  <c r="AF536" i="28"/>
  <c r="AF535" i="28"/>
  <c r="AF555" i="39"/>
  <c r="AF556" i="39"/>
  <c r="AF556" i="36"/>
  <c r="AF555" i="36"/>
  <c r="AF543" i="34"/>
  <c r="AF544" i="34" s="1"/>
  <c r="AP27" i="17"/>
  <c r="AF542" i="43"/>
  <c r="AF541" i="43"/>
  <c r="AF541" i="28"/>
  <c r="AF542" i="28"/>
  <c r="AF543" i="33"/>
  <c r="AF544" i="33" s="1"/>
  <c r="AF546" i="37"/>
  <c r="AF545" i="37"/>
  <c r="AF546" i="36"/>
  <c r="AF545" i="36"/>
  <c r="AF545" i="48"/>
  <c r="AF546" i="48"/>
  <c r="AF535" i="50"/>
  <c r="AF536" i="50"/>
  <c r="AF545" i="51"/>
  <c r="AF546" i="51"/>
  <c r="AF545" i="40"/>
  <c r="AF546" i="40"/>
  <c r="AF547" i="32"/>
  <c r="AF548" i="32"/>
  <c r="AF555" i="31"/>
  <c r="AF556" i="31"/>
  <c r="AP24" i="17"/>
  <c r="AF552" i="42"/>
  <c r="AF551" i="42"/>
  <c r="AP92" i="17"/>
  <c r="AF545" i="46"/>
  <c r="AF546" i="46"/>
  <c r="AF557" i="28"/>
  <c r="AF558" i="28"/>
  <c r="AF547" i="29"/>
  <c r="AF548" i="29"/>
  <c r="AF541" i="25"/>
  <c r="AF542" i="25"/>
  <c r="AF541" i="36"/>
  <c r="AF542" i="36"/>
  <c r="AF547" i="40"/>
  <c r="AF548" i="40"/>
  <c r="AF542" i="37"/>
  <c r="AF541" i="37"/>
  <c r="AF551" i="43"/>
  <c r="AF552" i="43"/>
  <c r="AF549" i="38"/>
  <c r="AF550" i="38"/>
  <c r="AP194" i="17"/>
  <c r="AF540" i="33"/>
  <c r="AF539" i="33"/>
  <c r="AF549" i="25"/>
  <c r="AF550" i="25"/>
  <c r="AE536" i="36"/>
  <c r="AE537" i="36" s="1"/>
  <c r="AF546" i="34"/>
  <c r="AF545" i="34"/>
  <c r="AF535" i="48"/>
  <c r="AF536" i="48"/>
  <c r="AE536" i="15"/>
  <c r="AE537" i="15" s="1"/>
  <c r="AF556" i="40"/>
  <c r="AF555" i="40"/>
  <c r="AF554" i="27"/>
  <c r="AF553" i="27"/>
  <c r="AF553" i="45"/>
  <c r="AF554" i="45"/>
  <c r="AF549" i="24"/>
  <c r="AF550" i="24"/>
  <c r="AP146" i="17"/>
  <c r="AF550" i="37"/>
  <c r="AF549" i="37"/>
  <c r="AF554" i="48"/>
  <c r="AF553" i="48"/>
  <c r="AF536" i="47"/>
  <c r="AF535" i="47"/>
  <c r="AN149" i="17"/>
  <c r="AS149" i="17"/>
  <c r="AS18" i="17"/>
  <c r="AN18" i="17"/>
  <c r="AF540" i="34"/>
  <c r="AF539" i="34"/>
  <c r="AN19" i="17"/>
  <c r="AS19" i="17"/>
  <c r="AL222" i="17"/>
  <c r="AF555" i="30"/>
  <c r="AF556" i="30"/>
  <c r="AF558" i="32"/>
  <c r="AF557" i="32"/>
  <c r="L222" i="17"/>
  <c r="AF549" i="15"/>
  <c r="AF550" i="15"/>
  <c r="AF551" i="41"/>
  <c r="AF552" i="41"/>
  <c r="AF539" i="31"/>
  <c r="AF540" i="31"/>
  <c r="AF543" i="50"/>
  <c r="AF544" i="50" s="1"/>
  <c r="AF535" i="49"/>
  <c r="AF536" i="49"/>
  <c r="AF549" i="33"/>
  <c r="AF550" i="33"/>
  <c r="AN32" i="17"/>
  <c r="AS32" i="17"/>
  <c r="AF540" i="50"/>
  <c r="AF539" i="50"/>
  <c r="AF537" i="41"/>
  <c r="AF538" i="41"/>
  <c r="AF535" i="32"/>
  <c r="AF536" i="32"/>
  <c r="AF543" i="41"/>
  <c r="AF544" i="41" s="1"/>
  <c r="AF543" i="24"/>
  <c r="AF544" i="24" s="1"/>
  <c r="AF535" i="42"/>
  <c r="AF536" i="42"/>
  <c r="AF540" i="36"/>
  <c r="AF539" i="36"/>
  <c r="AF551" i="35"/>
  <c r="AF552" i="35"/>
  <c r="AN89" i="17"/>
  <c r="AS89" i="17"/>
  <c r="AF546" i="42"/>
  <c r="AF545" i="42"/>
  <c r="AF543" i="39"/>
  <c r="AF544" i="39" s="1"/>
  <c r="AF554" i="32"/>
  <c r="AF553" i="32"/>
  <c r="AF549" i="26"/>
  <c r="AF550" i="26"/>
  <c r="AF542" i="44"/>
  <c r="AF541" i="44"/>
  <c r="AF541" i="52"/>
  <c r="AF542" i="52"/>
  <c r="AF541" i="26"/>
  <c r="AF542" i="26"/>
  <c r="AF536" i="38"/>
  <c r="AF535" i="38"/>
  <c r="AE536" i="28"/>
  <c r="AE537" i="28" s="1"/>
  <c r="AF545" i="25"/>
  <c r="AF546" i="25"/>
  <c r="AF555" i="35"/>
  <c r="AF556" i="35"/>
  <c r="AF538" i="15"/>
  <c r="AF537" i="15"/>
  <c r="AF554" i="47"/>
  <c r="AF553" i="47"/>
  <c r="AF545" i="27"/>
  <c r="AF546" i="27"/>
  <c r="AF552" i="32"/>
  <c r="AF551" i="32"/>
  <c r="AF553" i="26"/>
  <c r="AF554" i="26"/>
  <c r="AF557" i="25"/>
  <c r="AF558" i="25"/>
  <c r="AF537" i="34"/>
  <c r="AF538" i="34"/>
  <c r="AF542" i="35"/>
  <c r="AF541" i="35"/>
  <c r="AE536" i="50"/>
  <c r="AE537" i="50" s="1"/>
  <c r="AF541" i="15"/>
  <c r="AF542" i="15"/>
  <c r="AF557" i="36"/>
  <c r="AF558" i="36"/>
  <c r="AF547" i="15"/>
  <c r="AF548" i="15"/>
  <c r="AF558" i="44"/>
  <c r="AF557" i="44"/>
  <c r="AF555" i="38"/>
  <c r="AF556" i="38"/>
  <c r="AP18" i="17"/>
  <c r="AP116" i="17"/>
  <c r="AF543" i="37"/>
  <c r="AF544" i="37" s="1"/>
  <c r="AF541" i="48"/>
  <c r="AF542" i="48"/>
  <c r="AF556" i="50"/>
  <c r="AF555" i="50"/>
  <c r="AF552" i="47"/>
  <c r="AF551" i="47"/>
  <c r="AF554" i="51"/>
  <c r="AF553" i="51"/>
  <c r="AS174" i="17"/>
  <c r="AN174" i="17"/>
  <c r="AF548" i="24"/>
  <c r="AF547" i="24"/>
  <c r="AF535" i="34"/>
  <c r="AF536" i="34"/>
  <c r="AE536" i="48"/>
  <c r="AE537" i="48" s="1"/>
  <c r="AS188" i="17"/>
  <c r="AN188" i="17"/>
  <c r="AF547" i="50"/>
  <c r="AF548" i="50"/>
  <c r="AF550" i="51"/>
  <c r="AF549" i="51"/>
  <c r="AF539" i="45"/>
  <c r="AF540" i="45"/>
  <c r="AS53" i="17"/>
  <c r="AN53" i="17"/>
  <c r="AF552" i="44"/>
  <c r="AF551" i="44"/>
  <c r="AF543" i="52"/>
  <c r="AF544" i="52" s="1"/>
  <c r="AF551" i="37"/>
  <c r="AF552" i="37"/>
  <c r="AF537" i="33"/>
  <c r="AF538" i="33"/>
  <c r="AF543" i="51"/>
  <c r="AF544" i="51" s="1"/>
  <c r="AF556" i="26"/>
  <c r="AF555" i="26"/>
  <c r="AS122" i="17"/>
  <c r="AN122" i="17"/>
  <c r="AF557" i="33"/>
  <c r="AF558" i="33"/>
  <c r="AF542" i="42"/>
  <c r="AF541" i="42"/>
  <c r="AP21" i="17"/>
  <c r="AS29" i="17"/>
  <c r="AN29" i="17"/>
  <c r="AF547" i="31"/>
  <c r="AF548" i="31"/>
  <c r="AF539" i="51"/>
  <c r="AF540" i="51"/>
  <c r="AF547" i="35"/>
  <c r="AF548" i="35"/>
  <c r="AF536" i="24"/>
  <c r="AF535" i="24"/>
  <c r="AF546" i="41"/>
  <c r="AF545" i="41"/>
  <c r="AF556" i="51"/>
  <c r="AF555" i="51"/>
  <c r="AF540" i="27"/>
  <c r="AF539" i="27"/>
  <c r="AP56" i="17"/>
  <c r="AF539" i="43"/>
  <c r="AF540" i="43"/>
  <c r="AF550" i="46"/>
  <c r="AF549" i="46"/>
  <c r="AF543" i="28"/>
  <c r="AF544" i="28" s="1"/>
  <c r="AF540" i="29"/>
  <c r="AF539" i="29"/>
  <c r="AF542" i="39"/>
  <c r="AF541" i="39"/>
  <c r="AF548" i="37"/>
  <c r="AF547" i="37"/>
  <c r="AF546" i="50"/>
  <c r="AF545" i="50"/>
  <c r="AF549" i="47"/>
  <c r="AF550" i="47"/>
  <c r="AF558" i="51"/>
  <c r="AF557" i="51"/>
  <c r="AF550" i="32"/>
  <c r="AF549" i="32"/>
  <c r="AF537" i="31"/>
  <c r="AF538" i="31"/>
  <c r="AF553" i="52"/>
  <c r="AF554" i="52"/>
  <c r="AP113" i="17"/>
  <c r="AF540" i="24"/>
  <c r="AF539" i="24"/>
  <c r="AF548" i="38"/>
  <c r="AF547" i="38"/>
  <c r="AF555" i="48"/>
  <c r="AF556" i="48"/>
  <c r="AF543" i="15"/>
  <c r="AF544" i="15" s="1"/>
  <c r="AN21" i="17"/>
  <c r="AS21" i="17"/>
  <c r="AF538" i="49"/>
  <c r="AF537" i="49"/>
  <c r="AF558" i="43"/>
  <c r="AF557" i="43"/>
  <c r="AE536" i="38"/>
  <c r="AE537" i="38" s="1"/>
  <c r="AK222" i="17"/>
  <c r="AF545" i="33"/>
  <c r="AF546" i="33"/>
  <c r="AF550" i="34"/>
  <c r="AF549" i="34"/>
  <c r="AF540" i="48"/>
  <c r="AF539" i="48"/>
  <c r="AF554" i="50"/>
  <c r="AF553" i="50"/>
  <c r="AF554" i="41"/>
  <c r="AF553" i="41"/>
  <c r="AF556" i="29"/>
  <c r="AF555" i="29"/>
  <c r="AN104" i="17"/>
  <c r="AS104" i="17"/>
  <c r="AF557" i="46"/>
  <c r="AF558" i="46"/>
  <c r="AF550" i="42"/>
  <c r="AF549" i="42"/>
  <c r="AF538" i="39"/>
  <c r="AF537" i="39"/>
  <c r="AN158" i="17"/>
  <c r="AS158" i="17"/>
  <c r="AF542" i="32"/>
  <c r="AF541" i="32"/>
  <c r="AF539" i="52"/>
  <c r="AF540" i="52"/>
  <c r="AF545" i="49"/>
  <c r="AF546" i="49"/>
  <c r="AF550" i="36"/>
  <c r="AF549" i="36"/>
  <c r="AF556" i="15"/>
  <c r="AF555" i="15"/>
  <c r="AF558" i="40"/>
  <c r="AF557" i="40"/>
  <c r="AF541" i="45"/>
  <c r="AF542" i="45"/>
  <c r="AF538" i="52"/>
  <c r="AF537" i="52"/>
  <c r="AF555" i="33"/>
  <c r="AF556" i="33"/>
  <c r="AF540" i="25"/>
  <c r="AF539" i="25"/>
  <c r="AF553" i="37"/>
  <c r="AF554" i="37"/>
  <c r="AF552" i="36"/>
  <c r="AF551" i="36"/>
  <c r="AE536" i="34"/>
  <c r="AE537" i="34" s="1"/>
  <c r="AF551" i="15"/>
  <c r="AF552" i="15"/>
  <c r="AF543" i="47"/>
  <c r="AF544" i="47" s="1"/>
  <c r="AF541" i="27"/>
  <c r="AF542" i="27"/>
  <c r="AF542" i="31"/>
  <c r="AF541" i="31"/>
  <c r="AF539" i="30"/>
  <c r="AF540" i="30"/>
  <c r="AF547" i="39"/>
  <c r="AF548" i="39"/>
  <c r="AF543" i="25"/>
  <c r="AF544" i="25" s="1"/>
  <c r="AF553" i="34"/>
  <c r="AF554" i="34"/>
  <c r="AF537" i="50"/>
  <c r="AF538" i="50"/>
  <c r="AF542" i="41"/>
  <c r="AF541" i="41"/>
  <c r="AE536" i="32"/>
  <c r="AE537" i="32" s="1"/>
  <c r="AS172" i="17"/>
  <c r="AN172" i="17"/>
  <c r="N482" i="50"/>
  <c r="N325" i="50"/>
  <c r="L482" i="43"/>
  <c r="L325" i="43"/>
  <c r="M328" i="43"/>
  <c r="N433" i="37"/>
  <c r="N122" i="37"/>
  <c r="F439" i="41"/>
  <c r="F148" i="41"/>
  <c r="N223" i="50"/>
  <c r="N458" i="50"/>
  <c r="N249" i="31"/>
  <c r="N464" i="31"/>
  <c r="N325" i="25"/>
  <c r="N482" i="25"/>
  <c r="I249" i="41"/>
  <c r="I464" i="41"/>
  <c r="I400" i="30"/>
  <c r="I500" i="30"/>
  <c r="I299" i="44"/>
  <c r="I476" i="44"/>
  <c r="N122" i="39"/>
  <c r="N433" i="39"/>
  <c r="L433" i="51"/>
  <c r="L122" i="51"/>
  <c r="M125" i="51"/>
  <c r="I299" i="50"/>
  <c r="I476" i="50"/>
  <c r="C567" i="30"/>
  <c r="N458" i="47"/>
  <c r="N223" i="47"/>
  <c r="N223" i="48"/>
  <c r="N458" i="48"/>
  <c r="G413" i="52"/>
  <c r="L452" i="37"/>
  <c r="L198" i="37"/>
  <c r="F482" i="44"/>
  <c r="F325" i="44"/>
  <c r="O443" i="45"/>
  <c r="L249" i="52"/>
  <c r="L464" i="52"/>
  <c r="G419" i="50"/>
  <c r="F458" i="34"/>
  <c r="G226" i="34"/>
  <c r="F223" i="34"/>
  <c r="F299" i="43"/>
  <c r="F476" i="43"/>
  <c r="M413" i="44"/>
  <c r="N500" i="43"/>
  <c r="N400" i="43"/>
  <c r="L464" i="39"/>
  <c r="L249" i="39"/>
  <c r="L299" i="48"/>
  <c r="L476" i="48"/>
  <c r="L148" i="39"/>
  <c r="L439" i="39"/>
  <c r="M151" i="39"/>
  <c r="F458" i="15"/>
  <c r="F223" i="15"/>
  <c r="L223" i="36"/>
  <c r="L458" i="36"/>
  <c r="N148" i="32"/>
  <c r="N439" i="32"/>
  <c r="F476" i="48"/>
  <c r="G302" i="48"/>
  <c r="F299" i="48"/>
  <c r="C541" i="30"/>
  <c r="F421" i="42"/>
  <c r="F72" i="42"/>
  <c r="I72" i="33"/>
  <c r="I421" i="33"/>
  <c r="N464" i="29"/>
  <c r="N249" i="29"/>
  <c r="I452" i="41"/>
  <c r="I198" i="41"/>
  <c r="J201" i="41"/>
  <c r="G419" i="42"/>
  <c r="N476" i="38"/>
  <c r="N299" i="38"/>
  <c r="I198" i="39"/>
  <c r="I452" i="39"/>
  <c r="F439" i="25"/>
  <c r="F148" i="25"/>
  <c r="G151" i="25"/>
  <c r="F72" i="51"/>
  <c r="F421" i="51"/>
  <c r="F198" i="38"/>
  <c r="F452" i="38"/>
  <c r="N400" i="37"/>
  <c r="N500" i="37"/>
  <c r="N198" i="41"/>
  <c r="N452" i="41"/>
  <c r="L500" i="32"/>
  <c r="L400" i="32"/>
  <c r="F72" i="15"/>
  <c r="F421" i="15"/>
  <c r="F464" i="47"/>
  <c r="F249" i="47"/>
  <c r="M419" i="50"/>
  <c r="L72" i="31"/>
  <c r="L421" i="31"/>
  <c r="L400" i="44"/>
  <c r="L500" i="44"/>
  <c r="I325" i="47"/>
  <c r="I482" i="47"/>
  <c r="J328" i="47"/>
  <c r="L452" i="36"/>
  <c r="L198" i="36"/>
  <c r="N148" i="15"/>
  <c r="N439" i="15"/>
  <c r="L458" i="27"/>
  <c r="L223" i="27"/>
  <c r="N476" i="48"/>
  <c r="N299" i="48"/>
  <c r="D302" i="48"/>
  <c r="I299" i="34"/>
  <c r="I476" i="34"/>
  <c r="I299" i="49"/>
  <c r="I476" i="49"/>
  <c r="F482" i="25"/>
  <c r="F325" i="25"/>
  <c r="I249" i="29"/>
  <c r="I464" i="29"/>
  <c r="F325" i="52"/>
  <c r="F482" i="52"/>
  <c r="N122" i="48"/>
  <c r="N433" i="48"/>
  <c r="I148" i="40"/>
  <c r="I439" i="40"/>
  <c r="I223" i="26"/>
  <c r="I458" i="26"/>
  <c r="N482" i="36"/>
  <c r="N325" i="36"/>
  <c r="F433" i="32"/>
  <c r="F122" i="32"/>
  <c r="L500" i="41"/>
  <c r="L400" i="41"/>
  <c r="L439" i="41"/>
  <c r="L148" i="41"/>
  <c r="M151" i="41"/>
  <c r="I325" i="39"/>
  <c r="I482" i="39"/>
  <c r="G419" i="25"/>
  <c r="I198" i="28"/>
  <c r="I452" i="28"/>
  <c r="L148" i="37"/>
  <c r="L439" i="37"/>
  <c r="M151" i="37"/>
  <c r="L198" i="42"/>
  <c r="L452" i="42"/>
  <c r="F482" i="34"/>
  <c r="F325" i="34"/>
  <c r="I452" i="33"/>
  <c r="I198" i="33"/>
  <c r="I464" i="47"/>
  <c r="I249" i="47"/>
  <c r="J413" i="28"/>
  <c r="L325" i="38"/>
  <c r="M328" i="38"/>
  <c r="L482" i="38"/>
  <c r="G419" i="44"/>
  <c r="F458" i="29"/>
  <c r="F223" i="29"/>
  <c r="N122" i="47"/>
  <c r="N433" i="47"/>
  <c r="F421" i="27"/>
  <c r="F72" i="27"/>
  <c r="L299" i="28"/>
  <c r="L476" i="28"/>
  <c r="F476" i="27"/>
  <c r="F299" i="27"/>
  <c r="J419" i="39"/>
  <c r="N122" i="30"/>
  <c r="N433" i="30"/>
  <c r="I433" i="28"/>
  <c r="I122" i="28"/>
  <c r="N439" i="47"/>
  <c r="N148" i="47"/>
  <c r="I500" i="32"/>
  <c r="I400" i="32"/>
  <c r="N476" i="24"/>
  <c r="N299" i="24"/>
  <c r="N439" i="42"/>
  <c r="N148" i="42"/>
  <c r="F500" i="34"/>
  <c r="F400" i="34"/>
  <c r="F476" i="33"/>
  <c r="F299" i="33"/>
  <c r="L122" i="33"/>
  <c r="L433" i="33"/>
  <c r="M125" i="33"/>
  <c r="C564" i="30"/>
  <c r="I433" i="48"/>
  <c r="I122" i="48"/>
  <c r="I458" i="51"/>
  <c r="I223" i="51"/>
  <c r="J226" i="51"/>
  <c r="L452" i="35"/>
  <c r="L198" i="35"/>
  <c r="F148" i="38"/>
  <c r="F439" i="38"/>
  <c r="N299" i="52"/>
  <c r="N476" i="52"/>
  <c r="F400" i="46"/>
  <c r="F500" i="46"/>
  <c r="G403" i="46"/>
  <c r="L476" i="41"/>
  <c r="L299" i="41"/>
  <c r="F122" i="42"/>
  <c r="F433" i="42"/>
  <c r="F452" i="39"/>
  <c r="F198" i="39"/>
  <c r="I464" i="15"/>
  <c r="I249" i="15"/>
  <c r="J413" i="42"/>
  <c r="M413" i="51"/>
  <c r="M419" i="51"/>
  <c r="L439" i="40"/>
  <c r="L148" i="40"/>
  <c r="G413" i="51"/>
  <c r="L452" i="28"/>
  <c r="L198" i="28"/>
  <c r="N464" i="32"/>
  <c r="N249" i="32"/>
  <c r="L452" i="49"/>
  <c r="L198" i="49"/>
  <c r="M201" i="49"/>
  <c r="L433" i="46"/>
  <c r="L122" i="46"/>
  <c r="I400" i="24"/>
  <c r="I500" i="24"/>
  <c r="N299" i="41"/>
  <c r="N476" i="41"/>
  <c r="C539" i="30"/>
  <c r="D419" i="39"/>
  <c r="N325" i="35"/>
  <c r="N482" i="35"/>
  <c r="L482" i="24"/>
  <c r="L325" i="24"/>
  <c r="N464" i="39"/>
  <c r="N249" i="39"/>
  <c r="F325" i="42"/>
  <c r="F482" i="42"/>
  <c r="I72" i="26"/>
  <c r="I421" i="26"/>
  <c r="I421" i="50"/>
  <c r="I72" i="50"/>
  <c r="N325" i="44"/>
  <c r="N482" i="44"/>
  <c r="N148" i="43"/>
  <c r="N439" i="43"/>
  <c r="N148" i="39"/>
  <c r="N439" i="39"/>
  <c r="I325" i="30"/>
  <c r="I482" i="30"/>
  <c r="F299" i="45"/>
  <c r="F476" i="45"/>
  <c r="L500" i="26"/>
  <c r="L400" i="26"/>
  <c r="F148" i="31"/>
  <c r="F439" i="31"/>
  <c r="I72" i="32"/>
  <c r="I421" i="32"/>
  <c r="C569" i="30"/>
  <c r="I400" i="26"/>
  <c r="I500" i="26"/>
  <c r="L198" i="41"/>
  <c r="L452" i="41"/>
  <c r="M201" i="41"/>
  <c r="L464" i="26"/>
  <c r="L249" i="26"/>
  <c r="F421" i="30"/>
  <c r="F72" i="30"/>
  <c r="F148" i="27"/>
  <c r="F439" i="27"/>
  <c r="N500" i="46"/>
  <c r="N400" i="46"/>
  <c r="I198" i="47"/>
  <c r="I452" i="47"/>
  <c r="J201" i="47"/>
  <c r="D302" i="26"/>
  <c r="N299" i="26"/>
  <c r="N476" i="26"/>
  <c r="D419" i="26"/>
  <c r="N400" i="34"/>
  <c r="N500" i="34"/>
  <c r="D419" i="35"/>
  <c r="I299" i="46"/>
  <c r="I476" i="46"/>
  <c r="N452" i="43"/>
  <c r="N198" i="43"/>
  <c r="M413" i="24"/>
  <c r="L400" i="39"/>
  <c r="L500" i="39"/>
  <c r="J419" i="31"/>
  <c r="L482" i="46"/>
  <c r="L325" i="46"/>
  <c r="N198" i="31"/>
  <c r="N452" i="31"/>
  <c r="F223" i="50"/>
  <c r="F458" i="50"/>
  <c r="I421" i="36"/>
  <c r="J75" i="36"/>
  <c r="I72" i="36"/>
  <c r="L325" i="35"/>
  <c r="L482" i="35"/>
  <c r="N464" i="36"/>
  <c r="N249" i="36"/>
  <c r="N400" i="25"/>
  <c r="N500" i="25"/>
  <c r="I433" i="40"/>
  <c r="I122" i="40"/>
  <c r="M419" i="39"/>
  <c r="L421" i="51"/>
  <c r="L72" i="51"/>
  <c r="F148" i="30"/>
  <c r="F439" i="30"/>
  <c r="G151" i="30"/>
  <c r="I72" i="27"/>
  <c r="I421" i="27"/>
  <c r="G413" i="31"/>
  <c r="N476" i="37"/>
  <c r="N299" i="37"/>
  <c r="F122" i="44"/>
  <c r="F433" i="44"/>
  <c r="G125" i="44"/>
  <c r="N433" i="24"/>
  <c r="N122" i="24"/>
  <c r="N482" i="33"/>
  <c r="N325" i="33"/>
  <c r="N122" i="45"/>
  <c r="N433" i="45"/>
  <c r="I439" i="41"/>
  <c r="I148" i="41"/>
  <c r="N72" i="15"/>
  <c r="N421" i="15"/>
  <c r="N476" i="25"/>
  <c r="N299" i="25"/>
  <c r="L458" i="35"/>
  <c r="L223" i="35"/>
  <c r="I439" i="26"/>
  <c r="I148" i="26"/>
  <c r="L299" i="30"/>
  <c r="L476" i="30"/>
  <c r="N223" i="44"/>
  <c r="N458" i="44"/>
  <c r="I122" i="41"/>
  <c r="J125" i="41"/>
  <c r="I433" i="41"/>
  <c r="F198" i="37"/>
  <c r="F452" i="37"/>
  <c r="L325" i="47"/>
  <c r="L482" i="47"/>
  <c r="N500" i="40"/>
  <c r="N400" i="40"/>
  <c r="I452" i="46"/>
  <c r="I198" i="46"/>
  <c r="N223" i="49"/>
  <c r="N458" i="49"/>
  <c r="G226" i="41"/>
  <c r="F458" i="41"/>
  <c r="F223" i="41"/>
  <c r="N325" i="31"/>
  <c r="N482" i="31"/>
  <c r="F421" i="26"/>
  <c r="F72" i="26"/>
  <c r="I500" i="34"/>
  <c r="I400" i="34"/>
  <c r="I72" i="29"/>
  <c r="I421" i="29"/>
  <c r="F421" i="52"/>
  <c r="F72" i="52"/>
  <c r="G75" i="52"/>
  <c r="L464" i="36"/>
  <c r="M252" i="36"/>
  <c r="L249" i="36"/>
  <c r="N476" i="50"/>
  <c r="N299" i="50"/>
  <c r="I433" i="24"/>
  <c r="I122" i="24"/>
  <c r="N458" i="45"/>
  <c r="N223" i="45"/>
  <c r="I72" i="51"/>
  <c r="I421" i="51"/>
  <c r="F72" i="47"/>
  <c r="F421" i="47"/>
  <c r="L72" i="48"/>
  <c r="L421" i="48"/>
  <c r="F464" i="39"/>
  <c r="G252" i="39"/>
  <c r="F249" i="39"/>
  <c r="M151" i="28"/>
  <c r="L148" i="28"/>
  <c r="L439" i="28"/>
  <c r="J413" i="44"/>
  <c r="N439" i="44"/>
  <c r="N148" i="44"/>
  <c r="F325" i="27"/>
  <c r="G328" i="27"/>
  <c r="F482" i="27"/>
  <c r="I464" i="50"/>
  <c r="I249" i="50"/>
  <c r="L299" i="52"/>
  <c r="L476" i="52"/>
  <c r="N482" i="37"/>
  <c r="N325" i="37"/>
  <c r="F458" i="39"/>
  <c r="F223" i="39"/>
  <c r="N482" i="24"/>
  <c r="N325" i="24"/>
  <c r="I433" i="35"/>
  <c r="I122" i="35"/>
  <c r="I433" i="49"/>
  <c r="I122" i="49"/>
  <c r="F500" i="48"/>
  <c r="F400" i="48"/>
  <c r="D419" i="40"/>
  <c r="I476" i="25"/>
  <c r="J302" i="25"/>
  <c r="I299" i="25"/>
  <c r="L458" i="42"/>
  <c r="L223" i="42"/>
  <c r="L439" i="31"/>
  <c r="L148" i="31"/>
  <c r="F458" i="33"/>
  <c r="F223" i="33"/>
  <c r="I458" i="43"/>
  <c r="I223" i="43"/>
  <c r="G419" i="28"/>
  <c r="L464" i="37"/>
  <c r="L249" i="37"/>
  <c r="D419" i="25"/>
  <c r="N482" i="42"/>
  <c r="N325" i="42"/>
  <c r="L439" i="29"/>
  <c r="L148" i="29"/>
  <c r="J413" i="48"/>
  <c r="F249" i="15"/>
  <c r="F464" i="15"/>
  <c r="N400" i="35"/>
  <c r="N500" i="35"/>
  <c r="J419" i="27"/>
  <c r="F464" i="50"/>
  <c r="F249" i="50"/>
  <c r="L458" i="43"/>
  <c r="L223" i="43"/>
  <c r="I198" i="49"/>
  <c r="I452" i="49"/>
  <c r="N122" i="49"/>
  <c r="N433" i="49"/>
  <c r="F500" i="44"/>
  <c r="F400" i="44"/>
  <c r="I433" i="15"/>
  <c r="I122" i="15"/>
  <c r="L148" i="36"/>
  <c r="L439" i="36"/>
  <c r="G419" i="43"/>
  <c r="J413" i="26"/>
  <c r="N400" i="36"/>
  <c r="N500" i="36"/>
  <c r="I122" i="31"/>
  <c r="I433" i="31"/>
  <c r="F458" i="49"/>
  <c r="F223" i="49"/>
  <c r="N249" i="37"/>
  <c r="N464" i="37"/>
  <c r="J413" i="33"/>
  <c r="N122" i="26"/>
  <c r="N433" i="26"/>
  <c r="M328" i="44"/>
  <c r="L482" i="44"/>
  <c r="L325" i="44"/>
  <c r="I325" i="27"/>
  <c r="I482" i="27"/>
  <c r="L223" i="50"/>
  <c r="L458" i="50"/>
  <c r="M226" i="50"/>
  <c r="L122" i="32"/>
  <c r="L433" i="32"/>
  <c r="L421" i="35"/>
  <c r="L72" i="35"/>
  <c r="I458" i="49"/>
  <c r="I223" i="49"/>
  <c r="F325" i="28"/>
  <c r="G328" i="28"/>
  <c r="F482" i="28"/>
  <c r="F500" i="42"/>
  <c r="F400" i="42"/>
  <c r="I433" i="38"/>
  <c r="I122" i="38"/>
  <c r="N122" i="31"/>
  <c r="N433" i="31"/>
  <c r="F400" i="51"/>
  <c r="F500" i="51"/>
  <c r="F421" i="35"/>
  <c r="F72" i="35"/>
  <c r="L148" i="51"/>
  <c r="L439" i="51"/>
  <c r="I400" i="43"/>
  <c r="I500" i="43"/>
  <c r="I122" i="44"/>
  <c r="I433" i="44"/>
  <c r="F482" i="46"/>
  <c r="F325" i="46"/>
  <c r="L458" i="44"/>
  <c r="L223" i="44"/>
  <c r="M226" i="44"/>
  <c r="D419" i="30"/>
  <c r="I476" i="37"/>
  <c r="I299" i="37"/>
  <c r="M419" i="41"/>
  <c r="G413" i="27"/>
  <c r="M413" i="41"/>
  <c r="M419" i="43"/>
  <c r="G413" i="35"/>
  <c r="D419" i="41"/>
  <c r="M413" i="29"/>
  <c r="M403" i="43"/>
  <c r="L500" i="43"/>
  <c r="L400" i="43"/>
  <c r="L223" i="51"/>
  <c r="L458" i="51"/>
  <c r="M226" i="51"/>
  <c r="N249" i="42"/>
  <c r="N464" i="42"/>
  <c r="I421" i="46"/>
  <c r="I72" i="46"/>
  <c r="J75" i="46"/>
  <c r="F122" i="33"/>
  <c r="F433" i="33"/>
  <c r="I122" i="34"/>
  <c r="I433" i="34"/>
  <c r="F223" i="43"/>
  <c r="F458" i="43"/>
  <c r="L500" i="29"/>
  <c r="L400" i="29"/>
  <c r="M403" i="29"/>
  <c r="I433" i="51"/>
  <c r="I122" i="51"/>
  <c r="L400" i="25"/>
  <c r="L500" i="25"/>
  <c r="M403" i="25"/>
  <c r="L439" i="27"/>
  <c r="L148" i="27"/>
  <c r="L122" i="49"/>
  <c r="L433" i="49"/>
  <c r="I400" i="52"/>
  <c r="I500" i="52"/>
  <c r="J413" i="32"/>
  <c r="F299" i="24"/>
  <c r="F476" i="24"/>
  <c r="N223" i="37"/>
  <c r="N458" i="37"/>
  <c r="L421" i="27"/>
  <c r="L72" i="27"/>
  <c r="F476" i="49"/>
  <c r="F299" i="49"/>
  <c r="L122" i="41"/>
  <c r="L433" i="41"/>
  <c r="L476" i="50"/>
  <c r="L299" i="50"/>
  <c r="N299" i="45"/>
  <c r="N476" i="45"/>
  <c r="D302" i="45"/>
  <c r="M125" i="26"/>
  <c r="L122" i="26"/>
  <c r="L433" i="26"/>
  <c r="I464" i="24"/>
  <c r="I249" i="24"/>
  <c r="I476" i="52"/>
  <c r="I299" i="52"/>
  <c r="L421" i="40"/>
  <c r="L72" i="40"/>
  <c r="L458" i="30"/>
  <c r="L223" i="30"/>
  <c r="L400" i="46"/>
  <c r="L500" i="46"/>
  <c r="M403" i="46"/>
  <c r="M437" i="38"/>
  <c r="N452" i="27"/>
  <c r="N198" i="27"/>
  <c r="F400" i="27"/>
  <c r="F500" i="27"/>
  <c r="G403" i="27"/>
  <c r="L198" i="26"/>
  <c r="L452" i="26"/>
  <c r="M201" i="26"/>
  <c r="J413" i="35"/>
  <c r="L464" i="40"/>
  <c r="L249" i="40"/>
  <c r="N400" i="26"/>
  <c r="N500" i="26"/>
  <c r="F433" i="29"/>
  <c r="F122" i="29"/>
  <c r="G125" i="29"/>
  <c r="I148" i="37"/>
  <c r="I439" i="37"/>
  <c r="F249" i="51"/>
  <c r="F464" i="51"/>
  <c r="F439" i="47"/>
  <c r="F148" i="47"/>
  <c r="I299" i="36"/>
  <c r="I476" i="36"/>
  <c r="J302" i="36"/>
  <c r="F223" i="32"/>
  <c r="F458" i="32"/>
  <c r="I458" i="36"/>
  <c r="I223" i="36"/>
  <c r="L72" i="36"/>
  <c r="L421" i="36"/>
  <c r="M75" i="36"/>
  <c r="F400" i="26"/>
  <c r="F500" i="26"/>
  <c r="G413" i="30"/>
  <c r="N458" i="41"/>
  <c r="N223" i="41"/>
  <c r="F122" i="30"/>
  <c r="F433" i="30"/>
  <c r="N122" i="28"/>
  <c r="N433" i="28"/>
  <c r="I299" i="15"/>
  <c r="I476" i="15"/>
  <c r="J302" i="15"/>
  <c r="F325" i="45"/>
  <c r="F482" i="45"/>
  <c r="N482" i="40"/>
  <c r="N325" i="40"/>
  <c r="L325" i="34"/>
  <c r="M328" i="34"/>
  <c r="L482" i="34"/>
  <c r="L148" i="48"/>
  <c r="L439" i="48"/>
  <c r="M151" i="48"/>
  <c r="L223" i="24"/>
  <c r="L458" i="24"/>
  <c r="D419" i="51"/>
  <c r="I421" i="52"/>
  <c r="I72" i="52"/>
  <c r="L223" i="45"/>
  <c r="L458" i="45"/>
  <c r="I439" i="45"/>
  <c r="I148" i="45"/>
  <c r="I452" i="44"/>
  <c r="I198" i="44"/>
  <c r="F400" i="31"/>
  <c r="F500" i="31"/>
  <c r="F476" i="39"/>
  <c r="F299" i="39"/>
  <c r="N464" i="30"/>
  <c r="N249" i="30"/>
  <c r="N458" i="51"/>
  <c r="N223" i="51"/>
  <c r="J125" i="36"/>
  <c r="I122" i="36"/>
  <c r="I433" i="36"/>
  <c r="F476" i="47"/>
  <c r="F299" i="47"/>
  <c r="N482" i="43"/>
  <c r="N325" i="43"/>
  <c r="N433" i="27"/>
  <c r="N122" i="27"/>
  <c r="I439" i="36"/>
  <c r="I148" i="36"/>
  <c r="I439" i="29"/>
  <c r="I148" i="29"/>
  <c r="N148" i="46"/>
  <c r="N439" i="46"/>
  <c r="D151" i="46"/>
  <c r="L464" i="44"/>
  <c r="M252" i="44"/>
  <c r="L249" i="44"/>
  <c r="L482" i="49"/>
  <c r="L325" i="49"/>
  <c r="F198" i="32"/>
  <c r="F452" i="32"/>
  <c r="F72" i="50"/>
  <c r="F421" i="50"/>
  <c r="L72" i="49"/>
  <c r="L421" i="49"/>
  <c r="N421" i="45"/>
  <c r="N72" i="45"/>
  <c r="N249" i="52"/>
  <c r="N464" i="52"/>
  <c r="J413" i="36"/>
  <c r="J419" i="33"/>
  <c r="I148" i="25"/>
  <c r="I439" i="25"/>
  <c r="I439" i="32"/>
  <c r="I148" i="32"/>
  <c r="F464" i="52"/>
  <c r="F249" i="52"/>
  <c r="L325" i="52"/>
  <c r="L482" i="52"/>
  <c r="N299" i="46"/>
  <c r="N476" i="46"/>
  <c r="L249" i="45"/>
  <c r="L464" i="45"/>
  <c r="N452" i="42"/>
  <c r="N198" i="42"/>
  <c r="F500" i="50"/>
  <c r="F400" i="50"/>
  <c r="L482" i="26"/>
  <c r="L325" i="26"/>
  <c r="F452" i="44"/>
  <c r="F198" i="44"/>
  <c r="L476" i="40"/>
  <c r="L299" i="40"/>
  <c r="N72" i="39"/>
  <c r="N421" i="39"/>
  <c r="J413" i="43"/>
  <c r="I464" i="43"/>
  <c r="I249" i="43"/>
  <c r="N223" i="52"/>
  <c r="I452" i="34"/>
  <c r="I198" i="34"/>
  <c r="J201" i="34"/>
  <c r="I452" i="27"/>
  <c r="I198" i="27"/>
  <c r="J201" i="27"/>
  <c r="F325" i="51"/>
  <c r="F482" i="51"/>
  <c r="F198" i="34"/>
  <c r="F452" i="34"/>
  <c r="F439" i="39"/>
  <c r="F148" i="39"/>
  <c r="N72" i="41"/>
  <c r="N421" i="41"/>
  <c r="I452" i="43"/>
  <c r="I198" i="43"/>
  <c r="L419" i="15"/>
  <c r="I21" i="27"/>
  <c r="I409" i="27"/>
  <c r="J24" i="27"/>
  <c r="N441" i="29"/>
  <c r="F151" i="29"/>
  <c r="E421" i="35"/>
  <c r="M249" i="27"/>
  <c r="M464" i="27"/>
  <c r="L299" i="45"/>
  <c r="L476" i="45"/>
  <c r="H456" i="31"/>
  <c r="H480" i="35"/>
  <c r="J458" i="27"/>
  <c r="G482" i="42"/>
  <c r="G325" i="42"/>
  <c r="O122" i="32"/>
  <c r="O433" i="32"/>
  <c r="D75" i="42"/>
  <c r="N421" i="42"/>
  <c r="N72" i="42"/>
  <c r="O252" i="28"/>
  <c r="L466" i="28"/>
  <c r="N456" i="30"/>
  <c r="E72" i="47"/>
  <c r="E421" i="47"/>
  <c r="L223" i="28"/>
  <c r="M226" i="28"/>
  <c r="L458" i="28"/>
  <c r="I415" i="51"/>
  <c r="I46" i="51"/>
  <c r="J49" i="51"/>
  <c r="H486" i="32"/>
  <c r="D46" i="28"/>
  <c r="D415" i="28"/>
  <c r="J223" i="41"/>
  <c r="J458" i="41"/>
  <c r="O413" i="38"/>
  <c r="L454" i="34"/>
  <c r="O201" i="34"/>
  <c r="H21" i="34"/>
  <c r="H409" i="34"/>
  <c r="M21" i="38"/>
  <c r="M409" i="38"/>
  <c r="O151" i="34"/>
  <c r="L441" i="34"/>
  <c r="N325" i="49"/>
  <c r="N482" i="49"/>
  <c r="I452" i="42"/>
  <c r="I198" i="42"/>
  <c r="H325" i="27"/>
  <c r="H482" i="27"/>
  <c r="O151" i="38"/>
  <c r="L441" i="38"/>
  <c r="I302" i="52"/>
  <c r="F478" i="52"/>
  <c r="H400" i="49"/>
  <c r="H500" i="49"/>
  <c r="N148" i="52"/>
  <c r="N439" i="52"/>
  <c r="N500" i="31"/>
  <c r="N400" i="31"/>
  <c r="F502" i="30"/>
  <c r="I403" i="30"/>
  <c r="H456" i="15"/>
  <c r="J439" i="29"/>
  <c r="J148" i="29"/>
  <c r="E504" i="33"/>
  <c r="J122" i="37"/>
  <c r="J433" i="37"/>
  <c r="M419" i="27"/>
  <c r="I148" i="50"/>
  <c r="I439" i="50"/>
  <c r="H462" i="44"/>
  <c r="L400" i="33"/>
  <c r="L500" i="33"/>
  <c r="F252" i="38"/>
  <c r="N466" i="38"/>
  <c r="F325" i="50"/>
  <c r="F482" i="50"/>
  <c r="N466" i="50"/>
  <c r="F252" i="50"/>
  <c r="H72" i="47"/>
  <c r="H421" i="47"/>
  <c r="N437" i="28"/>
  <c r="G148" i="39"/>
  <c r="G439" i="39"/>
  <c r="K452" i="32"/>
  <c r="K198" i="32"/>
  <c r="N439" i="51"/>
  <c r="N148" i="51"/>
  <c r="M464" i="36"/>
  <c r="M249" i="36"/>
  <c r="O125" i="52"/>
  <c r="L435" i="52"/>
  <c r="F439" i="48"/>
  <c r="F148" i="48"/>
  <c r="G151" i="48"/>
  <c r="F482" i="41"/>
  <c r="F325" i="41"/>
  <c r="M409" i="39"/>
  <c r="M21" i="39"/>
  <c r="E425" i="39"/>
  <c r="D299" i="36"/>
  <c r="D476" i="36"/>
  <c r="L441" i="46"/>
  <c r="O151" i="46"/>
  <c r="G328" i="39"/>
  <c r="F325" i="39"/>
  <c r="F482" i="39"/>
  <c r="N437" i="39"/>
  <c r="N299" i="33"/>
  <c r="N476" i="33"/>
  <c r="E425" i="34"/>
  <c r="F226" i="43"/>
  <c r="N460" i="43"/>
  <c r="D21" i="48"/>
  <c r="D409" i="48"/>
  <c r="D223" i="25"/>
  <c r="D458" i="25"/>
  <c r="G409" i="46"/>
  <c r="G21" i="46"/>
  <c r="L502" i="28"/>
  <c r="O403" i="28"/>
  <c r="H480" i="27"/>
  <c r="K480" i="40"/>
  <c r="N454" i="52"/>
  <c r="F201" i="52"/>
  <c r="F456" i="52" s="1"/>
  <c r="N504" i="31"/>
  <c r="E223" i="26"/>
  <c r="E458" i="26"/>
  <c r="E122" i="47"/>
  <c r="E433" i="47"/>
  <c r="E437" i="38"/>
  <c r="N400" i="32"/>
  <c r="N500" i="32"/>
  <c r="O75" i="37"/>
  <c r="L423" i="37"/>
  <c r="E400" i="49"/>
  <c r="E500" i="49"/>
  <c r="D452" i="49"/>
  <c r="D198" i="49"/>
  <c r="O482" i="24"/>
  <c r="O325" i="24"/>
  <c r="N460" i="35"/>
  <c r="F226" i="35"/>
  <c r="E421" i="29"/>
  <c r="E72" i="29"/>
  <c r="E223" i="50"/>
  <c r="N454" i="34"/>
  <c r="L482" i="39"/>
  <c r="L325" i="39"/>
  <c r="J299" i="27"/>
  <c r="J476" i="27"/>
  <c r="F454" i="41"/>
  <c r="I201" i="41"/>
  <c r="I325" i="26"/>
  <c r="J328" i="26"/>
  <c r="I482" i="26"/>
  <c r="E72" i="24"/>
  <c r="E421" i="24"/>
  <c r="O252" i="29"/>
  <c r="L466" i="29"/>
  <c r="H198" i="49"/>
  <c r="H452" i="49"/>
  <c r="O419" i="47"/>
  <c r="H480" i="40"/>
  <c r="K148" i="51"/>
  <c r="K439" i="51"/>
  <c r="F299" i="15"/>
  <c r="F476" i="15"/>
  <c r="E468" i="27"/>
  <c r="G482" i="48"/>
  <c r="G325" i="48"/>
  <c r="K476" i="35"/>
  <c r="K299" i="35"/>
  <c r="D439" i="48"/>
  <c r="D148" i="48"/>
  <c r="K486" i="47"/>
  <c r="J419" i="47"/>
  <c r="N439" i="48"/>
  <c r="N148" i="48"/>
  <c r="H425" i="31"/>
  <c r="G419" i="52"/>
  <c r="K456" i="45"/>
  <c r="D299" i="50"/>
  <c r="D476" i="50"/>
  <c r="N480" i="29"/>
  <c r="J145" i="26"/>
  <c r="O69" i="43"/>
  <c r="K246" i="44"/>
  <c r="E480" i="47"/>
  <c r="K119" i="50"/>
  <c r="J125" i="50" s="1"/>
  <c r="F403" i="29"/>
  <c r="N502" i="29"/>
  <c r="O397" i="31"/>
  <c r="F75" i="41"/>
  <c r="N423" i="41"/>
  <c r="D119" i="28"/>
  <c r="H46" i="48"/>
  <c r="H415" i="48"/>
  <c r="E437" i="44"/>
  <c r="H223" i="36"/>
  <c r="H458" i="36"/>
  <c r="I454" i="43"/>
  <c r="L201" i="43"/>
  <c r="E195" i="48"/>
  <c r="K456" i="32"/>
  <c r="H456" i="24"/>
  <c r="K425" i="15"/>
  <c r="H468" i="27"/>
  <c r="M246" i="50"/>
  <c r="O220" i="52"/>
  <c r="N504" i="50"/>
  <c r="H437" i="51"/>
  <c r="G145" i="40"/>
  <c r="I75" i="49"/>
  <c r="F423" i="49"/>
  <c r="H456" i="46"/>
  <c r="M246" i="43"/>
  <c r="M415" i="46"/>
  <c r="M46" i="46"/>
  <c r="N502" i="49"/>
  <c r="F403" i="49"/>
  <c r="M148" i="39"/>
  <c r="M439" i="39"/>
  <c r="L226" i="15"/>
  <c r="I460" i="15"/>
  <c r="F435" i="40"/>
  <c r="I125" i="40"/>
  <c r="H220" i="33"/>
  <c r="G226" i="33" s="1"/>
  <c r="M468" i="47"/>
  <c r="O246" i="30"/>
  <c r="H296" i="34"/>
  <c r="L72" i="52"/>
  <c r="L421" i="52"/>
  <c r="N443" i="24"/>
  <c r="I484" i="31"/>
  <c r="L328" i="31"/>
  <c r="E220" i="51"/>
  <c r="D322" i="48"/>
  <c r="I423" i="47"/>
  <c r="L75" i="47"/>
  <c r="I443" i="36"/>
  <c r="I441" i="38"/>
  <c r="L151" i="38"/>
  <c r="N437" i="48"/>
  <c r="O302" i="45"/>
  <c r="L478" i="45"/>
  <c r="E443" i="26"/>
  <c r="M119" i="25"/>
  <c r="E443" i="41"/>
  <c r="H437" i="43"/>
  <c r="I403" i="29"/>
  <c r="E425" i="32"/>
  <c r="O452" i="36"/>
  <c r="O198" i="36"/>
  <c r="N437" i="40"/>
  <c r="O46" i="50"/>
  <c r="O415" i="50"/>
  <c r="H486" i="31"/>
  <c r="L502" i="27"/>
  <c r="O403" i="27"/>
  <c r="E397" i="52"/>
  <c r="L413" i="47"/>
  <c r="O69" i="15"/>
  <c r="O119" i="45"/>
  <c r="H456" i="35"/>
  <c r="H486" i="48"/>
  <c r="M397" i="32"/>
  <c r="M403" i="32" s="1"/>
  <c r="I478" i="41"/>
  <c r="L302" i="41"/>
  <c r="K397" i="51"/>
  <c r="E145" i="52"/>
  <c r="N423" i="42"/>
  <c r="F75" i="42"/>
  <c r="N72" i="27"/>
  <c r="N421" i="27"/>
  <c r="D145" i="29"/>
  <c r="E480" i="26"/>
  <c r="M322" i="37"/>
  <c r="G322" i="38"/>
  <c r="J322" i="46"/>
  <c r="L125" i="47"/>
  <c r="I435" i="47"/>
  <c r="F403" i="28"/>
  <c r="H443" i="39"/>
  <c r="E456" i="28"/>
  <c r="E504" i="29"/>
  <c r="D246" i="25"/>
  <c r="D69" i="52"/>
  <c r="E456" i="48"/>
  <c r="N456" i="49"/>
  <c r="H425" i="32"/>
  <c r="K246" i="36"/>
  <c r="L423" i="33"/>
  <c r="O75" i="33"/>
  <c r="E46" i="47"/>
  <c r="E415" i="47"/>
  <c r="I484" i="35"/>
  <c r="L328" i="35"/>
  <c r="H462" i="46"/>
  <c r="L413" i="39"/>
  <c r="H246" i="30"/>
  <c r="F449" i="43"/>
  <c r="O69" i="38"/>
  <c r="D439" i="46"/>
  <c r="D148" i="46"/>
  <c r="F478" i="28"/>
  <c r="I302" i="28"/>
  <c r="I413" i="35"/>
  <c r="M145" i="40"/>
  <c r="L460" i="28"/>
  <c r="O226" i="28"/>
  <c r="O413" i="33"/>
  <c r="J195" i="33"/>
  <c r="O476" i="39"/>
  <c r="O299" i="39"/>
  <c r="N437" i="35"/>
  <c r="K246" i="45"/>
  <c r="N484" i="34"/>
  <c r="F328" i="34"/>
  <c r="O415" i="34"/>
  <c r="O46" i="34"/>
  <c r="G195" i="46"/>
  <c r="I419" i="49"/>
  <c r="D46" i="43"/>
  <c r="D415" i="43"/>
  <c r="K504" i="15"/>
  <c r="H480" i="48"/>
  <c r="N425" i="47"/>
  <c r="E246" i="36"/>
  <c r="L466" i="35"/>
  <c r="O252" i="35"/>
  <c r="M145" i="33"/>
  <c r="N425" i="46"/>
  <c r="J415" i="50"/>
  <c r="J46" i="50"/>
  <c r="F302" i="43"/>
  <c r="N478" i="43"/>
  <c r="M119" i="29"/>
  <c r="M125" i="29" s="1"/>
  <c r="K397" i="31"/>
  <c r="K476" i="43"/>
  <c r="K299" i="43"/>
  <c r="J322" i="25"/>
  <c r="E220" i="46"/>
  <c r="L75" i="30"/>
  <c r="I423" i="30"/>
  <c r="H198" i="24"/>
  <c r="H452" i="24"/>
  <c r="O415" i="47"/>
  <c r="O46" i="47"/>
  <c r="N468" i="33"/>
  <c r="E296" i="15"/>
  <c r="N502" i="42"/>
  <c r="F403" i="42"/>
  <c r="G220" i="24"/>
  <c r="M397" i="41"/>
  <c r="F302" i="49"/>
  <c r="N478" i="49"/>
  <c r="L46" i="28"/>
  <c r="M49" i="28"/>
  <c r="L415" i="28"/>
  <c r="L502" i="47"/>
  <c r="O403" i="47"/>
  <c r="I125" i="48"/>
  <c r="F435" i="48"/>
  <c r="D119" i="44"/>
  <c r="G69" i="51"/>
  <c r="G75" i="51" s="1"/>
  <c r="I151" i="51"/>
  <c r="F441" i="51"/>
  <c r="O296" i="24"/>
  <c r="G296" i="15"/>
  <c r="D296" i="49"/>
  <c r="D302" i="49" s="1"/>
  <c r="O397" i="34"/>
  <c r="J69" i="37"/>
  <c r="D397" i="32"/>
  <c r="G431" i="52"/>
  <c r="E480" i="51"/>
  <c r="H69" i="40"/>
  <c r="L75" i="35"/>
  <c r="I423" i="35"/>
  <c r="K145" i="33"/>
  <c r="E480" i="34"/>
  <c r="G413" i="15"/>
  <c r="K145" i="41"/>
  <c r="O413" i="51"/>
  <c r="G296" i="44"/>
  <c r="D69" i="15"/>
  <c r="K486" i="31"/>
  <c r="G195" i="40"/>
  <c r="G201" i="40" s="1"/>
  <c r="E456" i="50"/>
  <c r="K397" i="48"/>
  <c r="H425" i="28"/>
  <c r="G246" i="44"/>
  <c r="H468" i="32"/>
  <c r="J296" i="35"/>
  <c r="J302" i="35" s="1"/>
  <c r="O246" i="15"/>
  <c r="N484" i="49"/>
  <c r="F328" i="49"/>
  <c r="N456" i="37"/>
  <c r="K425" i="42"/>
  <c r="K462" i="35"/>
  <c r="I328" i="26"/>
  <c r="F484" i="26"/>
  <c r="L201" i="42"/>
  <c r="I454" i="42"/>
  <c r="N454" i="48"/>
  <c r="F201" i="48"/>
  <c r="F456" i="48" s="1"/>
  <c r="N478" i="40"/>
  <c r="F302" i="40"/>
  <c r="H437" i="49"/>
  <c r="H145" i="33"/>
  <c r="O119" i="38"/>
  <c r="D125" i="38" s="1"/>
  <c r="L466" i="38"/>
  <c r="O252" i="38"/>
  <c r="E145" i="39"/>
  <c r="L454" i="30"/>
  <c r="O201" i="30"/>
  <c r="L145" i="38"/>
  <c r="I441" i="52"/>
  <c r="L151" i="52"/>
  <c r="K425" i="27"/>
  <c r="H322" i="40"/>
  <c r="E322" i="30"/>
  <c r="K443" i="36"/>
  <c r="O322" i="51"/>
  <c r="G69" i="47"/>
  <c r="G75" i="47" s="1"/>
  <c r="M322" i="35"/>
  <c r="M328" i="35" s="1"/>
  <c r="J220" i="47"/>
  <c r="N454" i="29"/>
  <c r="F201" i="29"/>
  <c r="F456" i="29" s="1"/>
  <c r="H456" i="37"/>
  <c r="I466" i="46"/>
  <c r="L252" i="46"/>
  <c r="I460" i="33"/>
  <c r="L226" i="33"/>
  <c r="H69" i="34"/>
  <c r="D220" i="38"/>
  <c r="D322" i="24"/>
  <c r="D246" i="47"/>
  <c r="L419" i="51"/>
  <c r="G419" i="24"/>
  <c r="J145" i="39"/>
  <c r="J151" i="39" s="1"/>
  <c r="M195" i="28"/>
  <c r="I75" i="43"/>
  <c r="F423" i="43"/>
  <c r="F403" i="31"/>
  <c r="N502" i="31"/>
  <c r="N441" i="31"/>
  <c r="F151" i="31"/>
  <c r="L201" i="36"/>
  <c r="I454" i="36"/>
  <c r="O252" i="32"/>
  <c r="H220" i="31"/>
  <c r="G226" i="31" s="1"/>
  <c r="D397" i="50"/>
  <c r="M413" i="30"/>
  <c r="O413" i="43"/>
  <c r="N443" i="29"/>
  <c r="O69" i="31"/>
  <c r="D246" i="34"/>
  <c r="D252" i="34" s="1"/>
  <c r="O145" i="25"/>
  <c r="K69" i="37"/>
  <c r="J246" i="30"/>
  <c r="K443" i="39"/>
  <c r="I403" i="24"/>
  <c r="F502" i="24"/>
  <c r="K504" i="49"/>
  <c r="N480" i="48"/>
  <c r="H195" i="42"/>
  <c r="G201" i="42" s="1"/>
  <c r="J220" i="32"/>
  <c r="L419" i="32"/>
  <c r="E397" i="28"/>
  <c r="O397" i="27"/>
  <c r="F460" i="48"/>
  <c r="I226" i="48"/>
  <c r="E145" i="33"/>
  <c r="K468" i="36"/>
  <c r="M69" i="35"/>
  <c r="I75" i="24"/>
  <c r="F423" i="24"/>
  <c r="J145" i="37"/>
  <c r="L201" i="51"/>
  <c r="O397" i="26"/>
  <c r="G397" i="44"/>
  <c r="I441" i="50"/>
  <c r="L151" i="50"/>
  <c r="F466" i="43"/>
  <c r="I252" i="43"/>
  <c r="F454" i="36"/>
  <c r="I201" i="36"/>
  <c r="L413" i="35"/>
  <c r="O322" i="43"/>
  <c r="K456" i="35"/>
  <c r="H119" i="26"/>
  <c r="H119" i="36"/>
  <c r="K486" i="44"/>
  <c r="D246" i="51"/>
  <c r="F201" i="49"/>
  <c r="F456" i="49" s="1"/>
  <c r="L252" i="52"/>
  <c r="I466" i="52"/>
  <c r="K504" i="50"/>
  <c r="I484" i="40"/>
  <c r="L328" i="40"/>
  <c r="I328" i="50"/>
  <c r="F484" i="50"/>
  <c r="O409" i="43"/>
  <c r="O21" i="43"/>
  <c r="K462" i="48"/>
  <c r="K145" i="30"/>
  <c r="K456" i="39"/>
  <c r="K504" i="34"/>
  <c r="E480" i="25"/>
  <c r="E468" i="41"/>
  <c r="M246" i="25"/>
  <c r="F502" i="40"/>
  <c r="I403" i="40"/>
  <c r="N441" i="51"/>
  <c r="F151" i="51"/>
  <c r="F201" i="46"/>
  <c r="F456" i="46" s="1"/>
  <c r="N454" i="46"/>
  <c r="N437" i="34"/>
  <c r="J220" i="43"/>
  <c r="E486" i="46"/>
  <c r="E456" i="52"/>
  <c r="I454" i="29"/>
  <c r="L201" i="29"/>
  <c r="K425" i="31"/>
  <c r="I151" i="48"/>
  <c r="F441" i="48"/>
  <c r="E462" i="25"/>
  <c r="L409" i="34"/>
  <c r="L21" i="34"/>
  <c r="M24" i="34"/>
  <c r="F484" i="41"/>
  <c r="I328" i="41"/>
  <c r="O201" i="32"/>
  <c r="L454" i="32"/>
  <c r="D296" i="47"/>
  <c r="O419" i="48"/>
  <c r="O476" i="33"/>
  <c r="O299" i="33"/>
  <c r="K246" i="15"/>
  <c r="J195" i="42"/>
  <c r="L75" i="28"/>
  <c r="I423" i="28"/>
  <c r="O220" i="40"/>
  <c r="H504" i="28"/>
  <c r="H439" i="25"/>
  <c r="H148" i="25"/>
  <c r="G322" i="52"/>
  <c r="G328" i="52" s="1"/>
  <c r="K296" i="49"/>
  <c r="M69" i="25"/>
  <c r="K246" i="49"/>
  <c r="K397" i="26"/>
  <c r="O220" i="37"/>
  <c r="H46" i="28"/>
  <c r="H415" i="28"/>
  <c r="N443" i="36"/>
  <c r="O69" i="36"/>
  <c r="I419" i="34"/>
  <c r="J246" i="25"/>
  <c r="O409" i="27"/>
  <c r="O21" i="27"/>
  <c r="H397" i="51"/>
  <c r="O226" i="39"/>
  <c r="L460" i="39"/>
  <c r="E69" i="25"/>
  <c r="G119" i="34"/>
  <c r="H443" i="46"/>
  <c r="M296" i="52"/>
  <c r="H425" i="24"/>
  <c r="D195" i="29"/>
  <c r="J419" i="28"/>
  <c r="N486" i="40"/>
  <c r="O322" i="37"/>
  <c r="H504" i="41"/>
  <c r="K322" i="44"/>
  <c r="M69" i="46"/>
  <c r="O220" i="45"/>
  <c r="F435" i="43"/>
  <c r="I125" i="43"/>
  <c r="I328" i="39"/>
  <c r="F484" i="39"/>
  <c r="I201" i="35"/>
  <c r="F454" i="35"/>
  <c r="D145" i="47"/>
  <c r="F419" i="43"/>
  <c r="F419" i="25"/>
  <c r="E119" i="31"/>
  <c r="K145" i="49"/>
  <c r="E480" i="30"/>
  <c r="F460" i="52"/>
  <c r="I226" i="52"/>
  <c r="H480" i="47"/>
  <c r="N478" i="33"/>
  <c r="F302" i="33"/>
  <c r="E462" i="44"/>
  <c r="H145" i="31"/>
  <c r="E296" i="28"/>
  <c r="K296" i="27"/>
  <c r="J302" i="27" s="1"/>
  <c r="K415" i="15"/>
  <c r="K46" i="15"/>
  <c r="K452" i="37"/>
  <c r="K198" i="37"/>
  <c r="J220" i="48"/>
  <c r="K486" i="30"/>
  <c r="F466" i="49"/>
  <c r="I252" i="49"/>
  <c r="J24" i="46"/>
  <c r="I21" i="46"/>
  <c r="I409" i="46"/>
  <c r="K437" i="51"/>
  <c r="H69" i="39"/>
  <c r="G75" i="39" s="1"/>
  <c r="I502" i="47"/>
  <c r="L403" i="47"/>
  <c r="H425" i="47"/>
  <c r="E246" i="40"/>
  <c r="M119" i="48"/>
  <c r="M125" i="48" s="1"/>
  <c r="J220" i="26"/>
  <c r="J226" i="26" s="1"/>
  <c r="L328" i="15"/>
  <c r="I484" i="15"/>
  <c r="M122" i="40"/>
  <c r="M433" i="40"/>
  <c r="F328" i="51"/>
  <c r="N484" i="51"/>
  <c r="I403" i="39"/>
  <c r="F502" i="39"/>
  <c r="M69" i="45"/>
  <c r="H409" i="36"/>
  <c r="H21" i="36"/>
  <c r="N486" i="47"/>
  <c r="E480" i="32"/>
  <c r="L75" i="49"/>
  <c r="I423" i="49"/>
  <c r="M296" i="36"/>
  <c r="G397" i="42"/>
  <c r="N423" i="43"/>
  <c r="F75" i="43"/>
  <c r="H397" i="52"/>
  <c r="N443" i="27"/>
  <c r="M69" i="38"/>
  <c r="E437" i="41"/>
  <c r="K456" i="29"/>
  <c r="E437" i="30"/>
  <c r="M322" i="32"/>
  <c r="M328" i="32" s="1"/>
  <c r="E456" i="34"/>
  <c r="O252" i="51"/>
  <c r="L466" i="51"/>
  <c r="F460" i="26"/>
  <c r="I226" i="26"/>
  <c r="K468" i="37"/>
  <c r="J397" i="51"/>
  <c r="L226" i="40"/>
  <c r="I460" i="40"/>
  <c r="M419" i="48"/>
  <c r="J397" i="46"/>
  <c r="L413" i="28"/>
  <c r="K456" i="46"/>
  <c r="O119" i="44"/>
  <c r="J397" i="45"/>
  <c r="H296" i="37"/>
  <c r="M296" i="42"/>
  <c r="O69" i="46"/>
  <c r="L226" i="50"/>
  <c r="J246" i="33"/>
  <c r="O419" i="38"/>
  <c r="F328" i="52"/>
  <c r="N484" i="52"/>
  <c r="M145" i="47"/>
  <c r="M151" i="47" s="1"/>
  <c r="K437" i="28"/>
  <c r="I252" i="31"/>
  <c r="E322" i="46"/>
  <c r="O328" i="42"/>
  <c r="L484" i="42"/>
  <c r="I151" i="46"/>
  <c r="F441" i="46"/>
  <c r="H220" i="43"/>
  <c r="D69" i="29"/>
  <c r="O246" i="46"/>
  <c r="N502" i="32"/>
  <c r="F403" i="32"/>
  <c r="M322" i="41"/>
  <c r="K437" i="46"/>
  <c r="H462" i="52"/>
  <c r="H220" i="42"/>
  <c r="G226" i="42" s="1"/>
  <c r="L226" i="29"/>
  <c r="I460" i="29"/>
  <c r="O226" i="41"/>
  <c r="L460" i="41"/>
  <c r="E69" i="34"/>
  <c r="O246" i="35"/>
  <c r="E69" i="32"/>
  <c r="D119" i="32"/>
  <c r="F252" i="33"/>
  <c r="O220" i="34"/>
  <c r="D431" i="28"/>
  <c r="G195" i="51"/>
  <c r="I226" i="36"/>
  <c r="F460" i="36"/>
  <c r="O246" i="27"/>
  <c r="N478" i="29"/>
  <c r="F302" i="29"/>
  <c r="L502" i="30"/>
  <c r="O403" i="30"/>
  <c r="J145" i="41"/>
  <c r="K468" i="38"/>
  <c r="N504" i="45"/>
  <c r="J119" i="38"/>
  <c r="L484" i="32"/>
  <c r="O328" i="32"/>
  <c r="L460" i="47"/>
  <c r="O226" i="47"/>
  <c r="O397" i="24"/>
  <c r="K145" i="43"/>
  <c r="E246" i="27"/>
  <c r="E437" i="35"/>
  <c r="M397" i="31"/>
  <c r="D322" i="30"/>
  <c r="E296" i="52"/>
  <c r="L484" i="39"/>
  <c r="O328" i="39"/>
  <c r="F441" i="42"/>
  <c r="I151" i="42"/>
  <c r="O145" i="40"/>
  <c r="K145" i="42"/>
  <c r="N486" i="28"/>
  <c r="E122" i="26"/>
  <c r="E433" i="26"/>
  <c r="K296" i="34"/>
  <c r="D415" i="42"/>
  <c r="D46" i="42"/>
  <c r="E415" i="24"/>
  <c r="E46" i="24"/>
  <c r="G322" i="43"/>
  <c r="K220" i="28"/>
  <c r="I460" i="42"/>
  <c r="L226" i="42"/>
  <c r="G119" i="28"/>
  <c r="G125" i="28" s="1"/>
  <c r="J500" i="26"/>
  <c r="J400" i="26"/>
  <c r="K480" i="31"/>
  <c r="L328" i="26"/>
  <c r="I484" i="26"/>
  <c r="I460" i="45"/>
  <c r="L226" i="45"/>
  <c r="O419" i="29"/>
  <c r="K72" i="33"/>
  <c r="K421" i="33"/>
  <c r="H322" i="42"/>
  <c r="G328" i="42" s="1"/>
  <c r="O413" i="52"/>
  <c r="H480" i="25"/>
  <c r="K145" i="47"/>
  <c r="J151" i="47" s="1"/>
  <c r="L478" i="27"/>
  <c r="O302" i="27"/>
  <c r="L441" i="49"/>
  <c r="O151" i="49"/>
  <c r="D69" i="35"/>
  <c r="K195" i="30"/>
  <c r="E296" i="39"/>
  <c r="N462" i="26"/>
  <c r="I454" i="37"/>
  <c r="L201" i="37"/>
  <c r="M195" i="35"/>
  <c r="M201" i="35" s="1"/>
  <c r="E456" i="43"/>
  <c r="I302" i="35"/>
  <c r="F478" i="35"/>
  <c r="H46" i="35"/>
  <c r="H415" i="35"/>
  <c r="E397" i="37"/>
  <c r="J482" i="26"/>
  <c r="J325" i="26"/>
  <c r="N468" i="15"/>
  <c r="H145" i="38"/>
  <c r="H220" i="51"/>
  <c r="O195" i="41"/>
  <c r="O403" i="35"/>
  <c r="L502" i="35"/>
  <c r="K409" i="47"/>
  <c r="K21" i="47"/>
  <c r="E246" i="39"/>
  <c r="O21" i="46"/>
  <c r="O409" i="46"/>
  <c r="O201" i="15"/>
  <c r="L454" i="15"/>
  <c r="I484" i="34"/>
  <c r="L328" i="34"/>
  <c r="H296" i="43"/>
  <c r="J397" i="38"/>
  <c r="N504" i="52"/>
  <c r="L460" i="32"/>
  <c r="O226" i="32"/>
  <c r="H504" i="27"/>
  <c r="K145" i="31"/>
  <c r="J151" i="31" s="1"/>
  <c r="O145" i="26"/>
  <c r="M21" i="40"/>
  <c r="M409" i="40"/>
  <c r="G325" i="15"/>
  <c r="G482" i="15"/>
  <c r="D409" i="27"/>
  <c r="D21" i="27"/>
  <c r="K462" i="34"/>
  <c r="J195" i="28"/>
  <c r="E69" i="43"/>
  <c r="L328" i="24"/>
  <c r="I484" i="24"/>
  <c r="H46" i="52"/>
  <c r="H415" i="52"/>
  <c r="D296" i="33"/>
  <c r="H409" i="41"/>
  <c r="H21" i="41"/>
  <c r="N437" i="26"/>
  <c r="L454" i="44"/>
  <c r="O201" i="44"/>
  <c r="F478" i="44"/>
  <c r="I302" i="44"/>
  <c r="G69" i="28"/>
  <c r="G75" i="28" s="1"/>
  <c r="N423" i="25"/>
  <c r="F75" i="25"/>
  <c r="J69" i="33"/>
  <c r="G415" i="34"/>
  <c r="G46" i="34"/>
  <c r="I413" i="25"/>
  <c r="N443" i="49"/>
  <c r="K21" i="50"/>
  <c r="K409" i="50"/>
  <c r="I413" i="33"/>
  <c r="K246" i="51"/>
  <c r="L403" i="44"/>
  <c r="I502" i="44"/>
  <c r="I413" i="36"/>
  <c r="E46" i="37"/>
  <c r="E415" i="37"/>
  <c r="H46" i="37"/>
  <c r="H415" i="37"/>
  <c r="O69" i="34"/>
  <c r="F478" i="15"/>
  <c r="I302" i="15"/>
  <c r="N486" i="15"/>
  <c r="K220" i="40"/>
  <c r="L454" i="43"/>
  <c r="O201" i="43"/>
  <c r="M69" i="28"/>
  <c r="F125" i="38"/>
  <c r="N435" i="38"/>
  <c r="K21" i="33"/>
  <c r="K409" i="33"/>
  <c r="G220" i="26"/>
  <c r="D21" i="40"/>
  <c r="D409" i="40"/>
  <c r="O69" i="52"/>
  <c r="M69" i="26"/>
  <c r="M75" i="26" s="1"/>
  <c r="N425" i="40"/>
  <c r="J322" i="27"/>
  <c r="G195" i="34"/>
  <c r="H220" i="30"/>
  <c r="K504" i="35"/>
  <c r="D69" i="37"/>
  <c r="H456" i="44"/>
  <c r="E468" i="25"/>
  <c r="O328" i="31"/>
  <c r="L484" i="31"/>
  <c r="F226" i="31"/>
  <c r="N460" i="31"/>
  <c r="E195" i="29"/>
  <c r="I454" i="52"/>
  <c r="L201" i="52"/>
  <c r="J397" i="28"/>
  <c r="H458" i="41"/>
  <c r="H223" i="41"/>
  <c r="I413" i="44"/>
  <c r="M119" i="46"/>
  <c r="M125" i="46" s="1"/>
  <c r="H462" i="28"/>
  <c r="G21" i="50"/>
  <c r="G409" i="50"/>
  <c r="H425" i="45"/>
  <c r="M322" i="27"/>
  <c r="I75" i="31"/>
  <c r="F423" i="31"/>
  <c r="M220" i="37"/>
  <c r="E504" i="46"/>
  <c r="E456" i="38"/>
  <c r="N480" i="31"/>
  <c r="G322" i="50"/>
  <c r="G246" i="51"/>
  <c r="K456" i="47"/>
  <c r="E456" i="27"/>
  <c r="O296" i="28"/>
  <c r="E443" i="15"/>
  <c r="K437" i="38"/>
  <c r="D220" i="30"/>
  <c r="I328" i="38"/>
  <c r="F484" i="38"/>
  <c r="F151" i="48"/>
  <c r="N441" i="48"/>
  <c r="E480" i="52"/>
  <c r="K397" i="47"/>
  <c r="J403" i="47" s="1"/>
  <c r="F75" i="24"/>
  <c r="N423" i="24"/>
  <c r="N466" i="40"/>
  <c r="F252" i="40"/>
  <c r="N443" i="47"/>
  <c r="J464" i="26"/>
  <c r="J249" i="26"/>
  <c r="D198" i="25"/>
  <c r="D452" i="25"/>
  <c r="O299" i="26"/>
  <c r="O476" i="26"/>
  <c r="L419" i="52"/>
  <c r="H433" i="30"/>
  <c r="H122" i="30"/>
  <c r="K299" i="15"/>
  <c r="K476" i="15"/>
  <c r="I419" i="52"/>
  <c r="N504" i="42"/>
  <c r="I484" i="52"/>
  <c r="L328" i="52"/>
  <c r="E437" i="43"/>
  <c r="D409" i="26"/>
  <c r="D21" i="26"/>
  <c r="G21" i="32"/>
  <c r="G409" i="32"/>
  <c r="J148" i="31"/>
  <c r="J439" i="31"/>
  <c r="H198" i="31"/>
  <c r="H452" i="31"/>
  <c r="O151" i="43"/>
  <c r="L441" i="43"/>
  <c r="O249" i="47"/>
  <c r="O464" i="47"/>
  <c r="M415" i="51"/>
  <c r="M46" i="51"/>
  <c r="F433" i="48"/>
  <c r="F122" i="48"/>
  <c r="N462" i="40"/>
  <c r="G433" i="32"/>
  <c r="G122" i="32"/>
  <c r="I72" i="35"/>
  <c r="I421" i="35"/>
  <c r="N454" i="51"/>
  <c r="F201" i="51"/>
  <c r="F456" i="51" s="1"/>
  <c r="O223" i="25"/>
  <c r="O458" i="25"/>
  <c r="H456" i="34"/>
  <c r="O198" i="39"/>
  <c r="O452" i="39"/>
  <c r="L464" i="38"/>
  <c r="L249" i="38"/>
  <c r="I439" i="52"/>
  <c r="I148" i="52"/>
  <c r="O439" i="35"/>
  <c r="O148" i="35"/>
  <c r="L252" i="42"/>
  <c r="I466" i="42"/>
  <c r="J198" i="51"/>
  <c r="J452" i="51"/>
  <c r="D72" i="36"/>
  <c r="D421" i="36"/>
  <c r="H400" i="24"/>
  <c r="H500" i="24"/>
  <c r="K504" i="25"/>
  <c r="M458" i="50"/>
  <c r="M223" i="50"/>
  <c r="K437" i="34"/>
  <c r="F151" i="46"/>
  <c r="N441" i="46"/>
  <c r="F403" i="39"/>
  <c r="N502" i="39"/>
  <c r="O21" i="50"/>
  <c r="O409" i="50"/>
  <c r="F328" i="36"/>
  <c r="N484" i="36"/>
  <c r="O419" i="49"/>
  <c r="E458" i="44"/>
  <c r="M409" i="35"/>
  <c r="M21" i="35"/>
  <c r="N460" i="46"/>
  <c r="F226" i="46"/>
  <c r="E443" i="24"/>
  <c r="I413" i="48"/>
  <c r="F458" i="26"/>
  <c r="F223" i="26"/>
  <c r="F423" i="44"/>
  <c r="I75" i="44"/>
  <c r="L151" i="15"/>
  <c r="I441" i="15"/>
  <c r="F148" i="46"/>
  <c r="F439" i="46"/>
  <c r="N456" i="44"/>
  <c r="D419" i="43"/>
  <c r="K437" i="29"/>
  <c r="J325" i="28"/>
  <c r="H443" i="35"/>
  <c r="E462" i="52"/>
  <c r="N482" i="28"/>
  <c r="N325" i="28"/>
  <c r="J419" i="42"/>
  <c r="F458" i="36"/>
  <c r="F223" i="36"/>
  <c r="L400" i="30"/>
  <c r="L500" i="30"/>
  <c r="L482" i="15"/>
  <c r="L325" i="15"/>
  <c r="H468" i="51"/>
  <c r="L125" i="25"/>
  <c r="I435" i="25"/>
  <c r="G421" i="30"/>
  <c r="G72" i="30"/>
  <c r="I413" i="42"/>
  <c r="I413" i="43"/>
  <c r="H21" i="42"/>
  <c r="H409" i="42"/>
  <c r="O46" i="36"/>
  <c r="O415" i="36"/>
  <c r="I482" i="24"/>
  <c r="I325" i="24"/>
  <c r="K452" i="44"/>
  <c r="K198" i="44"/>
  <c r="M476" i="44"/>
  <c r="O328" i="28"/>
  <c r="L484" i="28"/>
  <c r="E148" i="49"/>
  <c r="E439" i="49"/>
  <c r="J421" i="44"/>
  <c r="J72" i="44"/>
  <c r="D299" i="34"/>
  <c r="D476" i="34"/>
  <c r="K468" i="43"/>
  <c r="K198" i="24"/>
  <c r="K452" i="24"/>
  <c r="K400" i="36"/>
  <c r="K500" i="36"/>
  <c r="J415" i="41"/>
  <c r="J46" i="41"/>
  <c r="J328" i="48"/>
  <c r="I325" i="48"/>
  <c r="I482" i="48"/>
  <c r="G198" i="39"/>
  <c r="E21" i="15"/>
  <c r="E409" i="15"/>
  <c r="F21" i="49"/>
  <c r="F409" i="49"/>
  <c r="G24" i="49"/>
  <c r="D476" i="48"/>
  <c r="D299" i="48"/>
  <c r="O415" i="30"/>
  <c r="O46" i="30"/>
  <c r="I482" i="43"/>
  <c r="I325" i="43"/>
  <c r="M46" i="29"/>
  <c r="M415" i="29"/>
  <c r="E122" i="32"/>
  <c r="E433" i="32"/>
  <c r="K443" i="45"/>
  <c r="H504" i="46"/>
  <c r="L400" i="27"/>
  <c r="L500" i="27"/>
  <c r="M433" i="41"/>
  <c r="M122" i="41"/>
  <c r="K421" i="51"/>
  <c r="E299" i="34"/>
  <c r="E476" i="34"/>
  <c r="K437" i="31"/>
  <c r="I413" i="28"/>
  <c r="J409" i="30"/>
  <c r="J21" i="30"/>
  <c r="F226" i="47"/>
  <c r="N460" i="47"/>
  <c r="D21" i="43"/>
  <c r="D409" i="43"/>
  <c r="E415" i="29"/>
  <c r="E46" i="29"/>
  <c r="M500" i="49"/>
  <c r="M400" i="49"/>
  <c r="J198" i="52"/>
  <c r="D419" i="37"/>
  <c r="F484" i="45"/>
  <c r="I328" i="45"/>
  <c r="M421" i="34"/>
  <c r="M72" i="34"/>
  <c r="N425" i="29"/>
  <c r="H462" i="27"/>
  <c r="J482" i="39"/>
  <c r="J325" i="39"/>
  <c r="K443" i="41"/>
  <c r="I72" i="42"/>
  <c r="I421" i="42"/>
  <c r="J75" i="42"/>
  <c r="F421" i="34"/>
  <c r="F72" i="34"/>
  <c r="I458" i="35"/>
  <c r="I223" i="35"/>
  <c r="H486" i="26"/>
  <c r="J249" i="46"/>
  <c r="J464" i="46"/>
  <c r="D148" i="49"/>
  <c r="D439" i="49"/>
  <c r="I439" i="31"/>
  <c r="I148" i="31"/>
  <c r="E480" i="44"/>
  <c r="C561" i="30"/>
  <c r="E21" i="25"/>
  <c r="E409" i="25"/>
  <c r="J400" i="34"/>
  <c r="J500" i="34"/>
  <c r="E400" i="47"/>
  <c r="E500" i="47"/>
  <c r="N458" i="34"/>
  <c r="N223" i="34"/>
  <c r="E325" i="50"/>
  <c r="E482" i="50"/>
  <c r="G122" i="33"/>
  <c r="G433" i="33"/>
  <c r="K462" i="39"/>
  <c r="I449" i="43"/>
  <c r="O413" i="37"/>
  <c r="N504" i="38"/>
  <c r="D72" i="24"/>
  <c r="D421" i="24"/>
  <c r="L500" i="50"/>
  <c r="L400" i="50"/>
  <c r="E468" i="46"/>
  <c r="I226" i="34"/>
  <c r="F460" i="34"/>
  <c r="L433" i="45"/>
  <c r="L122" i="45"/>
  <c r="K480" i="37"/>
  <c r="F478" i="43"/>
  <c r="I302" i="43"/>
  <c r="L476" i="34"/>
  <c r="L299" i="34"/>
  <c r="L484" i="34"/>
  <c r="O328" i="34"/>
  <c r="O419" i="30"/>
  <c r="L125" i="35"/>
  <c r="I435" i="35"/>
  <c r="K486" i="33"/>
  <c r="O325" i="36"/>
  <c r="O482" i="36"/>
  <c r="E437" i="32"/>
  <c r="L502" i="43"/>
  <c r="O403" i="43"/>
  <c r="N435" i="24"/>
  <c r="F125" i="24"/>
  <c r="G458" i="42"/>
  <c r="G223" i="42"/>
  <c r="M122" i="36"/>
  <c r="M433" i="36"/>
  <c r="N462" i="35"/>
  <c r="F148" i="32"/>
  <c r="F439" i="32"/>
  <c r="N299" i="15"/>
  <c r="N476" i="15"/>
  <c r="F482" i="36"/>
  <c r="F325" i="36"/>
  <c r="I468" i="45"/>
  <c r="L458" i="15"/>
  <c r="L223" i="15"/>
  <c r="E464" i="34"/>
  <c r="E249" i="34"/>
  <c r="G46" i="40"/>
  <c r="G415" i="40"/>
  <c r="K486" i="36"/>
  <c r="H299" i="33"/>
  <c r="H476" i="33"/>
  <c r="K456" i="36"/>
  <c r="O400" i="41"/>
  <c r="O500" i="41"/>
  <c r="H504" i="30"/>
  <c r="D400" i="46"/>
  <c r="D500" i="46"/>
  <c r="H476" i="28"/>
  <c r="H299" i="28"/>
  <c r="L328" i="28"/>
  <c r="I484" i="28"/>
  <c r="N464" i="47"/>
  <c r="N249" i="47"/>
  <c r="D252" i="47"/>
  <c r="L435" i="42"/>
  <c r="O125" i="42"/>
  <c r="H468" i="45"/>
  <c r="I502" i="40"/>
  <c r="L403" i="40"/>
  <c r="O21" i="24"/>
  <c r="O409" i="24"/>
  <c r="N484" i="42"/>
  <c r="F328" i="42"/>
  <c r="F403" i="43"/>
  <c r="N502" i="43"/>
  <c r="E122" i="15"/>
  <c r="E433" i="15"/>
  <c r="L441" i="29"/>
  <c r="O151" i="29"/>
  <c r="N480" i="45"/>
  <c r="E452" i="35"/>
  <c r="E198" i="35"/>
  <c r="G476" i="45"/>
  <c r="G299" i="45"/>
  <c r="L441" i="48"/>
  <c r="O151" i="48"/>
  <c r="I252" i="15"/>
  <c r="F466" i="15"/>
  <c r="I148" i="39"/>
  <c r="I439" i="39"/>
  <c r="N400" i="42"/>
  <c r="N500" i="42"/>
  <c r="M21" i="27"/>
  <c r="M409" i="27"/>
  <c r="O151" i="40"/>
  <c r="L441" i="40"/>
  <c r="L466" i="39"/>
  <c r="O252" i="39"/>
  <c r="H439" i="50"/>
  <c r="N400" i="33"/>
  <c r="N500" i="33"/>
  <c r="L419" i="45"/>
  <c r="E415" i="51"/>
  <c r="E46" i="51"/>
  <c r="H443" i="30"/>
  <c r="E437" i="42"/>
  <c r="L482" i="30"/>
  <c r="L325" i="30"/>
  <c r="M439" i="46"/>
  <c r="M148" i="46"/>
  <c r="F466" i="50"/>
  <c r="I252" i="50"/>
  <c r="I419" i="40"/>
  <c r="N466" i="42"/>
  <c r="F252" i="42"/>
  <c r="O122" i="39"/>
  <c r="O433" i="39"/>
  <c r="F484" i="40"/>
  <c r="I328" i="40"/>
  <c r="I460" i="41"/>
  <c r="L226" i="41"/>
  <c r="M249" i="40"/>
  <c r="M464" i="40"/>
  <c r="O226" i="36"/>
  <c r="L460" i="36"/>
  <c r="E462" i="28"/>
  <c r="N122" i="51"/>
  <c r="N433" i="51"/>
  <c r="G49" i="40"/>
  <c r="E468" i="42"/>
  <c r="O226" i="43"/>
  <c r="L460" i="43"/>
  <c r="N466" i="32"/>
  <c r="F252" i="32"/>
  <c r="N325" i="47"/>
  <c r="N482" i="47"/>
  <c r="N441" i="32"/>
  <c r="F151" i="32"/>
  <c r="G452" i="37"/>
  <c r="G198" i="37"/>
  <c r="I423" i="52"/>
  <c r="L75" i="52"/>
  <c r="O328" i="38"/>
  <c r="L484" i="38"/>
  <c r="D452" i="27"/>
  <c r="D198" i="27"/>
  <c r="N464" i="45"/>
  <c r="N249" i="45"/>
  <c r="G433" i="44"/>
  <c r="G122" i="44"/>
  <c r="D325" i="29"/>
  <c r="D482" i="29"/>
  <c r="E452" i="45"/>
  <c r="E198" i="45"/>
  <c r="I226" i="50"/>
  <c r="F460" i="50"/>
  <c r="N480" i="43"/>
  <c r="N456" i="46"/>
  <c r="F435" i="33"/>
  <c r="I125" i="33"/>
  <c r="I454" i="44"/>
  <c r="L201" i="44"/>
  <c r="L201" i="49"/>
  <c r="I454" i="49"/>
  <c r="L480" i="38"/>
  <c r="L122" i="25"/>
  <c r="L433" i="25"/>
  <c r="M125" i="25"/>
  <c r="I403" i="52"/>
  <c r="F502" i="52"/>
  <c r="F223" i="44"/>
  <c r="F458" i="44"/>
  <c r="F223" i="27"/>
  <c r="F458" i="27"/>
  <c r="I441" i="41"/>
  <c r="L151" i="41"/>
  <c r="K249" i="38"/>
  <c r="K464" i="38"/>
  <c r="I72" i="41"/>
  <c r="I421" i="41"/>
  <c r="M439" i="52"/>
  <c r="M148" i="52"/>
  <c r="I400" i="38"/>
  <c r="I500" i="38"/>
  <c r="I476" i="27"/>
  <c r="I299" i="27"/>
  <c r="G439" i="47"/>
  <c r="G148" i="47"/>
  <c r="L122" i="15"/>
  <c r="L433" i="15"/>
  <c r="J464" i="39"/>
  <c r="J249" i="39"/>
  <c r="L454" i="49"/>
  <c r="O201" i="49"/>
  <c r="F72" i="32"/>
  <c r="F421" i="32"/>
  <c r="I439" i="51"/>
  <c r="I148" i="51"/>
  <c r="I419" i="26"/>
  <c r="K486" i="35"/>
  <c r="E462" i="34"/>
  <c r="L464" i="24"/>
  <c r="L249" i="24"/>
  <c r="K249" i="39"/>
  <c r="K464" i="39"/>
  <c r="D431" i="47"/>
  <c r="E325" i="52"/>
  <c r="E482" i="52"/>
  <c r="N480" i="32"/>
  <c r="N437" i="44"/>
  <c r="O476" i="49"/>
  <c r="O299" i="49"/>
  <c r="E443" i="30"/>
  <c r="N437" i="45"/>
  <c r="I478" i="37"/>
  <c r="L302" i="37"/>
  <c r="O148" i="37"/>
  <c r="O439" i="37"/>
  <c r="N464" i="41"/>
  <c r="N249" i="41"/>
  <c r="E456" i="46"/>
  <c r="N456" i="42"/>
  <c r="G223" i="45"/>
  <c r="G458" i="45"/>
  <c r="N462" i="34"/>
  <c r="D452" i="41"/>
  <c r="D198" i="41"/>
  <c r="H480" i="31"/>
  <c r="F299" i="50"/>
  <c r="F476" i="50"/>
  <c r="M421" i="36"/>
  <c r="M72" i="36"/>
  <c r="J421" i="29"/>
  <c r="K462" i="38"/>
  <c r="J325" i="29"/>
  <c r="J482" i="29"/>
  <c r="M413" i="40"/>
  <c r="D464" i="15"/>
  <c r="D249" i="15"/>
  <c r="K486" i="51"/>
  <c r="N437" i="42"/>
  <c r="I500" i="36"/>
  <c r="I400" i="36"/>
  <c r="G223" i="46"/>
  <c r="G458" i="46"/>
  <c r="F125" i="47"/>
  <c r="N435" i="47"/>
  <c r="K482" i="41"/>
  <c r="K325" i="41"/>
  <c r="L122" i="24"/>
  <c r="L433" i="24"/>
  <c r="N437" i="29"/>
  <c r="F400" i="38"/>
  <c r="F500" i="38"/>
  <c r="I226" i="43"/>
  <c r="F460" i="43"/>
  <c r="E325" i="25"/>
  <c r="E482" i="25"/>
  <c r="F502" i="28"/>
  <c r="I403" i="28"/>
  <c r="I252" i="35"/>
  <c r="N443" i="48"/>
  <c r="J413" i="38"/>
  <c r="F400" i="24"/>
  <c r="F500" i="24"/>
  <c r="G403" i="24"/>
  <c r="O413" i="28"/>
  <c r="F122" i="36"/>
  <c r="F433" i="36"/>
  <c r="N468" i="39"/>
  <c r="E452" i="37"/>
  <c r="E198" i="37"/>
  <c r="M24" i="38"/>
  <c r="F478" i="39"/>
  <c r="I302" i="39"/>
  <c r="N433" i="42"/>
  <c r="N122" i="42"/>
  <c r="H452" i="36"/>
  <c r="H198" i="36"/>
  <c r="O413" i="32"/>
  <c r="N456" i="28"/>
  <c r="K468" i="25"/>
  <c r="D452" i="30"/>
  <c r="D198" i="30"/>
  <c r="E468" i="44"/>
  <c r="E476" i="47"/>
  <c r="E299" i="47"/>
  <c r="H425" i="36"/>
  <c r="G223" i="31"/>
  <c r="G458" i="31"/>
  <c r="M500" i="34"/>
  <c r="M400" i="34"/>
  <c r="N443" i="41"/>
  <c r="H486" i="27"/>
  <c r="I122" i="52"/>
  <c r="I433" i="52"/>
  <c r="L452" i="39"/>
  <c r="L198" i="39"/>
  <c r="J72" i="35"/>
  <c r="J421" i="35"/>
  <c r="F223" i="37"/>
  <c r="F458" i="37"/>
  <c r="G400" i="39"/>
  <c r="G500" i="39"/>
  <c r="H443" i="15"/>
  <c r="E462" i="47"/>
  <c r="E425" i="42"/>
  <c r="J400" i="39"/>
  <c r="J500" i="39"/>
  <c r="O458" i="15"/>
  <c r="O223" i="15"/>
  <c r="I302" i="38"/>
  <c r="F478" i="38"/>
  <c r="K504" i="32"/>
  <c r="I419" i="25"/>
  <c r="E480" i="33"/>
  <c r="F419" i="32"/>
  <c r="N460" i="44"/>
  <c r="F226" i="44"/>
  <c r="I226" i="35"/>
  <c r="E439" i="35"/>
  <c r="E148" i="35"/>
  <c r="L72" i="34"/>
  <c r="M75" i="34"/>
  <c r="L421" i="34"/>
  <c r="K325" i="47"/>
  <c r="K482" i="47"/>
  <c r="H400" i="31"/>
  <c r="H500" i="31"/>
  <c r="E443" i="28"/>
  <c r="E437" i="26"/>
  <c r="N443" i="38"/>
  <c r="I413" i="41"/>
  <c r="K504" i="28"/>
  <c r="M249" i="47"/>
  <c r="M464" i="47"/>
  <c r="L125" i="41"/>
  <c r="I435" i="41"/>
  <c r="L151" i="29"/>
  <c r="I441" i="29"/>
  <c r="I302" i="40"/>
  <c r="I433" i="39"/>
  <c r="I122" i="39"/>
  <c r="O482" i="32"/>
  <c r="O325" i="32"/>
  <c r="G249" i="41"/>
  <c r="G464" i="41"/>
  <c r="L226" i="52"/>
  <c r="I460" i="52"/>
  <c r="N148" i="30"/>
  <c r="N439" i="30"/>
  <c r="J400" i="32"/>
  <c r="J500" i="32"/>
  <c r="F419" i="48"/>
  <c r="D409" i="45"/>
  <c r="D21" i="45"/>
  <c r="J198" i="32"/>
  <c r="J452" i="32"/>
  <c r="I223" i="46"/>
  <c r="I458" i="46"/>
  <c r="N476" i="32"/>
  <c r="N299" i="32"/>
  <c r="O476" i="51"/>
  <c r="O299" i="51"/>
  <c r="D72" i="31"/>
  <c r="D421" i="31"/>
  <c r="N325" i="38"/>
  <c r="N482" i="38"/>
  <c r="N462" i="46"/>
  <c r="O482" i="52"/>
  <c r="O325" i="52"/>
  <c r="I500" i="31"/>
  <c r="I400" i="31"/>
  <c r="I223" i="25"/>
  <c r="I458" i="25"/>
  <c r="L325" i="27"/>
  <c r="L482" i="27"/>
  <c r="N502" i="40"/>
  <c r="F403" i="40"/>
  <c r="I452" i="29"/>
  <c r="I198" i="29"/>
  <c r="F125" i="30"/>
  <c r="N435" i="30"/>
  <c r="G439" i="48"/>
  <c r="G148" i="48"/>
  <c r="I201" i="32"/>
  <c r="F454" i="32"/>
  <c r="M223" i="46"/>
  <c r="D223" i="35"/>
  <c r="D458" i="35"/>
  <c r="L148" i="50"/>
  <c r="L439" i="50"/>
  <c r="J198" i="26"/>
  <c r="J452" i="26"/>
  <c r="F400" i="36"/>
  <c r="F500" i="36"/>
  <c r="I502" i="52"/>
  <c r="L403" i="52"/>
  <c r="H400" i="44"/>
  <c r="H500" i="44"/>
  <c r="G415" i="27"/>
  <c r="G46" i="27"/>
  <c r="E476" i="46"/>
  <c r="E299" i="46"/>
  <c r="E439" i="29"/>
  <c r="E148" i="29"/>
  <c r="H198" i="32"/>
  <c r="H452" i="32"/>
  <c r="H504" i="38"/>
  <c r="H462" i="43"/>
  <c r="I421" i="28"/>
  <c r="I72" i="28"/>
  <c r="O419" i="32"/>
  <c r="M458" i="42"/>
  <c r="M223" i="42"/>
  <c r="K148" i="40"/>
  <c r="K439" i="40"/>
  <c r="H439" i="40"/>
  <c r="H148" i="40"/>
  <c r="I419" i="41"/>
  <c r="N466" i="26"/>
  <c r="F252" i="26"/>
  <c r="G400" i="43"/>
  <c r="G500" i="43"/>
  <c r="O413" i="27"/>
  <c r="K437" i="50"/>
  <c r="O413" i="26"/>
  <c r="I413" i="46"/>
  <c r="K480" i="33"/>
  <c r="M482" i="28"/>
  <c r="M325" i="28"/>
  <c r="I226" i="41"/>
  <c r="F460" i="41"/>
  <c r="H325" i="28"/>
  <c r="H482" i="28"/>
  <c r="E480" i="50"/>
  <c r="J452" i="38"/>
  <c r="J198" i="38"/>
  <c r="N223" i="28"/>
  <c r="N458" i="28"/>
  <c r="N462" i="29"/>
  <c r="L458" i="39"/>
  <c r="L223" i="39"/>
  <c r="N462" i="37"/>
  <c r="E504" i="28"/>
  <c r="O201" i="40"/>
  <c r="L454" i="40"/>
  <c r="F151" i="27"/>
  <c r="G325" i="49"/>
  <c r="G482" i="49"/>
  <c r="D482" i="34"/>
  <c r="D325" i="34"/>
  <c r="N466" i="29"/>
  <c r="F252" i="29"/>
  <c r="I125" i="32"/>
  <c r="F435" i="32"/>
  <c r="E72" i="48"/>
  <c r="E421" i="48"/>
  <c r="F252" i="52"/>
  <c r="N466" i="52"/>
  <c r="E480" i="48"/>
  <c r="N441" i="47"/>
  <c r="F151" i="47"/>
  <c r="K480" i="44"/>
  <c r="F439" i="28"/>
  <c r="F148" i="28"/>
  <c r="E468" i="31"/>
  <c r="I419" i="50"/>
  <c r="H437" i="29"/>
  <c r="L502" i="41"/>
  <c r="O403" i="41"/>
  <c r="N500" i="44"/>
  <c r="N400" i="44"/>
  <c r="I454" i="41"/>
  <c r="L201" i="41"/>
  <c r="K223" i="41"/>
  <c r="K458" i="41"/>
  <c r="N480" i="42"/>
  <c r="K486" i="38"/>
  <c r="D421" i="48"/>
  <c r="D72" i="48"/>
  <c r="F478" i="49"/>
  <c r="I302" i="49"/>
  <c r="N458" i="32"/>
  <c r="N223" i="32"/>
  <c r="M421" i="27"/>
  <c r="M72" i="27"/>
  <c r="I122" i="46"/>
  <c r="I433" i="46"/>
  <c r="I435" i="29"/>
  <c r="L125" i="29"/>
  <c r="H476" i="47"/>
  <c r="H299" i="47"/>
  <c r="E433" i="37"/>
  <c r="E122" i="37"/>
  <c r="N72" i="26"/>
  <c r="N421" i="26"/>
  <c r="D75" i="26"/>
  <c r="F252" i="37"/>
  <c r="N466" i="37"/>
  <c r="O72" i="51"/>
  <c r="O421" i="51"/>
  <c r="I75" i="26"/>
  <c r="F423" i="26"/>
  <c r="F500" i="25"/>
  <c r="F400" i="25"/>
  <c r="E480" i="41"/>
  <c r="H462" i="47"/>
  <c r="I500" i="50"/>
  <c r="I400" i="50"/>
  <c r="F419" i="15"/>
  <c r="O46" i="32"/>
  <c r="O415" i="32"/>
  <c r="H504" i="33"/>
  <c r="E46" i="31"/>
  <c r="E415" i="31"/>
  <c r="N72" i="33"/>
  <c r="N421" i="33"/>
  <c r="H482" i="48"/>
  <c r="H325" i="48"/>
  <c r="E425" i="35"/>
  <c r="O419" i="15"/>
  <c r="H249" i="25"/>
  <c r="N476" i="31"/>
  <c r="N299" i="31"/>
  <c r="D302" i="31"/>
  <c r="E433" i="43"/>
  <c r="E122" i="43"/>
  <c r="H486" i="29"/>
  <c r="E439" i="48"/>
  <c r="D400" i="28"/>
  <c r="D500" i="28"/>
  <c r="H46" i="40"/>
  <c r="H415" i="40"/>
  <c r="D148" i="36"/>
  <c r="D439" i="36"/>
  <c r="G249" i="46"/>
  <c r="G464" i="46"/>
  <c r="I72" i="49"/>
  <c r="I421" i="49"/>
  <c r="F252" i="36"/>
  <c r="N466" i="36"/>
  <c r="L223" i="46"/>
  <c r="L458" i="46"/>
  <c r="N462" i="49"/>
  <c r="I433" i="30"/>
  <c r="I122" i="30"/>
  <c r="L433" i="34"/>
  <c r="L122" i="34"/>
  <c r="N425" i="35"/>
  <c r="K122" i="48"/>
  <c r="K433" i="48"/>
  <c r="F466" i="52"/>
  <c r="I252" i="52"/>
  <c r="O328" i="33"/>
  <c r="L484" i="33"/>
  <c r="J325" i="47"/>
  <c r="J482" i="47"/>
  <c r="G439" i="30"/>
  <c r="G148" i="30"/>
  <c r="J46" i="40"/>
  <c r="J415" i="40"/>
  <c r="L502" i="45"/>
  <c r="O403" i="45"/>
  <c r="N478" i="36"/>
  <c r="F302" i="36"/>
  <c r="O413" i="34"/>
  <c r="E409" i="49"/>
  <c r="E21" i="49"/>
  <c r="N466" i="39"/>
  <c r="F252" i="39"/>
  <c r="M299" i="25"/>
  <c r="M476" i="25"/>
  <c r="K500" i="29"/>
  <c r="K400" i="29"/>
  <c r="N425" i="49"/>
  <c r="F478" i="34"/>
  <c r="I302" i="34"/>
  <c r="M148" i="28"/>
  <c r="M439" i="28"/>
  <c r="K425" i="28"/>
  <c r="K443" i="28"/>
  <c r="L458" i="25"/>
  <c r="L223" i="25"/>
  <c r="L122" i="37"/>
  <c r="L433" i="37"/>
  <c r="L122" i="50"/>
  <c r="L433" i="50"/>
  <c r="E456" i="33"/>
  <c r="I75" i="51"/>
  <c r="F423" i="51"/>
  <c r="O252" i="36"/>
  <c r="L466" i="36"/>
  <c r="E468" i="26"/>
  <c r="O299" i="32"/>
  <c r="O476" i="32"/>
  <c r="I201" i="38"/>
  <c r="F454" i="38"/>
  <c r="F249" i="48"/>
  <c r="F464" i="48"/>
  <c r="G252" i="48"/>
  <c r="G24" i="46"/>
  <c r="H421" i="33"/>
  <c r="H72" i="33"/>
  <c r="O72" i="40"/>
  <c r="O421" i="40"/>
  <c r="F223" i="31"/>
  <c r="F458" i="31"/>
  <c r="H462" i="41"/>
  <c r="G482" i="40"/>
  <c r="G325" i="40"/>
  <c r="G419" i="34"/>
  <c r="K299" i="36"/>
  <c r="K476" i="36"/>
  <c r="L460" i="29"/>
  <c r="O226" i="29"/>
  <c r="O413" i="50"/>
  <c r="N478" i="46"/>
  <c r="F302" i="46"/>
  <c r="N484" i="44"/>
  <c r="F328" i="44"/>
  <c r="F403" i="37"/>
  <c r="N502" i="37"/>
  <c r="N456" i="43"/>
  <c r="I125" i="27"/>
  <c r="O500" i="51"/>
  <c r="O400" i="51"/>
  <c r="N468" i="37"/>
  <c r="E476" i="45"/>
  <c r="E299" i="45"/>
  <c r="G413" i="47"/>
  <c r="N122" i="15"/>
  <c r="N433" i="15"/>
  <c r="L439" i="15"/>
  <c r="L148" i="15"/>
  <c r="H462" i="49"/>
  <c r="F198" i="30"/>
  <c r="F452" i="30"/>
  <c r="M476" i="51"/>
  <c r="M299" i="51"/>
  <c r="H437" i="35"/>
  <c r="O419" i="51"/>
  <c r="N478" i="24"/>
  <c r="F302" i="24"/>
  <c r="N433" i="34"/>
  <c r="N122" i="34"/>
  <c r="I452" i="30"/>
  <c r="I198" i="30"/>
  <c r="J201" i="30"/>
  <c r="N462" i="27"/>
  <c r="L439" i="35"/>
  <c r="L148" i="35"/>
  <c r="M421" i="39"/>
  <c r="M72" i="39"/>
  <c r="I419" i="33"/>
  <c r="J249" i="51"/>
  <c r="N425" i="28"/>
  <c r="L500" i="52"/>
  <c r="L400" i="52"/>
  <c r="M403" i="52"/>
  <c r="I482" i="50"/>
  <c r="I325" i="50"/>
  <c r="H504" i="25"/>
  <c r="F75" i="46"/>
  <c r="N423" i="46"/>
  <c r="G500" i="49"/>
  <c r="G400" i="49"/>
  <c r="O419" i="39"/>
  <c r="E425" i="28"/>
  <c r="N454" i="42"/>
  <c r="F201" i="42"/>
  <c r="F456" i="42" s="1"/>
  <c r="I223" i="34"/>
  <c r="I458" i="34"/>
  <c r="L478" i="41"/>
  <c r="O302" i="41"/>
  <c r="G49" i="27"/>
  <c r="K462" i="51"/>
  <c r="K504" i="42"/>
  <c r="D464" i="43"/>
  <c r="D249" i="43"/>
  <c r="I302" i="45"/>
  <c r="F478" i="45"/>
  <c r="H480" i="44"/>
  <c r="M439" i="44"/>
  <c r="M148" i="44"/>
  <c r="D122" i="39"/>
  <c r="D433" i="39"/>
  <c r="O439" i="50"/>
  <c r="O148" i="50"/>
  <c r="N223" i="39"/>
  <c r="N458" i="39"/>
  <c r="K299" i="37"/>
  <c r="O125" i="32"/>
  <c r="L435" i="32"/>
  <c r="O299" i="34"/>
  <c r="O476" i="34"/>
  <c r="F328" i="50"/>
  <c r="N484" i="50"/>
  <c r="I299" i="40"/>
  <c r="I476" i="40"/>
  <c r="K480" i="49"/>
  <c r="I452" i="26"/>
  <c r="I198" i="26"/>
  <c r="J201" i="26"/>
  <c r="N423" i="47"/>
  <c r="F75" i="47"/>
  <c r="M122" i="33"/>
  <c r="M433" i="33"/>
  <c r="H500" i="43"/>
  <c r="H400" i="43"/>
  <c r="L423" i="48"/>
  <c r="O75" i="48"/>
  <c r="F201" i="41"/>
  <c r="F456" i="41" s="1"/>
  <c r="N454" i="41"/>
  <c r="O75" i="24"/>
  <c r="L423" i="24"/>
  <c r="M198" i="15"/>
  <c r="M452" i="15"/>
  <c r="N249" i="27"/>
  <c r="N464" i="27"/>
  <c r="O151" i="32"/>
  <c r="L441" i="32"/>
  <c r="F452" i="27"/>
  <c r="F198" i="27"/>
  <c r="E400" i="38"/>
  <c r="E500" i="38"/>
  <c r="I423" i="32"/>
  <c r="L75" i="32"/>
  <c r="I249" i="37"/>
  <c r="I464" i="37"/>
  <c r="L299" i="35"/>
  <c r="L476" i="35"/>
  <c r="E486" i="41"/>
  <c r="J72" i="52"/>
  <c r="J421" i="52"/>
  <c r="L72" i="43"/>
  <c r="L421" i="43"/>
  <c r="M75" i="43"/>
  <c r="F423" i="15"/>
  <c r="I75" i="15"/>
  <c r="K468" i="29"/>
  <c r="N439" i="34"/>
  <c r="N148" i="34"/>
  <c r="K452" i="34"/>
  <c r="K198" i="34"/>
  <c r="O452" i="25"/>
  <c r="O198" i="25"/>
  <c r="H486" i="24"/>
  <c r="K462" i="50"/>
  <c r="M476" i="47"/>
  <c r="M299" i="47"/>
  <c r="F502" i="34"/>
  <c r="I403" i="34"/>
  <c r="I201" i="44"/>
  <c r="F454" i="44"/>
  <c r="O302" i="40"/>
  <c r="L478" i="40"/>
  <c r="N468" i="36"/>
  <c r="K46" i="43"/>
  <c r="K415" i="43"/>
  <c r="L413" i="49"/>
  <c r="J439" i="47"/>
  <c r="J148" i="47"/>
  <c r="M302" i="49"/>
  <c r="L299" i="49"/>
  <c r="L476" i="49"/>
  <c r="I433" i="26"/>
  <c r="I122" i="26"/>
  <c r="H462" i="31"/>
  <c r="N468" i="42"/>
  <c r="I151" i="27"/>
  <c r="F441" i="27"/>
  <c r="N433" i="25"/>
  <c r="N122" i="25"/>
  <c r="D125" i="25"/>
  <c r="J500" i="30"/>
  <c r="J400" i="30"/>
  <c r="H486" i="52"/>
  <c r="K325" i="26"/>
  <c r="K482" i="26"/>
  <c r="M302" i="31"/>
  <c r="L476" i="31"/>
  <c r="L299" i="31"/>
  <c r="D223" i="37"/>
  <c r="D458" i="37"/>
  <c r="F125" i="37"/>
  <c r="N435" i="37"/>
  <c r="H249" i="27"/>
  <c r="H464" i="27"/>
  <c r="I454" i="47"/>
  <c r="L201" i="47"/>
  <c r="D433" i="41"/>
  <c r="D122" i="41"/>
  <c r="E452" i="15"/>
  <c r="E198" i="15"/>
  <c r="O482" i="39"/>
  <c r="O325" i="39"/>
  <c r="D198" i="52"/>
  <c r="D452" i="52"/>
  <c r="D433" i="36"/>
  <c r="D122" i="36"/>
  <c r="K486" i="39"/>
  <c r="L454" i="36"/>
  <c r="O201" i="36"/>
  <c r="D24" i="50"/>
  <c r="D413" i="50" s="1"/>
  <c r="H198" i="27"/>
  <c r="F482" i="47"/>
  <c r="F325" i="47"/>
  <c r="I435" i="38"/>
  <c r="L125" i="38"/>
  <c r="J223" i="45"/>
  <c r="J458" i="45"/>
  <c r="E443" i="43"/>
  <c r="J409" i="49"/>
  <c r="J21" i="49"/>
  <c r="J201" i="15"/>
  <c r="I452" i="15"/>
  <c r="I198" i="15"/>
  <c r="E409" i="31"/>
  <c r="E21" i="31"/>
  <c r="J249" i="32"/>
  <c r="J464" i="32"/>
  <c r="K425" i="52"/>
  <c r="G249" i="52"/>
  <c r="D249" i="42"/>
  <c r="D464" i="42"/>
  <c r="E443" i="39"/>
  <c r="G299" i="35"/>
  <c r="G476" i="35"/>
  <c r="I400" i="25"/>
  <c r="I500" i="25"/>
  <c r="M21" i="32"/>
  <c r="M409" i="32"/>
  <c r="J409" i="42"/>
  <c r="J21" i="42"/>
  <c r="N468" i="45"/>
  <c r="G325" i="39"/>
  <c r="G482" i="39"/>
  <c r="K500" i="44"/>
  <c r="F198" i="40"/>
  <c r="F452" i="40"/>
  <c r="E415" i="28"/>
  <c r="E46" i="28"/>
  <c r="M452" i="52"/>
  <c r="M198" i="52"/>
  <c r="L466" i="40"/>
  <c r="O252" i="40"/>
  <c r="H148" i="15"/>
  <c r="H439" i="15"/>
  <c r="N441" i="44"/>
  <c r="F151" i="44"/>
  <c r="N456" i="52"/>
  <c r="E456" i="45"/>
  <c r="E462" i="39"/>
  <c r="J433" i="35"/>
  <c r="J122" i="35"/>
  <c r="I478" i="34"/>
  <c r="L302" i="34"/>
  <c r="G148" i="25"/>
  <c r="G439" i="25"/>
  <c r="H452" i="46"/>
  <c r="E480" i="29"/>
  <c r="L72" i="42"/>
  <c r="L421" i="42"/>
  <c r="M75" i="42"/>
  <c r="D476" i="52"/>
  <c r="D299" i="52"/>
  <c r="D325" i="43"/>
  <c r="D482" i="43"/>
  <c r="J72" i="36"/>
  <c r="J421" i="36"/>
  <c r="H468" i="39"/>
  <c r="O198" i="24"/>
  <c r="I419" i="37"/>
  <c r="J500" i="37"/>
  <c r="J400" i="37"/>
  <c r="D482" i="32"/>
  <c r="D325" i="32"/>
  <c r="G198" i="24"/>
  <c r="G452" i="24"/>
  <c r="I464" i="38"/>
  <c r="I249" i="38"/>
  <c r="J252" i="38"/>
  <c r="K480" i="51"/>
  <c r="F466" i="51"/>
  <c r="I252" i="51"/>
  <c r="N486" i="48"/>
  <c r="F433" i="15"/>
  <c r="F122" i="15"/>
  <c r="I125" i="37"/>
  <c r="F435" i="37"/>
  <c r="I466" i="41"/>
  <c r="L252" i="41"/>
  <c r="G325" i="32"/>
  <c r="G482" i="32"/>
  <c r="L328" i="36"/>
  <c r="L458" i="26"/>
  <c r="M226" i="26"/>
  <c r="L223" i="26"/>
  <c r="I466" i="29"/>
  <c r="L252" i="29"/>
  <c r="E299" i="48"/>
  <c r="E476" i="48"/>
  <c r="N325" i="15"/>
  <c r="N482" i="15"/>
  <c r="E443" i="34"/>
  <c r="I75" i="35"/>
  <c r="F423" i="35"/>
  <c r="L403" i="43"/>
  <c r="I502" i="43"/>
  <c r="G223" i="33"/>
  <c r="G458" i="33"/>
  <c r="H486" i="39"/>
  <c r="N325" i="45"/>
  <c r="N482" i="45"/>
  <c r="I151" i="45"/>
  <c r="F441" i="45"/>
  <c r="N454" i="43"/>
  <c r="F201" i="43"/>
  <c r="F456" i="43" s="1"/>
  <c r="N486" i="43"/>
  <c r="D400" i="30"/>
  <c r="D500" i="30"/>
  <c r="H486" i="46"/>
  <c r="I435" i="44"/>
  <c r="L125" i="44"/>
  <c r="L466" i="31"/>
  <c r="O252" i="31"/>
  <c r="O452" i="40"/>
  <c r="F249" i="32"/>
  <c r="F464" i="32"/>
  <c r="E425" i="52"/>
  <c r="M452" i="44"/>
  <c r="M198" i="44"/>
  <c r="N504" i="44"/>
  <c r="K400" i="25"/>
  <c r="K500" i="25"/>
  <c r="N504" i="46"/>
  <c r="G21" i="28"/>
  <c r="G409" i="28"/>
  <c r="N435" i="48"/>
  <c r="F125" i="48"/>
  <c r="H480" i="41"/>
  <c r="I201" i="34"/>
  <c r="F454" i="34"/>
  <c r="I478" i="36"/>
  <c r="L302" i="36"/>
  <c r="F439" i="50"/>
  <c r="F148" i="50"/>
  <c r="O413" i="25"/>
  <c r="E425" i="41"/>
  <c r="O325" i="41"/>
  <c r="O482" i="41"/>
  <c r="K299" i="39"/>
  <c r="K476" i="39"/>
  <c r="O403" i="39"/>
  <c r="L502" i="39"/>
  <c r="E504" i="26"/>
  <c r="O75" i="52"/>
  <c r="H443" i="52"/>
  <c r="F464" i="46"/>
  <c r="F249" i="46"/>
  <c r="M223" i="30"/>
  <c r="M458" i="30"/>
  <c r="I458" i="32"/>
  <c r="I223" i="32"/>
  <c r="J226" i="32"/>
  <c r="L478" i="52"/>
  <c r="O302" i="52"/>
  <c r="K198" i="50"/>
  <c r="K452" i="50"/>
  <c r="G122" i="27"/>
  <c r="G433" i="27"/>
  <c r="F75" i="27"/>
  <c r="D24" i="46"/>
  <c r="D413" i="46" s="1"/>
  <c r="M419" i="52"/>
  <c r="J413" i="52"/>
  <c r="J413" i="41"/>
  <c r="J24" i="49"/>
  <c r="M419" i="33"/>
  <c r="J419" i="32"/>
  <c r="AT20" i="17"/>
  <c r="AO20" i="17"/>
  <c r="AR20" i="17"/>
  <c r="AQ20" i="17"/>
  <c r="G500" i="25"/>
  <c r="G400" i="25"/>
  <c r="L421" i="29"/>
  <c r="L72" i="29"/>
  <c r="G21" i="27"/>
  <c r="G409" i="27"/>
  <c r="I46" i="29"/>
  <c r="J49" i="29"/>
  <c r="I415" i="29"/>
  <c r="L419" i="25"/>
  <c r="G500" i="46"/>
  <c r="G400" i="46"/>
  <c r="I458" i="15"/>
  <c r="I223" i="15"/>
  <c r="J49" i="43"/>
  <c r="I46" i="43"/>
  <c r="I415" i="43"/>
  <c r="E415" i="33"/>
  <c r="E46" i="33"/>
  <c r="O302" i="51"/>
  <c r="L478" i="51"/>
  <c r="J415" i="38"/>
  <c r="J46" i="38"/>
  <c r="D21" i="24"/>
  <c r="D409" i="24"/>
  <c r="E299" i="26"/>
  <c r="E476" i="26"/>
  <c r="F226" i="15"/>
  <c r="N460" i="15"/>
  <c r="E504" i="51"/>
  <c r="L454" i="27"/>
  <c r="O201" i="27"/>
  <c r="O125" i="31"/>
  <c r="L435" i="31"/>
  <c r="L421" i="33"/>
  <c r="L72" i="33"/>
  <c r="E456" i="37"/>
  <c r="E437" i="46"/>
  <c r="N437" i="51"/>
  <c r="K456" i="51"/>
  <c r="L464" i="35"/>
  <c r="L249" i="35"/>
  <c r="M400" i="52"/>
  <c r="M500" i="52"/>
  <c r="K249" i="28"/>
  <c r="K464" i="28"/>
  <c r="I421" i="30"/>
  <c r="I72" i="30"/>
  <c r="J75" i="30"/>
  <c r="H462" i="25"/>
  <c r="O151" i="25"/>
  <c r="L441" i="25"/>
  <c r="M72" i="49"/>
  <c r="E462" i="26"/>
  <c r="I435" i="45"/>
  <c r="L125" i="45"/>
  <c r="L328" i="29"/>
  <c r="I484" i="29"/>
  <c r="O122" i="50"/>
  <c r="O433" i="50"/>
  <c r="I403" i="44"/>
  <c r="F502" i="44"/>
  <c r="J299" i="15"/>
  <c r="J476" i="15"/>
  <c r="K122" i="43"/>
  <c r="K433" i="43"/>
  <c r="N502" i="24"/>
  <c r="F403" i="24"/>
  <c r="H476" i="27"/>
  <c r="H299" i="27"/>
  <c r="N435" i="32"/>
  <c r="F125" i="32"/>
  <c r="G464" i="40"/>
  <c r="G249" i="40"/>
  <c r="L437" i="50"/>
  <c r="H421" i="48"/>
  <c r="H72" i="48"/>
  <c r="J198" i="41"/>
  <c r="J452" i="41"/>
  <c r="O198" i="46"/>
  <c r="O452" i="46"/>
  <c r="E486" i="27"/>
  <c r="F464" i="43"/>
  <c r="F249" i="43"/>
  <c r="F502" i="32"/>
  <c r="I403" i="32"/>
  <c r="I464" i="52"/>
  <c r="I249" i="52"/>
  <c r="O413" i="24"/>
  <c r="O415" i="48"/>
  <c r="O46" i="48"/>
  <c r="E456" i="39"/>
  <c r="H299" i="51"/>
  <c r="H476" i="51"/>
  <c r="O223" i="31"/>
  <c r="O458" i="31"/>
  <c r="O403" i="31"/>
  <c r="L502" i="31"/>
  <c r="D72" i="30"/>
  <c r="D421" i="30"/>
  <c r="N454" i="30"/>
  <c r="F201" i="30"/>
  <c r="F456" i="30" s="1"/>
  <c r="H504" i="24"/>
  <c r="D409" i="49"/>
  <c r="D21" i="49"/>
  <c r="J198" i="48"/>
  <c r="J452" i="48"/>
  <c r="F441" i="33"/>
  <c r="I151" i="33"/>
  <c r="K462" i="45"/>
  <c r="F433" i="43"/>
  <c r="F122" i="43"/>
  <c r="O500" i="40"/>
  <c r="O400" i="40"/>
  <c r="F502" i="15"/>
  <c r="I403" i="15"/>
  <c r="D476" i="43"/>
  <c r="D299" i="43"/>
  <c r="F249" i="49"/>
  <c r="F464" i="49"/>
  <c r="G198" i="31"/>
  <c r="G452" i="31"/>
  <c r="I400" i="47"/>
  <c r="I500" i="47"/>
  <c r="I478" i="42"/>
  <c r="L302" i="42"/>
  <c r="M249" i="46"/>
  <c r="M464" i="46"/>
  <c r="M72" i="52"/>
  <c r="H122" i="28"/>
  <c r="H433" i="28"/>
  <c r="O201" i="45"/>
  <c r="L454" i="45"/>
  <c r="I478" i="43"/>
  <c r="L302" i="43"/>
  <c r="E223" i="15"/>
  <c r="E480" i="35"/>
  <c r="M413" i="47"/>
  <c r="K476" i="31"/>
  <c r="K299" i="31"/>
  <c r="L466" i="42"/>
  <c r="O252" i="42"/>
  <c r="L325" i="42"/>
  <c r="L482" i="42"/>
  <c r="L75" i="15"/>
  <c r="I423" i="15"/>
  <c r="O464" i="44"/>
  <c r="O249" i="44"/>
  <c r="E480" i="31"/>
  <c r="N454" i="32"/>
  <c r="F201" i="32"/>
  <c r="F456" i="32" s="1"/>
  <c r="E486" i="32"/>
  <c r="J400" i="33"/>
  <c r="J500" i="33"/>
  <c r="N468" i="51"/>
  <c r="M452" i="48"/>
  <c r="M198" i="48"/>
  <c r="I302" i="37"/>
  <c r="F478" i="37"/>
  <c r="L502" i="24"/>
  <c r="O403" i="24"/>
  <c r="I458" i="42"/>
  <c r="I223" i="42"/>
  <c r="J226" i="42"/>
  <c r="N423" i="52"/>
  <c r="F75" i="52"/>
  <c r="L454" i="47"/>
  <c r="O201" i="47"/>
  <c r="O151" i="28"/>
  <c r="L441" i="28"/>
  <c r="L452" i="15"/>
  <c r="L198" i="15"/>
  <c r="M201" i="15"/>
  <c r="E480" i="45"/>
  <c r="E425" i="47"/>
  <c r="K122" i="29"/>
  <c r="K433" i="29"/>
  <c r="L198" i="43"/>
  <c r="L452" i="43"/>
  <c r="N454" i="36"/>
  <c r="F201" i="36"/>
  <c r="F456" i="36" s="1"/>
  <c r="G421" i="52"/>
  <c r="G72" i="52"/>
  <c r="O223" i="38"/>
  <c r="O458" i="38"/>
  <c r="G415" i="47"/>
  <c r="G46" i="47"/>
  <c r="N456" i="41"/>
  <c r="E433" i="50"/>
  <c r="E122" i="50"/>
  <c r="K415" i="45"/>
  <c r="K46" i="45"/>
  <c r="K480" i="50"/>
  <c r="H462" i="33"/>
  <c r="O482" i="49"/>
  <c r="H458" i="34"/>
  <c r="H223" i="34"/>
  <c r="H425" i="34"/>
  <c r="F125" i="39"/>
  <c r="N435" i="39"/>
  <c r="E409" i="35"/>
  <c r="E21" i="35"/>
  <c r="M46" i="43"/>
  <c r="M415" i="43"/>
  <c r="K437" i="52"/>
  <c r="O226" i="42"/>
  <c r="L460" i="42"/>
  <c r="K437" i="49"/>
  <c r="L460" i="44"/>
  <c r="O226" i="44"/>
  <c r="D249" i="45"/>
  <c r="D464" i="45"/>
  <c r="E504" i="43"/>
  <c r="E486" i="40"/>
  <c r="O421" i="47"/>
  <c r="E462" i="24"/>
  <c r="L462" i="44"/>
  <c r="M433" i="27"/>
  <c r="M122" i="27"/>
  <c r="D299" i="24"/>
  <c r="D476" i="24"/>
  <c r="G415" i="45"/>
  <c r="G46" i="45"/>
  <c r="L325" i="51"/>
  <c r="L482" i="51"/>
  <c r="I458" i="39"/>
  <c r="I223" i="39"/>
  <c r="I484" i="48"/>
  <c r="L328" i="48"/>
  <c r="I458" i="37"/>
  <c r="I223" i="37"/>
  <c r="I151" i="24"/>
  <c r="F441" i="24"/>
  <c r="M223" i="51"/>
  <c r="M458" i="51"/>
  <c r="G464" i="48"/>
  <c r="G249" i="48"/>
  <c r="E421" i="49"/>
  <c r="E72" i="49"/>
  <c r="G500" i="41"/>
  <c r="G400" i="41"/>
  <c r="N198" i="35"/>
  <c r="N452" i="35"/>
  <c r="K223" i="34"/>
  <c r="K458" i="34"/>
  <c r="I72" i="45"/>
  <c r="I421" i="45"/>
  <c r="K425" i="46"/>
  <c r="K249" i="48"/>
  <c r="K464" i="48"/>
  <c r="O148" i="42"/>
  <c r="O439" i="42"/>
  <c r="L443" i="43"/>
  <c r="D148" i="37"/>
  <c r="D439" i="37"/>
  <c r="E480" i="15"/>
  <c r="M433" i="44"/>
  <c r="F482" i="32"/>
  <c r="F325" i="32"/>
  <c r="O75" i="47"/>
  <c r="L423" i="47"/>
  <c r="O220" i="43"/>
  <c r="N425" i="30"/>
  <c r="F415" i="31"/>
  <c r="F46" i="31"/>
  <c r="G49" i="31"/>
  <c r="L421" i="46"/>
  <c r="L72" i="46"/>
  <c r="G500" i="50"/>
  <c r="G400" i="50"/>
  <c r="C542" i="30"/>
  <c r="N198" i="50"/>
  <c r="N452" i="50"/>
  <c r="G21" i="41"/>
  <c r="G409" i="41"/>
  <c r="D46" i="41"/>
  <c r="D415" i="41"/>
  <c r="G409" i="37"/>
  <c r="G21" i="37"/>
  <c r="O226" i="38"/>
  <c r="L460" i="38"/>
  <c r="N482" i="30"/>
  <c r="N325" i="30"/>
  <c r="H72" i="28"/>
  <c r="H421" i="28"/>
  <c r="G439" i="37"/>
  <c r="G148" i="37"/>
  <c r="N425" i="27"/>
  <c r="L328" i="43"/>
  <c r="I484" i="43"/>
  <c r="E504" i="35"/>
  <c r="O21" i="42"/>
  <c r="O409" i="42"/>
  <c r="L413" i="32"/>
  <c r="O413" i="44"/>
  <c r="O500" i="49"/>
  <c r="N502" i="41"/>
  <c r="F403" i="41"/>
  <c r="N443" i="40"/>
  <c r="L476" i="15"/>
  <c r="L299" i="15"/>
  <c r="F419" i="24"/>
  <c r="N437" i="33"/>
  <c r="K468" i="47"/>
  <c r="O413" i="39"/>
  <c r="H437" i="48"/>
  <c r="J24" i="34"/>
  <c r="I409" i="34"/>
  <c r="I21" i="34"/>
  <c r="J46" i="45"/>
  <c r="J415" i="45"/>
  <c r="M476" i="26"/>
  <c r="M299" i="26"/>
  <c r="N480" i="25"/>
  <c r="M409" i="37"/>
  <c r="M21" i="37"/>
  <c r="K122" i="33"/>
  <c r="K433" i="33"/>
  <c r="H458" i="52"/>
  <c r="H223" i="52"/>
  <c r="E443" i="35"/>
  <c r="H409" i="52"/>
  <c r="H21" i="52"/>
  <c r="G433" i="47"/>
  <c r="G122" i="47"/>
  <c r="K148" i="28"/>
  <c r="K439" i="28"/>
  <c r="N122" i="33"/>
  <c r="N433" i="33"/>
  <c r="F433" i="45"/>
  <c r="F122" i="45"/>
  <c r="G125" i="45"/>
  <c r="E452" i="24"/>
  <c r="E198" i="24"/>
  <c r="H439" i="27"/>
  <c r="H148" i="27"/>
  <c r="K486" i="29"/>
  <c r="E504" i="25"/>
  <c r="D439" i="35"/>
  <c r="D148" i="35"/>
  <c r="K437" i="40"/>
  <c r="L75" i="42"/>
  <c r="I423" i="42"/>
  <c r="I75" i="34"/>
  <c r="F423" i="34"/>
  <c r="I460" i="35"/>
  <c r="L226" i="35"/>
  <c r="L151" i="31"/>
  <c r="I441" i="31"/>
  <c r="H299" i="36"/>
  <c r="H476" i="36"/>
  <c r="H504" i="44"/>
  <c r="K122" i="32"/>
  <c r="K433" i="32"/>
  <c r="F226" i="24"/>
  <c r="N460" i="24"/>
  <c r="E480" i="40"/>
  <c r="D21" i="15"/>
  <c r="D409" i="15"/>
  <c r="F226" i="34"/>
  <c r="N460" i="34"/>
  <c r="H421" i="27"/>
  <c r="H72" i="27"/>
  <c r="L299" i="26"/>
  <c r="L476" i="26"/>
  <c r="M302" i="26"/>
  <c r="M500" i="39"/>
  <c r="M400" i="39"/>
  <c r="L502" i="50"/>
  <c r="O403" i="50"/>
  <c r="M223" i="26"/>
  <c r="D464" i="27"/>
  <c r="D249" i="27"/>
  <c r="L433" i="44"/>
  <c r="L122" i="44"/>
  <c r="L435" i="45"/>
  <c r="O125" i="45"/>
  <c r="E437" i="28"/>
  <c r="D643" i="28" s="1"/>
  <c r="L478" i="34"/>
  <c r="O302" i="34"/>
  <c r="I464" i="33"/>
  <c r="I249" i="33"/>
  <c r="I325" i="49"/>
  <c r="I482" i="49"/>
  <c r="O400" i="45"/>
  <c r="O500" i="45"/>
  <c r="J198" i="25"/>
  <c r="J452" i="25"/>
  <c r="G151" i="40"/>
  <c r="F148" i="40"/>
  <c r="F439" i="40"/>
  <c r="N425" i="51"/>
  <c r="M21" i="44"/>
  <c r="M409" i="44"/>
  <c r="F441" i="32"/>
  <c r="I151" i="32"/>
  <c r="N478" i="15"/>
  <c r="F302" i="15"/>
  <c r="F484" i="36"/>
  <c r="I328" i="36"/>
  <c r="O226" i="15"/>
  <c r="L460" i="15"/>
  <c r="N456" i="24"/>
  <c r="N480" i="51"/>
  <c r="K476" i="50"/>
  <c r="K299" i="50"/>
  <c r="I223" i="38"/>
  <c r="I458" i="38"/>
  <c r="J226" i="38"/>
  <c r="F476" i="26"/>
  <c r="F299" i="26"/>
  <c r="I322" i="28"/>
  <c r="H145" i="39"/>
  <c r="G151" i="39" s="1"/>
  <c r="N466" i="47"/>
  <c r="F252" i="47"/>
  <c r="L119" i="42"/>
  <c r="E504" i="47"/>
  <c r="H325" i="25"/>
  <c r="H482" i="25"/>
  <c r="I397" i="40"/>
  <c r="K400" i="49"/>
  <c r="K500" i="49"/>
  <c r="F299" i="46"/>
  <c r="F476" i="46"/>
  <c r="O400" i="52"/>
  <c r="L325" i="41"/>
  <c r="L482" i="41"/>
  <c r="E504" i="50"/>
  <c r="J249" i="36"/>
  <c r="J464" i="36"/>
  <c r="G397" i="52"/>
  <c r="D198" i="26"/>
  <c r="D452" i="26"/>
  <c r="H480" i="36"/>
  <c r="O482" i="27"/>
  <c r="O325" i="27"/>
  <c r="L151" i="39"/>
  <c r="I441" i="39"/>
  <c r="N421" i="32"/>
  <c r="N72" i="32"/>
  <c r="I400" i="49"/>
  <c r="I500" i="49"/>
  <c r="E500" i="45"/>
  <c r="E400" i="45"/>
  <c r="J452" i="39"/>
  <c r="J198" i="39"/>
  <c r="I413" i="27"/>
  <c r="N502" i="33"/>
  <c r="F403" i="33"/>
  <c r="O452" i="50"/>
  <c r="F328" i="39"/>
  <c r="F325" i="49"/>
  <c r="F482" i="49"/>
  <c r="H409" i="51"/>
  <c r="H21" i="51"/>
  <c r="O328" i="30"/>
  <c r="L484" i="30"/>
  <c r="N456" i="50"/>
  <c r="F325" i="43"/>
  <c r="F482" i="43"/>
  <c r="E148" i="38"/>
  <c r="E439" i="38"/>
  <c r="K476" i="47"/>
  <c r="K299" i="47"/>
  <c r="G476" i="36"/>
  <c r="G299" i="36"/>
  <c r="N458" i="26"/>
  <c r="N223" i="26"/>
  <c r="L252" i="36"/>
  <c r="I466" i="36"/>
  <c r="F322" i="40"/>
  <c r="I220" i="41"/>
  <c r="E480" i="28"/>
  <c r="D464" i="48"/>
  <c r="D249" i="48"/>
  <c r="F421" i="37"/>
  <c r="F72" i="37"/>
  <c r="N435" i="51"/>
  <c r="F125" i="51"/>
  <c r="O223" i="47"/>
  <c r="O458" i="47"/>
  <c r="J500" i="40"/>
  <c r="J400" i="40"/>
  <c r="I151" i="34"/>
  <c r="N476" i="28"/>
  <c r="N299" i="28"/>
  <c r="N484" i="47"/>
  <c r="F328" i="47"/>
  <c r="K437" i="43"/>
  <c r="E249" i="26"/>
  <c r="E464" i="26"/>
  <c r="O122" i="34"/>
  <c r="O433" i="34"/>
  <c r="K437" i="48"/>
  <c r="L148" i="47"/>
  <c r="L439" i="47"/>
  <c r="N466" i="45"/>
  <c r="F252" i="45"/>
  <c r="K452" i="38"/>
  <c r="K198" i="38"/>
  <c r="N462" i="42"/>
  <c r="E223" i="24"/>
  <c r="E458" i="24"/>
  <c r="G433" i="39"/>
  <c r="G122" i="39"/>
  <c r="I476" i="39"/>
  <c r="I299" i="39"/>
  <c r="J302" i="39"/>
  <c r="I122" i="42"/>
  <c r="I433" i="42"/>
  <c r="O452" i="42"/>
  <c r="O198" i="42"/>
  <c r="L122" i="40"/>
  <c r="L433" i="40"/>
  <c r="M125" i="40"/>
  <c r="G413" i="44"/>
  <c r="M302" i="25"/>
  <c r="L299" i="25"/>
  <c r="L476" i="25"/>
  <c r="E198" i="51"/>
  <c r="E452" i="51"/>
  <c r="F325" i="48"/>
  <c r="F482" i="48"/>
  <c r="G328" i="48"/>
  <c r="J299" i="51"/>
  <c r="J476" i="51"/>
  <c r="G223" i="28"/>
  <c r="G458" i="28"/>
  <c r="G452" i="32"/>
  <c r="F419" i="37"/>
  <c r="O125" i="25"/>
  <c r="L435" i="25"/>
  <c r="H46" i="30"/>
  <c r="H415" i="30"/>
  <c r="N437" i="46"/>
  <c r="F397" i="52"/>
  <c r="F460" i="44"/>
  <c r="I226" i="44"/>
  <c r="F460" i="27"/>
  <c r="I226" i="27"/>
  <c r="K46" i="37"/>
  <c r="K415" i="37"/>
  <c r="K421" i="36"/>
  <c r="K72" i="36"/>
  <c r="L75" i="41"/>
  <c r="I423" i="41"/>
  <c r="L403" i="38"/>
  <c r="I502" i="38"/>
  <c r="I478" i="27"/>
  <c r="L302" i="27"/>
  <c r="L435" i="15"/>
  <c r="O125" i="15"/>
  <c r="K299" i="38"/>
  <c r="K476" i="38"/>
  <c r="F423" i="32"/>
  <c r="I75" i="32"/>
  <c r="I441" i="51"/>
  <c r="L151" i="51"/>
  <c r="N425" i="33"/>
  <c r="K468" i="52"/>
  <c r="F464" i="24"/>
  <c r="F249" i="24"/>
  <c r="O252" i="24"/>
  <c r="L466" i="24"/>
  <c r="K462" i="36"/>
  <c r="N468" i="52"/>
  <c r="G328" i="30"/>
  <c r="F482" i="30"/>
  <c r="F325" i="30"/>
  <c r="N198" i="37"/>
  <c r="N452" i="37"/>
  <c r="M476" i="39"/>
  <c r="M299" i="39"/>
  <c r="H480" i="28"/>
  <c r="O419" i="52"/>
  <c r="K437" i="39"/>
  <c r="N480" i="38"/>
  <c r="N462" i="28"/>
  <c r="F252" i="41"/>
  <c r="N466" i="41"/>
  <c r="K468" i="33"/>
  <c r="E480" i="37"/>
  <c r="H504" i="37"/>
  <c r="E443" i="51"/>
  <c r="D476" i="39"/>
  <c r="D299" i="39"/>
  <c r="I223" i="31"/>
  <c r="I458" i="31"/>
  <c r="D249" i="41"/>
  <c r="D464" i="41"/>
  <c r="G500" i="34"/>
  <c r="G400" i="34"/>
  <c r="M476" i="31"/>
  <c r="M299" i="31"/>
  <c r="J452" i="46"/>
  <c r="F478" i="50"/>
  <c r="I302" i="50"/>
  <c r="D246" i="24"/>
  <c r="L413" i="52"/>
  <c r="J452" i="15"/>
  <c r="J198" i="15"/>
  <c r="K122" i="38"/>
  <c r="K433" i="38"/>
  <c r="L403" i="36"/>
  <c r="I502" i="36"/>
  <c r="M400" i="29"/>
  <c r="M500" i="29"/>
  <c r="O125" i="24"/>
  <c r="L435" i="24"/>
  <c r="I403" i="38"/>
  <c r="F502" i="38"/>
  <c r="L400" i="40"/>
  <c r="L500" i="40"/>
  <c r="H443" i="29"/>
  <c r="F397" i="28"/>
  <c r="N72" i="31"/>
  <c r="N421" i="31"/>
  <c r="O413" i="29"/>
  <c r="K480" i="28"/>
  <c r="M223" i="31"/>
  <c r="I125" i="36"/>
  <c r="F435" i="36"/>
  <c r="O498" i="40"/>
  <c r="D623" i="40" s="1"/>
  <c r="F125" i="42"/>
  <c r="N435" i="42"/>
  <c r="H486" i="49"/>
  <c r="I413" i="32"/>
  <c r="H148" i="41"/>
  <c r="H439" i="41"/>
  <c r="G223" i="51"/>
  <c r="G458" i="51"/>
  <c r="L198" i="50"/>
  <c r="L452" i="50"/>
  <c r="M201" i="50"/>
  <c r="L223" i="40"/>
  <c r="L458" i="40"/>
  <c r="F249" i="40"/>
  <c r="F464" i="40"/>
  <c r="J249" i="48"/>
  <c r="J464" i="48"/>
  <c r="E296" i="33"/>
  <c r="K148" i="39"/>
  <c r="K439" i="39"/>
  <c r="L223" i="31"/>
  <c r="L458" i="31"/>
  <c r="G476" i="30"/>
  <c r="G299" i="30"/>
  <c r="I125" i="51"/>
  <c r="F435" i="51"/>
  <c r="I435" i="52"/>
  <c r="L125" i="52"/>
  <c r="O201" i="39"/>
  <c r="L454" i="39"/>
  <c r="E458" i="36"/>
  <c r="E223" i="36"/>
  <c r="F460" i="37"/>
  <c r="I226" i="37"/>
  <c r="D433" i="34"/>
  <c r="D122" i="34"/>
  <c r="D220" i="26"/>
  <c r="D226" i="26" s="1"/>
  <c r="L249" i="41"/>
  <c r="L464" i="41"/>
  <c r="H500" i="29"/>
  <c r="F296" i="38"/>
  <c r="H443" i="43"/>
  <c r="J476" i="24"/>
  <c r="K148" i="46"/>
  <c r="K439" i="46"/>
  <c r="F419" i="35"/>
  <c r="K504" i="29"/>
  <c r="M421" i="15"/>
  <c r="M72" i="15"/>
  <c r="N500" i="27"/>
  <c r="N400" i="27"/>
  <c r="D403" i="27"/>
  <c r="D400" i="39"/>
  <c r="O198" i="38"/>
  <c r="O452" i="38"/>
  <c r="K480" i="27"/>
  <c r="E462" i="40"/>
  <c r="I198" i="24"/>
  <c r="I452" i="24"/>
  <c r="M482" i="44"/>
  <c r="M325" i="44"/>
  <c r="H486" i="35"/>
  <c r="O75" i="34"/>
  <c r="L423" i="34"/>
  <c r="I419" i="48"/>
  <c r="M415" i="31"/>
  <c r="M46" i="31"/>
  <c r="E425" i="33"/>
  <c r="L419" i="36"/>
  <c r="H452" i="30"/>
  <c r="H198" i="30"/>
  <c r="F75" i="34"/>
  <c r="N72" i="38"/>
  <c r="N421" i="38"/>
  <c r="E456" i="24"/>
  <c r="L125" i="39"/>
  <c r="I435" i="39"/>
  <c r="L299" i="32"/>
  <c r="L476" i="32"/>
  <c r="I220" i="52"/>
  <c r="H504" i="39"/>
  <c r="F151" i="30"/>
  <c r="N441" i="30"/>
  <c r="H437" i="34"/>
  <c r="I460" i="46"/>
  <c r="L226" i="46"/>
  <c r="N478" i="32"/>
  <c r="F302" i="32"/>
  <c r="H122" i="38"/>
  <c r="H433" i="38"/>
  <c r="E409" i="40"/>
  <c r="E21" i="40"/>
  <c r="N484" i="38"/>
  <c r="F328" i="38"/>
  <c r="K437" i="15"/>
  <c r="I502" i="31"/>
  <c r="I460" i="25"/>
  <c r="L226" i="25"/>
  <c r="E325" i="39"/>
  <c r="E482" i="39"/>
  <c r="L484" i="27"/>
  <c r="O328" i="27"/>
  <c r="I252" i="41"/>
  <c r="K425" i="29"/>
  <c r="G415" i="30"/>
  <c r="G46" i="30"/>
  <c r="F299" i="31"/>
  <c r="F476" i="31"/>
  <c r="I299" i="45"/>
  <c r="I476" i="45"/>
  <c r="E443" i="31"/>
  <c r="L441" i="50"/>
  <c r="O151" i="50"/>
  <c r="H443" i="25"/>
  <c r="F502" i="36"/>
  <c r="I403" i="36"/>
  <c r="H425" i="52"/>
  <c r="F249" i="34"/>
  <c r="F464" i="34"/>
  <c r="E437" i="47"/>
  <c r="L403" i="15"/>
  <c r="F419" i="51"/>
  <c r="M299" i="29"/>
  <c r="M476" i="29"/>
  <c r="I148" i="28"/>
  <c r="J151" i="28"/>
  <c r="I439" i="28"/>
  <c r="G500" i="24"/>
  <c r="G400" i="24"/>
  <c r="N452" i="33"/>
  <c r="N198" i="33"/>
  <c r="N246" i="26"/>
  <c r="H437" i="36"/>
  <c r="D476" i="29"/>
  <c r="D299" i="29"/>
  <c r="I249" i="34"/>
  <c r="I464" i="34"/>
  <c r="F439" i="44"/>
  <c r="F148" i="44"/>
  <c r="H425" i="42"/>
  <c r="N466" i="24"/>
  <c r="F252" i="24"/>
  <c r="O223" i="26"/>
  <c r="O458" i="26"/>
  <c r="O409" i="40"/>
  <c r="O21" i="40"/>
  <c r="K421" i="27"/>
  <c r="K72" i="27"/>
  <c r="K468" i="51"/>
  <c r="N460" i="28"/>
  <c r="F226" i="28"/>
  <c r="K458" i="38"/>
  <c r="K223" i="38"/>
  <c r="J476" i="26"/>
  <c r="G431" i="26"/>
  <c r="L413" i="37"/>
  <c r="G299" i="25"/>
  <c r="G476" i="25"/>
  <c r="E468" i="29"/>
  <c r="N504" i="29"/>
  <c r="K476" i="25"/>
  <c r="K299" i="25"/>
  <c r="L195" i="40"/>
  <c r="E122" i="30"/>
  <c r="E433" i="30"/>
  <c r="L198" i="48"/>
  <c r="L452" i="48"/>
  <c r="M201" i="48"/>
  <c r="D223" i="32"/>
  <c r="D458" i="32"/>
  <c r="K468" i="45"/>
  <c r="O75" i="45"/>
  <c r="N456" i="48"/>
  <c r="H443" i="37"/>
  <c r="F441" i="28"/>
  <c r="I151" i="28"/>
  <c r="N441" i="38"/>
  <c r="F151" i="38"/>
  <c r="L72" i="26"/>
  <c r="L421" i="26"/>
  <c r="K72" i="29"/>
  <c r="K421" i="29"/>
  <c r="K458" i="26"/>
  <c r="K223" i="26"/>
  <c r="L72" i="30"/>
  <c r="L421" i="30"/>
  <c r="N462" i="44"/>
  <c r="N502" i="44"/>
  <c r="F403" i="44"/>
  <c r="N443" i="30"/>
  <c r="G400" i="31"/>
  <c r="G500" i="31"/>
  <c r="I413" i="29"/>
  <c r="M500" i="30"/>
  <c r="M400" i="30"/>
  <c r="F75" i="51"/>
  <c r="N423" i="51"/>
  <c r="H409" i="43"/>
  <c r="H21" i="43"/>
  <c r="I201" i="50"/>
  <c r="F454" i="50"/>
  <c r="N460" i="32"/>
  <c r="F226" i="32"/>
  <c r="H482" i="44"/>
  <c r="H325" i="44"/>
  <c r="G421" i="36"/>
  <c r="G72" i="36"/>
  <c r="K500" i="33"/>
  <c r="K400" i="33"/>
  <c r="L125" i="46"/>
  <c r="I435" i="46"/>
  <c r="I119" i="29"/>
  <c r="F421" i="40"/>
  <c r="F72" i="40"/>
  <c r="I400" i="29"/>
  <c r="J403" i="29"/>
  <c r="I500" i="29"/>
  <c r="F75" i="26"/>
  <c r="N423" i="26"/>
  <c r="K122" i="49"/>
  <c r="K433" i="49"/>
  <c r="F439" i="35"/>
  <c r="F148" i="35"/>
  <c r="N223" i="40"/>
  <c r="N458" i="40"/>
  <c r="K456" i="24"/>
  <c r="F482" i="35"/>
  <c r="F325" i="35"/>
  <c r="O325" i="50"/>
  <c r="O482" i="50"/>
  <c r="E486" i="43"/>
  <c r="M21" i="52"/>
  <c r="M409" i="52"/>
  <c r="I403" i="25"/>
  <c r="F502" i="25"/>
  <c r="G325" i="41"/>
  <c r="G482" i="41"/>
  <c r="K72" i="38"/>
  <c r="K421" i="38"/>
  <c r="L403" i="50"/>
  <c r="I502" i="50"/>
  <c r="H433" i="44"/>
  <c r="H122" i="44"/>
  <c r="K46" i="33"/>
  <c r="K415" i="33"/>
  <c r="N423" i="33"/>
  <c r="F75" i="33"/>
  <c r="M433" i="43"/>
  <c r="M122" i="43"/>
  <c r="O482" i="42"/>
  <c r="O325" i="42"/>
  <c r="E299" i="49"/>
  <c r="E476" i="49"/>
  <c r="E468" i="50"/>
  <c r="F302" i="31"/>
  <c r="N478" i="31"/>
  <c r="E443" i="42"/>
  <c r="K21" i="44"/>
  <c r="K409" i="44"/>
  <c r="K462" i="46"/>
  <c r="I419" i="15"/>
  <c r="F125" i="43"/>
  <c r="E437" i="52"/>
  <c r="M400" i="38"/>
  <c r="M500" i="38"/>
  <c r="O226" i="46"/>
  <c r="L460" i="46"/>
  <c r="H452" i="45"/>
  <c r="H198" i="45"/>
  <c r="H456" i="43"/>
  <c r="L125" i="30"/>
  <c r="I435" i="30"/>
  <c r="L435" i="34"/>
  <c r="O125" i="34"/>
  <c r="K462" i="25"/>
  <c r="F252" i="46"/>
  <c r="H72" i="36"/>
  <c r="H421" i="36"/>
  <c r="L413" i="29"/>
  <c r="N425" i="24"/>
  <c r="L322" i="33"/>
  <c r="K464" i="43"/>
  <c r="K249" i="43"/>
  <c r="M415" i="44"/>
  <c r="M46" i="44"/>
  <c r="H482" i="26"/>
  <c r="H325" i="26"/>
  <c r="J476" i="39"/>
  <c r="J299" i="39"/>
  <c r="L397" i="45"/>
  <c r="N443" i="50"/>
  <c r="N296" i="36"/>
  <c r="I302" i="32"/>
  <c r="H486" i="41"/>
  <c r="G458" i="15"/>
  <c r="G223" i="15"/>
  <c r="O403" i="37"/>
  <c r="L502" i="37"/>
  <c r="K504" i="52"/>
  <c r="N223" i="30"/>
  <c r="N458" i="30"/>
  <c r="F296" i="34"/>
  <c r="H480" i="37"/>
  <c r="G433" i="31"/>
  <c r="G122" i="31"/>
  <c r="O122" i="24"/>
  <c r="O433" i="24"/>
  <c r="O226" i="25"/>
  <c r="L460" i="25"/>
  <c r="L435" i="37"/>
  <c r="O125" i="37"/>
  <c r="O148" i="28"/>
  <c r="O439" i="28"/>
  <c r="L435" i="50"/>
  <c r="O125" i="50"/>
  <c r="G223" i="34"/>
  <c r="G458" i="34"/>
  <c r="L419" i="27"/>
  <c r="K72" i="32"/>
  <c r="K421" i="32"/>
  <c r="O452" i="49"/>
  <c r="O198" i="49"/>
  <c r="I252" i="48"/>
  <c r="F466" i="48"/>
  <c r="K468" i="34"/>
  <c r="D24" i="48"/>
  <c r="D413" i="48" s="1"/>
  <c r="I476" i="48"/>
  <c r="I299" i="48"/>
  <c r="E249" i="50"/>
  <c r="E464" i="50"/>
  <c r="K433" i="30"/>
  <c r="K122" i="30"/>
  <c r="H437" i="50"/>
  <c r="F403" i="30"/>
  <c r="N502" i="30"/>
  <c r="I226" i="31"/>
  <c r="F460" i="31"/>
  <c r="E325" i="28"/>
  <c r="E482" i="28"/>
  <c r="K421" i="42"/>
  <c r="K72" i="42"/>
  <c r="D482" i="28"/>
  <c r="D325" i="28"/>
  <c r="K425" i="33"/>
  <c r="L220" i="29"/>
  <c r="K452" i="28"/>
  <c r="F500" i="49"/>
  <c r="F400" i="49"/>
  <c r="G403" i="49"/>
  <c r="J500" i="41"/>
  <c r="J400" i="41"/>
  <c r="F249" i="27"/>
  <c r="F464" i="27"/>
  <c r="L419" i="34"/>
  <c r="N443" i="51"/>
  <c r="N435" i="15"/>
  <c r="F125" i="15"/>
  <c r="O299" i="37"/>
  <c r="O476" i="37"/>
  <c r="N456" i="27"/>
  <c r="O151" i="15"/>
  <c r="L441" i="15"/>
  <c r="M449" i="47"/>
  <c r="F454" i="30"/>
  <c r="I201" i="30"/>
  <c r="H437" i="38"/>
  <c r="L413" i="41"/>
  <c r="N435" i="34"/>
  <c r="F125" i="34"/>
  <c r="L201" i="30"/>
  <c r="I454" i="30"/>
  <c r="L441" i="35"/>
  <c r="O151" i="35"/>
  <c r="N249" i="51"/>
  <c r="N464" i="51"/>
  <c r="O403" i="52"/>
  <c r="L502" i="52"/>
  <c r="L328" i="50"/>
  <c r="I484" i="50"/>
  <c r="D49" i="28"/>
  <c r="H69" i="32"/>
  <c r="N69" i="46"/>
  <c r="L413" i="46"/>
  <c r="K456" i="27"/>
  <c r="L413" i="44"/>
  <c r="H433" i="40"/>
  <c r="H122" i="40"/>
  <c r="I452" i="48"/>
  <c r="I198" i="48"/>
  <c r="N452" i="40"/>
  <c r="N198" i="40"/>
  <c r="L226" i="34"/>
  <c r="I460" i="34"/>
  <c r="G464" i="36"/>
  <c r="G249" i="36"/>
  <c r="H468" i="26"/>
  <c r="K425" i="24"/>
  <c r="N468" i="40"/>
  <c r="F460" i="51"/>
  <c r="I226" i="51"/>
  <c r="E443" i="44"/>
  <c r="L454" i="52"/>
  <c r="O201" i="52"/>
  <c r="F226" i="39"/>
  <c r="N460" i="39"/>
  <c r="O413" i="48"/>
  <c r="H198" i="47"/>
  <c r="H452" i="47"/>
  <c r="L302" i="40"/>
  <c r="I478" i="40"/>
  <c r="I454" i="26"/>
  <c r="L201" i="26"/>
  <c r="N69" i="47"/>
  <c r="K456" i="25"/>
  <c r="G421" i="42"/>
  <c r="G72" i="42"/>
  <c r="L69" i="24"/>
  <c r="M72" i="51"/>
  <c r="M421" i="51"/>
  <c r="N466" i="27"/>
  <c r="F252" i="27"/>
  <c r="N456" i="45"/>
  <c r="L145" i="32"/>
  <c r="I201" i="27"/>
  <c r="F454" i="27"/>
  <c r="E325" i="47"/>
  <c r="H72" i="25"/>
  <c r="H421" i="25"/>
  <c r="I476" i="51"/>
  <c r="I299" i="51"/>
  <c r="I466" i="37"/>
  <c r="L252" i="37"/>
  <c r="L325" i="48"/>
  <c r="L482" i="48"/>
  <c r="M328" i="48"/>
  <c r="E468" i="39"/>
  <c r="O302" i="35"/>
  <c r="L478" i="35"/>
  <c r="N468" i="27"/>
  <c r="L423" i="43"/>
  <c r="O75" i="43"/>
  <c r="G122" i="26"/>
  <c r="G433" i="26"/>
  <c r="F151" i="34"/>
  <c r="N441" i="34"/>
  <c r="K425" i="44"/>
  <c r="E433" i="45"/>
  <c r="E122" i="45"/>
  <c r="H476" i="31"/>
  <c r="H299" i="31"/>
  <c r="I249" i="30"/>
  <c r="I464" i="30"/>
  <c r="N462" i="33"/>
  <c r="E443" i="33"/>
  <c r="F72" i="29"/>
  <c r="F421" i="29"/>
  <c r="K480" i="48"/>
  <c r="L478" i="49"/>
  <c r="O302" i="49"/>
  <c r="O419" i="37"/>
  <c r="I435" i="26"/>
  <c r="L125" i="26"/>
  <c r="E504" i="30"/>
  <c r="F482" i="33"/>
  <c r="F325" i="33"/>
  <c r="N482" i="29"/>
  <c r="D328" i="29"/>
  <c r="N325" i="29"/>
  <c r="G226" i="28"/>
  <c r="F223" i="28"/>
  <c r="F458" i="28"/>
  <c r="L419" i="31"/>
  <c r="F125" i="25"/>
  <c r="N435" i="25"/>
  <c r="D322" i="31"/>
  <c r="L478" i="31"/>
  <c r="O302" i="31"/>
  <c r="M409" i="34"/>
  <c r="M21" i="34"/>
  <c r="K433" i="41"/>
  <c r="K122" i="41"/>
  <c r="N486" i="42"/>
  <c r="E452" i="27"/>
  <c r="E198" i="27"/>
  <c r="O419" i="46"/>
  <c r="E468" i="40"/>
  <c r="O439" i="15"/>
  <c r="O148" i="15"/>
  <c r="N325" i="48"/>
  <c r="N482" i="48"/>
  <c r="N425" i="25"/>
  <c r="I439" i="35"/>
  <c r="I148" i="35"/>
  <c r="D249" i="46"/>
  <c r="D464" i="46"/>
  <c r="F419" i="46"/>
  <c r="H480" i="42"/>
  <c r="M403" i="34"/>
  <c r="O325" i="15"/>
  <c r="O482" i="15"/>
  <c r="G464" i="30"/>
  <c r="G249" i="30"/>
  <c r="H468" i="29"/>
  <c r="F72" i="33"/>
  <c r="F421" i="33"/>
  <c r="F484" i="47"/>
  <c r="I328" i="47"/>
  <c r="H249" i="52"/>
  <c r="H464" i="52"/>
  <c r="M476" i="38"/>
  <c r="M299" i="38"/>
  <c r="E443" i="32"/>
  <c r="D643" i="32" s="1"/>
  <c r="H223" i="28"/>
  <c r="H458" i="28"/>
  <c r="E46" i="26"/>
  <c r="E415" i="26"/>
  <c r="I454" i="15"/>
  <c r="L201" i="15"/>
  <c r="F299" i="30"/>
  <c r="F476" i="30"/>
  <c r="D433" i="37"/>
  <c r="D122" i="37"/>
  <c r="E504" i="15"/>
  <c r="K462" i="29"/>
  <c r="J409" i="32"/>
  <c r="J21" i="32"/>
  <c r="E425" i="46"/>
  <c r="M299" i="33"/>
  <c r="E443" i="47"/>
  <c r="I502" i="25"/>
  <c r="L403" i="25"/>
  <c r="J439" i="42"/>
  <c r="J148" i="42"/>
  <c r="N72" i="28"/>
  <c r="N421" i="28"/>
  <c r="D46" i="38"/>
  <c r="D415" i="38"/>
  <c r="N452" i="25"/>
  <c r="N198" i="25"/>
  <c r="D201" i="25"/>
  <c r="D456" i="25" s="1"/>
  <c r="K482" i="31"/>
  <c r="K325" i="31"/>
  <c r="N249" i="49"/>
  <c r="N464" i="49"/>
  <c r="K223" i="51"/>
  <c r="K458" i="51"/>
  <c r="I201" i="40"/>
  <c r="F454" i="40"/>
  <c r="J433" i="41"/>
  <c r="J122" i="41"/>
  <c r="G482" i="24"/>
  <c r="G325" i="24"/>
  <c r="E486" i="28"/>
  <c r="E249" i="31"/>
  <c r="E464" i="31"/>
  <c r="D249" i="28"/>
  <c r="D464" i="28"/>
  <c r="K409" i="35"/>
  <c r="K21" i="35"/>
  <c r="M464" i="29"/>
  <c r="M249" i="29"/>
  <c r="K437" i="33"/>
  <c r="I413" i="31"/>
  <c r="H122" i="51"/>
  <c r="H433" i="51"/>
  <c r="J198" i="30"/>
  <c r="J452" i="30"/>
  <c r="L201" i="31"/>
  <c r="D223" i="31"/>
  <c r="D458" i="31"/>
  <c r="N437" i="32"/>
  <c r="F419" i="34"/>
  <c r="O75" i="42"/>
  <c r="L423" i="42"/>
  <c r="I439" i="46"/>
  <c r="I148" i="46"/>
  <c r="J151" i="46"/>
  <c r="D409" i="29"/>
  <c r="D21" i="29"/>
  <c r="E464" i="25"/>
  <c r="E249" i="25"/>
  <c r="I466" i="38"/>
  <c r="L252" i="38"/>
  <c r="N443" i="28"/>
  <c r="K425" i="32"/>
  <c r="F299" i="42"/>
  <c r="F476" i="42"/>
  <c r="F435" i="15"/>
  <c r="I125" i="15"/>
  <c r="F119" i="37"/>
  <c r="H400" i="33"/>
  <c r="H500" i="33"/>
  <c r="F421" i="39"/>
  <c r="F72" i="39"/>
  <c r="O226" i="26"/>
  <c r="L460" i="26"/>
  <c r="M195" i="39"/>
  <c r="H462" i="37"/>
  <c r="F328" i="15"/>
  <c r="N484" i="15"/>
  <c r="E464" i="29"/>
  <c r="E249" i="29"/>
  <c r="I439" i="24"/>
  <c r="I148" i="24"/>
  <c r="J151" i="24"/>
  <c r="E437" i="45"/>
  <c r="L198" i="46"/>
  <c r="L452" i="46"/>
  <c r="F482" i="24"/>
  <c r="F325" i="24"/>
  <c r="H480" i="32"/>
  <c r="H72" i="51"/>
  <c r="H421" i="51"/>
  <c r="G46" i="51"/>
  <c r="G415" i="51"/>
  <c r="H69" i="24"/>
  <c r="F328" i="45"/>
  <c r="N484" i="45"/>
  <c r="F145" i="45"/>
  <c r="O433" i="30"/>
  <c r="O299" i="25"/>
  <c r="O476" i="25"/>
  <c r="N480" i="49"/>
  <c r="D249" i="52"/>
  <c r="D464" i="52"/>
  <c r="N468" i="26"/>
  <c r="I419" i="47"/>
  <c r="M452" i="47"/>
  <c r="O419" i="27"/>
  <c r="L246" i="31"/>
  <c r="N456" i="29"/>
  <c r="L75" i="48"/>
  <c r="I423" i="48"/>
  <c r="K462" i="42"/>
  <c r="J400" i="35"/>
  <c r="J500" i="35"/>
  <c r="F439" i="15"/>
  <c r="F148" i="15"/>
  <c r="J400" i="48"/>
  <c r="J500" i="48"/>
  <c r="N425" i="31"/>
  <c r="F466" i="32"/>
  <c r="I252" i="32"/>
  <c r="K437" i="45"/>
  <c r="E21" i="52"/>
  <c r="E409" i="52"/>
  <c r="H21" i="46"/>
  <c r="H409" i="46"/>
  <c r="I299" i="29"/>
  <c r="I476" i="29"/>
  <c r="N456" i="47"/>
  <c r="I458" i="47"/>
  <c r="I223" i="47"/>
  <c r="N433" i="29"/>
  <c r="N122" i="29"/>
  <c r="E437" i="37"/>
  <c r="F75" i="40"/>
  <c r="N437" i="36"/>
  <c r="J400" i="44"/>
  <c r="J500" i="44"/>
  <c r="D400" i="47"/>
  <c r="D500" i="47"/>
  <c r="K72" i="52"/>
  <c r="K421" i="52"/>
  <c r="I433" i="43"/>
  <c r="I122" i="43"/>
  <c r="J125" i="43"/>
  <c r="F452" i="45"/>
  <c r="G201" i="45"/>
  <c r="F198" i="45"/>
  <c r="N456" i="26"/>
  <c r="I151" i="50"/>
  <c r="F441" i="50"/>
  <c r="K443" i="30"/>
  <c r="H486" i="47"/>
  <c r="N454" i="45"/>
  <c r="F201" i="45"/>
  <c r="F456" i="45" s="1"/>
  <c r="D49" i="34"/>
  <c r="H504" i="51"/>
  <c r="I252" i="46"/>
  <c r="F466" i="46"/>
  <c r="E145" i="45"/>
  <c r="L226" i="32"/>
  <c r="I460" i="32"/>
  <c r="O195" i="15"/>
  <c r="L413" i="34"/>
  <c r="M474" i="40"/>
  <c r="M24" i="32"/>
  <c r="J49" i="15"/>
  <c r="J49" i="40"/>
  <c r="D24" i="49"/>
  <c r="D413" i="49" s="1"/>
  <c r="G24" i="41"/>
  <c r="M49" i="29"/>
  <c r="M413" i="46"/>
  <c r="AT23" i="17"/>
  <c r="AO23" i="17"/>
  <c r="AQ23" i="17"/>
  <c r="AR23" i="17"/>
  <c r="N441" i="40"/>
  <c r="F151" i="40"/>
  <c r="G409" i="30"/>
  <c r="G21" i="30"/>
  <c r="K148" i="44"/>
  <c r="K439" i="44"/>
  <c r="K468" i="32"/>
  <c r="E504" i="37"/>
  <c r="J500" i="43"/>
  <c r="J400" i="43"/>
  <c r="H462" i="38"/>
  <c r="J421" i="26"/>
  <c r="J72" i="26"/>
  <c r="I302" i="36"/>
  <c r="F478" i="36"/>
  <c r="N486" i="30"/>
  <c r="G439" i="34"/>
  <c r="G148" i="34"/>
  <c r="E452" i="33"/>
  <c r="E198" i="33"/>
  <c r="O148" i="51"/>
  <c r="O439" i="51"/>
  <c r="I419" i="32"/>
  <c r="F75" i="49"/>
  <c r="N423" i="49"/>
  <c r="I125" i="49"/>
  <c r="F435" i="49"/>
  <c r="E400" i="34"/>
  <c r="E500" i="34"/>
  <c r="D249" i="33"/>
  <c r="D464" i="33"/>
  <c r="D433" i="38"/>
  <c r="D122" i="38"/>
  <c r="H480" i="50"/>
  <c r="E21" i="37"/>
  <c r="E409" i="37"/>
  <c r="I201" i="31"/>
  <c r="F454" i="31"/>
  <c r="O452" i="34"/>
  <c r="O198" i="34"/>
  <c r="D223" i="47"/>
  <c r="D458" i="47"/>
  <c r="I413" i="40"/>
  <c r="O46" i="51"/>
  <c r="O415" i="51"/>
  <c r="D433" i="29"/>
  <c r="D122" i="29"/>
  <c r="D72" i="33"/>
  <c r="D421" i="33"/>
  <c r="E462" i="41"/>
  <c r="H504" i="43"/>
  <c r="O249" i="42"/>
  <c r="O464" i="42"/>
  <c r="N452" i="29"/>
  <c r="N198" i="29"/>
  <c r="I464" i="46"/>
  <c r="I249" i="46"/>
  <c r="K486" i="49"/>
  <c r="F125" i="36"/>
  <c r="N435" i="36"/>
  <c r="I201" i="51"/>
  <c r="F454" i="51"/>
  <c r="O437" i="38"/>
  <c r="J421" i="30"/>
  <c r="J72" i="30"/>
  <c r="M148" i="38"/>
  <c r="M439" i="38"/>
  <c r="K425" i="30"/>
  <c r="N443" i="25"/>
  <c r="L302" i="33"/>
  <c r="I478" i="33"/>
  <c r="N486" i="24"/>
  <c r="E122" i="33"/>
  <c r="E433" i="33"/>
  <c r="K462" i="27"/>
  <c r="H480" i="52"/>
  <c r="O413" i="35"/>
  <c r="I502" i="51"/>
  <c r="L403" i="51"/>
  <c r="F500" i="40"/>
  <c r="F400" i="40"/>
  <c r="K21" i="49"/>
  <c r="K409" i="49"/>
  <c r="F435" i="46"/>
  <c r="I125" i="46"/>
  <c r="G400" i="27"/>
  <c r="G500" i="27"/>
  <c r="G223" i="35"/>
  <c r="G458" i="35"/>
  <c r="K409" i="32"/>
  <c r="K21" i="32"/>
  <c r="O75" i="38"/>
  <c r="L423" i="38"/>
  <c r="O413" i="47"/>
  <c r="O409" i="44"/>
  <c r="O21" i="44"/>
  <c r="O403" i="49"/>
  <c r="L502" i="49"/>
  <c r="D500" i="49"/>
  <c r="D400" i="49"/>
  <c r="G415" i="26"/>
  <c r="G46" i="26"/>
  <c r="O249" i="34"/>
  <c r="O464" i="34"/>
  <c r="E122" i="24"/>
  <c r="E433" i="24"/>
  <c r="N454" i="44"/>
  <c r="F201" i="44"/>
  <c r="F456" i="44" s="1"/>
  <c r="D452" i="34"/>
  <c r="D198" i="34"/>
  <c r="I454" i="35"/>
  <c r="L201" i="35"/>
  <c r="H456" i="48"/>
  <c r="N486" i="25"/>
  <c r="D409" i="33"/>
  <c r="D21" i="33"/>
  <c r="E456" i="40"/>
  <c r="F302" i="38"/>
  <c r="N478" i="38"/>
  <c r="F431" i="28"/>
  <c r="O122" i="27"/>
  <c r="O433" i="27"/>
  <c r="K223" i="30"/>
  <c r="K458" i="30"/>
  <c r="L464" i="51"/>
  <c r="L249" i="51"/>
  <c r="I223" i="40"/>
  <c r="I458" i="40"/>
  <c r="L151" i="34"/>
  <c r="I441" i="34"/>
  <c r="J223" i="37"/>
  <c r="J458" i="37"/>
  <c r="E500" i="33"/>
  <c r="E400" i="33"/>
  <c r="H223" i="39"/>
  <c r="H458" i="39"/>
  <c r="E468" i="48"/>
  <c r="N482" i="52"/>
  <c r="N325" i="52"/>
  <c r="D328" i="52"/>
  <c r="H504" i="15"/>
  <c r="E223" i="39"/>
  <c r="E458" i="39"/>
  <c r="K456" i="50"/>
  <c r="M452" i="49"/>
  <c r="M198" i="49"/>
  <c r="O482" i="30"/>
  <c r="O325" i="30"/>
  <c r="L458" i="47"/>
  <c r="L223" i="47"/>
  <c r="D452" i="28"/>
  <c r="D198" i="28"/>
  <c r="F148" i="42"/>
  <c r="F439" i="42"/>
  <c r="K425" i="39"/>
  <c r="D325" i="52"/>
  <c r="D482" i="52"/>
  <c r="I125" i="50"/>
  <c r="F435" i="50"/>
  <c r="K480" i="29"/>
  <c r="E437" i="48"/>
  <c r="E480" i="39"/>
  <c r="E325" i="29"/>
  <c r="E482" i="29"/>
  <c r="L299" i="27"/>
  <c r="L476" i="27"/>
  <c r="H325" i="30"/>
  <c r="H482" i="30"/>
  <c r="N468" i="30"/>
  <c r="O400" i="36"/>
  <c r="O500" i="36"/>
  <c r="L201" i="34"/>
  <c r="I454" i="34"/>
  <c r="E464" i="43"/>
  <c r="L452" i="44"/>
  <c r="L198" i="44"/>
  <c r="N72" i="25"/>
  <c r="N421" i="25"/>
  <c r="I500" i="44"/>
  <c r="I400" i="44"/>
  <c r="K456" i="26"/>
  <c r="J464" i="42"/>
  <c r="J249" i="42"/>
  <c r="N433" i="38"/>
  <c r="N122" i="38"/>
  <c r="F441" i="49"/>
  <c r="I151" i="49"/>
  <c r="F484" i="37"/>
  <c r="I328" i="37"/>
  <c r="J409" i="15"/>
  <c r="J21" i="15"/>
  <c r="F403" i="51"/>
  <c r="N502" i="51"/>
  <c r="J419" i="49"/>
  <c r="G24" i="32"/>
  <c r="J419" i="34"/>
  <c r="AO26" i="17"/>
  <c r="AQ26" i="17"/>
  <c r="AR26" i="17"/>
  <c r="AT26" i="17"/>
  <c r="J482" i="48"/>
  <c r="J325" i="48"/>
  <c r="K425" i="40"/>
  <c r="M482" i="38"/>
  <c r="M325" i="38"/>
  <c r="F148" i="24"/>
  <c r="F439" i="24"/>
  <c r="N21" i="36"/>
  <c r="N409" i="36"/>
  <c r="D24" i="36"/>
  <c r="D413" i="36" s="1"/>
  <c r="N435" i="28"/>
  <c r="F125" i="28"/>
  <c r="F419" i="33"/>
  <c r="N462" i="51"/>
  <c r="N484" i="24"/>
  <c r="F328" i="24"/>
  <c r="E456" i="44"/>
  <c r="F480" i="42"/>
  <c r="I466" i="15"/>
  <c r="L252" i="15"/>
  <c r="D24" i="34"/>
  <c r="D413" i="34" s="1"/>
  <c r="N409" i="34"/>
  <c r="N21" i="34"/>
  <c r="M122" i="26"/>
  <c r="M433" i="26"/>
  <c r="E480" i="46"/>
  <c r="N452" i="28"/>
  <c r="N198" i="28"/>
  <c r="E468" i="52"/>
  <c r="H486" i="45"/>
  <c r="H486" i="44"/>
  <c r="N400" i="45"/>
  <c r="N500" i="45"/>
  <c r="N464" i="28"/>
  <c r="N249" i="28"/>
  <c r="K415" i="50"/>
  <c r="K46" i="50"/>
  <c r="N454" i="28"/>
  <c r="F201" i="28"/>
  <c r="F456" i="28" s="1"/>
  <c r="F478" i="25"/>
  <c r="I302" i="25"/>
  <c r="F252" i="43"/>
  <c r="N466" i="43"/>
  <c r="L454" i="51"/>
  <c r="O201" i="51"/>
  <c r="K46" i="26"/>
  <c r="K415" i="26"/>
  <c r="D415" i="40"/>
  <c r="D46" i="40"/>
  <c r="F458" i="46"/>
  <c r="F223" i="46"/>
  <c r="J322" i="24"/>
  <c r="D72" i="49"/>
  <c r="D421" i="49"/>
  <c r="O328" i="51"/>
  <c r="L484" i="51"/>
  <c r="L226" i="39"/>
  <c r="I460" i="39"/>
  <c r="H443" i="28"/>
  <c r="N500" i="38"/>
  <c r="N400" i="38"/>
  <c r="H425" i="25"/>
  <c r="H249" i="47"/>
  <c r="H464" i="47"/>
  <c r="D433" i="35"/>
  <c r="D122" i="35"/>
  <c r="L226" i="37"/>
  <c r="I460" i="37"/>
  <c r="E456" i="49"/>
  <c r="N122" i="46"/>
  <c r="N433" i="46"/>
  <c r="N415" i="50"/>
  <c r="N46" i="50"/>
  <c r="D49" i="50"/>
  <c r="N454" i="35"/>
  <c r="F201" i="35"/>
  <c r="F456" i="35" s="1"/>
  <c r="I423" i="45"/>
  <c r="L75" i="45"/>
  <c r="N486" i="45"/>
  <c r="H437" i="47"/>
  <c r="D220" i="44"/>
  <c r="M458" i="32"/>
  <c r="M223" i="32"/>
  <c r="H198" i="40"/>
  <c r="H452" i="40"/>
  <c r="F452" i="28"/>
  <c r="F198" i="28"/>
  <c r="G201" i="28"/>
  <c r="E437" i="24"/>
  <c r="L421" i="25"/>
  <c r="M75" i="25"/>
  <c r="L72" i="25"/>
  <c r="I328" i="32"/>
  <c r="F484" i="32"/>
  <c r="H462" i="32"/>
  <c r="D296" i="15"/>
  <c r="L69" i="47"/>
  <c r="J69" i="40"/>
  <c r="G119" i="42"/>
  <c r="E443" i="48"/>
  <c r="H468" i="46"/>
  <c r="M195" i="31"/>
  <c r="M397" i="28"/>
  <c r="L423" i="46"/>
  <c r="O75" i="46"/>
  <c r="H220" i="45"/>
  <c r="K480" i="39"/>
  <c r="E246" i="33"/>
  <c r="K468" i="39"/>
  <c r="G246" i="47"/>
  <c r="G252" i="47" s="1"/>
  <c r="G145" i="24"/>
  <c r="N454" i="50"/>
  <c r="F201" i="50"/>
  <c r="F456" i="50" s="1"/>
  <c r="L421" i="50"/>
  <c r="L72" i="50"/>
  <c r="E486" i="42"/>
  <c r="J148" i="52"/>
  <c r="J439" i="52"/>
  <c r="L148" i="30"/>
  <c r="L439" i="30"/>
  <c r="K504" i="33"/>
  <c r="L460" i="48"/>
  <c r="O226" i="48"/>
  <c r="L220" i="38"/>
  <c r="N484" i="30"/>
  <c r="F328" i="30"/>
  <c r="F72" i="28"/>
  <c r="F421" i="28"/>
  <c r="L476" i="42"/>
  <c r="L299" i="42"/>
  <c r="M302" i="42"/>
  <c r="M415" i="40"/>
  <c r="M46" i="40"/>
  <c r="L413" i="31"/>
  <c r="F419" i="39"/>
  <c r="J400" i="15"/>
  <c r="J500" i="15"/>
  <c r="O302" i="15"/>
  <c r="L478" i="15"/>
  <c r="L21" i="45"/>
  <c r="L409" i="45"/>
  <c r="M24" i="45"/>
  <c r="O223" i="49"/>
  <c r="O458" i="49"/>
  <c r="E462" i="29"/>
  <c r="G46" i="38"/>
  <c r="G415" i="38"/>
  <c r="N504" i="47"/>
  <c r="J246" i="45"/>
  <c r="J252" i="45" s="1"/>
  <c r="G325" i="34"/>
  <c r="G482" i="34"/>
  <c r="E482" i="49"/>
  <c r="E325" i="49"/>
  <c r="J195" i="35"/>
  <c r="K119" i="42"/>
  <c r="K198" i="41"/>
  <c r="K452" i="41"/>
  <c r="K223" i="52"/>
  <c r="K458" i="52"/>
  <c r="O419" i="33"/>
  <c r="E296" i="43"/>
  <c r="N443" i="39"/>
  <c r="H486" i="40"/>
  <c r="G246" i="31"/>
  <c r="N435" i="33"/>
  <c r="F125" i="33"/>
  <c r="O69" i="37"/>
  <c r="I125" i="45"/>
  <c r="F435" i="45"/>
  <c r="J246" i="28"/>
  <c r="D296" i="27"/>
  <c r="O220" i="50"/>
  <c r="D226" i="50" s="1"/>
  <c r="K69" i="39"/>
  <c r="E437" i="40"/>
  <c r="D397" i="51"/>
  <c r="H322" i="49"/>
  <c r="H195" i="51"/>
  <c r="O195" i="52"/>
  <c r="D322" i="39"/>
  <c r="H220" i="46"/>
  <c r="G226" i="46" s="1"/>
  <c r="O458" i="51"/>
  <c r="O223" i="51"/>
  <c r="D439" i="27"/>
  <c r="D148" i="27"/>
  <c r="N220" i="24"/>
  <c r="D325" i="15"/>
  <c r="D482" i="15"/>
  <c r="K480" i="26"/>
  <c r="N122" i="50"/>
  <c r="N433" i="50"/>
  <c r="L478" i="26"/>
  <c r="O302" i="26"/>
  <c r="E223" i="34"/>
  <c r="E458" i="34"/>
  <c r="K486" i="48"/>
  <c r="M458" i="49"/>
  <c r="M223" i="49"/>
  <c r="E122" i="41"/>
  <c r="E433" i="41"/>
  <c r="L413" i="50"/>
  <c r="H443" i="24"/>
  <c r="L435" i="44"/>
  <c r="O125" i="44"/>
  <c r="E482" i="38"/>
  <c r="E325" i="38"/>
  <c r="K198" i="40"/>
  <c r="K425" i="45"/>
  <c r="L252" i="33"/>
  <c r="I466" i="33"/>
  <c r="I484" i="49"/>
  <c r="L328" i="49"/>
  <c r="M439" i="42"/>
  <c r="M148" i="42"/>
  <c r="I151" i="40"/>
  <c r="F441" i="40"/>
  <c r="M72" i="42"/>
  <c r="M421" i="42"/>
  <c r="G299" i="39"/>
  <c r="G476" i="39"/>
  <c r="H409" i="38"/>
  <c r="H21" i="38"/>
  <c r="I419" i="24"/>
  <c r="J325" i="15"/>
  <c r="L223" i="34"/>
  <c r="L458" i="34"/>
  <c r="M226" i="34"/>
  <c r="F419" i="36"/>
  <c r="F423" i="48"/>
  <c r="I75" i="48"/>
  <c r="K468" i="40"/>
  <c r="J421" i="38"/>
  <c r="J72" i="38"/>
  <c r="J21" i="45"/>
  <c r="J409" i="45"/>
  <c r="N443" i="31"/>
  <c r="L226" i="38"/>
  <c r="I460" i="38"/>
  <c r="I302" i="26"/>
  <c r="F478" i="26"/>
  <c r="O439" i="39"/>
  <c r="O148" i="39"/>
  <c r="L486" i="42"/>
  <c r="G72" i="35"/>
  <c r="G421" i="35"/>
  <c r="H468" i="36"/>
  <c r="H500" i="41"/>
  <c r="H400" i="41"/>
  <c r="F433" i="41"/>
  <c r="F122" i="41"/>
  <c r="I249" i="39"/>
  <c r="I464" i="39"/>
  <c r="J252" i="39"/>
  <c r="F478" i="46"/>
  <c r="I302" i="46"/>
  <c r="O328" i="41"/>
  <c r="L484" i="41"/>
  <c r="F439" i="29"/>
  <c r="F148" i="29"/>
  <c r="E433" i="25"/>
  <c r="E122" i="25"/>
  <c r="N468" i="32"/>
  <c r="N439" i="26"/>
  <c r="N148" i="26"/>
  <c r="D482" i="33"/>
  <c r="D325" i="33"/>
  <c r="E486" i="30"/>
  <c r="N439" i="41"/>
  <c r="N148" i="41"/>
  <c r="O464" i="39"/>
  <c r="O249" i="39"/>
  <c r="N423" i="32"/>
  <c r="F75" i="32"/>
  <c r="L403" i="49"/>
  <c r="I502" i="49"/>
  <c r="E504" i="41"/>
  <c r="N72" i="37"/>
  <c r="N421" i="37"/>
  <c r="I413" i="51"/>
  <c r="E462" i="15"/>
  <c r="I458" i="28"/>
  <c r="I223" i="28"/>
  <c r="N468" i="43"/>
  <c r="I328" i="49"/>
  <c r="F484" i="49"/>
  <c r="M223" i="44"/>
  <c r="F484" i="43"/>
  <c r="I328" i="43"/>
  <c r="N460" i="26"/>
  <c r="F226" i="26"/>
  <c r="F249" i="33"/>
  <c r="F464" i="33"/>
  <c r="I246" i="36"/>
  <c r="N464" i="44"/>
  <c r="N249" i="44"/>
  <c r="I223" i="30"/>
  <c r="I458" i="30"/>
  <c r="N439" i="35"/>
  <c r="N148" i="35"/>
  <c r="D151" i="35"/>
  <c r="H458" i="25"/>
  <c r="H223" i="25"/>
  <c r="I75" i="38"/>
  <c r="F423" i="37"/>
  <c r="I75" i="37"/>
  <c r="H325" i="37"/>
  <c r="H482" i="37"/>
  <c r="H504" i="48"/>
  <c r="F302" i="28"/>
  <c r="N478" i="28"/>
  <c r="H425" i="37"/>
  <c r="E476" i="50"/>
  <c r="E299" i="50"/>
  <c r="N456" i="38"/>
  <c r="O151" i="47"/>
  <c r="L441" i="47"/>
  <c r="F122" i="28"/>
  <c r="F433" i="28"/>
  <c r="L302" i="39"/>
  <c r="I478" i="39"/>
  <c r="I435" i="42"/>
  <c r="L125" i="42"/>
  <c r="K468" i="15"/>
  <c r="J249" i="37"/>
  <c r="J464" i="37"/>
  <c r="L435" i="40"/>
  <c r="O125" i="40"/>
  <c r="N468" i="31"/>
  <c r="O302" i="25"/>
  <c r="L478" i="25"/>
  <c r="I328" i="48"/>
  <c r="F484" i="48"/>
  <c r="K198" i="26"/>
  <c r="K452" i="26"/>
  <c r="F433" i="25"/>
  <c r="F122" i="25"/>
  <c r="D433" i="45"/>
  <c r="D122" i="45"/>
  <c r="E452" i="52"/>
  <c r="F439" i="43"/>
  <c r="F148" i="43"/>
  <c r="N299" i="27"/>
  <c r="N476" i="27"/>
  <c r="H415" i="51"/>
  <c r="H46" i="51"/>
  <c r="E452" i="30"/>
  <c r="E198" i="30"/>
  <c r="I421" i="38"/>
  <c r="I72" i="38"/>
  <c r="J75" i="38"/>
  <c r="J464" i="52"/>
  <c r="J249" i="52"/>
  <c r="H468" i="25"/>
  <c r="L500" i="42"/>
  <c r="M403" i="42"/>
  <c r="L400" i="42"/>
  <c r="F122" i="39"/>
  <c r="F433" i="39"/>
  <c r="G148" i="29"/>
  <c r="G439" i="29"/>
  <c r="G49" i="48"/>
  <c r="M400" i="42"/>
  <c r="M500" i="42"/>
  <c r="I252" i="24"/>
  <c r="F466" i="24"/>
  <c r="G500" i="48"/>
  <c r="G400" i="48"/>
  <c r="L328" i="32"/>
  <c r="I484" i="32"/>
  <c r="D421" i="25"/>
  <c r="D72" i="25"/>
  <c r="N480" i="26"/>
  <c r="F484" i="30"/>
  <c r="I328" i="30"/>
  <c r="N454" i="37"/>
  <c r="F201" i="37"/>
  <c r="F456" i="37" s="1"/>
  <c r="F421" i="46"/>
  <c r="F72" i="46"/>
  <c r="I223" i="48"/>
  <c r="I458" i="48"/>
  <c r="D452" i="50"/>
  <c r="D198" i="50"/>
  <c r="J223" i="38"/>
  <c r="J458" i="38"/>
  <c r="M439" i="45"/>
  <c r="M148" i="45"/>
  <c r="M413" i="33"/>
  <c r="G125" i="34"/>
  <c r="F122" i="34"/>
  <c r="F433" i="34"/>
  <c r="H480" i="29"/>
  <c r="K223" i="44"/>
  <c r="K458" i="44"/>
  <c r="L328" i="33"/>
  <c r="I484" i="33"/>
  <c r="H437" i="44"/>
  <c r="D634" i="40"/>
  <c r="O72" i="32"/>
  <c r="O421" i="32"/>
  <c r="F482" i="15"/>
  <c r="F325" i="15"/>
  <c r="O439" i="33"/>
  <c r="O148" i="33"/>
  <c r="I460" i="31"/>
  <c r="L226" i="31"/>
  <c r="O421" i="42"/>
  <c r="O72" i="42"/>
  <c r="N452" i="39"/>
  <c r="N198" i="39"/>
  <c r="H464" i="36"/>
  <c r="H249" i="36"/>
  <c r="L325" i="29"/>
  <c r="L482" i="29"/>
  <c r="D72" i="34"/>
  <c r="D421" i="34"/>
  <c r="G24" i="37"/>
  <c r="J122" i="27"/>
  <c r="J433" i="27"/>
  <c r="K425" i="36"/>
  <c r="F403" i="47"/>
  <c r="N502" i="47"/>
  <c r="I456" i="26"/>
  <c r="J122" i="24"/>
  <c r="J433" i="24"/>
  <c r="L478" i="36"/>
  <c r="O302" i="36"/>
  <c r="I148" i="33"/>
  <c r="I439" i="33"/>
  <c r="O403" i="40"/>
  <c r="L502" i="40"/>
  <c r="E462" i="49"/>
  <c r="H397" i="50"/>
  <c r="N423" i="31"/>
  <c r="F75" i="31"/>
  <c r="F419" i="49"/>
  <c r="K425" i="43"/>
  <c r="K456" i="33"/>
  <c r="L413" i="25"/>
  <c r="G195" i="27"/>
  <c r="L201" i="38"/>
  <c r="I454" i="38"/>
  <c r="J72" i="25"/>
  <c r="J421" i="25"/>
  <c r="O325" i="40"/>
  <c r="O482" i="40"/>
  <c r="N462" i="24"/>
  <c r="D122" i="31"/>
  <c r="D433" i="31"/>
  <c r="K462" i="28"/>
  <c r="K322" i="42"/>
  <c r="F419" i="26"/>
  <c r="O249" i="40"/>
  <c r="O464" i="40"/>
  <c r="L454" i="50"/>
  <c r="O201" i="50"/>
  <c r="D122" i="40"/>
  <c r="D433" i="40"/>
  <c r="L460" i="40"/>
  <c r="O226" i="40"/>
  <c r="D433" i="51"/>
  <c r="D122" i="51"/>
  <c r="N462" i="36"/>
  <c r="E198" i="40"/>
  <c r="E452" i="40"/>
  <c r="F466" i="40"/>
  <c r="I252" i="40"/>
  <c r="O226" i="31"/>
  <c r="L460" i="31"/>
  <c r="L419" i="29"/>
  <c r="F119" i="51"/>
  <c r="F452" i="46"/>
  <c r="F198" i="46"/>
  <c r="N468" i="46"/>
  <c r="H482" i="24"/>
  <c r="J299" i="43"/>
  <c r="J476" i="43"/>
  <c r="J198" i="34"/>
  <c r="J452" i="34"/>
  <c r="H122" i="39"/>
  <c r="I122" i="27"/>
  <c r="I433" i="27"/>
  <c r="O252" i="41"/>
  <c r="L466" i="41"/>
  <c r="E462" i="32"/>
  <c r="F464" i="30"/>
  <c r="F249" i="30"/>
  <c r="G252" i="30"/>
  <c r="O325" i="31"/>
  <c r="O482" i="31"/>
  <c r="M148" i="49"/>
  <c r="M439" i="49"/>
  <c r="N502" i="27"/>
  <c r="F403" i="27"/>
  <c r="K504" i="38"/>
  <c r="I454" i="24"/>
  <c r="L201" i="24"/>
  <c r="N437" i="15"/>
  <c r="K148" i="38"/>
  <c r="K439" i="38"/>
  <c r="G198" i="47"/>
  <c r="G452" i="47"/>
  <c r="I249" i="31"/>
  <c r="I464" i="31"/>
  <c r="J299" i="36"/>
  <c r="J476" i="36"/>
  <c r="L482" i="25"/>
  <c r="L325" i="25"/>
  <c r="G421" i="46"/>
  <c r="G72" i="46"/>
  <c r="F223" i="47"/>
  <c r="F458" i="47"/>
  <c r="G21" i="45"/>
  <c r="G409" i="45"/>
  <c r="E500" i="46"/>
  <c r="E400" i="46"/>
  <c r="H468" i="24"/>
  <c r="D439" i="34"/>
  <c r="D148" i="34"/>
  <c r="K504" i="47"/>
  <c r="I148" i="48"/>
  <c r="I439" i="48"/>
  <c r="I466" i="27"/>
  <c r="L252" i="27"/>
  <c r="N423" i="38"/>
  <c r="F75" i="38"/>
  <c r="D21" i="42"/>
  <c r="D409" i="42"/>
  <c r="O500" i="29"/>
  <c r="O400" i="29"/>
  <c r="F482" i="29"/>
  <c r="F325" i="29"/>
  <c r="L478" i="32"/>
  <c r="O302" i="32"/>
  <c r="L419" i="33"/>
  <c r="E486" i="51"/>
  <c r="O476" i="48"/>
  <c r="O299" i="48"/>
  <c r="O464" i="41"/>
  <c r="O249" i="41"/>
  <c r="K468" i="42"/>
  <c r="H464" i="38"/>
  <c r="H249" i="38"/>
  <c r="D476" i="41"/>
  <c r="D299" i="41"/>
  <c r="M198" i="40"/>
  <c r="M452" i="40"/>
  <c r="D421" i="40"/>
  <c r="D72" i="40"/>
  <c r="F500" i="37"/>
  <c r="F400" i="37"/>
  <c r="H480" i="51"/>
  <c r="D325" i="42"/>
  <c r="D482" i="42"/>
  <c r="F21" i="24"/>
  <c r="F409" i="24"/>
  <c r="G24" i="24"/>
  <c r="F148" i="26"/>
  <c r="F439" i="26"/>
  <c r="E46" i="42"/>
  <c r="E415" i="42"/>
  <c r="E486" i="26"/>
  <c r="I21" i="29"/>
  <c r="I409" i="29"/>
  <c r="J24" i="29"/>
  <c r="K452" i="27"/>
  <c r="K198" i="27"/>
  <c r="H468" i="52"/>
  <c r="N486" i="33"/>
  <c r="J397" i="42"/>
  <c r="I302" i="31"/>
  <c r="F478" i="31"/>
  <c r="I478" i="45"/>
  <c r="L302" i="45"/>
  <c r="E464" i="47"/>
  <c r="E249" i="47"/>
  <c r="H452" i="29"/>
  <c r="H198" i="29"/>
  <c r="E439" i="43"/>
  <c r="E148" i="43"/>
  <c r="H409" i="27"/>
  <c r="H21" i="27"/>
  <c r="E480" i="36"/>
  <c r="G125" i="31"/>
  <c r="F122" i="31"/>
  <c r="F433" i="31"/>
  <c r="I325" i="51"/>
  <c r="I482" i="51"/>
  <c r="E325" i="26"/>
  <c r="E482" i="26"/>
  <c r="F466" i="34"/>
  <c r="I252" i="34"/>
  <c r="K504" i="36"/>
  <c r="H480" i="34"/>
  <c r="L433" i="29"/>
  <c r="L122" i="29"/>
  <c r="N504" i="15"/>
  <c r="M482" i="48"/>
  <c r="M325" i="48"/>
  <c r="K443" i="33"/>
  <c r="N504" i="40"/>
  <c r="I441" i="28"/>
  <c r="L151" i="28"/>
  <c r="M409" i="33"/>
  <c r="M21" i="33"/>
  <c r="N72" i="36"/>
  <c r="N421" i="36"/>
  <c r="N454" i="33"/>
  <c r="F201" i="33"/>
  <c r="F456" i="33" s="1"/>
  <c r="K468" i="26"/>
  <c r="O482" i="46"/>
  <c r="O325" i="46"/>
  <c r="L252" i="34"/>
  <c r="I466" i="34"/>
  <c r="I151" i="44"/>
  <c r="F441" i="44"/>
  <c r="H122" i="52"/>
  <c r="N246" i="24"/>
  <c r="E439" i="28"/>
  <c r="E148" i="28"/>
  <c r="J148" i="24"/>
  <c r="J439" i="24"/>
  <c r="H462" i="48"/>
  <c r="L421" i="39"/>
  <c r="L72" i="39"/>
  <c r="M75" i="39"/>
  <c r="L75" i="33"/>
  <c r="I423" i="33"/>
  <c r="M458" i="15"/>
  <c r="M223" i="15"/>
  <c r="K425" i="35"/>
  <c r="L122" i="27"/>
  <c r="M125" i="27"/>
  <c r="L433" i="27"/>
  <c r="G433" i="37"/>
  <c r="G122" i="37"/>
  <c r="I400" i="39"/>
  <c r="I500" i="39"/>
  <c r="J403" i="39"/>
  <c r="O201" i="48"/>
  <c r="L454" i="48"/>
  <c r="N462" i="39"/>
  <c r="D500" i="41"/>
  <c r="D400" i="41"/>
  <c r="L223" i="37"/>
  <c r="L458" i="37"/>
  <c r="M226" i="37"/>
  <c r="O119" i="52"/>
  <c r="K437" i="32"/>
  <c r="N476" i="47"/>
  <c r="N299" i="47"/>
  <c r="D302" i="47"/>
  <c r="L400" i="51"/>
  <c r="L500" i="51"/>
  <c r="O433" i="29"/>
  <c r="O122" i="29"/>
  <c r="K458" i="27"/>
  <c r="N145" i="38"/>
  <c r="L423" i="26"/>
  <c r="O75" i="26"/>
  <c r="L433" i="30"/>
  <c r="L122" i="30"/>
  <c r="M125" i="30"/>
  <c r="O75" i="30"/>
  <c r="L423" i="30"/>
  <c r="K468" i="41"/>
  <c r="J148" i="15"/>
  <c r="J439" i="15"/>
  <c r="N69" i="51"/>
  <c r="F195" i="50"/>
  <c r="O325" i="29"/>
  <c r="O482" i="29"/>
  <c r="H456" i="30"/>
  <c r="N462" i="50"/>
  <c r="O409" i="15"/>
  <c r="O21" i="15"/>
  <c r="F423" i="40"/>
  <c r="I75" i="40"/>
  <c r="I502" i="29"/>
  <c r="L403" i="29"/>
  <c r="I75" i="41"/>
  <c r="I151" i="35"/>
  <c r="F441" i="35"/>
  <c r="F226" i="40"/>
  <c r="N460" i="40"/>
  <c r="F484" i="35"/>
  <c r="I328" i="35"/>
  <c r="I439" i="42"/>
  <c r="I148" i="42"/>
  <c r="J151" i="42"/>
  <c r="M46" i="38"/>
  <c r="M415" i="38"/>
  <c r="O72" i="24"/>
  <c r="O421" i="24"/>
  <c r="H400" i="28"/>
  <c r="H500" i="28"/>
  <c r="K148" i="15"/>
  <c r="K439" i="15"/>
  <c r="N439" i="28"/>
  <c r="N148" i="28"/>
  <c r="E437" i="27"/>
  <c r="I223" i="27"/>
  <c r="I458" i="27"/>
  <c r="J226" i="27"/>
  <c r="K486" i="40"/>
  <c r="H486" i="50"/>
  <c r="G433" i="45"/>
  <c r="G122" i="45"/>
  <c r="K437" i="41"/>
  <c r="O464" i="45"/>
  <c r="O249" i="45"/>
  <c r="K443" i="29"/>
  <c r="F419" i="40"/>
  <c r="E443" i="46"/>
  <c r="D643" i="46" s="1"/>
  <c r="E296" i="35"/>
  <c r="D145" i="42"/>
  <c r="D151" i="42" s="1"/>
  <c r="F454" i="49"/>
  <c r="I201" i="49"/>
  <c r="E456" i="32"/>
  <c r="L439" i="44"/>
  <c r="L148" i="44"/>
  <c r="M151" i="44"/>
  <c r="D299" i="26"/>
  <c r="D476" i="26"/>
  <c r="E486" i="38"/>
  <c r="E486" i="50"/>
  <c r="O458" i="46"/>
  <c r="I452" i="25"/>
  <c r="I198" i="25"/>
  <c r="E468" i="15"/>
  <c r="H504" i="47"/>
  <c r="D421" i="47"/>
  <c r="D72" i="47"/>
  <c r="G421" i="45"/>
  <c r="G72" i="45"/>
  <c r="L397" i="37"/>
  <c r="H468" i="34"/>
  <c r="F226" i="30"/>
  <c r="N460" i="30"/>
  <c r="E72" i="40"/>
  <c r="E421" i="40"/>
  <c r="N504" i="32"/>
  <c r="J21" i="47"/>
  <c r="J409" i="47"/>
  <c r="L413" i="26"/>
  <c r="O419" i="24"/>
  <c r="O433" i="49"/>
  <c r="O122" i="49"/>
  <c r="J464" i="31"/>
  <c r="J249" i="31"/>
  <c r="M413" i="31"/>
  <c r="H443" i="42"/>
  <c r="I460" i="24"/>
  <c r="L226" i="24"/>
  <c r="O325" i="45"/>
  <c r="O482" i="45"/>
  <c r="K468" i="30"/>
  <c r="G433" i="29"/>
  <c r="G122" i="29"/>
  <c r="E504" i="39"/>
  <c r="E249" i="41"/>
  <c r="E464" i="41"/>
  <c r="D223" i="33"/>
  <c r="D458" i="33"/>
  <c r="I478" i="48"/>
  <c r="L302" i="48"/>
  <c r="N397" i="30"/>
  <c r="G49" i="51"/>
  <c r="I466" i="51"/>
  <c r="L252" i="51"/>
  <c r="H322" i="46"/>
  <c r="G328" i="46" s="1"/>
  <c r="I403" i="49"/>
  <c r="F502" i="49"/>
  <c r="D400" i="34"/>
  <c r="D500" i="34"/>
  <c r="F452" i="24"/>
  <c r="F198" i="24"/>
  <c r="G201" i="24"/>
  <c r="F466" i="27"/>
  <c r="I252" i="27"/>
  <c r="E456" i="31"/>
  <c r="H443" i="47"/>
  <c r="J403" i="33"/>
  <c r="I400" i="33"/>
  <c r="I500" i="33"/>
  <c r="N480" i="47"/>
  <c r="M464" i="38"/>
  <c r="M249" i="38"/>
  <c r="H456" i="50"/>
  <c r="N476" i="30"/>
  <c r="N299" i="30"/>
  <c r="E299" i="24"/>
  <c r="E476" i="24"/>
  <c r="E443" i="37"/>
  <c r="L464" i="30"/>
  <c r="L249" i="30"/>
  <c r="D223" i="50"/>
  <c r="D24" i="42"/>
  <c r="D413" i="42" s="1"/>
  <c r="E504" i="34"/>
  <c r="L419" i="46"/>
  <c r="K480" i="30"/>
  <c r="F226" i="42"/>
  <c r="N460" i="42"/>
  <c r="I439" i="47"/>
  <c r="I148" i="47"/>
  <c r="H72" i="52"/>
  <c r="H421" i="52"/>
  <c r="M299" i="24"/>
  <c r="M476" i="24"/>
  <c r="F252" i="51"/>
  <c r="N466" i="51"/>
  <c r="L476" i="46"/>
  <c r="L299" i="46"/>
  <c r="N400" i="15"/>
  <c r="N500" i="15"/>
  <c r="E462" i="33"/>
  <c r="D500" i="27"/>
  <c r="D400" i="27"/>
  <c r="J403" i="37"/>
  <c r="I400" i="37"/>
  <c r="I500" i="37"/>
  <c r="E122" i="44"/>
  <c r="J72" i="15"/>
  <c r="I454" i="48"/>
  <c r="L201" i="48"/>
  <c r="F201" i="40"/>
  <c r="F456" i="40" s="1"/>
  <c r="N454" i="40"/>
  <c r="H462" i="35"/>
  <c r="K425" i="37"/>
  <c r="D433" i="42"/>
  <c r="D122" i="42"/>
  <c r="L433" i="43"/>
  <c r="M125" i="43"/>
  <c r="L122" i="43"/>
  <c r="J421" i="45"/>
  <c r="J72" i="45"/>
  <c r="O433" i="47"/>
  <c r="O122" i="47"/>
  <c r="L452" i="33"/>
  <c r="L198" i="33"/>
  <c r="J249" i="15"/>
  <c r="J464" i="15"/>
  <c r="J325" i="38"/>
  <c r="J482" i="38"/>
  <c r="F223" i="42"/>
  <c r="F458" i="42"/>
  <c r="F220" i="51"/>
  <c r="N443" i="44"/>
  <c r="L195" i="52"/>
  <c r="E437" i="31"/>
  <c r="N122" i="52"/>
  <c r="N433" i="52"/>
  <c r="L439" i="33"/>
  <c r="L148" i="33"/>
  <c r="M151" i="33"/>
  <c r="L460" i="49"/>
  <c r="O226" i="49"/>
  <c r="F464" i="28"/>
  <c r="F249" i="28"/>
  <c r="D421" i="41"/>
  <c r="D72" i="41"/>
  <c r="G413" i="48"/>
  <c r="O433" i="41"/>
  <c r="O122" i="41"/>
  <c r="F500" i="47"/>
  <c r="F400" i="47"/>
  <c r="M49" i="40"/>
  <c r="E500" i="44"/>
  <c r="E400" i="44"/>
  <c r="I478" i="51"/>
  <c r="L302" i="51"/>
  <c r="O299" i="40"/>
  <c r="O476" i="40"/>
  <c r="O328" i="48"/>
  <c r="L484" i="48"/>
  <c r="H437" i="15"/>
  <c r="O223" i="44"/>
  <c r="O458" i="44"/>
  <c r="J148" i="46"/>
  <c r="J439" i="46"/>
  <c r="M419" i="24"/>
  <c r="K439" i="24"/>
  <c r="K148" i="24"/>
  <c r="K425" i="50"/>
  <c r="N437" i="37"/>
  <c r="O476" i="47"/>
  <c r="O299" i="47"/>
  <c r="J433" i="43"/>
  <c r="J122" i="43"/>
  <c r="N437" i="50"/>
  <c r="O252" i="27"/>
  <c r="G421" i="48"/>
  <c r="G72" i="48"/>
  <c r="L252" i="30"/>
  <c r="I466" i="30"/>
  <c r="N299" i="35"/>
  <c r="N476" i="35"/>
  <c r="G439" i="38"/>
  <c r="E325" i="48"/>
  <c r="E482" i="48"/>
  <c r="F423" i="29"/>
  <c r="I75" i="29"/>
  <c r="E452" i="44"/>
  <c r="H443" i="49"/>
  <c r="H46" i="34"/>
  <c r="H415" i="34"/>
  <c r="D198" i="46"/>
  <c r="D452" i="46"/>
  <c r="G409" i="51"/>
  <c r="G21" i="51"/>
  <c r="I328" i="33"/>
  <c r="F484" i="33"/>
  <c r="F328" i="29"/>
  <c r="N484" i="29"/>
  <c r="I226" i="28"/>
  <c r="F460" i="28"/>
  <c r="F421" i="45"/>
  <c r="F72" i="45"/>
  <c r="F252" i="25"/>
  <c r="I464" i="45"/>
  <c r="I249" i="45"/>
  <c r="K504" i="48"/>
  <c r="H249" i="31"/>
  <c r="H464" i="31"/>
  <c r="K21" i="40"/>
  <c r="K409" i="40"/>
  <c r="O249" i="52"/>
  <c r="O464" i="52"/>
  <c r="K462" i="47"/>
  <c r="G299" i="48"/>
  <c r="G476" i="48"/>
  <c r="M122" i="38"/>
  <c r="M433" i="38"/>
  <c r="H437" i="32"/>
  <c r="I452" i="45"/>
  <c r="I198" i="45"/>
  <c r="H249" i="51"/>
  <c r="H464" i="51"/>
  <c r="H148" i="49"/>
  <c r="H439" i="49"/>
  <c r="N486" i="46"/>
  <c r="F328" i="48"/>
  <c r="N484" i="48"/>
  <c r="L151" i="35"/>
  <c r="I441" i="35"/>
  <c r="K504" i="43"/>
  <c r="O413" i="45"/>
  <c r="I500" i="46"/>
  <c r="I400" i="46"/>
  <c r="F423" i="33"/>
  <c r="I75" i="33"/>
  <c r="O220" i="41"/>
  <c r="F435" i="38"/>
  <c r="I125" i="38"/>
  <c r="O125" i="47"/>
  <c r="K468" i="48"/>
  <c r="E437" i="34"/>
  <c r="D643" i="34" s="1"/>
  <c r="F478" i="30"/>
  <c r="I302" i="30"/>
  <c r="M397" i="35"/>
  <c r="H145" i="36"/>
  <c r="H246" i="35"/>
  <c r="H69" i="44"/>
  <c r="J220" i="46"/>
  <c r="D195" i="42"/>
  <c r="F151" i="37"/>
  <c r="E69" i="52"/>
  <c r="J195" i="31"/>
  <c r="G220" i="40"/>
  <c r="F75" i="28"/>
  <c r="N423" i="28"/>
  <c r="K296" i="40"/>
  <c r="D474" i="45"/>
  <c r="I201" i="48"/>
  <c r="N454" i="25"/>
  <c r="F201" i="25"/>
  <c r="F456" i="25" s="1"/>
  <c r="N466" i="49"/>
  <c r="F252" i="49"/>
  <c r="O249" i="51"/>
  <c r="O464" i="51"/>
  <c r="O119" i="43"/>
  <c r="O145" i="36"/>
  <c r="H480" i="33"/>
  <c r="K69" i="26"/>
  <c r="M458" i="43"/>
  <c r="M223" i="43"/>
  <c r="N504" i="39"/>
  <c r="J119" i="52"/>
  <c r="O145" i="49"/>
  <c r="E486" i="48"/>
  <c r="D119" i="50"/>
  <c r="I252" i="37"/>
  <c r="F466" i="37"/>
  <c r="D69" i="45"/>
  <c r="I441" i="46"/>
  <c r="L151" i="46"/>
  <c r="G409" i="52"/>
  <c r="G21" i="52"/>
  <c r="M21" i="43"/>
  <c r="M409" i="43"/>
  <c r="J464" i="34"/>
  <c r="J249" i="34"/>
  <c r="J322" i="49"/>
  <c r="N504" i="41"/>
  <c r="H145" i="43"/>
  <c r="M220" i="39"/>
  <c r="M226" i="39" s="1"/>
  <c r="J415" i="37"/>
  <c r="J46" i="37"/>
  <c r="M296" i="34"/>
  <c r="I302" i="42"/>
  <c r="F478" i="42"/>
  <c r="H486" i="28"/>
  <c r="H296" i="46"/>
  <c r="I75" i="39"/>
  <c r="F423" i="39"/>
  <c r="O296" i="36"/>
  <c r="N425" i="43"/>
  <c r="E443" i="49"/>
  <c r="K195" i="49"/>
  <c r="E145" i="32"/>
  <c r="L151" i="24"/>
  <c r="I441" i="24"/>
  <c r="L454" i="46"/>
  <c r="O201" i="46"/>
  <c r="F484" i="24"/>
  <c r="I328" i="24"/>
  <c r="O246" i="49"/>
  <c r="N480" i="40"/>
  <c r="H415" i="46"/>
  <c r="H46" i="46"/>
  <c r="M492" i="30"/>
  <c r="E220" i="45"/>
  <c r="G415" i="36"/>
  <c r="G46" i="36"/>
  <c r="O75" i="41"/>
  <c r="L423" i="41"/>
  <c r="I69" i="48"/>
  <c r="J69" i="50"/>
  <c r="I151" i="15"/>
  <c r="F441" i="15"/>
  <c r="H456" i="41"/>
  <c r="M220" i="29"/>
  <c r="E437" i="25"/>
  <c r="K322" i="27"/>
  <c r="I478" i="29"/>
  <c r="L302" i="29"/>
  <c r="O296" i="42"/>
  <c r="G220" i="38"/>
  <c r="G226" i="38" s="1"/>
  <c r="L226" i="47"/>
  <c r="I460" i="47"/>
  <c r="F125" i="29"/>
  <c r="N435" i="29"/>
  <c r="O397" i="46"/>
  <c r="L125" i="43"/>
  <c r="I435" i="43"/>
  <c r="F454" i="45"/>
  <c r="I201" i="45"/>
  <c r="K145" i="32"/>
  <c r="H504" i="26"/>
  <c r="L466" i="15"/>
  <c r="O252" i="15"/>
  <c r="O195" i="31"/>
  <c r="K220" i="36"/>
  <c r="O119" i="33"/>
  <c r="F419" i="50"/>
  <c r="N198" i="45"/>
  <c r="N452" i="45"/>
  <c r="K480" i="34"/>
  <c r="H456" i="39"/>
  <c r="I252" i="38"/>
  <c r="F466" i="38"/>
  <c r="H69" i="49"/>
  <c r="F484" i="46"/>
  <c r="I328" i="46"/>
  <c r="H246" i="44"/>
  <c r="G226" i="35"/>
  <c r="J49" i="50"/>
  <c r="J24" i="47"/>
  <c r="D24" i="24"/>
  <c r="D413" i="24" s="1"/>
  <c r="J49" i="38"/>
  <c r="M419" i="42"/>
  <c r="D49" i="31"/>
  <c r="J419" i="46"/>
  <c r="D449" i="29"/>
  <c r="G24" i="50"/>
  <c r="M49" i="44"/>
  <c r="D49" i="48"/>
  <c r="AT17" i="17"/>
  <c r="AO17" i="17"/>
  <c r="AQ17" i="17"/>
  <c r="AR17" i="17"/>
  <c r="AR8" i="17"/>
  <c r="AO8" i="17"/>
  <c r="AQ8" i="17"/>
  <c r="AT8" i="17"/>
  <c r="E456" i="15"/>
  <c r="N500" i="29"/>
  <c r="N400" i="29"/>
  <c r="N443" i="46"/>
  <c r="L484" i="50"/>
  <c r="O328" i="50"/>
  <c r="M325" i="31"/>
  <c r="M482" i="31"/>
  <c r="K468" i="35"/>
  <c r="G458" i="48"/>
  <c r="G223" i="48"/>
  <c r="L419" i="47"/>
  <c r="H486" i="36"/>
  <c r="D640" i="28"/>
  <c r="K458" i="42"/>
  <c r="K223" i="42"/>
  <c r="H148" i="52"/>
  <c r="H439" i="52"/>
  <c r="O433" i="26"/>
  <c r="O122" i="26"/>
  <c r="H437" i="52"/>
  <c r="L476" i="47"/>
  <c r="L299" i="47"/>
  <c r="M302" i="47"/>
  <c r="H452" i="25"/>
  <c r="F151" i="50"/>
  <c r="N441" i="50"/>
  <c r="I325" i="35"/>
  <c r="I482" i="35"/>
  <c r="E437" i="39"/>
  <c r="K421" i="48"/>
  <c r="K72" i="48"/>
  <c r="O201" i="25"/>
  <c r="L454" i="25"/>
  <c r="L413" i="15"/>
  <c r="G464" i="26"/>
  <c r="M500" i="46"/>
  <c r="M400" i="46"/>
  <c r="N476" i="49"/>
  <c r="N299" i="49"/>
  <c r="F439" i="51"/>
  <c r="F148" i="51"/>
  <c r="G72" i="25"/>
  <c r="G421" i="25"/>
  <c r="K480" i="35"/>
  <c r="F302" i="34"/>
  <c r="N478" i="34"/>
  <c r="K476" i="42"/>
  <c r="K299" i="42"/>
  <c r="G413" i="25"/>
  <c r="K425" i="47"/>
  <c r="J431" i="30"/>
  <c r="K46" i="38"/>
  <c r="K415" i="38"/>
  <c r="E443" i="45"/>
  <c r="J419" i="24"/>
  <c r="L198" i="30"/>
  <c r="L452" i="30"/>
  <c r="E425" i="48"/>
  <c r="N484" i="26"/>
  <c r="F328" i="26"/>
  <c r="N439" i="31"/>
  <c r="N148" i="31"/>
  <c r="L466" i="33"/>
  <c r="O252" i="33"/>
  <c r="F502" i="45"/>
  <c r="I403" i="45"/>
  <c r="F223" i="48"/>
  <c r="F458" i="48"/>
  <c r="N425" i="39"/>
  <c r="H249" i="28"/>
  <c r="H464" i="28"/>
  <c r="K486" i="24"/>
  <c r="H504" i="52"/>
  <c r="D613" i="52" s="1"/>
  <c r="L435" i="39"/>
  <c r="O125" i="39"/>
  <c r="G122" i="50"/>
  <c r="G433" i="50"/>
  <c r="M439" i="48"/>
  <c r="M148" i="48"/>
  <c r="K443" i="51"/>
  <c r="F125" i="27"/>
  <c r="N435" i="27"/>
  <c r="I325" i="40"/>
  <c r="I482" i="40"/>
  <c r="O504" i="38"/>
  <c r="L441" i="27"/>
  <c r="O151" i="27"/>
  <c r="G482" i="51"/>
  <c r="G325" i="51"/>
  <c r="D500" i="35"/>
  <c r="D400" i="35"/>
  <c r="N460" i="27"/>
  <c r="F226" i="27"/>
  <c r="O198" i="26"/>
  <c r="O452" i="26"/>
  <c r="L452" i="32"/>
  <c r="L198" i="32"/>
  <c r="K122" i="39"/>
  <c r="K433" i="39"/>
  <c r="E433" i="38"/>
  <c r="E122" i="38"/>
  <c r="F151" i="25"/>
  <c r="N441" i="25"/>
  <c r="E468" i="30"/>
  <c r="E486" i="36"/>
  <c r="O328" i="36"/>
  <c r="L484" i="36"/>
  <c r="M458" i="27"/>
  <c r="M223" i="27"/>
  <c r="F425" i="50"/>
  <c r="H504" i="40"/>
  <c r="I413" i="24"/>
  <c r="N437" i="52"/>
  <c r="O419" i="40"/>
  <c r="L480" i="28"/>
  <c r="J249" i="24"/>
  <c r="J464" i="24"/>
  <c r="I484" i="27"/>
  <c r="L328" i="27"/>
  <c r="E443" i="25"/>
  <c r="M452" i="36"/>
  <c r="M198" i="36"/>
  <c r="J72" i="28"/>
  <c r="J421" i="28"/>
  <c r="I75" i="25"/>
  <c r="F423" i="25"/>
  <c r="N425" i="41"/>
  <c r="K452" i="45"/>
  <c r="K198" i="45"/>
  <c r="H425" i="40"/>
  <c r="K486" i="34"/>
  <c r="J72" i="42"/>
  <c r="J421" i="42"/>
  <c r="K443" i="25"/>
  <c r="G419" i="15"/>
  <c r="F449" i="29"/>
  <c r="F151" i="24"/>
  <c r="N441" i="24"/>
  <c r="O201" i="31"/>
  <c r="L454" i="31"/>
  <c r="H425" i="44"/>
  <c r="J148" i="38"/>
  <c r="J439" i="38"/>
  <c r="F151" i="49"/>
  <c r="N441" i="49"/>
  <c r="K482" i="46"/>
  <c r="K325" i="46"/>
  <c r="O21" i="30"/>
  <c r="O409" i="30"/>
  <c r="M148" i="37"/>
  <c r="M439" i="37"/>
  <c r="O480" i="44"/>
  <c r="K468" i="50"/>
  <c r="K480" i="25"/>
  <c r="E443" i="29"/>
  <c r="N478" i="26"/>
  <c r="F302" i="26"/>
  <c r="L252" i="43"/>
  <c r="I466" i="43"/>
  <c r="I125" i="35"/>
  <c r="F435" i="35"/>
  <c r="I478" i="30"/>
  <c r="L302" i="30"/>
  <c r="L223" i="32"/>
  <c r="M226" i="32"/>
  <c r="L458" i="32"/>
  <c r="I454" i="50"/>
  <c r="L201" i="50"/>
  <c r="O433" i="15"/>
  <c r="O122" i="15"/>
  <c r="H409" i="50"/>
  <c r="H21" i="50"/>
  <c r="L75" i="44"/>
  <c r="I423" i="44"/>
  <c r="K21" i="31"/>
  <c r="K409" i="31"/>
  <c r="L482" i="31"/>
  <c r="L325" i="31"/>
  <c r="M328" i="31"/>
  <c r="I452" i="52"/>
  <c r="I198" i="52"/>
  <c r="E122" i="51"/>
  <c r="E433" i="51"/>
  <c r="H415" i="26"/>
  <c r="H46" i="26"/>
  <c r="N435" i="44"/>
  <c r="F125" i="44"/>
  <c r="F482" i="38"/>
  <c r="F325" i="38"/>
  <c r="D500" i="48"/>
  <c r="I439" i="30"/>
  <c r="I148" i="30"/>
  <c r="E198" i="46"/>
  <c r="E452" i="46"/>
  <c r="K299" i="52"/>
  <c r="F148" i="37"/>
  <c r="F439" i="37"/>
  <c r="E409" i="46"/>
  <c r="E21" i="46"/>
  <c r="K456" i="28"/>
  <c r="L419" i="30"/>
  <c r="O419" i="36"/>
  <c r="D439" i="33"/>
  <c r="D148" i="33"/>
  <c r="N486" i="34"/>
  <c r="H462" i="50"/>
  <c r="L423" i="51"/>
  <c r="O75" i="51"/>
  <c r="L413" i="42"/>
  <c r="K421" i="25"/>
  <c r="K72" i="25"/>
  <c r="N454" i="31"/>
  <c r="F201" i="31"/>
  <c r="F456" i="31" s="1"/>
  <c r="N456" i="36"/>
  <c r="H223" i="47"/>
  <c r="H458" i="47"/>
  <c r="I441" i="30"/>
  <c r="L151" i="30"/>
  <c r="F46" i="30"/>
  <c r="F415" i="30"/>
  <c r="G49" i="30"/>
  <c r="F299" i="25"/>
  <c r="F476" i="25"/>
  <c r="N249" i="43"/>
  <c r="N464" i="43"/>
  <c r="I151" i="37"/>
  <c r="F441" i="37"/>
  <c r="H443" i="50"/>
  <c r="L299" i="39"/>
  <c r="L476" i="39"/>
  <c r="M464" i="39"/>
  <c r="L478" i="39"/>
  <c r="O302" i="39"/>
  <c r="E69" i="30"/>
  <c r="D75" i="30" s="1"/>
  <c r="K397" i="42"/>
  <c r="O409" i="52"/>
  <c r="O21" i="52"/>
  <c r="N502" i="45"/>
  <c r="F403" i="45"/>
  <c r="F252" i="28"/>
  <c r="N466" i="28"/>
  <c r="J119" i="48"/>
  <c r="J397" i="52"/>
  <c r="G439" i="31"/>
  <c r="L415" i="46"/>
  <c r="L46" i="46"/>
  <c r="M49" i="46"/>
  <c r="O21" i="32"/>
  <c r="O409" i="32"/>
  <c r="E21" i="27"/>
  <c r="E409" i="27"/>
  <c r="E486" i="44"/>
  <c r="E425" i="44"/>
  <c r="D72" i="26"/>
  <c r="D421" i="26"/>
  <c r="N464" i="35"/>
  <c r="N249" i="35"/>
  <c r="L452" i="38"/>
  <c r="M201" i="38"/>
  <c r="L198" i="38"/>
  <c r="I226" i="46"/>
  <c r="F460" i="46"/>
  <c r="N480" i="27"/>
  <c r="J452" i="43"/>
  <c r="J198" i="43"/>
  <c r="N502" i="38"/>
  <c r="F403" i="38"/>
  <c r="K145" i="35"/>
  <c r="E195" i="38"/>
  <c r="D201" i="38" s="1"/>
  <c r="D456" i="38" s="1"/>
  <c r="N435" i="46"/>
  <c r="F125" i="46"/>
  <c r="D46" i="50"/>
  <c r="D415" i="50"/>
  <c r="H322" i="33"/>
  <c r="E397" i="39"/>
  <c r="F435" i="30"/>
  <c r="I125" i="30"/>
  <c r="G322" i="45"/>
  <c r="M69" i="24"/>
  <c r="L122" i="35"/>
  <c r="L433" i="35"/>
  <c r="M464" i="24"/>
  <c r="M249" i="24"/>
  <c r="F425" i="35"/>
  <c r="F454" i="28"/>
  <c r="I201" i="28"/>
  <c r="J415" i="49"/>
  <c r="J46" i="49"/>
  <c r="N437" i="30"/>
  <c r="D322" i="26"/>
  <c r="I125" i="42"/>
  <c r="F435" i="42"/>
  <c r="L423" i="25"/>
  <c r="O75" i="25"/>
  <c r="G482" i="27"/>
  <c r="G325" i="27"/>
  <c r="I299" i="32"/>
  <c r="I476" i="32"/>
  <c r="D49" i="36"/>
  <c r="H122" i="37"/>
  <c r="H433" i="37"/>
  <c r="I249" i="40"/>
  <c r="I464" i="40"/>
  <c r="N456" i="25"/>
  <c r="N249" i="34"/>
  <c r="N464" i="34"/>
  <c r="L441" i="31"/>
  <c r="O151" i="31"/>
  <c r="E439" i="42"/>
  <c r="E148" i="42"/>
  <c r="I484" i="39"/>
  <c r="L328" i="39"/>
  <c r="K486" i="28"/>
  <c r="K46" i="40"/>
  <c r="K415" i="40"/>
  <c r="I226" i="33"/>
  <c r="F460" i="33"/>
  <c r="O500" i="28"/>
  <c r="O400" i="28"/>
  <c r="L423" i="50"/>
  <c r="O75" i="50"/>
  <c r="L441" i="30"/>
  <c r="O151" i="30"/>
  <c r="L220" i="48"/>
  <c r="L419" i="26"/>
  <c r="O439" i="38"/>
  <c r="O148" i="38"/>
  <c r="E500" i="31"/>
  <c r="E400" i="31"/>
  <c r="I75" i="28"/>
  <c r="F423" i="28"/>
  <c r="M21" i="29"/>
  <c r="M409" i="29"/>
  <c r="L478" i="42"/>
  <c r="O302" i="42"/>
  <c r="D223" i="43"/>
  <c r="D458" i="43"/>
  <c r="H46" i="45"/>
  <c r="H415" i="45"/>
  <c r="E504" i="42"/>
  <c r="L464" i="48"/>
  <c r="L249" i="48"/>
  <c r="D46" i="24"/>
  <c r="D415" i="24"/>
  <c r="N72" i="29"/>
  <c r="N421" i="29"/>
  <c r="G46" i="25"/>
  <c r="G415" i="25"/>
  <c r="I325" i="38"/>
  <c r="I482" i="38"/>
  <c r="H468" i="35"/>
  <c r="O252" i="50"/>
  <c r="N443" i="34"/>
  <c r="E462" i="45"/>
  <c r="E443" i="50"/>
  <c r="E486" i="37"/>
  <c r="I299" i="35"/>
  <c r="I476" i="35"/>
  <c r="K456" i="49"/>
  <c r="G125" i="26"/>
  <c r="F122" i="26"/>
  <c r="F433" i="26"/>
  <c r="F226" i="48"/>
  <c r="N460" i="48"/>
  <c r="L328" i="46"/>
  <c r="K480" i="24"/>
  <c r="J249" i="47"/>
  <c r="J464" i="47"/>
  <c r="K452" i="36"/>
  <c r="K198" i="36"/>
  <c r="L433" i="36"/>
  <c r="L122" i="36"/>
  <c r="H437" i="25"/>
  <c r="K325" i="15"/>
  <c r="K482" i="15"/>
  <c r="L413" i="40"/>
  <c r="M302" i="29"/>
  <c r="L299" i="29"/>
  <c r="L476" i="29"/>
  <c r="N480" i="39"/>
  <c r="F500" i="35"/>
  <c r="F400" i="35"/>
  <c r="G403" i="35"/>
  <c r="L454" i="37"/>
  <c r="O201" i="37"/>
  <c r="K425" i="41"/>
  <c r="D640" i="41" s="1"/>
  <c r="N456" i="51"/>
  <c r="N72" i="44"/>
  <c r="N421" i="44"/>
  <c r="H21" i="32"/>
  <c r="H409" i="32"/>
  <c r="L419" i="24"/>
  <c r="E468" i="35"/>
  <c r="O439" i="44"/>
  <c r="O148" i="44"/>
  <c r="F125" i="50"/>
  <c r="N435" i="50"/>
  <c r="M69" i="50"/>
  <c r="G249" i="39"/>
  <c r="G464" i="39"/>
  <c r="E504" i="38"/>
  <c r="O415" i="44"/>
  <c r="O46" i="44"/>
  <c r="H46" i="50"/>
  <c r="H415" i="50"/>
  <c r="H400" i="37"/>
  <c r="L476" i="38"/>
  <c r="L299" i="38"/>
  <c r="M302" i="38"/>
  <c r="I249" i="35"/>
  <c r="I464" i="35"/>
  <c r="F299" i="29"/>
  <c r="F476" i="29"/>
  <c r="L482" i="45"/>
  <c r="L325" i="45"/>
  <c r="G409" i="31"/>
  <c r="G21" i="31"/>
  <c r="M198" i="41"/>
  <c r="M452" i="41"/>
  <c r="K409" i="42"/>
  <c r="K21" i="42"/>
  <c r="E500" i="35"/>
  <c r="E400" i="35"/>
  <c r="M21" i="48"/>
  <c r="M409" i="48"/>
  <c r="L72" i="44"/>
  <c r="L421" i="44"/>
  <c r="O226" i="34"/>
  <c r="L460" i="34"/>
  <c r="M21" i="51"/>
  <c r="M409" i="51"/>
  <c r="F69" i="48"/>
  <c r="G458" i="44"/>
  <c r="G223" i="44"/>
  <c r="E468" i="34"/>
  <c r="N468" i="49"/>
  <c r="J220" i="31"/>
  <c r="E145" i="37"/>
  <c r="D151" i="37" s="1"/>
  <c r="D46" i="32"/>
  <c r="D415" i="32"/>
  <c r="K452" i="42"/>
  <c r="K198" i="42"/>
  <c r="F435" i="41"/>
  <c r="I125" i="41"/>
  <c r="I466" i="39"/>
  <c r="L252" i="39"/>
  <c r="K480" i="15"/>
  <c r="F223" i="38"/>
  <c r="F458" i="38"/>
  <c r="M500" i="43"/>
  <c r="M400" i="43"/>
  <c r="F452" i="25"/>
  <c r="F198" i="25"/>
  <c r="L122" i="48"/>
  <c r="L433" i="48"/>
  <c r="I151" i="29"/>
  <c r="F441" i="29"/>
  <c r="J122" i="36"/>
  <c r="J433" i="36"/>
  <c r="E409" i="28"/>
  <c r="E21" i="28"/>
  <c r="F151" i="26"/>
  <c r="N441" i="26"/>
  <c r="H296" i="52"/>
  <c r="N441" i="41"/>
  <c r="F151" i="41"/>
  <c r="G246" i="32"/>
  <c r="H46" i="39"/>
  <c r="H415" i="39"/>
  <c r="H433" i="34"/>
  <c r="H122" i="34"/>
  <c r="D119" i="27"/>
  <c r="I441" i="44"/>
  <c r="L151" i="44"/>
  <c r="N423" i="37"/>
  <c r="F75" i="37"/>
  <c r="G452" i="28"/>
  <c r="G198" i="28"/>
  <c r="N504" i="27"/>
  <c r="I460" i="28"/>
  <c r="L226" i="28"/>
  <c r="H46" i="27"/>
  <c r="H415" i="27"/>
  <c r="H397" i="34"/>
  <c r="E296" i="32"/>
  <c r="H462" i="24"/>
  <c r="J409" i="28"/>
  <c r="J21" i="28"/>
  <c r="I466" i="25"/>
  <c r="L252" i="25"/>
  <c r="O69" i="48"/>
  <c r="E296" i="42"/>
  <c r="M397" i="44"/>
  <c r="M403" i="44" s="1"/>
  <c r="O69" i="44"/>
  <c r="J69" i="31"/>
  <c r="O322" i="26"/>
  <c r="I252" i="33"/>
  <c r="F466" i="33"/>
  <c r="N466" i="44"/>
  <c r="F252" i="44"/>
  <c r="I460" i="30"/>
  <c r="L226" i="30"/>
  <c r="N441" i="35"/>
  <c r="F151" i="35"/>
  <c r="E486" i="47"/>
  <c r="E456" i="51"/>
  <c r="O322" i="48"/>
  <c r="D328" i="48" s="1"/>
  <c r="E72" i="36"/>
  <c r="E421" i="36"/>
  <c r="F419" i="45"/>
  <c r="H468" i="33"/>
  <c r="D195" i="37"/>
  <c r="H296" i="24"/>
  <c r="K462" i="41"/>
  <c r="D195" i="44"/>
  <c r="K456" i="15"/>
  <c r="E296" i="25"/>
  <c r="O69" i="49"/>
  <c r="K456" i="43"/>
  <c r="F435" i="28"/>
  <c r="I125" i="28"/>
  <c r="H456" i="29"/>
  <c r="D397" i="42"/>
  <c r="J220" i="29"/>
  <c r="G246" i="45"/>
  <c r="H397" i="25"/>
  <c r="G403" i="25" s="1"/>
  <c r="G246" i="34"/>
  <c r="H397" i="30"/>
  <c r="H145" i="24"/>
  <c r="J322" i="51"/>
  <c r="I125" i="25"/>
  <c r="F435" i="25"/>
  <c r="E195" i="42"/>
  <c r="H468" i="43"/>
  <c r="E462" i="38"/>
  <c r="F441" i="43"/>
  <c r="I151" i="43"/>
  <c r="F302" i="27"/>
  <c r="N478" i="27"/>
  <c r="N504" i="33"/>
  <c r="D122" i="46"/>
  <c r="D433" i="46"/>
  <c r="I423" i="38"/>
  <c r="L75" i="38"/>
  <c r="K443" i="31"/>
  <c r="O403" i="42"/>
  <c r="L502" i="42"/>
  <c r="I125" i="39"/>
  <c r="F435" i="39"/>
  <c r="E246" i="48"/>
  <c r="G122" i="52"/>
  <c r="G433" i="52"/>
  <c r="K486" i="52"/>
  <c r="M151" i="45"/>
  <c r="I322" i="32"/>
  <c r="J413" i="39"/>
  <c r="M322" i="52"/>
  <c r="I201" i="33"/>
  <c r="F454" i="33"/>
  <c r="M119" i="47"/>
  <c r="K119" i="24"/>
  <c r="J125" i="24" s="1"/>
  <c r="I75" i="46"/>
  <c r="F423" i="46"/>
  <c r="I460" i="48"/>
  <c r="L226" i="48"/>
  <c r="I413" i="50"/>
  <c r="N443" i="37"/>
  <c r="H462" i="34"/>
  <c r="F435" i="34"/>
  <c r="I125" i="34"/>
  <c r="I226" i="45"/>
  <c r="L413" i="51"/>
  <c r="I322" i="33"/>
  <c r="N504" i="43"/>
  <c r="K119" i="31"/>
  <c r="F484" i="15"/>
  <c r="I328" i="15"/>
  <c r="K119" i="45"/>
  <c r="N462" i="15"/>
  <c r="N454" i="39"/>
  <c r="F201" i="39"/>
  <c r="F456" i="39" s="1"/>
  <c r="M482" i="34"/>
  <c r="M325" i="34"/>
  <c r="L452" i="24"/>
  <c r="L198" i="24"/>
  <c r="O328" i="29"/>
  <c r="L484" i="29"/>
  <c r="L419" i="49"/>
  <c r="H480" i="26"/>
  <c r="J482" i="50"/>
  <c r="E246" i="49"/>
  <c r="N397" i="47"/>
  <c r="F458" i="30"/>
  <c r="F223" i="30"/>
  <c r="E480" i="43"/>
  <c r="L296" i="36"/>
  <c r="F403" i="48"/>
  <c r="N486" i="41"/>
  <c r="I441" i="33"/>
  <c r="L151" i="33"/>
  <c r="G397" i="40"/>
  <c r="J322" i="42"/>
  <c r="E246" i="51"/>
  <c r="E246" i="32"/>
  <c r="E425" i="30"/>
  <c r="H468" i="15"/>
  <c r="H322" i="41"/>
  <c r="G328" i="41" s="1"/>
  <c r="J296" i="31"/>
  <c r="G195" i="49"/>
  <c r="M24" i="27"/>
  <c r="I195" i="38"/>
  <c r="O419" i="28"/>
  <c r="G296" i="34"/>
  <c r="O419" i="42"/>
  <c r="E145" i="34"/>
  <c r="H486" i="43"/>
  <c r="J220" i="34"/>
  <c r="J226" i="34" s="1"/>
  <c r="E220" i="40"/>
  <c r="I201" i="46"/>
  <c r="F454" i="46"/>
  <c r="E504" i="49"/>
  <c r="M322" i="49"/>
  <c r="E220" i="48"/>
  <c r="L125" i="27"/>
  <c r="I435" i="27"/>
  <c r="H480" i="49"/>
  <c r="F466" i="30"/>
  <c r="I252" i="30"/>
  <c r="J419" i="48"/>
  <c r="D220" i="27"/>
  <c r="K397" i="43"/>
  <c r="J403" i="43" s="1"/>
  <c r="M220" i="35"/>
  <c r="J195" i="44"/>
  <c r="J201" i="44" s="1"/>
  <c r="J296" i="28"/>
  <c r="K425" i="38"/>
  <c r="M69" i="47"/>
  <c r="M75" i="15"/>
  <c r="F466" i="25"/>
  <c r="I252" i="25"/>
  <c r="M145" i="26"/>
  <c r="L252" i="31"/>
  <c r="I466" i="31"/>
  <c r="O328" i="25"/>
  <c r="L484" i="25"/>
  <c r="I226" i="47"/>
  <c r="F460" i="47"/>
  <c r="K409" i="25"/>
  <c r="K21" i="25"/>
  <c r="N468" i="24"/>
  <c r="I441" i="48"/>
  <c r="L151" i="48"/>
  <c r="I246" i="27"/>
  <c r="H456" i="33"/>
  <c r="G69" i="26"/>
  <c r="G75" i="26" s="1"/>
  <c r="H504" i="31"/>
  <c r="F484" i="29"/>
  <c r="I328" i="29"/>
  <c r="D21" i="41"/>
  <c r="D409" i="41"/>
  <c r="H400" i="27"/>
  <c r="H500" i="27"/>
  <c r="H458" i="26"/>
  <c r="H223" i="26"/>
  <c r="I403" i="37"/>
  <c r="F502" i="37"/>
  <c r="D296" i="37"/>
  <c r="H220" i="15"/>
  <c r="G226" i="15" s="1"/>
  <c r="F441" i="26"/>
  <c r="I151" i="26"/>
  <c r="M409" i="42"/>
  <c r="M21" i="42"/>
  <c r="D476" i="38"/>
  <c r="D299" i="38"/>
  <c r="G249" i="15"/>
  <c r="G464" i="15"/>
  <c r="E504" i="31"/>
  <c r="F435" i="31"/>
  <c r="I125" i="31"/>
  <c r="I484" i="51"/>
  <c r="L328" i="51"/>
  <c r="D119" i="30"/>
  <c r="O296" i="38"/>
  <c r="I476" i="28"/>
  <c r="I299" i="28"/>
  <c r="H462" i="30"/>
  <c r="D220" i="24"/>
  <c r="O125" i="29"/>
  <c r="L435" i="29"/>
  <c r="D246" i="32"/>
  <c r="N423" i="36"/>
  <c r="F75" i="36"/>
  <c r="G145" i="42"/>
  <c r="D421" i="51"/>
  <c r="D72" i="51"/>
  <c r="I72" i="43"/>
  <c r="I421" i="43"/>
  <c r="O439" i="46"/>
  <c r="O148" i="46"/>
  <c r="G400" i="35"/>
  <c r="G500" i="35"/>
  <c r="H425" i="27"/>
  <c r="K456" i="38"/>
  <c r="H220" i="49"/>
  <c r="O296" i="15"/>
  <c r="D302" i="15" s="1"/>
  <c r="L476" i="37"/>
  <c r="L299" i="37"/>
  <c r="H480" i="39"/>
  <c r="N458" i="36"/>
  <c r="N223" i="36"/>
  <c r="G500" i="15"/>
  <c r="G400" i="15"/>
  <c r="E249" i="38"/>
  <c r="E464" i="38"/>
  <c r="O75" i="39"/>
  <c r="L423" i="39"/>
  <c r="M46" i="27"/>
  <c r="M415" i="27"/>
  <c r="D69" i="50"/>
  <c r="H145" i="34"/>
  <c r="G119" i="40"/>
  <c r="K69" i="43"/>
  <c r="H322" i="34"/>
  <c r="D400" i="37"/>
  <c r="D500" i="37"/>
  <c r="K223" i="15"/>
  <c r="K458" i="15"/>
  <c r="I419" i="43"/>
  <c r="O125" i="27"/>
  <c r="L435" i="27"/>
  <c r="L125" i="32"/>
  <c r="I435" i="32"/>
  <c r="L419" i="28"/>
  <c r="I502" i="39"/>
  <c r="L403" i="39"/>
  <c r="G145" i="15"/>
  <c r="J246" i="49"/>
  <c r="K296" i="30"/>
  <c r="K486" i="26"/>
  <c r="L460" i="37"/>
  <c r="O226" i="37"/>
  <c r="O492" i="45"/>
  <c r="K119" i="40"/>
  <c r="E296" i="37"/>
  <c r="E145" i="47"/>
  <c r="K246" i="37"/>
  <c r="J252" i="37" s="1"/>
  <c r="D145" i="15"/>
  <c r="G119" i="38"/>
  <c r="G125" i="38" s="1"/>
  <c r="N478" i="47"/>
  <c r="F302" i="47"/>
  <c r="O403" i="51"/>
  <c r="L502" i="51"/>
  <c r="G296" i="46"/>
  <c r="N486" i="50"/>
  <c r="H462" i="39"/>
  <c r="I125" i="47"/>
  <c r="F435" i="47"/>
  <c r="H456" i="28"/>
  <c r="L435" i="30"/>
  <c r="O125" i="30"/>
  <c r="D24" i="27"/>
  <c r="D413" i="27" s="1"/>
  <c r="O397" i="48"/>
  <c r="H437" i="37"/>
  <c r="O69" i="29"/>
  <c r="E397" i="29"/>
  <c r="F249" i="42"/>
  <c r="F464" i="42"/>
  <c r="H443" i="45"/>
  <c r="K456" i="52"/>
  <c r="O413" i="49"/>
  <c r="N468" i="41"/>
  <c r="M119" i="49"/>
  <c r="M125" i="49" s="1"/>
  <c r="E46" i="43"/>
  <c r="E415" i="43"/>
  <c r="K322" i="36"/>
  <c r="H468" i="30"/>
  <c r="O449" i="47"/>
  <c r="J409" i="36"/>
  <c r="J21" i="36"/>
  <c r="M296" i="40"/>
  <c r="O397" i="35"/>
  <c r="D403" i="35" s="1"/>
  <c r="G415" i="15"/>
  <c r="G46" i="15"/>
  <c r="J46" i="33"/>
  <c r="J415" i="33"/>
  <c r="O151" i="26"/>
  <c r="K397" i="38"/>
  <c r="E220" i="35"/>
  <c r="L151" i="42"/>
  <c r="I441" i="42"/>
  <c r="N425" i="34"/>
  <c r="N223" i="33"/>
  <c r="N458" i="33"/>
  <c r="K322" i="28"/>
  <c r="J145" i="36"/>
  <c r="J151" i="36" s="1"/>
  <c r="G246" i="50"/>
  <c r="N441" i="28"/>
  <c r="F151" i="28"/>
  <c r="H119" i="43"/>
  <c r="E21" i="26"/>
  <c r="E409" i="26"/>
  <c r="L226" i="27"/>
  <c r="I460" i="27"/>
  <c r="E456" i="42"/>
  <c r="J433" i="29"/>
  <c r="J122" i="29"/>
  <c r="O145" i="43"/>
  <c r="O249" i="50"/>
  <c r="O464" i="50"/>
  <c r="K415" i="49"/>
  <c r="K46" i="49"/>
  <c r="G415" i="52"/>
  <c r="G46" i="52"/>
  <c r="H480" i="45"/>
  <c r="N456" i="33"/>
  <c r="F195" i="49"/>
  <c r="L441" i="44"/>
  <c r="O151" i="44"/>
  <c r="M246" i="37"/>
  <c r="M252" i="37" s="1"/>
  <c r="G476" i="28"/>
  <c r="G299" i="28"/>
  <c r="H443" i="31"/>
  <c r="D415" i="33"/>
  <c r="D46" i="33"/>
  <c r="M220" i="48"/>
  <c r="D21" i="34"/>
  <c r="D409" i="34"/>
  <c r="K195" i="31"/>
  <c r="H443" i="26"/>
  <c r="L125" i="33"/>
  <c r="I454" i="25"/>
  <c r="L201" i="25"/>
  <c r="H437" i="46"/>
  <c r="E456" i="41"/>
  <c r="O246" i="36"/>
  <c r="H456" i="32"/>
  <c r="O145" i="34"/>
  <c r="N480" i="35"/>
  <c r="F125" i="35"/>
  <c r="N435" i="35"/>
  <c r="D458" i="45"/>
  <c r="D223" i="45"/>
  <c r="L500" i="15"/>
  <c r="L400" i="15"/>
  <c r="K504" i="26"/>
  <c r="M419" i="32"/>
  <c r="J145" i="50"/>
  <c r="D246" i="44"/>
  <c r="I220" i="24"/>
  <c r="E145" i="24"/>
  <c r="I466" i="26"/>
  <c r="L252" i="26"/>
  <c r="G419" i="41"/>
  <c r="J69" i="41"/>
  <c r="L458" i="33"/>
  <c r="L223" i="33"/>
  <c r="M226" i="33"/>
  <c r="J122" i="34"/>
  <c r="J433" i="34"/>
  <c r="N480" i="37"/>
  <c r="J69" i="47"/>
  <c r="K220" i="46"/>
  <c r="D397" i="44"/>
  <c r="I246" i="51"/>
  <c r="J296" i="45"/>
  <c r="E322" i="41"/>
  <c r="J246" i="50"/>
  <c r="K480" i="47"/>
  <c r="E322" i="42"/>
  <c r="K322" i="38"/>
  <c r="I201" i="24"/>
  <c r="F454" i="24"/>
  <c r="J145" i="45"/>
  <c r="H296" i="30"/>
  <c r="G302" i="30" s="1"/>
  <c r="K122" i="36"/>
  <c r="K433" i="36"/>
  <c r="H69" i="37"/>
  <c r="H486" i="25"/>
  <c r="L403" i="33"/>
  <c r="I502" i="33"/>
  <c r="D476" i="31"/>
  <c r="D299" i="31"/>
  <c r="M322" i="29"/>
  <c r="E397" i="42"/>
  <c r="N478" i="30"/>
  <c r="F302" i="30"/>
  <c r="L466" i="30"/>
  <c r="O252" i="30"/>
  <c r="N504" i="35"/>
  <c r="J299" i="48"/>
  <c r="J476" i="48"/>
  <c r="I466" i="48"/>
  <c r="L252" i="48"/>
  <c r="G302" i="41"/>
  <c r="N220" i="42"/>
  <c r="M226" i="42" s="1"/>
  <c r="I441" i="47"/>
  <c r="L151" i="47"/>
  <c r="E69" i="46"/>
  <c r="L478" i="46"/>
  <c r="O302" i="46"/>
  <c r="N502" i="15"/>
  <c r="F403" i="15"/>
  <c r="N462" i="32"/>
  <c r="I502" i="37"/>
  <c r="L403" i="37"/>
  <c r="M246" i="30"/>
  <c r="I403" i="33"/>
  <c r="F502" i="33"/>
  <c r="L413" i="45"/>
  <c r="K480" i="42"/>
  <c r="E480" i="38"/>
  <c r="L435" i="43"/>
  <c r="O125" i="43"/>
  <c r="L454" i="33"/>
  <c r="O201" i="33"/>
  <c r="J195" i="50"/>
  <c r="F460" i="42"/>
  <c r="I226" i="42"/>
  <c r="G220" i="37"/>
  <c r="G226" i="37" s="1"/>
  <c r="N504" i="28"/>
  <c r="G195" i="26"/>
  <c r="N435" i="52"/>
  <c r="F125" i="52"/>
  <c r="L441" i="33"/>
  <c r="O151" i="33"/>
  <c r="H220" i="29"/>
  <c r="L220" i="49"/>
  <c r="K504" i="44"/>
  <c r="N468" i="25"/>
  <c r="N425" i="42"/>
  <c r="F466" i="28"/>
  <c r="I252" i="28"/>
  <c r="E246" i="37"/>
  <c r="D252" i="37" s="1"/>
  <c r="N435" i="41"/>
  <c r="F125" i="41"/>
  <c r="H433" i="47"/>
  <c r="O413" i="15"/>
  <c r="I403" i="47"/>
  <c r="F502" i="47"/>
  <c r="K480" i="43"/>
  <c r="L252" i="28"/>
  <c r="I466" i="28"/>
  <c r="F452" i="42"/>
  <c r="F198" i="42"/>
  <c r="K462" i="40"/>
  <c r="N486" i="44"/>
  <c r="H425" i="39"/>
  <c r="C627" i="33"/>
  <c r="C621" i="33"/>
  <c r="C625" i="33"/>
  <c r="C624" i="33"/>
  <c r="C632" i="33"/>
  <c r="C623" i="33"/>
  <c r="C630" i="33"/>
  <c r="C622" i="33"/>
  <c r="C626" i="33"/>
  <c r="C631" i="33"/>
  <c r="E145" i="41"/>
  <c r="N462" i="25"/>
  <c r="H425" i="35"/>
  <c r="H322" i="35"/>
  <c r="G328" i="35" s="1"/>
  <c r="O220" i="32"/>
  <c r="E486" i="45"/>
  <c r="F302" i="35"/>
  <c r="N478" i="35"/>
  <c r="M220" i="52"/>
  <c r="G148" i="50"/>
  <c r="G439" i="50"/>
  <c r="L198" i="29"/>
  <c r="L452" i="29"/>
  <c r="M201" i="29"/>
  <c r="I75" i="45"/>
  <c r="F423" i="45"/>
  <c r="G46" i="32"/>
  <c r="G415" i="32"/>
  <c r="I466" i="45"/>
  <c r="L252" i="45"/>
  <c r="H486" i="51"/>
  <c r="O419" i="43"/>
  <c r="G296" i="31"/>
  <c r="L201" i="45"/>
  <c r="I454" i="45"/>
  <c r="K145" i="50"/>
  <c r="F403" i="52"/>
  <c r="H480" i="15"/>
  <c r="D322" i="41"/>
  <c r="E456" i="47"/>
  <c r="H145" i="51"/>
  <c r="E69" i="27"/>
  <c r="H468" i="31"/>
  <c r="L403" i="46"/>
  <c r="I502" i="46"/>
  <c r="M322" i="46"/>
  <c r="M328" i="46" s="1"/>
  <c r="G119" i="36"/>
  <c r="N425" i="37"/>
  <c r="J145" i="27"/>
  <c r="O328" i="40"/>
  <c r="L484" i="40"/>
  <c r="K223" i="50"/>
  <c r="K458" i="50"/>
  <c r="F122" i="38"/>
  <c r="F433" i="38"/>
  <c r="D21" i="38"/>
  <c r="D409" i="38"/>
  <c r="E480" i="24"/>
  <c r="F198" i="47"/>
  <c r="G201" i="47"/>
  <c r="F452" i="47"/>
  <c r="E462" i="42"/>
  <c r="L460" i="27"/>
  <c r="O226" i="27"/>
  <c r="E468" i="51"/>
  <c r="N480" i="46"/>
  <c r="I484" i="25"/>
  <c r="L328" i="25"/>
  <c r="J452" i="47"/>
  <c r="J198" i="47"/>
  <c r="I454" i="27"/>
  <c r="L201" i="27"/>
  <c r="G296" i="24"/>
  <c r="N480" i="41"/>
  <c r="K69" i="50"/>
  <c r="N480" i="28"/>
  <c r="I460" i="51"/>
  <c r="L226" i="51"/>
  <c r="G195" i="29"/>
  <c r="E69" i="38"/>
  <c r="E397" i="25"/>
  <c r="H69" i="42"/>
  <c r="H462" i="51"/>
  <c r="H145" i="42"/>
  <c r="F125" i="31"/>
  <c r="N435" i="31"/>
  <c r="N443" i="33"/>
  <c r="N502" i="26"/>
  <c r="F403" i="26"/>
  <c r="N482" i="32"/>
  <c r="N325" i="32"/>
  <c r="H504" i="50"/>
  <c r="I478" i="49"/>
  <c r="L302" i="49"/>
  <c r="O302" i="43"/>
  <c r="L478" i="43"/>
  <c r="N504" i="30"/>
  <c r="F464" i="37"/>
  <c r="F249" i="37"/>
  <c r="F435" i="29"/>
  <c r="I125" i="29"/>
  <c r="O421" i="30"/>
  <c r="O72" i="30"/>
  <c r="N425" i="48"/>
  <c r="O415" i="38"/>
  <c r="O46" i="38"/>
  <c r="L151" i="37"/>
  <c r="I441" i="37"/>
  <c r="H456" i="27"/>
  <c r="F458" i="40"/>
  <c r="F223" i="40"/>
  <c r="F502" i="51"/>
  <c r="I403" i="51"/>
  <c r="I419" i="39"/>
  <c r="H456" i="42"/>
  <c r="D409" i="32"/>
  <c r="D21" i="32"/>
  <c r="I328" i="25"/>
  <c r="F484" i="25"/>
  <c r="K456" i="41"/>
  <c r="K437" i="25"/>
  <c r="D640" i="25" s="1"/>
  <c r="L302" i="46"/>
  <c r="I478" i="46"/>
  <c r="I151" i="47"/>
  <c r="F441" i="47"/>
  <c r="E145" i="30"/>
  <c r="D246" i="50"/>
  <c r="O46" i="43"/>
  <c r="O415" i="43"/>
  <c r="J249" i="29"/>
  <c r="J464" i="29"/>
  <c r="O419" i="35"/>
  <c r="H421" i="38"/>
  <c r="H72" i="38"/>
  <c r="L75" i="39"/>
  <c r="I423" i="39"/>
  <c r="F441" i="38"/>
  <c r="I151" i="38"/>
  <c r="J72" i="27"/>
  <c r="J421" i="27"/>
  <c r="C629" i="33"/>
  <c r="M397" i="50"/>
  <c r="K409" i="38"/>
  <c r="K21" i="38"/>
  <c r="N478" i="52"/>
  <c r="F302" i="52"/>
  <c r="L72" i="41"/>
  <c r="L421" i="41"/>
  <c r="K195" i="35"/>
  <c r="H220" i="40"/>
  <c r="I201" i="52"/>
  <c r="E486" i="29"/>
  <c r="N425" i="32"/>
  <c r="I413" i="47"/>
  <c r="H325" i="52"/>
  <c r="H482" i="52"/>
  <c r="J220" i="28"/>
  <c r="J226" i="28" s="1"/>
  <c r="E458" i="31"/>
  <c r="E223" i="31"/>
  <c r="K439" i="25"/>
  <c r="K148" i="25"/>
  <c r="F419" i="42"/>
  <c r="F484" i="52"/>
  <c r="I328" i="52"/>
  <c r="K72" i="47"/>
  <c r="K421" i="47"/>
  <c r="L252" i="50"/>
  <c r="I466" i="50"/>
  <c r="K246" i="52"/>
  <c r="L328" i="45"/>
  <c r="I484" i="45"/>
  <c r="K145" i="45"/>
  <c r="O119" i="51"/>
  <c r="D409" i="44"/>
  <c r="D21" i="44"/>
  <c r="H468" i="40"/>
  <c r="J195" i="29"/>
  <c r="L249" i="15"/>
  <c r="L464" i="15"/>
  <c r="J419" i="44"/>
  <c r="I419" i="30"/>
  <c r="F419" i="29"/>
  <c r="O246" i="38"/>
  <c r="H145" i="29"/>
  <c r="L125" i="37"/>
  <c r="I435" i="37"/>
  <c r="F249" i="38"/>
  <c r="F464" i="38"/>
  <c r="I226" i="32"/>
  <c r="F460" i="32"/>
  <c r="I413" i="49"/>
  <c r="H443" i="38"/>
  <c r="M397" i="26"/>
  <c r="M403" i="26" s="1"/>
  <c r="E397" i="36"/>
  <c r="G49" i="38"/>
  <c r="F328" i="37"/>
  <c r="N484" i="37"/>
  <c r="G24" i="38"/>
  <c r="J419" i="52"/>
  <c r="G226" i="45"/>
  <c r="G419" i="29"/>
  <c r="J49" i="41"/>
  <c r="M24" i="35"/>
  <c r="J49" i="26"/>
  <c r="D49" i="32"/>
  <c r="J413" i="51"/>
  <c r="G24" i="42"/>
  <c r="M492" i="45"/>
  <c r="J46" i="31"/>
  <c r="J415" i="31"/>
  <c r="E421" i="41"/>
  <c r="E72" i="41"/>
  <c r="G452" i="15"/>
  <c r="G198" i="15"/>
  <c r="O443" i="42"/>
  <c r="N400" i="49"/>
  <c r="N500" i="49"/>
  <c r="J458" i="25"/>
  <c r="J223" i="25"/>
  <c r="I148" i="49"/>
  <c r="J151" i="49"/>
  <c r="I439" i="49"/>
  <c r="M452" i="29"/>
  <c r="M198" i="29"/>
  <c r="I252" i="36"/>
  <c r="F466" i="36"/>
  <c r="I421" i="47"/>
  <c r="I72" i="47"/>
  <c r="J75" i="47"/>
  <c r="I439" i="38"/>
  <c r="I148" i="38"/>
  <c r="J151" i="38"/>
  <c r="E486" i="33"/>
  <c r="D21" i="25"/>
  <c r="D409" i="25"/>
  <c r="E425" i="37"/>
  <c r="F460" i="24"/>
  <c r="I226" i="24"/>
  <c r="G464" i="42"/>
  <c r="G249" i="42"/>
  <c r="F419" i="31"/>
  <c r="N476" i="51"/>
  <c r="N299" i="51"/>
  <c r="K223" i="32"/>
  <c r="K458" i="32"/>
  <c r="I328" i="44"/>
  <c r="F484" i="44"/>
  <c r="E325" i="43"/>
  <c r="E482" i="43"/>
  <c r="F299" i="28"/>
  <c r="F476" i="28"/>
  <c r="G302" i="28"/>
  <c r="G476" i="40"/>
  <c r="M482" i="26"/>
  <c r="M325" i="26"/>
  <c r="D464" i="30"/>
  <c r="D249" i="30"/>
  <c r="I413" i="52"/>
  <c r="O464" i="48"/>
  <c r="O249" i="48"/>
  <c r="M476" i="46"/>
  <c r="N299" i="43"/>
  <c r="N476" i="43"/>
  <c r="N72" i="30"/>
  <c r="N421" i="30"/>
  <c r="K72" i="34"/>
  <c r="K421" i="34"/>
  <c r="N460" i="29"/>
  <c r="F226" i="29"/>
  <c r="H249" i="48"/>
  <c r="H464" i="48"/>
  <c r="H223" i="35"/>
  <c r="H458" i="35"/>
  <c r="H400" i="35"/>
  <c r="H500" i="35"/>
  <c r="N425" i="50"/>
  <c r="F484" i="31"/>
  <c r="I328" i="31"/>
  <c r="N452" i="48"/>
  <c r="N198" i="48"/>
  <c r="N299" i="40"/>
  <c r="N476" i="40"/>
  <c r="O474" i="40"/>
  <c r="G452" i="45"/>
  <c r="G198" i="45"/>
  <c r="L413" i="43"/>
  <c r="O125" i="28"/>
  <c r="L435" i="28"/>
  <c r="K504" i="51"/>
  <c r="N486" i="27"/>
  <c r="J476" i="38"/>
  <c r="H421" i="35"/>
  <c r="H437" i="31"/>
  <c r="J413" i="30"/>
  <c r="H437" i="41"/>
  <c r="O419" i="44"/>
  <c r="F72" i="24"/>
  <c r="F421" i="24"/>
  <c r="K462" i="15"/>
  <c r="M419" i="35"/>
  <c r="F452" i="36"/>
  <c r="F198" i="36"/>
  <c r="M223" i="36"/>
  <c r="M249" i="44"/>
  <c r="M464" i="44"/>
  <c r="H415" i="43"/>
  <c r="H46" i="43"/>
  <c r="E72" i="42"/>
  <c r="E421" i="42"/>
  <c r="K443" i="32"/>
  <c r="N452" i="46"/>
  <c r="N198" i="46"/>
  <c r="D201" i="46"/>
  <c r="D456" i="46" s="1"/>
  <c r="E443" i="52"/>
  <c r="H462" i="26"/>
  <c r="K452" i="15"/>
  <c r="K198" i="15"/>
  <c r="F454" i="15"/>
  <c r="I201" i="15"/>
  <c r="E464" i="44"/>
  <c r="E249" i="44"/>
  <c r="H504" i="45"/>
  <c r="D439" i="51"/>
  <c r="D148" i="51"/>
  <c r="E437" i="51"/>
  <c r="H500" i="36"/>
  <c r="H400" i="36"/>
  <c r="G72" i="49"/>
  <c r="G421" i="49"/>
  <c r="I198" i="32"/>
  <c r="I452" i="32"/>
  <c r="J201" i="32"/>
  <c r="K443" i="50"/>
  <c r="F223" i="52"/>
  <c r="F458" i="52"/>
  <c r="L423" i="28"/>
  <c r="O75" i="28"/>
  <c r="I482" i="15"/>
  <c r="I325" i="15"/>
  <c r="F500" i="39"/>
  <c r="G403" i="39"/>
  <c r="F400" i="39"/>
  <c r="N421" i="43"/>
  <c r="N72" i="43"/>
  <c r="M148" i="27"/>
  <c r="M439" i="27"/>
  <c r="L75" i="29"/>
  <c r="I423" i="29"/>
  <c r="D433" i="47"/>
  <c r="L419" i="38"/>
  <c r="H425" i="29"/>
  <c r="M419" i="37"/>
  <c r="H443" i="34"/>
  <c r="L423" i="32"/>
  <c r="O75" i="32"/>
  <c r="O462" i="52"/>
  <c r="N456" i="15"/>
  <c r="G325" i="46"/>
  <c r="G482" i="46"/>
  <c r="I458" i="29"/>
  <c r="I223" i="29"/>
  <c r="N486" i="35"/>
  <c r="E468" i="36"/>
  <c r="F454" i="43"/>
  <c r="I201" i="43"/>
  <c r="N466" i="15"/>
  <c r="F252" i="15"/>
  <c r="D72" i="28"/>
  <c r="D421" i="28"/>
  <c r="E456" i="36"/>
  <c r="L482" i="32"/>
  <c r="L325" i="32"/>
  <c r="N480" i="50"/>
  <c r="O325" i="44"/>
  <c r="O482" i="44"/>
  <c r="L148" i="49"/>
  <c r="L439" i="49"/>
  <c r="I452" i="37"/>
  <c r="I198" i="37"/>
  <c r="F476" i="35"/>
  <c r="F299" i="35"/>
  <c r="H400" i="40"/>
  <c r="H500" i="40"/>
  <c r="L21" i="25"/>
  <c r="L409" i="25"/>
  <c r="M24" i="25"/>
  <c r="L500" i="35"/>
  <c r="L400" i="35"/>
  <c r="M403" i="35"/>
  <c r="I325" i="34"/>
  <c r="I482" i="34"/>
  <c r="J433" i="28"/>
  <c r="J122" i="28"/>
  <c r="D476" i="45"/>
  <c r="D299" i="45"/>
  <c r="I502" i="42"/>
  <c r="L403" i="42"/>
  <c r="F476" i="44"/>
  <c r="F299" i="44"/>
  <c r="N484" i="27"/>
  <c r="F328" i="27"/>
  <c r="K439" i="34"/>
  <c r="K148" i="34"/>
  <c r="D249" i="37"/>
  <c r="D464" i="37"/>
  <c r="O302" i="33"/>
  <c r="L478" i="33"/>
  <c r="M46" i="45"/>
  <c r="M415" i="45"/>
  <c r="N458" i="31"/>
  <c r="N223" i="31"/>
  <c r="D226" i="31"/>
  <c r="M458" i="28"/>
  <c r="M223" i="28"/>
  <c r="H425" i="30"/>
  <c r="M409" i="24"/>
  <c r="M21" i="24"/>
  <c r="M198" i="38"/>
  <c r="M452" i="38"/>
  <c r="L125" i="40"/>
  <c r="I435" i="40"/>
  <c r="L403" i="30"/>
  <c r="I502" i="30"/>
  <c r="N486" i="36"/>
  <c r="J72" i="46"/>
  <c r="J421" i="46"/>
  <c r="L441" i="41"/>
  <c r="O151" i="41"/>
  <c r="L435" i="51"/>
  <c r="O125" i="51"/>
  <c r="O198" i="43"/>
  <c r="O452" i="43"/>
  <c r="J500" i="29"/>
  <c r="J400" i="29"/>
  <c r="G421" i="41"/>
  <c r="G72" i="41"/>
  <c r="K443" i="35"/>
  <c r="K443" i="27"/>
  <c r="N415" i="27"/>
  <c r="N46" i="27"/>
  <c r="D49" i="27"/>
  <c r="D482" i="49"/>
  <c r="D325" i="49"/>
  <c r="L409" i="52"/>
  <c r="M24" i="52"/>
  <c r="L21" i="52"/>
  <c r="K437" i="47"/>
  <c r="L452" i="51"/>
  <c r="L198" i="51"/>
  <c r="H433" i="29"/>
  <c r="H122" i="29"/>
  <c r="H456" i="45"/>
  <c r="E425" i="49"/>
  <c r="N468" i="28"/>
  <c r="D46" i="34"/>
  <c r="D415" i="34"/>
  <c r="J246" i="35"/>
  <c r="N437" i="31"/>
  <c r="H504" i="35"/>
  <c r="M21" i="36"/>
  <c r="M409" i="36"/>
  <c r="D24" i="26"/>
  <c r="D413" i="26" s="1"/>
  <c r="N21" i="26"/>
  <c r="N409" i="26"/>
  <c r="N435" i="40"/>
  <c r="F125" i="40"/>
  <c r="N504" i="51"/>
  <c r="O195" i="28"/>
  <c r="D201" i="28" s="1"/>
  <c r="D456" i="28" s="1"/>
  <c r="K325" i="51"/>
  <c r="K482" i="51"/>
  <c r="D397" i="45"/>
  <c r="H322" i="51"/>
  <c r="G328" i="51" s="1"/>
  <c r="K443" i="26"/>
  <c r="N462" i="31"/>
  <c r="N466" i="35"/>
  <c r="F252" i="35"/>
  <c r="L454" i="38"/>
  <c r="O201" i="38"/>
  <c r="H69" i="41"/>
  <c r="E504" i="36"/>
  <c r="O145" i="30"/>
  <c r="E468" i="45"/>
  <c r="G69" i="31"/>
  <c r="G75" i="31" s="1"/>
  <c r="J296" i="30"/>
  <c r="M46" i="41"/>
  <c r="M415" i="41"/>
  <c r="N460" i="41"/>
  <c r="F226" i="41"/>
  <c r="J220" i="36"/>
  <c r="E452" i="41"/>
  <c r="E198" i="41"/>
  <c r="E462" i="51"/>
  <c r="I478" i="25"/>
  <c r="L302" i="25"/>
  <c r="L435" i="35"/>
  <c r="O125" i="35"/>
  <c r="H220" i="50"/>
  <c r="M296" i="28"/>
  <c r="M302" i="28" s="1"/>
  <c r="E409" i="29"/>
  <c r="E21" i="29"/>
  <c r="N400" i="52"/>
  <c r="N500" i="52"/>
  <c r="O69" i="41"/>
  <c r="O413" i="46"/>
  <c r="I478" i="32"/>
  <c r="L302" i="32"/>
  <c r="N456" i="39"/>
  <c r="I466" i="40"/>
  <c r="L252" i="40"/>
  <c r="I201" i="29"/>
  <c r="F454" i="29"/>
  <c r="E119" i="48"/>
  <c r="N466" i="34"/>
  <c r="F252" i="34"/>
  <c r="E220" i="42"/>
  <c r="O145" i="52"/>
  <c r="K443" i="43"/>
  <c r="H409" i="35"/>
  <c r="H21" i="35"/>
  <c r="N504" i="48"/>
  <c r="E468" i="47"/>
  <c r="E504" i="44"/>
  <c r="H480" i="46"/>
  <c r="G46" i="28"/>
  <c r="G415" i="28"/>
  <c r="G69" i="24"/>
  <c r="I419" i="45"/>
  <c r="K246" i="50"/>
  <c r="M296" i="43"/>
  <c r="O246" i="25"/>
  <c r="E296" i="38"/>
  <c r="O119" i="40"/>
  <c r="F21" i="29"/>
  <c r="F409" i="29"/>
  <c r="G24" i="29"/>
  <c r="O252" i="48"/>
  <c r="L466" i="48"/>
  <c r="N480" i="30"/>
  <c r="N423" i="29"/>
  <c r="F75" i="29"/>
  <c r="H437" i="33"/>
  <c r="M119" i="15"/>
  <c r="M125" i="15" s="1"/>
  <c r="L328" i="38"/>
  <c r="I484" i="38"/>
  <c r="E504" i="32"/>
  <c r="D119" i="52"/>
  <c r="O46" i="25"/>
  <c r="O415" i="25"/>
  <c r="K397" i="35"/>
  <c r="H437" i="45"/>
  <c r="L21" i="49"/>
  <c r="L409" i="49"/>
  <c r="M24" i="49"/>
  <c r="J322" i="40"/>
  <c r="K195" i="48"/>
  <c r="J201" i="48" s="1"/>
  <c r="I478" i="35"/>
  <c r="L302" i="35"/>
  <c r="E195" i="49"/>
  <c r="K462" i="26"/>
  <c r="I125" i="26"/>
  <c r="F435" i="26"/>
  <c r="O252" i="43"/>
  <c r="L413" i="48"/>
  <c r="F415" i="32"/>
  <c r="F46" i="32"/>
  <c r="G49" i="32"/>
  <c r="K397" i="32"/>
  <c r="J403" i="32" s="1"/>
  <c r="K437" i="27"/>
  <c r="K409" i="27"/>
  <c r="K21" i="27"/>
  <c r="L435" i="36"/>
  <c r="O125" i="36"/>
  <c r="O302" i="29"/>
  <c r="L478" i="29"/>
  <c r="I403" i="35"/>
  <c r="F502" i="35"/>
  <c r="K504" i="30"/>
  <c r="D145" i="24"/>
  <c r="O397" i="44"/>
  <c r="M246" i="31"/>
  <c r="K462" i="44"/>
  <c r="G195" i="44"/>
  <c r="M145" i="30"/>
  <c r="M151" i="30" s="1"/>
  <c r="M69" i="41"/>
  <c r="M75" i="41" s="1"/>
  <c r="K322" i="33"/>
  <c r="K220" i="39"/>
  <c r="D145" i="25"/>
  <c r="K322" i="30"/>
  <c r="F75" i="44"/>
  <c r="N423" i="44"/>
  <c r="J397" i="24"/>
  <c r="L75" i="24"/>
  <c r="N468" i="38"/>
  <c r="M296" i="45"/>
  <c r="I466" i="32"/>
  <c r="L252" i="32"/>
  <c r="E425" i="50"/>
  <c r="I423" i="27"/>
  <c r="L75" i="27"/>
  <c r="H486" i="30"/>
  <c r="H322" i="43"/>
  <c r="G328" i="43" s="1"/>
  <c r="D195" i="36"/>
  <c r="F431" i="47"/>
  <c r="O69" i="27"/>
  <c r="E504" i="24"/>
  <c r="J69" i="48"/>
  <c r="E456" i="29"/>
  <c r="L478" i="38"/>
  <c r="O302" i="38"/>
  <c r="D145" i="30"/>
  <c r="I466" i="35"/>
  <c r="L252" i="35"/>
  <c r="E476" i="27"/>
  <c r="E299" i="27"/>
  <c r="I302" i="29"/>
  <c r="F478" i="29"/>
  <c r="L484" i="45"/>
  <c r="O328" i="45"/>
  <c r="G296" i="43"/>
  <c r="J439" i="28"/>
  <c r="J148" i="28"/>
  <c r="G246" i="27"/>
  <c r="G252" i="27" s="1"/>
  <c r="E145" i="50"/>
  <c r="E397" i="43"/>
  <c r="M119" i="37"/>
  <c r="M125" i="37" s="1"/>
  <c r="D397" i="24"/>
  <c r="G69" i="33"/>
  <c r="H486" i="15"/>
  <c r="H456" i="51"/>
  <c r="O75" i="44"/>
  <c r="L423" i="44"/>
  <c r="O195" i="30"/>
  <c r="D397" i="43"/>
  <c r="G21" i="29"/>
  <c r="G409" i="29"/>
  <c r="F484" i="34"/>
  <c r="I328" i="34"/>
  <c r="H119" i="50"/>
  <c r="O220" i="29"/>
  <c r="O413" i="40"/>
  <c r="L413" i="30"/>
  <c r="M322" i="40"/>
  <c r="O413" i="30"/>
  <c r="K409" i="30"/>
  <c r="K21" i="30"/>
  <c r="N437" i="24"/>
  <c r="M198" i="45"/>
  <c r="M452" i="45"/>
  <c r="K119" i="27"/>
  <c r="K296" i="28"/>
  <c r="F460" i="38"/>
  <c r="I226" i="38"/>
  <c r="F454" i="25"/>
  <c r="I201" i="25"/>
  <c r="O125" i="48"/>
  <c r="L435" i="48"/>
  <c r="H296" i="44"/>
  <c r="N462" i="48"/>
  <c r="D397" i="38"/>
  <c r="E425" i="31"/>
  <c r="O69" i="35"/>
  <c r="J409" i="48"/>
  <c r="J21" i="48"/>
  <c r="I454" i="33"/>
  <c r="L201" i="33"/>
  <c r="I145" i="44"/>
  <c r="N480" i="15"/>
  <c r="O302" i="48"/>
  <c r="L478" i="48"/>
  <c r="J223" i="40"/>
  <c r="J458" i="40"/>
  <c r="J119" i="31"/>
  <c r="L252" i="47"/>
  <c r="I466" i="47"/>
  <c r="O21" i="25"/>
  <c r="O409" i="25"/>
  <c r="O415" i="37"/>
  <c r="O46" i="37"/>
  <c r="E425" i="27"/>
  <c r="D643" i="27" s="1"/>
  <c r="E220" i="49"/>
  <c r="I464" i="25"/>
  <c r="I249" i="25"/>
  <c r="O409" i="28"/>
  <c r="O21" i="28"/>
  <c r="E462" i="48"/>
  <c r="N462" i="43"/>
  <c r="I413" i="39"/>
  <c r="G145" i="43"/>
  <c r="H296" i="26"/>
  <c r="J415" i="43"/>
  <c r="J46" i="43"/>
  <c r="J69" i="43"/>
  <c r="K296" i="29"/>
  <c r="J302" i="29" s="1"/>
  <c r="H246" i="45"/>
  <c r="H480" i="24"/>
  <c r="H443" i="33"/>
  <c r="K296" i="48"/>
  <c r="F449" i="39"/>
  <c r="N486" i="51"/>
  <c r="H437" i="30"/>
  <c r="H437" i="40"/>
  <c r="L419" i="43"/>
  <c r="G419" i="37"/>
  <c r="F419" i="27"/>
  <c r="N435" i="45"/>
  <c r="F125" i="45"/>
  <c r="K486" i="43"/>
  <c r="O69" i="33"/>
  <c r="I441" i="45"/>
  <c r="L151" i="45"/>
  <c r="G49" i="47"/>
  <c r="I419" i="35"/>
  <c r="I460" i="26"/>
  <c r="L226" i="26"/>
  <c r="H415" i="44"/>
  <c r="H46" i="44"/>
  <c r="H480" i="38"/>
  <c r="M145" i="31"/>
  <c r="H456" i="36"/>
  <c r="L419" i="48"/>
  <c r="E296" i="41"/>
  <c r="F460" i="29"/>
  <c r="I226" i="29"/>
  <c r="G69" i="34"/>
  <c r="D322" i="37"/>
  <c r="J296" i="49"/>
  <c r="J302" i="49" s="1"/>
  <c r="N478" i="44"/>
  <c r="F302" i="44"/>
  <c r="H246" i="40"/>
  <c r="K468" i="31"/>
  <c r="E220" i="25"/>
  <c r="D226" i="25" s="1"/>
  <c r="G322" i="26"/>
  <c r="G328" i="26" s="1"/>
  <c r="E437" i="50"/>
  <c r="M397" i="15"/>
  <c r="M403" i="15" s="1"/>
  <c r="F195" i="33"/>
  <c r="I413" i="38"/>
  <c r="N454" i="24"/>
  <c r="F201" i="24"/>
  <c r="F456" i="24" s="1"/>
  <c r="F502" i="31"/>
  <c r="I403" i="31"/>
  <c r="J220" i="39"/>
  <c r="G397" i="38"/>
  <c r="N478" i="25"/>
  <c r="F302" i="25"/>
  <c r="N468" i="44"/>
  <c r="K322" i="45"/>
  <c r="K437" i="35"/>
  <c r="K195" i="46"/>
  <c r="I435" i="15"/>
  <c r="L125" i="15"/>
  <c r="M246" i="48"/>
  <c r="M69" i="40"/>
  <c r="G419" i="49"/>
  <c r="L460" i="35"/>
  <c r="O226" i="35"/>
  <c r="H443" i="32"/>
  <c r="H425" i="48"/>
  <c r="O201" i="24"/>
  <c r="L454" i="24"/>
  <c r="I423" i="31"/>
  <c r="L75" i="31"/>
  <c r="O119" i="46"/>
  <c r="J195" i="37"/>
  <c r="M195" i="42"/>
  <c r="M201" i="42" s="1"/>
  <c r="O252" i="49"/>
  <c r="L466" i="49"/>
  <c r="N443" i="43"/>
  <c r="I502" i="41"/>
  <c r="L403" i="41"/>
  <c r="F460" i="30"/>
  <c r="I226" i="30"/>
  <c r="K504" i="40"/>
  <c r="L75" i="25"/>
  <c r="G397" i="47"/>
  <c r="H456" i="25"/>
  <c r="J145" i="40"/>
  <c r="J151" i="40" s="1"/>
  <c r="E456" i="30"/>
  <c r="O433" i="25"/>
  <c r="O122" i="25"/>
  <c r="L419" i="39"/>
  <c r="J296" i="32"/>
  <c r="F423" i="27"/>
  <c r="I75" i="27"/>
  <c r="K443" i="44"/>
  <c r="I413" i="45"/>
  <c r="I75" i="42"/>
  <c r="F423" i="42"/>
  <c r="E480" i="49"/>
  <c r="D195" i="43"/>
  <c r="E246" i="30"/>
  <c r="N456" i="34"/>
  <c r="L441" i="36"/>
  <c r="O151" i="36"/>
  <c r="G413" i="40"/>
  <c r="H443" i="51"/>
  <c r="J145" i="51"/>
  <c r="F466" i="44"/>
  <c r="I252" i="44"/>
  <c r="O195" i="51"/>
  <c r="J322" i="43"/>
  <c r="E119" i="35"/>
  <c r="M246" i="49"/>
  <c r="L151" i="26"/>
  <c r="I441" i="26"/>
  <c r="O119" i="37"/>
  <c r="O302" i="28"/>
  <c r="L478" i="28"/>
  <c r="N460" i="51"/>
  <c r="F226" i="51"/>
  <c r="O397" i="39"/>
  <c r="O322" i="47"/>
  <c r="J397" i="50"/>
  <c r="D145" i="41"/>
  <c r="J220" i="24"/>
  <c r="L125" i="36"/>
  <c r="I435" i="36"/>
  <c r="N480" i="33"/>
  <c r="L478" i="30"/>
  <c r="O302" i="30"/>
  <c r="E220" i="52"/>
  <c r="I478" i="24"/>
  <c r="L302" i="24"/>
  <c r="N437" i="25"/>
  <c r="N486" i="37"/>
  <c r="O322" i="35"/>
  <c r="H195" i="26"/>
  <c r="I502" i="24"/>
  <c r="L403" i="24"/>
  <c r="H437" i="24"/>
  <c r="I302" i="47"/>
  <c r="F478" i="47"/>
  <c r="L302" i="26"/>
  <c r="F246" i="25"/>
  <c r="K119" i="34"/>
  <c r="J125" i="34" s="1"/>
  <c r="K443" i="42"/>
  <c r="G322" i="25"/>
  <c r="G328" i="25" s="1"/>
  <c r="H468" i="49"/>
  <c r="H409" i="33"/>
  <c r="H21" i="33"/>
  <c r="O246" i="26"/>
  <c r="M46" i="37"/>
  <c r="M415" i="37"/>
  <c r="E246" i="28"/>
  <c r="O145" i="32"/>
  <c r="K456" i="31"/>
  <c r="I441" i="36"/>
  <c r="L151" i="36"/>
  <c r="K195" i="25"/>
  <c r="N468" i="34"/>
  <c r="G296" i="29"/>
  <c r="D195" i="24"/>
  <c r="D201" i="24" s="1"/>
  <c r="D456" i="24" s="1"/>
  <c r="H296" i="39"/>
  <c r="M69" i="48"/>
  <c r="K397" i="24"/>
  <c r="L466" i="44"/>
  <c r="O252" i="44"/>
  <c r="K462" i="33"/>
  <c r="E468" i="33"/>
  <c r="G195" i="41"/>
  <c r="O433" i="48"/>
  <c r="O122" i="48"/>
  <c r="I302" i="27"/>
  <c r="F478" i="27"/>
  <c r="E220" i="43"/>
  <c r="E437" i="36"/>
  <c r="J296" i="40"/>
  <c r="J302" i="40" s="1"/>
  <c r="O246" i="29"/>
  <c r="D322" i="47"/>
  <c r="M119" i="45"/>
  <c r="M125" i="45" s="1"/>
  <c r="J246" i="44"/>
  <c r="J46" i="39"/>
  <c r="J415" i="39"/>
  <c r="I419" i="46"/>
  <c r="H425" i="43"/>
  <c r="K246" i="34"/>
  <c r="J252" i="34" s="1"/>
  <c r="J119" i="49"/>
  <c r="M195" i="27"/>
  <c r="K246" i="47"/>
  <c r="J415" i="24"/>
  <c r="J46" i="24"/>
  <c r="K425" i="26"/>
  <c r="E322" i="34"/>
  <c r="G476" i="52"/>
  <c r="G299" i="52"/>
  <c r="F226" i="49"/>
  <c r="N460" i="49"/>
  <c r="O413" i="31"/>
  <c r="O249" i="37"/>
  <c r="O464" i="37"/>
  <c r="I423" i="43"/>
  <c r="L75" i="43"/>
  <c r="H425" i="51"/>
  <c r="H437" i="27"/>
  <c r="H119" i="35"/>
  <c r="L302" i="47"/>
  <c r="K486" i="27"/>
  <c r="O302" i="37"/>
  <c r="L478" i="37"/>
  <c r="J322" i="37"/>
  <c r="I419" i="51"/>
  <c r="F226" i="36"/>
  <c r="N460" i="36"/>
  <c r="J145" i="43"/>
  <c r="J296" i="44"/>
  <c r="L500" i="36"/>
  <c r="L400" i="36"/>
  <c r="F226" i="38"/>
  <c r="G195" i="38"/>
  <c r="H504" i="49"/>
  <c r="I119" i="32"/>
  <c r="F75" i="45"/>
  <c r="N423" i="45"/>
  <c r="K437" i="24"/>
  <c r="L328" i="41"/>
  <c r="H443" i="27"/>
  <c r="G69" i="27"/>
  <c r="G75" i="27" s="1"/>
  <c r="N504" i="49"/>
  <c r="N460" i="37"/>
  <c r="F226" i="37"/>
  <c r="N437" i="27"/>
  <c r="H480" i="30"/>
  <c r="G145" i="28"/>
  <c r="F403" i="36"/>
  <c r="N502" i="36"/>
  <c r="E456" i="25"/>
  <c r="K246" i="26"/>
  <c r="F119" i="47"/>
  <c r="G24" i="33"/>
  <c r="M119" i="32"/>
  <c r="F466" i="42"/>
  <c r="I252" i="42"/>
  <c r="G69" i="32"/>
  <c r="G75" i="32" s="1"/>
  <c r="K437" i="44"/>
  <c r="L125" i="31"/>
  <c r="I435" i="31"/>
  <c r="O400" i="33"/>
  <c r="O500" i="33"/>
  <c r="N443" i="15"/>
  <c r="K504" i="24"/>
  <c r="K69" i="44"/>
  <c r="I502" i="32"/>
  <c r="L403" i="32"/>
  <c r="G246" i="37"/>
  <c r="I302" i="41"/>
  <c r="N443" i="35"/>
  <c r="F419" i="44"/>
  <c r="H504" i="32"/>
  <c r="E119" i="34"/>
  <c r="F419" i="28"/>
  <c r="N460" i="33"/>
  <c r="F226" i="33"/>
  <c r="K325" i="24"/>
  <c r="K482" i="24"/>
  <c r="F125" i="26"/>
  <c r="N435" i="26"/>
  <c r="G195" i="52"/>
  <c r="E145" i="26"/>
  <c r="J476" i="25"/>
  <c r="J299" i="25"/>
  <c r="L403" i="28"/>
  <c r="I502" i="28"/>
  <c r="K443" i="48"/>
  <c r="K468" i="27"/>
  <c r="D397" i="36"/>
  <c r="I419" i="27"/>
  <c r="E425" i="38"/>
  <c r="K119" i="26"/>
  <c r="J145" i="33"/>
  <c r="J151" i="33" s="1"/>
  <c r="M220" i="25"/>
  <c r="M226" i="25" s="1"/>
  <c r="K462" i="52"/>
  <c r="O328" i="35"/>
  <c r="L484" i="35"/>
  <c r="D69" i="43"/>
  <c r="H409" i="26"/>
  <c r="H21" i="26"/>
  <c r="G119" i="46"/>
  <c r="I441" i="32"/>
  <c r="L151" i="32"/>
  <c r="M458" i="34"/>
  <c r="M223" i="34"/>
  <c r="L435" i="41"/>
  <c r="O125" i="41"/>
  <c r="N486" i="49"/>
  <c r="I302" i="51"/>
  <c r="F478" i="51"/>
  <c r="F419" i="47"/>
  <c r="K296" i="41"/>
  <c r="K504" i="31"/>
  <c r="H468" i="28"/>
  <c r="M296" i="50"/>
  <c r="O296" i="50"/>
  <c r="D69" i="27"/>
  <c r="E504" i="40"/>
  <c r="N484" i="46"/>
  <c r="F328" i="46"/>
  <c r="O195" i="35"/>
  <c r="E462" i="27"/>
  <c r="N443" i="32"/>
  <c r="G220" i="39"/>
  <c r="F226" i="25"/>
  <c r="N460" i="25"/>
  <c r="H425" i="50"/>
  <c r="F441" i="25"/>
  <c r="I151" i="25"/>
  <c r="G119" i="30"/>
  <c r="G125" i="30" s="1"/>
  <c r="N119" i="35"/>
  <c r="J145" i="44"/>
  <c r="O397" i="50"/>
  <c r="G145" i="35"/>
  <c r="G151" i="35" s="1"/>
  <c r="L502" i="15"/>
  <c r="O403" i="15"/>
  <c r="D69" i="39"/>
  <c r="M69" i="29"/>
  <c r="I246" i="26"/>
  <c r="M252" i="27"/>
  <c r="O226" i="33"/>
  <c r="L460" i="33"/>
  <c r="F151" i="33"/>
  <c r="N441" i="33"/>
  <c r="K246" i="41"/>
  <c r="N425" i="38"/>
  <c r="L252" i="44"/>
  <c r="G119" i="24"/>
  <c r="H468" i="47"/>
  <c r="E462" i="36"/>
  <c r="F302" i="50"/>
  <c r="N478" i="50"/>
  <c r="N462" i="30"/>
  <c r="F498" i="29"/>
  <c r="D632" i="29" s="1"/>
  <c r="O220" i="30"/>
  <c r="M419" i="34"/>
  <c r="E195" i="43"/>
  <c r="K443" i="38"/>
  <c r="D322" i="50"/>
  <c r="K480" i="36"/>
  <c r="L75" i="51"/>
  <c r="I423" i="51"/>
  <c r="G69" i="15"/>
  <c r="L460" i="50"/>
  <c r="O226" i="50"/>
  <c r="O322" i="25"/>
  <c r="I246" i="48"/>
  <c r="O145" i="45"/>
  <c r="G69" i="40"/>
  <c r="M119" i="35"/>
  <c r="E468" i="37"/>
  <c r="F419" i="41"/>
  <c r="I413" i="26"/>
  <c r="L75" i="37"/>
  <c r="K486" i="25"/>
  <c r="K397" i="15"/>
  <c r="D397" i="31"/>
  <c r="N478" i="45"/>
  <c r="F302" i="45"/>
  <c r="F397" i="33"/>
  <c r="K504" i="27"/>
  <c r="D296" i="40"/>
  <c r="L466" i="45"/>
  <c r="O252" i="45"/>
  <c r="I75" i="47"/>
  <c r="F423" i="47"/>
  <c r="M419" i="15"/>
  <c r="D322" i="44"/>
  <c r="J322" i="30"/>
  <c r="D322" i="27"/>
  <c r="F151" i="42"/>
  <c r="N441" i="42"/>
  <c r="L435" i="26"/>
  <c r="O125" i="26"/>
  <c r="E462" i="46"/>
  <c r="M322" i="25"/>
  <c r="H456" i="49"/>
  <c r="G246" i="38"/>
  <c r="G252" i="38" s="1"/>
  <c r="G24" i="34"/>
  <c r="K397" i="52"/>
  <c r="D322" i="36"/>
  <c r="K246" i="40"/>
  <c r="F441" i="31"/>
  <c r="I151" i="31"/>
  <c r="F502" i="50"/>
  <c r="I403" i="50"/>
  <c r="J195" i="45"/>
  <c r="O419" i="50"/>
  <c r="N119" i="41"/>
  <c r="F466" i="39"/>
  <c r="I252" i="39"/>
  <c r="G119" i="25"/>
  <c r="G125" i="25" s="1"/>
  <c r="G296" i="33"/>
  <c r="I246" i="28"/>
  <c r="I201" i="42"/>
  <c r="F454" i="42"/>
  <c r="I328" i="28"/>
  <c r="F484" i="28"/>
  <c r="N504" i="37"/>
  <c r="G145" i="32"/>
  <c r="G246" i="33"/>
  <c r="H504" i="29"/>
  <c r="N425" i="52"/>
  <c r="K443" i="34"/>
  <c r="L423" i="40"/>
  <c r="O75" i="40"/>
  <c r="L502" i="32"/>
  <c r="O403" i="32"/>
  <c r="G246" i="25"/>
  <c r="L484" i="26"/>
  <c r="O328" i="26"/>
  <c r="K443" i="24"/>
  <c r="G220" i="50"/>
  <c r="K443" i="15"/>
  <c r="I419" i="36"/>
  <c r="N486" i="52"/>
  <c r="G46" i="24"/>
  <c r="G415" i="24"/>
  <c r="H468" i="48"/>
  <c r="M322" i="51"/>
  <c r="E69" i="50"/>
  <c r="I252" i="47"/>
  <c r="F466" i="47"/>
  <c r="G397" i="28"/>
  <c r="F423" i="30"/>
  <c r="I75" i="30"/>
  <c r="O201" i="29"/>
  <c r="L454" i="29"/>
  <c r="H415" i="33"/>
  <c r="H46" i="33"/>
  <c r="L423" i="31"/>
  <c r="O75" i="31"/>
  <c r="D482" i="45"/>
  <c r="D325" i="45"/>
  <c r="H72" i="26"/>
  <c r="H421" i="26"/>
  <c r="E322" i="36"/>
  <c r="N502" i="46"/>
  <c r="F403" i="46"/>
  <c r="J220" i="15"/>
  <c r="J226" i="15" s="1"/>
  <c r="L328" i="37"/>
  <c r="I484" i="37"/>
  <c r="H486" i="37"/>
  <c r="E437" i="29"/>
  <c r="N454" i="27"/>
  <c r="F201" i="27"/>
  <c r="F456" i="27" s="1"/>
  <c r="J220" i="49"/>
  <c r="J226" i="49" s="1"/>
  <c r="E462" i="50"/>
  <c r="F502" i="27"/>
  <c r="I403" i="27"/>
  <c r="K69" i="31"/>
  <c r="J75" i="31" s="1"/>
  <c r="H425" i="49"/>
  <c r="F478" i="33"/>
  <c r="I302" i="33"/>
  <c r="J322" i="41"/>
  <c r="E220" i="32"/>
  <c r="M302" i="24"/>
  <c r="G49" i="39"/>
  <c r="K246" i="32"/>
  <c r="N486" i="31"/>
  <c r="K195" i="29"/>
  <c r="L454" i="26"/>
  <c r="O201" i="26"/>
  <c r="F151" i="15"/>
  <c r="N441" i="15"/>
  <c r="L419" i="44"/>
  <c r="O246" i="33"/>
  <c r="L322" i="40"/>
  <c r="F441" i="41"/>
  <c r="I151" i="41"/>
  <c r="G220" i="36"/>
  <c r="G226" i="36" s="1"/>
  <c r="F454" i="47"/>
  <c r="I201" i="47"/>
  <c r="O415" i="28"/>
  <c r="O46" i="28"/>
  <c r="K443" i="47"/>
  <c r="D640" i="47" s="1"/>
  <c r="H296" i="25"/>
  <c r="G302" i="25" s="1"/>
  <c r="E246" i="45"/>
  <c r="I322" i="25"/>
  <c r="G296" i="42"/>
  <c r="D220" i="41"/>
  <c r="K504" i="37"/>
  <c r="H409" i="49"/>
  <c r="H21" i="49"/>
  <c r="D195" i="33"/>
  <c r="I502" i="27"/>
  <c r="L403" i="27"/>
  <c r="K456" i="48"/>
  <c r="E195" i="50"/>
  <c r="N466" i="31"/>
  <c r="F252" i="31"/>
  <c r="N437" i="43"/>
  <c r="I419" i="44"/>
  <c r="O69" i="39"/>
  <c r="F328" i="25"/>
  <c r="N484" i="25"/>
  <c r="E456" i="26"/>
  <c r="M119" i="24"/>
  <c r="M125" i="24" s="1"/>
  <c r="D21" i="35"/>
  <c r="D409" i="35"/>
  <c r="I419" i="42"/>
  <c r="D415" i="48"/>
  <c r="D46" i="48"/>
  <c r="M145" i="51"/>
  <c r="M151" i="51" s="1"/>
  <c r="J69" i="24"/>
  <c r="N484" i="32"/>
  <c r="F328" i="32"/>
  <c r="O69" i="50"/>
  <c r="H195" i="35"/>
  <c r="L466" i="25"/>
  <c r="O252" i="25"/>
  <c r="E397" i="30"/>
  <c r="K468" i="24"/>
  <c r="L296" i="43"/>
  <c r="M296" i="15"/>
  <c r="M302" i="15" s="1"/>
  <c r="J46" i="36"/>
  <c r="J415" i="36"/>
  <c r="M119" i="50"/>
  <c r="N456" i="31"/>
  <c r="K421" i="46"/>
  <c r="K72" i="46"/>
  <c r="F439" i="52"/>
  <c r="F148" i="52"/>
  <c r="I226" i="40"/>
  <c r="F460" i="40"/>
  <c r="H486" i="38"/>
  <c r="O302" i="24"/>
  <c r="E421" i="26"/>
  <c r="E72" i="26"/>
  <c r="J46" i="29"/>
  <c r="J415" i="29"/>
  <c r="N462" i="47"/>
  <c r="D415" i="29"/>
  <c r="D46" i="29"/>
  <c r="N484" i="41"/>
  <c r="F328" i="41"/>
  <c r="F419" i="52"/>
  <c r="N452" i="47"/>
  <c r="N198" i="47"/>
  <c r="G249" i="43"/>
  <c r="G464" i="43"/>
  <c r="O403" i="34"/>
  <c r="K456" i="37"/>
  <c r="M421" i="37"/>
  <c r="K437" i="42"/>
  <c r="N486" i="39"/>
  <c r="K486" i="42"/>
  <c r="O151" i="51"/>
  <c r="L441" i="51"/>
  <c r="I69" i="39"/>
  <c r="K421" i="30"/>
  <c r="K72" i="30"/>
  <c r="K400" i="27"/>
  <c r="K500" i="27"/>
  <c r="F500" i="43"/>
  <c r="G403" i="43"/>
  <c r="F400" i="43"/>
  <c r="H198" i="33"/>
  <c r="H452" i="33"/>
  <c r="H122" i="33"/>
  <c r="H433" i="33"/>
  <c r="H504" i="42"/>
  <c r="N480" i="52"/>
  <c r="J148" i="35"/>
  <c r="J439" i="35"/>
  <c r="H486" i="33"/>
  <c r="M482" i="36"/>
  <c r="M325" i="36"/>
  <c r="J122" i="32"/>
  <c r="J433" i="32"/>
  <c r="I299" i="31"/>
  <c r="J302" i="31"/>
  <c r="I476" i="31"/>
  <c r="K433" i="51"/>
  <c r="K122" i="51"/>
  <c r="I400" i="48"/>
  <c r="J403" i="48"/>
  <c r="I500" i="48"/>
  <c r="K456" i="44"/>
  <c r="D482" i="51"/>
  <c r="D325" i="51"/>
  <c r="N468" i="29"/>
  <c r="I328" i="51"/>
  <c r="F484" i="51"/>
  <c r="I482" i="45"/>
  <c r="I325" i="45"/>
  <c r="E437" i="49"/>
  <c r="F302" i="39"/>
  <c r="N478" i="39"/>
  <c r="O72" i="26"/>
  <c r="O421" i="26"/>
  <c r="F464" i="29"/>
  <c r="F249" i="29"/>
  <c r="H425" i="33"/>
  <c r="K458" i="31"/>
  <c r="K223" i="31"/>
  <c r="I421" i="40"/>
  <c r="I72" i="40"/>
  <c r="K325" i="52"/>
  <c r="K482" i="52"/>
  <c r="I119" i="37"/>
  <c r="M482" i="50"/>
  <c r="M325" i="50"/>
  <c r="L151" i="27"/>
  <c r="I441" i="27"/>
  <c r="J325" i="32"/>
  <c r="L75" i="34"/>
  <c r="I423" i="34"/>
  <c r="L400" i="48"/>
  <c r="L500" i="48"/>
  <c r="I400" i="35"/>
  <c r="I500" i="35"/>
  <c r="J403" i="35"/>
  <c r="F122" i="52"/>
  <c r="F433" i="52"/>
  <c r="I403" i="46"/>
  <c r="F502" i="46"/>
  <c r="G299" i="41"/>
  <c r="G476" i="41"/>
  <c r="N452" i="38"/>
  <c r="N198" i="38"/>
  <c r="H437" i="26"/>
  <c r="G223" i="27"/>
  <c r="J24" i="45"/>
  <c r="G49" i="36"/>
  <c r="G24" i="45"/>
  <c r="M49" i="38"/>
  <c r="J24" i="25"/>
  <c r="M49" i="45"/>
  <c r="J419" i="35"/>
  <c r="D24" i="41"/>
  <c r="D413" i="41" s="1"/>
  <c r="D24" i="44"/>
  <c r="D413" i="44" s="1"/>
  <c r="G24" i="28"/>
  <c r="M24" i="48"/>
  <c r="D24" i="35"/>
  <c r="D413" i="35" s="1"/>
  <c r="J49" i="36"/>
  <c r="D24" i="31"/>
  <c r="D413" i="31" s="1"/>
  <c r="AQ11" i="17"/>
  <c r="AO11" i="17"/>
  <c r="AR11" i="17"/>
  <c r="AT11" i="17"/>
  <c r="D452" i="38"/>
  <c r="D198" i="38"/>
  <c r="F423" i="36"/>
  <c r="I75" i="36"/>
  <c r="G325" i="35"/>
  <c r="G482" i="35"/>
  <c r="G439" i="26"/>
  <c r="G148" i="26"/>
  <c r="N441" i="36"/>
  <c r="F151" i="36"/>
  <c r="F72" i="49"/>
  <c r="F421" i="49"/>
  <c r="H439" i="48"/>
  <c r="H148" i="48"/>
  <c r="F433" i="40"/>
  <c r="F122" i="40"/>
  <c r="G125" i="40"/>
  <c r="O419" i="26"/>
  <c r="D452" i="32"/>
  <c r="D198" i="32"/>
  <c r="I325" i="31"/>
  <c r="I482" i="31"/>
  <c r="I419" i="28"/>
  <c r="K468" i="44"/>
  <c r="F223" i="25"/>
  <c r="F458" i="25"/>
  <c r="I476" i="41"/>
  <c r="I299" i="41"/>
  <c r="H21" i="28"/>
  <c r="H409" i="28"/>
  <c r="M419" i="31"/>
  <c r="I122" i="47"/>
  <c r="I433" i="47"/>
  <c r="E198" i="28"/>
  <c r="E452" i="28"/>
  <c r="H458" i="24"/>
  <c r="L466" i="52"/>
  <c r="O252" i="52"/>
  <c r="K462" i="37"/>
  <c r="E198" i="25"/>
  <c r="E452" i="25"/>
  <c r="N325" i="34"/>
  <c r="N482" i="34"/>
  <c r="G482" i="44"/>
  <c r="K452" i="47"/>
  <c r="K198" i="47"/>
  <c r="E425" i="29"/>
  <c r="L500" i="47"/>
  <c r="L400" i="47"/>
  <c r="K46" i="27"/>
  <c r="K415" i="27"/>
  <c r="E468" i="32"/>
  <c r="H468" i="50"/>
  <c r="G413" i="39"/>
  <c r="F325" i="26"/>
  <c r="F482" i="26"/>
  <c r="C624" i="24"/>
  <c r="H464" i="41"/>
  <c r="H249" i="41"/>
  <c r="O252" i="34"/>
  <c r="L466" i="34"/>
  <c r="I223" i="33"/>
  <c r="I458" i="33"/>
  <c r="D122" i="33"/>
  <c r="D433" i="33"/>
  <c r="F421" i="43"/>
  <c r="F72" i="43"/>
  <c r="I452" i="36"/>
  <c r="I198" i="36"/>
  <c r="H504" i="36"/>
  <c r="J72" i="49"/>
  <c r="J421" i="49"/>
  <c r="L148" i="24"/>
  <c r="L439" i="24"/>
  <c r="K480" i="41"/>
  <c r="J249" i="38"/>
  <c r="J464" i="38"/>
  <c r="H325" i="29"/>
  <c r="H482" i="29"/>
  <c r="O476" i="45"/>
  <c r="O299" i="45"/>
  <c r="F452" i="35"/>
  <c r="F198" i="35"/>
  <c r="O328" i="37"/>
  <c r="L484" i="37"/>
  <c r="I484" i="44"/>
  <c r="L328" i="44"/>
  <c r="N325" i="51"/>
  <c r="N482" i="51"/>
  <c r="K439" i="36"/>
  <c r="K148" i="36"/>
  <c r="J458" i="52"/>
  <c r="J223" i="52"/>
  <c r="M413" i="26"/>
  <c r="H458" i="37"/>
  <c r="H223" i="37"/>
  <c r="E425" i="26"/>
  <c r="L458" i="41"/>
  <c r="L223" i="41"/>
  <c r="M226" i="41"/>
  <c r="M452" i="26"/>
  <c r="M198" i="26"/>
  <c r="J72" i="51"/>
  <c r="J421" i="51"/>
  <c r="N452" i="26"/>
  <c r="N198" i="26"/>
  <c r="K425" i="49"/>
  <c r="N299" i="29"/>
  <c r="N476" i="29"/>
  <c r="J223" i="42"/>
  <c r="J458" i="42"/>
  <c r="H299" i="32"/>
  <c r="H476" i="32"/>
  <c r="E439" i="36"/>
  <c r="E148" i="36"/>
  <c r="F252" i="48"/>
  <c r="N466" i="48"/>
  <c r="H500" i="32"/>
  <c r="M415" i="50"/>
  <c r="M46" i="50"/>
  <c r="I223" i="45"/>
  <c r="I458" i="45"/>
  <c r="E443" i="38"/>
  <c r="N425" i="26"/>
  <c r="G409" i="43"/>
  <c r="G21" i="43"/>
  <c r="I504" i="41"/>
  <c r="H462" i="36"/>
  <c r="L466" i="46"/>
  <c r="O252" i="46"/>
  <c r="H415" i="31"/>
  <c r="H46" i="31"/>
  <c r="O419" i="34"/>
  <c r="E122" i="40"/>
  <c r="E433" i="40"/>
  <c r="F419" i="30"/>
  <c r="J433" i="50"/>
  <c r="J122" i="50"/>
  <c r="F72" i="31"/>
  <c r="F421" i="31"/>
  <c r="D500" i="26"/>
  <c r="D400" i="26"/>
  <c r="E468" i="49"/>
  <c r="I419" i="31"/>
  <c r="N72" i="24"/>
  <c r="N421" i="24"/>
  <c r="D75" i="24"/>
  <c r="AR14" i="17"/>
  <c r="AQ14" i="17"/>
  <c r="AO14" i="17"/>
  <c r="AT14" i="17"/>
  <c r="O419" i="31"/>
  <c r="D445" i="39"/>
  <c r="D173" i="39"/>
  <c r="D176" i="39"/>
  <c r="H437" i="28"/>
  <c r="H486" i="34"/>
  <c r="N468" i="35"/>
  <c r="O299" i="31"/>
  <c r="O476" i="31"/>
  <c r="N400" i="41"/>
  <c r="N500" i="41"/>
  <c r="E119" i="27"/>
  <c r="F502" i="26"/>
  <c r="I403" i="26"/>
  <c r="N502" i="25"/>
  <c r="F403" i="25"/>
  <c r="L423" i="29"/>
  <c r="O75" i="29"/>
  <c r="K296" i="24"/>
  <c r="G69" i="43"/>
  <c r="N122" i="40"/>
  <c r="N433" i="40"/>
  <c r="D125" i="40"/>
  <c r="J46" i="25"/>
  <c r="J415" i="25"/>
  <c r="N145" i="40"/>
  <c r="H145" i="37"/>
  <c r="F69" i="36"/>
  <c r="F441" i="39"/>
  <c r="I151" i="39"/>
  <c r="N46" i="29"/>
  <c r="D49" i="29"/>
  <c r="N415" i="29"/>
  <c r="N486" i="38"/>
  <c r="M415" i="39"/>
  <c r="M46" i="39"/>
  <c r="G246" i="35"/>
  <c r="N246" i="40"/>
  <c r="M252" i="40" s="1"/>
  <c r="D21" i="37"/>
  <c r="D409" i="37"/>
  <c r="L322" i="50"/>
  <c r="H195" i="34"/>
  <c r="I478" i="44"/>
  <c r="L302" i="44"/>
  <c r="N145" i="36"/>
  <c r="E195" i="39"/>
  <c r="D201" i="39" s="1"/>
  <c r="D456" i="39" s="1"/>
  <c r="M413" i="37"/>
  <c r="O409" i="39"/>
  <c r="O21" i="39"/>
  <c r="E322" i="45"/>
  <c r="D328" i="45" s="1"/>
  <c r="G195" i="30"/>
  <c r="G201" i="30" s="1"/>
  <c r="I198" i="51"/>
  <c r="I452" i="51"/>
  <c r="M122" i="30"/>
  <c r="M433" i="30"/>
  <c r="K220" i="43"/>
  <c r="L46" i="49"/>
  <c r="M49" i="49"/>
  <c r="L415" i="49"/>
  <c r="E195" i="26"/>
  <c r="D201" i="26" s="1"/>
  <c r="D456" i="26" s="1"/>
  <c r="I226" i="39"/>
  <c r="F460" i="39"/>
  <c r="M409" i="41"/>
  <c r="M21" i="41"/>
  <c r="M322" i="45"/>
  <c r="M328" i="45" s="1"/>
  <c r="E246" i="42"/>
  <c r="D252" i="42" s="1"/>
  <c r="H145" i="44"/>
  <c r="L484" i="46"/>
  <c r="O328" i="46"/>
  <c r="I468" i="26"/>
  <c r="J296" i="41"/>
  <c r="E486" i="34"/>
  <c r="K437" i="37"/>
  <c r="H443" i="40"/>
  <c r="L302" i="50"/>
  <c r="I478" i="50"/>
  <c r="F454" i="39"/>
  <c r="I201" i="39"/>
  <c r="N425" i="44"/>
  <c r="D634" i="44" s="1"/>
  <c r="D296" i="51"/>
  <c r="I441" i="49"/>
  <c r="L151" i="49"/>
  <c r="F452" i="29"/>
  <c r="F198" i="29"/>
  <c r="G201" i="29"/>
  <c r="L296" i="51"/>
  <c r="O296" i="52"/>
  <c r="N415" i="46"/>
  <c r="N46" i="46"/>
  <c r="D49" i="46"/>
  <c r="K425" i="34"/>
  <c r="O439" i="31"/>
  <c r="O148" i="31"/>
  <c r="N145" i="29"/>
  <c r="F246" i="36"/>
  <c r="E480" i="42"/>
  <c r="O413" i="41"/>
  <c r="L226" i="43"/>
  <c r="I460" i="43"/>
  <c r="I478" i="15"/>
  <c r="L302" i="15"/>
  <c r="H468" i="42"/>
  <c r="O397" i="15"/>
  <c r="F296" i="36"/>
  <c r="K462" i="32"/>
  <c r="I226" i="25"/>
  <c r="F460" i="25"/>
  <c r="M458" i="41"/>
  <c r="M223" i="41"/>
  <c r="G415" i="43"/>
  <c r="G46" i="43"/>
  <c r="D296" i="28"/>
  <c r="D302" i="28" s="1"/>
  <c r="L151" i="40"/>
  <c r="I441" i="40"/>
  <c r="L478" i="47"/>
  <c r="O302" i="47"/>
  <c r="M322" i="33"/>
  <c r="E322" i="15"/>
  <c r="D328" i="15" s="1"/>
  <c r="O252" i="37"/>
  <c r="L466" i="37"/>
  <c r="N220" i="15"/>
  <c r="M226" i="15" s="1"/>
  <c r="H322" i="47"/>
  <c r="G328" i="47" s="1"/>
  <c r="F441" i="30"/>
  <c r="I151" i="30"/>
  <c r="F46" i="35"/>
  <c r="F415" i="35"/>
  <c r="G49" i="35"/>
  <c r="F220" i="24"/>
  <c r="G421" i="29"/>
  <c r="G72" i="29"/>
  <c r="E145" i="25"/>
  <c r="H397" i="45"/>
  <c r="K462" i="30"/>
  <c r="E322" i="37"/>
  <c r="F302" i="51"/>
  <c r="N478" i="51"/>
  <c r="J452" i="27"/>
  <c r="J198" i="27"/>
  <c r="L195" i="27"/>
  <c r="O46" i="33"/>
  <c r="O415" i="33"/>
  <c r="J299" i="37"/>
  <c r="J476" i="37"/>
  <c r="N145" i="50"/>
  <c r="E397" i="24"/>
  <c r="D246" i="29"/>
  <c r="K246" i="42"/>
  <c r="L119" i="31"/>
  <c r="N69" i="49"/>
  <c r="M75" i="49" s="1"/>
  <c r="L246" i="28"/>
  <c r="E468" i="28"/>
  <c r="F328" i="40"/>
  <c r="N484" i="40"/>
  <c r="M296" i="27"/>
  <c r="M302" i="27" s="1"/>
  <c r="E468" i="43"/>
  <c r="H296" i="42"/>
  <c r="F151" i="45"/>
  <c r="N441" i="45"/>
  <c r="F119" i="49"/>
  <c r="I322" i="52"/>
  <c r="I249" i="32"/>
  <c r="I464" i="32"/>
  <c r="D296" i="25"/>
  <c r="D302" i="25" s="1"/>
  <c r="I460" i="36"/>
  <c r="L226" i="36"/>
  <c r="K443" i="52"/>
  <c r="M246" i="45"/>
  <c r="M252" i="45" s="1"/>
  <c r="O397" i="43"/>
  <c r="I454" i="28"/>
  <c r="L201" i="28"/>
  <c r="G220" i="29"/>
  <c r="M415" i="35"/>
  <c r="M46" i="35"/>
  <c r="O151" i="37"/>
  <c r="L441" i="37"/>
  <c r="J119" i="33"/>
  <c r="J246" i="43"/>
  <c r="J252" i="43" s="1"/>
  <c r="M322" i="15"/>
  <c r="G119" i="51"/>
  <c r="G482" i="30"/>
  <c r="G325" i="30"/>
  <c r="O296" i="35"/>
  <c r="O145" i="29"/>
  <c r="N478" i="37"/>
  <c r="F302" i="37"/>
  <c r="M246" i="52"/>
  <c r="I125" i="44"/>
  <c r="F435" i="44"/>
  <c r="D296" i="35"/>
  <c r="O201" i="42"/>
  <c r="L454" i="42"/>
  <c r="O468" i="47"/>
  <c r="O226" i="51"/>
  <c r="L460" i="51"/>
  <c r="O413" i="42"/>
  <c r="K443" i="49"/>
  <c r="E486" i="24"/>
  <c r="K21" i="48"/>
  <c r="K409" i="48"/>
  <c r="I435" i="49"/>
  <c r="L125" i="49"/>
  <c r="L195" i="25"/>
  <c r="H223" i="32"/>
  <c r="H458" i="32"/>
  <c r="K322" i="50"/>
  <c r="J328" i="50" s="1"/>
  <c r="D145" i="26"/>
  <c r="L145" i="43"/>
  <c r="I413" i="37"/>
  <c r="H246" i="37"/>
  <c r="K504" i="41"/>
  <c r="L409" i="43"/>
  <c r="L21" i="43"/>
  <c r="M24" i="43"/>
  <c r="J397" i="25"/>
  <c r="K462" i="43"/>
  <c r="D439" i="50"/>
  <c r="D148" i="50"/>
  <c r="G246" i="28"/>
  <c r="G252" i="28" s="1"/>
  <c r="J195" i="36"/>
  <c r="J201" i="36" s="1"/>
  <c r="K119" i="47"/>
  <c r="D145" i="32"/>
  <c r="N484" i="33"/>
  <c r="F328" i="33"/>
  <c r="F195" i="31"/>
  <c r="N423" i="30"/>
  <c r="F75" i="30"/>
  <c r="F403" i="35"/>
  <c r="N502" i="35"/>
  <c r="K220" i="25"/>
  <c r="J226" i="25" s="1"/>
  <c r="L413" i="38"/>
  <c r="N468" i="48"/>
  <c r="K443" i="40"/>
  <c r="L145" i="25"/>
  <c r="H119" i="32"/>
  <c r="J415" i="47"/>
  <c r="J46" i="47"/>
  <c r="L460" i="24"/>
  <c r="O226" i="24"/>
  <c r="N220" i="29"/>
  <c r="L195" i="34"/>
  <c r="O220" i="48"/>
  <c r="H249" i="39"/>
  <c r="H464" i="39"/>
  <c r="L454" i="28"/>
  <c r="O201" i="28"/>
  <c r="H119" i="27"/>
  <c r="G125" i="27" s="1"/>
  <c r="H397" i="38"/>
  <c r="H246" i="46"/>
  <c r="D322" i="46"/>
  <c r="H296" i="40"/>
  <c r="G302" i="40" s="1"/>
  <c r="G195" i="50"/>
  <c r="L441" i="39"/>
  <c r="O151" i="39"/>
  <c r="F502" i="48"/>
  <c r="I403" i="48"/>
  <c r="I226" i="15"/>
  <c r="F460" i="15"/>
  <c r="D119" i="48"/>
  <c r="N296" i="34"/>
  <c r="K220" i="47"/>
  <c r="H462" i="15"/>
  <c r="N195" i="51"/>
  <c r="H456" i="47"/>
  <c r="K246" i="46"/>
  <c r="I419" i="29"/>
  <c r="L460" i="45"/>
  <c r="O226" i="45"/>
  <c r="I423" i="46"/>
  <c r="L75" i="46"/>
  <c r="G458" i="41"/>
  <c r="G223" i="41"/>
  <c r="K480" i="46"/>
  <c r="H195" i="15"/>
  <c r="D397" i="52"/>
  <c r="F322" i="31"/>
  <c r="L145" i="34"/>
  <c r="I119" i="45"/>
  <c r="D419" i="42"/>
  <c r="G322" i="36"/>
  <c r="E145" i="51"/>
  <c r="D151" i="51" s="1"/>
  <c r="F125" i="49"/>
  <c r="N435" i="49"/>
  <c r="I322" i="29"/>
  <c r="H145" i="26"/>
  <c r="E119" i="29"/>
  <c r="O195" i="27"/>
  <c r="E72" i="28"/>
  <c r="E421" i="28"/>
  <c r="I299" i="26"/>
  <c r="I476" i="26"/>
  <c r="G322" i="31"/>
  <c r="N299" i="44"/>
  <c r="N476" i="44"/>
  <c r="K468" i="49"/>
  <c r="O296" i="44"/>
  <c r="F75" i="15"/>
  <c r="N423" i="15"/>
  <c r="I125" i="24"/>
  <c r="L125" i="34"/>
  <c r="I435" i="34"/>
  <c r="L468" i="49"/>
  <c r="F296" i="52"/>
  <c r="M195" i="37"/>
  <c r="M201" i="37" s="1"/>
  <c r="N198" i="24"/>
  <c r="N452" i="24"/>
  <c r="J413" i="50"/>
  <c r="N397" i="24"/>
  <c r="L246" i="34"/>
  <c r="L419" i="37"/>
  <c r="L119" i="28"/>
  <c r="I246" i="42"/>
  <c r="H480" i="43"/>
  <c r="N480" i="34"/>
  <c r="M419" i="30"/>
  <c r="M474" i="44"/>
  <c r="N119" i="32"/>
  <c r="N504" i="25"/>
  <c r="N119" i="36"/>
  <c r="D220" i="40"/>
  <c r="H397" i="26"/>
  <c r="F195" i="51"/>
  <c r="N322" i="26"/>
  <c r="M328" i="26" s="1"/>
  <c r="M413" i="42"/>
  <c r="N441" i="52"/>
  <c r="F151" i="52"/>
  <c r="F478" i="48"/>
  <c r="I302" i="48"/>
  <c r="I72" i="31"/>
  <c r="I421" i="31"/>
  <c r="H443" i="48"/>
  <c r="O421" i="25"/>
  <c r="O72" i="25"/>
  <c r="L249" i="49"/>
  <c r="L464" i="49"/>
  <c r="M252" i="49"/>
  <c r="J24" i="15"/>
  <c r="F397" i="30"/>
  <c r="K195" i="52"/>
  <c r="I500" i="41"/>
  <c r="I400" i="41"/>
  <c r="N456" i="32"/>
  <c r="E296" i="29"/>
  <c r="E397" i="48"/>
  <c r="K69" i="41"/>
  <c r="K500" i="37"/>
  <c r="K400" i="37"/>
  <c r="H195" i="37"/>
  <c r="G201" i="37" s="1"/>
  <c r="E425" i="36"/>
  <c r="K69" i="28"/>
  <c r="J75" i="28" s="1"/>
  <c r="M246" i="34"/>
  <c r="K397" i="50"/>
  <c r="H145" i="28"/>
  <c r="L246" i="33"/>
  <c r="D643" i="35"/>
  <c r="J119" i="26"/>
  <c r="H397" i="15"/>
  <c r="F397" i="45"/>
  <c r="E468" i="24"/>
  <c r="I296" i="33"/>
  <c r="N466" i="30"/>
  <c r="F252" i="30"/>
  <c r="O397" i="37"/>
  <c r="O296" i="29"/>
  <c r="K119" i="28"/>
  <c r="F249" i="44"/>
  <c r="F464" i="44"/>
  <c r="G252" i="44"/>
  <c r="O403" i="29"/>
  <c r="L502" i="29"/>
  <c r="I413" i="15"/>
  <c r="E443" i="40"/>
  <c r="E512" i="40" s="1"/>
  <c r="E522" i="40" s="1"/>
  <c r="M536" i="40" s="1"/>
  <c r="D69" i="46"/>
  <c r="D220" i="49"/>
  <c r="M419" i="36"/>
  <c r="L441" i="24"/>
  <c r="O151" i="24"/>
  <c r="M69" i="44"/>
  <c r="H325" i="39"/>
  <c r="H482" i="39"/>
  <c r="J220" i="35"/>
  <c r="I476" i="24"/>
  <c r="I299" i="24"/>
  <c r="L435" i="46"/>
  <c r="O125" i="46"/>
  <c r="E486" i="49"/>
  <c r="E480" i="27"/>
  <c r="L119" i="39"/>
  <c r="H462" i="29"/>
  <c r="L502" i="33"/>
  <c r="O403" i="33"/>
  <c r="H246" i="50"/>
  <c r="K119" i="15"/>
  <c r="L419" i="40"/>
  <c r="G69" i="38"/>
  <c r="H220" i="44"/>
  <c r="K456" i="42"/>
  <c r="H322" i="32"/>
  <c r="O413" i="36"/>
  <c r="H437" i="39"/>
  <c r="F397" i="32"/>
  <c r="N484" i="43"/>
  <c r="F328" i="43"/>
  <c r="H425" i="26"/>
  <c r="F302" i="41"/>
  <c r="N478" i="41"/>
  <c r="E462" i="43"/>
  <c r="E425" i="15"/>
  <c r="D419" i="15"/>
  <c r="I435" i="51"/>
  <c r="L125" i="51"/>
  <c r="K486" i="32"/>
  <c r="O419" i="45"/>
  <c r="N246" i="38"/>
  <c r="M252" i="38" s="1"/>
  <c r="L413" i="33"/>
  <c r="G220" i="49"/>
  <c r="E69" i="39"/>
  <c r="H425" i="46"/>
  <c r="N246" i="50"/>
  <c r="K486" i="15"/>
  <c r="D145" i="44"/>
  <c r="F454" i="37"/>
  <c r="I201" i="37"/>
  <c r="K468" i="46"/>
  <c r="H246" i="42"/>
  <c r="G252" i="42" s="1"/>
  <c r="L484" i="47"/>
  <c r="O328" i="47"/>
  <c r="I397" i="51"/>
  <c r="K223" i="49"/>
  <c r="K458" i="49"/>
  <c r="O328" i="49"/>
  <c r="L484" i="49"/>
  <c r="L502" i="25"/>
  <c r="O403" i="25"/>
  <c r="G415" i="46"/>
  <c r="G46" i="46"/>
  <c r="K246" i="27"/>
  <c r="K462" i="31"/>
  <c r="O322" i="38"/>
  <c r="D328" i="38" s="1"/>
  <c r="F119" i="46"/>
  <c r="D415" i="39"/>
  <c r="D46" i="39"/>
  <c r="L119" i="52"/>
  <c r="N220" i="27"/>
  <c r="M226" i="27" s="1"/>
  <c r="N486" i="29"/>
  <c r="O148" i="24"/>
  <c r="O439" i="24"/>
  <c r="J145" i="25"/>
  <c r="J151" i="25" s="1"/>
  <c r="I75" i="50"/>
  <c r="F423" i="50"/>
  <c r="L435" i="49"/>
  <c r="O125" i="49"/>
  <c r="L75" i="36"/>
  <c r="I423" i="36"/>
  <c r="J246" i="27"/>
  <c r="L397" i="31"/>
  <c r="M322" i="47"/>
  <c r="O75" i="49"/>
  <c r="L423" i="49"/>
  <c r="F195" i="15"/>
  <c r="D119" i="24"/>
  <c r="D125" i="24" s="1"/>
  <c r="N480" i="36"/>
  <c r="L201" i="46"/>
  <c r="I454" i="46"/>
  <c r="L413" i="36"/>
  <c r="O195" i="45"/>
  <c r="K220" i="37"/>
  <c r="N195" i="30"/>
  <c r="H195" i="39"/>
  <c r="D397" i="29"/>
  <c r="K476" i="46"/>
  <c r="K299" i="46"/>
  <c r="D145" i="28"/>
  <c r="H439" i="35"/>
  <c r="H148" i="35"/>
  <c r="K21" i="26"/>
  <c r="K409" i="26"/>
  <c r="N397" i="39"/>
  <c r="L69" i="38"/>
  <c r="G145" i="46"/>
  <c r="K195" i="39"/>
  <c r="F403" i="50"/>
  <c r="N145" i="25"/>
  <c r="D195" i="48"/>
  <c r="G397" i="30"/>
  <c r="M145" i="34"/>
  <c r="G145" i="33"/>
  <c r="E486" i="52"/>
  <c r="N484" i="35"/>
  <c r="F328" i="35"/>
  <c r="E476" i="31"/>
  <c r="E299" i="31"/>
  <c r="O328" i="24"/>
  <c r="L484" i="24"/>
  <c r="I435" i="28"/>
  <c r="L125" i="28"/>
  <c r="K322" i="37"/>
  <c r="O195" i="37"/>
  <c r="H468" i="44"/>
  <c r="L397" i="49"/>
  <c r="H433" i="42"/>
  <c r="H122" i="42"/>
  <c r="J322" i="35"/>
  <c r="E462" i="37"/>
  <c r="E46" i="15"/>
  <c r="E415" i="15"/>
  <c r="F478" i="24"/>
  <c r="I302" i="24"/>
  <c r="L409" i="50"/>
  <c r="L21" i="50"/>
  <c r="M24" i="50"/>
  <c r="F145" i="33"/>
  <c r="M21" i="30"/>
  <c r="M409" i="30"/>
  <c r="H246" i="32"/>
  <c r="D69" i="38"/>
  <c r="H246" i="34"/>
  <c r="E425" i="45"/>
  <c r="D643" i="45" s="1"/>
  <c r="N456" i="40"/>
  <c r="K504" i="39"/>
  <c r="F419" i="38"/>
  <c r="L322" i="36"/>
  <c r="L145" i="46"/>
  <c r="L201" i="32"/>
  <c r="I454" i="32"/>
  <c r="E443" i="36"/>
  <c r="H69" i="29"/>
  <c r="N456" i="35"/>
  <c r="G69" i="50"/>
  <c r="G413" i="36"/>
  <c r="K443" i="46"/>
  <c r="K397" i="34"/>
  <c r="N195" i="44"/>
  <c r="K322" i="40"/>
  <c r="O75" i="27"/>
  <c r="L423" i="27"/>
  <c r="E462" i="31"/>
  <c r="E220" i="37"/>
  <c r="K425" i="48"/>
  <c r="J119" i="30"/>
  <c r="E437" i="33"/>
  <c r="J220" i="30"/>
  <c r="M145" i="50"/>
  <c r="H21" i="44"/>
  <c r="H409" i="44"/>
  <c r="M397" i="45"/>
  <c r="F397" i="15"/>
  <c r="L322" i="37"/>
  <c r="G296" i="37"/>
  <c r="F460" i="49"/>
  <c r="I226" i="49"/>
  <c r="F328" i="31"/>
  <c r="N484" i="31"/>
  <c r="L201" i="40"/>
  <c r="I195" i="35"/>
  <c r="E409" i="50"/>
  <c r="E21" i="50"/>
  <c r="E504" i="27"/>
  <c r="G397" i="36"/>
  <c r="G403" i="36" s="1"/>
  <c r="E195" i="36"/>
  <c r="I322" i="44"/>
  <c r="J409" i="33"/>
  <c r="J21" i="33"/>
  <c r="L69" i="28"/>
  <c r="K486" i="50"/>
  <c r="N220" i="43"/>
  <c r="M226" i="43" s="1"/>
  <c r="N462" i="41"/>
  <c r="G46" i="42"/>
  <c r="G415" i="42"/>
  <c r="E195" i="47"/>
  <c r="O419" i="25"/>
  <c r="G220" i="32"/>
  <c r="G226" i="32" s="1"/>
  <c r="E468" i="38"/>
  <c r="I500" i="28"/>
  <c r="I400" i="28"/>
  <c r="J403" i="28"/>
  <c r="I296" i="42"/>
  <c r="E296" i="36"/>
  <c r="L151" i="25"/>
  <c r="I441" i="25"/>
  <c r="N220" i="46"/>
  <c r="O296" i="43"/>
  <c r="L201" i="39"/>
  <c r="I454" i="39"/>
  <c r="L403" i="34"/>
  <c r="I502" i="34"/>
  <c r="H462" i="42"/>
  <c r="M220" i="24"/>
  <c r="L397" i="28"/>
  <c r="L419" i="42"/>
  <c r="I413" i="34"/>
  <c r="E415" i="25"/>
  <c r="E46" i="25"/>
  <c r="M145" i="35"/>
  <c r="F476" i="51"/>
  <c r="F299" i="51"/>
  <c r="E296" i="44"/>
  <c r="N482" i="46"/>
  <c r="N325" i="46"/>
  <c r="N195" i="52"/>
  <c r="H119" i="48"/>
  <c r="L195" i="45"/>
  <c r="K480" i="45"/>
  <c r="L423" i="36"/>
  <c r="O75" i="36"/>
  <c r="I296" i="43"/>
  <c r="O419" i="41"/>
  <c r="N223" i="25"/>
  <c r="N458" i="25"/>
  <c r="N486" i="32"/>
  <c r="N437" i="49"/>
  <c r="F69" i="44"/>
  <c r="O302" i="50"/>
  <c r="L478" i="50"/>
  <c r="O328" i="44"/>
  <c r="L484" i="44"/>
  <c r="I75" i="52"/>
  <c r="F423" i="52"/>
  <c r="I328" i="42"/>
  <c r="F484" i="42"/>
  <c r="I145" i="34"/>
  <c r="I423" i="26"/>
  <c r="L75" i="26"/>
  <c r="H425" i="15"/>
  <c r="H220" i="27"/>
  <c r="L75" i="50"/>
  <c r="I423" i="50"/>
  <c r="I145" i="15"/>
  <c r="H397" i="48"/>
  <c r="G403" i="48" s="1"/>
  <c r="J46" i="34"/>
  <c r="J415" i="34"/>
  <c r="H504" i="34"/>
  <c r="H195" i="48"/>
  <c r="E69" i="33"/>
  <c r="O145" i="27"/>
  <c r="L484" i="52"/>
  <c r="O328" i="52"/>
  <c r="N439" i="33"/>
  <c r="N148" i="33"/>
  <c r="H443" i="44"/>
  <c r="G220" i="52"/>
  <c r="G226" i="52" s="1"/>
  <c r="K437" i="26"/>
  <c r="H322" i="45"/>
  <c r="E486" i="35"/>
  <c r="E397" i="26"/>
  <c r="L246" i="42"/>
  <c r="O403" i="36"/>
  <c r="I435" i="24"/>
  <c r="L125" i="24"/>
  <c r="G296" i="32"/>
  <c r="E504" i="45"/>
  <c r="I69" i="15"/>
  <c r="F69" i="25"/>
  <c r="M151" i="42"/>
  <c r="G296" i="47"/>
  <c r="E220" i="27"/>
  <c r="N462" i="38"/>
  <c r="L69" i="32"/>
  <c r="N460" i="45"/>
  <c r="F226" i="45"/>
  <c r="M195" i="33"/>
  <c r="M201" i="33" s="1"/>
  <c r="L69" i="37"/>
  <c r="E486" i="31"/>
  <c r="F151" i="43"/>
  <c r="N441" i="43"/>
  <c r="M419" i="47"/>
  <c r="E119" i="28"/>
  <c r="J119" i="15"/>
  <c r="H246" i="15"/>
  <c r="D49" i="44"/>
  <c r="F151" i="39"/>
  <c r="N441" i="39"/>
  <c r="K456" i="34"/>
  <c r="I484" i="30"/>
  <c r="L328" i="30"/>
  <c r="M419" i="25"/>
  <c r="J119" i="46"/>
  <c r="J125" i="46" s="1"/>
  <c r="K220" i="29"/>
  <c r="J226" i="29" s="1"/>
  <c r="E145" i="27"/>
  <c r="N220" i="35"/>
  <c r="L419" i="41"/>
  <c r="K296" i="26"/>
  <c r="K246" i="25"/>
  <c r="J252" i="25" s="1"/>
  <c r="G296" i="38"/>
  <c r="F75" i="48"/>
  <c r="J195" i="40"/>
  <c r="F328" i="28"/>
  <c r="N484" i="28"/>
  <c r="K69" i="24"/>
  <c r="E486" i="25"/>
  <c r="F201" i="26"/>
  <c r="F456" i="26" s="1"/>
  <c r="N454" i="26"/>
  <c r="K322" i="43"/>
  <c r="N195" i="32"/>
  <c r="L419" i="35"/>
  <c r="O403" i="26"/>
  <c r="L502" i="26"/>
  <c r="N437" i="41"/>
  <c r="D195" i="51"/>
  <c r="E425" i="43"/>
  <c r="N145" i="24"/>
  <c r="D49" i="47"/>
  <c r="F195" i="43"/>
  <c r="K437" i="30"/>
  <c r="D640" i="30" s="1"/>
  <c r="I466" i="24"/>
  <c r="L252" i="24"/>
  <c r="O75" i="35"/>
  <c r="L423" i="35"/>
  <c r="H468" i="37"/>
  <c r="L195" i="31"/>
  <c r="L484" i="15"/>
  <c r="O328" i="15"/>
  <c r="N246" i="15"/>
  <c r="M322" i="39"/>
  <c r="N425" i="36"/>
  <c r="N195" i="34"/>
  <c r="L226" i="49"/>
  <c r="I460" i="49"/>
  <c r="J220" i="50"/>
  <c r="I478" i="52"/>
  <c r="L302" i="52"/>
  <c r="M220" i="40"/>
  <c r="H486" i="42"/>
  <c r="E462" i="30"/>
  <c r="G397" i="26"/>
  <c r="L419" i="50"/>
  <c r="I119" i="25"/>
  <c r="F296" i="37"/>
  <c r="N145" i="49"/>
  <c r="I502" i="26"/>
  <c r="L403" i="26"/>
  <c r="E486" i="15"/>
  <c r="K462" i="24"/>
  <c r="G119" i="49"/>
  <c r="D322" i="40"/>
  <c r="N246" i="48"/>
  <c r="H400" i="46"/>
  <c r="H500" i="46"/>
  <c r="H456" i="38"/>
  <c r="J119" i="40"/>
  <c r="O201" i="41"/>
  <c r="L454" i="41"/>
  <c r="J322" i="36"/>
  <c r="L484" i="43"/>
  <c r="O328" i="43"/>
  <c r="F502" i="42"/>
  <c r="I403" i="42"/>
  <c r="L466" i="26"/>
  <c r="O252" i="26"/>
  <c r="L397" i="24"/>
  <c r="F119" i="50"/>
  <c r="M119" i="52"/>
  <c r="F195" i="41"/>
  <c r="N69" i="52"/>
  <c r="K296" i="44"/>
  <c r="O151" i="52"/>
  <c r="L460" i="30"/>
  <c r="O226" i="30"/>
  <c r="L195" i="47"/>
  <c r="L502" i="44"/>
  <c r="O403" i="44"/>
  <c r="I482" i="37"/>
  <c r="I325" i="37"/>
  <c r="O403" i="46"/>
  <c r="L502" i="46"/>
  <c r="L246" i="29"/>
  <c r="F75" i="39"/>
  <c r="N423" i="39"/>
  <c r="K486" i="45"/>
  <c r="D145" i="39"/>
  <c r="D151" i="39" s="1"/>
  <c r="I484" i="47"/>
  <c r="L328" i="47"/>
  <c r="L403" i="45"/>
  <c r="D419" i="38"/>
  <c r="H443" i="41"/>
  <c r="H69" i="46"/>
  <c r="H456" i="40"/>
  <c r="E425" i="25"/>
  <c r="K480" i="32"/>
  <c r="J322" i="34"/>
  <c r="K443" i="37"/>
  <c r="O145" i="48"/>
  <c r="G322" i="37"/>
  <c r="M145" i="15"/>
  <c r="O125" i="33"/>
  <c r="L435" i="33"/>
  <c r="L413" i="24"/>
  <c r="G220" i="43"/>
  <c r="J409" i="43"/>
  <c r="J21" i="43"/>
  <c r="K425" i="51"/>
  <c r="D195" i="40"/>
  <c r="G397" i="29"/>
  <c r="F119" i="35"/>
  <c r="J409" i="44"/>
  <c r="J21" i="44"/>
  <c r="F403" i="34"/>
  <c r="N502" i="34"/>
  <c r="N425" i="45"/>
  <c r="I296" i="30"/>
  <c r="K456" i="30"/>
  <c r="K122" i="46"/>
  <c r="K433" i="46"/>
  <c r="N460" i="50"/>
  <c r="F226" i="50"/>
  <c r="M325" i="43"/>
  <c r="M482" i="43"/>
  <c r="O46" i="35"/>
  <c r="O415" i="35"/>
  <c r="N478" i="48"/>
  <c r="F302" i="48"/>
  <c r="F226" i="52"/>
  <c r="N460" i="52"/>
  <c r="L125" i="48"/>
  <c r="I435" i="48"/>
  <c r="I195" i="50"/>
  <c r="M415" i="49"/>
  <c r="M46" i="49"/>
  <c r="M195" i="43"/>
  <c r="I400" i="27"/>
  <c r="I500" i="27"/>
  <c r="E462" i="35"/>
  <c r="K482" i="29"/>
  <c r="K325" i="29"/>
  <c r="I413" i="30"/>
  <c r="J119" i="25"/>
  <c r="I397" i="42"/>
  <c r="K246" i="35"/>
  <c r="J397" i="36"/>
  <c r="J403" i="36" s="1"/>
  <c r="N462" i="45"/>
  <c r="D397" i="25"/>
  <c r="D403" i="25" s="1"/>
  <c r="O201" i="35"/>
  <c r="L454" i="35"/>
  <c r="H119" i="24"/>
  <c r="N322" i="27"/>
  <c r="M328" i="27" s="1"/>
  <c r="N504" i="26"/>
  <c r="D145" i="31"/>
  <c r="D151" i="31" s="1"/>
  <c r="E119" i="39"/>
  <c r="F484" i="27"/>
  <c r="I328" i="27"/>
  <c r="L246" i="46"/>
  <c r="L249" i="25"/>
  <c r="L464" i="25"/>
  <c r="M252" i="25"/>
  <c r="G145" i="27"/>
  <c r="G151" i="27" s="1"/>
  <c r="D46" i="52"/>
  <c r="D415" i="52"/>
  <c r="O46" i="24"/>
  <c r="O415" i="24"/>
  <c r="D397" i="15"/>
  <c r="H468" i="38"/>
  <c r="K21" i="45"/>
  <c r="K409" i="45"/>
  <c r="I151" i="52"/>
  <c r="F441" i="52"/>
  <c r="G119" i="41"/>
  <c r="H415" i="38"/>
  <c r="H46" i="38"/>
  <c r="N195" i="36"/>
  <c r="M201" i="36" s="1"/>
  <c r="K468" i="28"/>
  <c r="D397" i="33"/>
  <c r="K480" i="52"/>
  <c r="O119" i="28"/>
  <c r="M296" i="41"/>
  <c r="N322" i="41"/>
  <c r="J69" i="34"/>
  <c r="N454" i="47"/>
  <c r="F201" i="47"/>
  <c r="F456" i="47" s="1"/>
  <c r="K437" i="36"/>
  <c r="M246" i="32"/>
  <c r="N486" i="26"/>
  <c r="L296" i="33"/>
  <c r="K246" i="29"/>
  <c r="M145" i="24"/>
  <c r="I69" i="44"/>
  <c r="M145" i="25"/>
  <c r="H322" i="38"/>
  <c r="G145" i="52"/>
  <c r="G151" i="52" s="1"/>
  <c r="J119" i="45"/>
  <c r="I403" i="43"/>
  <c r="F502" i="43"/>
  <c r="L322" i="28"/>
  <c r="F145" i="49"/>
  <c r="D119" i="26"/>
  <c r="D125" i="26" s="1"/>
  <c r="N504" i="24"/>
  <c r="E145" i="15"/>
  <c r="E322" i="51"/>
  <c r="I419" i="38"/>
  <c r="K246" i="31"/>
  <c r="E437" i="15"/>
  <c r="I478" i="31"/>
  <c r="L302" i="31"/>
  <c r="L403" i="48"/>
  <c r="I502" i="48"/>
  <c r="K486" i="37"/>
  <c r="H69" i="50"/>
  <c r="F322" i="37"/>
  <c r="O21" i="45"/>
  <c r="O409" i="45"/>
  <c r="K504" i="46"/>
  <c r="N296" i="39"/>
  <c r="H46" i="15"/>
  <c r="H415" i="15"/>
  <c r="M246" i="15"/>
  <c r="O145" i="41"/>
  <c r="I252" i="29"/>
  <c r="F466" i="29"/>
  <c r="I423" i="40"/>
  <c r="L75" i="40"/>
  <c r="N119" i="44"/>
  <c r="L413" i="27"/>
  <c r="K145" i="26"/>
  <c r="H437" i="42"/>
  <c r="I145" i="27"/>
  <c r="H462" i="40"/>
  <c r="I69" i="34"/>
  <c r="O403" i="48"/>
  <c r="L502" i="48"/>
  <c r="L403" i="35"/>
  <c r="I502" i="35"/>
  <c r="I125" i="52"/>
  <c r="F435" i="52"/>
  <c r="O69" i="45"/>
  <c r="F201" i="38"/>
  <c r="F456" i="38" s="1"/>
  <c r="N454" i="38"/>
  <c r="N397" i="51"/>
  <c r="M24" i="36"/>
  <c r="G49" i="26"/>
  <c r="D24" i="25"/>
  <c r="D413" i="25" s="1"/>
  <c r="M24" i="39"/>
  <c r="D24" i="32"/>
  <c r="D413" i="32" s="1"/>
  <c r="J75" i="25"/>
  <c r="M151" i="52"/>
  <c r="J419" i="30"/>
  <c r="G151" i="34"/>
  <c r="J49" i="25"/>
  <c r="D49" i="33"/>
  <c r="M498" i="40"/>
  <c r="D621" i="40" s="1"/>
  <c r="G49" i="33"/>
  <c r="M413" i="15"/>
  <c r="J24" i="31"/>
  <c r="D419" i="45"/>
  <c r="G24" i="26"/>
  <c r="M413" i="28"/>
  <c r="D498" i="29"/>
  <c r="D630" i="29" s="1"/>
  <c r="AO41" i="17"/>
  <c r="AQ41" i="17"/>
  <c r="AR41" i="17"/>
  <c r="AT41" i="17"/>
  <c r="AT5" i="17"/>
  <c r="AO5" i="17"/>
  <c r="AQ5" i="17"/>
  <c r="AR5" i="17"/>
  <c r="AI38" i="17"/>
  <c r="K149" i="17"/>
  <c r="J16" i="17"/>
  <c r="P74" i="17"/>
  <c r="AC75" i="17"/>
  <c r="H516" i="14"/>
  <c r="AE108" i="17"/>
  <c r="P119" i="17"/>
  <c r="P59" i="17"/>
  <c r="P117" i="17"/>
  <c r="Y95" i="17"/>
  <c r="AE158" i="17"/>
  <c r="Z122" i="17"/>
  <c r="E516" i="14"/>
  <c r="AL152" i="17"/>
  <c r="AG104" i="17"/>
  <c r="P65" i="17"/>
  <c r="Y89" i="17"/>
  <c r="S137" i="17"/>
  <c r="P13" i="17"/>
  <c r="W35" i="17"/>
  <c r="AL29" i="17"/>
  <c r="AK194" i="17"/>
  <c r="T65" i="17"/>
  <c r="M22" i="17"/>
  <c r="Q110" i="17"/>
  <c r="AJ32" i="17"/>
  <c r="X16" i="17"/>
  <c r="T104" i="17"/>
  <c r="AE65" i="17"/>
  <c r="AD16" i="17"/>
  <c r="AD72" i="17"/>
  <c r="AM53" i="17"/>
  <c r="AA65" i="17"/>
  <c r="P104" i="17"/>
  <c r="AI119" i="17"/>
  <c r="Y116" i="17"/>
  <c r="O53" i="17"/>
  <c r="Y149" i="17"/>
  <c r="AI25" i="17"/>
  <c r="K152" i="17"/>
  <c r="AB89" i="17"/>
  <c r="AL113" i="17"/>
  <c r="AE147" i="17"/>
  <c r="P155" i="17"/>
  <c r="Z119" i="17"/>
  <c r="AH191" i="17"/>
  <c r="AD143" i="17"/>
  <c r="Y146" i="17"/>
  <c r="D516" i="14"/>
  <c r="AD38" i="17"/>
  <c r="O119" i="17"/>
  <c r="X113" i="17"/>
  <c r="AB116" i="17"/>
  <c r="M35" i="17"/>
  <c r="S56" i="17"/>
  <c r="U25" i="17"/>
  <c r="Q194" i="17"/>
  <c r="AH155" i="17"/>
  <c r="P130" i="17"/>
  <c r="AF82" i="17"/>
  <c r="AG76" i="17"/>
  <c r="AD166" i="17"/>
  <c r="N22" i="17"/>
  <c r="AG84" i="17"/>
  <c r="R84" i="17"/>
  <c r="AD168" i="17"/>
  <c r="AD181" i="17"/>
  <c r="T126" i="17"/>
  <c r="AA177" i="17"/>
  <c r="T49" i="17"/>
  <c r="T68" i="17"/>
  <c r="AF51" i="17"/>
  <c r="AF127" i="17"/>
  <c r="P165" i="17"/>
  <c r="AK43" i="17"/>
  <c r="AI165" i="17"/>
  <c r="Q76" i="17"/>
  <c r="AH62" i="17"/>
  <c r="T87" i="17"/>
  <c r="Z174" i="17"/>
  <c r="AA162" i="17"/>
  <c r="AJ165" i="17"/>
  <c r="K84" i="17"/>
  <c r="Y62" i="17"/>
  <c r="AF124" i="17"/>
  <c r="AM168" i="17"/>
  <c r="AE181" i="17"/>
  <c r="AH175" i="17"/>
  <c r="W178" i="17"/>
  <c r="J166" i="17"/>
  <c r="L79" i="17"/>
  <c r="AE174" i="17"/>
  <c r="AC539" i="14"/>
  <c r="AC536" i="14"/>
  <c r="P132" i="17"/>
  <c r="W180" i="17"/>
  <c r="AG175" i="17"/>
  <c r="AI174" i="17"/>
  <c r="J71" i="17"/>
  <c r="AK122" i="17"/>
  <c r="AE126" i="17"/>
  <c r="AM45" i="17"/>
  <c r="AM129" i="17"/>
  <c r="AJ22" i="17"/>
  <c r="AM16" i="17"/>
  <c r="AA10" i="17"/>
  <c r="D517" i="14"/>
  <c r="AC138" i="17"/>
  <c r="AB536" i="42"/>
  <c r="T58" i="17"/>
  <c r="AI67" i="17"/>
  <c r="AK108" i="17"/>
  <c r="AC150" i="17"/>
  <c r="X118" i="17"/>
  <c r="M189" i="17"/>
  <c r="S123" i="17"/>
  <c r="W63" i="17"/>
  <c r="U192" i="17"/>
  <c r="J120" i="17"/>
  <c r="Q120" i="17"/>
  <c r="AF31" i="17"/>
  <c r="U33" i="17"/>
  <c r="U57" i="17"/>
  <c r="W72" i="17"/>
  <c r="X156" i="17"/>
  <c r="U69" i="17"/>
  <c r="AI190" i="17"/>
  <c r="J144" i="17"/>
  <c r="N195" i="17"/>
  <c r="AI60" i="17"/>
  <c r="U60" i="17"/>
  <c r="X66" i="17"/>
  <c r="X7" i="17"/>
  <c r="S75" i="17"/>
  <c r="K151" i="17"/>
  <c r="AF147" i="17"/>
  <c r="AM105" i="17"/>
  <c r="Z159" i="17"/>
  <c r="AJ96" i="17"/>
  <c r="AE150" i="17"/>
  <c r="AF55" i="17"/>
  <c r="P30" i="17"/>
  <c r="U54" i="17"/>
  <c r="T141" i="17"/>
  <c r="AF13" i="17"/>
  <c r="AI144" i="17"/>
  <c r="Q138" i="17"/>
  <c r="Y57" i="17"/>
  <c r="V97" i="17"/>
  <c r="R114" i="17"/>
  <c r="X105" i="17"/>
  <c r="AK111" i="17"/>
  <c r="AC99" i="17"/>
  <c r="U121" i="17"/>
  <c r="M193" i="17"/>
  <c r="K57" i="17"/>
  <c r="K115" i="17"/>
  <c r="AE25" i="17"/>
  <c r="X102" i="17"/>
  <c r="AB536" i="43"/>
  <c r="AG120" i="17"/>
  <c r="AJ75" i="17"/>
  <c r="AA153" i="17"/>
  <c r="AF195" i="17"/>
  <c r="N69" i="17"/>
  <c r="J63" i="17"/>
  <c r="M141" i="17"/>
  <c r="AI36" i="17"/>
  <c r="W33" i="17"/>
  <c r="AE69" i="17"/>
  <c r="AD60" i="17"/>
  <c r="O157" i="17"/>
  <c r="AE72" i="17"/>
  <c r="N60" i="17"/>
  <c r="AH69" i="17"/>
  <c r="AA60" i="17"/>
  <c r="AE120" i="17"/>
  <c r="V16" i="17"/>
  <c r="AG63" i="17"/>
  <c r="AI30" i="17"/>
  <c r="AD118" i="17"/>
  <c r="AE93" i="17"/>
  <c r="AD63" i="17"/>
  <c r="P123" i="17"/>
  <c r="W73" i="17"/>
  <c r="W142" i="17"/>
  <c r="AB30" i="17"/>
  <c r="AL96" i="17"/>
  <c r="T105" i="17"/>
  <c r="P114" i="17"/>
  <c r="AK150" i="17"/>
  <c r="AF99" i="17"/>
  <c r="X106" i="17"/>
  <c r="AB117" i="17"/>
  <c r="S150" i="17"/>
  <c r="AF118" i="17"/>
  <c r="L72" i="17"/>
  <c r="Q57" i="17"/>
  <c r="P120" i="17"/>
  <c r="AM13" i="17"/>
  <c r="AE138" i="17"/>
  <c r="K121" i="17"/>
  <c r="AI13" i="17"/>
  <c r="J10" i="17"/>
  <c r="AM33" i="17"/>
  <c r="V117" i="17"/>
  <c r="R156" i="17"/>
  <c r="J33" i="17"/>
  <c r="AI186" i="17"/>
  <c r="Y121" i="17"/>
  <c r="AE109" i="17"/>
  <c r="AH195" i="17"/>
  <c r="AJ36" i="17"/>
  <c r="AA75" i="17"/>
  <c r="AD37" i="17"/>
  <c r="J189" i="17"/>
  <c r="AE105" i="17"/>
  <c r="U189" i="17"/>
  <c r="Q16" i="17"/>
  <c r="AK16" i="17"/>
  <c r="L153" i="17"/>
  <c r="R69" i="17"/>
  <c r="Z105" i="17"/>
  <c r="AI103" i="17"/>
  <c r="O75" i="17"/>
  <c r="K13" i="17"/>
  <c r="X55" i="17"/>
  <c r="V36" i="17"/>
  <c r="AH120" i="17"/>
  <c r="W147" i="17"/>
  <c r="AB69" i="17"/>
  <c r="V39" i="17"/>
  <c r="AJ60" i="17"/>
  <c r="S159" i="17"/>
  <c r="AL64" i="17"/>
  <c r="K123" i="17"/>
  <c r="L30" i="17"/>
  <c r="X157" i="17"/>
  <c r="V55" i="17"/>
  <c r="Q150" i="17"/>
  <c r="AH111" i="17"/>
  <c r="AC63" i="17"/>
  <c r="AM108" i="17"/>
  <c r="K69" i="17"/>
  <c r="AL54" i="17"/>
  <c r="Z69" i="17"/>
  <c r="O147" i="17"/>
  <c r="J147" i="17"/>
  <c r="O111" i="17"/>
  <c r="AB39" i="17"/>
  <c r="P55" i="17"/>
  <c r="O57" i="17"/>
  <c r="S105" i="17"/>
  <c r="AF54" i="17"/>
  <c r="Z153" i="17"/>
  <c r="AJ39" i="17"/>
  <c r="P192" i="17"/>
  <c r="AH115" i="17"/>
  <c r="L91" i="17"/>
  <c r="AL114" i="17"/>
  <c r="S93" i="17"/>
  <c r="AB536" i="27"/>
  <c r="P61" i="17"/>
  <c r="Z195" i="17"/>
  <c r="AI69" i="17"/>
  <c r="AM156" i="17"/>
  <c r="R117" i="17"/>
  <c r="AD22" i="17"/>
  <c r="M69" i="17"/>
  <c r="AA193" i="17"/>
  <c r="M117" i="17"/>
  <c r="AJ156" i="17"/>
  <c r="M147" i="17"/>
  <c r="AC102" i="17"/>
  <c r="X97" i="17"/>
  <c r="AI72" i="17"/>
  <c r="O54" i="17"/>
  <c r="R120" i="17"/>
  <c r="AB156" i="17"/>
  <c r="Y138" i="17"/>
  <c r="AB138" i="17"/>
  <c r="AH16" i="17"/>
  <c r="Z34" i="17"/>
  <c r="U37" i="17"/>
  <c r="N93" i="17"/>
  <c r="AA36" i="17"/>
  <c r="N97" i="17"/>
  <c r="L139" i="17"/>
  <c r="T187" i="17"/>
  <c r="U151" i="17"/>
  <c r="Y109" i="17"/>
  <c r="T94" i="17"/>
  <c r="AI187" i="17"/>
  <c r="J61" i="17"/>
  <c r="K55" i="17"/>
  <c r="W118" i="17"/>
  <c r="AG61" i="17"/>
  <c r="Z120" i="17"/>
  <c r="AL151" i="17"/>
  <c r="AD151" i="17"/>
  <c r="AC112" i="17"/>
  <c r="U55" i="17"/>
  <c r="P157" i="17"/>
  <c r="R157" i="17"/>
  <c r="X121" i="17"/>
  <c r="AD190" i="17"/>
  <c r="L99" i="17"/>
  <c r="V57" i="17"/>
  <c r="AG33" i="17"/>
  <c r="L94" i="17"/>
  <c r="AD36" i="17"/>
  <c r="AF153" i="17"/>
  <c r="T117" i="17"/>
  <c r="AB536" i="35"/>
  <c r="Z156" i="17"/>
  <c r="W103" i="17"/>
  <c r="AF46" i="17"/>
  <c r="AE127" i="17"/>
  <c r="AI124" i="17"/>
  <c r="AG79" i="17"/>
  <c r="AM40" i="17"/>
  <c r="P124" i="17"/>
  <c r="AI181" i="17"/>
  <c r="Q43" i="17"/>
  <c r="AE49" i="17"/>
  <c r="AD87" i="17"/>
  <c r="AG45" i="17"/>
  <c r="AF181" i="17"/>
  <c r="L172" i="17"/>
  <c r="AD172" i="17"/>
  <c r="AM42" i="17"/>
  <c r="AE168" i="17"/>
  <c r="AI163" i="17"/>
  <c r="AH180" i="17"/>
  <c r="AB155" i="17"/>
  <c r="AA87" i="17"/>
  <c r="AD183" i="17"/>
  <c r="AF162" i="17"/>
  <c r="Q85" i="17"/>
  <c r="AA76" i="17"/>
  <c r="AI162" i="17"/>
  <c r="AK132" i="17"/>
  <c r="L180" i="17"/>
  <c r="R82" i="17"/>
  <c r="S171" i="17"/>
  <c r="Q46" i="17"/>
  <c r="X29" i="17"/>
  <c r="AG181" i="17"/>
  <c r="AB174" i="17"/>
  <c r="AF132" i="17"/>
  <c r="AH163" i="17"/>
  <c r="AJ124" i="17"/>
  <c r="AC538" i="14"/>
  <c r="AC122" i="17"/>
  <c r="AE135" i="17"/>
  <c r="AF16" i="17"/>
  <c r="J39" i="17"/>
  <c r="AD7" i="17"/>
  <c r="AH121" i="17"/>
  <c r="AF117" i="17"/>
  <c r="AF22" i="17"/>
  <c r="AB536" i="33"/>
  <c r="R58" i="17"/>
  <c r="W39" i="17"/>
  <c r="AB111" i="17"/>
  <c r="J117" i="17"/>
  <c r="Q141" i="17"/>
  <c r="AD192" i="17"/>
  <c r="W141" i="17"/>
  <c r="T57" i="17"/>
  <c r="L186" i="17"/>
  <c r="J57" i="17"/>
  <c r="Y108" i="17"/>
  <c r="AA33" i="17"/>
  <c r="N33" i="17"/>
  <c r="O99" i="17"/>
  <c r="K60" i="17"/>
  <c r="AG144" i="17"/>
  <c r="AE39" i="17"/>
  <c r="AK138" i="17"/>
  <c r="AL153" i="17"/>
  <c r="T36" i="17"/>
  <c r="AI195" i="17"/>
  <c r="AI75" i="17"/>
  <c r="AM99" i="17"/>
  <c r="M19" i="17"/>
  <c r="AB536" i="24"/>
  <c r="K73" i="17"/>
  <c r="V189" i="17"/>
  <c r="AJ117" i="17"/>
  <c r="AJ7" i="17"/>
  <c r="AH54" i="17"/>
  <c r="K19" i="17"/>
  <c r="M106" i="17"/>
  <c r="AC36" i="17"/>
  <c r="L60" i="17"/>
  <c r="J96" i="17"/>
  <c r="O93" i="17"/>
  <c r="AJ192" i="17"/>
  <c r="N73" i="17"/>
  <c r="AJ66" i="17"/>
  <c r="AF73" i="17"/>
  <c r="AH91" i="17"/>
  <c r="M144" i="17"/>
  <c r="AF72" i="17"/>
  <c r="X25" i="17"/>
  <c r="AI141" i="17"/>
  <c r="AM73" i="17"/>
  <c r="P106" i="17"/>
  <c r="AH30" i="17"/>
  <c r="AM195" i="17"/>
  <c r="L144" i="17"/>
  <c r="R159" i="17"/>
  <c r="AB536" i="44"/>
  <c r="P97" i="17"/>
  <c r="AI105" i="17"/>
  <c r="Q156" i="17"/>
  <c r="X159" i="17"/>
  <c r="X93" i="17"/>
  <c r="AH190" i="17"/>
  <c r="AL72" i="17"/>
  <c r="O105" i="17"/>
  <c r="AF91" i="17"/>
  <c r="AC60" i="17"/>
  <c r="P39" i="17"/>
  <c r="AG153" i="17"/>
  <c r="L57" i="17"/>
  <c r="Z108" i="17"/>
  <c r="N192" i="17"/>
  <c r="X69" i="17"/>
  <c r="AB75" i="17"/>
  <c r="AC66" i="17"/>
  <c r="Z7" i="17"/>
  <c r="W123" i="17"/>
  <c r="W93" i="17"/>
  <c r="S120" i="17"/>
  <c r="V123" i="17"/>
  <c r="AA67" i="17"/>
  <c r="M94" i="17"/>
  <c r="U34" i="17"/>
  <c r="N61" i="17"/>
  <c r="J108" i="17"/>
  <c r="AA156" i="17"/>
  <c r="M159" i="17"/>
  <c r="AH112" i="17"/>
  <c r="AA99" i="17"/>
  <c r="AJ145" i="17"/>
  <c r="AH99" i="17"/>
  <c r="Z16" i="17"/>
  <c r="U141" i="17"/>
  <c r="X30" i="17"/>
  <c r="X57" i="17"/>
  <c r="AC57" i="17"/>
  <c r="J153" i="17"/>
  <c r="L123" i="17"/>
  <c r="AA54" i="17"/>
  <c r="K33" i="17"/>
  <c r="AF123" i="17"/>
  <c r="Q123" i="17"/>
  <c r="L114" i="17"/>
  <c r="AD66" i="17"/>
  <c r="P19" i="17"/>
  <c r="AK72" i="17"/>
  <c r="W54" i="17"/>
  <c r="J37" i="17"/>
  <c r="AB536" i="41"/>
  <c r="AL106" i="17"/>
  <c r="N55" i="17"/>
  <c r="AM72" i="17"/>
  <c r="AL123" i="17"/>
  <c r="AB108" i="17"/>
  <c r="AH96" i="17"/>
  <c r="AC144" i="17"/>
  <c r="AB114" i="17"/>
  <c r="AG111" i="17"/>
  <c r="J22" i="17"/>
  <c r="AC145" i="17"/>
  <c r="AC70" i="17"/>
  <c r="AH63" i="17"/>
  <c r="S66" i="17"/>
  <c r="N105" i="17"/>
  <c r="P69" i="17"/>
  <c r="U153" i="17"/>
  <c r="J114" i="17"/>
  <c r="O36" i="17"/>
  <c r="AL141" i="17"/>
  <c r="M150" i="17"/>
  <c r="Y93" i="17"/>
  <c r="N150" i="17"/>
  <c r="Q192" i="17"/>
  <c r="X72" i="17"/>
  <c r="AL156" i="17"/>
  <c r="Q186" i="17"/>
  <c r="AJ97" i="17"/>
  <c r="AH67" i="17"/>
  <c r="AI57" i="17"/>
  <c r="R141" i="17"/>
  <c r="AD111" i="17"/>
  <c r="T99" i="17"/>
  <c r="AI151" i="17"/>
  <c r="AE186" i="17"/>
  <c r="Z28" i="17"/>
  <c r="AF57" i="17"/>
  <c r="AB123" i="17"/>
  <c r="AF93" i="17"/>
  <c r="AG156" i="17"/>
  <c r="W145" i="17"/>
  <c r="Y187" i="17"/>
  <c r="P108" i="17"/>
  <c r="V99" i="17"/>
  <c r="AE156" i="17"/>
  <c r="AA96" i="17"/>
  <c r="AC189" i="17"/>
  <c r="N148" i="17"/>
  <c r="V120" i="17"/>
  <c r="AI93" i="17"/>
  <c r="AF120" i="17"/>
  <c r="AA57" i="17"/>
  <c r="M99" i="17"/>
  <c r="Y186" i="17"/>
  <c r="R145" i="17"/>
  <c r="N37" i="17"/>
  <c r="Y150" i="17"/>
  <c r="AK97" i="17"/>
  <c r="AA30" i="17"/>
  <c r="P141" i="17"/>
  <c r="S7" i="17"/>
  <c r="AI96" i="17"/>
  <c r="Z93" i="17"/>
  <c r="V153" i="17"/>
  <c r="M105" i="17"/>
  <c r="V105" i="17"/>
  <c r="M72" i="17"/>
  <c r="AB109" i="17"/>
  <c r="AH159" i="17"/>
  <c r="AM102" i="17"/>
  <c r="M57" i="17"/>
  <c r="AA63" i="17"/>
  <c r="Q67" i="17"/>
  <c r="U118" i="17"/>
  <c r="L28" i="17"/>
  <c r="R151" i="17"/>
  <c r="Z106" i="17"/>
  <c r="AB536" i="52"/>
  <c r="S114" i="17"/>
  <c r="Q153" i="17"/>
  <c r="AA192" i="17"/>
  <c r="K187" i="17"/>
  <c r="AG69" i="17"/>
  <c r="Q72" i="17"/>
  <c r="V102" i="17"/>
  <c r="AI192" i="17"/>
  <c r="AH36" i="17"/>
  <c r="AD114" i="17"/>
  <c r="AF105" i="17"/>
  <c r="AL111" i="17"/>
  <c r="L109" i="17"/>
  <c r="Y99" i="17"/>
  <c r="U159" i="17"/>
  <c r="AJ141" i="17"/>
  <c r="U61" i="17"/>
  <c r="AJ63" i="17"/>
  <c r="Y67" i="17"/>
  <c r="K109" i="17"/>
  <c r="AA175" i="17"/>
  <c r="AF79" i="17"/>
  <c r="S130" i="17"/>
  <c r="L175" i="17"/>
  <c r="AI85" i="17"/>
  <c r="K162" i="17"/>
  <c r="AA132" i="17"/>
  <c r="AE82" i="17"/>
  <c r="AI45" i="17"/>
  <c r="AF168" i="17"/>
  <c r="J78" i="17"/>
  <c r="AJ107" i="17"/>
  <c r="AF48" i="17"/>
  <c r="Q168" i="17"/>
  <c r="P46" i="17"/>
  <c r="AI160" i="17"/>
  <c r="P10" i="17"/>
  <c r="AD174" i="17"/>
  <c r="T51" i="17"/>
  <c r="P181" i="17"/>
  <c r="AE81" i="17"/>
  <c r="K171" i="17"/>
  <c r="J133" i="17"/>
  <c r="AH81" i="17"/>
  <c r="Q42" i="17"/>
  <c r="Q84" i="17"/>
  <c r="T132" i="17"/>
  <c r="AM175" i="17"/>
  <c r="AD85" i="17"/>
  <c r="J126" i="17"/>
  <c r="P135" i="17"/>
  <c r="U126" i="17"/>
  <c r="AF172" i="17"/>
  <c r="AI87" i="17"/>
  <c r="AE124" i="17"/>
  <c r="AC545" i="14"/>
  <c r="Q181" i="17"/>
  <c r="S132" i="17"/>
  <c r="AM181" i="17"/>
  <c r="S25" i="17"/>
  <c r="AH123" i="17"/>
  <c r="AM111" i="17"/>
  <c r="F516" i="14"/>
  <c r="G517" i="14"/>
  <c r="AL61" i="17"/>
  <c r="AD193" i="17"/>
  <c r="AE121" i="17"/>
  <c r="V186" i="17"/>
  <c r="V138" i="17"/>
  <c r="M114" i="17"/>
  <c r="O103" i="17"/>
  <c r="AF69" i="17"/>
  <c r="S102" i="17"/>
  <c r="AJ187" i="17"/>
  <c r="AD58" i="17"/>
  <c r="AF36" i="17"/>
  <c r="AJ189" i="17"/>
  <c r="L141" i="17"/>
  <c r="AG105" i="17"/>
  <c r="Y39" i="17"/>
  <c r="AM93" i="17"/>
  <c r="N96" i="17"/>
  <c r="W36" i="17"/>
  <c r="Q36" i="17"/>
  <c r="AA150" i="17"/>
  <c r="S60" i="17"/>
  <c r="N159" i="17"/>
  <c r="AI159" i="17"/>
  <c r="J195" i="17"/>
  <c r="AB536" i="49"/>
  <c r="J142" i="17"/>
  <c r="Z141" i="17"/>
  <c r="AD30" i="17"/>
  <c r="AC34" i="17"/>
  <c r="AB60" i="17"/>
  <c r="AA147" i="17"/>
  <c r="AJ10" i="17"/>
  <c r="S63" i="17"/>
  <c r="L93" i="17"/>
  <c r="X120" i="17"/>
  <c r="AL192" i="17"/>
  <c r="N156" i="17"/>
  <c r="U114" i="17"/>
  <c r="P138" i="17"/>
  <c r="U117" i="17"/>
  <c r="AM153" i="17"/>
  <c r="AI123" i="17"/>
  <c r="S99" i="17"/>
  <c r="T33" i="17"/>
  <c r="R150" i="17"/>
  <c r="U22" i="17"/>
  <c r="AH31" i="17"/>
  <c r="AH151" i="17"/>
  <c r="AA144" i="17"/>
  <c r="T16" i="17"/>
  <c r="K192" i="17"/>
  <c r="AB536" i="29"/>
  <c r="T37" i="17"/>
  <c r="AD117" i="17"/>
  <c r="U30" i="17"/>
  <c r="AJ99" i="17"/>
  <c r="V111" i="17"/>
  <c r="AC111" i="17"/>
  <c r="W105" i="17"/>
  <c r="P96" i="17"/>
  <c r="AA66" i="17"/>
  <c r="U147" i="17"/>
  <c r="V192" i="17"/>
  <c r="AI16" i="17"/>
  <c r="Q112" i="17"/>
  <c r="AE114" i="17"/>
  <c r="AM54" i="17"/>
  <c r="AM138" i="17"/>
  <c r="AJ13" i="17"/>
  <c r="Q7" i="17"/>
  <c r="R19" i="17"/>
  <c r="AJ159" i="17"/>
  <c r="L111" i="17"/>
  <c r="O117" i="17"/>
  <c r="M102" i="17"/>
  <c r="K16" i="17"/>
  <c r="AB536" i="39"/>
  <c r="AG187" i="17"/>
  <c r="T142" i="17"/>
  <c r="AB144" i="17"/>
  <c r="Q13" i="17"/>
  <c r="P156" i="17"/>
  <c r="AK117" i="17"/>
  <c r="AM114" i="17"/>
  <c r="Q93" i="17"/>
  <c r="Y54" i="17"/>
  <c r="N186" i="17"/>
  <c r="K93" i="17"/>
  <c r="W108" i="17"/>
  <c r="V151" i="17"/>
  <c r="Z30" i="17"/>
  <c r="Z33" i="17"/>
  <c r="AG93" i="17"/>
  <c r="Z117" i="17"/>
  <c r="X99" i="17"/>
  <c r="AE117" i="17"/>
  <c r="AC93" i="17"/>
  <c r="AI114" i="17"/>
  <c r="AE115" i="17"/>
  <c r="AE16" i="17"/>
  <c r="AB536" i="51"/>
  <c r="J156" i="17"/>
  <c r="Q102" i="17"/>
  <c r="L63" i="17"/>
  <c r="AB536" i="45"/>
  <c r="S157" i="17"/>
  <c r="Q157" i="17"/>
  <c r="N108" i="17"/>
  <c r="AC69" i="17"/>
  <c r="R105" i="17"/>
  <c r="AA91" i="17"/>
  <c r="S195" i="17"/>
  <c r="O109" i="17"/>
  <c r="AK63" i="17"/>
  <c r="N144" i="17"/>
  <c r="X108" i="17"/>
  <c r="W7" i="17"/>
  <c r="AL19" i="17"/>
  <c r="AC141" i="17"/>
  <c r="R57" i="17"/>
  <c r="L75" i="17"/>
  <c r="W111" i="17"/>
  <c r="AK120" i="17"/>
  <c r="U13" i="17"/>
  <c r="Z147" i="17"/>
  <c r="U102" i="17"/>
  <c r="AL75" i="17"/>
  <c r="V91" i="17"/>
  <c r="Y75" i="17"/>
  <c r="AF102" i="17"/>
  <c r="S61" i="17"/>
  <c r="J193" i="17"/>
  <c r="AB536" i="47"/>
  <c r="AM34" i="17"/>
  <c r="R36" i="17"/>
  <c r="AE99" i="17"/>
  <c r="M66" i="17"/>
  <c r="AA186" i="17"/>
  <c r="AL117" i="17"/>
  <c r="U63" i="17"/>
  <c r="N30" i="17"/>
  <c r="AK69" i="17"/>
  <c r="AI33" i="17"/>
  <c r="X117" i="17"/>
  <c r="AI61" i="17"/>
  <c r="AH138" i="17"/>
  <c r="K150" i="17"/>
  <c r="AB192" i="17"/>
  <c r="K189" i="17"/>
  <c r="AE195" i="17"/>
  <c r="T121" i="17"/>
  <c r="AD156" i="17"/>
  <c r="AK159" i="17"/>
  <c r="K96" i="17"/>
  <c r="AB536" i="28"/>
  <c r="Z186" i="17"/>
  <c r="R93" i="17"/>
  <c r="Q159" i="17"/>
  <c r="AM192" i="17"/>
  <c r="Q189" i="17"/>
  <c r="L159" i="17"/>
  <c r="U108" i="17"/>
  <c r="AG117" i="17"/>
  <c r="Y37" i="17"/>
  <c r="AD61" i="17"/>
  <c r="U39" i="17"/>
  <c r="Y192" i="17"/>
  <c r="AC7" i="17"/>
  <c r="R111" i="17"/>
  <c r="N66" i="17"/>
  <c r="AG123" i="17"/>
  <c r="AK186" i="17"/>
  <c r="K31" i="17"/>
  <c r="U109" i="17"/>
  <c r="O30" i="17"/>
  <c r="AL108" i="17"/>
  <c r="N103" i="17"/>
  <c r="AB37" i="17"/>
  <c r="T190" i="17"/>
  <c r="W61" i="17"/>
  <c r="Y64" i="17"/>
  <c r="U187" i="17"/>
  <c r="AM103" i="17"/>
  <c r="AG157" i="17"/>
  <c r="AC151" i="17"/>
  <c r="AG151" i="17"/>
  <c r="V142" i="17"/>
  <c r="S52" i="17"/>
  <c r="M190" i="17"/>
  <c r="AJ142" i="17"/>
  <c r="AI94" i="17"/>
  <c r="P31" i="17"/>
  <c r="K157" i="17"/>
  <c r="T22" i="17"/>
  <c r="Z115" i="17"/>
  <c r="Q58" i="17"/>
  <c r="R184" i="17"/>
  <c r="AM127" i="17"/>
  <c r="AH79" i="17"/>
  <c r="T133" i="17"/>
  <c r="P183" i="17"/>
  <c r="AG49" i="17"/>
  <c r="AI84" i="17"/>
  <c r="AF160" i="17"/>
  <c r="AK124" i="17"/>
  <c r="L76" i="17"/>
  <c r="T194" i="17"/>
  <c r="AG19" i="17"/>
  <c r="AA81" i="17"/>
  <c r="AJ126" i="17"/>
  <c r="R89" i="17"/>
  <c r="AF74" i="17"/>
  <c r="AE180" i="17"/>
  <c r="AE10" i="17"/>
  <c r="L189" i="17"/>
  <c r="M33" i="17"/>
  <c r="AK99" i="17"/>
  <c r="AG192" i="17"/>
  <c r="AJ25" i="17"/>
  <c r="AF156" i="17"/>
  <c r="AM36" i="17"/>
  <c r="V148" i="17"/>
  <c r="AK66" i="17"/>
  <c r="M192" i="17"/>
  <c r="AH66" i="17"/>
  <c r="AA139" i="17"/>
  <c r="AG70" i="17"/>
  <c r="AD120" i="17"/>
  <c r="M75" i="17"/>
  <c r="U142" i="17"/>
  <c r="L54" i="17"/>
  <c r="L66" i="17"/>
  <c r="R54" i="17"/>
  <c r="S111" i="17"/>
  <c r="AB105" i="17"/>
  <c r="AD157" i="17"/>
  <c r="M54" i="17"/>
  <c r="AI19" i="17"/>
  <c r="AG54" i="17"/>
  <c r="W156" i="17"/>
  <c r="Y118" i="17"/>
  <c r="L195" i="17"/>
  <c r="W120" i="17"/>
  <c r="Z114" i="17"/>
  <c r="U195" i="17"/>
  <c r="V63" i="17"/>
  <c r="O102" i="17"/>
  <c r="AK141" i="17"/>
  <c r="Y147" i="17"/>
  <c r="AD187" i="17"/>
  <c r="K138" i="17"/>
  <c r="U70" i="17"/>
  <c r="AL73" i="17"/>
  <c r="Q106" i="17"/>
  <c r="AM49" i="17"/>
  <c r="AM43" i="17"/>
  <c r="Q82" i="17"/>
  <c r="J79" i="17"/>
  <c r="AF130" i="17"/>
  <c r="AE51" i="17"/>
  <c r="AM48" i="17"/>
  <c r="AG171" i="17"/>
  <c r="R30" i="17"/>
  <c r="AA7" i="17"/>
  <c r="L22" i="17"/>
  <c r="AA85" i="17"/>
  <c r="AE162" i="17"/>
  <c r="AM82" i="17"/>
  <c r="AM76" i="17"/>
  <c r="L40" i="17"/>
  <c r="AF191" i="17"/>
  <c r="AG87" i="17"/>
  <c r="P40" i="17"/>
  <c r="AE22" i="17"/>
  <c r="AM84" i="17"/>
  <c r="O181" i="17"/>
  <c r="AD46" i="17"/>
  <c r="J82" i="17"/>
  <c r="L162" i="17"/>
  <c r="L168" i="17"/>
  <c r="O78" i="17"/>
  <c r="AE163" i="17"/>
  <c r="K76" i="17"/>
  <c r="AB172" i="17"/>
  <c r="AI183" i="17"/>
  <c r="AE87" i="17"/>
  <c r="AA78" i="17"/>
  <c r="J84" i="17"/>
  <c r="AM172" i="17"/>
  <c r="L177" i="17"/>
  <c r="AE177" i="17"/>
  <c r="Q119" i="17"/>
  <c r="AE45" i="17"/>
  <c r="J135" i="17"/>
  <c r="W166" i="17"/>
  <c r="P129" i="17"/>
  <c r="AI172" i="17"/>
  <c r="AG183" i="17"/>
  <c r="AC544" i="14"/>
  <c r="AD43" i="17"/>
  <c r="AM10" i="17"/>
  <c r="AL76" i="17"/>
  <c r="AF84" i="17"/>
  <c r="W165" i="17"/>
  <c r="AF81" i="17"/>
  <c r="AF183" i="17"/>
  <c r="Q183" i="17"/>
  <c r="AE19" i="17"/>
  <c r="L16" i="17"/>
  <c r="AD19" i="17"/>
  <c r="S16" i="17"/>
  <c r="AI10" i="17"/>
  <c r="O517" i="14"/>
  <c r="Q103" i="17"/>
  <c r="AG34" i="17"/>
  <c r="K94" i="17"/>
  <c r="AJ186" i="17"/>
  <c r="W96" i="17"/>
  <c r="AK105" i="17"/>
  <c r="K30" i="17"/>
  <c r="J138" i="17"/>
  <c r="J192" i="17"/>
  <c r="Y102" i="17"/>
  <c r="AL93" i="17"/>
  <c r="M30" i="17"/>
  <c r="K117" i="17"/>
  <c r="Y33" i="17"/>
  <c r="X186" i="17"/>
  <c r="K63" i="17"/>
  <c r="R13" i="17"/>
  <c r="AJ123" i="17"/>
  <c r="O69" i="17"/>
  <c r="AF7" i="17"/>
  <c r="R186" i="17"/>
  <c r="L156" i="17"/>
  <c r="Z151" i="17"/>
  <c r="AC106" i="17"/>
  <c r="S72" i="17"/>
  <c r="AH93" i="17"/>
  <c r="AB536" i="25"/>
  <c r="O187" i="17"/>
  <c r="AD138" i="17"/>
  <c r="AC159" i="17"/>
  <c r="AD141" i="17"/>
  <c r="AB96" i="17"/>
  <c r="U52" i="17"/>
  <c r="AC54" i="17"/>
  <c r="R75" i="17"/>
  <c r="S70" i="17"/>
  <c r="Q96" i="17"/>
  <c r="K186" i="17"/>
  <c r="W117" i="17"/>
  <c r="W60" i="17"/>
  <c r="P57" i="17"/>
  <c r="U36" i="17"/>
  <c r="AA55" i="17"/>
  <c r="AE159" i="17"/>
  <c r="O10" i="17"/>
  <c r="AK114" i="17"/>
  <c r="K99" i="17"/>
  <c r="AE63" i="17"/>
  <c r="AC115" i="17"/>
  <c r="T19" i="17"/>
  <c r="AL22" i="17"/>
  <c r="AA189" i="17"/>
  <c r="AM96" i="17"/>
  <c r="AM193" i="17"/>
  <c r="AH39" i="17"/>
  <c r="AL142" i="17"/>
  <c r="X138" i="17"/>
  <c r="AC193" i="17"/>
  <c r="L102" i="17"/>
  <c r="AJ136" i="17"/>
  <c r="AK39" i="17"/>
  <c r="S97" i="17"/>
  <c r="R138" i="17"/>
  <c r="AF103" i="17"/>
  <c r="S36" i="17"/>
  <c r="AK189" i="17"/>
  <c r="AD13" i="17"/>
  <c r="AG96" i="17"/>
  <c r="AF192" i="17"/>
  <c r="X153" i="17"/>
  <c r="P111" i="17"/>
  <c r="J60" i="17"/>
  <c r="AB536" i="30"/>
  <c r="AI73" i="17"/>
  <c r="AH60" i="17"/>
  <c r="Y153" i="17"/>
  <c r="X54" i="17"/>
  <c r="AA19" i="17"/>
  <c r="AB195" i="17"/>
  <c r="Y195" i="17"/>
  <c r="S69" i="17"/>
  <c r="AB36" i="17"/>
  <c r="P60" i="17"/>
  <c r="N54" i="17"/>
  <c r="AJ114" i="17"/>
  <c r="W99" i="17"/>
  <c r="O120" i="17"/>
  <c r="AH189" i="17"/>
  <c r="U144" i="17"/>
  <c r="AF30" i="17"/>
  <c r="O39" i="17"/>
  <c r="S141" i="17"/>
  <c r="R39" i="17"/>
  <c r="AB536" i="15"/>
  <c r="AE141" i="17"/>
  <c r="AK75" i="17"/>
  <c r="AG147" i="17"/>
  <c r="AB536" i="46"/>
  <c r="AB97" i="17"/>
  <c r="Q75" i="17"/>
  <c r="T96" i="17"/>
  <c r="S156" i="17"/>
  <c r="V114" i="17"/>
  <c r="AA123" i="17"/>
  <c r="Z75" i="17"/>
  <c r="AM60" i="17"/>
  <c r="AI117" i="17"/>
  <c r="AJ195" i="17"/>
  <c r="AB159" i="17"/>
  <c r="T147" i="17"/>
  <c r="N190" i="17"/>
  <c r="S153" i="17"/>
  <c r="AE36" i="17"/>
  <c r="AK54" i="17"/>
  <c r="U96" i="17"/>
  <c r="X19" i="17"/>
  <c r="N147" i="17"/>
  <c r="S144" i="17"/>
  <c r="N111" i="17"/>
  <c r="K72" i="17"/>
  <c r="AG16" i="17"/>
  <c r="S57" i="17"/>
  <c r="Y66" i="17"/>
  <c r="AG58" i="17"/>
  <c r="AL189" i="17"/>
  <c r="AB536" i="38"/>
  <c r="AB103" i="17"/>
  <c r="AG64" i="17"/>
  <c r="AM120" i="17"/>
  <c r="J141" i="17"/>
  <c r="K142" i="17"/>
  <c r="K66" i="17"/>
  <c r="AB120" i="17"/>
  <c r="X192" i="17"/>
  <c r="O138" i="17"/>
  <c r="AA22" i="17"/>
  <c r="R64" i="17"/>
  <c r="Q117" i="17"/>
  <c r="R103" i="17"/>
  <c r="U120" i="17"/>
  <c r="P75" i="17"/>
  <c r="AB102" i="17"/>
  <c r="T60" i="17"/>
  <c r="S145" i="17"/>
  <c r="AD108" i="17"/>
  <c r="AC153" i="17"/>
  <c r="AI138" i="17"/>
  <c r="AE157" i="17"/>
  <c r="X150" i="17"/>
  <c r="U99" i="17"/>
  <c r="AI147" i="17"/>
  <c r="AB536" i="50"/>
  <c r="AG136" i="17"/>
  <c r="AJ138" i="17"/>
  <c r="V108" i="17"/>
  <c r="V75" i="17"/>
  <c r="O136" i="17"/>
  <c r="R33" i="17"/>
  <c r="O195" i="17"/>
  <c r="Y142" i="17"/>
  <c r="AD54" i="17"/>
  <c r="T54" i="17"/>
  <c r="P102" i="17"/>
  <c r="K61" i="17"/>
  <c r="V69" i="17"/>
  <c r="AL195" i="17"/>
  <c r="AE153" i="17"/>
  <c r="AC33" i="17"/>
  <c r="AA39" i="17"/>
  <c r="T108" i="17"/>
  <c r="AK13" i="17"/>
  <c r="J94" i="17"/>
  <c r="O141" i="17"/>
  <c r="R193" i="17"/>
  <c r="AK100" i="17"/>
  <c r="L55" i="17"/>
  <c r="K67" i="17"/>
  <c r="AK58" i="17"/>
  <c r="AB151" i="17"/>
  <c r="J106" i="17"/>
  <c r="P193" i="17"/>
  <c r="V106" i="17"/>
  <c r="P151" i="17"/>
  <c r="AF61" i="17"/>
  <c r="M103" i="17"/>
  <c r="L73" i="17"/>
  <c r="M31" i="17"/>
  <c r="N114" i="17"/>
  <c r="AD144" i="17"/>
  <c r="Q63" i="17"/>
  <c r="AH186" i="17"/>
  <c r="W109" i="17"/>
  <c r="R66" i="17"/>
  <c r="Z39" i="17"/>
  <c r="T75" i="17"/>
  <c r="AE57" i="17"/>
  <c r="Z73" i="17"/>
  <c r="AI156" i="17"/>
  <c r="V147" i="17"/>
  <c r="W91" i="17"/>
  <c r="U136" i="17"/>
  <c r="J136" i="17"/>
  <c r="AF148" i="17"/>
  <c r="R67" i="17"/>
  <c r="J145" i="17"/>
  <c r="AA121" i="17"/>
  <c r="AC64" i="17"/>
  <c r="AJ106" i="17"/>
  <c r="AC97" i="17"/>
  <c r="J109" i="17"/>
  <c r="K172" i="17"/>
  <c r="AG85" i="17"/>
  <c r="K160" i="17"/>
  <c r="T135" i="17"/>
  <c r="K132" i="17"/>
  <c r="Q126" i="17"/>
  <c r="AA127" i="17"/>
  <c r="P133" i="17"/>
  <c r="X32" i="17"/>
  <c r="AF87" i="17"/>
  <c r="AH177" i="17"/>
  <c r="I516" i="14"/>
  <c r="Y111" i="17"/>
  <c r="AG114" i="17"/>
  <c r="N153" i="17"/>
  <c r="V7" i="17"/>
  <c r="AB58" i="17"/>
  <c r="AI54" i="17"/>
  <c r="V25" i="17"/>
  <c r="Y120" i="17"/>
  <c r="AJ72" i="17"/>
  <c r="Z70" i="17"/>
  <c r="AK109" i="17"/>
  <c r="U75" i="17"/>
  <c r="V61" i="17"/>
  <c r="AB63" i="17"/>
  <c r="AM159" i="17"/>
  <c r="AB94" i="17"/>
  <c r="AE33" i="17"/>
  <c r="J111" i="17"/>
  <c r="AE54" i="17"/>
  <c r="Z192" i="17"/>
  <c r="U100" i="17"/>
  <c r="Y117" i="17"/>
  <c r="Y70" i="17"/>
  <c r="Y31" i="17"/>
  <c r="P150" i="17"/>
  <c r="AI63" i="17"/>
  <c r="AJ61" i="17"/>
  <c r="Z111" i="17"/>
  <c r="Y72" i="17"/>
  <c r="AG72" i="17"/>
  <c r="AF25" i="17"/>
  <c r="AH136" i="17"/>
  <c r="S189" i="17"/>
  <c r="R108" i="17"/>
  <c r="S91" i="17"/>
  <c r="M120" i="17"/>
  <c r="J54" i="17"/>
  <c r="W121" i="17"/>
  <c r="W64" i="17"/>
  <c r="AF121" i="17"/>
  <c r="U124" i="17"/>
  <c r="AF43" i="17"/>
  <c r="Q166" i="17"/>
  <c r="AG160" i="17"/>
  <c r="AH178" i="17"/>
  <c r="AG172" i="17"/>
  <c r="AA163" i="17"/>
  <c r="S135" i="17"/>
  <c r="Q78" i="17"/>
  <c r="AE42" i="17"/>
  <c r="Q87" i="17"/>
  <c r="AH171" i="17"/>
  <c r="AJ174" i="17"/>
  <c r="L129" i="17"/>
  <c r="AC74" i="17"/>
  <c r="K166" i="17"/>
  <c r="AA84" i="17"/>
  <c r="AG81" i="17"/>
  <c r="K174" i="17"/>
  <c r="AI126" i="17"/>
  <c r="AK130" i="17"/>
  <c r="AI177" i="17"/>
  <c r="J46" i="17"/>
  <c r="K168" i="17"/>
  <c r="L174" i="17"/>
  <c r="J76" i="17"/>
  <c r="AF45" i="17"/>
  <c r="AE129" i="17"/>
  <c r="AD48" i="17"/>
  <c r="AI178" i="17"/>
  <c r="AA129" i="17"/>
  <c r="AE171" i="17"/>
  <c r="P126" i="17"/>
  <c r="L124" i="17"/>
  <c r="AH46" i="17"/>
  <c r="AH166" i="17"/>
  <c r="AM183" i="17"/>
  <c r="AA160" i="17"/>
  <c r="AC546" i="14"/>
  <c r="AF174" i="17"/>
  <c r="AE178" i="17"/>
  <c r="L126" i="17"/>
  <c r="AL85" i="17"/>
  <c r="AJ162" i="17"/>
  <c r="J127" i="17"/>
  <c r="Q127" i="17"/>
  <c r="P166" i="17"/>
  <c r="AH51" i="17"/>
  <c r="AE76" i="17"/>
  <c r="AB10" i="17"/>
  <c r="AB189" i="17"/>
  <c r="L516" i="14"/>
  <c r="AE145" i="17"/>
  <c r="AL16" i="17"/>
  <c r="E517" i="14"/>
  <c r="U193" i="17"/>
  <c r="K10" i="17"/>
  <c r="O156" i="17"/>
  <c r="R195" i="17"/>
  <c r="AE96" i="17"/>
  <c r="AB147" i="17"/>
  <c r="O63" i="17"/>
  <c r="AI97" i="17"/>
  <c r="K114" i="17"/>
  <c r="AG57" i="17"/>
  <c r="X33" i="17"/>
  <c r="V144" i="17"/>
  <c r="Y156" i="17"/>
  <c r="N109" i="17"/>
  <c r="J93" i="17"/>
  <c r="AH144" i="17"/>
  <c r="M195" i="17"/>
  <c r="W159" i="17"/>
  <c r="J105" i="17"/>
  <c r="P195" i="17"/>
  <c r="AC30" i="17"/>
  <c r="O72" i="17"/>
  <c r="V54" i="17"/>
  <c r="AM67" i="17"/>
  <c r="AB536" i="36"/>
  <c r="X114" i="17"/>
  <c r="L36" i="17"/>
  <c r="M186" i="17"/>
  <c r="S54" i="17"/>
  <c r="P33" i="17"/>
  <c r="O145" i="17"/>
  <c r="AC123" i="17"/>
  <c r="AL57" i="17"/>
  <c r="AK156" i="17"/>
  <c r="AF150" i="17"/>
  <c r="AL99" i="17"/>
  <c r="K120" i="17"/>
  <c r="J69" i="17"/>
  <c r="AL39" i="17"/>
  <c r="L138" i="17"/>
  <c r="P22" i="17"/>
  <c r="R189" i="17"/>
  <c r="P72" i="17"/>
  <c r="AA52" i="17"/>
  <c r="P36" i="17"/>
  <c r="N16" i="17"/>
  <c r="K147" i="17"/>
  <c r="AF63" i="17"/>
  <c r="Y144" i="17"/>
  <c r="AB54" i="17"/>
  <c r="AH100" i="17"/>
  <c r="K195" i="17"/>
  <c r="AD57" i="17"/>
  <c r="AD75" i="17"/>
  <c r="Y141" i="17"/>
  <c r="AC37" i="17"/>
  <c r="O19" i="17"/>
  <c r="K159" i="17"/>
  <c r="R147" i="17"/>
  <c r="AJ69" i="17"/>
  <c r="O108" i="17"/>
  <c r="S108" i="17"/>
  <c r="K75" i="17"/>
  <c r="R142" i="17"/>
  <c r="N72" i="17"/>
  <c r="AF33" i="17"/>
  <c r="M16" i="17"/>
  <c r="AH19" i="17"/>
  <c r="AG186" i="17"/>
  <c r="O31" i="17"/>
  <c r="Z99" i="17"/>
  <c r="K39" i="17"/>
  <c r="O144" i="17"/>
  <c r="AL121" i="17"/>
  <c r="AG150" i="17"/>
  <c r="AH94" i="17"/>
  <c r="V66" i="17"/>
  <c r="N39" i="17"/>
  <c r="AL150" i="17"/>
  <c r="AA114" i="17"/>
  <c r="W144" i="17"/>
  <c r="V60" i="17"/>
  <c r="AM147" i="17"/>
  <c r="Q10" i="17"/>
  <c r="X189" i="17"/>
  <c r="Z103" i="17"/>
  <c r="N120" i="17"/>
  <c r="Z72" i="17"/>
  <c r="AH108" i="17"/>
  <c r="X145" i="17"/>
  <c r="T30" i="17"/>
  <c r="AC91" i="17"/>
  <c r="Q114" i="17"/>
  <c r="W102" i="17"/>
  <c r="O114" i="17"/>
  <c r="Y105" i="17"/>
  <c r="M96" i="17"/>
  <c r="AD159" i="17"/>
  <c r="AE193" i="17"/>
  <c r="O33" i="17"/>
  <c r="O96" i="17"/>
  <c r="AE30" i="17"/>
  <c r="AB536" i="37"/>
  <c r="P136" i="17"/>
  <c r="AM63" i="17"/>
  <c r="T93" i="17"/>
  <c r="AE192" i="17"/>
  <c r="P28" i="17"/>
  <c r="P109" i="17"/>
  <c r="Q147" i="17"/>
  <c r="K184" i="17"/>
  <c r="AL105" i="17"/>
  <c r="R96" i="17"/>
  <c r="AD153" i="17"/>
  <c r="AA111" i="17"/>
  <c r="W190" i="17"/>
  <c r="X22" i="17"/>
  <c r="P66" i="17"/>
  <c r="AH72" i="17"/>
  <c r="X70" i="17"/>
  <c r="L192" i="17"/>
  <c r="AH141" i="17"/>
  <c r="AH33" i="17"/>
  <c r="AA72" i="17"/>
  <c r="O34" i="17"/>
  <c r="Y30" i="17"/>
  <c r="AG138" i="17"/>
  <c r="AB22" i="17"/>
  <c r="V193" i="17"/>
  <c r="Q94" i="17"/>
  <c r="AB153" i="17"/>
  <c r="S30" i="17"/>
  <c r="Z189" i="17"/>
  <c r="W114" i="17"/>
  <c r="L151" i="17"/>
  <c r="U111" i="17"/>
  <c r="AJ57" i="17"/>
  <c r="X100" i="17"/>
  <c r="L61" i="17"/>
  <c r="N123" i="17"/>
  <c r="N117" i="17"/>
  <c r="AF96" i="17"/>
  <c r="R63" i="17"/>
  <c r="P54" i="17"/>
  <c r="P99" i="17"/>
  <c r="U105" i="17"/>
  <c r="AK36" i="17"/>
  <c r="K153" i="17"/>
  <c r="AB7" i="17"/>
  <c r="U139" i="17"/>
  <c r="O60" i="17"/>
  <c r="Z123" i="17"/>
  <c r="X123" i="17"/>
  <c r="L157" i="17"/>
  <c r="AM117" i="17"/>
  <c r="O123" i="17"/>
  <c r="U145" i="17"/>
  <c r="AM148" i="17"/>
  <c r="O16" i="17"/>
  <c r="Z66" i="17"/>
  <c r="Y19" i="17"/>
  <c r="U72" i="17"/>
  <c r="AI99" i="17"/>
  <c r="AG103" i="17"/>
  <c r="AA70" i="17"/>
  <c r="AL31" i="17"/>
  <c r="J148" i="17"/>
  <c r="Q118" i="17"/>
  <c r="X148" i="17"/>
  <c r="AM151" i="17"/>
  <c r="T97" i="17"/>
  <c r="AA82" i="17"/>
  <c r="AI82" i="17"/>
  <c r="AE40" i="17"/>
  <c r="S29" i="17"/>
  <c r="Q79" i="17"/>
  <c r="L42" i="17"/>
  <c r="AI129" i="17"/>
  <c r="Q169" i="17"/>
  <c r="AH82" i="17"/>
  <c r="AC537" i="14"/>
  <c r="AH160" i="17"/>
  <c r="P25" i="17"/>
  <c r="AC25" i="17"/>
  <c r="AE55" i="17"/>
  <c r="R60" i="17"/>
  <c r="Q144" i="17"/>
  <c r="Q193" i="17"/>
  <c r="AB66" i="17"/>
  <c r="AA105" i="17"/>
  <c r="N63" i="17"/>
  <c r="AJ54" i="17"/>
  <c r="AG66" i="17"/>
  <c r="AB186" i="17"/>
  <c r="Z31" i="17"/>
  <c r="N99" i="17"/>
  <c r="AH156" i="17"/>
  <c r="L39" i="17"/>
  <c r="AL69" i="17"/>
  <c r="AH73" i="17"/>
  <c r="Q109" i="17"/>
  <c r="K108" i="17"/>
  <c r="U186" i="17"/>
  <c r="O64" i="17"/>
  <c r="P154" i="17"/>
  <c r="AJ153" i="17"/>
  <c r="U93" i="17"/>
  <c r="T70" i="17"/>
  <c r="Y115" i="17"/>
  <c r="AA61" i="17"/>
  <c r="Y190" i="17"/>
  <c r="N75" i="17"/>
  <c r="AM123" i="17"/>
  <c r="W75" i="17"/>
  <c r="AA141" i="17"/>
  <c r="M156" i="17"/>
  <c r="P63" i="17"/>
  <c r="N19" i="17"/>
  <c r="N193" i="17"/>
  <c r="V22" i="17"/>
  <c r="L150" i="17"/>
  <c r="L117" i="17"/>
  <c r="V195" i="17"/>
  <c r="S58" i="17"/>
  <c r="AJ37" i="17"/>
  <c r="AJ163" i="17"/>
  <c r="AJ130" i="17"/>
  <c r="T130" i="17"/>
  <c r="AI49" i="17"/>
  <c r="P178" i="17"/>
  <c r="AE85" i="17"/>
  <c r="AA79" i="17"/>
  <c r="J51" i="17"/>
  <c r="W171" i="17"/>
  <c r="Z13" i="17"/>
  <c r="AF129" i="17"/>
  <c r="J87" i="17"/>
  <c r="K85" i="17"/>
  <c r="AA165" i="17"/>
  <c r="AM126" i="17"/>
  <c r="AJ132" i="17"/>
  <c r="AA126" i="17"/>
  <c r="L160" i="17"/>
  <c r="AG78" i="17"/>
  <c r="S133" i="17"/>
  <c r="AF42" i="17"/>
  <c r="P48" i="17"/>
  <c r="AM166" i="17"/>
  <c r="L165" i="17"/>
  <c r="P180" i="17"/>
  <c r="AM51" i="17"/>
  <c r="AG162" i="17"/>
  <c r="AH169" i="17"/>
  <c r="AH7" i="17"/>
  <c r="AG22" i="17"/>
  <c r="AE146" i="17"/>
  <c r="K163" i="17"/>
  <c r="AD78" i="17"/>
  <c r="AJ160" i="17"/>
  <c r="AF165" i="17"/>
  <c r="AH49" i="17"/>
  <c r="AC543" i="14"/>
  <c r="AC540" i="14"/>
  <c r="AD81" i="17"/>
  <c r="W10" i="17"/>
  <c r="AJ171" i="17"/>
  <c r="T175" i="17"/>
  <c r="AK46" i="17"/>
  <c r="AJ16" i="17"/>
  <c r="R16" i="17"/>
  <c r="S10" i="17"/>
  <c r="X61" i="17"/>
  <c r="Z144" i="17"/>
  <c r="AB187" i="17"/>
  <c r="AG142" i="17"/>
  <c r="AJ148" i="17"/>
  <c r="O186" i="17"/>
  <c r="R34" i="17"/>
  <c r="AB72" i="17"/>
  <c r="S39" i="17"/>
  <c r="L34" i="17"/>
  <c r="T120" i="17"/>
  <c r="AL30" i="17"/>
  <c r="AI157" i="17"/>
  <c r="AK57" i="17"/>
  <c r="Q55" i="17"/>
  <c r="AH70" i="17"/>
  <c r="AK22" i="17"/>
  <c r="AC147" i="17"/>
  <c r="AI120" i="17"/>
  <c r="AC192" i="17"/>
  <c r="T102" i="17"/>
  <c r="AH117" i="17"/>
  <c r="P189" i="17"/>
  <c r="AF111" i="17"/>
  <c r="J159" i="17"/>
  <c r="P153" i="17"/>
  <c r="W189" i="17"/>
  <c r="R190" i="17"/>
  <c r="AI145" i="17"/>
  <c r="R102" i="17"/>
  <c r="Z25" i="17"/>
  <c r="AD99" i="17"/>
  <c r="AD186" i="17"/>
  <c r="T114" i="17"/>
  <c r="X60" i="17"/>
  <c r="AM30" i="17"/>
  <c r="M138" i="17"/>
  <c r="Q108" i="17"/>
  <c r="M108" i="17"/>
  <c r="M153" i="17"/>
  <c r="V10" i="17"/>
  <c r="J123" i="17"/>
  <c r="AK123" i="17"/>
  <c r="AB139" i="17"/>
  <c r="AJ70" i="17"/>
  <c r="K36" i="17"/>
  <c r="L147" i="17"/>
  <c r="AE144" i="17"/>
  <c r="AM144" i="17"/>
  <c r="P7" i="17"/>
  <c r="O70" i="17"/>
  <c r="AH150" i="17"/>
  <c r="S117" i="17"/>
  <c r="Y36" i="17"/>
  <c r="AB99" i="17"/>
  <c r="AH154" i="17"/>
  <c r="R123" i="17"/>
  <c r="AG10" i="17"/>
  <c r="T150" i="17"/>
  <c r="X141" i="17"/>
  <c r="W57" i="17"/>
  <c r="T153" i="17"/>
  <c r="T189" i="17"/>
  <c r="Q66" i="17"/>
  <c r="Z91" i="17"/>
  <c r="L115" i="17"/>
  <c r="L120" i="17"/>
  <c r="U66" i="17"/>
  <c r="V145" i="17"/>
  <c r="M60" i="17"/>
  <c r="P186" i="17"/>
  <c r="AD93" i="17"/>
  <c r="S192" i="17"/>
  <c r="N141" i="17"/>
  <c r="S28" i="17"/>
  <c r="AG36" i="17"/>
  <c r="AJ105" i="17"/>
  <c r="R192" i="17"/>
  <c r="Y123" i="17"/>
  <c r="N70" i="17"/>
  <c r="U150" i="17"/>
  <c r="T109" i="17"/>
  <c r="L145" i="17"/>
  <c r="AC28" i="17"/>
  <c r="AJ150" i="17"/>
  <c r="AA108" i="17"/>
  <c r="AC120" i="17"/>
  <c r="AE102" i="17"/>
  <c r="AL33" i="17"/>
  <c r="AL147" i="17"/>
  <c r="Q33" i="17"/>
  <c r="J150" i="17"/>
  <c r="AA69" i="17"/>
  <c r="AB33" i="17"/>
  <c r="K54" i="17"/>
  <c r="X103" i="17"/>
  <c r="U156" i="17"/>
  <c r="AD123" i="17"/>
  <c r="AC117" i="17"/>
  <c r="S147" i="17"/>
  <c r="AG159" i="17"/>
  <c r="O150" i="17"/>
  <c r="R99" i="17"/>
  <c r="W112" i="17"/>
  <c r="R72" i="17"/>
  <c r="O189" i="17"/>
  <c r="AB536" i="48"/>
  <c r="L67" i="17"/>
  <c r="AG75" i="17"/>
  <c r="AK153" i="17"/>
  <c r="O159" i="17"/>
  <c r="T138" i="17"/>
  <c r="AE60" i="17"/>
  <c r="AH114" i="17"/>
  <c r="Y60" i="17"/>
  <c r="AH109" i="17"/>
  <c r="AI153" i="17"/>
  <c r="AA117" i="17"/>
  <c r="AC103" i="17"/>
  <c r="AK7" i="17"/>
  <c r="AF186" i="17"/>
  <c r="W30" i="17"/>
  <c r="W192" i="17"/>
  <c r="Z139" i="17"/>
  <c r="AA120" i="17"/>
  <c r="AE123" i="17"/>
  <c r="P159" i="17"/>
  <c r="U10" i="17"/>
  <c r="AL138" i="17"/>
  <c r="AD150" i="17"/>
  <c r="AM57" i="17"/>
  <c r="M63" i="17"/>
  <c r="L105" i="17"/>
  <c r="Y73" i="17"/>
  <c r="K37" i="17"/>
  <c r="Y151" i="17"/>
  <c r="N138" i="17"/>
  <c r="K193" i="17"/>
  <c r="S187" i="17"/>
  <c r="T123" i="17"/>
  <c r="J36" i="17"/>
  <c r="T192" i="17"/>
  <c r="J75" i="17"/>
  <c r="M7" i="17"/>
  <c r="AH75" i="17"/>
  <c r="AJ93" i="17"/>
  <c r="Y63" i="17"/>
  <c r="X36" i="17"/>
  <c r="V93" i="17"/>
  <c r="AL36" i="17"/>
  <c r="Q195" i="17"/>
  <c r="AF66" i="17"/>
  <c r="AC73" i="17"/>
  <c r="AD189" i="17"/>
  <c r="Z36" i="17"/>
  <c r="X39" i="17"/>
  <c r="AB57" i="17"/>
  <c r="AB536" i="40"/>
  <c r="U67" i="17"/>
  <c r="Z109" i="17"/>
  <c r="AD33" i="17"/>
  <c r="AC108" i="17"/>
  <c r="AC114" i="17"/>
  <c r="AI115" i="17"/>
  <c r="T144" i="17"/>
  <c r="AE111" i="17"/>
  <c r="K105" i="17"/>
  <c r="W195" i="17"/>
  <c r="X52" i="17"/>
  <c r="X96" i="17"/>
  <c r="AA102" i="17"/>
  <c r="AK96" i="17"/>
  <c r="AD69" i="17"/>
  <c r="AE75" i="17"/>
  <c r="M39" i="17"/>
  <c r="P144" i="17"/>
  <c r="J66" i="17"/>
  <c r="AI189" i="17"/>
  <c r="M111" i="17"/>
  <c r="Q30" i="17"/>
  <c r="K106" i="17"/>
  <c r="P52" i="17"/>
  <c r="Z145" i="17"/>
  <c r="AF157" i="17"/>
  <c r="O76" i="17"/>
  <c r="K169" i="17"/>
  <c r="P45" i="17"/>
  <c r="P163" i="17"/>
  <c r="AA180" i="17"/>
  <c r="AF166" i="17"/>
  <c r="L166" i="17"/>
  <c r="AA130" i="17"/>
  <c r="J124" i="17"/>
  <c r="K126" i="17"/>
  <c r="J81" i="17"/>
  <c r="AK129" i="17"/>
  <c r="AF163" i="17"/>
  <c r="AE172" i="17"/>
  <c r="AA166" i="17"/>
  <c r="AE183" i="17"/>
  <c r="AC541" i="14"/>
  <c r="W16" i="17"/>
  <c r="AK60" i="17"/>
  <c r="AF109" i="17"/>
  <c r="S186" i="17"/>
  <c r="AL186" i="17"/>
  <c r="T159" i="17"/>
  <c r="N7" i="17"/>
  <c r="J99" i="17"/>
  <c r="AJ33" i="17"/>
  <c r="AG7" i="17"/>
  <c r="L37" i="17"/>
  <c r="AE73" i="17"/>
  <c r="Z63" i="17"/>
  <c r="J103" i="17"/>
  <c r="U138" i="17"/>
  <c r="Y159" i="17"/>
  <c r="AK192" i="17"/>
  <c r="AG99" i="17"/>
  <c r="O100" i="17"/>
  <c r="AJ121" i="17"/>
  <c r="AK147" i="17"/>
  <c r="O66" i="17"/>
  <c r="AF60" i="17"/>
  <c r="AJ111" i="17"/>
  <c r="AG189" i="17"/>
  <c r="AC195" i="17"/>
  <c r="V96" i="17"/>
  <c r="AK93" i="17"/>
  <c r="V33" i="17"/>
  <c r="AK33" i="17"/>
  <c r="AI39" i="17"/>
  <c r="AG39" i="17"/>
  <c r="T63" i="17"/>
  <c r="AJ108" i="17"/>
  <c r="AL109" i="17"/>
  <c r="AF141" i="17"/>
  <c r="AH153" i="17"/>
  <c r="AA159" i="17"/>
  <c r="T195" i="17"/>
  <c r="AK154" i="17"/>
  <c r="AF49" i="17"/>
  <c r="Q40" i="17"/>
  <c r="P127" i="17"/>
  <c r="T124" i="17"/>
  <c r="AG43" i="17"/>
  <c r="W162" i="17"/>
  <c r="P42" i="17"/>
  <c r="AE165" i="17"/>
  <c r="AF126" i="17"/>
  <c r="K78" i="17"/>
  <c r="AA174" i="17"/>
  <c r="AF40" i="17"/>
  <c r="Q45" i="17"/>
  <c r="Q162" i="17"/>
  <c r="J85" i="17"/>
  <c r="X144" i="17"/>
  <c r="AM85" i="17"/>
  <c r="AG48" i="17"/>
  <c r="AH76" i="17"/>
  <c r="AF85" i="17"/>
  <c r="AG155" i="17"/>
  <c r="AJ180" i="17"/>
  <c r="L82" i="17"/>
  <c r="AI135" i="17"/>
  <c r="Q177" i="17"/>
  <c r="P43" i="17"/>
  <c r="AA169" i="17"/>
  <c r="AI51" i="17"/>
  <c r="Q165" i="17"/>
  <c r="AD160" i="17"/>
  <c r="AC156" i="17"/>
  <c r="AJ169" i="17"/>
  <c r="W163" i="17"/>
  <c r="AC542" i="14"/>
  <c r="K165" i="17"/>
  <c r="AB32" i="17"/>
  <c r="L81" i="17"/>
  <c r="AA168" i="17"/>
  <c r="T172" i="17"/>
  <c r="AF19" i="17"/>
  <c r="J13" i="17"/>
  <c r="W22" i="17"/>
  <c r="AK25" i="17"/>
  <c r="N516" i="14"/>
  <c r="AK30" i="17"/>
  <c r="AB536" i="26"/>
  <c r="T34" i="17"/>
  <c r="AG193" i="17"/>
  <c r="AM141" i="17"/>
  <c r="S33" i="17"/>
  <c r="AI154" i="17"/>
  <c r="AD105" i="17"/>
  <c r="M36" i="17"/>
  <c r="AE189" i="17"/>
  <c r="K144" i="17"/>
  <c r="AG60" i="17"/>
  <c r="AJ147" i="17"/>
  <c r="AE190" i="17"/>
  <c r="AA195" i="17"/>
  <c r="AA25" i="17"/>
  <c r="K102" i="17"/>
  <c r="AI102" i="17"/>
  <c r="AM186" i="17"/>
  <c r="AL63" i="17"/>
  <c r="T186" i="17"/>
  <c r="U123" i="17"/>
  <c r="Y69" i="17"/>
  <c r="AM75" i="17"/>
  <c r="P105" i="17"/>
  <c r="P100" i="17"/>
  <c r="K111" i="17"/>
  <c r="T66" i="17"/>
  <c r="K34" i="17"/>
  <c r="AB93" i="17"/>
  <c r="AA138" i="17"/>
  <c r="AI66" i="17"/>
  <c r="T111" i="17"/>
  <c r="Y114" i="17"/>
  <c r="AE66" i="17"/>
  <c r="J97" i="17"/>
  <c r="AF39" i="17"/>
  <c r="AD39" i="17"/>
  <c r="M13" i="17"/>
  <c r="AI111" i="17"/>
  <c r="R153" i="17"/>
  <c r="AH10" i="17"/>
  <c r="R187" i="17"/>
  <c r="J186" i="17"/>
  <c r="AH34" i="17"/>
  <c r="V141" i="17"/>
  <c r="T72" i="17"/>
  <c r="AK144" i="17"/>
  <c r="AG195" i="17"/>
  <c r="AB536" i="34"/>
  <c r="U106" i="17"/>
  <c r="AG108" i="17"/>
  <c r="N36" i="17"/>
  <c r="AK102" i="17"/>
  <c r="L31" i="17"/>
  <c r="AC186" i="17"/>
  <c r="AH192" i="17"/>
  <c r="Q105" i="17"/>
  <c r="Q37" i="17"/>
  <c r="T156" i="17"/>
  <c r="Q69" i="17"/>
  <c r="P37" i="17"/>
  <c r="AA93" i="17"/>
  <c r="P147" i="17"/>
  <c r="AF144" i="17"/>
  <c r="V150" i="17"/>
  <c r="K156" i="17"/>
  <c r="Q111" i="17"/>
  <c r="AC72" i="17"/>
  <c r="AJ144" i="17"/>
  <c r="M157" i="17"/>
  <c r="N102" i="17"/>
  <c r="Y76" i="17"/>
  <c r="J30" i="17"/>
  <c r="Y96" i="17"/>
  <c r="T13" i="17"/>
  <c r="M93" i="17"/>
  <c r="W66" i="17"/>
  <c r="Z60" i="17"/>
  <c r="AI139" i="17"/>
  <c r="AM31" i="17"/>
  <c r="Q99" i="17"/>
  <c r="AC96" i="17"/>
  <c r="AM150" i="17"/>
  <c r="AG102" i="17"/>
  <c r="V72" i="17"/>
  <c r="AG30" i="17"/>
  <c r="J102" i="17"/>
  <c r="AK195" i="17"/>
  <c r="Q39" i="17"/>
  <c r="AJ30" i="17"/>
  <c r="AG141" i="17"/>
  <c r="M109" i="17"/>
  <c r="Z57" i="17"/>
  <c r="AH57" i="17"/>
  <c r="AD147" i="17"/>
  <c r="X147" i="17"/>
  <c r="AB141" i="17"/>
  <c r="O142" i="17"/>
  <c r="Z96" i="17"/>
  <c r="Z190" i="17"/>
  <c r="AM69" i="17"/>
  <c r="T103" i="17"/>
  <c r="AF189" i="17"/>
  <c r="AL102" i="17"/>
  <c r="AB536" i="32"/>
  <c r="AD96" i="17"/>
  <c r="AL66" i="17"/>
  <c r="J72" i="17"/>
  <c r="W186" i="17"/>
  <c r="V156" i="17"/>
  <c r="AF114" i="17"/>
  <c r="Z102" i="17"/>
  <c r="AC39" i="17"/>
  <c r="W153" i="17"/>
  <c r="O55" i="17"/>
  <c r="AL144" i="17"/>
  <c r="AH145" i="17"/>
  <c r="L108" i="17"/>
  <c r="AC105" i="17"/>
  <c r="O153" i="17"/>
  <c r="AF159" i="17"/>
  <c r="K141" i="17"/>
  <c r="L33" i="17"/>
  <c r="W138" i="17"/>
  <c r="AL60" i="17"/>
  <c r="P145" i="17"/>
  <c r="AH147" i="17"/>
  <c r="AB73" i="17"/>
  <c r="AF136" i="17"/>
  <c r="AD102" i="17"/>
  <c r="Y189" i="17"/>
  <c r="AH102" i="17"/>
  <c r="X13" i="17"/>
  <c r="P94" i="17"/>
  <c r="X111" i="17"/>
  <c r="Q54" i="17"/>
  <c r="Z54" i="17"/>
  <c r="X34" i="17"/>
  <c r="AI150" i="17"/>
  <c r="W69" i="17"/>
  <c r="V159" i="17"/>
  <c r="W150" i="17"/>
  <c r="V30" i="17"/>
  <c r="AF138" i="17"/>
  <c r="AF10" i="17"/>
  <c r="Q60" i="17"/>
  <c r="Z150" i="17"/>
  <c r="Y13" i="17"/>
  <c r="AM189" i="17"/>
  <c r="Z138" i="17"/>
  <c r="AH105" i="17"/>
  <c r="AB536" i="31"/>
  <c r="AI136" i="17"/>
  <c r="X75" i="17"/>
  <c r="M123" i="17"/>
  <c r="AF108" i="17"/>
  <c r="N57" i="17"/>
  <c r="S138" i="17"/>
  <c r="AM39" i="17"/>
  <c r="AF34" i="17"/>
  <c r="L96" i="17"/>
  <c r="AL159" i="17"/>
  <c r="S96" i="17"/>
  <c r="AL120" i="17"/>
  <c r="L19" i="17"/>
  <c r="AI108" i="17"/>
  <c r="N189" i="17"/>
  <c r="R144" i="17"/>
  <c r="AJ102" i="17"/>
  <c r="AB150" i="17"/>
  <c r="AM66" i="17"/>
  <c r="T39" i="17"/>
  <c r="AD195" i="17"/>
  <c r="V190" i="17"/>
  <c r="AG25" i="17"/>
  <c r="L69" i="17"/>
  <c r="AD109" i="17"/>
  <c r="AE94" i="17"/>
  <c r="K145" i="17"/>
  <c r="U184" i="17"/>
  <c r="Z55" i="17"/>
  <c r="R97" i="17"/>
  <c r="AA142" i="17"/>
  <c r="Z136" i="17"/>
  <c r="X115" i="17"/>
  <c r="W97" i="17"/>
  <c r="AC109" i="17"/>
  <c r="AI148" i="17"/>
  <c r="AM178" i="17"/>
  <c r="AE43" i="17"/>
  <c r="L163" i="17"/>
  <c r="AA178" i="17"/>
  <c r="AE169" i="17"/>
  <c r="AJ172" i="17"/>
  <c r="AI43" i="17"/>
  <c r="AM46" i="17"/>
  <c r="C563" i="14" l="1"/>
  <c r="L507" i="41"/>
  <c r="L515" i="41" s="1"/>
  <c r="C555" i="41" s="1"/>
  <c r="K198" i="33"/>
  <c r="M500" i="36"/>
  <c r="G439" i="49"/>
  <c r="D249" i="31"/>
  <c r="L509" i="27"/>
  <c r="L517" i="27" s="1"/>
  <c r="C543" i="27" s="1"/>
  <c r="D637" i="33"/>
  <c r="D634" i="34"/>
  <c r="K512" i="29"/>
  <c r="K522" i="29" s="1"/>
  <c r="M542" i="29" s="1"/>
  <c r="K464" i="24"/>
  <c r="G325" i="29"/>
  <c r="G302" i="27"/>
  <c r="J509" i="25"/>
  <c r="J517" i="25" s="1"/>
  <c r="C541" i="25" s="1"/>
  <c r="C632" i="38"/>
  <c r="D640" i="42"/>
  <c r="E421" i="51"/>
  <c r="G439" i="45"/>
  <c r="O122" i="35"/>
  <c r="E458" i="47"/>
  <c r="D302" i="43"/>
  <c r="G302" i="24"/>
  <c r="E223" i="47"/>
  <c r="D509" i="43"/>
  <c r="D517" i="43" s="1"/>
  <c r="C535" i="43" s="1"/>
  <c r="H509" i="41"/>
  <c r="H517" i="41" s="1"/>
  <c r="C539" i="41" s="1"/>
  <c r="J151" i="52"/>
  <c r="C628" i="38"/>
  <c r="D403" i="41"/>
  <c r="C563" i="30"/>
  <c r="G252" i="52"/>
  <c r="D125" i="15"/>
  <c r="J328" i="39"/>
  <c r="F246" i="41"/>
  <c r="N443" i="26"/>
  <c r="D634" i="38"/>
  <c r="D640" i="44"/>
  <c r="G226" i="40"/>
  <c r="E148" i="40"/>
  <c r="G299" i="27"/>
  <c r="E72" i="44"/>
  <c r="D637" i="42"/>
  <c r="D634" i="26"/>
  <c r="C559" i="14"/>
  <c r="AP119" i="17"/>
  <c r="C560" i="14"/>
  <c r="AP122" i="17"/>
  <c r="E509" i="34"/>
  <c r="E517" i="34" s="1"/>
  <c r="C536" i="34" s="1"/>
  <c r="J328" i="31"/>
  <c r="J486" i="31" s="1"/>
  <c r="G151" i="32"/>
  <c r="D151" i="34"/>
  <c r="D252" i="32"/>
  <c r="D125" i="30"/>
  <c r="H299" i="49"/>
  <c r="J148" i="30"/>
  <c r="M325" i="24"/>
  <c r="M400" i="33"/>
  <c r="O500" i="30"/>
  <c r="H476" i="41"/>
  <c r="O421" i="28"/>
  <c r="M302" i="32"/>
  <c r="D75" i="32"/>
  <c r="O464" i="28"/>
  <c r="H148" i="47"/>
  <c r="G464" i="52"/>
  <c r="E421" i="15"/>
  <c r="G482" i="29"/>
  <c r="E400" i="41"/>
  <c r="J458" i="44"/>
  <c r="D75" i="31"/>
  <c r="J201" i="33"/>
  <c r="G302" i="49"/>
  <c r="G480" i="49" s="1"/>
  <c r="J75" i="32"/>
  <c r="J425" i="32" s="1"/>
  <c r="J75" i="49"/>
  <c r="G151" i="50"/>
  <c r="J226" i="33"/>
  <c r="N504" i="34"/>
  <c r="H476" i="48"/>
  <c r="H299" i="48"/>
  <c r="F509" i="37"/>
  <c r="F517" i="37" s="1"/>
  <c r="C537" i="37" s="1"/>
  <c r="N509" i="37"/>
  <c r="N517" i="37" s="1"/>
  <c r="C545" i="37" s="1"/>
  <c r="D403" i="43"/>
  <c r="E458" i="41"/>
  <c r="D476" i="42"/>
  <c r="H249" i="49"/>
  <c r="O198" i="48"/>
  <c r="M482" i="24"/>
  <c r="M500" i="33"/>
  <c r="M421" i="31"/>
  <c r="J151" i="48"/>
  <c r="E500" i="15"/>
  <c r="M439" i="43"/>
  <c r="M464" i="26"/>
  <c r="D452" i="15"/>
  <c r="H325" i="36"/>
  <c r="O72" i="28"/>
  <c r="J201" i="24"/>
  <c r="J456" i="24" s="1"/>
  <c r="K223" i="45"/>
  <c r="K433" i="25"/>
  <c r="D439" i="45"/>
  <c r="E421" i="31"/>
  <c r="E122" i="42"/>
  <c r="H439" i="47"/>
  <c r="M299" i="32"/>
  <c r="E500" i="41"/>
  <c r="J299" i="33"/>
  <c r="K482" i="39"/>
  <c r="J476" i="42"/>
  <c r="C627" i="38"/>
  <c r="H468" i="41"/>
  <c r="C559" i="30"/>
  <c r="G201" i="39"/>
  <c r="D151" i="44"/>
  <c r="D443" i="44" s="1"/>
  <c r="D125" i="49"/>
  <c r="J226" i="45"/>
  <c r="J462" i="45" s="1"/>
  <c r="H148" i="32"/>
  <c r="M403" i="47"/>
  <c r="E400" i="32"/>
  <c r="J252" i="30"/>
  <c r="G325" i="47"/>
  <c r="K500" i="41"/>
  <c r="K464" i="30"/>
  <c r="E122" i="49"/>
  <c r="M72" i="30"/>
  <c r="H122" i="49"/>
  <c r="G252" i="49"/>
  <c r="K299" i="45"/>
  <c r="O464" i="32"/>
  <c r="H198" i="41"/>
  <c r="J299" i="34"/>
  <c r="J299" i="47"/>
  <c r="K325" i="39"/>
  <c r="G509" i="33"/>
  <c r="G517" i="33" s="1"/>
  <c r="C538" i="33" s="1"/>
  <c r="J509" i="47"/>
  <c r="J517" i="47" s="1"/>
  <c r="C541" i="47" s="1"/>
  <c r="K400" i="30"/>
  <c r="K500" i="30"/>
  <c r="E486" i="39"/>
  <c r="D619" i="39" s="1"/>
  <c r="J403" i="41"/>
  <c r="M151" i="29"/>
  <c r="G201" i="35"/>
  <c r="G201" i="36"/>
  <c r="D226" i="36"/>
  <c r="O223" i="33"/>
  <c r="E148" i="46"/>
  <c r="D299" i="32"/>
  <c r="H500" i="42"/>
  <c r="D302" i="27"/>
  <c r="D480" i="27" s="1"/>
  <c r="M482" i="30"/>
  <c r="G122" i="48"/>
  <c r="H452" i="43"/>
  <c r="M421" i="30"/>
  <c r="H464" i="43"/>
  <c r="O476" i="46"/>
  <c r="G252" i="43"/>
  <c r="D122" i="15"/>
  <c r="O458" i="36"/>
  <c r="M400" i="47"/>
  <c r="J403" i="30"/>
  <c r="J252" i="24"/>
  <c r="D509" i="51"/>
  <c r="D517" i="51" s="1"/>
  <c r="C535" i="51" s="1"/>
  <c r="J433" i="44"/>
  <c r="J122" i="44"/>
  <c r="E482" i="27"/>
  <c r="E325" i="27"/>
  <c r="G226" i="27"/>
  <c r="M151" i="36"/>
  <c r="D643" i="31"/>
  <c r="G249" i="24"/>
  <c r="K439" i="48"/>
  <c r="J198" i="24"/>
  <c r="J302" i="45"/>
  <c r="D302" i="32"/>
  <c r="M476" i="30"/>
  <c r="G198" i="35"/>
  <c r="D458" i="36"/>
  <c r="E458" i="38"/>
  <c r="M325" i="30"/>
  <c r="D643" i="44"/>
  <c r="M500" i="37"/>
  <c r="G72" i="37"/>
  <c r="G252" i="24"/>
  <c r="O299" i="27"/>
  <c r="O299" i="46"/>
  <c r="K325" i="34"/>
  <c r="D433" i="15"/>
  <c r="M476" i="48"/>
  <c r="D458" i="48"/>
  <c r="D464" i="36"/>
  <c r="J151" i="29"/>
  <c r="C630" i="24"/>
  <c r="D201" i="40"/>
  <c r="D456" i="40" s="1"/>
  <c r="J125" i="47"/>
  <c r="J437" i="47" s="1"/>
  <c r="F509" i="44"/>
  <c r="F517" i="44" s="1"/>
  <c r="C537" i="44" s="1"/>
  <c r="K400" i="45"/>
  <c r="M403" i="36"/>
  <c r="M72" i="32"/>
  <c r="H464" i="24"/>
  <c r="E223" i="28"/>
  <c r="E148" i="44"/>
  <c r="E452" i="32"/>
  <c r="M299" i="30"/>
  <c r="M439" i="29"/>
  <c r="K433" i="37"/>
  <c r="J439" i="48"/>
  <c r="D72" i="32"/>
  <c r="E223" i="38"/>
  <c r="J482" i="31"/>
  <c r="J72" i="32"/>
  <c r="G148" i="44"/>
  <c r="G464" i="49"/>
  <c r="M252" i="26"/>
  <c r="G148" i="41"/>
  <c r="J482" i="44"/>
  <c r="G452" i="36"/>
  <c r="J122" i="47"/>
  <c r="M148" i="36"/>
  <c r="M299" i="48"/>
  <c r="M452" i="32"/>
  <c r="K439" i="27"/>
  <c r="K148" i="29"/>
  <c r="G151" i="41"/>
  <c r="J302" i="47"/>
  <c r="H482" i="31"/>
  <c r="H325" i="31"/>
  <c r="C560" i="30"/>
  <c r="G151" i="44"/>
  <c r="J302" i="28"/>
  <c r="J226" i="48"/>
  <c r="J151" i="30"/>
  <c r="O509" i="41"/>
  <c r="O517" i="41" s="1"/>
  <c r="C546" i="41" s="1"/>
  <c r="C623" i="38"/>
  <c r="AF550" i="14"/>
  <c r="AF549" i="14"/>
  <c r="AF548" i="14"/>
  <c r="AF547" i="14"/>
  <c r="W222" i="17"/>
  <c r="AF545" i="14"/>
  <c r="AF546" i="14"/>
  <c r="AF552" i="14"/>
  <c r="AF551" i="14"/>
  <c r="AP13" i="17"/>
  <c r="AR13" i="17" s="1"/>
  <c r="AF540" i="14"/>
  <c r="AF539" i="14"/>
  <c r="AF558" i="14"/>
  <c r="AF557" i="14"/>
  <c r="AM222" i="17"/>
  <c r="AF554" i="14"/>
  <c r="AF553" i="14"/>
  <c r="AF556" i="14"/>
  <c r="AF555" i="14"/>
  <c r="P222" i="17"/>
  <c r="AF541" i="14"/>
  <c r="AF542" i="14"/>
  <c r="AF538" i="14"/>
  <c r="AF537" i="14"/>
  <c r="AF543" i="14"/>
  <c r="AF544" i="14" s="1"/>
  <c r="AP174" i="17"/>
  <c r="J431" i="52"/>
  <c r="G431" i="48"/>
  <c r="D498" i="49"/>
  <c r="D630" i="49" s="1"/>
  <c r="M492" i="44"/>
  <c r="J498" i="40"/>
  <c r="D627" i="40" s="1"/>
  <c r="G492" i="30"/>
  <c r="G431" i="44"/>
  <c r="J498" i="52"/>
  <c r="D627" i="52" s="1"/>
  <c r="AO132" i="17"/>
  <c r="AR132" i="17"/>
  <c r="AQ132" i="17"/>
  <c r="AT132" i="17"/>
  <c r="D403" i="33"/>
  <c r="L509" i="30"/>
  <c r="L517" i="30" s="1"/>
  <c r="J302" i="24"/>
  <c r="J480" i="24" s="1"/>
  <c r="D643" i="26"/>
  <c r="C625" i="24"/>
  <c r="D328" i="34"/>
  <c r="D486" i="34" s="1"/>
  <c r="J75" i="40"/>
  <c r="M299" i="37"/>
  <c r="D201" i="35"/>
  <c r="D456" i="35" s="1"/>
  <c r="M458" i="36"/>
  <c r="D643" i="30"/>
  <c r="M249" i="39"/>
  <c r="J125" i="52"/>
  <c r="O482" i="34"/>
  <c r="D302" i="30"/>
  <c r="D637" i="25"/>
  <c r="G299" i="26"/>
  <c r="H439" i="46"/>
  <c r="M458" i="31"/>
  <c r="E458" i="33"/>
  <c r="J403" i="49"/>
  <c r="J252" i="33"/>
  <c r="J468" i="33" s="1"/>
  <c r="M252" i="35"/>
  <c r="K400" i="44"/>
  <c r="D226" i="39"/>
  <c r="K458" i="35"/>
  <c r="J125" i="39"/>
  <c r="J437" i="39" s="1"/>
  <c r="E476" i="30"/>
  <c r="H148" i="50"/>
  <c r="J302" i="52"/>
  <c r="J480" i="52" s="1"/>
  <c r="G302" i="45"/>
  <c r="D252" i="31"/>
  <c r="D468" i="31" s="1"/>
  <c r="J75" i="29"/>
  <c r="K509" i="52"/>
  <c r="K517" i="52" s="1"/>
  <c r="C542" i="52" s="1"/>
  <c r="N488" i="37"/>
  <c r="N507" i="37" s="1"/>
  <c r="N515" i="37" s="1"/>
  <c r="C557" i="37" s="1"/>
  <c r="N350" i="37"/>
  <c r="M353" i="37"/>
  <c r="D353" i="37"/>
  <c r="O470" i="34"/>
  <c r="D277" i="34"/>
  <c r="O274" i="34"/>
  <c r="M427" i="15"/>
  <c r="M97" i="15"/>
  <c r="M100" i="15"/>
  <c r="D498" i="36"/>
  <c r="D630" i="36" s="1"/>
  <c r="G470" i="48"/>
  <c r="G274" i="48"/>
  <c r="G277" i="48"/>
  <c r="L492" i="40"/>
  <c r="I449" i="30"/>
  <c r="H425" i="41"/>
  <c r="D637" i="41" s="1"/>
  <c r="I492" i="27"/>
  <c r="G492" i="37"/>
  <c r="M492" i="49"/>
  <c r="D492" i="43"/>
  <c r="I492" i="34"/>
  <c r="O431" i="48"/>
  <c r="M492" i="40"/>
  <c r="I498" i="34"/>
  <c r="D626" i="34" s="1"/>
  <c r="O474" i="48"/>
  <c r="J449" i="30"/>
  <c r="L498" i="49"/>
  <c r="D629" i="49" s="1"/>
  <c r="K486" i="46"/>
  <c r="M449" i="45"/>
  <c r="D449" i="47"/>
  <c r="L431" i="46"/>
  <c r="M449" i="52"/>
  <c r="M449" i="15"/>
  <c r="F492" i="34"/>
  <c r="I431" i="34"/>
  <c r="D431" i="45"/>
  <c r="F498" i="40"/>
  <c r="D632" i="40" s="1"/>
  <c r="F449" i="27"/>
  <c r="F474" i="45"/>
  <c r="I492" i="44"/>
  <c r="F431" i="26"/>
  <c r="O452" i="32"/>
  <c r="O198" i="32"/>
  <c r="F492" i="37"/>
  <c r="G431" i="46"/>
  <c r="D474" i="36"/>
  <c r="G474" i="26"/>
  <c r="D431" i="34"/>
  <c r="M431" i="45"/>
  <c r="AO165" i="17"/>
  <c r="AQ165" i="17"/>
  <c r="AT165" i="17"/>
  <c r="AR165" i="17"/>
  <c r="J494" i="52"/>
  <c r="J375" i="52"/>
  <c r="G445" i="43"/>
  <c r="G173" i="43"/>
  <c r="G176" i="43"/>
  <c r="O498" i="44"/>
  <c r="D623" i="44" s="1"/>
  <c r="J492" i="40"/>
  <c r="D498" i="44"/>
  <c r="D630" i="44" s="1"/>
  <c r="G492" i="45"/>
  <c r="I474" i="50"/>
  <c r="I449" i="15"/>
  <c r="F474" i="27"/>
  <c r="D474" i="15"/>
  <c r="J474" i="40"/>
  <c r="J492" i="30"/>
  <c r="J492" i="45"/>
  <c r="L498" i="40"/>
  <c r="D629" i="40" s="1"/>
  <c r="G492" i="26"/>
  <c r="I431" i="26"/>
  <c r="M148" i="32"/>
  <c r="M439" i="32"/>
  <c r="M492" i="27"/>
  <c r="D449" i="31"/>
  <c r="F509" i="49"/>
  <c r="F517" i="49" s="1"/>
  <c r="C537" i="49" s="1"/>
  <c r="G400" i="45"/>
  <c r="C628" i="24"/>
  <c r="D223" i="46"/>
  <c r="M476" i="37"/>
  <c r="H512" i="30"/>
  <c r="H522" i="30" s="1"/>
  <c r="M464" i="33"/>
  <c r="D226" i="33"/>
  <c r="K421" i="49"/>
  <c r="D325" i="25"/>
  <c r="M198" i="30"/>
  <c r="M302" i="46"/>
  <c r="M480" i="46" s="1"/>
  <c r="M223" i="33"/>
  <c r="K249" i="33"/>
  <c r="G421" i="44"/>
  <c r="O464" i="31"/>
  <c r="H72" i="15"/>
  <c r="E249" i="24"/>
  <c r="E72" i="37"/>
  <c r="E421" i="45"/>
  <c r="M500" i="40"/>
  <c r="G299" i="49"/>
  <c r="K148" i="52"/>
  <c r="H439" i="45"/>
  <c r="D328" i="28"/>
  <c r="D486" i="28" s="1"/>
  <c r="D201" i="29"/>
  <c r="D456" i="29" s="1"/>
  <c r="D328" i="46"/>
  <c r="J403" i="46"/>
  <c r="J504" i="46" s="1"/>
  <c r="D637" i="47"/>
  <c r="H512" i="49"/>
  <c r="H522" i="49" s="1"/>
  <c r="M539" i="49" s="1"/>
  <c r="D252" i="43"/>
  <c r="D226" i="28"/>
  <c r="H494" i="34"/>
  <c r="H375" i="34"/>
  <c r="G378" i="34"/>
  <c r="J176" i="27"/>
  <c r="I173" i="27"/>
  <c r="I445" i="27"/>
  <c r="J431" i="50"/>
  <c r="G498" i="36"/>
  <c r="D624" i="36" s="1"/>
  <c r="C632" i="36" s="1"/>
  <c r="G470" i="30"/>
  <c r="G277" i="30"/>
  <c r="G274" i="30"/>
  <c r="O492" i="49"/>
  <c r="M431" i="47"/>
  <c r="E470" i="52"/>
  <c r="E274" i="52"/>
  <c r="I492" i="45"/>
  <c r="D492" i="49"/>
  <c r="H427" i="44"/>
  <c r="H97" i="44"/>
  <c r="G492" i="27"/>
  <c r="C625" i="38"/>
  <c r="K494" i="30"/>
  <c r="K375" i="30"/>
  <c r="N480" i="44"/>
  <c r="N512" i="44" s="1"/>
  <c r="N522" i="44" s="1"/>
  <c r="M545" i="44" s="1"/>
  <c r="D494" i="28"/>
  <c r="D375" i="28"/>
  <c r="D378" i="28"/>
  <c r="M492" i="47"/>
  <c r="F492" i="46"/>
  <c r="O431" i="52"/>
  <c r="O350" i="39"/>
  <c r="O488" i="39"/>
  <c r="D353" i="39"/>
  <c r="L498" i="26"/>
  <c r="D629" i="26" s="1"/>
  <c r="I492" i="30"/>
  <c r="J492" i="52"/>
  <c r="L431" i="26"/>
  <c r="H470" i="49"/>
  <c r="H274" i="49"/>
  <c r="G277" i="49"/>
  <c r="J378" i="30"/>
  <c r="F431" i="45"/>
  <c r="E470" i="27"/>
  <c r="E274" i="27"/>
  <c r="M474" i="24"/>
  <c r="F449" i="46"/>
  <c r="D492" i="30"/>
  <c r="F474" i="40"/>
  <c r="L474" i="49"/>
  <c r="F474" i="52"/>
  <c r="I492" i="40"/>
  <c r="M449" i="27"/>
  <c r="O449" i="15"/>
  <c r="G350" i="34"/>
  <c r="G488" i="34"/>
  <c r="I474" i="45"/>
  <c r="O492" i="37"/>
  <c r="O431" i="15"/>
  <c r="G449" i="40"/>
  <c r="M449" i="44"/>
  <c r="J498" i="26"/>
  <c r="D627" i="26" s="1"/>
  <c r="M431" i="48"/>
  <c r="J474" i="36"/>
  <c r="J474" i="49"/>
  <c r="G492" i="49"/>
  <c r="D488" i="44"/>
  <c r="D350" i="44"/>
  <c r="D492" i="47"/>
  <c r="J449" i="47"/>
  <c r="M492" i="34"/>
  <c r="I474" i="48"/>
  <c r="F431" i="30"/>
  <c r="G449" i="34"/>
  <c r="D431" i="44"/>
  <c r="J449" i="48"/>
  <c r="J449" i="40"/>
  <c r="D634" i="36"/>
  <c r="L509" i="36"/>
  <c r="L517" i="36" s="1"/>
  <c r="C543" i="36" s="1"/>
  <c r="M226" i="46"/>
  <c r="C621" i="24"/>
  <c r="M403" i="48"/>
  <c r="M504" i="48" s="1"/>
  <c r="D637" i="50"/>
  <c r="D403" i="38"/>
  <c r="F509" i="38"/>
  <c r="F517" i="38" s="1"/>
  <c r="C537" i="38" s="1"/>
  <c r="M249" i="35"/>
  <c r="K72" i="49"/>
  <c r="L507" i="44"/>
  <c r="L515" i="44" s="1"/>
  <c r="C555" i="44" s="1"/>
  <c r="K500" i="46"/>
  <c r="H476" i="35"/>
  <c r="D122" i="43"/>
  <c r="O476" i="30"/>
  <c r="H421" i="45"/>
  <c r="G421" i="39"/>
  <c r="M122" i="42"/>
  <c r="D458" i="52"/>
  <c r="L403" i="31"/>
  <c r="E433" i="36"/>
  <c r="M400" i="40"/>
  <c r="K439" i="52"/>
  <c r="G148" i="51"/>
  <c r="E425" i="24"/>
  <c r="D643" i="24" s="1"/>
  <c r="G226" i="30"/>
  <c r="G462" i="30" s="1"/>
  <c r="J509" i="31"/>
  <c r="J517" i="31" s="1"/>
  <c r="C541" i="31" s="1"/>
  <c r="D449" i="44"/>
  <c r="F494" i="44"/>
  <c r="F375" i="44"/>
  <c r="G378" i="44"/>
  <c r="O431" i="47"/>
  <c r="J378" i="49"/>
  <c r="K375" i="49"/>
  <c r="K494" i="49"/>
  <c r="J492" i="26"/>
  <c r="G474" i="34"/>
  <c r="G474" i="15"/>
  <c r="F492" i="49"/>
  <c r="M449" i="51"/>
  <c r="F474" i="30"/>
  <c r="J498" i="44"/>
  <c r="D627" i="44" s="1"/>
  <c r="F498" i="45"/>
  <c r="D632" i="45" s="1"/>
  <c r="D492" i="40"/>
  <c r="O498" i="52"/>
  <c r="D623" i="52" s="1"/>
  <c r="J492" i="47"/>
  <c r="J431" i="47"/>
  <c r="D474" i="30"/>
  <c r="F474" i="26"/>
  <c r="O492" i="44"/>
  <c r="I474" i="40"/>
  <c r="J498" i="48"/>
  <c r="D627" i="48" s="1"/>
  <c r="L431" i="43"/>
  <c r="C626" i="38"/>
  <c r="I474" i="44"/>
  <c r="I431" i="45"/>
  <c r="D449" i="15"/>
  <c r="C631" i="36"/>
  <c r="C622" i="25"/>
  <c r="C629" i="25"/>
  <c r="C626" i="25"/>
  <c r="C630" i="25"/>
  <c r="C632" i="25"/>
  <c r="C623" i="25"/>
  <c r="C628" i="25"/>
  <c r="C621" i="25"/>
  <c r="C624" i="25"/>
  <c r="C631" i="25"/>
  <c r="C627" i="25"/>
  <c r="C625" i="25"/>
  <c r="F498" i="30"/>
  <c r="D632" i="30" s="1"/>
  <c r="L492" i="27"/>
  <c r="D421" i="42"/>
  <c r="D72" i="42"/>
  <c r="J431" i="15"/>
  <c r="I498" i="48"/>
  <c r="D626" i="48" s="1"/>
  <c r="J474" i="50"/>
  <c r="F474" i="48"/>
  <c r="F498" i="27"/>
  <c r="D632" i="27" s="1"/>
  <c r="I449" i="46"/>
  <c r="L449" i="40"/>
  <c r="J492" i="27"/>
  <c r="N443" i="42"/>
  <c r="D634" i="42" s="1"/>
  <c r="I474" i="30"/>
  <c r="E488" i="34"/>
  <c r="E350" i="34"/>
  <c r="F498" i="49"/>
  <c r="D632" i="49" s="1"/>
  <c r="O492" i="47"/>
  <c r="O449" i="34"/>
  <c r="F431" i="44"/>
  <c r="F449" i="34"/>
  <c r="O474" i="24"/>
  <c r="G492" i="40"/>
  <c r="D498" i="46"/>
  <c r="D630" i="46" s="1"/>
  <c r="G353" i="34"/>
  <c r="J498" i="47"/>
  <c r="D627" i="47" s="1"/>
  <c r="D492" i="46"/>
  <c r="J492" i="34"/>
  <c r="G431" i="45"/>
  <c r="D474" i="25"/>
  <c r="AQ163" i="17"/>
  <c r="AT163" i="17"/>
  <c r="AO163" i="17"/>
  <c r="AR163" i="17"/>
  <c r="I498" i="47"/>
  <c r="D626" i="47" s="1"/>
  <c r="O449" i="45"/>
  <c r="F249" i="41"/>
  <c r="F464" i="41"/>
  <c r="M474" i="26"/>
  <c r="G474" i="40"/>
  <c r="F474" i="34"/>
  <c r="L474" i="27"/>
  <c r="O474" i="36"/>
  <c r="E470" i="40"/>
  <c r="E274" i="40"/>
  <c r="D492" i="27"/>
  <c r="M449" i="46"/>
  <c r="D498" i="27"/>
  <c r="D630" i="27" s="1"/>
  <c r="M201" i="30"/>
  <c r="D637" i="26"/>
  <c r="J226" i="35"/>
  <c r="J462" i="35" s="1"/>
  <c r="C627" i="24"/>
  <c r="G226" i="25"/>
  <c r="D328" i="25"/>
  <c r="J328" i="45"/>
  <c r="E512" i="44"/>
  <c r="E522" i="44" s="1"/>
  <c r="M536" i="44" s="1"/>
  <c r="G452" i="48"/>
  <c r="G302" i="35"/>
  <c r="G480" i="35" s="1"/>
  <c r="H72" i="30"/>
  <c r="K72" i="35"/>
  <c r="M464" i="51"/>
  <c r="H72" i="45"/>
  <c r="O464" i="43"/>
  <c r="K400" i="40"/>
  <c r="D75" i="37"/>
  <c r="D458" i="42"/>
  <c r="D433" i="25"/>
  <c r="K72" i="45"/>
  <c r="H421" i="43"/>
  <c r="M500" i="48"/>
  <c r="J151" i="37"/>
  <c r="F201" i="34"/>
  <c r="F456" i="34" s="1"/>
  <c r="N509" i="50"/>
  <c r="N517" i="50" s="1"/>
  <c r="C545" i="50" s="1"/>
  <c r="D125" i="42"/>
  <c r="O498" i="34"/>
  <c r="D623" i="34" s="1"/>
  <c r="O498" i="45"/>
  <c r="D623" i="45" s="1"/>
  <c r="I449" i="45"/>
  <c r="M488" i="24"/>
  <c r="M350" i="24"/>
  <c r="M353" i="24"/>
  <c r="I492" i="37"/>
  <c r="L449" i="45"/>
  <c r="D449" i="51"/>
  <c r="G431" i="43"/>
  <c r="O498" i="46"/>
  <c r="D623" i="46" s="1"/>
  <c r="D498" i="48"/>
  <c r="D630" i="48" s="1"/>
  <c r="I474" i="26"/>
  <c r="J492" i="37"/>
  <c r="O474" i="15"/>
  <c r="C625" i="35"/>
  <c r="C624" i="35"/>
  <c r="C632" i="35"/>
  <c r="C622" i="35"/>
  <c r="C621" i="35"/>
  <c r="C626" i="35"/>
  <c r="C630" i="35"/>
  <c r="C628" i="35"/>
  <c r="C627" i="35"/>
  <c r="C623" i="35"/>
  <c r="C631" i="35"/>
  <c r="I431" i="44"/>
  <c r="D277" i="52"/>
  <c r="I498" i="44"/>
  <c r="D626" i="44" s="1"/>
  <c r="I498" i="30"/>
  <c r="D626" i="30" s="1"/>
  <c r="D498" i="52"/>
  <c r="D630" i="52" s="1"/>
  <c r="J375" i="40"/>
  <c r="J494" i="40"/>
  <c r="L449" i="15"/>
  <c r="D494" i="27"/>
  <c r="D375" i="27"/>
  <c r="F449" i="40"/>
  <c r="O449" i="44"/>
  <c r="C626" i="36"/>
  <c r="O498" i="48"/>
  <c r="D623" i="48" s="1"/>
  <c r="D498" i="41"/>
  <c r="D630" i="41" s="1"/>
  <c r="C631" i="41" s="1"/>
  <c r="K458" i="33"/>
  <c r="K223" i="33"/>
  <c r="D449" i="27"/>
  <c r="G492" i="44"/>
  <c r="F449" i="31"/>
  <c r="L492" i="30"/>
  <c r="F492" i="30"/>
  <c r="J449" i="15"/>
  <c r="J431" i="43"/>
  <c r="M498" i="31"/>
  <c r="D621" i="31" s="1"/>
  <c r="L449" i="52"/>
  <c r="N488" i="44"/>
  <c r="N350" i="44"/>
  <c r="D353" i="44"/>
  <c r="D431" i="26"/>
  <c r="O449" i="46"/>
  <c r="K504" i="45"/>
  <c r="D616" i="45" s="1"/>
  <c r="D431" i="30"/>
  <c r="D449" i="52"/>
  <c r="J449" i="52"/>
  <c r="F492" i="44"/>
  <c r="M449" i="40"/>
  <c r="O492" i="46"/>
  <c r="L431" i="52"/>
  <c r="J427" i="26"/>
  <c r="J97" i="26"/>
  <c r="E350" i="49"/>
  <c r="E488" i="49"/>
  <c r="O431" i="44"/>
  <c r="J474" i="45"/>
  <c r="G449" i="15"/>
  <c r="J449" i="34"/>
  <c r="M431" i="52"/>
  <c r="D277" i="40"/>
  <c r="AQ173" i="17"/>
  <c r="AT173" i="17"/>
  <c r="AO173" i="17"/>
  <c r="AR173" i="17"/>
  <c r="L498" i="44"/>
  <c r="D629" i="44" s="1"/>
  <c r="N443" i="45"/>
  <c r="N512" i="45" s="1"/>
  <c r="N522" i="45" s="1"/>
  <c r="M545" i="45" s="1"/>
  <c r="M488" i="46"/>
  <c r="M353" i="46"/>
  <c r="M350" i="46"/>
  <c r="F474" i="49"/>
  <c r="I449" i="40"/>
  <c r="N504" i="36"/>
  <c r="D449" i="30"/>
  <c r="D474" i="50"/>
  <c r="D492" i="45"/>
  <c r="L449" i="48"/>
  <c r="M431" i="46"/>
  <c r="O498" i="26"/>
  <c r="D623" i="26" s="1"/>
  <c r="M474" i="36"/>
  <c r="G449" i="47"/>
  <c r="G474" i="52"/>
  <c r="D616" i="34"/>
  <c r="C632" i="24"/>
  <c r="H476" i="45"/>
  <c r="C629" i="24"/>
  <c r="G125" i="52"/>
  <c r="D476" i="44"/>
  <c r="G302" i="26"/>
  <c r="K421" i="15"/>
  <c r="H421" i="30"/>
  <c r="K421" i="35"/>
  <c r="O458" i="39"/>
  <c r="G223" i="25"/>
  <c r="D148" i="43"/>
  <c r="E482" i="35"/>
  <c r="E500" i="51"/>
  <c r="M249" i="51"/>
  <c r="M198" i="24"/>
  <c r="J325" i="45"/>
  <c r="D198" i="35"/>
  <c r="D464" i="49"/>
  <c r="K500" i="28"/>
  <c r="D464" i="26"/>
  <c r="G419" i="46"/>
  <c r="E464" i="35"/>
  <c r="E325" i="44"/>
  <c r="M500" i="25"/>
  <c r="J500" i="49"/>
  <c r="F509" i="45"/>
  <c r="F517" i="45" s="1"/>
  <c r="C537" i="45" s="1"/>
  <c r="K421" i="45"/>
  <c r="K433" i="52"/>
  <c r="J223" i="33"/>
  <c r="J464" i="40"/>
  <c r="K148" i="37"/>
  <c r="G328" i="44"/>
  <c r="G486" i="44" s="1"/>
  <c r="C631" i="24"/>
  <c r="K509" i="15"/>
  <c r="K517" i="15" s="1"/>
  <c r="D252" i="52"/>
  <c r="D509" i="35"/>
  <c r="D517" i="35" s="1"/>
  <c r="C535" i="35" s="1"/>
  <c r="G75" i="35"/>
  <c r="J488" i="30"/>
  <c r="J350" i="30"/>
  <c r="M498" i="52"/>
  <c r="D621" i="52" s="1"/>
  <c r="G375" i="48"/>
  <c r="G494" i="48"/>
  <c r="G507" i="48" s="1"/>
  <c r="G515" i="48" s="1"/>
  <c r="C550" i="48" s="1"/>
  <c r="G378" i="48"/>
  <c r="L474" i="24"/>
  <c r="M498" i="34"/>
  <c r="D621" i="34" s="1"/>
  <c r="K274" i="30"/>
  <c r="K470" i="30"/>
  <c r="J277" i="30"/>
  <c r="D488" i="39"/>
  <c r="D350" i="39"/>
  <c r="D474" i="44"/>
  <c r="O449" i="48"/>
  <c r="D498" i="45"/>
  <c r="D630" i="45" s="1"/>
  <c r="E322" i="32"/>
  <c r="F474" i="25"/>
  <c r="O474" i="26"/>
  <c r="F474" i="15"/>
  <c r="J173" i="46"/>
  <c r="J445" i="46"/>
  <c r="M449" i="43"/>
  <c r="G498" i="52"/>
  <c r="D624" i="52" s="1"/>
  <c r="K97" i="46"/>
  <c r="K427" i="46"/>
  <c r="J100" i="46"/>
  <c r="L474" i="36"/>
  <c r="L449" i="34"/>
  <c r="F431" i="34"/>
  <c r="I449" i="47"/>
  <c r="M474" i="15"/>
  <c r="O492" i="27"/>
  <c r="C629" i="38"/>
  <c r="K482" i="48"/>
  <c r="K325" i="48"/>
  <c r="I449" i="44"/>
  <c r="M498" i="26"/>
  <c r="D621" i="26" s="1"/>
  <c r="O431" i="36"/>
  <c r="I122" i="33"/>
  <c r="I433" i="33"/>
  <c r="F498" i="43"/>
  <c r="D632" i="43" s="1"/>
  <c r="O494" i="40"/>
  <c r="O375" i="40"/>
  <c r="D378" i="40"/>
  <c r="G220" i="47"/>
  <c r="C629" i="35"/>
  <c r="D492" i="48"/>
  <c r="J431" i="26"/>
  <c r="L492" i="34"/>
  <c r="L431" i="45"/>
  <c r="H195" i="44"/>
  <c r="G201" i="44" s="1"/>
  <c r="G456" i="44" s="1"/>
  <c r="F449" i="15"/>
  <c r="L492" i="45"/>
  <c r="I431" i="48"/>
  <c r="J449" i="44"/>
  <c r="L474" i="40"/>
  <c r="F492" i="27"/>
  <c r="M449" i="48"/>
  <c r="G498" i="30"/>
  <c r="D624" i="30" s="1"/>
  <c r="J474" i="24"/>
  <c r="G449" i="45"/>
  <c r="G498" i="40"/>
  <c r="D624" i="40" s="1"/>
  <c r="AT130" i="17"/>
  <c r="AQ130" i="17"/>
  <c r="AO130" i="17"/>
  <c r="AR130" i="17"/>
  <c r="D201" i="37"/>
  <c r="D456" i="37" s="1"/>
  <c r="D637" i="46"/>
  <c r="M500" i="51"/>
  <c r="J302" i="38"/>
  <c r="K72" i="40"/>
  <c r="C623" i="24"/>
  <c r="C626" i="24"/>
  <c r="D328" i="44"/>
  <c r="D486" i="44" s="1"/>
  <c r="G151" i="43"/>
  <c r="K482" i="32"/>
  <c r="G201" i="25"/>
  <c r="G400" i="32"/>
  <c r="O482" i="28"/>
  <c r="M452" i="24"/>
  <c r="J122" i="42"/>
  <c r="G201" i="46"/>
  <c r="G456" i="46" s="1"/>
  <c r="H299" i="38"/>
  <c r="D634" i="32"/>
  <c r="D452" i="31"/>
  <c r="D458" i="51"/>
  <c r="G458" i="30"/>
  <c r="O400" i="38"/>
  <c r="G500" i="37"/>
  <c r="J122" i="39"/>
  <c r="J458" i="33"/>
  <c r="M452" i="34"/>
  <c r="J75" i="51"/>
  <c r="L173" i="36"/>
  <c r="L445" i="36"/>
  <c r="M176" i="36"/>
  <c r="E494" i="40"/>
  <c r="E375" i="40"/>
  <c r="L470" i="48"/>
  <c r="L274" i="48"/>
  <c r="M277" i="48"/>
  <c r="G274" i="50"/>
  <c r="G470" i="50"/>
  <c r="G277" i="50"/>
  <c r="O474" i="44"/>
  <c r="C624" i="38"/>
  <c r="H427" i="48"/>
  <c r="H97" i="48"/>
  <c r="D375" i="49"/>
  <c r="D494" i="49"/>
  <c r="H494" i="44"/>
  <c r="H375" i="44"/>
  <c r="D474" i="49"/>
  <c r="G492" i="47"/>
  <c r="L474" i="45"/>
  <c r="F498" i="41"/>
  <c r="D632" i="41" s="1"/>
  <c r="J427" i="52"/>
  <c r="J97" i="52"/>
  <c r="M498" i="46"/>
  <c r="D621" i="46" s="1"/>
  <c r="J431" i="34"/>
  <c r="O492" i="24"/>
  <c r="J449" i="35"/>
  <c r="C621" i="38"/>
  <c r="G350" i="30"/>
  <c r="G488" i="30"/>
  <c r="L498" i="30"/>
  <c r="D629" i="30" s="1"/>
  <c r="C631" i="38"/>
  <c r="L474" i="50"/>
  <c r="F492" i="48"/>
  <c r="D449" i="40"/>
  <c r="M449" i="34"/>
  <c r="F492" i="45"/>
  <c r="O498" i="43"/>
  <c r="D623" i="43" s="1"/>
  <c r="O449" i="40"/>
  <c r="K486" i="41"/>
  <c r="L498" i="47"/>
  <c r="D629" i="47" s="1"/>
  <c r="C630" i="38"/>
  <c r="G492" i="48"/>
  <c r="L492" i="44"/>
  <c r="F431" i="52"/>
  <c r="J176" i="46"/>
  <c r="D498" i="43"/>
  <c r="D630" i="43" s="1"/>
  <c r="D498" i="30"/>
  <c r="D630" i="30" s="1"/>
  <c r="M498" i="45"/>
  <c r="D621" i="45" s="1"/>
  <c r="I431" i="46"/>
  <c r="O449" i="43"/>
  <c r="M431" i="44"/>
  <c r="G431" i="34"/>
  <c r="M498" i="48"/>
  <c r="D621" i="48" s="1"/>
  <c r="D474" i="26"/>
  <c r="D431" i="52"/>
  <c r="G449" i="46"/>
  <c r="D474" i="48"/>
  <c r="G474" i="44"/>
  <c r="J431" i="45"/>
  <c r="N509" i="38"/>
  <c r="N517" i="38" s="1"/>
  <c r="C545" i="38" s="1"/>
  <c r="C622" i="24"/>
  <c r="D634" i="48"/>
  <c r="F507" i="42"/>
  <c r="F515" i="42" s="1"/>
  <c r="C549" i="42" s="1"/>
  <c r="G403" i="37"/>
  <c r="G504" i="37" s="1"/>
  <c r="D634" i="51"/>
  <c r="G148" i="36"/>
  <c r="K476" i="37"/>
  <c r="D252" i="27"/>
  <c r="D252" i="35"/>
  <c r="G509" i="46"/>
  <c r="G517" i="46" s="1"/>
  <c r="C538" i="46" s="1"/>
  <c r="D173" i="43"/>
  <c r="D445" i="43"/>
  <c r="D176" i="43"/>
  <c r="G445" i="44"/>
  <c r="G173" i="44"/>
  <c r="G176" i="44"/>
  <c r="I474" i="52"/>
  <c r="I431" i="52"/>
  <c r="F474" i="44"/>
  <c r="N468" i="50"/>
  <c r="D610" i="50" s="1"/>
  <c r="F498" i="48"/>
  <c r="D632" i="48" s="1"/>
  <c r="G498" i="46"/>
  <c r="D624" i="46" s="1"/>
  <c r="C624" i="46" s="1"/>
  <c r="L498" i="37"/>
  <c r="D629" i="37" s="1"/>
  <c r="L474" i="26"/>
  <c r="F498" i="44"/>
  <c r="D632" i="44" s="1"/>
  <c r="G449" i="30"/>
  <c r="J492" i="15"/>
  <c r="J498" i="37"/>
  <c r="D627" i="37" s="1"/>
  <c r="G498" i="47"/>
  <c r="D624" i="47" s="1"/>
  <c r="M498" i="44"/>
  <c r="D621" i="44" s="1"/>
  <c r="C622" i="38"/>
  <c r="L492" i="52"/>
  <c r="L449" i="27"/>
  <c r="E195" i="34"/>
  <c r="I492" i="49"/>
  <c r="F492" i="40"/>
  <c r="F498" i="28"/>
  <c r="D632" i="28" s="1"/>
  <c r="O449" i="36"/>
  <c r="N437" i="47"/>
  <c r="D449" i="34"/>
  <c r="I492" i="48"/>
  <c r="I488" i="44"/>
  <c r="I350" i="44"/>
  <c r="J353" i="44"/>
  <c r="N488" i="34"/>
  <c r="N350" i="34"/>
  <c r="D353" i="34"/>
  <c r="G431" i="50"/>
  <c r="I492" i="26"/>
  <c r="G474" i="45"/>
  <c r="O431" i="45"/>
  <c r="H443" i="36"/>
  <c r="H512" i="36" s="1"/>
  <c r="H522" i="36" s="1"/>
  <c r="M539" i="36" s="1"/>
  <c r="J397" i="31"/>
  <c r="M431" i="36"/>
  <c r="I498" i="40"/>
  <c r="D626" i="40" s="1"/>
  <c r="F474" i="36"/>
  <c r="M498" i="43"/>
  <c r="D621" i="43" s="1"/>
  <c r="L492" i="43"/>
  <c r="L449" i="35"/>
  <c r="L449" i="46"/>
  <c r="E445" i="34"/>
  <c r="E173" i="34"/>
  <c r="J492" i="43"/>
  <c r="D449" i="46"/>
  <c r="J449" i="45"/>
  <c r="J474" i="26"/>
  <c r="D277" i="27"/>
  <c r="AB222" i="17"/>
  <c r="M125" i="44"/>
  <c r="J125" i="40"/>
  <c r="J437" i="40" s="1"/>
  <c r="D643" i="40"/>
  <c r="H512" i="15"/>
  <c r="H522" i="15" s="1"/>
  <c r="M539" i="15" s="1"/>
  <c r="G302" i="51"/>
  <c r="D643" i="33"/>
  <c r="D637" i="30"/>
  <c r="J201" i="51"/>
  <c r="H433" i="46"/>
  <c r="D201" i="50"/>
  <c r="D456" i="50" s="1"/>
  <c r="D302" i="40"/>
  <c r="D480" i="40" s="1"/>
  <c r="D637" i="43"/>
  <c r="D403" i="44"/>
  <c r="N509" i="29"/>
  <c r="N517" i="29" s="1"/>
  <c r="C545" i="29" s="1"/>
  <c r="I509" i="29"/>
  <c r="I517" i="29" s="1"/>
  <c r="C540" i="29" s="1"/>
  <c r="D643" i="37"/>
  <c r="D403" i="49"/>
  <c r="E464" i="46"/>
  <c r="D637" i="37"/>
  <c r="D616" i="38"/>
  <c r="O433" i="31"/>
  <c r="H433" i="15"/>
  <c r="D223" i="34"/>
  <c r="K299" i="51"/>
  <c r="G400" i="33"/>
  <c r="H223" i="38"/>
  <c r="O122" i="42"/>
  <c r="E249" i="43"/>
  <c r="M201" i="46"/>
  <c r="D464" i="35"/>
  <c r="F507" i="27"/>
  <c r="F515" i="27" s="1"/>
  <c r="C549" i="27" s="1"/>
  <c r="E500" i="50"/>
  <c r="H198" i="50"/>
  <c r="O325" i="49"/>
  <c r="G125" i="15"/>
  <c r="G437" i="15" s="1"/>
  <c r="G482" i="33"/>
  <c r="O223" i="35"/>
  <c r="G198" i="33"/>
  <c r="G302" i="50"/>
  <c r="G480" i="50" s="1"/>
  <c r="G201" i="32"/>
  <c r="D509" i="47"/>
  <c r="D517" i="47" s="1"/>
  <c r="C535" i="47" s="1"/>
  <c r="O509" i="31"/>
  <c r="O517" i="31" s="1"/>
  <c r="C546" i="31" s="1"/>
  <c r="M509" i="41"/>
  <c r="M517" i="41" s="1"/>
  <c r="C544" i="41" s="1"/>
  <c r="F509" i="36"/>
  <c r="F517" i="36" s="1"/>
  <c r="C537" i="36" s="1"/>
  <c r="D198" i="45"/>
  <c r="G252" i="33"/>
  <c r="J328" i="30"/>
  <c r="J486" i="30" s="1"/>
  <c r="D634" i="27"/>
  <c r="D452" i="47"/>
  <c r="K433" i="35"/>
  <c r="E482" i="33"/>
  <c r="D299" i="46"/>
  <c r="D643" i="39"/>
  <c r="G299" i="50"/>
  <c r="H452" i="38"/>
  <c r="M325" i="42"/>
  <c r="K476" i="51"/>
  <c r="O223" i="28"/>
  <c r="M452" i="51"/>
  <c r="D226" i="44"/>
  <c r="K452" i="51"/>
  <c r="K458" i="48"/>
  <c r="G500" i="51"/>
  <c r="H500" i="39"/>
  <c r="D400" i="40"/>
  <c r="H249" i="33"/>
  <c r="M328" i="42"/>
  <c r="H458" i="48"/>
  <c r="J439" i="34"/>
  <c r="M249" i="41"/>
  <c r="G433" i="43"/>
  <c r="M223" i="45"/>
  <c r="J249" i="41"/>
  <c r="M72" i="33"/>
  <c r="D403" i="40"/>
  <c r="E512" i="43"/>
  <c r="E522" i="43" s="1"/>
  <c r="M536" i="43" s="1"/>
  <c r="I509" i="25"/>
  <c r="I517" i="25" s="1"/>
  <c r="C540" i="25" s="1"/>
  <c r="E512" i="25"/>
  <c r="E522" i="25" s="1"/>
  <c r="M536" i="25" s="1"/>
  <c r="D640" i="48"/>
  <c r="M201" i="51"/>
  <c r="O433" i="36"/>
  <c r="E325" i="31"/>
  <c r="O299" i="41"/>
  <c r="D637" i="34"/>
  <c r="J328" i="15"/>
  <c r="K122" i="35"/>
  <c r="J452" i="49"/>
  <c r="E325" i="33"/>
  <c r="G302" i="46"/>
  <c r="G480" i="46" s="1"/>
  <c r="H500" i="47"/>
  <c r="D482" i="35"/>
  <c r="K476" i="32"/>
  <c r="D643" i="48"/>
  <c r="M500" i="27"/>
  <c r="J476" i="52"/>
  <c r="O458" i="28"/>
  <c r="E223" i="29"/>
  <c r="J148" i="32"/>
  <c r="M299" i="35"/>
  <c r="M252" i="41"/>
  <c r="K223" i="24"/>
  <c r="D148" i="52"/>
  <c r="M122" i="31"/>
  <c r="D249" i="38"/>
  <c r="H223" i="48"/>
  <c r="H452" i="52"/>
  <c r="D419" i="52"/>
  <c r="M458" i="45"/>
  <c r="M458" i="38"/>
  <c r="M458" i="47"/>
  <c r="M421" i="33"/>
  <c r="E198" i="31"/>
  <c r="M75" i="31"/>
  <c r="M425" i="31" s="1"/>
  <c r="J302" i="50"/>
  <c r="J480" i="50" s="1"/>
  <c r="N507" i="33"/>
  <c r="N515" i="33" s="1"/>
  <c r="C557" i="33" s="1"/>
  <c r="D419" i="49"/>
  <c r="H476" i="50"/>
  <c r="F509" i="50"/>
  <c r="F517" i="50" s="1"/>
  <c r="C537" i="50" s="1"/>
  <c r="L509" i="47"/>
  <c r="L517" i="47" s="1"/>
  <c r="C543" i="47" s="1"/>
  <c r="I507" i="31"/>
  <c r="I515" i="31" s="1"/>
  <c r="C552" i="31" s="1"/>
  <c r="N512" i="47"/>
  <c r="N522" i="47" s="1"/>
  <c r="M545" i="47" s="1"/>
  <c r="F509" i="31"/>
  <c r="F517" i="31" s="1"/>
  <c r="C537" i="31" s="1"/>
  <c r="E512" i="46"/>
  <c r="E522" i="46" s="1"/>
  <c r="M536" i="46" s="1"/>
  <c r="I509" i="33"/>
  <c r="I517" i="33" s="1"/>
  <c r="C540" i="33" s="1"/>
  <c r="E299" i="40"/>
  <c r="K299" i="33"/>
  <c r="O198" i="44"/>
  <c r="M400" i="27"/>
  <c r="E249" i="52"/>
  <c r="G125" i="39"/>
  <c r="G437" i="39" s="1"/>
  <c r="D458" i="28"/>
  <c r="M476" i="35"/>
  <c r="D464" i="39"/>
  <c r="O439" i="47"/>
  <c r="O400" i="47"/>
  <c r="M223" i="47"/>
  <c r="M400" i="24"/>
  <c r="J482" i="33"/>
  <c r="H509" i="52"/>
  <c r="H517" i="52" s="1"/>
  <c r="C539" i="52" s="1"/>
  <c r="G509" i="45"/>
  <c r="G517" i="45" s="1"/>
  <c r="C538" i="45" s="1"/>
  <c r="N509" i="43"/>
  <c r="N517" i="43" s="1"/>
  <c r="C545" i="43" s="1"/>
  <c r="N509" i="31"/>
  <c r="N517" i="31" s="1"/>
  <c r="C545" i="31" s="1"/>
  <c r="G252" i="29"/>
  <c r="G468" i="29" s="1"/>
  <c r="E433" i="46"/>
  <c r="D634" i="50"/>
  <c r="G328" i="15"/>
  <c r="G486" i="15" s="1"/>
  <c r="E439" i="31"/>
  <c r="H249" i="26"/>
  <c r="H464" i="29"/>
  <c r="M452" i="25"/>
  <c r="K325" i="35"/>
  <c r="H476" i="29"/>
  <c r="M125" i="34"/>
  <c r="M437" i="34" s="1"/>
  <c r="K198" i="43"/>
  <c r="J201" i="43"/>
  <c r="J125" i="44"/>
  <c r="E509" i="26"/>
  <c r="E517" i="26" s="1"/>
  <c r="C536" i="26" s="1"/>
  <c r="N509" i="35"/>
  <c r="N517" i="35" s="1"/>
  <c r="C545" i="35" s="1"/>
  <c r="H512" i="28"/>
  <c r="H522" i="28" s="1"/>
  <c r="M539" i="28" s="1"/>
  <c r="N439" i="45"/>
  <c r="H325" i="15"/>
  <c r="E464" i="52"/>
  <c r="J403" i="27"/>
  <c r="K512" i="51"/>
  <c r="K522" i="51" s="1"/>
  <c r="M542" i="51" s="1"/>
  <c r="I509" i="52"/>
  <c r="I517" i="52" s="1"/>
  <c r="C540" i="52" s="1"/>
  <c r="K512" i="26"/>
  <c r="K522" i="26" s="1"/>
  <c r="M542" i="26" s="1"/>
  <c r="I509" i="50"/>
  <c r="I517" i="50" s="1"/>
  <c r="C540" i="50" s="1"/>
  <c r="N512" i="49"/>
  <c r="N522" i="49" s="1"/>
  <c r="M545" i="49" s="1"/>
  <c r="D610" i="35"/>
  <c r="D226" i="40"/>
  <c r="D462" i="40" s="1"/>
  <c r="L509" i="42"/>
  <c r="L517" i="42" s="1"/>
  <c r="C543" i="42" s="1"/>
  <c r="E512" i="28"/>
  <c r="E522" i="28" s="1"/>
  <c r="M536" i="28" s="1"/>
  <c r="N509" i="51"/>
  <c r="N517" i="51" s="1"/>
  <c r="C545" i="51" s="1"/>
  <c r="J500" i="27"/>
  <c r="D634" i="43"/>
  <c r="L509" i="40"/>
  <c r="L517" i="40" s="1"/>
  <c r="C543" i="40" s="1"/>
  <c r="G75" i="40"/>
  <c r="G425" i="40" s="1"/>
  <c r="J252" i="41"/>
  <c r="J468" i="41" s="1"/>
  <c r="G201" i="38"/>
  <c r="G403" i="47"/>
  <c r="N509" i="44"/>
  <c r="N517" i="44" s="1"/>
  <c r="C545" i="44" s="1"/>
  <c r="H512" i="45"/>
  <c r="H522" i="45" s="1"/>
  <c r="M539" i="45" s="1"/>
  <c r="H299" i="15"/>
  <c r="G452" i="43"/>
  <c r="G299" i="51"/>
  <c r="J476" i="46"/>
  <c r="E325" i="24"/>
  <c r="M198" i="46"/>
  <c r="G328" i="24"/>
  <c r="J122" i="51"/>
  <c r="K122" i="44"/>
  <c r="M122" i="34"/>
  <c r="G249" i="29"/>
  <c r="J476" i="50"/>
  <c r="J201" i="28"/>
  <c r="J125" i="51"/>
  <c r="K509" i="51"/>
  <c r="K517" i="51" s="1"/>
  <c r="C542" i="51" s="1"/>
  <c r="J226" i="44"/>
  <c r="J328" i="37"/>
  <c r="J486" i="37" s="1"/>
  <c r="J299" i="46"/>
  <c r="N509" i="47"/>
  <c r="N517" i="47" s="1"/>
  <c r="C545" i="47" s="1"/>
  <c r="D610" i="40"/>
  <c r="I509" i="28"/>
  <c r="I517" i="28" s="1"/>
  <c r="C540" i="28" s="1"/>
  <c r="G226" i="49"/>
  <c r="D403" i="52"/>
  <c r="L509" i="45"/>
  <c r="L517" i="45" s="1"/>
  <c r="C543" i="45" s="1"/>
  <c r="D151" i="26"/>
  <c r="D443" i="26" s="1"/>
  <c r="D637" i="49"/>
  <c r="D151" i="45"/>
  <c r="H512" i="24"/>
  <c r="H522" i="24" s="1"/>
  <c r="M539" i="24" s="1"/>
  <c r="D125" i="37"/>
  <c r="J302" i="32"/>
  <c r="J226" i="39"/>
  <c r="D613" i="26"/>
  <c r="G125" i="43"/>
  <c r="G437" i="43" s="1"/>
  <c r="L507" i="26"/>
  <c r="L515" i="26" s="1"/>
  <c r="C555" i="26" s="1"/>
  <c r="M299" i="44"/>
  <c r="G302" i="15"/>
  <c r="G480" i="15" s="1"/>
  <c r="D509" i="52"/>
  <c r="D517" i="52" s="1"/>
  <c r="C535" i="52" s="1"/>
  <c r="E509" i="40"/>
  <c r="E517" i="40" s="1"/>
  <c r="C536" i="40" s="1"/>
  <c r="D151" i="32"/>
  <c r="F509" i="51"/>
  <c r="F517" i="51" s="1"/>
  <c r="C537" i="51" s="1"/>
  <c r="M125" i="32"/>
  <c r="I509" i="43"/>
  <c r="I517" i="43" s="1"/>
  <c r="C540" i="43" s="1"/>
  <c r="H512" i="35"/>
  <c r="H522" i="35" s="1"/>
  <c r="M539" i="35" s="1"/>
  <c r="D252" i="49"/>
  <c r="J151" i="26"/>
  <c r="J509" i="41"/>
  <c r="J517" i="41" s="1"/>
  <c r="C541" i="41" s="1"/>
  <c r="D509" i="48"/>
  <c r="D517" i="48" s="1"/>
  <c r="C535" i="48" s="1"/>
  <c r="J509" i="39"/>
  <c r="J517" i="39" s="1"/>
  <c r="C541" i="39" s="1"/>
  <c r="J125" i="15"/>
  <c r="F509" i="39"/>
  <c r="F517" i="39" s="1"/>
  <c r="C537" i="39" s="1"/>
  <c r="I509" i="34"/>
  <c r="I517" i="34" s="1"/>
  <c r="C540" i="34" s="1"/>
  <c r="N509" i="25"/>
  <c r="N517" i="25" s="1"/>
  <c r="C545" i="25" s="1"/>
  <c r="F509" i="30"/>
  <c r="F517" i="30" s="1"/>
  <c r="C537" i="30" s="1"/>
  <c r="D151" i="47"/>
  <c r="H509" i="15"/>
  <c r="H517" i="15" s="1"/>
  <c r="J509" i="29"/>
  <c r="J517" i="29" s="1"/>
  <c r="N512" i="26"/>
  <c r="N522" i="26" s="1"/>
  <c r="M545" i="26" s="1"/>
  <c r="I509" i="26"/>
  <c r="I517" i="26" s="1"/>
  <c r="C540" i="26" s="1"/>
  <c r="L509" i="49"/>
  <c r="L517" i="49" s="1"/>
  <c r="C543" i="49" s="1"/>
  <c r="F509" i="47"/>
  <c r="F517" i="47" s="1"/>
  <c r="C537" i="47" s="1"/>
  <c r="E509" i="45"/>
  <c r="E517" i="45" s="1"/>
  <c r="C536" i="45" s="1"/>
  <c r="H512" i="52"/>
  <c r="H522" i="52" s="1"/>
  <c r="M539" i="52" s="1"/>
  <c r="G75" i="50"/>
  <c r="G425" i="50" s="1"/>
  <c r="I509" i="46"/>
  <c r="I517" i="46" s="1"/>
  <c r="C540" i="46" s="1"/>
  <c r="J403" i="24"/>
  <c r="D403" i="32"/>
  <c r="D509" i="45"/>
  <c r="D517" i="45" s="1"/>
  <c r="C535" i="45" s="1"/>
  <c r="N512" i="24"/>
  <c r="N522" i="24" s="1"/>
  <c r="M545" i="24" s="1"/>
  <c r="N509" i="40"/>
  <c r="N517" i="40" s="1"/>
  <c r="C545" i="40" s="1"/>
  <c r="N512" i="37"/>
  <c r="N522" i="37" s="1"/>
  <c r="M545" i="37" s="1"/>
  <c r="M151" i="40"/>
  <c r="M443" i="40" s="1"/>
  <c r="D226" i="51"/>
  <c r="D462" i="51" s="1"/>
  <c r="N512" i="32"/>
  <c r="N522" i="32" s="1"/>
  <c r="M545" i="32" s="1"/>
  <c r="M151" i="50"/>
  <c r="M443" i="50" s="1"/>
  <c r="D403" i="15"/>
  <c r="D504" i="15" s="1"/>
  <c r="D302" i="52"/>
  <c r="F509" i="42"/>
  <c r="F517" i="42" s="1"/>
  <c r="C537" i="42" s="1"/>
  <c r="D616" i="31"/>
  <c r="D201" i="43"/>
  <c r="D456" i="43" s="1"/>
  <c r="H512" i="48"/>
  <c r="H522" i="48" s="1"/>
  <c r="M539" i="48" s="1"/>
  <c r="D640" i="38"/>
  <c r="F509" i="28"/>
  <c r="F517" i="28" s="1"/>
  <c r="C537" i="28" s="1"/>
  <c r="N507" i="45"/>
  <c r="N515" i="45" s="1"/>
  <c r="C557" i="45" s="1"/>
  <c r="G252" i="26"/>
  <c r="C536" i="14"/>
  <c r="C546" i="14"/>
  <c r="C538" i="14"/>
  <c r="AP144" i="17"/>
  <c r="AR144" i="17" s="1"/>
  <c r="AI222" i="17"/>
  <c r="C561" i="14"/>
  <c r="C569" i="14"/>
  <c r="C535" i="14"/>
  <c r="C564" i="14"/>
  <c r="S222" i="17"/>
  <c r="C567" i="14"/>
  <c r="AA222" i="17"/>
  <c r="AA4" i="17"/>
  <c r="AE222" i="17"/>
  <c r="AE4" i="17"/>
  <c r="G504" i="41"/>
  <c r="C536" i="30"/>
  <c r="C546" i="30"/>
  <c r="C538" i="30"/>
  <c r="E512" i="35"/>
  <c r="E522" i="35" s="1"/>
  <c r="M536" i="35" s="1"/>
  <c r="I509" i="48"/>
  <c r="I517" i="48" s="1"/>
  <c r="C540" i="48" s="1"/>
  <c r="L509" i="35"/>
  <c r="L517" i="35" s="1"/>
  <c r="C543" i="35" s="1"/>
  <c r="N509" i="26"/>
  <c r="N517" i="26" s="1"/>
  <c r="C545" i="26" s="1"/>
  <c r="E512" i="36"/>
  <c r="E522" i="36" s="1"/>
  <c r="M536" i="36" s="1"/>
  <c r="N509" i="30"/>
  <c r="N517" i="30" s="1"/>
  <c r="E512" i="29"/>
  <c r="E522" i="29" s="1"/>
  <c r="M536" i="29" s="1"/>
  <c r="D643" i="38"/>
  <c r="I509" i="31"/>
  <c r="I517" i="31" s="1"/>
  <c r="C540" i="31" s="1"/>
  <c r="D613" i="45"/>
  <c r="L509" i="39"/>
  <c r="L517" i="39" s="1"/>
  <c r="C543" i="39" s="1"/>
  <c r="L509" i="15"/>
  <c r="L517" i="15" s="1"/>
  <c r="C543" i="15" s="1"/>
  <c r="L509" i="41"/>
  <c r="L517" i="41" s="1"/>
  <c r="C543" i="41" s="1"/>
  <c r="D640" i="50"/>
  <c r="D125" i="52"/>
  <c r="D634" i="15"/>
  <c r="F509" i="15"/>
  <c r="F517" i="15" s="1"/>
  <c r="C537" i="15" s="1"/>
  <c r="K512" i="41"/>
  <c r="K522" i="41" s="1"/>
  <c r="M542" i="41" s="1"/>
  <c r="F509" i="32"/>
  <c r="F517" i="32" s="1"/>
  <c r="C537" i="32" s="1"/>
  <c r="I509" i="42"/>
  <c r="I517" i="42" s="1"/>
  <c r="C540" i="42" s="1"/>
  <c r="D634" i="30"/>
  <c r="N509" i="52"/>
  <c r="N517" i="52" s="1"/>
  <c r="C545" i="52" s="1"/>
  <c r="L509" i="24"/>
  <c r="L517" i="24" s="1"/>
  <c r="C543" i="24" s="1"/>
  <c r="L507" i="15"/>
  <c r="L515" i="15" s="1"/>
  <c r="C555" i="15" s="1"/>
  <c r="E512" i="41"/>
  <c r="E522" i="41" s="1"/>
  <c r="M536" i="41" s="1"/>
  <c r="F509" i="43"/>
  <c r="F517" i="43" s="1"/>
  <c r="C537" i="43" s="1"/>
  <c r="D75" i="40"/>
  <c r="M509" i="42"/>
  <c r="M517" i="42" s="1"/>
  <c r="C544" i="42" s="1"/>
  <c r="K509" i="32"/>
  <c r="K517" i="32" s="1"/>
  <c r="C542" i="32" s="1"/>
  <c r="K512" i="36"/>
  <c r="K522" i="36" s="1"/>
  <c r="M542" i="36" s="1"/>
  <c r="D643" i="15"/>
  <c r="L509" i="46"/>
  <c r="L517" i="46" s="1"/>
  <c r="C543" i="46" s="1"/>
  <c r="N512" i="27"/>
  <c r="N522" i="27" s="1"/>
  <c r="M545" i="27" s="1"/>
  <c r="I509" i="51"/>
  <c r="I517" i="51" s="1"/>
  <c r="C540" i="51" s="1"/>
  <c r="N512" i="38"/>
  <c r="N522" i="38" s="1"/>
  <c r="M545" i="38" s="1"/>
  <c r="K512" i="44"/>
  <c r="K522" i="44" s="1"/>
  <c r="M542" i="44" s="1"/>
  <c r="N509" i="49"/>
  <c r="N517" i="49" s="1"/>
  <c r="C545" i="49" s="1"/>
  <c r="K512" i="27"/>
  <c r="K522" i="27" s="1"/>
  <c r="M542" i="27" s="1"/>
  <c r="I507" i="47"/>
  <c r="I515" i="47" s="1"/>
  <c r="C552" i="47" s="1"/>
  <c r="J151" i="45"/>
  <c r="J443" i="45" s="1"/>
  <c r="D125" i="27"/>
  <c r="D437" i="27" s="1"/>
  <c r="F509" i="41"/>
  <c r="F517" i="41" s="1"/>
  <c r="C537" i="41" s="1"/>
  <c r="L509" i="34"/>
  <c r="L517" i="34" s="1"/>
  <c r="C543" i="34" s="1"/>
  <c r="H512" i="37"/>
  <c r="H522" i="37" s="1"/>
  <c r="M539" i="37" s="1"/>
  <c r="D640" i="35"/>
  <c r="F509" i="48"/>
  <c r="F517" i="48" s="1"/>
  <c r="C537" i="48" s="1"/>
  <c r="D640" i="24"/>
  <c r="N509" i="34"/>
  <c r="N517" i="34" s="1"/>
  <c r="C545" i="34" s="1"/>
  <c r="L509" i="37"/>
  <c r="L517" i="37" s="1"/>
  <c r="C543" i="37" s="1"/>
  <c r="D643" i="51"/>
  <c r="D302" i="33"/>
  <c r="D616" i="35"/>
  <c r="D637" i="51"/>
  <c r="J509" i="49"/>
  <c r="J517" i="49" s="1"/>
  <c r="C541" i="49" s="1"/>
  <c r="M403" i="38"/>
  <c r="D151" i="41"/>
  <c r="D443" i="41" s="1"/>
  <c r="N509" i="39"/>
  <c r="N517" i="39" s="1"/>
  <c r="C545" i="39" s="1"/>
  <c r="I509" i="36"/>
  <c r="I517" i="36" s="1"/>
  <c r="C540" i="36" s="1"/>
  <c r="N509" i="15"/>
  <c r="N517" i="15" s="1"/>
  <c r="C545" i="15" s="1"/>
  <c r="I509" i="49"/>
  <c r="I517" i="49" s="1"/>
  <c r="C540" i="49" s="1"/>
  <c r="D640" i="34"/>
  <c r="D328" i="36"/>
  <c r="D637" i="27"/>
  <c r="F509" i="27"/>
  <c r="F517" i="27" s="1"/>
  <c r="C537" i="27" s="1"/>
  <c r="L509" i="44"/>
  <c r="L517" i="44" s="1"/>
  <c r="C543" i="44" s="1"/>
  <c r="H512" i="29"/>
  <c r="D637" i="44"/>
  <c r="N509" i="24"/>
  <c r="N517" i="24" s="1"/>
  <c r="C545" i="24" s="1"/>
  <c r="H512" i="40"/>
  <c r="H522" i="40" s="1"/>
  <c r="M539" i="40" s="1"/>
  <c r="N509" i="28"/>
  <c r="N517" i="28" s="1"/>
  <c r="C545" i="28" s="1"/>
  <c r="D637" i="32"/>
  <c r="F509" i="40"/>
  <c r="F517" i="40" s="1"/>
  <c r="C537" i="40" s="1"/>
  <c r="L509" i="26"/>
  <c r="L517" i="26" s="1"/>
  <c r="C543" i="26" s="1"/>
  <c r="I509" i="38"/>
  <c r="I517" i="38" s="1"/>
  <c r="C540" i="38" s="1"/>
  <c r="N509" i="32"/>
  <c r="N517" i="32" s="1"/>
  <c r="C545" i="32" s="1"/>
  <c r="F507" i="39"/>
  <c r="F515" i="39" s="1"/>
  <c r="C549" i="39" s="1"/>
  <c r="L509" i="43"/>
  <c r="L517" i="43" s="1"/>
  <c r="C543" i="43" s="1"/>
  <c r="K512" i="39"/>
  <c r="K522" i="39" s="1"/>
  <c r="M542" i="39" s="1"/>
  <c r="L509" i="31"/>
  <c r="L517" i="31" s="1"/>
  <c r="C543" i="31" s="1"/>
  <c r="D643" i="52"/>
  <c r="I507" i="49"/>
  <c r="I515" i="49" s="1"/>
  <c r="C552" i="49" s="1"/>
  <c r="D643" i="42"/>
  <c r="I509" i="41"/>
  <c r="I517" i="41" s="1"/>
  <c r="C540" i="41" s="1"/>
  <c r="D637" i="31"/>
  <c r="H509" i="35"/>
  <c r="H517" i="35" s="1"/>
  <c r="C539" i="35" s="1"/>
  <c r="M509" i="30"/>
  <c r="M517" i="30" s="1"/>
  <c r="N509" i="33"/>
  <c r="N517" i="33" s="1"/>
  <c r="C545" i="33" s="1"/>
  <c r="F507" i="29"/>
  <c r="F515" i="29" s="1"/>
  <c r="C549" i="29" s="1"/>
  <c r="J252" i="35"/>
  <c r="J468" i="35" s="1"/>
  <c r="N512" i="39"/>
  <c r="N522" i="39" s="1"/>
  <c r="M545" i="39" s="1"/>
  <c r="D637" i="48"/>
  <c r="K512" i="32"/>
  <c r="K522" i="32" s="1"/>
  <c r="M542" i="32" s="1"/>
  <c r="D302" i="38"/>
  <c r="N509" i="42"/>
  <c r="N517" i="42" s="1"/>
  <c r="C545" i="42" s="1"/>
  <c r="D640" i="52"/>
  <c r="L507" i="35"/>
  <c r="L515" i="35" s="1"/>
  <c r="C555" i="35" s="1"/>
  <c r="H512" i="46"/>
  <c r="H522" i="46" s="1"/>
  <c r="M539" i="46" s="1"/>
  <c r="D610" i="49"/>
  <c r="K512" i="30"/>
  <c r="D302" i="44"/>
  <c r="D302" i="35"/>
  <c r="N509" i="48"/>
  <c r="N517" i="48" s="1"/>
  <c r="C545" i="48" s="1"/>
  <c r="L509" i="52"/>
  <c r="L517" i="52" s="1"/>
  <c r="C543" i="52" s="1"/>
  <c r="N512" i="52"/>
  <c r="N522" i="52" s="1"/>
  <c r="M545" i="52" s="1"/>
  <c r="D75" i="33"/>
  <c r="D425" i="33" s="1"/>
  <c r="D613" i="51"/>
  <c r="E512" i="50"/>
  <c r="E522" i="50" s="1"/>
  <c r="M536" i="50" s="1"/>
  <c r="D226" i="32"/>
  <c r="N509" i="41"/>
  <c r="N517" i="41" s="1"/>
  <c r="C545" i="41" s="1"/>
  <c r="H512" i="25"/>
  <c r="H522" i="25" s="1"/>
  <c r="M539" i="25" s="1"/>
  <c r="F507" i="26"/>
  <c r="F515" i="26" s="1"/>
  <c r="C549" i="26" s="1"/>
  <c r="L509" i="25"/>
  <c r="L517" i="25" s="1"/>
  <c r="C543" i="25" s="1"/>
  <c r="K512" i="28"/>
  <c r="K522" i="28" s="1"/>
  <c r="M542" i="28" s="1"/>
  <c r="D634" i="31"/>
  <c r="L507" i="30"/>
  <c r="L515" i="30" s="1"/>
  <c r="C555" i="30" s="1"/>
  <c r="K512" i="46"/>
  <c r="K522" i="46" s="1"/>
  <c r="M542" i="46" s="1"/>
  <c r="D643" i="47"/>
  <c r="F509" i="35"/>
  <c r="F517" i="35" s="1"/>
  <c r="C537" i="35" s="1"/>
  <c r="I509" i="32"/>
  <c r="I517" i="32" s="1"/>
  <c r="C540" i="32" s="1"/>
  <c r="N512" i="28"/>
  <c r="N522" i="28" s="1"/>
  <c r="M545" i="28" s="1"/>
  <c r="N512" i="48"/>
  <c r="N522" i="48" s="1"/>
  <c r="M545" i="48" s="1"/>
  <c r="D643" i="43"/>
  <c r="D616" i="47"/>
  <c r="J226" i="43"/>
  <c r="F509" i="24"/>
  <c r="F517" i="24" s="1"/>
  <c r="C537" i="24" s="1"/>
  <c r="D634" i="29"/>
  <c r="D613" i="35"/>
  <c r="D403" i="31"/>
  <c r="D504" i="31" s="1"/>
  <c r="C535" i="29"/>
  <c r="C567" i="28"/>
  <c r="M509" i="36"/>
  <c r="M517" i="36" s="1"/>
  <c r="C544" i="36" s="1"/>
  <c r="D643" i="36"/>
  <c r="N512" i="35"/>
  <c r="N522" i="35" s="1"/>
  <c r="M545" i="35" s="1"/>
  <c r="D252" i="29"/>
  <c r="D468" i="29" s="1"/>
  <c r="D328" i="47"/>
  <c r="D486" i="47" s="1"/>
  <c r="L509" i="28"/>
  <c r="L517" i="28" s="1"/>
  <c r="C543" i="28" s="1"/>
  <c r="I509" i="37"/>
  <c r="I517" i="37" s="1"/>
  <c r="C540" i="37" s="1"/>
  <c r="D637" i="39"/>
  <c r="N509" i="36"/>
  <c r="N517" i="36" s="1"/>
  <c r="C545" i="36" s="1"/>
  <c r="D302" i="37"/>
  <c r="L509" i="50"/>
  <c r="L517" i="50" s="1"/>
  <c r="C543" i="50" s="1"/>
  <c r="G328" i="45"/>
  <c r="G486" i="45" s="1"/>
  <c r="N509" i="46"/>
  <c r="N517" i="46" s="1"/>
  <c r="C545" i="46" s="1"/>
  <c r="L509" i="51"/>
  <c r="L517" i="51" s="1"/>
  <c r="C543" i="51" s="1"/>
  <c r="I509" i="44"/>
  <c r="I517" i="44" s="1"/>
  <c r="C540" i="44" s="1"/>
  <c r="D634" i="41"/>
  <c r="D226" i="41"/>
  <c r="D462" i="41" s="1"/>
  <c r="I509" i="35"/>
  <c r="I517" i="35" s="1"/>
  <c r="C540" i="35" s="1"/>
  <c r="K512" i="15"/>
  <c r="K522" i="15" s="1"/>
  <c r="M542" i="15" s="1"/>
  <c r="N507" i="31"/>
  <c r="N515" i="31" s="1"/>
  <c r="C557" i="31" s="1"/>
  <c r="N512" i="42"/>
  <c r="N522" i="42" s="1"/>
  <c r="M545" i="42" s="1"/>
  <c r="K512" i="48"/>
  <c r="K522" i="48" s="1"/>
  <c r="M542" i="48" s="1"/>
  <c r="L509" i="48"/>
  <c r="L517" i="48" s="1"/>
  <c r="C543" i="48" s="1"/>
  <c r="D634" i="47"/>
  <c r="J509" i="24"/>
  <c r="J517" i="24" s="1"/>
  <c r="C541" i="24" s="1"/>
  <c r="E509" i="44"/>
  <c r="E517" i="44" s="1"/>
  <c r="C536" i="44" s="1"/>
  <c r="D640" i="49"/>
  <c r="D613" i="49"/>
  <c r="N509" i="45"/>
  <c r="N517" i="45" s="1"/>
  <c r="C545" i="45" s="1"/>
  <c r="I509" i="47"/>
  <c r="I517" i="47" s="1"/>
  <c r="C540" i="47" s="1"/>
  <c r="K512" i="38"/>
  <c r="K522" i="38" s="1"/>
  <c r="M542" i="38" s="1"/>
  <c r="G252" i="34"/>
  <c r="D616" i="43"/>
  <c r="G252" i="32"/>
  <c r="I509" i="39"/>
  <c r="I517" i="39" s="1"/>
  <c r="C540" i="39" s="1"/>
  <c r="D610" i="25"/>
  <c r="J403" i="52"/>
  <c r="J504" i="52" s="1"/>
  <c r="D610" i="36"/>
  <c r="F509" i="25"/>
  <c r="F517" i="25" s="1"/>
  <c r="C537" i="25" s="1"/>
  <c r="N509" i="27"/>
  <c r="N517" i="27" s="1"/>
  <c r="C545" i="27" s="1"/>
  <c r="J75" i="50"/>
  <c r="J425" i="50" s="1"/>
  <c r="F509" i="29"/>
  <c r="F517" i="29" s="1"/>
  <c r="D640" i="37"/>
  <c r="F509" i="26"/>
  <c r="F517" i="26" s="1"/>
  <c r="C537" i="26" s="1"/>
  <c r="D634" i="25"/>
  <c r="I509" i="30"/>
  <c r="I517" i="30" s="1"/>
  <c r="C540" i="30" s="1"/>
  <c r="D634" i="46"/>
  <c r="F509" i="34"/>
  <c r="F517" i="34" s="1"/>
  <c r="C537" i="34" s="1"/>
  <c r="H512" i="47"/>
  <c r="H522" i="47" s="1"/>
  <c r="M539" i="47" s="1"/>
  <c r="D616" i="36"/>
  <c r="H512" i="38"/>
  <c r="H522" i="38" s="1"/>
  <c r="M539" i="38" s="1"/>
  <c r="D403" i="28"/>
  <c r="D504" i="28" s="1"/>
  <c r="G328" i="38"/>
  <c r="E509" i="31"/>
  <c r="E517" i="31" s="1"/>
  <c r="C536" i="31" s="1"/>
  <c r="K509" i="48"/>
  <c r="K517" i="48" s="1"/>
  <c r="C542" i="48" s="1"/>
  <c r="I509" i="40"/>
  <c r="I517" i="40" s="1"/>
  <c r="C540" i="40" s="1"/>
  <c r="L509" i="33"/>
  <c r="L517" i="33" s="1"/>
  <c r="C543" i="33" s="1"/>
  <c r="I509" i="24"/>
  <c r="I517" i="24" s="1"/>
  <c r="C540" i="24" s="1"/>
  <c r="F509" i="52"/>
  <c r="F517" i="52" s="1"/>
  <c r="C537" i="52" s="1"/>
  <c r="L509" i="29"/>
  <c r="L517" i="29" s="1"/>
  <c r="I509" i="27"/>
  <c r="I517" i="27" s="1"/>
  <c r="C540" i="27" s="1"/>
  <c r="E512" i="45"/>
  <c r="E522" i="45" s="1"/>
  <c r="M536" i="45" s="1"/>
  <c r="N512" i="31"/>
  <c r="N522" i="31" s="1"/>
  <c r="M545" i="31" s="1"/>
  <c r="D643" i="49"/>
  <c r="D619" i="36"/>
  <c r="L509" i="32"/>
  <c r="L517" i="32" s="1"/>
  <c r="C543" i="32" s="1"/>
  <c r="D616" i="40"/>
  <c r="J252" i="50"/>
  <c r="J468" i="50" s="1"/>
  <c r="F509" i="46"/>
  <c r="F517" i="46" s="1"/>
  <c r="C537" i="46" s="1"/>
  <c r="D610" i="51"/>
  <c r="F509" i="33"/>
  <c r="F517" i="33" s="1"/>
  <c r="C537" i="33" s="1"/>
  <c r="E512" i="32"/>
  <c r="E522" i="32" s="1"/>
  <c r="M536" i="32" s="1"/>
  <c r="D640" i="43"/>
  <c r="I509" i="45"/>
  <c r="I517" i="45" s="1"/>
  <c r="C540" i="45" s="1"/>
  <c r="K512" i="40"/>
  <c r="K522" i="40" s="1"/>
  <c r="M542" i="40" s="1"/>
  <c r="L509" i="38"/>
  <c r="L517" i="38" s="1"/>
  <c r="C543" i="38" s="1"/>
  <c r="N507" i="28"/>
  <c r="N515" i="28" s="1"/>
  <c r="C557" i="28" s="1"/>
  <c r="K512" i="33"/>
  <c r="K522" i="33" s="1"/>
  <c r="M542" i="33" s="1"/>
  <c r="D634" i="33"/>
  <c r="I509" i="15"/>
  <c r="I517" i="15" s="1"/>
  <c r="C540" i="15" s="1"/>
  <c r="D640" i="31"/>
  <c r="D252" i="30"/>
  <c r="E512" i="27"/>
  <c r="E522" i="27" s="1"/>
  <c r="M536" i="27" s="1"/>
  <c r="M509" i="31"/>
  <c r="M517" i="31" s="1"/>
  <c r="C544" i="31" s="1"/>
  <c r="D509" i="41"/>
  <c r="D517" i="41" s="1"/>
  <c r="C535" i="41" s="1"/>
  <c r="K509" i="36"/>
  <c r="K517" i="36" s="1"/>
  <c r="C542" i="36" s="1"/>
  <c r="AP106" i="17"/>
  <c r="AS142" i="17"/>
  <c r="AN142" i="17"/>
  <c r="AP136" i="17"/>
  <c r="AN106" i="17"/>
  <c r="AS106" i="17"/>
  <c r="T223" i="17"/>
  <c r="AI223" i="17"/>
  <c r="AP145" i="17"/>
  <c r="AP55" i="17"/>
  <c r="AP115" i="17"/>
  <c r="AE223" i="17"/>
  <c r="AN147" i="17"/>
  <c r="AS147" i="17"/>
  <c r="AP120" i="17"/>
  <c r="AN190" i="17"/>
  <c r="AS190" i="17"/>
  <c r="J223" i="17"/>
  <c r="AP34" i="17"/>
  <c r="AP156" i="17"/>
  <c r="AP73" i="17"/>
  <c r="AS195" i="17"/>
  <c r="AN195" i="17"/>
  <c r="AS105" i="17"/>
  <c r="AN105" i="17"/>
  <c r="AP39" i="17"/>
  <c r="AC4" i="17"/>
  <c r="AP66" i="17"/>
  <c r="AS153" i="17"/>
  <c r="AN153" i="17"/>
  <c r="AS69" i="17"/>
  <c r="AN69" i="17"/>
  <c r="AP93" i="17"/>
  <c r="S4" i="17"/>
  <c r="AS22" i="17"/>
  <c r="AN22" i="17"/>
  <c r="AS75" i="17"/>
  <c r="AN75" i="17"/>
  <c r="AS108" i="17"/>
  <c r="AN108" i="17"/>
  <c r="AP186" i="17"/>
  <c r="AP195" i="17"/>
  <c r="AP109" i="17"/>
  <c r="AP123" i="17"/>
  <c r="AE538" i="50"/>
  <c r="AE539" i="50" s="1"/>
  <c r="AE538" i="28"/>
  <c r="AE539" i="28" s="1"/>
  <c r="AE538" i="27"/>
  <c r="AE539" i="27" s="1"/>
  <c r="AE538" i="35"/>
  <c r="AE539" i="35" s="1"/>
  <c r="AE538" i="31"/>
  <c r="AE539" i="31" s="1"/>
  <c r="AE538" i="40"/>
  <c r="AE539" i="40" s="1"/>
  <c r="AN63" i="17"/>
  <c r="AS63" i="17"/>
  <c r="AP138" i="17"/>
  <c r="AB4" i="17"/>
  <c r="AN120" i="17"/>
  <c r="AS120" i="17"/>
  <c r="AP36" i="17"/>
  <c r="Y4" i="17"/>
  <c r="AP150" i="17"/>
  <c r="AF222" i="17"/>
  <c r="AN99" i="17"/>
  <c r="AS99" i="17"/>
  <c r="AP153" i="17"/>
  <c r="AS30" i="17"/>
  <c r="AN30" i="17"/>
  <c r="AN93" i="17"/>
  <c r="AS93" i="17"/>
  <c r="AS159" i="17"/>
  <c r="AN159" i="17"/>
  <c r="AP114" i="17"/>
  <c r="AP54" i="17"/>
  <c r="M4" i="17"/>
  <c r="AP28" i="17"/>
  <c r="AP69" i="17"/>
  <c r="P223" i="17"/>
  <c r="AP189" i="17"/>
  <c r="AP111" i="17"/>
  <c r="Q223" i="17"/>
  <c r="AN55" i="17"/>
  <c r="AS55" i="17"/>
  <c r="AS193" i="17"/>
  <c r="AN193" i="17"/>
  <c r="AE538" i="38"/>
  <c r="AE539" i="38" s="1"/>
  <c r="AE538" i="47"/>
  <c r="AE539" i="47" s="1"/>
  <c r="AS91" i="17"/>
  <c r="AN91" i="17"/>
  <c r="AS39" i="17"/>
  <c r="AN39" i="17"/>
  <c r="U222" i="17"/>
  <c r="U4" i="17"/>
  <c r="AP147" i="17"/>
  <c r="AN36" i="17"/>
  <c r="AS36" i="17"/>
  <c r="AP139" i="17"/>
  <c r="AK4" i="17"/>
  <c r="AP105" i="17"/>
  <c r="AN33" i="17"/>
  <c r="AS33" i="17"/>
  <c r="W4" i="17"/>
  <c r="AP102" i="17"/>
  <c r="AP75" i="17"/>
  <c r="AS156" i="17"/>
  <c r="AN156" i="17"/>
  <c r="L223" i="17"/>
  <c r="AN114" i="17"/>
  <c r="AS114" i="17"/>
  <c r="AS96" i="17"/>
  <c r="AN96" i="17"/>
  <c r="AE538" i="32"/>
  <c r="AE539" i="32" s="1"/>
  <c r="AE538" i="48"/>
  <c r="AE539" i="48" s="1"/>
  <c r="AE538" i="37"/>
  <c r="AE539" i="37" s="1"/>
  <c r="AE538" i="46"/>
  <c r="AE539" i="46" s="1"/>
  <c r="AE538" i="45"/>
  <c r="AE539" i="45" s="1"/>
  <c r="AE538" i="41"/>
  <c r="AE539" i="41" s="1"/>
  <c r="AE538" i="15"/>
  <c r="AE539" i="15" s="1"/>
  <c r="AE538" i="51"/>
  <c r="AE539" i="51" s="1"/>
  <c r="AN117" i="17"/>
  <c r="AS117" i="17"/>
  <c r="AP190" i="17"/>
  <c r="J222" i="17"/>
  <c r="J4" i="17"/>
  <c r="AP96" i="17"/>
  <c r="AI4" i="17"/>
  <c r="AP192" i="17"/>
  <c r="AM4" i="17"/>
  <c r="AS102" i="17"/>
  <c r="AN102" i="17"/>
  <c r="AP117" i="17"/>
  <c r="AP57" i="17"/>
  <c r="AP33" i="17"/>
  <c r="AP30" i="17"/>
  <c r="AP72" i="17"/>
  <c r="AN151" i="17"/>
  <c r="AS151" i="17"/>
  <c r="AP103" i="17"/>
  <c r="AP16" i="17"/>
  <c r="Q222" i="17"/>
  <c r="AN60" i="17"/>
  <c r="AS60" i="17"/>
  <c r="AS72" i="17"/>
  <c r="AN72" i="17"/>
  <c r="AN66" i="17"/>
  <c r="AS66" i="17"/>
  <c r="AH223" i="17"/>
  <c r="AB223" i="17"/>
  <c r="AE538" i="30"/>
  <c r="AE539" i="30" s="1"/>
  <c r="AE538" i="39"/>
  <c r="AE539" i="39" s="1"/>
  <c r="AP60" i="17"/>
  <c r="M223" i="17"/>
  <c r="AS123" i="17"/>
  <c r="AN123" i="17"/>
  <c r="T4" i="17"/>
  <c r="AP99" i="17"/>
  <c r="AD4" i="17"/>
  <c r="AN16" i="17"/>
  <c r="AS16" i="17"/>
  <c r="AP7" i="17"/>
  <c r="Z4" i="17"/>
  <c r="Q4" i="17"/>
  <c r="AN57" i="17"/>
  <c r="AS57" i="17"/>
  <c r="AP108" i="17"/>
  <c r="AS145" i="17"/>
  <c r="AN145" i="17"/>
  <c r="AS150" i="17"/>
  <c r="AN150" i="17"/>
  <c r="AN192" i="17"/>
  <c r="AS192" i="17"/>
  <c r="AS61" i="17"/>
  <c r="AN61" i="17"/>
  <c r="AP91" i="17"/>
  <c r="AS111" i="17"/>
  <c r="AN111" i="17"/>
  <c r="AG222" i="17"/>
  <c r="AE538" i="29"/>
  <c r="AE539" i="29" s="1"/>
  <c r="AE538" i="44"/>
  <c r="AE539" i="44" s="1"/>
  <c r="AE538" i="43"/>
  <c r="AE539" i="43" s="1"/>
  <c r="AP70" i="17"/>
  <c r="AE538" i="34"/>
  <c r="AE539" i="34" s="1"/>
  <c r="P4" i="17"/>
  <c r="O222" i="17"/>
  <c r="O4" i="17"/>
  <c r="AN141" i="17"/>
  <c r="AS141" i="17"/>
  <c r="AP63" i="17"/>
  <c r="AN97" i="17"/>
  <c r="AS97" i="17"/>
  <c r="AH222" i="17"/>
  <c r="AH4" i="17"/>
  <c r="V222" i="17"/>
  <c r="AS10" i="17"/>
  <c r="AS222" i="17" s="1"/>
  <c r="AN10" i="17"/>
  <c r="AN222" i="17" s="1"/>
  <c r="AP31" i="17"/>
  <c r="AS25" i="17"/>
  <c r="AN25" i="17"/>
  <c r="AS148" i="17"/>
  <c r="AN148" i="17"/>
  <c r="AJ222" i="17"/>
  <c r="AG4" i="17"/>
  <c r="AJ4" i="17"/>
  <c r="AP159" i="17"/>
  <c r="AP25" i="17"/>
  <c r="AP141" i="17"/>
  <c r="AS189" i="17"/>
  <c r="AN189" i="17"/>
  <c r="AE538" i="36"/>
  <c r="AE539" i="36" s="1"/>
  <c r="AE538" i="25"/>
  <c r="AE539" i="25" s="1"/>
  <c r="AE538" i="49"/>
  <c r="AE539" i="49" s="1"/>
  <c r="AE538" i="24"/>
  <c r="AE539" i="24" s="1"/>
  <c r="X4" i="17"/>
  <c r="AS54" i="17"/>
  <c r="AN54" i="17"/>
  <c r="AP151" i="17"/>
  <c r="AF4" i="17"/>
  <c r="N4" i="17"/>
  <c r="AS7" i="17"/>
  <c r="AN7" i="17"/>
  <c r="V4" i="17"/>
  <c r="R4" i="17"/>
  <c r="AS144" i="17"/>
  <c r="AN144" i="17"/>
  <c r="AS138" i="17"/>
  <c r="AN138" i="17"/>
  <c r="AN186" i="17"/>
  <c r="AS186" i="17"/>
  <c r="K222" i="17"/>
  <c r="K4" i="17"/>
  <c r="K223" i="17"/>
  <c r="AE538" i="33"/>
  <c r="AE539" i="33" s="1"/>
  <c r="AE538" i="42"/>
  <c r="AE539" i="42" s="1"/>
  <c r="AE538" i="52"/>
  <c r="AE539" i="52" s="1"/>
  <c r="AE538" i="26"/>
  <c r="AE539" i="26" s="1"/>
  <c r="M468" i="40"/>
  <c r="G425" i="32"/>
  <c r="G456" i="38"/>
  <c r="J480" i="49"/>
  <c r="J504" i="43"/>
  <c r="M437" i="46"/>
  <c r="M462" i="46"/>
  <c r="D504" i="43"/>
  <c r="M443" i="36"/>
  <c r="D486" i="36"/>
  <c r="M443" i="30"/>
  <c r="J504" i="32"/>
  <c r="J462" i="28"/>
  <c r="J468" i="37"/>
  <c r="J462" i="34"/>
  <c r="D486" i="48"/>
  <c r="M456" i="36"/>
  <c r="M486" i="27"/>
  <c r="G462" i="32"/>
  <c r="D437" i="24"/>
  <c r="M468" i="38"/>
  <c r="D504" i="52"/>
  <c r="G437" i="27"/>
  <c r="M468" i="45"/>
  <c r="D437" i="49"/>
  <c r="G443" i="44"/>
  <c r="M480" i="15"/>
  <c r="D443" i="45"/>
  <c r="M437" i="45"/>
  <c r="D437" i="37"/>
  <c r="J480" i="32"/>
  <c r="J462" i="39"/>
  <c r="J480" i="29"/>
  <c r="M437" i="15"/>
  <c r="G462" i="37"/>
  <c r="M462" i="42"/>
  <c r="D504" i="35"/>
  <c r="G425" i="26"/>
  <c r="D480" i="32"/>
  <c r="G486" i="46"/>
  <c r="D462" i="44"/>
  <c r="D480" i="38"/>
  <c r="M486" i="35"/>
  <c r="K522" i="30"/>
  <c r="G504" i="48"/>
  <c r="M462" i="27"/>
  <c r="M456" i="37"/>
  <c r="D480" i="35"/>
  <c r="M462" i="15"/>
  <c r="J468" i="34"/>
  <c r="G486" i="26"/>
  <c r="G486" i="42"/>
  <c r="J462" i="43"/>
  <c r="J456" i="33"/>
  <c r="M437" i="44"/>
  <c r="J486" i="50"/>
  <c r="G468" i="38"/>
  <c r="D486" i="25"/>
  <c r="G443" i="35"/>
  <c r="D504" i="38"/>
  <c r="M486" i="46"/>
  <c r="G486" i="35"/>
  <c r="D480" i="37"/>
  <c r="J443" i="37"/>
  <c r="M425" i="49"/>
  <c r="D480" i="28"/>
  <c r="M486" i="45"/>
  <c r="D486" i="45"/>
  <c r="J462" i="29"/>
  <c r="G462" i="52"/>
  <c r="M486" i="26"/>
  <c r="J456" i="36"/>
  <c r="D480" i="52"/>
  <c r="M443" i="51"/>
  <c r="J480" i="40"/>
  <c r="J437" i="34"/>
  <c r="D504" i="44"/>
  <c r="J456" i="48"/>
  <c r="M504" i="26"/>
  <c r="D468" i="32"/>
  <c r="D437" i="30"/>
  <c r="G468" i="34"/>
  <c r="G468" i="32"/>
  <c r="D443" i="37"/>
  <c r="M456" i="35"/>
  <c r="G486" i="38"/>
  <c r="M456" i="42"/>
  <c r="M456" i="51"/>
  <c r="D486" i="15"/>
  <c r="J462" i="15"/>
  <c r="G443" i="32"/>
  <c r="G437" i="25"/>
  <c r="G480" i="26"/>
  <c r="M480" i="28"/>
  <c r="D480" i="15"/>
  <c r="G486" i="41"/>
  <c r="G504" i="25"/>
  <c r="D425" i="30"/>
  <c r="M462" i="39"/>
  <c r="G443" i="39"/>
  <c r="G437" i="28"/>
  <c r="G486" i="52"/>
  <c r="G425" i="51"/>
  <c r="D468" i="30"/>
  <c r="J437" i="50"/>
  <c r="M456" i="30"/>
  <c r="D480" i="44"/>
  <c r="D468" i="42"/>
  <c r="G486" i="25"/>
  <c r="G462" i="40"/>
  <c r="D462" i="32"/>
  <c r="D504" i="25"/>
  <c r="G468" i="28"/>
  <c r="D480" i="25"/>
  <c r="D443" i="39"/>
  <c r="J437" i="15"/>
  <c r="G462" i="27"/>
  <c r="G504" i="36"/>
  <c r="J443" i="25"/>
  <c r="C545" i="30"/>
  <c r="M480" i="27"/>
  <c r="J462" i="49"/>
  <c r="J443" i="40"/>
  <c r="G443" i="43"/>
  <c r="M437" i="37"/>
  <c r="G486" i="43"/>
  <c r="G480" i="30"/>
  <c r="M468" i="37"/>
  <c r="J456" i="44"/>
  <c r="D437" i="52"/>
  <c r="D437" i="26"/>
  <c r="G443" i="27"/>
  <c r="J504" i="36"/>
  <c r="J468" i="25"/>
  <c r="M456" i="33"/>
  <c r="D480" i="43"/>
  <c r="M462" i="43"/>
  <c r="D486" i="38"/>
  <c r="G462" i="49"/>
  <c r="G456" i="37"/>
  <c r="G437" i="30"/>
  <c r="M425" i="41"/>
  <c r="G486" i="51"/>
  <c r="J437" i="24"/>
  <c r="J437" i="52"/>
  <c r="D443" i="42"/>
  <c r="G462" i="46"/>
  <c r="D462" i="50"/>
  <c r="D480" i="33"/>
  <c r="G462" i="33"/>
  <c r="G443" i="34"/>
  <c r="L425" i="40"/>
  <c r="K249" i="31"/>
  <c r="K464" i="31"/>
  <c r="D400" i="15"/>
  <c r="D500" i="15"/>
  <c r="K464" i="35"/>
  <c r="K249" i="35"/>
  <c r="K476" i="44"/>
  <c r="K299" i="44"/>
  <c r="I122" i="25"/>
  <c r="I433" i="25"/>
  <c r="J125" i="25"/>
  <c r="E433" i="28"/>
  <c r="E122" i="28"/>
  <c r="I148" i="15"/>
  <c r="I439" i="15"/>
  <c r="J151" i="15"/>
  <c r="O437" i="49"/>
  <c r="I443" i="30"/>
  <c r="J419" i="36"/>
  <c r="D458" i="41"/>
  <c r="D223" i="41"/>
  <c r="E72" i="50"/>
  <c r="E421" i="50"/>
  <c r="E122" i="34"/>
  <c r="E433" i="34"/>
  <c r="H433" i="35"/>
  <c r="H122" i="35"/>
  <c r="O480" i="29"/>
  <c r="G421" i="24"/>
  <c r="G72" i="24"/>
  <c r="M504" i="35"/>
  <c r="L462" i="51"/>
  <c r="K439" i="50"/>
  <c r="K148" i="50"/>
  <c r="L468" i="28"/>
  <c r="O249" i="36"/>
  <c r="O464" i="36"/>
  <c r="M299" i="40"/>
  <c r="M476" i="40"/>
  <c r="I456" i="33"/>
  <c r="F480" i="27"/>
  <c r="D400" i="42"/>
  <c r="D500" i="42"/>
  <c r="M419" i="46"/>
  <c r="J462" i="27"/>
  <c r="O456" i="48"/>
  <c r="I480" i="31"/>
  <c r="F425" i="31"/>
  <c r="O437" i="40"/>
  <c r="G468" i="33"/>
  <c r="M425" i="25"/>
  <c r="F437" i="15"/>
  <c r="J504" i="29"/>
  <c r="F425" i="34"/>
  <c r="L486" i="48"/>
  <c r="D619" i="37"/>
  <c r="J456" i="15"/>
  <c r="M462" i="25"/>
  <c r="I437" i="32"/>
  <c r="J425" i="28"/>
  <c r="L486" i="28"/>
  <c r="O504" i="43"/>
  <c r="K223" i="40"/>
  <c r="K458" i="40"/>
  <c r="O462" i="32"/>
  <c r="O439" i="40"/>
  <c r="O148" i="40"/>
  <c r="O458" i="34"/>
  <c r="O223" i="34"/>
  <c r="M421" i="45"/>
  <c r="M72" i="45"/>
  <c r="M75" i="45"/>
  <c r="H400" i="51"/>
  <c r="H500" i="51"/>
  <c r="M72" i="35"/>
  <c r="M421" i="35"/>
  <c r="M443" i="28"/>
  <c r="G425" i="27"/>
  <c r="J456" i="28"/>
  <c r="AO15" i="17"/>
  <c r="AQ15" i="17"/>
  <c r="AR15" i="17"/>
  <c r="AT15" i="17"/>
  <c r="O72" i="45"/>
  <c r="O421" i="45"/>
  <c r="M249" i="15"/>
  <c r="M464" i="15"/>
  <c r="H72" i="50"/>
  <c r="H421" i="50"/>
  <c r="K249" i="29"/>
  <c r="K464" i="29"/>
  <c r="N325" i="41"/>
  <c r="N482" i="41"/>
  <c r="D328" i="41"/>
  <c r="L249" i="46"/>
  <c r="L464" i="46"/>
  <c r="M252" i="46"/>
  <c r="I500" i="42"/>
  <c r="I400" i="42"/>
  <c r="J403" i="42"/>
  <c r="F462" i="52"/>
  <c r="M439" i="15"/>
  <c r="M148" i="15"/>
  <c r="D613" i="40"/>
  <c r="N72" i="52"/>
  <c r="D75" i="52"/>
  <c r="N421" i="52"/>
  <c r="J433" i="40"/>
  <c r="J122" i="40"/>
  <c r="L198" i="31"/>
  <c r="M201" i="31"/>
  <c r="L452" i="31"/>
  <c r="D419" i="47"/>
  <c r="N452" i="32"/>
  <c r="N198" i="32"/>
  <c r="D201" i="32"/>
  <c r="D456" i="32" s="1"/>
  <c r="G299" i="47"/>
  <c r="G476" i="47"/>
  <c r="O504" i="36"/>
  <c r="O148" i="27"/>
  <c r="O439" i="27"/>
  <c r="D151" i="27"/>
  <c r="G75" i="44"/>
  <c r="F72" i="44"/>
  <c r="F421" i="44"/>
  <c r="O425" i="36"/>
  <c r="L443" i="25"/>
  <c r="I198" i="35"/>
  <c r="J201" i="35"/>
  <c r="I452" i="35"/>
  <c r="I507" i="35" s="1"/>
  <c r="I515" i="35" s="1"/>
  <c r="C552" i="35" s="1"/>
  <c r="F400" i="15"/>
  <c r="F500" i="15"/>
  <c r="G403" i="15"/>
  <c r="N452" i="44"/>
  <c r="N198" i="44"/>
  <c r="D201" i="44"/>
  <c r="D456" i="44" s="1"/>
  <c r="H421" i="29"/>
  <c r="H72" i="29"/>
  <c r="M413" i="50"/>
  <c r="J325" i="35"/>
  <c r="J482" i="35"/>
  <c r="D643" i="41"/>
  <c r="F504" i="50"/>
  <c r="K458" i="37"/>
  <c r="K223" i="37"/>
  <c r="L122" i="52"/>
  <c r="M125" i="52"/>
  <c r="L433" i="52"/>
  <c r="O486" i="47"/>
  <c r="D439" i="44"/>
  <c r="D148" i="44"/>
  <c r="F480" i="41"/>
  <c r="D616" i="42"/>
  <c r="O504" i="29"/>
  <c r="K122" i="28"/>
  <c r="K433" i="28"/>
  <c r="K500" i="50"/>
  <c r="K400" i="50"/>
  <c r="F443" i="52"/>
  <c r="N122" i="36"/>
  <c r="N433" i="36"/>
  <c r="D125" i="36"/>
  <c r="L433" i="28"/>
  <c r="L122" i="28"/>
  <c r="M125" i="28"/>
  <c r="E148" i="51"/>
  <c r="E439" i="51"/>
  <c r="K458" i="47"/>
  <c r="K223" i="47"/>
  <c r="I504" i="48"/>
  <c r="O223" i="48"/>
  <c r="O458" i="48"/>
  <c r="L148" i="25"/>
  <c r="L439" i="25"/>
  <c r="M151" i="25"/>
  <c r="I437" i="44"/>
  <c r="G433" i="51"/>
  <c r="G122" i="51"/>
  <c r="L462" i="36"/>
  <c r="E400" i="24"/>
  <c r="E500" i="24"/>
  <c r="D476" i="51"/>
  <c r="D299" i="51"/>
  <c r="K223" i="43"/>
  <c r="K458" i="43"/>
  <c r="F72" i="36"/>
  <c r="F421" i="36"/>
  <c r="G75" i="36"/>
  <c r="G421" i="43"/>
  <c r="G72" i="43"/>
  <c r="E433" i="27"/>
  <c r="E122" i="27"/>
  <c r="O468" i="46"/>
  <c r="M462" i="41"/>
  <c r="F480" i="39"/>
  <c r="G504" i="43"/>
  <c r="D616" i="37"/>
  <c r="F486" i="41"/>
  <c r="H198" i="35"/>
  <c r="H452" i="35"/>
  <c r="O421" i="39"/>
  <c r="O72" i="39"/>
  <c r="G299" i="42"/>
  <c r="G476" i="42"/>
  <c r="F443" i="15"/>
  <c r="G419" i="39"/>
  <c r="K72" i="31"/>
  <c r="K421" i="31"/>
  <c r="M482" i="51"/>
  <c r="M325" i="51"/>
  <c r="G458" i="50"/>
  <c r="G223" i="50"/>
  <c r="O425" i="40"/>
  <c r="F400" i="33"/>
  <c r="F500" i="33"/>
  <c r="G403" i="33"/>
  <c r="I464" i="48"/>
  <c r="J252" i="48"/>
  <c r="I249" i="48"/>
  <c r="F443" i="33"/>
  <c r="L443" i="32"/>
  <c r="D640" i="45"/>
  <c r="L486" i="41"/>
  <c r="J482" i="37"/>
  <c r="J325" i="37"/>
  <c r="F462" i="49"/>
  <c r="K249" i="47"/>
  <c r="K464" i="47"/>
  <c r="E458" i="43"/>
  <c r="E223" i="43"/>
  <c r="D640" i="29"/>
  <c r="H476" i="39"/>
  <c r="H299" i="39"/>
  <c r="O439" i="32"/>
  <c r="O148" i="32"/>
  <c r="L480" i="26"/>
  <c r="O443" i="36"/>
  <c r="I425" i="42"/>
  <c r="J452" i="37"/>
  <c r="J198" i="37"/>
  <c r="O462" i="35"/>
  <c r="E223" i="25"/>
  <c r="E458" i="25"/>
  <c r="I462" i="29"/>
  <c r="H249" i="45"/>
  <c r="H464" i="45"/>
  <c r="D640" i="36"/>
  <c r="H476" i="44"/>
  <c r="H299" i="44"/>
  <c r="K433" i="27"/>
  <c r="K122" i="27"/>
  <c r="L468" i="35"/>
  <c r="O72" i="27"/>
  <c r="O421" i="27"/>
  <c r="L468" i="32"/>
  <c r="K482" i="30"/>
  <c r="K325" i="30"/>
  <c r="M249" i="31"/>
  <c r="M464" i="31"/>
  <c r="L480" i="35"/>
  <c r="K500" i="35"/>
  <c r="K400" i="35"/>
  <c r="O421" i="41"/>
  <c r="O72" i="41"/>
  <c r="H458" i="50"/>
  <c r="H223" i="50"/>
  <c r="J223" i="36"/>
  <c r="J458" i="36"/>
  <c r="O439" i="30"/>
  <c r="O148" i="30"/>
  <c r="O425" i="32"/>
  <c r="O425" i="28"/>
  <c r="G75" i="24"/>
  <c r="I486" i="44"/>
  <c r="G413" i="42"/>
  <c r="I462" i="32"/>
  <c r="K249" i="52"/>
  <c r="K464" i="52"/>
  <c r="K452" i="35"/>
  <c r="K198" i="35"/>
  <c r="M400" i="50"/>
  <c r="M500" i="50"/>
  <c r="D616" i="41"/>
  <c r="F437" i="31"/>
  <c r="O486" i="40"/>
  <c r="E72" i="27"/>
  <c r="E421" i="27"/>
  <c r="L223" i="49"/>
  <c r="L458" i="49"/>
  <c r="M226" i="49"/>
  <c r="I504" i="33"/>
  <c r="M325" i="29"/>
  <c r="M482" i="29"/>
  <c r="H72" i="37"/>
  <c r="H421" i="37"/>
  <c r="K482" i="38"/>
  <c r="K507" i="38" s="1"/>
  <c r="K515" i="38" s="1"/>
  <c r="C554" i="38" s="1"/>
  <c r="K325" i="38"/>
  <c r="K458" i="46"/>
  <c r="K223" i="46"/>
  <c r="J148" i="50"/>
  <c r="J439" i="50"/>
  <c r="D619" i="41"/>
  <c r="O443" i="44"/>
  <c r="F443" i="28"/>
  <c r="K500" i="38"/>
  <c r="K400" i="38"/>
  <c r="O504" i="51"/>
  <c r="K122" i="40"/>
  <c r="K433" i="40"/>
  <c r="L504" i="39"/>
  <c r="H512" i="42"/>
  <c r="H522" i="42" s="1"/>
  <c r="M539" i="42" s="1"/>
  <c r="D458" i="24"/>
  <c r="D223" i="24"/>
  <c r="I486" i="29"/>
  <c r="L443" i="48"/>
  <c r="M421" i="47"/>
  <c r="M72" i="47"/>
  <c r="I468" i="30"/>
  <c r="M325" i="49"/>
  <c r="M482" i="49"/>
  <c r="E249" i="32"/>
  <c r="E464" i="32"/>
  <c r="L299" i="36"/>
  <c r="M302" i="36"/>
  <c r="L476" i="36"/>
  <c r="I325" i="33"/>
  <c r="I482" i="33"/>
  <c r="J328" i="33"/>
  <c r="L462" i="48"/>
  <c r="I443" i="43"/>
  <c r="D613" i="29"/>
  <c r="O72" i="49"/>
  <c r="O421" i="49"/>
  <c r="F443" i="35"/>
  <c r="O72" i="48"/>
  <c r="O421" i="48"/>
  <c r="D75" i="48"/>
  <c r="H476" i="52"/>
  <c r="H299" i="52"/>
  <c r="I443" i="29"/>
  <c r="F72" i="48"/>
  <c r="F421" i="48"/>
  <c r="F507" i="48" s="1"/>
  <c r="F515" i="48" s="1"/>
  <c r="C549" i="48" s="1"/>
  <c r="G75" i="48"/>
  <c r="M421" i="50"/>
  <c r="M72" i="50"/>
  <c r="O425" i="25"/>
  <c r="I456" i="28"/>
  <c r="M456" i="38"/>
  <c r="O480" i="39"/>
  <c r="G419" i="30"/>
  <c r="L456" i="50"/>
  <c r="D419" i="31"/>
  <c r="O122" i="33"/>
  <c r="O433" i="33"/>
  <c r="K148" i="32"/>
  <c r="K439" i="32"/>
  <c r="D634" i="39"/>
  <c r="K325" i="27"/>
  <c r="K482" i="27"/>
  <c r="E439" i="32"/>
  <c r="E148" i="32"/>
  <c r="H148" i="43"/>
  <c r="H439" i="43"/>
  <c r="O148" i="49"/>
  <c r="O439" i="49"/>
  <c r="O122" i="43"/>
  <c r="O433" i="43"/>
  <c r="D125" i="43"/>
  <c r="D198" i="42"/>
  <c r="D452" i="42"/>
  <c r="M437" i="43"/>
  <c r="L456" i="48"/>
  <c r="F462" i="42"/>
  <c r="G456" i="24"/>
  <c r="L468" i="51"/>
  <c r="L500" i="37"/>
  <c r="L400" i="37"/>
  <c r="M403" i="37"/>
  <c r="D619" i="32"/>
  <c r="E512" i="49"/>
  <c r="E522" i="49" s="1"/>
  <c r="M536" i="49" s="1"/>
  <c r="F462" i="40"/>
  <c r="M462" i="37"/>
  <c r="D643" i="25"/>
  <c r="M437" i="27"/>
  <c r="M425" i="39"/>
  <c r="N464" i="24"/>
  <c r="N249" i="24"/>
  <c r="D252" i="24"/>
  <c r="J500" i="42"/>
  <c r="J400" i="42"/>
  <c r="G413" i="24"/>
  <c r="O480" i="32"/>
  <c r="J252" i="31"/>
  <c r="L456" i="24"/>
  <c r="D637" i="15"/>
  <c r="L456" i="38"/>
  <c r="F504" i="47"/>
  <c r="F462" i="26"/>
  <c r="D425" i="37"/>
  <c r="I480" i="26"/>
  <c r="L486" i="49"/>
  <c r="H198" i="51"/>
  <c r="H452" i="51"/>
  <c r="E476" i="43"/>
  <c r="E299" i="43"/>
  <c r="K122" i="42"/>
  <c r="K433" i="42"/>
  <c r="F486" i="30"/>
  <c r="H458" i="45"/>
  <c r="H223" i="45"/>
  <c r="J421" i="40"/>
  <c r="J72" i="40"/>
  <c r="O486" i="51"/>
  <c r="D437" i="38"/>
  <c r="D486" i="52"/>
  <c r="F437" i="36"/>
  <c r="I468" i="46"/>
  <c r="F425" i="40"/>
  <c r="I468" i="32"/>
  <c r="G302" i="42"/>
  <c r="I486" i="47"/>
  <c r="L456" i="30"/>
  <c r="K512" i="42"/>
  <c r="K522" i="42" s="1"/>
  <c r="M542" i="42" s="1"/>
  <c r="O504" i="37"/>
  <c r="L400" i="45"/>
  <c r="L500" i="45"/>
  <c r="M403" i="45"/>
  <c r="O437" i="34"/>
  <c r="F437" i="43"/>
  <c r="L462" i="25"/>
  <c r="M456" i="50"/>
  <c r="M504" i="40"/>
  <c r="I480" i="50"/>
  <c r="G468" i="24"/>
  <c r="I462" i="27"/>
  <c r="M480" i="25"/>
  <c r="J480" i="39"/>
  <c r="N512" i="25"/>
  <c r="N522" i="25" s="1"/>
  <c r="M545" i="25" s="1"/>
  <c r="O486" i="30"/>
  <c r="F486" i="39"/>
  <c r="I443" i="32"/>
  <c r="L462" i="35"/>
  <c r="D125" i="33"/>
  <c r="H512" i="43"/>
  <c r="H522" i="43" s="1"/>
  <c r="M539" i="43" s="1"/>
  <c r="J425" i="45"/>
  <c r="O462" i="44"/>
  <c r="L480" i="43"/>
  <c r="O504" i="31"/>
  <c r="G468" i="43"/>
  <c r="M425" i="33"/>
  <c r="J419" i="43"/>
  <c r="J419" i="29"/>
  <c r="O425" i="52"/>
  <c r="L480" i="36"/>
  <c r="O468" i="31"/>
  <c r="I425" i="35"/>
  <c r="E512" i="30"/>
  <c r="I504" i="34"/>
  <c r="M480" i="35"/>
  <c r="D468" i="27"/>
  <c r="I480" i="45"/>
  <c r="F480" i="24"/>
  <c r="D610" i="43"/>
  <c r="G468" i="48"/>
  <c r="K512" i="52"/>
  <c r="K522" i="52" s="1"/>
  <c r="M542" i="52" s="1"/>
  <c r="I468" i="52"/>
  <c r="D480" i="31"/>
  <c r="D643" i="29"/>
  <c r="L504" i="52"/>
  <c r="D437" i="42"/>
  <c r="I468" i="35"/>
  <c r="M437" i="25"/>
  <c r="I437" i="33"/>
  <c r="F468" i="42"/>
  <c r="M486" i="30"/>
  <c r="O443" i="29"/>
  <c r="H512" i="33"/>
  <c r="H522" i="33" s="1"/>
  <c r="M539" i="33" s="1"/>
  <c r="O486" i="34"/>
  <c r="M403" i="50"/>
  <c r="D637" i="40"/>
  <c r="F504" i="39"/>
  <c r="L486" i="52"/>
  <c r="G249" i="51"/>
  <c r="G464" i="51"/>
  <c r="D640" i="32"/>
  <c r="F462" i="31"/>
  <c r="G198" i="34"/>
  <c r="G452" i="34"/>
  <c r="H223" i="51"/>
  <c r="H458" i="51"/>
  <c r="L462" i="45"/>
  <c r="L462" i="42"/>
  <c r="E512" i="52"/>
  <c r="E522" i="52" s="1"/>
  <c r="M536" i="52" s="1"/>
  <c r="O400" i="24"/>
  <c r="O500" i="24"/>
  <c r="J148" i="41"/>
  <c r="J439" i="41"/>
  <c r="O464" i="27"/>
  <c r="O249" i="27"/>
  <c r="F468" i="33"/>
  <c r="L462" i="29"/>
  <c r="D421" i="29"/>
  <c r="D72" i="29"/>
  <c r="J400" i="46"/>
  <c r="J500" i="46"/>
  <c r="M476" i="36"/>
  <c r="M507" i="36" s="1"/>
  <c r="M515" i="36" s="1"/>
  <c r="C556" i="36" s="1"/>
  <c r="M299" i="36"/>
  <c r="J458" i="26"/>
  <c r="J223" i="26"/>
  <c r="H421" i="39"/>
  <c r="H72" i="39"/>
  <c r="J223" i="48"/>
  <c r="J458" i="48"/>
  <c r="K439" i="49"/>
  <c r="K148" i="49"/>
  <c r="I456" i="35"/>
  <c r="N512" i="46"/>
  <c r="N522" i="46" s="1"/>
  <c r="M545" i="46" s="1"/>
  <c r="O325" i="37"/>
  <c r="O482" i="37"/>
  <c r="J452" i="42"/>
  <c r="J198" i="42"/>
  <c r="O456" i="32"/>
  <c r="I443" i="48"/>
  <c r="O325" i="43"/>
  <c r="O482" i="43"/>
  <c r="I504" i="24"/>
  <c r="E512" i="38"/>
  <c r="E522" i="38" s="1"/>
  <c r="M536" i="38" s="1"/>
  <c r="O468" i="32"/>
  <c r="I425" i="43"/>
  <c r="D458" i="38"/>
  <c r="D223" i="38"/>
  <c r="H325" i="40"/>
  <c r="H482" i="40"/>
  <c r="O468" i="38"/>
  <c r="G249" i="44"/>
  <c r="G464" i="44"/>
  <c r="D72" i="15"/>
  <c r="D421" i="15"/>
  <c r="D299" i="49"/>
  <c r="D476" i="49"/>
  <c r="F480" i="49"/>
  <c r="D619" i="48"/>
  <c r="F504" i="28"/>
  <c r="M482" i="37"/>
  <c r="M325" i="37"/>
  <c r="O122" i="45"/>
  <c r="O433" i="45"/>
  <c r="I437" i="40"/>
  <c r="E512" i="42"/>
  <c r="E522" i="42" s="1"/>
  <c r="M536" i="42" s="1"/>
  <c r="O504" i="28"/>
  <c r="M504" i="33"/>
  <c r="O443" i="38"/>
  <c r="M462" i="28"/>
  <c r="O468" i="28"/>
  <c r="D201" i="42"/>
  <c r="D456" i="42" s="1"/>
  <c r="D480" i="46"/>
  <c r="D468" i="52"/>
  <c r="G456" i="32"/>
  <c r="G302" i="47"/>
  <c r="M437" i="26"/>
  <c r="M462" i="51"/>
  <c r="J151" i="41"/>
  <c r="D480" i="48"/>
  <c r="G443" i="25"/>
  <c r="AO119" i="17"/>
  <c r="AR119" i="17"/>
  <c r="AT119" i="17"/>
  <c r="AQ119" i="17"/>
  <c r="AR113" i="17"/>
  <c r="AT113" i="17"/>
  <c r="AQ113" i="17"/>
  <c r="AO113" i="17"/>
  <c r="AQ140" i="17"/>
  <c r="AT140" i="17"/>
  <c r="AR140" i="17"/>
  <c r="AO140" i="17"/>
  <c r="AO137" i="17"/>
  <c r="AT137" i="17"/>
  <c r="AQ137" i="17"/>
  <c r="AR137" i="17"/>
  <c r="AR19" i="17"/>
  <c r="AO19" i="17"/>
  <c r="AQ19" i="17"/>
  <c r="AT19" i="17"/>
  <c r="C630" i="29"/>
  <c r="C626" i="29"/>
  <c r="C628" i="29"/>
  <c r="C623" i="29"/>
  <c r="C624" i="29"/>
  <c r="C629" i="29"/>
  <c r="C625" i="29"/>
  <c r="C622" i="29"/>
  <c r="C621" i="29"/>
  <c r="C627" i="29"/>
  <c r="J75" i="34"/>
  <c r="I72" i="34"/>
  <c r="I421" i="34"/>
  <c r="M439" i="24"/>
  <c r="M148" i="24"/>
  <c r="J504" i="27"/>
  <c r="J223" i="50"/>
  <c r="J458" i="50"/>
  <c r="J226" i="50"/>
  <c r="F148" i="33"/>
  <c r="F439" i="33"/>
  <c r="G151" i="33"/>
  <c r="H325" i="32"/>
  <c r="H482" i="32"/>
  <c r="H148" i="28"/>
  <c r="H439" i="28"/>
  <c r="H122" i="32"/>
  <c r="H433" i="32"/>
  <c r="M433" i="50"/>
  <c r="M122" i="50"/>
  <c r="G72" i="15"/>
  <c r="G421" i="15"/>
  <c r="K476" i="41"/>
  <c r="K299" i="41"/>
  <c r="L437" i="31"/>
  <c r="F249" i="25"/>
  <c r="F464" i="25"/>
  <c r="G252" i="25"/>
  <c r="G421" i="34"/>
  <c r="G72" i="34"/>
  <c r="O480" i="48"/>
  <c r="M482" i="40"/>
  <c r="M325" i="40"/>
  <c r="E198" i="49"/>
  <c r="E452" i="49"/>
  <c r="L456" i="27"/>
  <c r="L468" i="45"/>
  <c r="I456" i="24"/>
  <c r="D610" i="33"/>
  <c r="E458" i="35"/>
  <c r="E223" i="35"/>
  <c r="H439" i="34"/>
  <c r="H148" i="34"/>
  <c r="O437" i="29"/>
  <c r="I462" i="47"/>
  <c r="G476" i="34"/>
  <c r="G299" i="34"/>
  <c r="J325" i="51"/>
  <c r="J482" i="51"/>
  <c r="I437" i="41"/>
  <c r="G480" i="25"/>
  <c r="O456" i="25"/>
  <c r="O486" i="50"/>
  <c r="J75" i="48"/>
  <c r="I72" i="48"/>
  <c r="I421" i="48"/>
  <c r="I456" i="48"/>
  <c r="F468" i="51"/>
  <c r="D480" i="47"/>
  <c r="F480" i="28"/>
  <c r="G433" i="42"/>
  <c r="G122" i="42"/>
  <c r="O425" i="38"/>
  <c r="G413" i="41"/>
  <c r="D468" i="49"/>
  <c r="F486" i="38"/>
  <c r="L486" i="43"/>
  <c r="L468" i="29"/>
  <c r="G456" i="30"/>
  <c r="I480" i="49"/>
  <c r="I504" i="52"/>
  <c r="K512" i="25"/>
  <c r="K522" i="25" s="1"/>
  <c r="M542" i="25" s="1"/>
  <c r="O249" i="46"/>
  <c r="O464" i="46"/>
  <c r="D252" i="46"/>
  <c r="G400" i="42"/>
  <c r="G500" i="42"/>
  <c r="L425" i="28"/>
  <c r="D504" i="32"/>
  <c r="G468" i="52"/>
  <c r="M486" i="44"/>
  <c r="M468" i="36"/>
  <c r="D486" i="33"/>
  <c r="D443" i="47"/>
  <c r="G468" i="47"/>
  <c r="G419" i="33"/>
  <c r="M413" i="39"/>
  <c r="I148" i="27"/>
  <c r="I439" i="27"/>
  <c r="J151" i="27"/>
  <c r="E482" i="51"/>
  <c r="E325" i="51"/>
  <c r="I504" i="43"/>
  <c r="L476" i="33"/>
  <c r="L299" i="33"/>
  <c r="M302" i="33"/>
  <c r="M299" i="41"/>
  <c r="M476" i="41"/>
  <c r="G433" i="41"/>
  <c r="G122" i="41"/>
  <c r="I486" i="27"/>
  <c r="J122" i="25"/>
  <c r="J433" i="25"/>
  <c r="M452" i="43"/>
  <c r="M198" i="43"/>
  <c r="F480" i="48"/>
  <c r="G482" i="37"/>
  <c r="G325" i="37"/>
  <c r="H72" i="46"/>
  <c r="H421" i="46"/>
  <c r="O504" i="44"/>
  <c r="F452" i="41"/>
  <c r="F507" i="41" s="1"/>
  <c r="F515" i="41" s="1"/>
  <c r="C549" i="41" s="1"/>
  <c r="F198" i="41"/>
  <c r="G201" i="41"/>
  <c r="I504" i="42"/>
  <c r="D613" i="38"/>
  <c r="L504" i="26"/>
  <c r="G500" i="26"/>
  <c r="G400" i="26"/>
  <c r="L462" i="49"/>
  <c r="N439" i="24"/>
  <c r="N148" i="24"/>
  <c r="D151" i="24"/>
  <c r="K325" i="43"/>
  <c r="K482" i="43"/>
  <c r="F486" i="28"/>
  <c r="N458" i="35"/>
  <c r="N223" i="35"/>
  <c r="D226" i="35"/>
  <c r="M198" i="33"/>
  <c r="M452" i="33"/>
  <c r="M443" i="42"/>
  <c r="L464" i="42"/>
  <c r="L249" i="42"/>
  <c r="M252" i="42"/>
  <c r="D151" i="33"/>
  <c r="E72" i="33"/>
  <c r="E421" i="33"/>
  <c r="L425" i="50"/>
  <c r="I486" i="42"/>
  <c r="D486" i="46"/>
  <c r="M439" i="35"/>
  <c r="M148" i="35"/>
  <c r="E299" i="36"/>
  <c r="E476" i="36"/>
  <c r="E452" i="47"/>
  <c r="E198" i="47"/>
  <c r="L456" i="40"/>
  <c r="M500" i="45"/>
  <c r="M400" i="45"/>
  <c r="E458" i="37"/>
  <c r="E223" i="37"/>
  <c r="K198" i="39"/>
  <c r="K452" i="39"/>
  <c r="D148" i="28"/>
  <c r="D439" i="28"/>
  <c r="O452" i="45"/>
  <c r="O198" i="45"/>
  <c r="O425" i="49"/>
  <c r="O504" i="25"/>
  <c r="H458" i="44"/>
  <c r="H223" i="44"/>
  <c r="L122" i="39"/>
  <c r="M125" i="39"/>
  <c r="L433" i="39"/>
  <c r="L507" i="39" s="1"/>
  <c r="L515" i="39" s="1"/>
  <c r="C555" i="39" s="1"/>
  <c r="J223" i="35"/>
  <c r="J458" i="35"/>
  <c r="O299" i="29"/>
  <c r="O476" i="29"/>
  <c r="F400" i="45"/>
  <c r="F500" i="45"/>
  <c r="G403" i="45"/>
  <c r="M464" i="34"/>
  <c r="M249" i="34"/>
  <c r="K198" i="52"/>
  <c r="K452" i="52"/>
  <c r="D640" i="46"/>
  <c r="L437" i="34"/>
  <c r="G325" i="36"/>
  <c r="G482" i="36"/>
  <c r="D302" i="34"/>
  <c r="N299" i="34"/>
  <c r="N476" i="34"/>
  <c r="H464" i="46"/>
  <c r="H249" i="46"/>
  <c r="L452" i="34"/>
  <c r="L198" i="34"/>
  <c r="M201" i="34"/>
  <c r="G201" i="31"/>
  <c r="F452" i="31"/>
  <c r="F198" i="31"/>
  <c r="L198" i="25"/>
  <c r="L452" i="25"/>
  <c r="M201" i="25"/>
  <c r="M464" i="52"/>
  <c r="M249" i="52"/>
  <c r="M482" i="15"/>
  <c r="M325" i="15"/>
  <c r="F443" i="45"/>
  <c r="N439" i="50"/>
  <c r="N148" i="50"/>
  <c r="D151" i="50"/>
  <c r="H325" i="47"/>
  <c r="H482" i="47"/>
  <c r="H507" i="47" s="1"/>
  <c r="H515" i="47" s="1"/>
  <c r="C551" i="47" s="1"/>
  <c r="I462" i="25"/>
  <c r="L462" i="43"/>
  <c r="J299" i="41"/>
  <c r="J476" i="41"/>
  <c r="H452" i="34"/>
  <c r="H198" i="34"/>
  <c r="H439" i="37"/>
  <c r="H148" i="37"/>
  <c r="K476" i="24"/>
  <c r="K299" i="24"/>
  <c r="D504" i="41"/>
  <c r="L486" i="44"/>
  <c r="M419" i="45"/>
  <c r="J413" i="45"/>
  <c r="O504" i="34"/>
  <c r="O421" i="50"/>
  <c r="O72" i="50"/>
  <c r="D75" i="50"/>
  <c r="D198" i="33"/>
  <c r="D452" i="33"/>
  <c r="I482" i="25"/>
  <c r="I325" i="25"/>
  <c r="J328" i="25"/>
  <c r="G458" i="36"/>
  <c r="G223" i="36"/>
  <c r="O456" i="26"/>
  <c r="M480" i="24"/>
  <c r="I504" i="27"/>
  <c r="O456" i="29"/>
  <c r="I486" i="28"/>
  <c r="N433" i="41"/>
  <c r="N507" i="41" s="1"/>
  <c r="N515" i="41" s="1"/>
  <c r="C557" i="41" s="1"/>
  <c r="N122" i="41"/>
  <c r="D125" i="41"/>
  <c r="K249" i="40"/>
  <c r="K464" i="40"/>
  <c r="O437" i="26"/>
  <c r="F480" i="45"/>
  <c r="L425" i="51"/>
  <c r="G439" i="35"/>
  <c r="G148" i="35"/>
  <c r="F437" i="26"/>
  <c r="M452" i="27"/>
  <c r="M198" i="27"/>
  <c r="D198" i="24"/>
  <c r="D452" i="24"/>
  <c r="E249" i="28"/>
  <c r="E464" i="28"/>
  <c r="L437" i="36"/>
  <c r="J325" i="43"/>
  <c r="J482" i="43"/>
  <c r="D619" i="30"/>
  <c r="L504" i="41"/>
  <c r="O433" i="46"/>
  <c r="O122" i="46"/>
  <c r="K198" i="46"/>
  <c r="K452" i="46"/>
  <c r="G400" i="38"/>
  <c r="G500" i="38"/>
  <c r="L462" i="26"/>
  <c r="F437" i="45"/>
  <c r="K299" i="29"/>
  <c r="K476" i="29"/>
  <c r="G421" i="33"/>
  <c r="G72" i="33"/>
  <c r="G476" i="43"/>
  <c r="G299" i="43"/>
  <c r="D439" i="25"/>
  <c r="D148" i="25"/>
  <c r="O400" i="44"/>
  <c r="O500" i="44"/>
  <c r="O437" i="36"/>
  <c r="D635" i="36" s="1"/>
  <c r="F425" i="29"/>
  <c r="O433" i="40"/>
  <c r="O122" i="40"/>
  <c r="O148" i="52"/>
  <c r="O439" i="52"/>
  <c r="I456" i="29"/>
  <c r="O437" i="35"/>
  <c r="F462" i="41"/>
  <c r="H482" i="51"/>
  <c r="H325" i="51"/>
  <c r="N512" i="51"/>
  <c r="N522" i="51" s="1"/>
  <c r="M545" i="51" s="1"/>
  <c r="F486" i="27"/>
  <c r="G504" i="39"/>
  <c r="I462" i="24"/>
  <c r="I468" i="36"/>
  <c r="F486" i="37"/>
  <c r="D464" i="50"/>
  <c r="D249" i="50"/>
  <c r="H148" i="42"/>
  <c r="H439" i="42"/>
  <c r="J439" i="27"/>
  <c r="J148" i="27"/>
  <c r="H148" i="51"/>
  <c r="H439" i="51"/>
  <c r="L456" i="45"/>
  <c r="E464" i="37"/>
  <c r="E249" i="37"/>
  <c r="H458" i="29"/>
  <c r="H223" i="29"/>
  <c r="G223" i="37"/>
  <c r="G458" i="37"/>
  <c r="M464" i="30"/>
  <c r="M249" i="30"/>
  <c r="E421" i="46"/>
  <c r="E72" i="46"/>
  <c r="E482" i="42"/>
  <c r="E325" i="42"/>
  <c r="J421" i="47"/>
  <c r="J72" i="47"/>
  <c r="J421" i="41"/>
  <c r="J72" i="41"/>
  <c r="M458" i="48"/>
  <c r="M223" i="48"/>
  <c r="O443" i="26"/>
  <c r="M433" i="49"/>
  <c r="M122" i="49"/>
  <c r="D613" i="28"/>
  <c r="F480" i="47"/>
  <c r="M480" i="37"/>
  <c r="I437" i="31"/>
  <c r="O486" i="25"/>
  <c r="J201" i="38"/>
  <c r="I452" i="38"/>
  <c r="I507" i="38" s="1"/>
  <c r="I515" i="38" s="1"/>
  <c r="C552" i="38" s="1"/>
  <c r="I198" i="38"/>
  <c r="E464" i="51"/>
  <c r="E249" i="51"/>
  <c r="O486" i="29"/>
  <c r="M325" i="52"/>
  <c r="M482" i="52"/>
  <c r="L425" i="38"/>
  <c r="H439" i="24"/>
  <c r="H148" i="24"/>
  <c r="N512" i="43"/>
  <c r="N522" i="43" s="1"/>
  <c r="M545" i="43" s="1"/>
  <c r="E476" i="25"/>
  <c r="E299" i="25"/>
  <c r="I468" i="33"/>
  <c r="L468" i="25"/>
  <c r="H400" i="34"/>
  <c r="H500" i="34"/>
  <c r="M437" i="48"/>
  <c r="L486" i="46"/>
  <c r="G437" i="26"/>
  <c r="J328" i="38"/>
  <c r="M226" i="48"/>
  <c r="L223" i="48"/>
  <c r="L458" i="48"/>
  <c r="L507" i="48" s="1"/>
  <c r="L515" i="48" s="1"/>
  <c r="C555" i="48" s="1"/>
  <c r="F468" i="28"/>
  <c r="I443" i="37"/>
  <c r="J201" i="52"/>
  <c r="M201" i="32"/>
  <c r="O437" i="39"/>
  <c r="O468" i="33"/>
  <c r="G462" i="35"/>
  <c r="I468" i="38"/>
  <c r="K223" i="36"/>
  <c r="K458" i="36"/>
  <c r="I456" i="45"/>
  <c r="O425" i="41"/>
  <c r="O249" i="49"/>
  <c r="O464" i="49"/>
  <c r="K198" i="49"/>
  <c r="K452" i="49"/>
  <c r="L443" i="46"/>
  <c r="J122" i="52"/>
  <c r="J433" i="52"/>
  <c r="K299" i="40"/>
  <c r="K476" i="40"/>
  <c r="J458" i="46"/>
  <c r="J223" i="46"/>
  <c r="F486" i="48"/>
  <c r="D613" i="50"/>
  <c r="I456" i="49"/>
  <c r="N72" i="51"/>
  <c r="N421" i="51"/>
  <c r="D75" i="51"/>
  <c r="M437" i="30"/>
  <c r="I468" i="34"/>
  <c r="J443" i="48"/>
  <c r="O468" i="41"/>
  <c r="O462" i="31"/>
  <c r="G198" i="27"/>
  <c r="G452" i="27"/>
  <c r="H400" i="50"/>
  <c r="H500" i="50"/>
  <c r="M328" i="29"/>
  <c r="L486" i="32"/>
  <c r="J425" i="38"/>
  <c r="O443" i="47"/>
  <c r="D462" i="38"/>
  <c r="D443" i="35"/>
  <c r="I425" i="48"/>
  <c r="H325" i="49"/>
  <c r="H482" i="49"/>
  <c r="I437" i="45"/>
  <c r="J452" i="35"/>
  <c r="J198" i="35"/>
  <c r="O480" i="15"/>
  <c r="O425" i="46"/>
  <c r="M75" i="47"/>
  <c r="L421" i="47"/>
  <c r="L72" i="47"/>
  <c r="D619" i="49"/>
  <c r="D252" i="28"/>
  <c r="F437" i="28"/>
  <c r="G413" i="32"/>
  <c r="D613" i="48"/>
  <c r="I437" i="49"/>
  <c r="J419" i="40"/>
  <c r="I443" i="50"/>
  <c r="M456" i="46"/>
  <c r="D425" i="28"/>
  <c r="O480" i="31"/>
  <c r="G75" i="29"/>
  <c r="L468" i="37"/>
  <c r="D75" i="46"/>
  <c r="N421" i="46"/>
  <c r="N72" i="46"/>
  <c r="F437" i="34"/>
  <c r="O443" i="15"/>
  <c r="O462" i="25"/>
  <c r="L325" i="33"/>
  <c r="L482" i="33"/>
  <c r="M328" i="33"/>
  <c r="F480" i="31"/>
  <c r="F425" i="33"/>
  <c r="F504" i="44"/>
  <c r="I443" i="28"/>
  <c r="D201" i="33"/>
  <c r="D456" i="33" s="1"/>
  <c r="O456" i="39"/>
  <c r="D425" i="31"/>
  <c r="L504" i="36"/>
  <c r="G486" i="30"/>
  <c r="L504" i="38"/>
  <c r="O437" i="25"/>
  <c r="G486" i="48"/>
  <c r="F437" i="51"/>
  <c r="J226" i="41"/>
  <c r="I223" i="41"/>
  <c r="I458" i="41"/>
  <c r="I507" i="41" s="1"/>
  <c r="I515" i="41" s="1"/>
  <c r="C552" i="41" s="1"/>
  <c r="L443" i="39"/>
  <c r="L122" i="42"/>
  <c r="L433" i="42"/>
  <c r="M125" i="42"/>
  <c r="D610" i="24"/>
  <c r="E512" i="15"/>
  <c r="E522" i="15" s="1"/>
  <c r="M536" i="15" s="1"/>
  <c r="O462" i="38"/>
  <c r="M75" i="46"/>
  <c r="O223" i="43"/>
  <c r="O458" i="43"/>
  <c r="D610" i="41"/>
  <c r="L425" i="15"/>
  <c r="G468" i="49"/>
  <c r="L468" i="41"/>
  <c r="I468" i="51"/>
  <c r="O456" i="36"/>
  <c r="I443" i="27"/>
  <c r="O425" i="48"/>
  <c r="J456" i="26"/>
  <c r="O468" i="36"/>
  <c r="F468" i="37"/>
  <c r="E512" i="34"/>
  <c r="E522" i="34" s="1"/>
  <c r="M536" i="34" s="1"/>
  <c r="F443" i="27"/>
  <c r="F504" i="40"/>
  <c r="L462" i="52"/>
  <c r="I480" i="40"/>
  <c r="M413" i="38"/>
  <c r="G504" i="24"/>
  <c r="I504" i="28"/>
  <c r="D610" i="42"/>
  <c r="J480" i="27"/>
  <c r="J75" i="41"/>
  <c r="F443" i="32"/>
  <c r="O462" i="43"/>
  <c r="O437" i="42"/>
  <c r="I486" i="45"/>
  <c r="F462" i="47"/>
  <c r="M504" i="27"/>
  <c r="M328" i="15"/>
  <c r="D613" i="34"/>
  <c r="F425" i="24"/>
  <c r="D458" i="30"/>
  <c r="D223" i="30"/>
  <c r="G482" i="50"/>
  <c r="G325" i="50"/>
  <c r="J482" i="27"/>
  <c r="J325" i="27"/>
  <c r="I480" i="15"/>
  <c r="O456" i="44"/>
  <c r="H148" i="38"/>
  <c r="H439" i="38"/>
  <c r="I480" i="35"/>
  <c r="E299" i="39"/>
  <c r="E476" i="39"/>
  <c r="K148" i="47"/>
  <c r="K439" i="47"/>
  <c r="O462" i="47"/>
  <c r="O504" i="30"/>
  <c r="D122" i="32"/>
  <c r="D433" i="32"/>
  <c r="H458" i="42"/>
  <c r="H223" i="42"/>
  <c r="H223" i="43"/>
  <c r="H458" i="43"/>
  <c r="M439" i="47"/>
  <c r="M148" i="47"/>
  <c r="M299" i="42"/>
  <c r="M476" i="42"/>
  <c r="I504" i="39"/>
  <c r="M122" i="48"/>
  <c r="M433" i="48"/>
  <c r="F480" i="33"/>
  <c r="E122" i="31"/>
  <c r="E433" i="31"/>
  <c r="E507" i="31" s="1"/>
  <c r="E515" i="31" s="1"/>
  <c r="C548" i="31" s="1"/>
  <c r="M299" i="52"/>
  <c r="M476" i="52"/>
  <c r="K464" i="15"/>
  <c r="K249" i="15"/>
  <c r="I486" i="41"/>
  <c r="L468" i="52"/>
  <c r="G400" i="44"/>
  <c r="G500" i="44"/>
  <c r="J223" i="32"/>
  <c r="J458" i="32"/>
  <c r="M452" i="28"/>
  <c r="M198" i="28"/>
  <c r="H421" i="34"/>
  <c r="H72" i="34"/>
  <c r="G476" i="44"/>
  <c r="G299" i="44"/>
  <c r="L425" i="35"/>
  <c r="G299" i="15"/>
  <c r="G476" i="15"/>
  <c r="I437" i="48"/>
  <c r="F486" i="34"/>
  <c r="O462" i="28"/>
  <c r="D421" i="52"/>
  <c r="D72" i="52"/>
  <c r="E439" i="52"/>
  <c r="E148" i="52"/>
  <c r="O72" i="15"/>
  <c r="O421" i="15"/>
  <c r="M75" i="52"/>
  <c r="O223" i="52"/>
  <c r="O458" i="52"/>
  <c r="D122" i="28"/>
  <c r="D433" i="28"/>
  <c r="F462" i="43"/>
  <c r="G486" i="39"/>
  <c r="G328" i="50"/>
  <c r="D643" i="50"/>
  <c r="J456" i="34"/>
  <c r="M328" i="52"/>
  <c r="D443" i="46"/>
  <c r="J425" i="52"/>
  <c r="G403" i="26"/>
  <c r="G443" i="47"/>
  <c r="G437" i="29"/>
  <c r="M462" i="30"/>
  <c r="D480" i="45"/>
  <c r="M125" i="41"/>
  <c r="M425" i="27"/>
  <c r="M504" i="29"/>
  <c r="D328" i="37"/>
  <c r="G462" i="41"/>
  <c r="J201" i="46"/>
  <c r="G226" i="50"/>
  <c r="M456" i="49"/>
  <c r="M201" i="28"/>
  <c r="G151" i="38"/>
  <c r="M486" i="38"/>
  <c r="M443" i="41"/>
  <c r="M443" i="39"/>
  <c r="D226" i="48"/>
  <c r="AQ155" i="17"/>
  <c r="AR155" i="17"/>
  <c r="AO155" i="17"/>
  <c r="AT155" i="17"/>
  <c r="AT22" i="17"/>
  <c r="AQ22" i="17"/>
  <c r="AO22" i="17"/>
  <c r="AR22" i="17"/>
  <c r="AO10" i="17"/>
  <c r="AT10" i="17"/>
  <c r="AP222" i="17"/>
  <c r="AR10" i="17"/>
  <c r="AQ10" i="17"/>
  <c r="F504" i="34"/>
  <c r="K72" i="24"/>
  <c r="K421" i="24"/>
  <c r="F425" i="30"/>
  <c r="O443" i="37"/>
  <c r="O480" i="47"/>
  <c r="E482" i="45"/>
  <c r="E325" i="45"/>
  <c r="K249" i="32"/>
  <c r="K464" i="32"/>
  <c r="E452" i="43"/>
  <c r="E198" i="43"/>
  <c r="D400" i="36"/>
  <c r="D500" i="36"/>
  <c r="G148" i="28"/>
  <c r="G439" i="28"/>
  <c r="O482" i="35"/>
  <c r="O325" i="35"/>
  <c r="I462" i="30"/>
  <c r="G325" i="26"/>
  <c r="G482" i="26"/>
  <c r="J419" i="41"/>
  <c r="I504" i="51"/>
  <c r="H325" i="35"/>
  <c r="H482" i="35"/>
  <c r="M504" i="15"/>
  <c r="L486" i="51"/>
  <c r="I249" i="27"/>
  <c r="I464" i="27"/>
  <c r="I507" i="27" s="1"/>
  <c r="I515" i="27" s="1"/>
  <c r="C552" i="27" s="1"/>
  <c r="J252" i="27"/>
  <c r="D452" i="37"/>
  <c r="D198" i="37"/>
  <c r="J458" i="31"/>
  <c r="J223" i="31"/>
  <c r="M223" i="39"/>
  <c r="M458" i="39"/>
  <c r="O468" i="27"/>
  <c r="J468" i="39"/>
  <c r="D464" i="24"/>
  <c r="D249" i="24"/>
  <c r="M480" i="26"/>
  <c r="O437" i="32"/>
  <c r="F480" i="46"/>
  <c r="J437" i="46"/>
  <c r="M437" i="24"/>
  <c r="G458" i="26"/>
  <c r="G223" i="26"/>
  <c r="O452" i="41"/>
  <c r="O198" i="41"/>
  <c r="D325" i="24"/>
  <c r="D482" i="24"/>
  <c r="K439" i="33"/>
  <c r="K148" i="33"/>
  <c r="J452" i="33"/>
  <c r="J198" i="33"/>
  <c r="L443" i="38"/>
  <c r="D443" i="51"/>
  <c r="M437" i="49"/>
  <c r="G403" i="51"/>
  <c r="I437" i="52"/>
  <c r="E148" i="15"/>
  <c r="E439" i="15"/>
  <c r="J122" i="45"/>
  <c r="J433" i="45"/>
  <c r="O122" i="28"/>
  <c r="O433" i="28"/>
  <c r="F433" i="35"/>
  <c r="F507" i="35" s="1"/>
  <c r="F515" i="35" s="1"/>
  <c r="C549" i="35" s="1"/>
  <c r="F122" i="35"/>
  <c r="G125" i="35"/>
  <c r="O439" i="48"/>
  <c r="O148" i="48"/>
  <c r="F425" i="39"/>
  <c r="N452" i="34"/>
  <c r="N198" i="34"/>
  <c r="D201" i="34"/>
  <c r="D456" i="34" s="1"/>
  <c r="J452" i="40"/>
  <c r="J198" i="40"/>
  <c r="J201" i="40"/>
  <c r="E148" i="27"/>
  <c r="E439" i="27"/>
  <c r="F443" i="39"/>
  <c r="F462" i="45"/>
  <c r="F421" i="25"/>
  <c r="F507" i="25" s="1"/>
  <c r="F515" i="25" s="1"/>
  <c r="C549" i="25" s="1"/>
  <c r="G75" i="25"/>
  <c r="F72" i="25"/>
  <c r="E500" i="26"/>
  <c r="E400" i="26"/>
  <c r="H452" i="48"/>
  <c r="H198" i="48"/>
  <c r="H458" i="27"/>
  <c r="H223" i="27"/>
  <c r="L504" i="34"/>
  <c r="I299" i="42"/>
  <c r="I476" i="42"/>
  <c r="J302" i="42"/>
  <c r="I325" i="44"/>
  <c r="J328" i="44"/>
  <c r="I482" i="44"/>
  <c r="K400" i="34"/>
  <c r="K500" i="34"/>
  <c r="H464" i="34"/>
  <c r="H249" i="34"/>
  <c r="O486" i="24"/>
  <c r="G439" i="33"/>
  <c r="G148" i="33"/>
  <c r="G148" i="46"/>
  <c r="G439" i="46"/>
  <c r="M325" i="47"/>
  <c r="M482" i="47"/>
  <c r="I425" i="50"/>
  <c r="H249" i="42"/>
  <c r="H464" i="42"/>
  <c r="N464" i="50"/>
  <c r="N249" i="50"/>
  <c r="D252" i="50"/>
  <c r="L437" i="51"/>
  <c r="F486" i="43"/>
  <c r="G72" i="38"/>
  <c r="G421" i="38"/>
  <c r="G75" i="38"/>
  <c r="G201" i="48"/>
  <c r="K512" i="47"/>
  <c r="K522" i="47" s="1"/>
  <c r="M542" i="47" s="1"/>
  <c r="O400" i="37"/>
  <c r="O500" i="37"/>
  <c r="H400" i="15"/>
  <c r="H500" i="15"/>
  <c r="K421" i="28"/>
  <c r="K72" i="28"/>
  <c r="E500" i="48"/>
  <c r="E400" i="48"/>
  <c r="F500" i="30"/>
  <c r="F507" i="30" s="1"/>
  <c r="F515" i="30" s="1"/>
  <c r="F400" i="30"/>
  <c r="G403" i="30"/>
  <c r="J425" i="31"/>
  <c r="N433" i="32"/>
  <c r="N507" i="32" s="1"/>
  <c r="N515" i="32" s="1"/>
  <c r="C557" i="32" s="1"/>
  <c r="N122" i="32"/>
  <c r="D125" i="32"/>
  <c r="I437" i="24"/>
  <c r="O198" i="27"/>
  <c r="O452" i="27"/>
  <c r="K249" i="46"/>
  <c r="K464" i="46"/>
  <c r="O443" i="39"/>
  <c r="H500" i="38"/>
  <c r="H400" i="38"/>
  <c r="N223" i="29"/>
  <c r="N458" i="29"/>
  <c r="D226" i="29"/>
  <c r="F486" i="33"/>
  <c r="H249" i="37"/>
  <c r="H464" i="37"/>
  <c r="L437" i="49"/>
  <c r="O462" i="51"/>
  <c r="F480" i="37"/>
  <c r="J249" i="43"/>
  <c r="J464" i="43"/>
  <c r="G458" i="29"/>
  <c r="G223" i="29"/>
  <c r="D299" i="25"/>
  <c r="D476" i="25"/>
  <c r="H299" i="42"/>
  <c r="H476" i="42"/>
  <c r="L464" i="28"/>
  <c r="L249" i="28"/>
  <c r="M252" i="28"/>
  <c r="F480" i="51"/>
  <c r="N458" i="15"/>
  <c r="N223" i="15"/>
  <c r="D226" i="15"/>
  <c r="L443" i="40"/>
  <c r="D419" i="46"/>
  <c r="G456" i="29"/>
  <c r="I456" i="39"/>
  <c r="L482" i="50"/>
  <c r="L507" i="50" s="1"/>
  <c r="L515" i="50" s="1"/>
  <c r="C555" i="50" s="1"/>
  <c r="L325" i="50"/>
  <c r="M328" i="50"/>
  <c r="N148" i="40"/>
  <c r="N439" i="40"/>
  <c r="D151" i="40"/>
  <c r="O425" i="29"/>
  <c r="G75" i="43"/>
  <c r="O468" i="52"/>
  <c r="G462" i="25"/>
  <c r="J413" i="25"/>
  <c r="L443" i="27"/>
  <c r="D616" i="44"/>
  <c r="O443" i="51"/>
  <c r="M476" i="15"/>
  <c r="M299" i="15"/>
  <c r="F486" i="32"/>
  <c r="E249" i="45"/>
  <c r="E464" i="45"/>
  <c r="I443" i="41"/>
  <c r="E223" i="32"/>
  <c r="E458" i="32"/>
  <c r="L486" i="37"/>
  <c r="I425" i="30"/>
  <c r="O486" i="26"/>
  <c r="D325" i="36"/>
  <c r="D482" i="36"/>
  <c r="I425" i="47"/>
  <c r="M122" i="35"/>
  <c r="M433" i="35"/>
  <c r="O458" i="30"/>
  <c r="O223" i="30"/>
  <c r="G433" i="24"/>
  <c r="G122" i="24"/>
  <c r="G125" i="24"/>
  <c r="O462" i="33"/>
  <c r="O500" i="50"/>
  <c r="O400" i="50"/>
  <c r="D403" i="50"/>
  <c r="F462" i="25"/>
  <c r="D72" i="27"/>
  <c r="D421" i="27"/>
  <c r="I480" i="51"/>
  <c r="G433" i="46"/>
  <c r="G122" i="46"/>
  <c r="M223" i="25"/>
  <c r="M458" i="25"/>
  <c r="G421" i="32"/>
  <c r="G72" i="32"/>
  <c r="K249" i="26"/>
  <c r="K464" i="26"/>
  <c r="O480" i="37"/>
  <c r="L425" i="43"/>
  <c r="J433" i="49"/>
  <c r="J122" i="49"/>
  <c r="J249" i="44"/>
  <c r="J464" i="44"/>
  <c r="J252" i="44"/>
  <c r="I480" i="27"/>
  <c r="O468" i="44"/>
  <c r="G299" i="29"/>
  <c r="G476" i="29"/>
  <c r="I480" i="47"/>
  <c r="L480" i="24"/>
  <c r="J458" i="24"/>
  <c r="J223" i="24"/>
  <c r="O480" i="28"/>
  <c r="O452" i="51"/>
  <c r="O198" i="51"/>
  <c r="J148" i="40"/>
  <c r="J439" i="40"/>
  <c r="L425" i="31"/>
  <c r="J223" i="39"/>
  <c r="J458" i="39"/>
  <c r="H249" i="40"/>
  <c r="H464" i="40"/>
  <c r="E476" i="41"/>
  <c r="E299" i="41"/>
  <c r="J72" i="43"/>
  <c r="J421" i="43"/>
  <c r="L468" i="47"/>
  <c r="O421" i="35"/>
  <c r="O72" i="35"/>
  <c r="D75" i="35"/>
  <c r="O437" i="48"/>
  <c r="D500" i="43"/>
  <c r="D400" i="43"/>
  <c r="D500" i="24"/>
  <c r="D400" i="24"/>
  <c r="O486" i="45"/>
  <c r="D439" i="30"/>
  <c r="D148" i="30"/>
  <c r="D452" i="36"/>
  <c r="D198" i="36"/>
  <c r="M299" i="45"/>
  <c r="M476" i="45"/>
  <c r="K458" i="39"/>
  <c r="K223" i="39"/>
  <c r="D439" i="24"/>
  <c r="D148" i="24"/>
  <c r="K452" i="48"/>
  <c r="K198" i="48"/>
  <c r="E476" i="38"/>
  <c r="E299" i="38"/>
  <c r="E223" i="42"/>
  <c r="E458" i="42"/>
  <c r="L468" i="40"/>
  <c r="H421" i="41"/>
  <c r="H72" i="41"/>
  <c r="G75" i="41"/>
  <c r="D500" i="45"/>
  <c r="D400" i="45"/>
  <c r="L504" i="30"/>
  <c r="O480" i="33"/>
  <c r="M413" i="25"/>
  <c r="F468" i="15"/>
  <c r="L425" i="29"/>
  <c r="G456" i="36"/>
  <c r="I486" i="31"/>
  <c r="G480" i="28"/>
  <c r="J443" i="38"/>
  <c r="G419" i="38"/>
  <c r="H512" i="32"/>
  <c r="H522" i="32" s="1"/>
  <c r="M539" i="32" s="1"/>
  <c r="L468" i="50"/>
  <c r="E148" i="30"/>
  <c r="E439" i="30"/>
  <c r="I486" i="25"/>
  <c r="K421" i="50"/>
  <c r="K72" i="50"/>
  <c r="G437" i="38"/>
  <c r="G476" i="31"/>
  <c r="G299" i="31"/>
  <c r="M223" i="52"/>
  <c r="M458" i="52"/>
  <c r="M226" i="52"/>
  <c r="O443" i="33"/>
  <c r="I462" i="42"/>
  <c r="L504" i="37"/>
  <c r="L443" i="47"/>
  <c r="L456" i="25"/>
  <c r="D619" i="42"/>
  <c r="G249" i="50"/>
  <c r="G464" i="50"/>
  <c r="E500" i="29"/>
  <c r="E400" i="29"/>
  <c r="O462" i="37"/>
  <c r="D72" i="50"/>
  <c r="D421" i="50"/>
  <c r="G439" i="42"/>
  <c r="G148" i="42"/>
  <c r="I443" i="26"/>
  <c r="J299" i="28"/>
  <c r="J476" i="28"/>
  <c r="M413" i="27"/>
  <c r="J482" i="42"/>
  <c r="J325" i="42"/>
  <c r="J328" i="42"/>
  <c r="K122" i="45"/>
  <c r="K433" i="45"/>
  <c r="I462" i="45"/>
  <c r="H500" i="30"/>
  <c r="H400" i="30"/>
  <c r="D616" i="15"/>
  <c r="L462" i="30"/>
  <c r="O325" i="26"/>
  <c r="O482" i="26"/>
  <c r="F425" i="37"/>
  <c r="F443" i="26"/>
  <c r="F437" i="50"/>
  <c r="M125" i="36"/>
  <c r="O443" i="30"/>
  <c r="I462" i="33"/>
  <c r="O443" i="31"/>
  <c r="J252" i="40"/>
  <c r="M72" i="24"/>
  <c r="M421" i="24"/>
  <c r="F437" i="46"/>
  <c r="D468" i="35"/>
  <c r="F504" i="45"/>
  <c r="D468" i="43"/>
  <c r="L425" i="44"/>
  <c r="I437" i="35"/>
  <c r="F443" i="24"/>
  <c r="G462" i="48"/>
  <c r="F486" i="26"/>
  <c r="G151" i="51"/>
  <c r="M480" i="47"/>
  <c r="G413" i="50"/>
  <c r="J419" i="38"/>
  <c r="H464" i="44"/>
  <c r="H249" i="44"/>
  <c r="D613" i="39"/>
  <c r="M458" i="29"/>
  <c r="M223" i="29"/>
  <c r="I486" i="24"/>
  <c r="I480" i="42"/>
  <c r="J482" i="49"/>
  <c r="J325" i="49"/>
  <c r="H421" i="44"/>
  <c r="H72" i="44"/>
  <c r="O437" i="47"/>
  <c r="I462" i="28"/>
  <c r="I425" i="29"/>
  <c r="L480" i="51"/>
  <c r="G462" i="42"/>
  <c r="J504" i="37"/>
  <c r="M252" i="30"/>
  <c r="J504" i="33"/>
  <c r="G419" i="51"/>
  <c r="J443" i="42"/>
  <c r="I443" i="35"/>
  <c r="J504" i="39"/>
  <c r="G437" i="31"/>
  <c r="J125" i="27"/>
  <c r="I468" i="40"/>
  <c r="O462" i="40"/>
  <c r="H512" i="44"/>
  <c r="H522" i="44" s="1"/>
  <c r="M539" i="44" s="1"/>
  <c r="O480" i="36"/>
  <c r="G413" i="37"/>
  <c r="J462" i="48"/>
  <c r="I486" i="30"/>
  <c r="G419" i="48"/>
  <c r="I486" i="48"/>
  <c r="D610" i="38"/>
  <c r="I486" i="43"/>
  <c r="O486" i="41"/>
  <c r="G125" i="41"/>
  <c r="L462" i="38"/>
  <c r="D640" i="51"/>
  <c r="D500" i="51"/>
  <c r="D400" i="51"/>
  <c r="O421" i="37"/>
  <c r="O72" i="37"/>
  <c r="M480" i="42"/>
  <c r="L458" i="38"/>
  <c r="L223" i="38"/>
  <c r="M226" i="38"/>
  <c r="D476" i="15"/>
  <c r="D299" i="15"/>
  <c r="D419" i="50"/>
  <c r="F468" i="43"/>
  <c r="D619" i="44"/>
  <c r="I486" i="37"/>
  <c r="G151" i="42"/>
  <c r="M462" i="47"/>
  <c r="D616" i="50"/>
  <c r="L456" i="35"/>
  <c r="O504" i="49"/>
  <c r="L480" i="33"/>
  <c r="J252" i="46"/>
  <c r="J419" i="15"/>
  <c r="D419" i="34"/>
  <c r="D610" i="26"/>
  <c r="G425" i="39"/>
  <c r="D636" i="39" s="1"/>
  <c r="O425" i="42"/>
  <c r="G75" i="33"/>
  <c r="J468" i="30"/>
  <c r="L72" i="24"/>
  <c r="L421" i="24"/>
  <c r="M75" i="24"/>
  <c r="D616" i="25"/>
  <c r="I462" i="51"/>
  <c r="H72" i="32"/>
  <c r="H421" i="32"/>
  <c r="D252" i="51"/>
  <c r="I468" i="48"/>
  <c r="O437" i="50"/>
  <c r="F299" i="34"/>
  <c r="F476" i="34"/>
  <c r="F507" i="34" s="1"/>
  <c r="F515" i="34" s="1"/>
  <c r="C549" i="34" s="1"/>
  <c r="G302" i="34"/>
  <c r="O462" i="46"/>
  <c r="I504" i="25"/>
  <c r="I456" i="50"/>
  <c r="F462" i="28"/>
  <c r="L437" i="39"/>
  <c r="D504" i="27"/>
  <c r="N512" i="34"/>
  <c r="N522" i="34" s="1"/>
  <c r="M545" i="34" s="1"/>
  <c r="L437" i="52"/>
  <c r="M462" i="31"/>
  <c r="G252" i="40"/>
  <c r="F468" i="41"/>
  <c r="I462" i="44"/>
  <c r="M437" i="40"/>
  <c r="J125" i="42"/>
  <c r="F468" i="45"/>
  <c r="F482" i="40"/>
  <c r="F507" i="40" s="1"/>
  <c r="F515" i="40" s="1"/>
  <c r="C549" i="40" s="1"/>
  <c r="F325" i="40"/>
  <c r="G328" i="40"/>
  <c r="F468" i="47"/>
  <c r="O480" i="34"/>
  <c r="D640" i="27"/>
  <c r="D640" i="15"/>
  <c r="M201" i="43"/>
  <c r="O443" i="28"/>
  <c r="O504" i="24"/>
  <c r="M486" i="42"/>
  <c r="L480" i="42"/>
  <c r="I504" i="15"/>
  <c r="F437" i="32"/>
  <c r="L486" i="29"/>
  <c r="L437" i="44"/>
  <c r="M462" i="26"/>
  <c r="O468" i="40"/>
  <c r="G456" i="40"/>
  <c r="L456" i="47"/>
  <c r="M425" i="43"/>
  <c r="J456" i="30"/>
  <c r="F504" i="37"/>
  <c r="K512" i="35"/>
  <c r="K522" i="35" s="1"/>
  <c r="M542" i="35" s="1"/>
  <c r="F480" i="36"/>
  <c r="D425" i="26"/>
  <c r="F468" i="29"/>
  <c r="I462" i="35"/>
  <c r="D610" i="28"/>
  <c r="D610" i="46"/>
  <c r="L462" i="41"/>
  <c r="O443" i="40"/>
  <c r="D635" i="40" s="1"/>
  <c r="J443" i="39"/>
  <c r="G75" i="34"/>
  <c r="L443" i="15"/>
  <c r="K500" i="47"/>
  <c r="K400" i="47"/>
  <c r="M482" i="27"/>
  <c r="M325" i="27"/>
  <c r="O486" i="31"/>
  <c r="L504" i="44"/>
  <c r="L486" i="24"/>
  <c r="J500" i="38"/>
  <c r="J400" i="38"/>
  <c r="E249" i="39"/>
  <c r="E464" i="39"/>
  <c r="D619" i="43"/>
  <c r="K198" i="30"/>
  <c r="K452" i="30"/>
  <c r="H512" i="39"/>
  <c r="H522" i="39" s="1"/>
  <c r="M539" i="39" s="1"/>
  <c r="K299" i="34"/>
  <c r="K476" i="34"/>
  <c r="I443" i="42"/>
  <c r="D325" i="30"/>
  <c r="D482" i="30"/>
  <c r="E421" i="32"/>
  <c r="E72" i="32"/>
  <c r="O468" i="51"/>
  <c r="M72" i="38"/>
  <c r="M421" i="38"/>
  <c r="L425" i="49"/>
  <c r="E249" i="40"/>
  <c r="E464" i="40"/>
  <c r="I507" i="46"/>
  <c r="I515" i="46" s="1"/>
  <c r="C552" i="46" s="1"/>
  <c r="O223" i="45"/>
  <c r="O458" i="45"/>
  <c r="H512" i="26"/>
  <c r="H522" i="26" s="1"/>
  <c r="M539" i="26" s="1"/>
  <c r="D634" i="28"/>
  <c r="O458" i="37"/>
  <c r="O223" i="37"/>
  <c r="L456" i="29"/>
  <c r="F443" i="51"/>
  <c r="I486" i="50"/>
  <c r="I456" i="36"/>
  <c r="O400" i="26"/>
  <c r="O500" i="26"/>
  <c r="E439" i="33"/>
  <c r="E148" i="33"/>
  <c r="H198" i="42"/>
  <c r="H452" i="42"/>
  <c r="J249" i="30"/>
  <c r="J464" i="30"/>
  <c r="L456" i="36"/>
  <c r="L462" i="33"/>
  <c r="J458" i="47"/>
  <c r="J223" i="47"/>
  <c r="L443" i="52"/>
  <c r="O122" i="38"/>
  <c r="O433" i="38"/>
  <c r="D610" i="37"/>
  <c r="K400" i="48"/>
  <c r="K500" i="48"/>
  <c r="H72" i="40"/>
  <c r="H421" i="40"/>
  <c r="O476" i="24"/>
  <c r="O299" i="24"/>
  <c r="O504" i="47"/>
  <c r="M400" i="41"/>
  <c r="M500" i="41"/>
  <c r="K400" i="31"/>
  <c r="K500" i="31"/>
  <c r="O72" i="38"/>
  <c r="O421" i="38"/>
  <c r="D249" i="25"/>
  <c r="D464" i="25"/>
  <c r="K400" i="51"/>
  <c r="K500" i="51"/>
  <c r="M122" i="25"/>
  <c r="M433" i="25"/>
  <c r="L425" i="47"/>
  <c r="M464" i="43"/>
  <c r="M249" i="43"/>
  <c r="M252" i="43"/>
  <c r="M464" i="50"/>
  <c r="M249" i="50"/>
  <c r="M252" i="50"/>
  <c r="L456" i="43"/>
  <c r="K249" i="44"/>
  <c r="K464" i="44"/>
  <c r="D151" i="48"/>
  <c r="O443" i="46"/>
  <c r="O437" i="52"/>
  <c r="J151" i="50"/>
  <c r="O443" i="34"/>
  <c r="J456" i="43"/>
  <c r="M302" i="40"/>
  <c r="M328" i="49"/>
  <c r="M486" i="34"/>
  <c r="D201" i="27"/>
  <c r="D456" i="27" s="1"/>
  <c r="G437" i="33"/>
  <c r="M462" i="44"/>
  <c r="J328" i="27"/>
  <c r="G468" i="39"/>
  <c r="J425" i="51"/>
  <c r="G443" i="30"/>
  <c r="D480" i="26"/>
  <c r="M456" i="41"/>
  <c r="M486" i="24"/>
  <c r="J462" i="51"/>
  <c r="G403" i="34"/>
  <c r="D201" i="41"/>
  <c r="D456" i="41" s="1"/>
  <c r="M468" i="39"/>
  <c r="G302" i="43"/>
  <c r="M486" i="43"/>
  <c r="AO56" i="17"/>
  <c r="AT56" i="17"/>
  <c r="AR56" i="17"/>
  <c r="AQ56" i="17"/>
  <c r="AT92" i="17"/>
  <c r="AR92" i="17"/>
  <c r="AO92" i="17"/>
  <c r="AQ92" i="17"/>
  <c r="AQ107" i="17"/>
  <c r="AT107" i="17"/>
  <c r="AO107" i="17"/>
  <c r="AR107" i="17"/>
  <c r="AQ68" i="17"/>
  <c r="AO68" i="17"/>
  <c r="AT68" i="17"/>
  <c r="AR68" i="17"/>
  <c r="AQ185" i="17"/>
  <c r="AR185" i="17"/>
  <c r="AT185" i="17"/>
  <c r="AO185" i="17"/>
  <c r="AO104" i="17"/>
  <c r="AQ104" i="17"/>
  <c r="AT104" i="17"/>
  <c r="AR104" i="17"/>
  <c r="AR188" i="17"/>
  <c r="AQ188" i="17"/>
  <c r="AT188" i="17"/>
  <c r="AO188" i="17"/>
  <c r="I476" i="43"/>
  <c r="I507" i="43" s="1"/>
  <c r="I515" i="43" s="1"/>
  <c r="C552" i="43" s="1"/>
  <c r="J302" i="43"/>
  <c r="I299" i="43"/>
  <c r="L72" i="28"/>
  <c r="L421" i="28"/>
  <c r="M75" i="28"/>
  <c r="K325" i="40"/>
  <c r="K482" i="40"/>
  <c r="F452" i="15"/>
  <c r="F507" i="15" s="1"/>
  <c r="F515" i="15" s="1"/>
  <c r="C549" i="15" s="1"/>
  <c r="G201" i="15"/>
  <c r="F198" i="15"/>
  <c r="I400" i="51"/>
  <c r="I500" i="51"/>
  <c r="J403" i="51"/>
  <c r="H198" i="15"/>
  <c r="H452" i="15"/>
  <c r="G464" i="35"/>
  <c r="G249" i="35"/>
  <c r="G252" i="35"/>
  <c r="G456" i="35"/>
  <c r="I468" i="39"/>
  <c r="O439" i="45"/>
  <c r="O148" i="45"/>
  <c r="G452" i="52"/>
  <c r="G198" i="52"/>
  <c r="G201" i="52"/>
  <c r="F433" i="47"/>
  <c r="F507" i="47" s="1"/>
  <c r="F515" i="47" s="1"/>
  <c r="C549" i="47" s="1"/>
  <c r="F122" i="47"/>
  <c r="G125" i="47"/>
  <c r="M72" i="48"/>
  <c r="M421" i="48"/>
  <c r="F462" i="51"/>
  <c r="I504" i="31"/>
  <c r="K476" i="28"/>
  <c r="K299" i="28"/>
  <c r="F425" i="44"/>
  <c r="O480" i="46"/>
  <c r="D464" i="44"/>
  <c r="D249" i="44"/>
  <c r="H122" i="43"/>
  <c r="H433" i="43"/>
  <c r="O437" i="30"/>
  <c r="M425" i="15"/>
  <c r="F504" i="48"/>
  <c r="O504" i="42"/>
  <c r="I504" i="45"/>
  <c r="L443" i="35"/>
  <c r="J464" i="28"/>
  <c r="J249" i="28"/>
  <c r="L456" i="31"/>
  <c r="D616" i="27"/>
  <c r="O443" i="50"/>
  <c r="G400" i="52"/>
  <c r="G500" i="52"/>
  <c r="F462" i="34"/>
  <c r="F437" i="37"/>
  <c r="I425" i="15"/>
  <c r="I462" i="41"/>
  <c r="G462" i="36"/>
  <c r="J443" i="52"/>
  <c r="I425" i="31"/>
  <c r="I480" i="44"/>
  <c r="K439" i="43"/>
  <c r="K148" i="43"/>
  <c r="O72" i="46"/>
  <c r="O421" i="46"/>
  <c r="L486" i="15"/>
  <c r="G482" i="52"/>
  <c r="G325" i="52"/>
  <c r="L443" i="50"/>
  <c r="E439" i="39"/>
  <c r="E148" i="39"/>
  <c r="O400" i="34"/>
  <c r="O500" i="34"/>
  <c r="J325" i="25"/>
  <c r="J482" i="25"/>
  <c r="L486" i="35"/>
  <c r="K122" i="50"/>
  <c r="K433" i="50"/>
  <c r="J443" i="36"/>
  <c r="G480" i="24"/>
  <c r="D468" i="37"/>
  <c r="J443" i="26"/>
  <c r="M504" i="44"/>
  <c r="AR38" i="17"/>
  <c r="AO38" i="17"/>
  <c r="AQ38" i="17"/>
  <c r="AT38" i="17"/>
  <c r="G419" i="26"/>
  <c r="I468" i="29"/>
  <c r="N476" i="39"/>
  <c r="N299" i="39"/>
  <c r="D302" i="39"/>
  <c r="L504" i="48"/>
  <c r="G439" i="52"/>
  <c r="G148" i="52"/>
  <c r="M464" i="32"/>
  <c r="M249" i="32"/>
  <c r="M252" i="32"/>
  <c r="I443" i="52"/>
  <c r="E433" i="39"/>
  <c r="E122" i="39"/>
  <c r="O456" i="35"/>
  <c r="D616" i="30"/>
  <c r="G458" i="43"/>
  <c r="G223" i="43"/>
  <c r="L464" i="29"/>
  <c r="M252" i="29"/>
  <c r="L249" i="29"/>
  <c r="L198" i="47"/>
  <c r="M201" i="47"/>
  <c r="L452" i="47"/>
  <c r="O486" i="43"/>
  <c r="O425" i="35"/>
  <c r="D452" i="51"/>
  <c r="D198" i="51"/>
  <c r="K458" i="29"/>
  <c r="K223" i="29"/>
  <c r="D419" i="44"/>
  <c r="F443" i="43"/>
  <c r="I72" i="15"/>
  <c r="I421" i="15"/>
  <c r="J75" i="15"/>
  <c r="I425" i="52"/>
  <c r="D462" i="25"/>
  <c r="L452" i="45"/>
  <c r="M201" i="45"/>
  <c r="L198" i="45"/>
  <c r="J504" i="28"/>
  <c r="E452" i="36"/>
  <c r="E198" i="36"/>
  <c r="F486" i="31"/>
  <c r="L456" i="32"/>
  <c r="D421" i="38"/>
  <c r="D72" i="38"/>
  <c r="I480" i="24"/>
  <c r="L500" i="49"/>
  <c r="L507" i="49" s="1"/>
  <c r="L515" i="49" s="1"/>
  <c r="C555" i="49" s="1"/>
  <c r="M403" i="49"/>
  <c r="L400" i="49"/>
  <c r="M439" i="34"/>
  <c r="M148" i="34"/>
  <c r="L72" i="38"/>
  <c r="M75" i="38"/>
  <c r="L421" i="38"/>
  <c r="L500" i="31"/>
  <c r="L400" i="31"/>
  <c r="M403" i="31"/>
  <c r="J148" i="25"/>
  <c r="J439" i="25"/>
  <c r="F433" i="46"/>
  <c r="F507" i="46" s="1"/>
  <c r="F515" i="46" s="1"/>
  <c r="C549" i="46" s="1"/>
  <c r="F122" i="46"/>
  <c r="G125" i="46"/>
  <c r="D223" i="49"/>
  <c r="D458" i="49"/>
  <c r="G468" i="44"/>
  <c r="F468" i="30"/>
  <c r="J122" i="26"/>
  <c r="J433" i="26"/>
  <c r="E476" i="29"/>
  <c r="E299" i="29"/>
  <c r="J413" i="15"/>
  <c r="E433" i="29"/>
  <c r="E122" i="29"/>
  <c r="J125" i="45"/>
  <c r="I122" i="45"/>
  <c r="I433" i="45"/>
  <c r="I507" i="45" s="1"/>
  <c r="I515" i="45" s="1"/>
  <c r="C552" i="45" s="1"/>
  <c r="D613" i="47"/>
  <c r="D122" i="48"/>
  <c r="D433" i="48"/>
  <c r="H433" i="27"/>
  <c r="H122" i="27"/>
  <c r="O462" i="24"/>
  <c r="J400" i="25"/>
  <c r="J500" i="25"/>
  <c r="L456" i="28"/>
  <c r="J252" i="32"/>
  <c r="N72" i="49"/>
  <c r="N421" i="49"/>
  <c r="D75" i="49"/>
  <c r="E325" i="37"/>
  <c r="E482" i="37"/>
  <c r="F223" i="24"/>
  <c r="F458" i="24"/>
  <c r="F507" i="24" s="1"/>
  <c r="F515" i="24" s="1"/>
  <c r="C549" i="24" s="1"/>
  <c r="G226" i="24"/>
  <c r="D476" i="28"/>
  <c r="D299" i="28"/>
  <c r="G302" i="36"/>
  <c r="F299" i="36"/>
  <c r="F476" i="36"/>
  <c r="O486" i="46"/>
  <c r="I462" i="39"/>
  <c r="J456" i="51"/>
  <c r="E452" i="39"/>
  <c r="E198" i="39"/>
  <c r="F468" i="48"/>
  <c r="D302" i="29"/>
  <c r="O468" i="34"/>
  <c r="M413" i="48"/>
  <c r="I504" i="46"/>
  <c r="J480" i="31"/>
  <c r="O480" i="24"/>
  <c r="L476" i="43"/>
  <c r="L299" i="43"/>
  <c r="M302" i="43"/>
  <c r="M122" i="24"/>
  <c r="M433" i="24"/>
  <c r="F468" i="31"/>
  <c r="H476" i="25"/>
  <c r="H299" i="25"/>
  <c r="J325" i="41"/>
  <c r="J482" i="41"/>
  <c r="J328" i="41"/>
  <c r="J223" i="15"/>
  <c r="J458" i="15"/>
  <c r="O425" i="31"/>
  <c r="I456" i="42"/>
  <c r="J452" i="45"/>
  <c r="J198" i="45"/>
  <c r="K400" i="52"/>
  <c r="K500" i="52"/>
  <c r="O468" i="45"/>
  <c r="D500" i="31"/>
  <c r="D400" i="31"/>
  <c r="C632" i="29"/>
  <c r="M468" i="27"/>
  <c r="J439" i="44"/>
  <c r="J148" i="44"/>
  <c r="G458" i="39"/>
  <c r="G507" i="39" s="1"/>
  <c r="G515" i="39" s="1"/>
  <c r="C550" i="39" s="1"/>
  <c r="G223" i="39"/>
  <c r="O299" i="50"/>
  <c r="O476" i="50"/>
  <c r="J439" i="33"/>
  <c r="J148" i="33"/>
  <c r="L504" i="28"/>
  <c r="I480" i="41"/>
  <c r="I468" i="42"/>
  <c r="F462" i="37"/>
  <c r="F425" i="45"/>
  <c r="D644" i="45" s="1"/>
  <c r="J476" i="44"/>
  <c r="J299" i="44"/>
  <c r="K249" i="34"/>
  <c r="K464" i="34"/>
  <c r="M122" i="45"/>
  <c r="M433" i="45"/>
  <c r="G325" i="25"/>
  <c r="G482" i="25"/>
  <c r="D439" i="41"/>
  <c r="D148" i="41"/>
  <c r="O122" i="37"/>
  <c r="O433" i="37"/>
  <c r="I468" i="44"/>
  <c r="D610" i="34"/>
  <c r="I425" i="27"/>
  <c r="D613" i="25"/>
  <c r="M72" i="40"/>
  <c r="M421" i="40"/>
  <c r="E512" i="33"/>
  <c r="E522" i="33" s="1"/>
  <c r="M536" i="33" s="1"/>
  <c r="E512" i="47"/>
  <c r="E522" i="47" s="1"/>
  <c r="M536" i="47" s="1"/>
  <c r="F480" i="44"/>
  <c r="E223" i="49"/>
  <c r="E458" i="49"/>
  <c r="J433" i="31"/>
  <c r="J122" i="31"/>
  <c r="I148" i="44"/>
  <c r="I439" i="44"/>
  <c r="J151" i="44"/>
  <c r="I456" i="25"/>
  <c r="O223" i="29"/>
  <c r="O458" i="29"/>
  <c r="O198" i="30"/>
  <c r="O452" i="30"/>
  <c r="M433" i="37"/>
  <c r="M122" i="37"/>
  <c r="O480" i="38"/>
  <c r="H325" i="43"/>
  <c r="H482" i="43"/>
  <c r="K482" i="33"/>
  <c r="K325" i="33"/>
  <c r="O468" i="43"/>
  <c r="J482" i="40"/>
  <c r="J325" i="40"/>
  <c r="D122" i="52"/>
  <c r="D433" i="52"/>
  <c r="O249" i="25"/>
  <c r="O464" i="25"/>
  <c r="D252" i="25"/>
  <c r="F468" i="34"/>
  <c r="L480" i="25"/>
  <c r="O456" i="38"/>
  <c r="F437" i="40"/>
  <c r="M413" i="52"/>
  <c r="F462" i="29"/>
  <c r="E500" i="36"/>
  <c r="E400" i="36"/>
  <c r="M252" i="15"/>
  <c r="O480" i="43"/>
  <c r="H72" i="42"/>
  <c r="H421" i="42"/>
  <c r="L486" i="25"/>
  <c r="G433" i="36"/>
  <c r="G122" i="36"/>
  <c r="D619" i="47"/>
  <c r="G456" i="42"/>
  <c r="I504" i="47"/>
  <c r="I468" i="28"/>
  <c r="O468" i="30"/>
  <c r="H476" i="30"/>
  <c r="H299" i="30"/>
  <c r="J249" i="50"/>
  <c r="J464" i="50"/>
  <c r="L468" i="26"/>
  <c r="F437" i="35"/>
  <c r="J148" i="36"/>
  <c r="J439" i="36"/>
  <c r="O421" i="29"/>
  <c r="O72" i="29"/>
  <c r="I437" i="47"/>
  <c r="G433" i="38"/>
  <c r="G122" i="38"/>
  <c r="D462" i="36"/>
  <c r="F425" i="36"/>
  <c r="L468" i="31"/>
  <c r="J198" i="44"/>
  <c r="J452" i="44"/>
  <c r="I456" i="46"/>
  <c r="G452" i="49"/>
  <c r="G198" i="49"/>
  <c r="G400" i="40"/>
  <c r="G500" i="40"/>
  <c r="I486" i="15"/>
  <c r="I437" i="34"/>
  <c r="I425" i="46"/>
  <c r="E464" i="48"/>
  <c r="E249" i="48"/>
  <c r="G249" i="34"/>
  <c r="G464" i="34"/>
  <c r="I437" i="28"/>
  <c r="J72" i="31"/>
  <c r="J421" i="31"/>
  <c r="G462" i="38"/>
  <c r="M480" i="38"/>
  <c r="O456" i="37"/>
  <c r="D616" i="49"/>
  <c r="I425" i="28"/>
  <c r="I437" i="42"/>
  <c r="G482" i="45"/>
  <c r="G325" i="45"/>
  <c r="D634" i="24"/>
  <c r="L443" i="30"/>
  <c r="F437" i="44"/>
  <c r="M462" i="32"/>
  <c r="F437" i="27"/>
  <c r="D637" i="28"/>
  <c r="K512" i="49"/>
  <c r="K522" i="49" s="1"/>
  <c r="M542" i="49" s="1"/>
  <c r="L462" i="47"/>
  <c r="D613" i="41"/>
  <c r="M476" i="34"/>
  <c r="M299" i="34"/>
  <c r="D421" i="45"/>
  <c r="D72" i="45"/>
  <c r="F468" i="49"/>
  <c r="F425" i="28"/>
  <c r="H249" i="35"/>
  <c r="H464" i="35"/>
  <c r="I437" i="38"/>
  <c r="D637" i="52"/>
  <c r="J468" i="45"/>
  <c r="O462" i="49"/>
  <c r="N500" i="30"/>
  <c r="N400" i="30"/>
  <c r="D403" i="30"/>
  <c r="D148" i="42"/>
  <c r="D439" i="42"/>
  <c r="I425" i="41"/>
  <c r="D638" i="41" s="1"/>
  <c r="D613" i="30"/>
  <c r="L443" i="28"/>
  <c r="G486" i="29"/>
  <c r="F425" i="38"/>
  <c r="D616" i="33"/>
  <c r="I486" i="49"/>
  <c r="I480" i="46"/>
  <c r="I443" i="40"/>
  <c r="L468" i="33"/>
  <c r="F437" i="33"/>
  <c r="G148" i="24"/>
  <c r="G439" i="24"/>
  <c r="M400" i="28"/>
  <c r="M500" i="28"/>
  <c r="D223" i="44"/>
  <c r="D458" i="44"/>
  <c r="L462" i="37"/>
  <c r="J482" i="24"/>
  <c r="J325" i="24"/>
  <c r="I480" i="25"/>
  <c r="F486" i="24"/>
  <c r="D75" i="25"/>
  <c r="L443" i="34"/>
  <c r="G403" i="40"/>
  <c r="F425" i="49"/>
  <c r="O452" i="15"/>
  <c r="O198" i="15"/>
  <c r="D201" i="15"/>
  <c r="D456" i="15" s="1"/>
  <c r="D125" i="29"/>
  <c r="F439" i="45"/>
  <c r="F148" i="45"/>
  <c r="G151" i="45"/>
  <c r="F486" i="15"/>
  <c r="D482" i="31"/>
  <c r="D325" i="31"/>
  <c r="G462" i="28"/>
  <c r="L437" i="26"/>
  <c r="I456" i="27"/>
  <c r="N421" i="47"/>
  <c r="N72" i="47"/>
  <c r="D75" i="47"/>
  <c r="D419" i="28"/>
  <c r="L458" i="29"/>
  <c r="L507" i="29" s="1"/>
  <c r="L515" i="29" s="1"/>
  <c r="L223" i="29"/>
  <c r="M226" i="29"/>
  <c r="D616" i="24"/>
  <c r="L198" i="40"/>
  <c r="L452" i="40"/>
  <c r="M201" i="40"/>
  <c r="I468" i="41"/>
  <c r="F443" i="30"/>
  <c r="D619" i="24"/>
  <c r="O425" i="34"/>
  <c r="I504" i="38"/>
  <c r="J226" i="31"/>
  <c r="L425" i="41"/>
  <c r="G75" i="37"/>
  <c r="G328" i="49"/>
  <c r="F504" i="33"/>
  <c r="J504" i="49"/>
  <c r="M328" i="41"/>
  <c r="J462" i="38"/>
  <c r="O462" i="15"/>
  <c r="D619" i="35"/>
  <c r="O504" i="50"/>
  <c r="I425" i="34"/>
  <c r="J413" i="34"/>
  <c r="I443" i="24"/>
  <c r="F437" i="39"/>
  <c r="O456" i="47"/>
  <c r="O456" i="45"/>
  <c r="J252" i="52"/>
  <c r="L437" i="45"/>
  <c r="F462" i="15"/>
  <c r="O480" i="51"/>
  <c r="O480" i="52"/>
  <c r="O504" i="39"/>
  <c r="I456" i="34"/>
  <c r="N512" i="30"/>
  <c r="D619" i="45"/>
  <c r="K512" i="50"/>
  <c r="K522" i="50" s="1"/>
  <c r="M542" i="50" s="1"/>
  <c r="M480" i="49"/>
  <c r="G201" i="27"/>
  <c r="F486" i="50"/>
  <c r="D462" i="39"/>
  <c r="F425" i="46"/>
  <c r="M151" i="15"/>
  <c r="I425" i="51"/>
  <c r="H512" i="31"/>
  <c r="H522" i="31" s="1"/>
  <c r="M539" i="31" s="1"/>
  <c r="L437" i="29"/>
  <c r="O504" i="41"/>
  <c r="G151" i="28"/>
  <c r="F468" i="52"/>
  <c r="O456" i="40"/>
  <c r="F468" i="26"/>
  <c r="F437" i="30"/>
  <c r="L443" i="29"/>
  <c r="F462" i="44"/>
  <c r="G403" i="38"/>
  <c r="D619" i="46"/>
  <c r="L480" i="37"/>
  <c r="G419" i="40"/>
  <c r="I468" i="50"/>
  <c r="D468" i="47"/>
  <c r="D226" i="34"/>
  <c r="J328" i="43"/>
  <c r="E512" i="31"/>
  <c r="E522" i="31" s="1"/>
  <c r="M536" i="31" s="1"/>
  <c r="J328" i="24"/>
  <c r="I425" i="44"/>
  <c r="F462" i="46"/>
  <c r="L468" i="42"/>
  <c r="F468" i="40"/>
  <c r="D619" i="38"/>
  <c r="J500" i="28"/>
  <c r="J400" i="28"/>
  <c r="M421" i="26"/>
  <c r="M72" i="26"/>
  <c r="F437" i="38"/>
  <c r="O421" i="34"/>
  <c r="O72" i="34"/>
  <c r="D75" i="34"/>
  <c r="K249" i="51"/>
  <c r="K464" i="51"/>
  <c r="J72" i="33"/>
  <c r="J421" i="33"/>
  <c r="E421" i="43"/>
  <c r="E72" i="43"/>
  <c r="H476" i="43"/>
  <c r="H299" i="43"/>
  <c r="N512" i="41"/>
  <c r="N522" i="41" s="1"/>
  <c r="M545" i="41" s="1"/>
  <c r="D72" i="35"/>
  <c r="D421" i="35"/>
  <c r="L486" i="26"/>
  <c r="O486" i="32"/>
  <c r="I462" i="36"/>
  <c r="O464" i="35"/>
  <c r="O249" i="35"/>
  <c r="I443" i="46"/>
  <c r="F486" i="52"/>
  <c r="H476" i="37"/>
  <c r="H299" i="37"/>
  <c r="L462" i="40"/>
  <c r="D619" i="34"/>
  <c r="F486" i="51"/>
  <c r="I486" i="39"/>
  <c r="M421" i="46"/>
  <c r="M72" i="46"/>
  <c r="G122" i="34"/>
  <c r="G433" i="34"/>
  <c r="K400" i="26"/>
  <c r="K500" i="26"/>
  <c r="M413" i="34"/>
  <c r="D616" i="39"/>
  <c r="L486" i="40"/>
  <c r="D464" i="51"/>
  <c r="D249" i="51"/>
  <c r="L456" i="51"/>
  <c r="K421" i="37"/>
  <c r="K72" i="37"/>
  <c r="F443" i="31"/>
  <c r="J439" i="39"/>
  <c r="J148" i="39"/>
  <c r="M325" i="35"/>
  <c r="M482" i="35"/>
  <c r="H148" i="33"/>
  <c r="H439" i="33"/>
  <c r="L456" i="42"/>
  <c r="F486" i="49"/>
  <c r="D619" i="50"/>
  <c r="K439" i="41"/>
  <c r="K148" i="41"/>
  <c r="G458" i="24"/>
  <c r="G223" i="24"/>
  <c r="M122" i="29"/>
  <c r="M433" i="29"/>
  <c r="M148" i="33"/>
  <c r="M439" i="33"/>
  <c r="K249" i="45"/>
  <c r="K464" i="45"/>
  <c r="M439" i="40"/>
  <c r="M148" i="40"/>
  <c r="O425" i="33"/>
  <c r="L437" i="47"/>
  <c r="D439" i="29"/>
  <c r="D148" i="29"/>
  <c r="L480" i="41"/>
  <c r="E400" i="52"/>
  <c r="E500" i="52"/>
  <c r="L462" i="15"/>
  <c r="D613" i="46"/>
  <c r="F425" i="41"/>
  <c r="O72" i="43"/>
  <c r="O421" i="43"/>
  <c r="J486" i="26"/>
  <c r="D151" i="52"/>
  <c r="J201" i="42"/>
  <c r="O456" i="34"/>
  <c r="D425" i="42"/>
  <c r="D613" i="31"/>
  <c r="F443" i="29"/>
  <c r="D75" i="45"/>
  <c r="M443" i="48"/>
  <c r="J480" i="36"/>
  <c r="J468" i="24"/>
  <c r="J480" i="37"/>
  <c r="J437" i="44"/>
  <c r="G403" i="42"/>
  <c r="J480" i="25"/>
  <c r="D328" i="24"/>
  <c r="D302" i="50"/>
  <c r="G425" i="52"/>
  <c r="J403" i="34"/>
  <c r="M480" i="30"/>
  <c r="J456" i="47"/>
  <c r="G480" i="45"/>
  <c r="D252" i="39"/>
  <c r="G125" i="42"/>
  <c r="M302" i="41"/>
  <c r="G504" i="46"/>
  <c r="M437" i="33"/>
  <c r="D302" i="24"/>
  <c r="G226" i="29"/>
  <c r="M443" i="37"/>
  <c r="M403" i="41"/>
  <c r="J456" i="41"/>
  <c r="G480" i="48"/>
  <c r="M462" i="36"/>
  <c r="M252" i="52"/>
  <c r="D125" i="39"/>
  <c r="J504" i="30"/>
  <c r="AR116" i="17"/>
  <c r="AO116" i="17"/>
  <c r="AT116" i="17"/>
  <c r="AQ116" i="17"/>
  <c r="AO122" i="17"/>
  <c r="AR122" i="17"/>
  <c r="AT122" i="17"/>
  <c r="AQ122" i="17"/>
  <c r="AQ194" i="17"/>
  <c r="AR194" i="17"/>
  <c r="AT194" i="17"/>
  <c r="AO194" i="17"/>
  <c r="AR27" i="17"/>
  <c r="AT27" i="17"/>
  <c r="AQ27" i="17"/>
  <c r="AO27" i="17"/>
  <c r="AO152" i="17"/>
  <c r="AR152" i="17"/>
  <c r="AQ152" i="17"/>
  <c r="AT152" i="17"/>
  <c r="AO101" i="17"/>
  <c r="AR101" i="17"/>
  <c r="AQ101" i="17"/>
  <c r="AT101" i="17"/>
  <c r="AR40" i="17"/>
  <c r="AT40" i="17"/>
  <c r="AO40" i="17"/>
  <c r="AQ40" i="17"/>
  <c r="AQ59" i="17"/>
  <c r="AO59" i="17"/>
  <c r="AR59" i="17"/>
  <c r="AT59" i="17"/>
  <c r="AO89" i="17"/>
  <c r="AT89" i="17"/>
  <c r="AR89" i="17"/>
  <c r="AQ89" i="17"/>
  <c r="J425" i="25"/>
  <c r="F482" i="37"/>
  <c r="F325" i="37"/>
  <c r="G328" i="37"/>
  <c r="J421" i="34"/>
  <c r="J72" i="34"/>
  <c r="O468" i="26"/>
  <c r="K476" i="26"/>
  <c r="K299" i="26"/>
  <c r="E223" i="27"/>
  <c r="E458" i="27"/>
  <c r="O480" i="50"/>
  <c r="M223" i="24"/>
  <c r="M458" i="24"/>
  <c r="J433" i="30"/>
  <c r="J122" i="30"/>
  <c r="L437" i="28"/>
  <c r="D226" i="27"/>
  <c r="N223" i="27"/>
  <c r="N458" i="27"/>
  <c r="J252" i="42"/>
  <c r="I249" i="42"/>
  <c r="I464" i="42"/>
  <c r="F486" i="25"/>
  <c r="M325" i="25"/>
  <c r="M482" i="25"/>
  <c r="F486" i="46"/>
  <c r="L437" i="15"/>
  <c r="O72" i="33"/>
  <c r="O421" i="33"/>
  <c r="M122" i="15"/>
  <c r="M433" i="15"/>
  <c r="D419" i="27"/>
  <c r="J456" i="32"/>
  <c r="H223" i="40"/>
  <c r="H458" i="40"/>
  <c r="O437" i="43"/>
  <c r="D400" i="44"/>
  <c r="D500" i="44"/>
  <c r="O439" i="43"/>
  <c r="O148" i="43"/>
  <c r="E299" i="37"/>
  <c r="E476" i="37"/>
  <c r="E421" i="30"/>
  <c r="E72" i="30"/>
  <c r="D443" i="31"/>
  <c r="H72" i="49"/>
  <c r="H421" i="49"/>
  <c r="H299" i="46"/>
  <c r="H476" i="46"/>
  <c r="F443" i="37"/>
  <c r="G504" i="47"/>
  <c r="H482" i="46"/>
  <c r="H325" i="46"/>
  <c r="N512" i="36"/>
  <c r="N522" i="36" s="1"/>
  <c r="M545" i="36" s="1"/>
  <c r="J443" i="33"/>
  <c r="M468" i="51"/>
  <c r="D610" i="47"/>
  <c r="O462" i="26"/>
  <c r="F462" i="32"/>
  <c r="F476" i="38"/>
  <c r="F507" i="38" s="1"/>
  <c r="F515" i="38" s="1"/>
  <c r="C549" i="38" s="1"/>
  <c r="F299" i="38"/>
  <c r="G302" i="38"/>
  <c r="G443" i="40"/>
  <c r="I456" i="44"/>
  <c r="O443" i="32"/>
  <c r="I456" i="32"/>
  <c r="O468" i="39"/>
  <c r="I486" i="38"/>
  <c r="M122" i="46"/>
  <c r="M433" i="46"/>
  <c r="G122" i="28"/>
  <c r="G433" i="28"/>
  <c r="I468" i="31"/>
  <c r="H148" i="31"/>
  <c r="H439" i="31"/>
  <c r="H223" i="33"/>
  <c r="H458" i="33"/>
  <c r="O468" i="29"/>
  <c r="J468" i="43"/>
  <c r="G504" i="27"/>
  <c r="M437" i="32"/>
  <c r="D403" i="36"/>
  <c r="D443" i="32"/>
  <c r="AR12" i="17"/>
  <c r="AT12" i="17"/>
  <c r="AQ12" i="17"/>
  <c r="AO12" i="17"/>
  <c r="M413" i="36"/>
  <c r="L504" i="35"/>
  <c r="K439" i="26"/>
  <c r="K148" i="26"/>
  <c r="L480" i="31"/>
  <c r="D122" i="26"/>
  <c r="D433" i="26"/>
  <c r="H482" i="38"/>
  <c r="H325" i="38"/>
  <c r="D400" i="33"/>
  <c r="D500" i="33"/>
  <c r="G148" i="27"/>
  <c r="G439" i="27"/>
  <c r="D148" i="31"/>
  <c r="D439" i="31"/>
  <c r="D400" i="25"/>
  <c r="D500" i="25"/>
  <c r="I198" i="50"/>
  <c r="I452" i="50"/>
  <c r="I507" i="50" s="1"/>
  <c r="I515" i="50" s="1"/>
  <c r="C552" i="50" s="1"/>
  <c r="J201" i="50"/>
  <c r="I476" i="30"/>
  <c r="I507" i="30" s="1"/>
  <c r="I515" i="30" s="1"/>
  <c r="I299" i="30"/>
  <c r="J302" i="30"/>
  <c r="G500" i="29"/>
  <c r="G400" i="29"/>
  <c r="G403" i="29"/>
  <c r="J325" i="34"/>
  <c r="J482" i="34"/>
  <c r="L504" i="45"/>
  <c r="O462" i="30"/>
  <c r="M433" i="52"/>
  <c r="M122" i="52"/>
  <c r="N464" i="48"/>
  <c r="N507" i="48" s="1"/>
  <c r="N515" i="48" s="1"/>
  <c r="C557" i="48" s="1"/>
  <c r="N249" i="48"/>
  <c r="D252" i="48"/>
  <c r="M223" i="40"/>
  <c r="M458" i="40"/>
  <c r="M325" i="39"/>
  <c r="M482" i="39"/>
  <c r="L468" i="24"/>
  <c r="F425" i="48"/>
  <c r="J433" i="46"/>
  <c r="J122" i="46"/>
  <c r="H249" i="15"/>
  <c r="H464" i="15"/>
  <c r="H325" i="45"/>
  <c r="H482" i="45"/>
  <c r="O486" i="52"/>
  <c r="H433" i="48"/>
  <c r="H122" i="48"/>
  <c r="L456" i="39"/>
  <c r="G500" i="36"/>
  <c r="G400" i="36"/>
  <c r="I462" i="49"/>
  <c r="M439" i="50"/>
  <c r="M148" i="50"/>
  <c r="O425" i="27"/>
  <c r="M151" i="46"/>
  <c r="L148" i="46"/>
  <c r="L439" i="46"/>
  <c r="H464" i="32"/>
  <c r="H249" i="32"/>
  <c r="G500" i="30"/>
  <c r="G400" i="30"/>
  <c r="N400" i="39"/>
  <c r="N500" i="39"/>
  <c r="D403" i="39"/>
  <c r="D400" i="29"/>
  <c r="D500" i="29"/>
  <c r="L456" i="46"/>
  <c r="J249" i="27"/>
  <c r="J464" i="27"/>
  <c r="O482" i="38"/>
  <c r="O325" i="38"/>
  <c r="O486" i="49"/>
  <c r="I456" i="37"/>
  <c r="E72" i="39"/>
  <c r="E421" i="39"/>
  <c r="F400" i="32"/>
  <c r="F500" i="32"/>
  <c r="F507" i="32" s="1"/>
  <c r="F515" i="32" s="1"/>
  <c r="C549" i="32" s="1"/>
  <c r="G403" i="32"/>
  <c r="K433" i="15"/>
  <c r="K122" i="15"/>
  <c r="O437" i="46"/>
  <c r="M72" i="44"/>
  <c r="M421" i="44"/>
  <c r="D421" i="46"/>
  <c r="D72" i="46"/>
  <c r="H452" i="37"/>
  <c r="H198" i="37"/>
  <c r="M468" i="49"/>
  <c r="D328" i="26"/>
  <c r="N325" i="26"/>
  <c r="N482" i="26"/>
  <c r="F425" i="15"/>
  <c r="G325" i="31"/>
  <c r="G482" i="31"/>
  <c r="H148" i="26"/>
  <c r="H439" i="26"/>
  <c r="L148" i="34"/>
  <c r="L439" i="34"/>
  <c r="M151" i="34"/>
  <c r="L425" i="46"/>
  <c r="G452" i="50"/>
  <c r="G198" i="50"/>
  <c r="O456" i="28"/>
  <c r="K458" i="25"/>
  <c r="K223" i="25"/>
  <c r="D439" i="32"/>
  <c r="D148" i="32"/>
  <c r="M413" i="43"/>
  <c r="L148" i="43"/>
  <c r="L439" i="43"/>
  <c r="M151" i="43"/>
  <c r="O439" i="29"/>
  <c r="O148" i="29"/>
  <c r="M299" i="27"/>
  <c r="M476" i="27"/>
  <c r="L433" i="31"/>
  <c r="L122" i="31"/>
  <c r="M125" i="31"/>
  <c r="G419" i="35"/>
  <c r="O468" i="37"/>
  <c r="O400" i="15"/>
  <c r="O500" i="15"/>
  <c r="E452" i="26"/>
  <c r="E198" i="26"/>
  <c r="N148" i="36"/>
  <c r="N439" i="36"/>
  <c r="D151" i="36"/>
  <c r="D419" i="29"/>
  <c r="F504" i="25"/>
  <c r="D449" i="39"/>
  <c r="D425" i="24"/>
  <c r="G425" i="31"/>
  <c r="M504" i="47"/>
  <c r="H507" i="28"/>
  <c r="H515" i="28" s="1"/>
  <c r="C551" i="28" s="1"/>
  <c r="G413" i="28"/>
  <c r="G437" i="52"/>
  <c r="J425" i="40"/>
  <c r="J486" i="45"/>
  <c r="D201" i="47"/>
  <c r="D456" i="47" s="1"/>
  <c r="J421" i="24"/>
  <c r="J72" i="24"/>
  <c r="J75" i="24"/>
  <c r="L325" i="40"/>
  <c r="L482" i="40"/>
  <c r="M328" i="40"/>
  <c r="I480" i="33"/>
  <c r="J458" i="49"/>
  <c r="J223" i="49"/>
  <c r="F504" i="46"/>
  <c r="G500" i="28"/>
  <c r="G400" i="28"/>
  <c r="I464" i="28"/>
  <c r="I249" i="28"/>
  <c r="J252" i="28"/>
  <c r="I504" i="50"/>
  <c r="G413" i="34"/>
  <c r="F443" i="42"/>
  <c r="K500" i="15"/>
  <c r="K400" i="15"/>
  <c r="J403" i="15"/>
  <c r="K512" i="24"/>
  <c r="K522" i="24" s="1"/>
  <c r="M542" i="24" s="1"/>
  <c r="O325" i="25"/>
  <c r="O482" i="25"/>
  <c r="L468" i="44"/>
  <c r="I464" i="26"/>
  <c r="I507" i="26" s="1"/>
  <c r="I515" i="26" s="1"/>
  <c r="C552" i="26" s="1"/>
  <c r="I249" i="26"/>
  <c r="J252" i="26"/>
  <c r="N122" i="35"/>
  <c r="N433" i="35"/>
  <c r="N507" i="35" s="1"/>
  <c r="N515" i="35" s="1"/>
  <c r="C557" i="35" s="1"/>
  <c r="D125" i="35"/>
  <c r="M476" i="50"/>
  <c r="M299" i="50"/>
  <c r="O437" i="41"/>
  <c r="K433" i="26"/>
  <c r="K122" i="26"/>
  <c r="F462" i="33"/>
  <c r="G249" i="37"/>
  <c r="G464" i="37"/>
  <c r="E512" i="26"/>
  <c r="E522" i="26" s="1"/>
  <c r="M536" i="26" s="1"/>
  <c r="D619" i="25"/>
  <c r="I122" i="32"/>
  <c r="I433" i="32"/>
  <c r="J125" i="32"/>
  <c r="J148" i="43"/>
  <c r="J439" i="43"/>
  <c r="J151" i="43"/>
  <c r="E482" i="34"/>
  <c r="E325" i="34"/>
  <c r="D325" i="47"/>
  <c r="D482" i="47"/>
  <c r="D640" i="39"/>
  <c r="K198" i="25"/>
  <c r="K452" i="25"/>
  <c r="L504" i="24"/>
  <c r="E458" i="52"/>
  <c r="E223" i="52"/>
  <c r="J500" i="50"/>
  <c r="J400" i="50"/>
  <c r="E249" i="30"/>
  <c r="E464" i="30"/>
  <c r="G500" i="47"/>
  <c r="G400" i="47"/>
  <c r="M249" i="48"/>
  <c r="M464" i="48"/>
  <c r="F198" i="33"/>
  <c r="F452" i="33"/>
  <c r="G201" i="33"/>
  <c r="D613" i="36"/>
  <c r="G419" i="47"/>
  <c r="D500" i="38"/>
  <c r="D400" i="38"/>
  <c r="H122" i="50"/>
  <c r="H433" i="50"/>
  <c r="E400" i="43"/>
  <c r="E500" i="43"/>
  <c r="L425" i="24"/>
  <c r="M72" i="41"/>
  <c r="M421" i="41"/>
  <c r="M413" i="49"/>
  <c r="M299" i="43"/>
  <c r="M476" i="43"/>
  <c r="D610" i="39"/>
  <c r="J464" i="35"/>
  <c r="J249" i="35"/>
  <c r="O443" i="41"/>
  <c r="L437" i="40"/>
  <c r="D462" i="31"/>
  <c r="G302" i="44"/>
  <c r="J201" i="37"/>
  <c r="M486" i="32"/>
  <c r="I456" i="43"/>
  <c r="J486" i="15"/>
  <c r="D504" i="49"/>
  <c r="D419" i="32"/>
  <c r="G462" i="45"/>
  <c r="M500" i="26"/>
  <c r="M400" i="26"/>
  <c r="O122" i="51"/>
  <c r="O433" i="51"/>
  <c r="J458" i="28"/>
  <c r="J223" i="28"/>
  <c r="F480" i="52"/>
  <c r="I443" i="38"/>
  <c r="I443" i="47"/>
  <c r="D638" i="47" s="1"/>
  <c r="D613" i="27"/>
  <c r="I437" i="29"/>
  <c r="L480" i="49"/>
  <c r="F504" i="26"/>
  <c r="E500" i="25"/>
  <c r="E400" i="25"/>
  <c r="M325" i="46"/>
  <c r="M482" i="46"/>
  <c r="D482" i="41"/>
  <c r="D325" i="41"/>
  <c r="I425" i="45"/>
  <c r="F480" i="35"/>
  <c r="E439" i="41"/>
  <c r="E148" i="41"/>
  <c r="F437" i="52"/>
  <c r="J198" i="50"/>
  <c r="J452" i="50"/>
  <c r="H512" i="34"/>
  <c r="H522" i="34" s="1"/>
  <c r="M539" i="34" s="1"/>
  <c r="N458" i="42"/>
  <c r="N507" i="42" s="1"/>
  <c r="N515" i="42" s="1"/>
  <c r="C557" i="42" s="1"/>
  <c r="N223" i="42"/>
  <c r="D226" i="42"/>
  <c r="L504" i="33"/>
  <c r="E325" i="41"/>
  <c r="E482" i="41"/>
  <c r="L437" i="33"/>
  <c r="F198" i="49"/>
  <c r="F452" i="49"/>
  <c r="G201" i="49"/>
  <c r="L462" i="27"/>
  <c r="K325" i="28"/>
  <c r="K482" i="28"/>
  <c r="L443" i="42"/>
  <c r="D616" i="52"/>
  <c r="D148" i="15"/>
  <c r="D439" i="15"/>
  <c r="L437" i="32"/>
  <c r="H325" i="34"/>
  <c r="H482" i="34"/>
  <c r="O299" i="15"/>
  <c r="O476" i="15"/>
  <c r="H458" i="15"/>
  <c r="H223" i="15"/>
  <c r="D637" i="24"/>
  <c r="M148" i="26"/>
  <c r="M439" i="26"/>
  <c r="M151" i="26"/>
  <c r="M223" i="35"/>
  <c r="M458" i="35"/>
  <c r="E223" i="40"/>
  <c r="E458" i="40"/>
  <c r="E439" i="34"/>
  <c r="E148" i="34"/>
  <c r="J299" i="31"/>
  <c r="J476" i="31"/>
  <c r="L443" i="33"/>
  <c r="M456" i="24"/>
  <c r="K122" i="24"/>
  <c r="K433" i="24"/>
  <c r="I482" i="32"/>
  <c r="I325" i="32"/>
  <c r="J328" i="32"/>
  <c r="E198" i="42"/>
  <c r="E452" i="42"/>
  <c r="H500" i="25"/>
  <c r="H400" i="25"/>
  <c r="D452" i="44"/>
  <c r="D198" i="44"/>
  <c r="F468" i="44"/>
  <c r="O72" i="44"/>
  <c r="O421" i="44"/>
  <c r="L462" i="28"/>
  <c r="L443" i="44"/>
  <c r="G456" i="25"/>
  <c r="O462" i="34"/>
  <c r="D75" i="44"/>
  <c r="M480" i="29"/>
  <c r="J480" i="35"/>
  <c r="O425" i="50"/>
  <c r="D468" i="34"/>
  <c r="D325" i="26"/>
  <c r="D482" i="26"/>
  <c r="I437" i="30"/>
  <c r="E198" i="38"/>
  <c r="E452" i="38"/>
  <c r="G151" i="37"/>
  <c r="M486" i="31"/>
  <c r="L468" i="43"/>
  <c r="L486" i="27"/>
  <c r="F443" i="25"/>
  <c r="O443" i="27"/>
  <c r="D480" i="49"/>
  <c r="D403" i="29"/>
  <c r="D419" i="48"/>
  <c r="I486" i="46"/>
  <c r="D201" i="45"/>
  <c r="D456" i="45" s="1"/>
  <c r="O198" i="31"/>
  <c r="O452" i="31"/>
  <c r="L437" i="43"/>
  <c r="G458" i="38"/>
  <c r="G223" i="38"/>
  <c r="E458" i="45"/>
  <c r="E223" i="45"/>
  <c r="O456" i="46"/>
  <c r="O476" i="36"/>
  <c r="O299" i="36"/>
  <c r="G223" i="40"/>
  <c r="G458" i="40"/>
  <c r="H439" i="36"/>
  <c r="H148" i="36"/>
  <c r="J201" i="45"/>
  <c r="F486" i="29"/>
  <c r="L468" i="30"/>
  <c r="L452" i="52"/>
  <c r="L507" i="52" s="1"/>
  <c r="L515" i="52" s="1"/>
  <c r="C555" i="52" s="1"/>
  <c r="M201" i="52"/>
  <c r="L198" i="52"/>
  <c r="D619" i="31"/>
  <c r="L462" i="24"/>
  <c r="F462" i="30"/>
  <c r="J201" i="25"/>
  <c r="E299" i="35"/>
  <c r="E476" i="35"/>
  <c r="L504" i="29"/>
  <c r="K512" i="34"/>
  <c r="K522" i="34" s="1"/>
  <c r="M542" i="34" s="1"/>
  <c r="O425" i="26"/>
  <c r="I443" i="44"/>
  <c r="M437" i="29"/>
  <c r="L480" i="45"/>
  <c r="M328" i="25"/>
  <c r="G468" i="30"/>
  <c r="L462" i="31"/>
  <c r="M504" i="42"/>
  <c r="O480" i="25"/>
  <c r="L437" i="42"/>
  <c r="I425" i="37"/>
  <c r="I464" i="36"/>
  <c r="I507" i="36" s="1"/>
  <c r="I515" i="36" s="1"/>
  <c r="C552" i="36" s="1"/>
  <c r="I249" i="36"/>
  <c r="J252" i="36"/>
  <c r="D637" i="29"/>
  <c r="M462" i="34"/>
  <c r="O480" i="26"/>
  <c r="K421" i="39"/>
  <c r="K72" i="39"/>
  <c r="G464" i="47"/>
  <c r="G249" i="47"/>
  <c r="M198" i="31"/>
  <c r="M452" i="31"/>
  <c r="G456" i="28"/>
  <c r="D403" i="45"/>
  <c r="I443" i="49"/>
  <c r="J226" i="40"/>
  <c r="F480" i="38"/>
  <c r="N512" i="33"/>
  <c r="N522" i="33" s="1"/>
  <c r="M545" i="33" s="1"/>
  <c r="F443" i="40"/>
  <c r="G456" i="45"/>
  <c r="J226" i="47"/>
  <c r="L425" i="48"/>
  <c r="J443" i="46"/>
  <c r="I456" i="40"/>
  <c r="F443" i="34"/>
  <c r="O480" i="35"/>
  <c r="J480" i="51"/>
  <c r="L439" i="32"/>
  <c r="L148" i="32"/>
  <c r="M151" i="32"/>
  <c r="L456" i="26"/>
  <c r="D610" i="27"/>
  <c r="I462" i="31"/>
  <c r="D226" i="30"/>
  <c r="I480" i="32"/>
  <c r="L504" i="50"/>
  <c r="I433" i="29"/>
  <c r="I122" i="29"/>
  <c r="J125" i="29"/>
  <c r="M425" i="26"/>
  <c r="D610" i="48"/>
  <c r="I504" i="36"/>
  <c r="O486" i="27"/>
  <c r="L504" i="31"/>
  <c r="M468" i="41"/>
  <c r="I462" i="37"/>
  <c r="F400" i="28"/>
  <c r="F500" i="28"/>
  <c r="F507" i="28" s="1"/>
  <c r="F515" i="28" s="1"/>
  <c r="C549" i="28" s="1"/>
  <c r="G403" i="28"/>
  <c r="L443" i="51"/>
  <c r="O437" i="15"/>
  <c r="F500" i="52"/>
  <c r="F400" i="52"/>
  <c r="G403" i="52"/>
  <c r="M443" i="47"/>
  <c r="I443" i="34"/>
  <c r="H148" i="39"/>
  <c r="H439" i="39"/>
  <c r="I486" i="36"/>
  <c r="J328" i="49"/>
  <c r="G419" i="31"/>
  <c r="O425" i="47"/>
  <c r="J226" i="37"/>
  <c r="O462" i="42"/>
  <c r="C631" i="29"/>
  <c r="J504" i="47"/>
  <c r="D634" i="52"/>
  <c r="I443" i="33"/>
  <c r="O443" i="25"/>
  <c r="D616" i="51"/>
  <c r="G252" i="46"/>
  <c r="L486" i="36"/>
  <c r="I437" i="37"/>
  <c r="M425" i="42"/>
  <c r="D610" i="52"/>
  <c r="J403" i="25"/>
  <c r="D634" i="49"/>
  <c r="D634" i="35"/>
  <c r="D637" i="35"/>
  <c r="M504" i="52"/>
  <c r="O462" i="29"/>
  <c r="I456" i="38"/>
  <c r="D619" i="33"/>
  <c r="O504" i="45"/>
  <c r="E512" i="37"/>
  <c r="E522" i="37" s="1"/>
  <c r="M536" i="37" s="1"/>
  <c r="J226" i="46"/>
  <c r="M425" i="34"/>
  <c r="I480" i="38"/>
  <c r="I480" i="39"/>
  <c r="O456" i="49"/>
  <c r="J403" i="38"/>
  <c r="O486" i="38"/>
  <c r="D125" i="51"/>
  <c r="I486" i="40"/>
  <c r="L504" i="40"/>
  <c r="M302" i="34"/>
  <c r="I462" i="34"/>
  <c r="M403" i="30"/>
  <c r="F486" i="36"/>
  <c r="G125" i="48"/>
  <c r="O443" i="43"/>
  <c r="L456" i="52"/>
  <c r="D613" i="44"/>
  <c r="O72" i="52"/>
  <c r="O421" i="52"/>
  <c r="M72" i="28"/>
  <c r="M421" i="28"/>
  <c r="F425" i="25"/>
  <c r="J452" i="28"/>
  <c r="J198" i="28"/>
  <c r="O148" i="26"/>
  <c r="O439" i="26"/>
  <c r="L486" i="34"/>
  <c r="O443" i="49"/>
  <c r="D635" i="49" s="1"/>
  <c r="H482" i="42"/>
  <c r="H325" i="42"/>
  <c r="K223" i="28"/>
  <c r="K458" i="28"/>
  <c r="O486" i="39"/>
  <c r="M400" i="31"/>
  <c r="M500" i="31"/>
  <c r="K512" i="43"/>
  <c r="K522" i="43" s="1"/>
  <c r="M542" i="43" s="1"/>
  <c r="G198" i="51"/>
  <c r="G452" i="51"/>
  <c r="E72" i="34"/>
  <c r="E421" i="34"/>
  <c r="M482" i="41"/>
  <c r="M325" i="41"/>
  <c r="J400" i="45"/>
  <c r="J500" i="45"/>
  <c r="J403" i="45"/>
  <c r="J500" i="51"/>
  <c r="J400" i="51"/>
  <c r="M482" i="32"/>
  <c r="M325" i="32"/>
  <c r="H500" i="52"/>
  <c r="H400" i="52"/>
  <c r="L504" i="47"/>
  <c r="J413" i="46"/>
  <c r="D439" i="47"/>
  <c r="D148" i="47"/>
  <c r="I437" i="43"/>
  <c r="H512" i="50"/>
  <c r="H522" i="50" s="1"/>
  <c r="M539" i="50" s="1"/>
  <c r="E72" i="25"/>
  <c r="E421" i="25"/>
  <c r="J464" i="25"/>
  <c r="J249" i="25"/>
  <c r="K464" i="49"/>
  <c r="K249" i="49"/>
  <c r="D619" i="52"/>
  <c r="I504" i="40"/>
  <c r="K148" i="30"/>
  <c r="K439" i="30"/>
  <c r="I468" i="43"/>
  <c r="J148" i="37"/>
  <c r="J439" i="37"/>
  <c r="I462" i="48"/>
  <c r="O148" i="25"/>
  <c r="O439" i="25"/>
  <c r="D400" i="50"/>
  <c r="D500" i="50"/>
  <c r="L468" i="46"/>
  <c r="G72" i="47"/>
  <c r="G421" i="47"/>
  <c r="M151" i="38"/>
  <c r="L439" i="38"/>
  <c r="L148" i="38"/>
  <c r="D640" i="33"/>
  <c r="G198" i="40"/>
  <c r="G452" i="40"/>
  <c r="I443" i="51"/>
  <c r="F504" i="42"/>
  <c r="O468" i="35"/>
  <c r="H464" i="30"/>
  <c r="H249" i="30"/>
  <c r="D619" i="28"/>
  <c r="D75" i="27"/>
  <c r="O504" i="27"/>
  <c r="D325" i="48"/>
  <c r="D482" i="48"/>
  <c r="H299" i="34"/>
  <c r="H476" i="34"/>
  <c r="O400" i="31"/>
  <c r="O500" i="31"/>
  <c r="J148" i="26"/>
  <c r="J439" i="26"/>
  <c r="M328" i="39"/>
  <c r="J419" i="51"/>
  <c r="M302" i="45"/>
  <c r="D226" i="52"/>
  <c r="G403" i="50"/>
  <c r="J151" i="32"/>
  <c r="M425" i="36"/>
  <c r="M456" i="26"/>
  <c r="D226" i="37"/>
  <c r="J437" i="51"/>
  <c r="G425" i="35"/>
  <c r="D125" i="31"/>
  <c r="M75" i="35"/>
  <c r="M462" i="50"/>
  <c r="J201" i="49"/>
  <c r="G252" i="50"/>
  <c r="D328" i="42"/>
  <c r="J125" i="49"/>
  <c r="M302" i="52"/>
  <c r="M75" i="48"/>
  <c r="M226" i="35"/>
  <c r="D125" i="45"/>
  <c r="M75" i="51"/>
  <c r="D403" i="34"/>
  <c r="G425" i="30"/>
  <c r="D151" i="43"/>
  <c r="D302" i="41"/>
  <c r="J252" i="15"/>
  <c r="J125" i="28"/>
  <c r="D125" i="47"/>
  <c r="G328" i="34"/>
  <c r="J486" i="47"/>
  <c r="J75" i="33"/>
  <c r="G75" i="42"/>
  <c r="D462" i="47"/>
  <c r="G443" i="41"/>
  <c r="AR21" i="17"/>
  <c r="AO21" i="17"/>
  <c r="AQ21" i="17"/>
  <c r="AT21" i="17"/>
  <c r="AT18" i="17"/>
  <c r="AQ18" i="17"/>
  <c r="AR18" i="17"/>
  <c r="AO18" i="17"/>
  <c r="AQ42" i="17"/>
  <c r="AT42" i="17"/>
  <c r="AO42" i="17"/>
  <c r="AR42" i="17"/>
  <c r="AT71" i="17"/>
  <c r="AR71" i="17"/>
  <c r="AQ71" i="17"/>
  <c r="AO71" i="17"/>
  <c r="AQ62" i="17"/>
  <c r="AO62" i="17"/>
  <c r="AR62" i="17"/>
  <c r="AT62" i="17"/>
  <c r="G480" i="40"/>
  <c r="F462" i="50"/>
  <c r="O456" i="41"/>
  <c r="J151" i="34"/>
  <c r="I439" i="34"/>
  <c r="I507" i="34" s="1"/>
  <c r="I515" i="34" s="1"/>
  <c r="C552" i="34" s="1"/>
  <c r="I148" i="34"/>
  <c r="C543" i="30"/>
  <c r="D464" i="29"/>
  <c r="D249" i="29"/>
  <c r="M325" i="45"/>
  <c r="M482" i="45"/>
  <c r="J462" i="33"/>
  <c r="G419" i="36"/>
  <c r="L504" i="27"/>
  <c r="D482" i="44"/>
  <c r="D325" i="44"/>
  <c r="O486" i="35"/>
  <c r="F462" i="38"/>
  <c r="F480" i="25"/>
  <c r="O464" i="38"/>
  <c r="O249" i="38"/>
  <c r="L425" i="39"/>
  <c r="D641" i="39" s="1"/>
  <c r="F437" i="41"/>
  <c r="E500" i="42"/>
  <c r="E400" i="42"/>
  <c r="G468" i="42"/>
  <c r="G439" i="15"/>
  <c r="G148" i="15"/>
  <c r="E458" i="48"/>
  <c r="E223" i="48"/>
  <c r="D419" i="36"/>
  <c r="J433" i="48"/>
  <c r="J122" i="48"/>
  <c r="L480" i="30"/>
  <c r="J328" i="40"/>
  <c r="M419" i="44"/>
  <c r="O425" i="30"/>
  <c r="L425" i="33"/>
  <c r="I468" i="24"/>
  <c r="L480" i="39"/>
  <c r="O437" i="44"/>
  <c r="L480" i="40"/>
  <c r="O504" i="52"/>
  <c r="G468" i="27"/>
  <c r="J443" i="28"/>
  <c r="L462" i="46"/>
  <c r="F486" i="47"/>
  <c r="O437" i="45"/>
  <c r="O456" i="27"/>
  <c r="G486" i="47"/>
  <c r="F425" i="47"/>
  <c r="I437" i="27"/>
  <c r="F443" i="47"/>
  <c r="J462" i="25"/>
  <c r="J443" i="31"/>
  <c r="O480" i="27"/>
  <c r="E500" i="28"/>
  <c r="E400" i="28"/>
  <c r="E482" i="30"/>
  <c r="E325" i="30"/>
  <c r="G325" i="38"/>
  <c r="G482" i="38"/>
  <c r="F468" i="50"/>
  <c r="G425" i="47"/>
  <c r="J504" i="24"/>
  <c r="J462" i="26"/>
  <c r="M504" i="32"/>
  <c r="G462" i="15"/>
  <c r="AT110" i="17"/>
  <c r="AQ110" i="17"/>
  <c r="AO110" i="17"/>
  <c r="AR110" i="17"/>
  <c r="G413" i="26"/>
  <c r="D419" i="33"/>
  <c r="J413" i="31"/>
  <c r="J419" i="25"/>
  <c r="M443" i="52"/>
  <c r="N400" i="51"/>
  <c r="D403" i="51"/>
  <c r="N500" i="51"/>
  <c r="O439" i="41"/>
  <c r="O148" i="41"/>
  <c r="F439" i="49"/>
  <c r="F148" i="49"/>
  <c r="G151" i="49"/>
  <c r="M148" i="25"/>
  <c r="M439" i="25"/>
  <c r="M468" i="25"/>
  <c r="D452" i="40"/>
  <c r="D198" i="40"/>
  <c r="L486" i="47"/>
  <c r="O504" i="46"/>
  <c r="G125" i="50"/>
  <c r="F122" i="50"/>
  <c r="F433" i="50"/>
  <c r="J325" i="36"/>
  <c r="J482" i="36"/>
  <c r="J328" i="36"/>
  <c r="D325" i="40"/>
  <c r="D482" i="40"/>
  <c r="N148" i="49"/>
  <c r="N439" i="49"/>
  <c r="D151" i="49"/>
  <c r="L480" i="52"/>
  <c r="N249" i="15"/>
  <c r="N464" i="15"/>
  <c r="D252" i="15"/>
  <c r="G476" i="38"/>
  <c r="G299" i="38"/>
  <c r="L421" i="32"/>
  <c r="M75" i="32"/>
  <c r="L72" i="32"/>
  <c r="G476" i="32"/>
  <c r="G299" i="32"/>
  <c r="G302" i="32"/>
  <c r="L425" i="26"/>
  <c r="O486" i="44"/>
  <c r="E476" i="44"/>
  <c r="E507" i="44" s="1"/>
  <c r="E515" i="44" s="1"/>
  <c r="C548" i="44" s="1"/>
  <c r="E299" i="44"/>
  <c r="O476" i="43"/>
  <c r="O299" i="43"/>
  <c r="N223" i="43"/>
  <c r="N458" i="43"/>
  <c r="N507" i="43" s="1"/>
  <c r="N515" i="43" s="1"/>
  <c r="C557" i="43" s="1"/>
  <c r="D226" i="43"/>
  <c r="J223" i="30"/>
  <c r="J458" i="30"/>
  <c r="H512" i="51"/>
  <c r="H522" i="51" s="1"/>
  <c r="M539" i="51" s="1"/>
  <c r="L325" i="36"/>
  <c r="M328" i="36"/>
  <c r="L482" i="36"/>
  <c r="O452" i="37"/>
  <c r="O198" i="37"/>
  <c r="F486" i="35"/>
  <c r="D452" i="48"/>
  <c r="D198" i="48"/>
  <c r="H452" i="39"/>
  <c r="H198" i="39"/>
  <c r="G223" i="49"/>
  <c r="G458" i="49"/>
  <c r="H249" i="50"/>
  <c r="H464" i="50"/>
  <c r="I299" i="33"/>
  <c r="I476" i="33"/>
  <c r="J302" i="33"/>
  <c r="D610" i="32"/>
  <c r="I480" i="48"/>
  <c r="G201" i="51"/>
  <c r="F452" i="51"/>
  <c r="F198" i="51"/>
  <c r="L464" i="34"/>
  <c r="L507" i="34" s="1"/>
  <c r="L515" i="34" s="1"/>
  <c r="C555" i="34" s="1"/>
  <c r="L249" i="34"/>
  <c r="M252" i="34"/>
  <c r="M198" i="37"/>
  <c r="M452" i="37"/>
  <c r="O299" i="44"/>
  <c r="O476" i="44"/>
  <c r="I482" i="29"/>
  <c r="I325" i="29"/>
  <c r="J328" i="29"/>
  <c r="F482" i="31"/>
  <c r="G328" i="31"/>
  <c r="F325" i="31"/>
  <c r="H476" i="40"/>
  <c r="H299" i="40"/>
  <c r="K122" i="47"/>
  <c r="K433" i="47"/>
  <c r="D148" i="26"/>
  <c r="D439" i="26"/>
  <c r="O456" i="42"/>
  <c r="O299" i="35"/>
  <c r="O476" i="35"/>
  <c r="J122" i="33"/>
  <c r="J433" i="33"/>
  <c r="J125" i="33"/>
  <c r="O400" i="43"/>
  <c r="O500" i="43"/>
  <c r="K464" i="42"/>
  <c r="K249" i="42"/>
  <c r="H500" i="45"/>
  <c r="H400" i="45"/>
  <c r="E482" i="15"/>
  <c r="E325" i="15"/>
  <c r="F464" i="36"/>
  <c r="F249" i="36"/>
  <c r="G252" i="36"/>
  <c r="O476" i="52"/>
  <c r="O299" i="52"/>
  <c r="L443" i="49"/>
  <c r="L480" i="50"/>
  <c r="H439" i="44"/>
  <c r="H148" i="44"/>
  <c r="L480" i="44"/>
  <c r="D437" i="40"/>
  <c r="G437" i="40"/>
  <c r="G75" i="49"/>
  <c r="I425" i="36"/>
  <c r="M419" i="38"/>
  <c r="D640" i="26"/>
  <c r="E500" i="30"/>
  <c r="E400" i="30"/>
  <c r="M439" i="51"/>
  <c r="M507" i="51" s="1"/>
  <c r="M515" i="51" s="1"/>
  <c r="C556" i="51" s="1"/>
  <c r="M148" i="51"/>
  <c r="D619" i="26"/>
  <c r="E452" i="50"/>
  <c r="E198" i="50"/>
  <c r="O249" i="33"/>
  <c r="O464" i="33"/>
  <c r="D252" i="33"/>
  <c r="K198" i="29"/>
  <c r="K452" i="29"/>
  <c r="G249" i="25"/>
  <c r="G464" i="25"/>
  <c r="G249" i="33"/>
  <c r="G464" i="33"/>
  <c r="G476" i="33"/>
  <c r="G299" i="33"/>
  <c r="G464" i="38"/>
  <c r="G249" i="38"/>
  <c r="D482" i="27"/>
  <c r="D325" i="27"/>
  <c r="O462" i="50"/>
  <c r="D325" i="50"/>
  <c r="D482" i="50"/>
  <c r="M421" i="29"/>
  <c r="M72" i="29"/>
  <c r="G122" i="30"/>
  <c r="G433" i="30"/>
  <c r="D72" i="43"/>
  <c r="D421" i="43"/>
  <c r="L504" i="32"/>
  <c r="M122" i="32"/>
  <c r="M433" i="32"/>
  <c r="O464" i="29"/>
  <c r="O249" i="29"/>
  <c r="G198" i="41"/>
  <c r="G452" i="41"/>
  <c r="L443" i="36"/>
  <c r="O480" i="30"/>
  <c r="O325" i="47"/>
  <c r="O482" i="47"/>
  <c r="L443" i="26"/>
  <c r="J148" i="51"/>
  <c r="J439" i="51"/>
  <c r="D198" i="43"/>
  <c r="D452" i="43"/>
  <c r="J476" i="32"/>
  <c r="J299" i="32"/>
  <c r="L425" i="25"/>
  <c r="O456" i="24"/>
  <c r="K325" i="45"/>
  <c r="K482" i="45"/>
  <c r="M500" i="15"/>
  <c r="M400" i="15"/>
  <c r="J299" i="49"/>
  <c r="J476" i="49"/>
  <c r="M148" i="31"/>
  <c r="M439" i="31"/>
  <c r="L443" i="45"/>
  <c r="K476" i="48"/>
  <c r="K299" i="48"/>
  <c r="H476" i="26"/>
  <c r="H299" i="26"/>
  <c r="I462" i="38"/>
  <c r="I486" i="34"/>
  <c r="E439" i="50"/>
  <c r="E148" i="50"/>
  <c r="I480" i="29"/>
  <c r="D619" i="29"/>
  <c r="L425" i="27"/>
  <c r="J500" i="24"/>
  <c r="J400" i="24"/>
  <c r="M439" i="30"/>
  <c r="M148" i="30"/>
  <c r="I504" i="35"/>
  <c r="I437" i="26"/>
  <c r="O468" i="48"/>
  <c r="K249" i="50"/>
  <c r="K464" i="50"/>
  <c r="E433" i="48"/>
  <c r="E122" i="48"/>
  <c r="L480" i="32"/>
  <c r="J299" i="30"/>
  <c r="J476" i="30"/>
  <c r="F468" i="35"/>
  <c r="O452" i="28"/>
  <c r="O198" i="28"/>
  <c r="M151" i="49"/>
  <c r="D75" i="43"/>
  <c r="O437" i="28"/>
  <c r="D302" i="51"/>
  <c r="J425" i="47"/>
  <c r="J443" i="49"/>
  <c r="J419" i="26"/>
  <c r="L437" i="37"/>
  <c r="K439" i="45"/>
  <c r="K148" i="45"/>
  <c r="I486" i="52"/>
  <c r="D613" i="42"/>
  <c r="E421" i="38"/>
  <c r="E72" i="38"/>
  <c r="G456" i="47"/>
  <c r="H512" i="27"/>
  <c r="H522" i="27" s="1"/>
  <c r="M539" i="27" s="1"/>
  <c r="M456" i="29"/>
  <c r="O456" i="33"/>
  <c r="F504" i="15"/>
  <c r="G480" i="41"/>
  <c r="F480" i="30"/>
  <c r="D637" i="45"/>
  <c r="J439" i="45"/>
  <c r="J148" i="45"/>
  <c r="J299" i="45"/>
  <c r="J476" i="45"/>
  <c r="E439" i="24"/>
  <c r="E507" i="24" s="1"/>
  <c r="E515" i="24" s="1"/>
  <c r="C548" i="24" s="1"/>
  <c r="E148" i="24"/>
  <c r="O148" i="34"/>
  <c r="O439" i="34"/>
  <c r="D634" i="37"/>
  <c r="O500" i="48"/>
  <c r="O400" i="48"/>
  <c r="D403" i="48"/>
  <c r="K464" i="37"/>
  <c r="K249" i="37"/>
  <c r="K476" i="30"/>
  <c r="K299" i="30"/>
  <c r="K72" i="43"/>
  <c r="K421" i="43"/>
  <c r="J75" i="43"/>
  <c r="D249" i="32"/>
  <c r="D464" i="32"/>
  <c r="O476" i="38"/>
  <c r="O299" i="38"/>
  <c r="D476" i="37"/>
  <c r="D299" i="37"/>
  <c r="G421" i="26"/>
  <c r="G72" i="26"/>
  <c r="I468" i="25"/>
  <c r="K400" i="43"/>
  <c r="K500" i="43"/>
  <c r="J223" i="34"/>
  <c r="J458" i="34"/>
  <c r="H325" i="41"/>
  <c r="H482" i="41"/>
  <c r="N400" i="47"/>
  <c r="D403" i="47"/>
  <c r="N500" i="47"/>
  <c r="M122" i="47"/>
  <c r="M433" i="47"/>
  <c r="M125" i="47"/>
  <c r="M443" i="45"/>
  <c r="I437" i="39"/>
  <c r="G249" i="45"/>
  <c r="G464" i="45"/>
  <c r="G507" i="45" s="1"/>
  <c r="G515" i="45" s="1"/>
  <c r="C550" i="45" s="1"/>
  <c r="G252" i="45"/>
  <c r="O482" i="48"/>
  <c r="O325" i="48"/>
  <c r="M400" i="44"/>
  <c r="M500" i="44"/>
  <c r="G249" i="32"/>
  <c r="G464" i="32"/>
  <c r="L468" i="39"/>
  <c r="E148" i="37"/>
  <c r="E439" i="37"/>
  <c r="M75" i="44"/>
  <c r="G504" i="35"/>
  <c r="O468" i="50"/>
  <c r="M125" i="35"/>
  <c r="K439" i="35"/>
  <c r="K148" i="35"/>
  <c r="M302" i="39"/>
  <c r="O425" i="51"/>
  <c r="D616" i="28"/>
  <c r="J443" i="30"/>
  <c r="F480" i="26"/>
  <c r="F443" i="49"/>
  <c r="N512" i="15"/>
  <c r="N522" i="15" s="1"/>
  <c r="M545" i="15" s="1"/>
  <c r="F480" i="34"/>
  <c r="J328" i="35"/>
  <c r="F443" i="50"/>
  <c r="D619" i="15"/>
  <c r="J413" i="47"/>
  <c r="O468" i="15"/>
  <c r="O500" i="46"/>
  <c r="O400" i="46"/>
  <c r="O299" i="42"/>
  <c r="O476" i="42"/>
  <c r="O507" i="42" s="1"/>
  <c r="O515" i="42" s="1"/>
  <c r="C558" i="42" s="1"/>
  <c r="D302" i="42"/>
  <c r="I443" i="15"/>
  <c r="I468" i="37"/>
  <c r="K72" i="26"/>
  <c r="K421" i="26"/>
  <c r="J452" i="31"/>
  <c r="J198" i="31"/>
  <c r="J201" i="31"/>
  <c r="M400" i="35"/>
  <c r="M500" i="35"/>
  <c r="O223" i="41"/>
  <c r="O458" i="41"/>
  <c r="F468" i="25"/>
  <c r="M443" i="33"/>
  <c r="L480" i="48"/>
  <c r="M443" i="44"/>
  <c r="D151" i="28"/>
  <c r="I486" i="35"/>
  <c r="M403" i="51"/>
  <c r="J328" i="51"/>
  <c r="H507" i="27"/>
  <c r="H515" i="27" s="1"/>
  <c r="C551" i="27" s="1"/>
  <c r="J413" i="29"/>
  <c r="G151" i="26"/>
  <c r="L468" i="27"/>
  <c r="F504" i="27"/>
  <c r="L486" i="33"/>
  <c r="G75" i="46"/>
  <c r="D201" i="49"/>
  <c r="D456" i="49" s="1"/>
  <c r="N512" i="29"/>
  <c r="N522" i="29" s="1"/>
  <c r="M545" i="29" s="1"/>
  <c r="L504" i="49"/>
  <c r="H223" i="46"/>
  <c r="H458" i="46"/>
  <c r="O458" i="50"/>
  <c r="O507" i="50" s="1"/>
  <c r="O515" i="50" s="1"/>
  <c r="C558" i="50" s="1"/>
  <c r="O223" i="50"/>
  <c r="G464" i="31"/>
  <c r="G249" i="31"/>
  <c r="G252" i="31"/>
  <c r="M413" i="45"/>
  <c r="G425" i="28"/>
  <c r="O462" i="48"/>
  <c r="I486" i="32"/>
  <c r="O456" i="51"/>
  <c r="D616" i="26"/>
  <c r="L456" i="34"/>
  <c r="D619" i="40"/>
  <c r="L504" i="51"/>
  <c r="I456" i="31"/>
  <c r="I480" i="36"/>
  <c r="M419" i="29"/>
  <c r="M413" i="32"/>
  <c r="L462" i="32"/>
  <c r="G151" i="15"/>
  <c r="D610" i="29"/>
  <c r="F486" i="45"/>
  <c r="J443" i="24"/>
  <c r="M198" i="39"/>
  <c r="M452" i="39"/>
  <c r="F122" i="37"/>
  <c r="F433" i="37"/>
  <c r="G125" i="37"/>
  <c r="L468" i="38"/>
  <c r="L456" i="15"/>
  <c r="F437" i="25"/>
  <c r="D486" i="29"/>
  <c r="E512" i="48"/>
  <c r="E522" i="48" s="1"/>
  <c r="M536" i="48" s="1"/>
  <c r="O425" i="43"/>
  <c r="D610" i="45"/>
  <c r="L462" i="34"/>
  <c r="L486" i="50"/>
  <c r="O443" i="35"/>
  <c r="I456" i="30"/>
  <c r="J302" i="48"/>
  <c r="L437" i="30"/>
  <c r="F425" i="26"/>
  <c r="M425" i="30"/>
  <c r="O425" i="45"/>
  <c r="F480" i="32"/>
  <c r="I223" i="52"/>
  <c r="I458" i="52"/>
  <c r="J226" i="52"/>
  <c r="D458" i="26"/>
  <c r="D223" i="26"/>
  <c r="I437" i="51"/>
  <c r="E476" i="33"/>
  <c r="E299" i="33"/>
  <c r="M226" i="40"/>
  <c r="F437" i="42"/>
  <c r="O437" i="24"/>
  <c r="D637" i="38"/>
  <c r="I500" i="40"/>
  <c r="I507" i="40" s="1"/>
  <c r="I515" i="40" s="1"/>
  <c r="C552" i="40" s="1"/>
  <c r="I400" i="40"/>
  <c r="J403" i="40"/>
  <c r="I325" i="28"/>
  <c r="J328" i="28"/>
  <c r="I482" i="28"/>
  <c r="L425" i="42"/>
  <c r="G437" i="45"/>
  <c r="F504" i="41"/>
  <c r="D328" i="30"/>
  <c r="M456" i="15"/>
  <c r="F425" i="52"/>
  <c r="O468" i="42"/>
  <c r="J413" i="49"/>
  <c r="J462" i="32"/>
  <c r="F437" i="48"/>
  <c r="F443" i="44"/>
  <c r="L437" i="38"/>
  <c r="M480" i="31"/>
  <c r="D437" i="25"/>
  <c r="O480" i="40"/>
  <c r="G419" i="27"/>
  <c r="D636" i="27" s="1"/>
  <c r="F486" i="44"/>
  <c r="G413" i="46"/>
  <c r="F468" i="39"/>
  <c r="J125" i="30"/>
  <c r="F468" i="36"/>
  <c r="J403" i="50"/>
  <c r="I425" i="26"/>
  <c r="L456" i="41"/>
  <c r="D151" i="30"/>
  <c r="L437" i="41"/>
  <c r="M201" i="39"/>
  <c r="G125" i="36"/>
  <c r="F437" i="47"/>
  <c r="G226" i="44"/>
  <c r="L456" i="49"/>
  <c r="L425" i="52"/>
  <c r="O462" i="36"/>
  <c r="D403" i="42"/>
  <c r="F504" i="43"/>
  <c r="G328" i="36"/>
  <c r="F437" i="24"/>
  <c r="I480" i="43"/>
  <c r="J425" i="42"/>
  <c r="K512" i="31"/>
  <c r="K522" i="31" s="1"/>
  <c r="M542" i="31" s="1"/>
  <c r="G413" i="49"/>
  <c r="O486" i="28"/>
  <c r="G226" i="26"/>
  <c r="F443" i="46"/>
  <c r="F443" i="48"/>
  <c r="O476" i="28"/>
  <c r="O299" i="28"/>
  <c r="M458" i="37"/>
  <c r="M223" i="37"/>
  <c r="D421" i="37"/>
  <c r="D72" i="37"/>
  <c r="O456" i="43"/>
  <c r="K148" i="31"/>
  <c r="K439" i="31"/>
  <c r="E500" i="37"/>
  <c r="E400" i="37"/>
  <c r="M452" i="35"/>
  <c r="M198" i="35"/>
  <c r="G482" i="43"/>
  <c r="G325" i="43"/>
  <c r="J122" i="38"/>
  <c r="J433" i="38"/>
  <c r="J507" i="38" s="1"/>
  <c r="J515" i="38" s="1"/>
  <c r="C553" i="38" s="1"/>
  <c r="F504" i="32"/>
  <c r="O486" i="42"/>
  <c r="J464" i="33"/>
  <c r="J249" i="33"/>
  <c r="O433" i="44"/>
  <c r="O122" i="44"/>
  <c r="F425" i="43"/>
  <c r="I468" i="49"/>
  <c r="K476" i="27"/>
  <c r="K299" i="27"/>
  <c r="I462" i="52"/>
  <c r="D640" i="40"/>
  <c r="M421" i="25"/>
  <c r="M72" i="25"/>
  <c r="O223" i="40"/>
  <c r="O458" i="40"/>
  <c r="E512" i="51"/>
  <c r="E522" i="51" s="1"/>
  <c r="M536" i="51" s="1"/>
  <c r="H433" i="36"/>
  <c r="H507" i="36" s="1"/>
  <c r="H515" i="36" s="1"/>
  <c r="C551" i="36" s="1"/>
  <c r="H122" i="36"/>
  <c r="D464" i="34"/>
  <c r="D507" i="34" s="1"/>
  <c r="D515" i="34" s="1"/>
  <c r="D249" i="34"/>
  <c r="H458" i="31"/>
  <c r="H223" i="31"/>
  <c r="O482" i="51"/>
  <c r="O325" i="51"/>
  <c r="O456" i="30"/>
  <c r="F480" i="40"/>
  <c r="O249" i="15"/>
  <c r="O464" i="15"/>
  <c r="D500" i="32"/>
  <c r="D400" i="32"/>
  <c r="G72" i="51"/>
  <c r="G421" i="51"/>
  <c r="M419" i="28"/>
  <c r="L425" i="30"/>
  <c r="F480" i="43"/>
  <c r="I480" i="28"/>
  <c r="K249" i="36"/>
  <c r="K464" i="36"/>
  <c r="J325" i="46"/>
  <c r="J482" i="46"/>
  <c r="J328" i="46"/>
  <c r="M500" i="32"/>
  <c r="M400" i="32"/>
  <c r="I504" i="29"/>
  <c r="O480" i="45"/>
  <c r="E458" i="51"/>
  <c r="E223" i="51"/>
  <c r="O249" i="30"/>
  <c r="O464" i="30"/>
  <c r="I425" i="49"/>
  <c r="D638" i="49" s="1"/>
  <c r="D613" i="24"/>
  <c r="I456" i="41"/>
  <c r="F462" i="35"/>
  <c r="K512" i="37"/>
  <c r="K522" i="37" s="1"/>
  <c r="M542" i="37" s="1"/>
  <c r="F468" i="38"/>
  <c r="D613" i="15"/>
  <c r="D635" i="38"/>
  <c r="G201" i="34"/>
  <c r="D75" i="39"/>
  <c r="D328" i="43"/>
  <c r="G504" i="31"/>
  <c r="J480" i="15"/>
  <c r="D125" i="28"/>
  <c r="J226" i="36"/>
  <c r="G252" i="51"/>
  <c r="D403" i="26"/>
  <c r="M443" i="27"/>
  <c r="M151" i="31"/>
  <c r="G486" i="27"/>
  <c r="D226" i="45"/>
  <c r="D328" i="31"/>
  <c r="D226" i="49"/>
  <c r="D504" i="40"/>
  <c r="J437" i="41"/>
  <c r="D75" i="15"/>
  <c r="J425" i="27"/>
  <c r="J403" i="26"/>
  <c r="G151" i="31"/>
  <c r="J75" i="26"/>
  <c r="D328" i="35"/>
  <c r="J125" i="48"/>
  <c r="J252" i="47"/>
  <c r="D125" i="48"/>
  <c r="J252" i="29"/>
  <c r="J302" i="34"/>
  <c r="G75" i="15"/>
  <c r="J201" i="39"/>
  <c r="M480" i="48"/>
  <c r="D328" i="50"/>
  <c r="AQ146" i="17"/>
  <c r="AO146" i="17"/>
  <c r="AT146" i="17"/>
  <c r="AR146" i="17"/>
  <c r="AQ24" i="17"/>
  <c r="AO24" i="17"/>
  <c r="AR24" i="17"/>
  <c r="AT24" i="17"/>
  <c r="AT149" i="17"/>
  <c r="AR149" i="17"/>
  <c r="AO149" i="17"/>
  <c r="AQ149" i="17"/>
  <c r="AR53" i="17"/>
  <c r="AO53" i="17"/>
  <c r="AT53" i="17"/>
  <c r="AQ53" i="17"/>
  <c r="AO35" i="17"/>
  <c r="AR35" i="17"/>
  <c r="AT35" i="17"/>
  <c r="AQ35" i="17"/>
  <c r="AR191" i="17"/>
  <c r="AO191" i="17"/>
  <c r="AT191" i="17"/>
  <c r="AQ191" i="17"/>
  <c r="AO98" i="17"/>
  <c r="AQ98" i="17"/>
  <c r="AR98" i="17"/>
  <c r="AT98" i="17"/>
  <c r="AT9" i="17"/>
  <c r="AR9" i="17"/>
  <c r="AO9" i="17"/>
  <c r="AQ9" i="17"/>
  <c r="L482" i="28"/>
  <c r="L325" i="28"/>
  <c r="M328" i="28"/>
  <c r="H433" i="24"/>
  <c r="H122" i="24"/>
  <c r="D439" i="39"/>
  <c r="D148" i="39"/>
  <c r="F198" i="43"/>
  <c r="F452" i="43"/>
  <c r="F507" i="43" s="1"/>
  <c r="F515" i="43" s="1"/>
  <c r="C549" i="43" s="1"/>
  <c r="G201" i="43"/>
  <c r="N198" i="52"/>
  <c r="N452" i="52"/>
  <c r="D201" i="52"/>
  <c r="D456" i="52" s="1"/>
  <c r="G223" i="32"/>
  <c r="G458" i="32"/>
  <c r="M328" i="37"/>
  <c r="L482" i="37"/>
  <c r="L325" i="37"/>
  <c r="N439" i="25"/>
  <c r="N507" i="25" s="1"/>
  <c r="N515" i="25" s="1"/>
  <c r="C557" i="25" s="1"/>
  <c r="N148" i="25"/>
  <c r="D151" i="25"/>
  <c r="N452" i="30"/>
  <c r="N507" i="30" s="1"/>
  <c r="N515" i="30" s="1"/>
  <c r="N198" i="30"/>
  <c r="D201" i="30"/>
  <c r="D456" i="30" s="1"/>
  <c r="N249" i="38"/>
  <c r="D252" i="38"/>
  <c r="N464" i="38"/>
  <c r="O443" i="24"/>
  <c r="K421" i="41"/>
  <c r="K72" i="41"/>
  <c r="D458" i="40"/>
  <c r="D223" i="40"/>
  <c r="F437" i="49"/>
  <c r="G249" i="28"/>
  <c r="G464" i="28"/>
  <c r="F433" i="49"/>
  <c r="F507" i="49" s="1"/>
  <c r="F515" i="49" s="1"/>
  <c r="C549" i="49" s="1"/>
  <c r="F122" i="49"/>
  <c r="G125" i="49"/>
  <c r="F443" i="36"/>
  <c r="J504" i="35"/>
  <c r="G443" i="52"/>
  <c r="I456" i="47"/>
  <c r="O504" i="15"/>
  <c r="K421" i="44"/>
  <c r="K72" i="44"/>
  <c r="O249" i="26"/>
  <c r="O464" i="26"/>
  <c r="E433" i="35"/>
  <c r="E122" i="35"/>
  <c r="M198" i="42"/>
  <c r="M452" i="42"/>
  <c r="G419" i="32"/>
  <c r="G413" i="38"/>
  <c r="L486" i="45"/>
  <c r="O462" i="27"/>
  <c r="M464" i="37"/>
  <c r="M249" i="37"/>
  <c r="I504" i="37"/>
  <c r="H325" i="33"/>
  <c r="H482" i="33"/>
  <c r="F437" i="29"/>
  <c r="L443" i="24"/>
  <c r="O148" i="36"/>
  <c r="O439" i="36"/>
  <c r="O486" i="48"/>
  <c r="O122" i="52"/>
  <c r="O433" i="52"/>
  <c r="D252" i="44"/>
  <c r="O198" i="52"/>
  <c r="O452" i="52"/>
  <c r="G328" i="33"/>
  <c r="O456" i="52"/>
  <c r="F443" i="38"/>
  <c r="F468" i="24"/>
  <c r="D462" i="26"/>
  <c r="L443" i="31"/>
  <c r="J462" i="42"/>
  <c r="O486" i="33"/>
  <c r="O443" i="48"/>
  <c r="L437" i="25"/>
  <c r="H458" i="30"/>
  <c r="H223" i="30"/>
  <c r="O456" i="15"/>
  <c r="I462" i="26"/>
  <c r="I486" i="26"/>
  <c r="F425" i="42"/>
  <c r="E198" i="48"/>
  <c r="E452" i="48"/>
  <c r="M507" i="38"/>
  <c r="M515" i="38" s="1"/>
  <c r="C556" i="38" s="1"/>
  <c r="M226" i="24"/>
  <c r="G486" i="28"/>
  <c r="G456" i="39"/>
  <c r="O504" i="48"/>
  <c r="N433" i="44"/>
  <c r="N122" i="44"/>
  <c r="D125" i="44"/>
  <c r="I421" i="44"/>
  <c r="I507" i="44" s="1"/>
  <c r="I515" i="44" s="1"/>
  <c r="C552" i="44" s="1"/>
  <c r="I72" i="44"/>
  <c r="J75" i="44"/>
  <c r="N198" i="36"/>
  <c r="N452" i="36"/>
  <c r="D201" i="36"/>
  <c r="D456" i="36" s="1"/>
  <c r="D328" i="27"/>
  <c r="N482" i="27"/>
  <c r="N325" i="27"/>
  <c r="J500" i="36"/>
  <c r="J400" i="36"/>
  <c r="L437" i="48"/>
  <c r="O437" i="33"/>
  <c r="O443" i="52"/>
  <c r="L500" i="24"/>
  <c r="L400" i="24"/>
  <c r="M403" i="24"/>
  <c r="G122" i="49"/>
  <c r="G433" i="49"/>
  <c r="F299" i="37"/>
  <c r="G302" i="37"/>
  <c r="F476" i="37"/>
  <c r="O486" i="15"/>
  <c r="O504" i="26"/>
  <c r="K249" i="25"/>
  <c r="K464" i="25"/>
  <c r="L486" i="30"/>
  <c r="J433" i="15"/>
  <c r="J507" i="15" s="1"/>
  <c r="J515" i="15" s="1"/>
  <c r="C553" i="15" s="1"/>
  <c r="J122" i="15"/>
  <c r="L421" i="37"/>
  <c r="M75" i="37"/>
  <c r="L72" i="37"/>
  <c r="L437" i="24"/>
  <c r="G458" i="52"/>
  <c r="G223" i="52"/>
  <c r="H400" i="48"/>
  <c r="H500" i="48"/>
  <c r="G480" i="51"/>
  <c r="L500" i="28"/>
  <c r="M403" i="28"/>
  <c r="L400" i="28"/>
  <c r="N223" i="46"/>
  <c r="D226" i="46"/>
  <c r="N458" i="46"/>
  <c r="G476" i="37"/>
  <c r="G299" i="37"/>
  <c r="G421" i="50"/>
  <c r="G72" i="50"/>
  <c r="K482" i="37"/>
  <c r="K325" i="37"/>
  <c r="D122" i="24"/>
  <c r="D433" i="24"/>
  <c r="L425" i="36"/>
  <c r="K464" i="27"/>
  <c r="K249" i="27"/>
  <c r="O504" i="33"/>
  <c r="L249" i="33"/>
  <c r="L464" i="33"/>
  <c r="M252" i="33"/>
  <c r="J504" i="41"/>
  <c r="H400" i="26"/>
  <c r="H500" i="26"/>
  <c r="N500" i="24"/>
  <c r="D403" i="24"/>
  <c r="N400" i="24"/>
  <c r="G302" i="52"/>
  <c r="F299" i="52"/>
  <c r="F476" i="52"/>
  <c r="J302" i="26"/>
  <c r="D500" i="52"/>
  <c r="D400" i="52"/>
  <c r="O462" i="45"/>
  <c r="N198" i="51"/>
  <c r="N452" i="51"/>
  <c r="D201" i="51"/>
  <c r="D456" i="51" s="1"/>
  <c r="I462" i="15"/>
  <c r="D482" i="46"/>
  <c r="D325" i="46"/>
  <c r="F504" i="35"/>
  <c r="J452" i="36"/>
  <c r="J198" i="36"/>
  <c r="L507" i="43"/>
  <c r="L515" i="43" s="1"/>
  <c r="C555" i="43" s="1"/>
  <c r="K482" i="50"/>
  <c r="K325" i="50"/>
  <c r="D299" i="35"/>
  <c r="D476" i="35"/>
  <c r="M249" i="45"/>
  <c r="M464" i="45"/>
  <c r="I482" i="52"/>
  <c r="I325" i="52"/>
  <c r="J328" i="52"/>
  <c r="F486" i="40"/>
  <c r="J480" i="38"/>
  <c r="L452" i="27"/>
  <c r="L507" i="27" s="1"/>
  <c r="L515" i="27" s="1"/>
  <c r="C555" i="27" s="1"/>
  <c r="M201" i="27"/>
  <c r="L198" i="27"/>
  <c r="E439" i="25"/>
  <c r="E148" i="25"/>
  <c r="M325" i="33"/>
  <c r="M482" i="33"/>
  <c r="L480" i="15"/>
  <c r="N148" i="29"/>
  <c r="D151" i="29"/>
  <c r="N439" i="29"/>
  <c r="L476" i="51"/>
  <c r="L507" i="51" s="1"/>
  <c r="L515" i="51" s="1"/>
  <c r="C555" i="51" s="1"/>
  <c r="L299" i="51"/>
  <c r="M302" i="51"/>
  <c r="E464" i="42"/>
  <c r="E249" i="42"/>
  <c r="M419" i="49"/>
  <c r="G198" i="30"/>
  <c r="G452" i="30"/>
  <c r="N464" i="40"/>
  <c r="N249" i="40"/>
  <c r="D252" i="40"/>
  <c r="I443" i="39"/>
  <c r="I504" i="26"/>
  <c r="D328" i="51"/>
  <c r="O486" i="37"/>
  <c r="M151" i="24"/>
  <c r="J302" i="41"/>
  <c r="G413" i="45"/>
  <c r="L425" i="34"/>
  <c r="D641" i="34" s="1"/>
  <c r="I122" i="37"/>
  <c r="I433" i="37"/>
  <c r="I507" i="37" s="1"/>
  <c r="I515" i="37" s="1"/>
  <c r="C552" i="37" s="1"/>
  <c r="J125" i="37"/>
  <c r="I486" i="51"/>
  <c r="J504" i="48"/>
  <c r="I421" i="39"/>
  <c r="I507" i="39" s="1"/>
  <c r="I515" i="39" s="1"/>
  <c r="C552" i="39" s="1"/>
  <c r="I72" i="39"/>
  <c r="J75" i="39"/>
  <c r="I462" i="40"/>
  <c r="D610" i="31"/>
  <c r="O468" i="25"/>
  <c r="D616" i="48"/>
  <c r="E325" i="36"/>
  <c r="E482" i="36"/>
  <c r="I468" i="47"/>
  <c r="O504" i="32"/>
  <c r="G148" i="32"/>
  <c r="G439" i="32"/>
  <c r="G122" i="25"/>
  <c r="G433" i="25"/>
  <c r="I443" i="31"/>
  <c r="J325" i="30"/>
  <c r="J482" i="30"/>
  <c r="D476" i="40"/>
  <c r="D299" i="40"/>
  <c r="L425" i="37"/>
  <c r="G72" i="40"/>
  <c r="G421" i="40"/>
  <c r="F480" i="50"/>
  <c r="K464" i="41"/>
  <c r="K249" i="41"/>
  <c r="D72" i="39"/>
  <c r="D421" i="39"/>
  <c r="I443" i="25"/>
  <c r="O452" i="35"/>
  <c r="O198" i="35"/>
  <c r="E148" i="26"/>
  <c r="E439" i="26"/>
  <c r="G413" i="33"/>
  <c r="F504" i="36"/>
  <c r="G72" i="27"/>
  <c r="G421" i="27"/>
  <c r="G452" i="38"/>
  <c r="G198" i="38"/>
  <c r="F462" i="36"/>
  <c r="L480" i="47"/>
  <c r="J476" i="40"/>
  <c r="J299" i="40"/>
  <c r="K400" i="24"/>
  <c r="K500" i="24"/>
  <c r="K122" i="34"/>
  <c r="K433" i="34"/>
  <c r="H452" i="26"/>
  <c r="H198" i="26"/>
  <c r="O400" i="39"/>
  <c r="O500" i="39"/>
  <c r="M464" i="49"/>
  <c r="M249" i="49"/>
  <c r="O468" i="49"/>
  <c r="D325" i="37"/>
  <c r="D482" i="37"/>
  <c r="G439" i="43"/>
  <c r="G148" i="43"/>
  <c r="L456" i="33"/>
  <c r="O425" i="44"/>
  <c r="G464" i="27"/>
  <c r="G249" i="27"/>
  <c r="J421" i="48"/>
  <c r="J507" i="48" s="1"/>
  <c r="J515" i="48" s="1"/>
  <c r="C553" i="48" s="1"/>
  <c r="J72" i="48"/>
  <c r="G198" i="44"/>
  <c r="G452" i="44"/>
  <c r="K400" i="32"/>
  <c r="K500" i="32"/>
  <c r="L486" i="38"/>
  <c r="G413" i="29"/>
  <c r="M476" i="28"/>
  <c r="M299" i="28"/>
  <c r="G421" i="31"/>
  <c r="G72" i="31"/>
  <c r="O437" i="51"/>
  <c r="L504" i="42"/>
  <c r="J328" i="34"/>
  <c r="D610" i="15"/>
  <c r="I456" i="15"/>
  <c r="D641" i="43"/>
  <c r="D201" i="48"/>
  <c r="D456" i="48" s="1"/>
  <c r="M413" i="35"/>
  <c r="H439" i="29"/>
  <c r="H148" i="29"/>
  <c r="J198" i="29"/>
  <c r="J452" i="29"/>
  <c r="I456" i="52"/>
  <c r="L480" i="46"/>
  <c r="L443" i="37"/>
  <c r="G252" i="37"/>
  <c r="G198" i="29"/>
  <c r="G452" i="29"/>
  <c r="G299" i="24"/>
  <c r="G476" i="24"/>
  <c r="L504" i="46"/>
  <c r="F504" i="52"/>
  <c r="O223" i="32"/>
  <c r="O458" i="32"/>
  <c r="O507" i="32" s="1"/>
  <c r="O515" i="32" s="1"/>
  <c r="C558" i="32" s="1"/>
  <c r="G452" i="26"/>
  <c r="G198" i="26"/>
  <c r="G201" i="26"/>
  <c r="L468" i="48"/>
  <c r="I249" i="51"/>
  <c r="J252" i="51"/>
  <c r="I464" i="51"/>
  <c r="M462" i="33"/>
  <c r="I223" i="24"/>
  <c r="I458" i="24"/>
  <c r="I507" i="24" s="1"/>
  <c r="I515" i="24" s="1"/>
  <c r="C552" i="24" s="1"/>
  <c r="J226" i="24"/>
  <c r="D613" i="32"/>
  <c r="K452" i="31"/>
  <c r="K198" i="31"/>
  <c r="O500" i="35"/>
  <c r="O400" i="35"/>
  <c r="K325" i="36"/>
  <c r="K482" i="36"/>
  <c r="G476" i="46"/>
  <c r="G299" i="46"/>
  <c r="E148" i="47"/>
  <c r="E439" i="47"/>
  <c r="E507" i="47" s="1"/>
  <c r="E515" i="47" s="1"/>
  <c r="C548" i="47" s="1"/>
  <c r="J249" i="49"/>
  <c r="J464" i="49"/>
  <c r="J252" i="49"/>
  <c r="O437" i="27"/>
  <c r="G433" i="40"/>
  <c r="G122" i="40"/>
  <c r="O425" i="39"/>
  <c r="H223" i="49"/>
  <c r="H458" i="49"/>
  <c r="D433" i="30"/>
  <c r="D122" i="30"/>
  <c r="D613" i="33"/>
  <c r="D223" i="27"/>
  <c r="D458" i="27"/>
  <c r="L437" i="27"/>
  <c r="E464" i="49"/>
  <c r="E249" i="49"/>
  <c r="K122" i="31"/>
  <c r="K433" i="31"/>
  <c r="I437" i="25"/>
  <c r="J223" i="29"/>
  <c r="J458" i="29"/>
  <c r="H476" i="24"/>
  <c r="H299" i="24"/>
  <c r="D619" i="51"/>
  <c r="E476" i="42"/>
  <c r="E299" i="42"/>
  <c r="E476" i="32"/>
  <c r="E299" i="32"/>
  <c r="D433" i="27"/>
  <c r="D122" i="27"/>
  <c r="F443" i="41"/>
  <c r="G302" i="29"/>
  <c r="F462" i="48"/>
  <c r="D75" i="29"/>
  <c r="M252" i="48"/>
  <c r="O480" i="42"/>
  <c r="L486" i="39"/>
  <c r="E400" i="39"/>
  <c r="E500" i="39"/>
  <c r="F504" i="38"/>
  <c r="I462" i="46"/>
  <c r="J400" i="52"/>
  <c r="J500" i="52"/>
  <c r="K500" i="42"/>
  <c r="K400" i="42"/>
  <c r="O456" i="31"/>
  <c r="I425" i="25"/>
  <c r="O486" i="36"/>
  <c r="F462" i="27"/>
  <c r="J419" i="50"/>
  <c r="L480" i="29"/>
  <c r="J72" i="50"/>
  <c r="J421" i="50"/>
  <c r="I425" i="39"/>
  <c r="D122" i="50"/>
  <c r="D433" i="50"/>
  <c r="E421" i="52"/>
  <c r="E72" i="52"/>
  <c r="I480" i="30"/>
  <c r="I425" i="33"/>
  <c r="G425" i="45"/>
  <c r="I486" i="33"/>
  <c r="M419" i="40"/>
  <c r="F458" i="51"/>
  <c r="F223" i="51"/>
  <c r="G226" i="51"/>
  <c r="J443" i="47"/>
  <c r="D480" i="30"/>
  <c r="I468" i="27"/>
  <c r="I504" i="49"/>
  <c r="J507" i="47"/>
  <c r="J515" i="47" s="1"/>
  <c r="C553" i="47" s="1"/>
  <c r="I425" i="40"/>
  <c r="G201" i="50"/>
  <c r="F198" i="50"/>
  <c r="F452" i="50"/>
  <c r="N148" i="38"/>
  <c r="N439" i="38"/>
  <c r="D151" i="38"/>
  <c r="L468" i="34"/>
  <c r="D75" i="36"/>
  <c r="I507" i="29"/>
  <c r="I515" i="29" s="1"/>
  <c r="C552" i="29" s="1"/>
  <c r="F433" i="51"/>
  <c r="G125" i="51"/>
  <c r="F122" i="51"/>
  <c r="O456" i="50"/>
  <c r="K325" i="42"/>
  <c r="K482" i="42"/>
  <c r="O504" i="40"/>
  <c r="N512" i="40"/>
  <c r="N522" i="40" s="1"/>
  <c r="M545" i="40" s="1"/>
  <c r="G437" i="34"/>
  <c r="I425" i="38"/>
  <c r="J226" i="30"/>
  <c r="F425" i="32"/>
  <c r="G151" i="29"/>
  <c r="D125" i="50"/>
  <c r="N223" i="24"/>
  <c r="N458" i="24"/>
  <c r="D226" i="24"/>
  <c r="D325" i="39"/>
  <c r="D482" i="39"/>
  <c r="D328" i="39"/>
  <c r="D476" i="27"/>
  <c r="D299" i="27"/>
  <c r="J464" i="45"/>
  <c r="J249" i="45"/>
  <c r="L507" i="45"/>
  <c r="L515" i="45" s="1"/>
  <c r="C555" i="45" s="1"/>
  <c r="M75" i="50"/>
  <c r="E249" i="33"/>
  <c r="E464" i="33"/>
  <c r="L425" i="45"/>
  <c r="D125" i="46"/>
  <c r="L462" i="39"/>
  <c r="L468" i="15"/>
  <c r="G151" i="24"/>
  <c r="F504" i="51"/>
  <c r="J504" i="44"/>
  <c r="M201" i="44"/>
  <c r="I437" i="50"/>
  <c r="I437" i="46"/>
  <c r="I456" i="51"/>
  <c r="G151" i="36"/>
  <c r="E439" i="45"/>
  <c r="E148" i="45"/>
  <c r="J437" i="43"/>
  <c r="M252" i="31"/>
  <c r="L464" i="31"/>
  <c r="L249" i="31"/>
  <c r="H421" i="24"/>
  <c r="H72" i="24"/>
  <c r="G486" i="24"/>
  <c r="I437" i="15"/>
  <c r="L504" i="25"/>
  <c r="M504" i="34"/>
  <c r="J151" i="35"/>
  <c r="O480" i="49"/>
  <c r="M486" i="48"/>
  <c r="F468" i="27"/>
  <c r="F462" i="39"/>
  <c r="G504" i="49"/>
  <c r="F504" i="30"/>
  <c r="O437" i="37"/>
  <c r="N476" i="36"/>
  <c r="N299" i="36"/>
  <c r="D302" i="36"/>
  <c r="F468" i="46"/>
  <c r="D613" i="43"/>
  <c r="L437" i="46"/>
  <c r="F425" i="51"/>
  <c r="M456" i="48"/>
  <c r="N464" i="26"/>
  <c r="N507" i="26" s="1"/>
  <c r="N515" i="26" s="1"/>
  <c r="C557" i="26" s="1"/>
  <c r="N249" i="26"/>
  <c r="D252" i="26"/>
  <c r="L504" i="15"/>
  <c r="G302" i="31"/>
  <c r="M480" i="32"/>
  <c r="D75" i="38"/>
  <c r="I437" i="36"/>
  <c r="O468" i="24"/>
  <c r="I425" i="32"/>
  <c r="L480" i="27"/>
  <c r="L468" i="36"/>
  <c r="D425" i="32"/>
  <c r="F480" i="15"/>
  <c r="F462" i="24"/>
  <c r="G328" i="32"/>
  <c r="M328" i="51"/>
  <c r="I480" i="37"/>
  <c r="I504" i="32"/>
  <c r="F504" i="24"/>
  <c r="I504" i="44"/>
  <c r="J425" i="30"/>
  <c r="O437" i="31"/>
  <c r="M75" i="29"/>
  <c r="F425" i="27"/>
  <c r="I443" i="45"/>
  <c r="L504" i="43"/>
  <c r="J468" i="38"/>
  <c r="L480" i="34"/>
  <c r="J125" i="26"/>
  <c r="L425" i="32"/>
  <c r="D641" i="32" s="1"/>
  <c r="O425" i="24"/>
  <c r="O480" i="41"/>
  <c r="M151" i="35"/>
  <c r="D125" i="34"/>
  <c r="D437" i="15"/>
  <c r="G462" i="31"/>
  <c r="M125" i="50"/>
  <c r="I480" i="34"/>
  <c r="J425" i="49"/>
  <c r="J201" i="29"/>
  <c r="I462" i="43"/>
  <c r="M252" i="24"/>
  <c r="J151" i="51"/>
  <c r="L443" i="41"/>
  <c r="L456" i="44"/>
  <c r="I462" i="50"/>
  <c r="D252" i="45"/>
  <c r="F468" i="32"/>
  <c r="I468" i="15"/>
  <c r="F486" i="42"/>
  <c r="L437" i="35"/>
  <c r="J486" i="48"/>
  <c r="G151" i="46"/>
  <c r="J425" i="35"/>
  <c r="D619" i="27"/>
  <c r="E198" i="29"/>
  <c r="E452" i="29"/>
  <c r="G72" i="28"/>
  <c r="G421" i="28"/>
  <c r="D476" i="33"/>
  <c r="D299" i="33"/>
  <c r="O504" i="35"/>
  <c r="L456" i="37"/>
  <c r="K439" i="42"/>
  <c r="K148" i="42"/>
  <c r="E299" i="52"/>
  <c r="E476" i="52"/>
  <c r="E464" i="27"/>
  <c r="E249" i="27"/>
  <c r="F480" i="29"/>
  <c r="O462" i="41"/>
  <c r="E325" i="46"/>
  <c r="E482" i="46"/>
  <c r="L462" i="50"/>
  <c r="D616" i="46"/>
  <c r="D616" i="29"/>
  <c r="E299" i="28"/>
  <c r="E476" i="28"/>
  <c r="K482" i="44"/>
  <c r="K325" i="44"/>
  <c r="D198" i="29"/>
  <c r="D452" i="29"/>
  <c r="O462" i="39"/>
  <c r="O421" i="36"/>
  <c r="O72" i="36"/>
  <c r="K476" i="49"/>
  <c r="K299" i="49"/>
  <c r="D299" i="47"/>
  <c r="D476" i="47"/>
  <c r="J458" i="43"/>
  <c r="J223" i="43"/>
  <c r="M249" i="25"/>
  <c r="M464" i="25"/>
  <c r="H122" i="26"/>
  <c r="H433" i="26"/>
  <c r="I425" i="24"/>
  <c r="D638" i="24" s="1"/>
  <c r="O400" i="27"/>
  <c r="O500" i="27"/>
  <c r="O421" i="31"/>
  <c r="O72" i="31"/>
  <c r="F504" i="31"/>
  <c r="D249" i="47"/>
  <c r="D464" i="47"/>
  <c r="D613" i="37"/>
  <c r="J476" i="35"/>
  <c r="J299" i="35"/>
  <c r="J72" i="37"/>
  <c r="J421" i="37"/>
  <c r="J75" i="37"/>
  <c r="D122" i="44"/>
  <c r="D433" i="44"/>
  <c r="E299" i="15"/>
  <c r="E476" i="15"/>
  <c r="E223" i="46"/>
  <c r="E458" i="46"/>
  <c r="E464" i="36"/>
  <c r="E249" i="36"/>
  <c r="G452" i="46"/>
  <c r="G198" i="46"/>
  <c r="L486" i="31"/>
  <c r="F504" i="49"/>
  <c r="G439" i="40"/>
  <c r="G148" i="40"/>
  <c r="D616" i="32"/>
  <c r="F504" i="29"/>
  <c r="O425" i="37"/>
  <c r="G443" i="48"/>
  <c r="I504" i="30"/>
  <c r="I480" i="52"/>
  <c r="D486" i="49"/>
  <c r="D610" i="30"/>
  <c r="J413" i="27"/>
  <c r="D75" i="41"/>
  <c r="J456" i="27"/>
  <c r="M468" i="44"/>
  <c r="J443" i="29"/>
  <c r="J437" i="36"/>
  <c r="G302" i="39"/>
  <c r="M462" i="45"/>
  <c r="D328" i="40"/>
  <c r="M504" i="46"/>
  <c r="M75" i="40"/>
  <c r="M302" i="50"/>
  <c r="M504" i="25"/>
  <c r="G226" i="43"/>
  <c r="J425" i="46"/>
  <c r="M504" i="43"/>
  <c r="J125" i="38"/>
  <c r="J125" i="31"/>
  <c r="G403" i="44"/>
  <c r="G252" i="15"/>
  <c r="J437" i="35"/>
  <c r="G226" i="39"/>
  <c r="J425" i="29"/>
  <c r="M328" i="47"/>
  <c r="G437" i="44"/>
  <c r="D252" i="36"/>
  <c r="J425" i="36"/>
  <c r="D201" i="31"/>
  <c r="D456" i="31" s="1"/>
  <c r="M403" i="39"/>
  <c r="J480" i="46"/>
  <c r="D403" i="46"/>
  <c r="G302" i="33"/>
  <c r="G480" i="27"/>
  <c r="G125" i="32"/>
  <c r="D151" i="15"/>
  <c r="D403" i="37"/>
  <c r="G462" i="34"/>
  <c r="M437" i="51"/>
  <c r="J302" i="44"/>
  <c r="AT95" i="17"/>
  <c r="AR95" i="17"/>
  <c r="AQ95" i="17"/>
  <c r="AO95" i="17"/>
  <c r="AR74" i="17"/>
  <c r="AQ74" i="17"/>
  <c r="AT74" i="17"/>
  <c r="AO74" i="17"/>
  <c r="AO143" i="17"/>
  <c r="AT143" i="17"/>
  <c r="AQ143" i="17"/>
  <c r="AR143" i="17"/>
  <c r="AR29" i="17"/>
  <c r="AO29" i="17"/>
  <c r="AT29" i="17"/>
  <c r="AQ29" i="17"/>
  <c r="AR65" i="17"/>
  <c r="AT65" i="17"/>
  <c r="AQ65" i="17"/>
  <c r="AO65" i="17"/>
  <c r="AR158" i="17"/>
  <c r="AQ158" i="17"/>
  <c r="AT158" i="17"/>
  <c r="AO158" i="17"/>
  <c r="AO32" i="17"/>
  <c r="AQ32" i="17"/>
  <c r="AT32" i="17"/>
  <c r="AR32" i="17"/>
  <c r="AM70" i="17"/>
  <c r="AB184" i="17"/>
  <c r="J52" i="17"/>
  <c r="K139" i="17"/>
  <c r="AD136" i="17"/>
  <c r="AA103" i="17"/>
  <c r="S139" i="17"/>
  <c r="AM115" i="17"/>
  <c r="Y154" i="17"/>
  <c r="M112" i="17"/>
  <c r="N106" i="17"/>
  <c r="R91" i="17"/>
  <c r="M136" i="17"/>
  <c r="AI106" i="17"/>
  <c r="L52" i="17"/>
  <c r="M145" i="17"/>
  <c r="AH193" i="17"/>
  <c r="T91" i="17"/>
  <c r="K103" i="17"/>
  <c r="S115" i="17"/>
  <c r="V70" i="17"/>
  <c r="AB67" i="17"/>
  <c r="L70" i="17"/>
  <c r="M28" i="17"/>
  <c r="O28" i="17"/>
  <c r="AJ115" i="17"/>
  <c r="T100" i="17"/>
  <c r="L190" i="17"/>
  <c r="T73" i="17"/>
  <c r="AH142" i="17"/>
  <c r="N94" i="17"/>
  <c r="L118" i="17"/>
  <c r="S118" i="17"/>
  <c r="AK67" i="17"/>
  <c r="AJ139" i="17"/>
  <c r="Y91" i="17"/>
  <c r="AH58" i="17"/>
  <c r="O154" i="17"/>
  <c r="M34" i="17"/>
  <c r="S94" i="17"/>
  <c r="AE64" i="17"/>
  <c r="Q64" i="17"/>
  <c r="AF106" i="17"/>
  <c r="K136" i="17"/>
  <c r="AF142" i="17"/>
  <c r="T193" i="17"/>
  <c r="Z142" i="17"/>
  <c r="M67" i="17"/>
  <c r="AJ34" i="17"/>
  <c r="AD184" i="17"/>
  <c r="AI70" i="17"/>
  <c r="AJ52" i="17"/>
  <c r="AB190" i="17"/>
  <c r="AD115" i="17"/>
  <c r="AE67" i="17"/>
  <c r="V73" i="17"/>
  <c r="P121" i="17"/>
  <c r="Y100" i="17"/>
  <c r="V34" i="17"/>
  <c r="L127" i="17"/>
  <c r="Y160" i="17"/>
  <c r="X184" i="17"/>
  <c r="AE175" i="17"/>
  <c r="U103" i="17"/>
  <c r="AE160" i="17"/>
  <c r="AM55" i="17"/>
  <c r="AM112" i="17"/>
  <c r="AI175" i="17"/>
  <c r="R112" i="17"/>
  <c r="P64" i="17"/>
  <c r="Q61" i="17"/>
  <c r="AA100" i="17"/>
  <c r="Z94" i="17"/>
  <c r="AH187" i="17"/>
  <c r="Y106" i="17"/>
  <c r="AA73" i="17"/>
  <c r="J184" i="17"/>
  <c r="I517" i="14"/>
  <c r="K512" i="14"/>
  <c r="R136" i="17"/>
  <c r="AF70" i="17"/>
  <c r="AM190" i="17"/>
  <c r="AI118" i="17"/>
  <c r="W148" i="17"/>
  <c r="AL112" i="17"/>
  <c r="Q100" i="17"/>
  <c r="J118" i="17"/>
  <c r="AA109" i="17"/>
  <c r="V64" i="17"/>
  <c r="AF187" i="17"/>
  <c r="AB537" i="43"/>
  <c r="M97" i="17"/>
  <c r="Y136" i="17"/>
  <c r="S34" i="17"/>
  <c r="AC148" i="17"/>
  <c r="AE103" i="17"/>
  <c r="W34" i="17"/>
  <c r="T139" i="17"/>
  <c r="AB537" i="30"/>
  <c r="AC139" i="17"/>
  <c r="AE154" i="17"/>
  <c r="R115" i="17"/>
  <c r="AE139" i="17"/>
  <c r="Q184" i="17"/>
  <c r="Y145" i="17"/>
  <c r="AG100" i="17"/>
  <c r="AE142" i="17"/>
  <c r="U58" i="17"/>
  <c r="AI109" i="17"/>
  <c r="AA64" i="17"/>
  <c r="AH97" i="17"/>
  <c r="AF28" i="17"/>
  <c r="W94" i="17"/>
  <c r="Q70" i="17"/>
  <c r="W55" i="17"/>
  <c r="AI121" i="17"/>
  <c r="T112" i="17"/>
  <c r="F515" i="14"/>
  <c r="Y103" i="17"/>
  <c r="AF193" i="17"/>
  <c r="Z37" i="17"/>
  <c r="AM64" i="17"/>
  <c r="AI37" i="17"/>
  <c r="Z52" i="17"/>
  <c r="AL145" i="17"/>
  <c r="AJ28" i="17"/>
  <c r="AB537" i="29"/>
  <c r="AG28" i="17"/>
  <c r="AD31" i="17"/>
  <c r="J121" i="17"/>
  <c r="Z118" i="17"/>
  <c r="R109" i="17"/>
  <c r="T106" i="17"/>
  <c r="R73" i="17"/>
  <c r="L58" i="17"/>
  <c r="N187" i="17"/>
  <c r="AB52" i="17"/>
  <c r="AH55" i="17"/>
  <c r="AD70" i="17"/>
  <c r="N34" i="17"/>
  <c r="X112" i="17"/>
  <c r="O139" i="17"/>
  <c r="AB537" i="45"/>
  <c r="P103" i="17"/>
  <c r="AL94" i="17"/>
  <c r="N115" i="17"/>
  <c r="AA28" i="17"/>
  <c r="F517" i="14"/>
  <c r="V121" i="17"/>
  <c r="AG52" i="17"/>
  <c r="Y52" i="17"/>
  <c r="S121" i="17"/>
  <c r="AA115" i="17"/>
  <c r="AL118" i="17"/>
  <c r="K58" i="17"/>
  <c r="V154" i="17"/>
  <c r="AB537" i="25"/>
  <c r="AL187" i="17"/>
  <c r="N151" i="17"/>
  <c r="Y112" i="17"/>
  <c r="W58" i="17"/>
  <c r="AK157" i="17"/>
  <c r="X139" i="17"/>
  <c r="P184" i="17"/>
  <c r="N58" i="17"/>
  <c r="AE37" i="17"/>
  <c r="J190" i="17"/>
  <c r="AB537" i="42"/>
  <c r="R55" i="17"/>
  <c r="P91" i="17"/>
  <c r="S136" i="17"/>
  <c r="Y193" i="17"/>
  <c r="AI193" i="17"/>
  <c r="R106" i="17"/>
  <c r="AG139" i="17"/>
  <c r="H517" i="14"/>
  <c r="T148" i="17"/>
  <c r="AM118" i="17"/>
  <c r="AB537" i="48"/>
  <c r="T31" i="17"/>
  <c r="AI112" i="17"/>
  <c r="P58" i="17"/>
  <c r="AM145" i="17"/>
  <c r="S106" i="17"/>
  <c r="O118" i="17"/>
  <c r="AB154" i="17"/>
  <c r="AH106" i="17"/>
  <c r="AI55" i="17"/>
  <c r="AI127" i="17"/>
  <c r="K517" i="14"/>
  <c r="AE58" i="17"/>
  <c r="AK73" i="17"/>
  <c r="M517" i="14"/>
  <c r="AK115" i="17"/>
  <c r="O91" i="17"/>
  <c r="AK61" i="17"/>
  <c r="AG94" i="17"/>
  <c r="AJ58" i="17"/>
  <c r="AB91" i="17"/>
  <c r="AD154" i="17"/>
  <c r="J67" i="17"/>
  <c r="AD97" i="17"/>
  <c r="AM154" i="17"/>
  <c r="AE70" i="17"/>
  <c r="AL91" i="17"/>
  <c r="M187" i="17"/>
  <c r="AE97" i="17"/>
  <c r="S142" i="17"/>
  <c r="AG148" i="17"/>
  <c r="Q175" i="17"/>
  <c r="AJ127" i="17"/>
  <c r="U148" i="17"/>
  <c r="AA172" i="17"/>
  <c r="AE148" i="17"/>
  <c r="AG91" i="17"/>
  <c r="Q160" i="17"/>
  <c r="AD55" i="17"/>
  <c r="AA31" i="17"/>
  <c r="AB118" i="17"/>
  <c r="W52" i="17"/>
  <c r="AL58" i="17"/>
  <c r="AK139" i="17"/>
  <c r="J517" i="14"/>
  <c r="AJ112" i="17"/>
  <c r="Z184" i="17"/>
  <c r="Q115" i="17"/>
  <c r="AD106" i="17"/>
  <c r="X193" i="17"/>
  <c r="AB537" i="28"/>
  <c r="N145" i="17"/>
  <c r="Z97" i="17"/>
  <c r="Q187" i="17"/>
  <c r="AK136" i="17"/>
  <c r="AA154" i="17"/>
  <c r="Y28" i="17"/>
  <c r="AJ118" i="17"/>
  <c r="J100" i="17"/>
  <c r="AC190" i="17"/>
  <c r="V157" i="17"/>
  <c r="U112" i="17"/>
  <c r="U94" i="17"/>
  <c r="AL37" i="17"/>
  <c r="AD148" i="17"/>
  <c r="AA148" i="17"/>
  <c r="V103" i="17"/>
  <c r="AB537" i="36"/>
  <c r="U115" i="17"/>
  <c r="L187" i="17"/>
  <c r="AA187" i="17"/>
  <c r="W67" i="17"/>
  <c r="AH52" i="17"/>
  <c r="AM106" i="17"/>
  <c r="AM139" i="17"/>
  <c r="N52" i="17"/>
  <c r="AB148" i="17"/>
  <c r="AC61" i="17"/>
  <c r="AE118" i="17"/>
  <c r="AF97" i="17"/>
  <c r="AC187" i="17"/>
  <c r="AF184" i="17"/>
  <c r="AJ67" i="17"/>
  <c r="Z154" i="17"/>
  <c r="AL55" i="17"/>
  <c r="M55" i="17"/>
  <c r="AJ151" i="17"/>
  <c r="AB537" i="27"/>
  <c r="S64" i="17"/>
  <c r="AL190" i="17"/>
  <c r="W151" i="17"/>
  <c r="AD64" i="17"/>
  <c r="J28" i="17"/>
  <c r="AA112" i="17"/>
  <c r="N512" i="14"/>
  <c r="AB537" i="34"/>
  <c r="N157" i="17"/>
  <c r="R28" i="17"/>
  <c r="AF67" i="17"/>
  <c r="R52" i="17"/>
  <c r="AB136" i="17"/>
  <c r="O73" i="17"/>
  <c r="AI34" i="17"/>
  <c r="AB537" i="50"/>
  <c r="AI28" i="17"/>
  <c r="P187" i="17"/>
  <c r="AJ193" i="17"/>
  <c r="P73" i="17"/>
  <c r="AJ64" i="17"/>
  <c r="S193" i="17"/>
  <c r="AL157" i="17"/>
  <c r="W193" i="17"/>
  <c r="AF100" i="17"/>
  <c r="AG97" i="17"/>
  <c r="P70" i="17"/>
  <c r="X94" i="17"/>
  <c r="AF94" i="17"/>
  <c r="Q91" i="17"/>
  <c r="AG106" i="17"/>
  <c r="O115" i="17"/>
  <c r="AG115" i="17"/>
  <c r="AD73" i="17"/>
  <c r="Q73" i="17"/>
  <c r="J64" i="17"/>
  <c r="S103" i="17"/>
  <c r="AE52" i="17"/>
  <c r="AK70" i="17"/>
  <c r="T115" i="17"/>
  <c r="T61" i="17"/>
  <c r="AL115" i="17"/>
  <c r="AM94" i="17"/>
  <c r="N64" i="17"/>
  <c r="AL148" i="17"/>
  <c r="X154" i="17"/>
  <c r="V28" i="17"/>
  <c r="S37" i="17"/>
  <c r="N121" i="17"/>
  <c r="S55" i="17"/>
  <c r="K148" i="17"/>
  <c r="AD139" i="17"/>
  <c r="AB537" i="52"/>
  <c r="AC31" i="17"/>
  <c r="Y55" i="17"/>
  <c r="N28" i="17"/>
  <c r="J70" i="17"/>
  <c r="AM100" i="17"/>
  <c r="Q136" i="17"/>
  <c r="AA190" i="17"/>
  <c r="V31" i="17"/>
  <c r="AE112" i="17"/>
  <c r="AJ157" i="17"/>
  <c r="S73" i="17"/>
  <c r="W184" i="17"/>
  <c r="AG31" i="17"/>
  <c r="N154" i="17"/>
  <c r="Y157" i="17"/>
  <c r="AK64" i="17"/>
  <c r="Y148" i="17"/>
  <c r="O112" i="17"/>
  <c r="X91" i="17"/>
  <c r="N136" i="17"/>
  <c r="X109" i="17"/>
  <c r="AG184" i="17"/>
  <c r="AK187" i="17"/>
  <c r="AD52" i="17"/>
  <c r="P118" i="17"/>
  <c r="Z121" i="17"/>
  <c r="Q151" i="17"/>
  <c r="AI31" i="17"/>
  <c r="O52" i="17"/>
  <c r="X31" i="17"/>
  <c r="M151" i="17"/>
  <c r="K154" i="17"/>
  <c r="P67" i="17"/>
  <c r="Y58" i="17"/>
  <c r="AG145" i="17"/>
  <c r="AG190" i="17"/>
  <c r="K82" i="17"/>
  <c r="Z172" i="17"/>
  <c r="L178" i="17"/>
  <c r="AJ178" i="17"/>
  <c r="AF154" i="17"/>
  <c r="W70" i="17"/>
  <c r="P139" i="17"/>
  <c r="R31" i="17"/>
  <c r="AD67" i="17"/>
  <c r="AE61" i="17"/>
  <c r="AF64" i="17"/>
  <c r="J139" i="17"/>
  <c r="AL139" i="17"/>
  <c r="AJ103" i="17"/>
  <c r="L154" i="17"/>
  <c r="AL100" i="17"/>
  <c r="AM136" i="17"/>
  <c r="L517" i="14"/>
  <c r="AE136" i="17"/>
  <c r="W136" i="17"/>
  <c r="V112" i="17"/>
  <c r="AB537" i="31"/>
  <c r="AC121" i="17"/>
  <c r="K118" i="17"/>
  <c r="AD142" i="17"/>
  <c r="Y184" i="17"/>
  <c r="AJ31" i="17"/>
  <c r="O148" i="17"/>
  <c r="T28" i="17"/>
  <c r="AG118" i="17"/>
  <c r="T145" i="17"/>
  <c r="AG37" i="17"/>
  <c r="V52" i="17"/>
  <c r="L100" i="17"/>
  <c r="Z58" i="17"/>
  <c r="AJ100" i="17"/>
  <c r="AH157" i="17"/>
  <c r="AM187" i="17"/>
  <c r="AB537" i="33"/>
  <c r="AG112" i="17"/>
  <c r="V100" i="17"/>
  <c r="AB157" i="17"/>
  <c r="V184" i="17"/>
  <c r="AL184" i="17"/>
  <c r="L148" i="17"/>
  <c r="Q154" i="17"/>
  <c r="N31" i="17"/>
  <c r="AE31" i="17"/>
  <c r="AB34" i="17"/>
  <c r="AM109" i="17"/>
  <c r="X37" i="17"/>
  <c r="AB145" i="17"/>
  <c r="M73" i="17"/>
  <c r="M139" i="17"/>
  <c r="AG154" i="17"/>
  <c r="S100" i="17"/>
  <c r="P112" i="17"/>
  <c r="AF145" i="17"/>
  <c r="AB537" i="15"/>
  <c r="U154" i="17"/>
  <c r="AG55" i="17"/>
  <c r="L142" i="17"/>
  <c r="AK55" i="17"/>
  <c r="AI52" i="17"/>
  <c r="AK37" i="17"/>
  <c r="V187" i="17"/>
  <c r="AF37" i="17"/>
  <c r="AB106" i="17"/>
  <c r="Q139" i="17"/>
  <c r="V109" i="17"/>
  <c r="AC100" i="17"/>
  <c r="AD100" i="17"/>
  <c r="V118" i="17"/>
  <c r="AK151" i="17"/>
  <c r="AB537" i="35"/>
  <c r="AK193" i="17"/>
  <c r="AI91" i="17"/>
  <c r="W31" i="17"/>
  <c r="AE28" i="17"/>
  <c r="R154" i="17"/>
  <c r="P142" i="17"/>
  <c r="V37" i="17"/>
  <c r="AM121" i="17"/>
  <c r="V139" i="17"/>
  <c r="AL97" i="17"/>
  <c r="M64" i="17"/>
  <c r="AB100" i="17"/>
  <c r="L112" i="17"/>
  <c r="AK112" i="17"/>
  <c r="Y94" i="17"/>
  <c r="AC154" i="17"/>
  <c r="U64" i="17"/>
  <c r="R100" i="17"/>
  <c r="AK148" i="17"/>
  <c r="AB61" i="17"/>
  <c r="X73" i="17"/>
  <c r="O67" i="17"/>
  <c r="AJ91" i="17"/>
  <c r="J31" i="17"/>
  <c r="S154" i="17"/>
  <c r="AB537" i="49"/>
  <c r="W100" i="17"/>
  <c r="U28" i="17"/>
  <c r="AC67" i="17"/>
  <c r="AB28" i="17"/>
  <c r="L193" i="17"/>
  <c r="Q34" i="17"/>
  <c r="K28" i="17"/>
  <c r="Z193" i="17"/>
  <c r="AM97" i="17"/>
  <c r="S31" i="17"/>
  <c r="AJ154" i="17"/>
  <c r="AL67" i="17"/>
  <c r="X64" i="17"/>
  <c r="AG46" i="17"/>
  <c r="AG82" i="17"/>
  <c r="V115" i="17"/>
  <c r="S151" i="17"/>
  <c r="N517" i="14"/>
  <c r="AK184" i="17"/>
  <c r="X28" i="17"/>
  <c r="AK94" i="17"/>
  <c r="M70" i="17"/>
  <c r="AK106" i="17"/>
  <c r="AL193" i="17"/>
  <c r="AB55" i="17"/>
  <c r="AB537" i="38"/>
  <c r="AG121" i="17"/>
  <c r="Q142" i="17"/>
  <c r="AE91" i="17"/>
  <c r="Z148" i="17"/>
  <c r="K112" i="17"/>
  <c r="W154" i="17"/>
  <c r="AK31" i="17"/>
  <c r="X136" i="17"/>
  <c r="AH148" i="17"/>
  <c r="AI142" i="17"/>
  <c r="AI64" i="17"/>
  <c r="AK190" i="17"/>
  <c r="AA145" i="17"/>
  <c r="AD34" i="17"/>
  <c r="AM91" i="17"/>
  <c r="N91" i="17"/>
  <c r="AB537" i="44"/>
  <c r="AA94" i="17"/>
  <c r="AC118" i="17"/>
  <c r="J187" i="17"/>
  <c r="Z157" i="17"/>
  <c r="AM58" i="17"/>
  <c r="J49" i="17"/>
  <c r="L103" i="17"/>
  <c r="S169" i="17"/>
  <c r="W187" i="17"/>
  <c r="K124" i="17"/>
  <c r="AJ184" i="17"/>
  <c r="AA136" i="17"/>
  <c r="AC157" i="17"/>
  <c r="AE184" i="17"/>
  <c r="M142" i="17"/>
  <c r="AE106" i="17"/>
  <c r="M61" i="17"/>
  <c r="P115" i="17"/>
  <c r="AK118" i="17"/>
  <c r="M100" i="17"/>
  <c r="M115" i="17"/>
  <c r="AF151" i="17"/>
  <c r="AB537" i="24"/>
  <c r="Q97" i="17"/>
  <c r="AC142" i="17"/>
  <c r="J91" i="17"/>
  <c r="T64" i="17"/>
  <c r="N112" i="17"/>
  <c r="P34" i="17"/>
  <c r="AK52" i="17"/>
  <c r="T55" i="17"/>
  <c r="S112" i="17"/>
  <c r="AB31" i="17"/>
  <c r="X187" i="17"/>
  <c r="U190" i="17"/>
  <c r="T154" i="17"/>
  <c r="R148" i="17"/>
  <c r="N139" i="17"/>
  <c r="AJ94" i="17"/>
  <c r="K64" i="17"/>
  <c r="K70" i="17"/>
  <c r="AA118" i="17"/>
  <c r="Q190" i="17"/>
  <c r="Z187" i="17"/>
  <c r="J112" i="17"/>
  <c r="AI58" i="17"/>
  <c r="W115" i="17"/>
  <c r="M121" i="17"/>
  <c r="E512" i="14"/>
  <c r="AM157" i="17"/>
  <c r="L121" i="17"/>
  <c r="AF58" i="17"/>
  <c r="AB193" i="17"/>
  <c r="AL52" i="17"/>
  <c r="N142" i="17"/>
  <c r="AH118" i="17"/>
  <c r="S67" i="17"/>
  <c r="AE187" i="17"/>
  <c r="T151" i="17"/>
  <c r="AB537" i="39"/>
  <c r="Z112" i="17"/>
  <c r="M118" i="17"/>
  <c r="AA157" i="17"/>
  <c r="Q121" i="17"/>
  <c r="W157" i="17"/>
  <c r="T136" i="17"/>
  <c r="AJ73" i="17"/>
  <c r="O97" i="17"/>
  <c r="AI100" i="17"/>
  <c r="AK121" i="17"/>
  <c r="AA97" i="17"/>
  <c r="M154" i="17"/>
  <c r="O151" i="17"/>
  <c r="AD91" i="17"/>
  <c r="J34" i="17"/>
  <c r="AB537" i="51"/>
  <c r="N67" i="17"/>
  <c r="M52" i="17"/>
  <c r="Z67" i="17"/>
  <c r="AA106" i="17"/>
  <c r="Y97" i="17"/>
  <c r="AB142" i="17"/>
  <c r="Q52" i="17"/>
  <c r="O61" i="17"/>
  <c r="V67" i="17"/>
  <c r="J55" i="17"/>
  <c r="J58" i="17"/>
  <c r="AB537" i="26"/>
  <c r="AH139" i="17"/>
  <c r="O94" i="17"/>
  <c r="R94" i="17"/>
  <c r="T157" i="17"/>
  <c r="AB70" i="17"/>
  <c r="V136" i="17"/>
  <c r="T67" i="17"/>
  <c r="J157" i="17"/>
  <c r="AH184" i="17"/>
  <c r="AM61" i="17"/>
  <c r="T118" i="17"/>
  <c r="Y61" i="17"/>
  <c r="V58" i="17"/>
  <c r="AF112" i="17"/>
  <c r="W106" i="17"/>
  <c r="Y139" i="17"/>
  <c r="Z64" i="17"/>
  <c r="AA151" i="17"/>
  <c r="AJ55" i="17"/>
  <c r="L184" i="17"/>
  <c r="AL70" i="17"/>
  <c r="AD145" i="17"/>
  <c r="O121" i="17"/>
  <c r="AC94" i="17"/>
  <c r="U97" i="17"/>
  <c r="Q145" i="17"/>
  <c r="AD103" i="17"/>
  <c r="AF139" i="17"/>
  <c r="Z100" i="17"/>
  <c r="K190" i="17"/>
  <c r="X151" i="17"/>
  <c r="AH37" i="17"/>
  <c r="AC136" i="17"/>
  <c r="Q31" i="17"/>
  <c r="AJ109" i="17"/>
  <c r="AD121" i="17"/>
  <c r="AL103" i="17"/>
  <c r="K91" i="17"/>
  <c r="AA37" i="17"/>
  <c r="T52" i="17"/>
  <c r="W37" i="17"/>
  <c r="U31" i="17"/>
  <c r="L106" i="17"/>
  <c r="AC58" i="17"/>
  <c r="M37" i="17"/>
  <c r="Q124" i="17"/>
  <c r="AK127" i="17"/>
  <c r="AE79" i="17"/>
  <c r="O37" i="17"/>
  <c r="O184" i="17"/>
  <c r="AM37" i="17"/>
  <c r="K97" i="17"/>
  <c r="P148" i="17"/>
  <c r="AB537" i="40"/>
  <c r="AB537" i="37"/>
  <c r="AG67" i="17"/>
  <c r="Q28" i="17"/>
  <c r="AL28" i="17"/>
  <c r="AC184" i="17"/>
  <c r="AK28" i="17"/>
  <c r="AB537" i="32"/>
  <c r="Q148" i="17"/>
  <c r="AJ190" i="17"/>
  <c r="W169" i="17"/>
  <c r="AB535" i="14"/>
  <c r="AD79" i="17"/>
  <c r="AG109" i="17"/>
  <c r="Q163" i="17"/>
  <c r="L97" i="17"/>
  <c r="W28" i="17"/>
  <c r="AM124" i="17"/>
  <c r="U91" i="17"/>
  <c r="AL34" i="17"/>
  <c r="AI133" i="17"/>
  <c r="AD76" i="17"/>
  <c r="AA184" i="17"/>
  <c r="AD28" i="17"/>
  <c r="AC55" i="17"/>
  <c r="S109" i="17"/>
  <c r="AK145" i="17"/>
  <c r="AH28" i="17"/>
  <c r="V94" i="17"/>
  <c r="AE34" i="17"/>
  <c r="U73" i="17"/>
  <c r="AK103" i="17"/>
  <c r="J115" i="17"/>
  <c r="Z61" i="17"/>
  <c r="AF115" i="17"/>
  <c r="P190" i="17"/>
  <c r="AE166" i="17"/>
  <c r="AB121" i="17"/>
  <c r="AB64" i="17"/>
  <c r="S184" i="17"/>
  <c r="AK91" i="17"/>
  <c r="AL136" i="17"/>
  <c r="M58" i="17"/>
  <c r="O106" i="17"/>
  <c r="S148" i="17"/>
  <c r="T184" i="17"/>
  <c r="N184" i="17"/>
  <c r="T85" i="17"/>
  <c r="J151" i="17"/>
  <c r="J73" i="17"/>
  <c r="O193" i="17"/>
  <c r="X58" i="17"/>
  <c r="O58" i="17"/>
  <c r="AB537" i="46"/>
  <c r="AA34" i="17"/>
  <c r="L136" i="17"/>
  <c r="N118" i="17"/>
  <c r="AM142" i="17"/>
  <c r="W160" i="17"/>
  <c r="AC535" i="14"/>
  <c r="AD112" i="17"/>
  <c r="O192" i="17"/>
  <c r="R139" i="17"/>
  <c r="AC52" i="17"/>
  <c r="AA124" i="17"/>
  <c r="AG169" i="17"/>
  <c r="AE151" i="17"/>
  <c r="L130" i="17"/>
  <c r="X142" i="17"/>
  <c r="M91" i="17"/>
  <c r="AA58" i="17"/>
  <c r="AK142" i="17"/>
  <c r="AD94" i="17"/>
  <c r="AE100" i="17"/>
  <c r="J154" i="17"/>
  <c r="AH64" i="17"/>
  <c r="S190" i="17"/>
  <c r="R118" i="17"/>
  <c r="H512" i="14"/>
  <c r="AK34" i="17"/>
  <c r="AM52" i="17"/>
  <c r="K52" i="17"/>
  <c r="K522" i="14"/>
  <c r="AH61" i="17"/>
  <c r="R70" i="17"/>
  <c r="X190" i="17"/>
  <c r="K100" i="17"/>
  <c r="AI184" i="17"/>
  <c r="AL154" i="17"/>
  <c r="AG73" i="17"/>
  <c r="R121" i="17"/>
  <c r="N100" i="17"/>
  <c r="M184" i="17"/>
  <c r="AF190" i="17"/>
  <c r="X67" i="17"/>
  <c r="U157" i="17"/>
  <c r="R61" i="17"/>
  <c r="AB537" i="47"/>
  <c r="AM184" i="17"/>
  <c r="AM28" i="17"/>
  <c r="AB537" i="41"/>
  <c r="W139" i="17"/>
  <c r="Y34" i="17"/>
  <c r="L64" i="17"/>
  <c r="R37" i="17"/>
  <c r="AF52" i="17"/>
  <c r="J486" i="39" l="1"/>
  <c r="E512" i="39"/>
  <c r="E522" i="39" s="1"/>
  <c r="M536" i="39" s="1"/>
  <c r="I507" i="51"/>
  <c r="I515" i="51" s="1"/>
  <c r="C552" i="51" s="1"/>
  <c r="D507" i="43"/>
  <c r="D515" i="43" s="1"/>
  <c r="AO13" i="17"/>
  <c r="E512" i="24"/>
  <c r="E522" i="24" s="1"/>
  <c r="M536" i="24" s="1"/>
  <c r="C622" i="43"/>
  <c r="C625" i="46"/>
  <c r="C632" i="27"/>
  <c r="D638" i="31"/>
  <c r="N507" i="29"/>
  <c r="N515" i="29" s="1"/>
  <c r="C557" i="29" s="1"/>
  <c r="D635" i="50"/>
  <c r="H507" i="43"/>
  <c r="H515" i="43" s="1"/>
  <c r="C551" i="43" s="1"/>
  <c r="O507" i="24"/>
  <c r="O515" i="24" s="1"/>
  <c r="C558" i="24" s="1"/>
  <c r="AT13" i="17"/>
  <c r="K507" i="47"/>
  <c r="K515" i="47" s="1"/>
  <c r="C554" i="47" s="1"/>
  <c r="D638" i="46"/>
  <c r="G507" i="46"/>
  <c r="G515" i="46" s="1"/>
  <c r="C550" i="46" s="1"/>
  <c r="K507" i="34"/>
  <c r="K515" i="34" s="1"/>
  <c r="C554" i="34" s="1"/>
  <c r="D636" i="52"/>
  <c r="AQ144" i="17"/>
  <c r="AQ13" i="17"/>
  <c r="H512" i="41"/>
  <c r="H522" i="41" s="1"/>
  <c r="M539" i="41" s="1"/>
  <c r="E507" i="35"/>
  <c r="E515" i="35" s="1"/>
  <c r="C548" i="35" s="1"/>
  <c r="C632" i="41"/>
  <c r="D638" i="52"/>
  <c r="D634" i="45"/>
  <c r="C625" i="47"/>
  <c r="L507" i="33"/>
  <c r="L515" i="33" s="1"/>
  <c r="C555" i="33" s="1"/>
  <c r="M507" i="49"/>
  <c r="M515" i="49" s="1"/>
  <c r="C556" i="49" s="1"/>
  <c r="M507" i="30"/>
  <c r="M515" i="30" s="1"/>
  <c r="O507" i="47"/>
  <c r="O515" i="47" s="1"/>
  <c r="C558" i="47" s="1"/>
  <c r="C623" i="45"/>
  <c r="D252" i="41"/>
  <c r="G252" i="41"/>
  <c r="AN73" i="17"/>
  <c r="AS73" i="17"/>
  <c r="AP142" i="17"/>
  <c r="S88" i="17"/>
  <c r="S223" i="17"/>
  <c r="N223" i="17"/>
  <c r="AN70" i="17"/>
  <c r="AS70" i="17"/>
  <c r="T88" i="17"/>
  <c r="AT144" i="17"/>
  <c r="K507" i="40"/>
  <c r="K515" i="40" s="1"/>
  <c r="C554" i="40" s="1"/>
  <c r="L507" i="25"/>
  <c r="L515" i="25" s="1"/>
  <c r="C555" i="25" s="1"/>
  <c r="K512" i="45"/>
  <c r="K522" i="45" s="1"/>
  <c r="M542" i="45" s="1"/>
  <c r="D641" i="40"/>
  <c r="N507" i="38"/>
  <c r="N515" i="38" s="1"/>
  <c r="C557" i="38" s="1"/>
  <c r="D641" i="44"/>
  <c r="O512" i="38"/>
  <c r="O522" i="38" s="1"/>
  <c r="M546" i="38" s="1"/>
  <c r="N512" i="50"/>
  <c r="N522" i="50" s="1"/>
  <c r="M545" i="50" s="1"/>
  <c r="J480" i="28"/>
  <c r="C630" i="52"/>
  <c r="F507" i="52"/>
  <c r="F515" i="52" s="1"/>
  <c r="C549" i="52" s="1"/>
  <c r="M443" i="29"/>
  <c r="C630" i="43"/>
  <c r="D507" i="24"/>
  <c r="D515" i="24" s="1"/>
  <c r="K507" i="29"/>
  <c r="K515" i="29" s="1"/>
  <c r="C554" i="29" s="1"/>
  <c r="M468" i="26"/>
  <c r="J480" i="45"/>
  <c r="D443" i="34"/>
  <c r="C629" i="37"/>
  <c r="J480" i="47"/>
  <c r="G443" i="50"/>
  <c r="D620" i="48"/>
  <c r="D641" i="26"/>
  <c r="D507" i="48"/>
  <c r="D515" i="48" s="1"/>
  <c r="D635" i="26"/>
  <c r="AO144" i="17"/>
  <c r="D638" i="27"/>
  <c r="I512" i="40"/>
  <c r="I522" i="40" s="1"/>
  <c r="M540" i="40" s="1"/>
  <c r="O512" i="36"/>
  <c r="O522" i="36" s="1"/>
  <c r="M546" i="36" s="1"/>
  <c r="E507" i="26"/>
  <c r="E515" i="26" s="1"/>
  <c r="K507" i="25"/>
  <c r="K515" i="25" s="1"/>
  <c r="C554" i="25" s="1"/>
  <c r="D637" i="36"/>
  <c r="D641" i="15"/>
  <c r="D638" i="28"/>
  <c r="M504" i="36"/>
  <c r="AF536" i="14"/>
  <c r="AF535" i="14"/>
  <c r="L88" i="17"/>
  <c r="AE536" i="14"/>
  <c r="AE537" i="14" s="1"/>
  <c r="AP100" i="17"/>
  <c r="AP148" i="17"/>
  <c r="AP172" i="17"/>
  <c r="C542" i="14"/>
  <c r="AS34" i="17"/>
  <c r="AN34" i="17"/>
  <c r="C623" i="43"/>
  <c r="C632" i="45"/>
  <c r="E507" i="29"/>
  <c r="E515" i="29" s="1"/>
  <c r="C548" i="29" s="1"/>
  <c r="D635" i="39"/>
  <c r="G507" i="25"/>
  <c r="G515" i="25" s="1"/>
  <c r="C550" i="25" s="1"/>
  <c r="C629" i="52"/>
  <c r="C630" i="37"/>
  <c r="C627" i="37"/>
  <c r="C622" i="37"/>
  <c r="C621" i="37"/>
  <c r="C631" i="37"/>
  <c r="C626" i="37"/>
  <c r="C632" i="37"/>
  <c r="C623" i="37"/>
  <c r="C624" i="37"/>
  <c r="C625" i="37"/>
  <c r="J474" i="30"/>
  <c r="C621" i="52"/>
  <c r="M492" i="46"/>
  <c r="D474" i="40"/>
  <c r="C627" i="47"/>
  <c r="C628" i="37"/>
  <c r="D492" i="37"/>
  <c r="M449" i="36"/>
  <c r="J492" i="44"/>
  <c r="C628" i="46"/>
  <c r="C627" i="46"/>
  <c r="C629" i="46"/>
  <c r="C621" i="46"/>
  <c r="I512" i="27"/>
  <c r="I522" i="27" s="1"/>
  <c r="M540" i="27" s="1"/>
  <c r="D609" i="26"/>
  <c r="D610" i="44"/>
  <c r="D644" i="28"/>
  <c r="D641" i="50"/>
  <c r="F507" i="44"/>
  <c r="F515" i="44" s="1"/>
  <c r="C549" i="44" s="1"/>
  <c r="D449" i="43"/>
  <c r="M474" i="48"/>
  <c r="E325" i="32"/>
  <c r="E482" i="32"/>
  <c r="D328" i="32"/>
  <c r="D474" i="52"/>
  <c r="C626" i="46"/>
  <c r="G492" i="34"/>
  <c r="C628" i="52"/>
  <c r="G449" i="43"/>
  <c r="C630" i="36"/>
  <c r="M492" i="37"/>
  <c r="G449" i="44"/>
  <c r="G474" i="50"/>
  <c r="D474" i="34"/>
  <c r="C632" i="43"/>
  <c r="D611" i="50"/>
  <c r="D507" i="44"/>
  <c r="D515" i="44" s="1"/>
  <c r="D617" i="37"/>
  <c r="M468" i="35"/>
  <c r="D641" i="42"/>
  <c r="D635" i="43"/>
  <c r="D462" i="28"/>
  <c r="L507" i="46"/>
  <c r="L515" i="46" s="1"/>
  <c r="C555" i="46" s="1"/>
  <c r="D474" i="27"/>
  <c r="C625" i="36"/>
  <c r="E198" i="34"/>
  <c r="E452" i="34"/>
  <c r="C626" i="52"/>
  <c r="C624" i="52"/>
  <c r="C630" i="45"/>
  <c r="C621" i="31"/>
  <c r="C631" i="31"/>
  <c r="C629" i="31"/>
  <c r="C628" i="31"/>
  <c r="C632" i="31"/>
  <c r="C623" i="31"/>
  <c r="C627" i="31"/>
  <c r="C624" i="31"/>
  <c r="C625" i="31"/>
  <c r="C630" i="31"/>
  <c r="C626" i="31"/>
  <c r="C622" i="31"/>
  <c r="M492" i="24"/>
  <c r="C630" i="27"/>
  <c r="C628" i="27"/>
  <c r="C626" i="27"/>
  <c r="C627" i="27"/>
  <c r="C624" i="27"/>
  <c r="C625" i="27"/>
  <c r="C623" i="27"/>
  <c r="C621" i="27"/>
  <c r="C629" i="27"/>
  <c r="C622" i="27"/>
  <c r="C630" i="46"/>
  <c r="C631" i="43"/>
  <c r="M431" i="15"/>
  <c r="C621" i="43"/>
  <c r="C624" i="43"/>
  <c r="C628" i="43"/>
  <c r="C625" i="43"/>
  <c r="C629" i="43"/>
  <c r="C627" i="43"/>
  <c r="C626" i="43"/>
  <c r="C632" i="47"/>
  <c r="C622" i="47"/>
  <c r="C624" i="47"/>
  <c r="C631" i="47"/>
  <c r="C623" i="47"/>
  <c r="C630" i="47"/>
  <c r="C621" i="47"/>
  <c r="J449" i="46"/>
  <c r="J431" i="46"/>
  <c r="D635" i="37"/>
  <c r="D638" i="15"/>
  <c r="D620" i="51"/>
  <c r="I512" i="38"/>
  <c r="I522" i="38" s="1"/>
  <c r="M540" i="38" s="1"/>
  <c r="G507" i="29"/>
  <c r="G515" i="29" s="1"/>
  <c r="C550" i="29" s="1"/>
  <c r="D507" i="26"/>
  <c r="D515" i="26" s="1"/>
  <c r="M507" i="39"/>
  <c r="M515" i="39" s="1"/>
  <c r="C556" i="39" s="1"/>
  <c r="D462" i="33"/>
  <c r="K507" i="51"/>
  <c r="K515" i="51" s="1"/>
  <c r="C554" i="51" s="1"/>
  <c r="F507" i="45"/>
  <c r="F515" i="45" s="1"/>
  <c r="C549" i="45" s="1"/>
  <c r="D638" i="35"/>
  <c r="J507" i="42"/>
  <c r="J515" i="42" s="1"/>
  <c r="C553" i="42" s="1"/>
  <c r="C621" i="45"/>
  <c r="C626" i="45"/>
  <c r="C625" i="45"/>
  <c r="C629" i="45"/>
  <c r="C628" i="45"/>
  <c r="C624" i="45"/>
  <c r="C627" i="45"/>
  <c r="C631" i="27"/>
  <c r="C632" i="52"/>
  <c r="G458" i="47"/>
  <c r="G223" i="47"/>
  <c r="G226" i="47"/>
  <c r="C625" i="52"/>
  <c r="C632" i="46"/>
  <c r="J498" i="49"/>
  <c r="D627" i="49" s="1"/>
  <c r="J498" i="30"/>
  <c r="D627" i="30" s="1"/>
  <c r="C629" i="30" s="1"/>
  <c r="C622" i="52"/>
  <c r="D498" i="28"/>
  <c r="D630" i="28" s="1"/>
  <c r="C631" i="46"/>
  <c r="J449" i="27"/>
  <c r="C627" i="52"/>
  <c r="D641" i="35"/>
  <c r="D620" i="36"/>
  <c r="G507" i="47"/>
  <c r="G515" i="47" s="1"/>
  <c r="C550" i="47" s="1"/>
  <c r="C626" i="47"/>
  <c r="O512" i="52"/>
  <c r="O522" i="52" s="1"/>
  <c r="M546" i="52" s="1"/>
  <c r="D611" i="52"/>
  <c r="O507" i="44"/>
  <c r="O515" i="44" s="1"/>
  <c r="C558" i="44" s="1"/>
  <c r="D644" i="44"/>
  <c r="O507" i="25"/>
  <c r="O515" i="25" s="1"/>
  <c r="C558" i="25" s="1"/>
  <c r="E507" i="40"/>
  <c r="E515" i="40" s="1"/>
  <c r="C548" i="40" s="1"/>
  <c r="D507" i="42"/>
  <c r="D515" i="42" s="1"/>
  <c r="D507" i="45"/>
  <c r="D515" i="45" s="1"/>
  <c r="D507" i="49"/>
  <c r="D515" i="49" s="1"/>
  <c r="N507" i="34"/>
  <c r="N515" i="34" s="1"/>
  <c r="C557" i="34" s="1"/>
  <c r="D504" i="33"/>
  <c r="D492" i="34"/>
  <c r="C629" i="47"/>
  <c r="H198" i="44"/>
  <c r="H452" i="44"/>
  <c r="D498" i="40"/>
  <c r="D630" i="40" s="1"/>
  <c r="C624" i="26"/>
  <c r="C625" i="26"/>
  <c r="C632" i="26"/>
  <c r="C631" i="26"/>
  <c r="C621" i="26"/>
  <c r="C626" i="26"/>
  <c r="C630" i="26"/>
  <c r="C628" i="26"/>
  <c r="C626" i="41"/>
  <c r="C625" i="41"/>
  <c r="C624" i="41"/>
  <c r="C623" i="41"/>
  <c r="C628" i="41"/>
  <c r="C630" i="41"/>
  <c r="C629" i="41"/>
  <c r="C627" i="41"/>
  <c r="C622" i="41"/>
  <c r="C621" i="41"/>
  <c r="C622" i="45"/>
  <c r="C623" i="52"/>
  <c r="C631" i="52"/>
  <c r="C622" i="46"/>
  <c r="C627" i="26"/>
  <c r="G474" i="49"/>
  <c r="C629" i="26"/>
  <c r="G498" i="34"/>
  <c r="D624" i="34" s="1"/>
  <c r="C627" i="34" s="1"/>
  <c r="AQ174" i="17"/>
  <c r="AO174" i="17"/>
  <c r="AR174" i="17"/>
  <c r="AT174" i="17"/>
  <c r="C542" i="15"/>
  <c r="G474" i="48"/>
  <c r="D641" i="52"/>
  <c r="K507" i="35"/>
  <c r="K515" i="35" s="1"/>
  <c r="C554" i="35" s="1"/>
  <c r="C628" i="36"/>
  <c r="C627" i="36"/>
  <c r="C621" i="36"/>
  <c r="C622" i="36"/>
  <c r="C629" i="36"/>
  <c r="C624" i="36"/>
  <c r="C623" i="36"/>
  <c r="C628" i="47"/>
  <c r="E507" i="27"/>
  <c r="E515" i="27" s="1"/>
  <c r="C548" i="27" s="1"/>
  <c r="D644" i="27"/>
  <c r="D638" i="32"/>
  <c r="D507" i="30"/>
  <c r="D515" i="30" s="1"/>
  <c r="G507" i="44"/>
  <c r="G515" i="44" s="1"/>
  <c r="C550" i="44" s="1"/>
  <c r="G507" i="37"/>
  <c r="G515" i="37" s="1"/>
  <c r="C550" i="37" s="1"/>
  <c r="D644" i="52"/>
  <c r="K507" i="48"/>
  <c r="K515" i="48" s="1"/>
  <c r="C554" i="48" s="1"/>
  <c r="D635" i="15"/>
  <c r="D507" i="41"/>
  <c r="D515" i="41" s="1"/>
  <c r="M507" i="43"/>
  <c r="M515" i="43" s="1"/>
  <c r="C556" i="43" s="1"/>
  <c r="D507" i="25"/>
  <c r="D515" i="25" s="1"/>
  <c r="J400" i="31"/>
  <c r="J500" i="31"/>
  <c r="J507" i="31" s="1"/>
  <c r="J515" i="31" s="1"/>
  <c r="C553" i="31" s="1"/>
  <c r="J403" i="31"/>
  <c r="C631" i="45"/>
  <c r="G498" i="48"/>
  <c r="D624" i="48" s="1"/>
  <c r="C624" i="48" s="1"/>
  <c r="C623" i="26"/>
  <c r="D492" i="44"/>
  <c r="C623" i="46"/>
  <c r="C622" i="26"/>
  <c r="G498" i="44"/>
  <c r="D624" i="44" s="1"/>
  <c r="C624" i="44" s="1"/>
  <c r="D492" i="39"/>
  <c r="G474" i="30"/>
  <c r="C629" i="49"/>
  <c r="AP94" i="17"/>
  <c r="Z223" i="17"/>
  <c r="AD223" i="17"/>
  <c r="AN115" i="17"/>
  <c r="AS115" i="17"/>
  <c r="AL223" i="17"/>
  <c r="AN4" i="17"/>
  <c r="J462" i="44"/>
  <c r="L512" i="38"/>
  <c r="L522" i="38" s="1"/>
  <c r="M543" i="38" s="1"/>
  <c r="D614" i="26"/>
  <c r="I507" i="32"/>
  <c r="I515" i="32" s="1"/>
  <c r="C552" i="32" s="1"/>
  <c r="M507" i="46"/>
  <c r="M515" i="46" s="1"/>
  <c r="C556" i="46" s="1"/>
  <c r="D620" i="40"/>
  <c r="H507" i="38"/>
  <c r="H515" i="38" s="1"/>
  <c r="C551" i="38" s="1"/>
  <c r="H507" i="26"/>
  <c r="H515" i="26" s="1"/>
  <c r="C551" i="26" s="1"/>
  <c r="C541" i="14"/>
  <c r="C539" i="14"/>
  <c r="L512" i="25"/>
  <c r="L522" i="25" s="1"/>
  <c r="M543" i="25" s="1"/>
  <c r="M507" i="29"/>
  <c r="M515" i="29" s="1"/>
  <c r="C556" i="29" s="1"/>
  <c r="D620" i="41"/>
  <c r="G468" i="26"/>
  <c r="D635" i="31"/>
  <c r="E507" i="28"/>
  <c r="E515" i="28" s="1"/>
  <c r="C548" i="28" s="1"/>
  <c r="D641" i="45"/>
  <c r="I512" i="39"/>
  <c r="I522" i="39" s="1"/>
  <c r="M540" i="39" s="1"/>
  <c r="I512" i="15"/>
  <c r="I522" i="15" s="1"/>
  <c r="M540" i="15" s="1"/>
  <c r="G507" i="49"/>
  <c r="G515" i="49" s="1"/>
  <c r="C550" i="49" s="1"/>
  <c r="I507" i="33"/>
  <c r="I515" i="33" s="1"/>
  <c r="C552" i="33" s="1"/>
  <c r="D620" i="47"/>
  <c r="D620" i="38"/>
  <c r="M507" i="52"/>
  <c r="M515" i="52" s="1"/>
  <c r="C556" i="52" s="1"/>
  <c r="D644" i="41"/>
  <c r="H507" i="35"/>
  <c r="H515" i="35" s="1"/>
  <c r="C551" i="35" s="1"/>
  <c r="D620" i="29"/>
  <c r="D620" i="37"/>
  <c r="O507" i="38"/>
  <c r="O515" i="38" s="1"/>
  <c r="C558" i="38" s="1"/>
  <c r="J507" i="50"/>
  <c r="J515" i="50" s="1"/>
  <c r="C553" i="50" s="1"/>
  <c r="D507" i="27"/>
  <c r="D515" i="27" s="1"/>
  <c r="G507" i="51"/>
  <c r="G515" i="51" s="1"/>
  <c r="C550" i="51" s="1"/>
  <c r="J507" i="32"/>
  <c r="J515" i="32" s="1"/>
  <c r="C553" i="32" s="1"/>
  <c r="L507" i="32"/>
  <c r="L515" i="32" s="1"/>
  <c r="C555" i="32" s="1"/>
  <c r="D620" i="30"/>
  <c r="I507" i="42"/>
  <c r="I515" i="42" s="1"/>
  <c r="C552" i="42" s="1"/>
  <c r="D641" i="47"/>
  <c r="L507" i="42"/>
  <c r="L515" i="42" s="1"/>
  <c r="C555" i="42" s="1"/>
  <c r="O507" i="36"/>
  <c r="O515" i="36" s="1"/>
  <c r="C558" i="36" s="1"/>
  <c r="I512" i="33"/>
  <c r="I522" i="33" s="1"/>
  <c r="M540" i="33" s="1"/>
  <c r="H507" i="30"/>
  <c r="H515" i="30" s="1"/>
  <c r="H507" i="50"/>
  <c r="H515" i="50" s="1"/>
  <c r="C551" i="50" s="1"/>
  <c r="O512" i="30"/>
  <c r="O522" i="30" s="1"/>
  <c r="D635" i="47"/>
  <c r="D617" i="26"/>
  <c r="K507" i="39"/>
  <c r="K515" i="39" s="1"/>
  <c r="C554" i="39" s="1"/>
  <c r="E507" i="41"/>
  <c r="E515" i="41" s="1"/>
  <c r="C548" i="41" s="1"/>
  <c r="D639" i="40"/>
  <c r="H507" i="42"/>
  <c r="H515" i="42" s="1"/>
  <c r="C551" i="42" s="1"/>
  <c r="D641" i="51"/>
  <c r="K507" i="42"/>
  <c r="K515" i="42" s="1"/>
  <c r="C554" i="42" s="1"/>
  <c r="D635" i="27"/>
  <c r="M507" i="42"/>
  <c r="M515" i="42" s="1"/>
  <c r="C556" i="42" s="1"/>
  <c r="D635" i="45"/>
  <c r="I512" i="36"/>
  <c r="I522" i="36" s="1"/>
  <c r="M540" i="36" s="1"/>
  <c r="L512" i="26"/>
  <c r="L522" i="26" s="1"/>
  <c r="M543" i="26" s="1"/>
  <c r="D620" i="33"/>
  <c r="M507" i="26"/>
  <c r="M515" i="26" s="1"/>
  <c r="C556" i="26" s="1"/>
  <c r="C541" i="29"/>
  <c r="D620" i="42"/>
  <c r="O507" i="31"/>
  <c r="O515" i="31" s="1"/>
  <c r="C558" i="31" s="1"/>
  <c r="G507" i="28"/>
  <c r="G515" i="28" s="1"/>
  <c r="C550" i="28" s="1"/>
  <c r="O512" i="24"/>
  <c r="O522" i="24" s="1"/>
  <c r="M546" i="24" s="1"/>
  <c r="D620" i="39"/>
  <c r="K507" i="31"/>
  <c r="K515" i="31" s="1"/>
  <c r="C554" i="31" s="1"/>
  <c r="D617" i="33"/>
  <c r="G507" i="50"/>
  <c r="G515" i="50" s="1"/>
  <c r="C550" i="50" s="1"/>
  <c r="D614" i="41"/>
  <c r="D611" i="43"/>
  <c r="D638" i="51"/>
  <c r="F507" i="37"/>
  <c r="F515" i="37" s="1"/>
  <c r="C549" i="37" s="1"/>
  <c r="D620" i="25"/>
  <c r="K507" i="26"/>
  <c r="K515" i="26" s="1"/>
  <c r="C554" i="26" s="1"/>
  <c r="D638" i="26"/>
  <c r="J507" i="51"/>
  <c r="J515" i="51" s="1"/>
  <c r="C553" i="51" s="1"/>
  <c r="O507" i="45"/>
  <c r="O515" i="45" s="1"/>
  <c r="C558" i="45" s="1"/>
  <c r="N507" i="40"/>
  <c r="N515" i="40" s="1"/>
  <c r="C557" i="40" s="1"/>
  <c r="D642" i="37"/>
  <c r="C539" i="15"/>
  <c r="D644" i="42"/>
  <c r="I512" i="35"/>
  <c r="I522" i="35" s="1"/>
  <c r="M540" i="35" s="1"/>
  <c r="J507" i="28"/>
  <c r="J515" i="28" s="1"/>
  <c r="C553" i="28" s="1"/>
  <c r="D611" i="28"/>
  <c r="J507" i="46"/>
  <c r="J515" i="46" s="1"/>
  <c r="C553" i="46" s="1"/>
  <c r="L512" i="40"/>
  <c r="L522" i="40" s="1"/>
  <c r="M543" i="40" s="1"/>
  <c r="D642" i="26"/>
  <c r="M507" i="50"/>
  <c r="M515" i="50" s="1"/>
  <c r="C556" i="50" s="1"/>
  <c r="AS112" i="17"/>
  <c r="AN112" i="17"/>
  <c r="C544" i="14"/>
  <c r="C537" i="14"/>
  <c r="C545" i="14"/>
  <c r="C543" i="14"/>
  <c r="AP184" i="17"/>
  <c r="C540" i="14"/>
  <c r="K507" i="15"/>
  <c r="K515" i="15" s="1"/>
  <c r="C554" i="15" s="1"/>
  <c r="D620" i="45"/>
  <c r="F512" i="50"/>
  <c r="F522" i="50" s="1"/>
  <c r="M537" i="50" s="1"/>
  <c r="O507" i="35"/>
  <c r="O515" i="35" s="1"/>
  <c r="C558" i="35" s="1"/>
  <c r="O507" i="15"/>
  <c r="O515" i="15" s="1"/>
  <c r="C558" i="15" s="1"/>
  <c r="N507" i="46"/>
  <c r="N515" i="46" s="1"/>
  <c r="C557" i="46" s="1"/>
  <c r="J507" i="27"/>
  <c r="J515" i="27" s="1"/>
  <c r="C553" i="27" s="1"/>
  <c r="G507" i="42"/>
  <c r="G515" i="42" s="1"/>
  <c r="C550" i="42" s="1"/>
  <c r="G507" i="34"/>
  <c r="G515" i="34" s="1"/>
  <c r="C550" i="34" s="1"/>
  <c r="D507" i="15"/>
  <c r="D515" i="15" s="1"/>
  <c r="O507" i="48"/>
  <c r="O515" i="48" s="1"/>
  <c r="C558" i="48" s="1"/>
  <c r="O507" i="39"/>
  <c r="O515" i="39" s="1"/>
  <c r="C558" i="39" s="1"/>
  <c r="M507" i="45"/>
  <c r="M515" i="45" s="1"/>
  <c r="C556" i="45" s="1"/>
  <c r="L512" i="15"/>
  <c r="L522" i="15" s="1"/>
  <c r="M543" i="15" s="1"/>
  <c r="F507" i="51"/>
  <c r="F515" i="51" s="1"/>
  <c r="C549" i="51" s="1"/>
  <c r="J507" i="36"/>
  <c r="J515" i="36" s="1"/>
  <c r="C553" i="36" s="1"/>
  <c r="L512" i="30"/>
  <c r="D507" i="37"/>
  <c r="D515" i="37" s="1"/>
  <c r="O512" i="28"/>
  <c r="O522" i="28" s="1"/>
  <c r="M546" i="28" s="1"/>
  <c r="G507" i="30"/>
  <c r="G515" i="30" s="1"/>
  <c r="O507" i="26"/>
  <c r="O515" i="26" s="1"/>
  <c r="C558" i="26" s="1"/>
  <c r="O512" i="41"/>
  <c r="O522" i="41" s="1"/>
  <c r="M546" i="41" s="1"/>
  <c r="N507" i="36"/>
  <c r="N515" i="36" s="1"/>
  <c r="C557" i="36" s="1"/>
  <c r="H507" i="48"/>
  <c r="H515" i="48" s="1"/>
  <c r="C551" i="48" s="1"/>
  <c r="O512" i="32"/>
  <c r="O522" i="32" s="1"/>
  <c r="M546" i="32" s="1"/>
  <c r="O507" i="43"/>
  <c r="O515" i="43" s="1"/>
  <c r="C558" i="43" s="1"/>
  <c r="M507" i="33"/>
  <c r="M515" i="33" s="1"/>
  <c r="C556" i="33" s="1"/>
  <c r="J507" i="39"/>
  <c r="J515" i="39" s="1"/>
  <c r="C553" i="39" s="1"/>
  <c r="D635" i="32"/>
  <c r="D620" i="49"/>
  <c r="I512" i="42"/>
  <c r="I522" i="42" s="1"/>
  <c r="M540" i="42" s="1"/>
  <c r="I512" i="28"/>
  <c r="I522" i="28" s="1"/>
  <c r="M540" i="28" s="1"/>
  <c r="J507" i="44"/>
  <c r="J515" i="44" s="1"/>
  <c r="C553" i="44" s="1"/>
  <c r="M507" i="34"/>
  <c r="M515" i="34" s="1"/>
  <c r="C556" i="34" s="1"/>
  <c r="D641" i="49"/>
  <c r="L512" i="50"/>
  <c r="L522" i="50" s="1"/>
  <c r="M543" i="50" s="1"/>
  <c r="M507" i="24"/>
  <c r="M515" i="24" s="1"/>
  <c r="C556" i="24" s="1"/>
  <c r="K507" i="32"/>
  <c r="K515" i="32" s="1"/>
  <c r="C554" i="32" s="1"/>
  <c r="D507" i="33"/>
  <c r="D515" i="33" s="1"/>
  <c r="N507" i="24"/>
  <c r="N515" i="24" s="1"/>
  <c r="C557" i="24" s="1"/>
  <c r="K507" i="49"/>
  <c r="K515" i="49" s="1"/>
  <c r="C554" i="49" s="1"/>
  <c r="D617" i="50"/>
  <c r="M504" i="38"/>
  <c r="L512" i="39"/>
  <c r="L522" i="39" s="1"/>
  <c r="M543" i="39" s="1"/>
  <c r="E507" i="52"/>
  <c r="E515" i="52" s="1"/>
  <c r="C548" i="52" s="1"/>
  <c r="D620" i="27"/>
  <c r="I512" i="49"/>
  <c r="I522" i="49" s="1"/>
  <c r="M540" i="49" s="1"/>
  <c r="O512" i="44"/>
  <c r="O522" i="44" s="1"/>
  <c r="M546" i="44" s="1"/>
  <c r="G507" i="27"/>
  <c r="G515" i="27" s="1"/>
  <c r="C550" i="27" s="1"/>
  <c r="L512" i="37"/>
  <c r="L522" i="37" s="1"/>
  <c r="M543" i="37" s="1"/>
  <c r="G507" i="32"/>
  <c r="G515" i="32" s="1"/>
  <c r="C550" i="32" s="1"/>
  <c r="O507" i="52"/>
  <c r="O515" i="52" s="1"/>
  <c r="C558" i="52" s="1"/>
  <c r="K507" i="44"/>
  <c r="K515" i="44" s="1"/>
  <c r="C554" i="44" s="1"/>
  <c r="D641" i="41"/>
  <c r="E507" i="50"/>
  <c r="E515" i="50" s="1"/>
  <c r="C548" i="50" s="1"/>
  <c r="M507" i="37"/>
  <c r="M515" i="37" s="1"/>
  <c r="C556" i="37" s="1"/>
  <c r="F512" i="47"/>
  <c r="F522" i="47" s="1"/>
  <c r="M537" i="47" s="1"/>
  <c r="I512" i="43"/>
  <c r="I522" i="43" s="1"/>
  <c r="M540" i="43" s="1"/>
  <c r="O512" i="25"/>
  <c r="O522" i="25" s="1"/>
  <c r="M546" i="25" s="1"/>
  <c r="D638" i="37"/>
  <c r="D611" i="46"/>
  <c r="J507" i="24"/>
  <c r="J515" i="24" s="1"/>
  <c r="C553" i="24" s="1"/>
  <c r="D507" i="29"/>
  <c r="D515" i="29" s="1"/>
  <c r="D620" i="44"/>
  <c r="D641" i="29"/>
  <c r="O512" i="34"/>
  <c r="O522" i="34" s="1"/>
  <c r="M546" i="34" s="1"/>
  <c r="L512" i="29"/>
  <c r="L522" i="29" s="1"/>
  <c r="M543" i="29" s="1"/>
  <c r="D507" i="51"/>
  <c r="D515" i="51" s="1"/>
  <c r="C547" i="51" s="1"/>
  <c r="N507" i="39"/>
  <c r="N515" i="39" s="1"/>
  <c r="C557" i="39" s="1"/>
  <c r="M507" i="48"/>
  <c r="M515" i="48" s="1"/>
  <c r="C556" i="48" s="1"/>
  <c r="H507" i="44"/>
  <c r="H515" i="44" s="1"/>
  <c r="C551" i="44" s="1"/>
  <c r="J507" i="43"/>
  <c r="J515" i="43" s="1"/>
  <c r="C553" i="43" s="1"/>
  <c r="D641" i="31"/>
  <c r="D638" i="30"/>
  <c r="N507" i="15"/>
  <c r="N515" i="15" s="1"/>
  <c r="D620" i="43"/>
  <c r="N507" i="50"/>
  <c r="N515" i="50" s="1"/>
  <c r="C557" i="50" s="1"/>
  <c r="K507" i="52"/>
  <c r="K515" i="52" s="1"/>
  <c r="C554" i="52" s="1"/>
  <c r="E507" i="49"/>
  <c r="E515" i="49" s="1"/>
  <c r="C548" i="49" s="1"/>
  <c r="O507" i="27"/>
  <c r="O515" i="27" s="1"/>
  <c r="C558" i="27" s="1"/>
  <c r="E507" i="51"/>
  <c r="E515" i="51" s="1"/>
  <c r="C548" i="51" s="1"/>
  <c r="G507" i="24"/>
  <c r="G515" i="24" s="1"/>
  <c r="C550" i="24" s="1"/>
  <c r="F512" i="41"/>
  <c r="F522" i="41" s="1"/>
  <c r="M537" i="41" s="1"/>
  <c r="C544" i="30"/>
  <c r="D620" i="24"/>
  <c r="D507" i="39"/>
  <c r="D515" i="39" s="1"/>
  <c r="I507" i="52"/>
  <c r="I515" i="52" s="1"/>
  <c r="C552" i="52" s="1"/>
  <c r="D614" i="30"/>
  <c r="G507" i="26"/>
  <c r="G515" i="26" s="1"/>
  <c r="C550" i="26" s="1"/>
  <c r="K507" i="45"/>
  <c r="K515" i="45" s="1"/>
  <c r="C554" i="45" s="1"/>
  <c r="E507" i="48"/>
  <c r="E515" i="48" s="1"/>
  <c r="C548" i="48" s="1"/>
  <c r="L512" i="48"/>
  <c r="L522" i="48" s="1"/>
  <c r="M543" i="48" s="1"/>
  <c r="E507" i="42"/>
  <c r="E515" i="42" s="1"/>
  <c r="C548" i="42" s="1"/>
  <c r="D641" i="33"/>
  <c r="F512" i="52"/>
  <c r="F522" i="52" s="1"/>
  <c r="M537" i="52" s="1"/>
  <c r="L512" i="46"/>
  <c r="L522" i="46" s="1"/>
  <c r="M543" i="46" s="1"/>
  <c r="D507" i="31"/>
  <c r="D515" i="31" s="1"/>
  <c r="H507" i="49"/>
  <c r="H515" i="49" s="1"/>
  <c r="C551" i="49" s="1"/>
  <c r="M507" i="40"/>
  <c r="M515" i="40" s="1"/>
  <c r="C556" i="40" s="1"/>
  <c r="H507" i="25"/>
  <c r="H515" i="25" s="1"/>
  <c r="C551" i="25" s="1"/>
  <c r="E507" i="36"/>
  <c r="E515" i="36" s="1"/>
  <c r="C548" i="36" s="1"/>
  <c r="D635" i="35"/>
  <c r="D638" i="50"/>
  <c r="E507" i="15"/>
  <c r="E515" i="15" s="1"/>
  <c r="C548" i="15" s="1"/>
  <c r="L512" i="35"/>
  <c r="L522" i="35" s="1"/>
  <c r="M543" i="35" s="1"/>
  <c r="I512" i="48"/>
  <c r="I522" i="48" s="1"/>
  <c r="M540" i="48" s="1"/>
  <c r="E507" i="46"/>
  <c r="E515" i="46" s="1"/>
  <c r="C548" i="46" s="1"/>
  <c r="M507" i="27"/>
  <c r="M515" i="27" s="1"/>
  <c r="C556" i="27" s="1"/>
  <c r="J507" i="25"/>
  <c r="J515" i="25" s="1"/>
  <c r="C553" i="25" s="1"/>
  <c r="D638" i="36"/>
  <c r="D633" i="33"/>
  <c r="C537" i="29"/>
  <c r="I512" i="50"/>
  <c r="I522" i="50" s="1"/>
  <c r="M540" i="50" s="1"/>
  <c r="I512" i="25"/>
  <c r="I522" i="25" s="1"/>
  <c r="M540" i="25" s="1"/>
  <c r="D507" i="40"/>
  <c r="D515" i="40" s="1"/>
  <c r="C547" i="40" s="1"/>
  <c r="O512" i="48"/>
  <c r="O522" i="48" s="1"/>
  <c r="M546" i="48" s="1"/>
  <c r="F512" i="38"/>
  <c r="F522" i="38" s="1"/>
  <c r="M537" i="38" s="1"/>
  <c r="I512" i="26"/>
  <c r="I522" i="26" s="1"/>
  <c r="M540" i="26" s="1"/>
  <c r="K507" i="27"/>
  <c r="K515" i="27" s="1"/>
  <c r="C554" i="27" s="1"/>
  <c r="E507" i="37"/>
  <c r="E515" i="37" s="1"/>
  <c r="C548" i="37" s="1"/>
  <c r="D617" i="41"/>
  <c r="D614" i="31"/>
  <c r="D641" i="25"/>
  <c r="M507" i="32"/>
  <c r="M515" i="32" s="1"/>
  <c r="C556" i="32" s="1"/>
  <c r="D611" i="27"/>
  <c r="D635" i="44"/>
  <c r="D620" i="50"/>
  <c r="D507" i="47"/>
  <c r="D515" i="47" s="1"/>
  <c r="M507" i="41"/>
  <c r="M515" i="41" s="1"/>
  <c r="C556" i="41" s="1"/>
  <c r="M507" i="44"/>
  <c r="M515" i="44" s="1"/>
  <c r="C556" i="44" s="1"/>
  <c r="J507" i="30"/>
  <c r="J515" i="30" s="1"/>
  <c r="D635" i="33"/>
  <c r="H507" i="33"/>
  <c r="H515" i="33" s="1"/>
  <c r="C551" i="33" s="1"/>
  <c r="D620" i="46"/>
  <c r="I512" i="34"/>
  <c r="I522" i="34" s="1"/>
  <c r="M540" i="34" s="1"/>
  <c r="O507" i="30"/>
  <c r="O515" i="30" s="1"/>
  <c r="O507" i="46"/>
  <c r="O515" i="46" s="1"/>
  <c r="C558" i="46" s="1"/>
  <c r="J507" i="49"/>
  <c r="J515" i="49" s="1"/>
  <c r="C553" i="49" s="1"/>
  <c r="M507" i="35"/>
  <c r="M515" i="35" s="1"/>
  <c r="C556" i="35" s="1"/>
  <c r="O512" i="50"/>
  <c r="O522" i="50" s="1"/>
  <c r="M546" i="50" s="1"/>
  <c r="D635" i="46"/>
  <c r="O507" i="40"/>
  <c r="O515" i="40" s="1"/>
  <c r="C558" i="40" s="1"/>
  <c r="F507" i="31"/>
  <c r="F515" i="31" s="1"/>
  <c r="C549" i="31" s="1"/>
  <c r="F512" i="28"/>
  <c r="F522" i="28" s="1"/>
  <c r="M537" i="28" s="1"/>
  <c r="H507" i="46"/>
  <c r="H515" i="46" s="1"/>
  <c r="C551" i="46" s="1"/>
  <c r="H507" i="45"/>
  <c r="H515" i="45" s="1"/>
  <c r="C551" i="45" s="1"/>
  <c r="H507" i="51"/>
  <c r="H515" i="51" s="1"/>
  <c r="C551" i="51" s="1"/>
  <c r="F512" i="32"/>
  <c r="F522" i="32" s="1"/>
  <c r="M537" i="32" s="1"/>
  <c r="O512" i="39"/>
  <c r="O522" i="39" s="1"/>
  <c r="M546" i="39" s="1"/>
  <c r="D614" i="52"/>
  <c r="G507" i="31"/>
  <c r="G515" i="31" s="1"/>
  <c r="C550" i="31" s="1"/>
  <c r="I512" i="47"/>
  <c r="I522" i="47" s="1"/>
  <c r="M540" i="47" s="1"/>
  <c r="O512" i="45"/>
  <c r="O522" i="45" s="1"/>
  <c r="M546" i="45" s="1"/>
  <c r="J507" i="45"/>
  <c r="J515" i="45" s="1"/>
  <c r="C553" i="45" s="1"/>
  <c r="O507" i="28"/>
  <c r="O515" i="28" s="1"/>
  <c r="C558" i="28" s="1"/>
  <c r="O512" i="43"/>
  <c r="O522" i="43" s="1"/>
  <c r="M546" i="43" s="1"/>
  <c r="D507" i="32"/>
  <c r="D515" i="32" s="1"/>
  <c r="O507" i="33"/>
  <c r="O515" i="33" s="1"/>
  <c r="C558" i="33" s="1"/>
  <c r="J507" i="33"/>
  <c r="J515" i="33" s="1"/>
  <c r="C553" i="33" s="1"/>
  <c r="D638" i="44"/>
  <c r="D636" i="40"/>
  <c r="D644" i="38"/>
  <c r="F512" i="44"/>
  <c r="F522" i="44" s="1"/>
  <c r="M537" i="44" s="1"/>
  <c r="O512" i="37"/>
  <c r="O522" i="37" s="1"/>
  <c r="M546" i="37" s="1"/>
  <c r="H507" i="32"/>
  <c r="H515" i="32" s="1"/>
  <c r="C551" i="32" s="1"/>
  <c r="D507" i="50"/>
  <c r="D515" i="50" s="1"/>
  <c r="H507" i="41"/>
  <c r="H515" i="41" s="1"/>
  <c r="C551" i="41" s="1"/>
  <c r="D641" i="48"/>
  <c r="O512" i="29"/>
  <c r="O522" i="29" s="1"/>
  <c r="M546" i="29" s="1"/>
  <c r="L512" i="51"/>
  <c r="L522" i="51" s="1"/>
  <c r="M543" i="51" s="1"/>
  <c r="D507" i="52"/>
  <c r="D515" i="52" s="1"/>
  <c r="K507" i="46"/>
  <c r="K515" i="46" s="1"/>
  <c r="C554" i="46" s="1"/>
  <c r="D644" i="47"/>
  <c r="AS4" i="17"/>
  <c r="J507" i="29"/>
  <c r="J515" i="29" s="1"/>
  <c r="C553" i="29" s="1"/>
  <c r="L512" i="36"/>
  <c r="L522" i="36" s="1"/>
  <c r="M543" i="36" s="1"/>
  <c r="O512" i="51"/>
  <c r="O522" i="51" s="1"/>
  <c r="M546" i="51" s="1"/>
  <c r="D641" i="27"/>
  <c r="D638" i="33"/>
  <c r="D641" i="24"/>
  <c r="I507" i="28"/>
  <c r="I515" i="28" s="1"/>
  <c r="C552" i="28" s="1"/>
  <c r="H507" i="31"/>
  <c r="H515" i="31" s="1"/>
  <c r="C551" i="31" s="1"/>
  <c r="J507" i="34"/>
  <c r="J515" i="34" s="1"/>
  <c r="C553" i="34" s="1"/>
  <c r="D507" i="35"/>
  <c r="D515" i="35" s="1"/>
  <c r="L512" i="41"/>
  <c r="L522" i="41" s="1"/>
  <c r="M543" i="41" s="1"/>
  <c r="I512" i="46"/>
  <c r="I522" i="46" s="1"/>
  <c r="M540" i="46" s="1"/>
  <c r="G507" i="52"/>
  <c r="G515" i="52" s="1"/>
  <c r="C550" i="52" s="1"/>
  <c r="O512" i="42"/>
  <c r="O522" i="42" s="1"/>
  <c r="M546" i="42" s="1"/>
  <c r="I512" i="29"/>
  <c r="I522" i="29" s="1"/>
  <c r="M540" i="29" s="1"/>
  <c r="D635" i="30"/>
  <c r="L512" i="52"/>
  <c r="L522" i="52" s="1"/>
  <c r="M543" i="52" s="1"/>
  <c r="D620" i="31"/>
  <c r="L512" i="43"/>
  <c r="L522" i="43" s="1"/>
  <c r="M543" i="43" s="1"/>
  <c r="H507" i="52"/>
  <c r="H515" i="52" s="1"/>
  <c r="C551" i="52" s="1"/>
  <c r="D644" i="32"/>
  <c r="H522" i="29"/>
  <c r="D425" i="40"/>
  <c r="G507" i="43"/>
  <c r="G515" i="43" s="1"/>
  <c r="C550" i="43" s="1"/>
  <c r="I512" i="51"/>
  <c r="I522" i="51" s="1"/>
  <c r="M540" i="51" s="1"/>
  <c r="D641" i="36"/>
  <c r="D620" i="35"/>
  <c r="K507" i="30"/>
  <c r="K515" i="30" s="1"/>
  <c r="C554" i="30" s="1"/>
  <c r="E507" i="25"/>
  <c r="E515" i="25" s="1"/>
  <c r="C548" i="25" s="1"/>
  <c r="D638" i="45"/>
  <c r="D620" i="32"/>
  <c r="N507" i="27"/>
  <c r="N515" i="27" s="1"/>
  <c r="C557" i="27" s="1"/>
  <c r="D557" i="27" s="1"/>
  <c r="D620" i="52"/>
  <c r="L507" i="40"/>
  <c r="L515" i="40" s="1"/>
  <c r="C555" i="40" s="1"/>
  <c r="J507" i="26"/>
  <c r="J515" i="26" s="1"/>
  <c r="C553" i="26" s="1"/>
  <c r="D553" i="26" s="1"/>
  <c r="D507" i="38"/>
  <c r="D515" i="38" s="1"/>
  <c r="K507" i="50"/>
  <c r="K515" i="50" s="1"/>
  <c r="C554" i="50" s="1"/>
  <c r="D620" i="34"/>
  <c r="K507" i="33"/>
  <c r="K515" i="33" s="1"/>
  <c r="C554" i="33" s="1"/>
  <c r="D644" i="30"/>
  <c r="H507" i="34"/>
  <c r="H515" i="34" s="1"/>
  <c r="C551" i="34" s="1"/>
  <c r="G507" i="41"/>
  <c r="G515" i="41" s="1"/>
  <c r="C550" i="41" s="1"/>
  <c r="D641" i="28"/>
  <c r="G507" i="15"/>
  <c r="G515" i="15" s="1"/>
  <c r="C550" i="15" s="1"/>
  <c r="D620" i="26"/>
  <c r="C543" i="29"/>
  <c r="AS67" i="17"/>
  <c r="AN67" i="17"/>
  <c r="AS139" i="17"/>
  <c r="AN139" i="17"/>
  <c r="AE540" i="45"/>
  <c r="AE541" i="45" s="1"/>
  <c r="AE540" i="32"/>
  <c r="AE541" i="32" s="1"/>
  <c r="AE540" i="47"/>
  <c r="AE541" i="47" s="1"/>
  <c r="AN94" i="17"/>
  <c r="V223" i="17"/>
  <c r="AS94" i="17"/>
  <c r="V88" i="17"/>
  <c r="AN37" i="17"/>
  <c r="AS37" i="17"/>
  <c r="AE88" i="17"/>
  <c r="AP157" i="17"/>
  <c r="AN58" i="17"/>
  <c r="AS58" i="17"/>
  <c r="AP67" i="17"/>
  <c r="AI88" i="17"/>
  <c r="AE540" i="52"/>
  <c r="AE541" i="52" s="1"/>
  <c r="AE540" i="49"/>
  <c r="AE541" i="49" s="1"/>
  <c r="AE540" i="51"/>
  <c r="AE541" i="51" s="1"/>
  <c r="AE540" i="35"/>
  <c r="AE541" i="35" s="1"/>
  <c r="AE540" i="50"/>
  <c r="AE541" i="50" s="1"/>
  <c r="AL88" i="17"/>
  <c r="P88" i="17"/>
  <c r="AD88" i="17"/>
  <c r="AS118" i="17"/>
  <c r="AN118" i="17"/>
  <c r="AP118" i="17"/>
  <c r="AC223" i="17"/>
  <c r="AC88" i="17"/>
  <c r="AS109" i="17"/>
  <c r="AN109" i="17"/>
  <c r="AE540" i="34"/>
  <c r="AE541" i="34" s="1"/>
  <c r="AE540" i="29"/>
  <c r="AE541" i="29" s="1"/>
  <c r="AE540" i="46"/>
  <c r="AE541" i="46" s="1"/>
  <c r="AE540" i="38"/>
  <c r="AE541" i="38" s="1"/>
  <c r="AS187" i="17"/>
  <c r="AN187" i="17"/>
  <c r="AA223" i="17"/>
  <c r="AA88" i="17"/>
  <c r="AP61" i="17"/>
  <c r="AP52" i="17"/>
  <c r="AJ88" i="17"/>
  <c r="AP37" i="17"/>
  <c r="AP112" i="17"/>
  <c r="AE540" i="42"/>
  <c r="AE541" i="42" s="1"/>
  <c r="AE540" i="25"/>
  <c r="AE541" i="25" s="1"/>
  <c r="AE540" i="39"/>
  <c r="AE541" i="39" s="1"/>
  <c r="AE540" i="15"/>
  <c r="AE541" i="15" s="1"/>
  <c r="AE540" i="27"/>
  <c r="AE541" i="27" s="1"/>
  <c r="AP193" i="17"/>
  <c r="C549" i="14"/>
  <c r="AE540" i="44"/>
  <c r="AE541" i="44" s="1"/>
  <c r="AP154" i="17"/>
  <c r="AN154" i="17"/>
  <c r="AS154" i="17"/>
  <c r="W223" i="17"/>
  <c r="W88" i="17"/>
  <c r="N88" i="17"/>
  <c r="K88" i="17"/>
  <c r="AN136" i="17"/>
  <c r="AS136" i="17"/>
  <c r="AH88" i="17"/>
  <c r="AM88" i="17"/>
  <c r="AP121" i="17"/>
  <c r="AB88" i="17"/>
  <c r="AE540" i="37"/>
  <c r="AE541" i="37" s="1"/>
  <c r="AS28" i="17"/>
  <c r="AN28" i="17"/>
  <c r="AP187" i="17"/>
  <c r="AN184" i="17"/>
  <c r="AS184" i="17"/>
  <c r="AN100" i="17"/>
  <c r="AS100" i="17"/>
  <c r="AG223" i="17"/>
  <c r="AG88" i="17"/>
  <c r="AN31" i="17"/>
  <c r="AS31" i="17"/>
  <c r="R223" i="17"/>
  <c r="R88" i="17"/>
  <c r="AE540" i="33"/>
  <c r="AE541" i="33" s="1"/>
  <c r="AE540" i="36"/>
  <c r="AE541" i="36" s="1"/>
  <c r="AE540" i="30"/>
  <c r="AE541" i="30" s="1"/>
  <c r="AE540" i="40"/>
  <c r="AE541" i="40" s="1"/>
  <c r="AJ223" i="17"/>
  <c r="AS103" i="17"/>
  <c r="AN103" i="17"/>
  <c r="AK88" i="17"/>
  <c r="AP64" i="17"/>
  <c r="O223" i="17"/>
  <c r="AP58" i="17"/>
  <c r="U223" i="17"/>
  <c r="U88" i="17"/>
  <c r="AK223" i="17"/>
  <c r="AN52" i="17"/>
  <c r="AS52" i="17"/>
  <c r="AN157" i="17"/>
  <c r="AS157" i="17"/>
  <c r="M88" i="17"/>
  <c r="O88" i="17"/>
  <c r="AE540" i="43"/>
  <c r="AE541" i="43" s="1"/>
  <c r="AE540" i="41"/>
  <c r="AE541" i="41" s="1"/>
  <c r="AE540" i="48"/>
  <c r="AE541" i="48" s="1"/>
  <c r="Q88" i="17"/>
  <c r="AS64" i="17"/>
  <c r="AN64" i="17"/>
  <c r="Y223" i="17"/>
  <c r="Y88" i="17"/>
  <c r="AF223" i="17"/>
  <c r="AF88" i="17"/>
  <c r="AS121" i="17"/>
  <c r="AN121" i="17"/>
  <c r="J88" i="17"/>
  <c r="AP97" i="17"/>
  <c r="Z88" i="17"/>
  <c r="AM223" i="17"/>
  <c r="X223" i="17"/>
  <c r="X88" i="17"/>
  <c r="M542" i="14"/>
  <c r="AE540" i="26"/>
  <c r="AE541" i="26" s="1"/>
  <c r="AE540" i="24"/>
  <c r="AE541" i="24" s="1"/>
  <c r="AE540" i="31"/>
  <c r="AE541" i="31" s="1"/>
  <c r="AE540" i="28"/>
  <c r="AE541" i="28" s="1"/>
  <c r="C555" i="29"/>
  <c r="Q515" i="27"/>
  <c r="C547" i="27"/>
  <c r="D561" i="27"/>
  <c r="D564" i="27"/>
  <c r="C548" i="26"/>
  <c r="C547" i="35"/>
  <c r="C547" i="52"/>
  <c r="C547" i="43"/>
  <c r="C547" i="38"/>
  <c r="C547" i="32"/>
  <c r="C547" i="34"/>
  <c r="C547" i="15"/>
  <c r="AP88" i="17"/>
  <c r="L522" i="30"/>
  <c r="C547" i="37"/>
  <c r="C550" i="30"/>
  <c r="C547" i="41"/>
  <c r="C547" i="33"/>
  <c r="C547" i="50"/>
  <c r="C551" i="30"/>
  <c r="C557" i="30"/>
  <c r="C547" i="29"/>
  <c r="C552" i="30"/>
  <c r="C547" i="39"/>
  <c r="C547" i="31"/>
  <c r="C547" i="42"/>
  <c r="D568" i="42"/>
  <c r="D539" i="42"/>
  <c r="D535" i="42"/>
  <c r="C547" i="45"/>
  <c r="C547" i="49"/>
  <c r="D556" i="27"/>
  <c r="C547" i="44"/>
  <c r="C547" i="47"/>
  <c r="C553" i="30"/>
  <c r="C558" i="30"/>
  <c r="G462" i="43"/>
  <c r="D468" i="45"/>
  <c r="G443" i="29"/>
  <c r="G480" i="29"/>
  <c r="D462" i="45"/>
  <c r="G462" i="26"/>
  <c r="G443" i="26"/>
  <c r="D636" i="26" s="1"/>
  <c r="M425" i="32"/>
  <c r="G425" i="42"/>
  <c r="D462" i="37"/>
  <c r="M437" i="31"/>
  <c r="M468" i="52"/>
  <c r="M504" i="37"/>
  <c r="AQ30" i="17"/>
  <c r="AR30" i="17"/>
  <c r="AT30" i="17"/>
  <c r="AO30" i="17"/>
  <c r="AR192" i="17"/>
  <c r="AQ192" i="17"/>
  <c r="AT192" i="17"/>
  <c r="AO192" i="17"/>
  <c r="AQ105" i="17"/>
  <c r="AO105" i="17"/>
  <c r="AR105" i="17"/>
  <c r="AT105" i="17"/>
  <c r="AO114" i="17"/>
  <c r="AQ114" i="17"/>
  <c r="AR114" i="17"/>
  <c r="AT114" i="17"/>
  <c r="M504" i="39"/>
  <c r="J456" i="29"/>
  <c r="D437" i="34"/>
  <c r="M425" i="29"/>
  <c r="D633" i="29" s="1"/>
  <c r="M486" i="51"/>
  <c r="G480" i="31"/>
  <c r="M456" i="44"/>
  <c r="D609" i="44" s="1"/>
  <c r="D486" i="39"/>
  <c r="D443" i="38"/>
  <c r="D611" i="31"/>
  <c r="L512" i="45"/>
  <c r="L522" i="45" s="1"/>
  <c r="M543" i="45" s="1"/>
  <c r="J437" i="37"/>
  <c r="J480" i="41"/>
  <c r="J480" i="26"/>
  <c r="M504" i="24"/>
  <c r="D614" i="47"/>
  <c r="D468" i="38"/>
  <c r="D618" i="38" s="1"/>
  <c r="M486" i="28"/>
  <c r="J480" i="34"/>
  <c r="J504" i="26"/>
  <c r="G468" i="51"/>
  <c r="M456" i="39"/>
  <c r="D617" i="15"/>
  <c r="J486" i="35"/>
  <c r="D443" i="49"/>
  <c r="F507" i="50"/>
  <c r="F515" i="50" s="1"/>
  <c r="C549" i="50" s="1"/>
  <c r="J425" i="33"/>
  <c r="D437" i="45"/>
  <c r="M507" i="28"/>
  <c r="M515" i="28" s="1"/>
  <c r="G437" i="48"/>
  <c r="M480" i="34"/>
  <c r="J437" i="29"/>
  <c r="D635" i="48"/>
  <c r="J462" i="40"/>
  <c r="D425" i="44"/>
  <c r="M443" i="26"/>
  <c r="O512" i="15"/>
  <c r="J443" i="43"/>
  <c r="G504" i="32"/>
  <c r="D617" i="39"/>
  <c r="D504" i="36"/>
  <c r="D480" i="24"/>
  <c r="D468" i="39"/>
  <c r="D611" i="34"/>
  <c r="D617" i="42"/>
  <c r="D633" i="30"/>
  <c r="G443" i="28"/>
  <c r="D614" i="34"/>
  <c r="D611" i="45"/>
  <c r="G425" i="37"/>
  <c r="D644" i="35"/>
  <c r="F512" i="35"/>
  <c r="F522" i="35" s="1"/>
  <c r="M537" i="35" s="1"/>
  <c r="D614" i="25"/>
  <c r="N507" i="49"/>
  <c r="N515" i="49" s="1"/>
  <c r="C557" i="49" s="1"/>
  <c r="M504" i="49"/>
  <c r="I507" i="15"/>
  <c r="I515" i="15" s="1"/>
  <c r="G437" i="47"/>
  <c r="D636" i="47" s="1"/>
  <c r="H507" i="15"/>
  <c r="H515" i="15" s="1"/>
  <c r="C551" i="15" s="1"/>
  <c r="J486" i="27"/>
  <c r="D617" i="43"/>
  <c r="D617" i="47"/>
  <c r="J437" i="42"/>
  <c r="D639" i="42" s="1"/>
  <c r="G443" i="51"/>
  <c r="M437" i="36"/>
  <c r="D633" i="36" s="1"/>
  <c r="D633" i="27"/>
  <c r="D507" i="36"/>
  <c r="D515" i="36" s="1"/>
  <c r="D437" i="32"/>
  <c r="D642" i="32" s="1"/>
  <c r="G456" i="48"/>
  <c r="D612" i="48" s="1"/>
  <c r="AQ222" i="17"/>
  <c r="G504" i="26"/>
  <c r="D611" i="44"/>
  <c r="F512" i="24"/>
  <c r="F522" i="24" s="1"/>
  <c r="M537" i="24" s="1"/>
  <c r="D644" i="24"/>
  <c r="F512" i="29"/>
  <c r="F522" i="29" s="1"/>
  <c r="M537" i="29" s="1"/>
  <c r="D437" i="41"/>
  <c r="D425" i="50"/>
  <c r="D443" i="50"/>
  <c r="M456" i="25"/>
  <c r="M437" i="39"/>
  <c r="D617" i="40"/>
  <c r="G443" i="33"/>
  <c r="D614" i="35"/>
  <c r="M504" i="50"/>
  <c r="D641" i="46"/>
  <c r="D425" i="48"/>
  <c r="G504" i="33"/>
  <c r="G504" i="15"/>
  <c r="M468" i="46"/>
  <c r="D609" i="46" s="1"/>
  <c r="L512" i="31"/>
  <c r="L522" i="31" s="1"/>
  <c r="M543" i="31" s="1"/>
  <c r="D540" i="26"/>
  <c r="AR141" i="17"/>
  <c r="AO141" i="17"/>
  <c r="AT141" i="17"/>
  <c r="AQ141" i="17"/>
  <c r="AT7" i="17"/>
  <c r="AT4" i="17" s="1"/>
  <c r="AO7" i="17"/>
  <c r="AO4" i="17" s="1"/>
  <c r="AQ7" i="17"/>
  <c r="AQ4" i="17" s="1"/>
  <c r="AR7" i="17"/>
  <c r="AR4" i="17" s="1"/>
  <c r="AP4" i="17"/>
  <c r="AR33" i="17"/>
  <c r="AO33" i="17"/>
  <c r="AQ33" i="17"/>
  <c r="AT33" i="17"/>
  <c r="AR111" i="17"/>
  <c r="AQ111" i="17"/>
  <c r="AT111" i="17"/>
  <c r="AO111" i="17"/>
  <c r="J437" i="30"/>
  <c r="G456" i="51"/>
  <c r="J462" i="47"/>
  <c r="M443" i="46"/>
  <c r="D425" i="47"/>
  <c r="J425" i="15"/>
  <c r="G486" i="50"/>
  <c r="J425" i="48"/>
  <c r="D617" i="30"/>
  <c r="AO34" i="17"/>
  <c r="AT34" i="17"/>
  <c r="AQ34" i="17"/>
  <c r="AR34" i="17"/>
  <c r="D617" i="44"/>
  <c r="M443" i="35"/>
  <c r="C547" i="24"/>
  <c r="G486" i="32"/>
  <c r="L512" i="44"/>
  <c r="L522" i="44" s="1"/>
  <c r="M543" i="44" s="1"/>
  <c r="J462" i="30"/>
  <c r="G456" i="26"/>
  <c r="G486" i="33"/>
  <c r="O512" i="46"/>
  <c r="O522" i="46" s="1"/>
  <c r="M546" i="46" s="1"/>
  <c r="G456" i="43"/>
  <c r="J468" i="29"/>
  <c r="M443" i="31"/>
  <c r="J462" i="36"/>
  <c r="D644" i="43"/>
  <c r="F512" i="43"/>
  <c r="F522" i="43" s="1"/>
  <c r="M537" i="43" s="1"/>
  <c r="D504" i="42"/>
  <c r="D620" i="28"/>
  <c r="M437" i="35"/>
  <c r="G468" i="45"/>
  <c r="G468" i="36"/>
  <c r="D611" i="42"/>
  <c r="G486" i="31"/>
  <c r="D462" i="43"/>
  <c r="L512" i="27"/>
  <c r="L522" i="27" s="1"/>
  <c r="M543" i="27" s="1"/>
  <c r="D480" i="41"/>
  <c r="M462" i="35"/>
  <c r="M425" i="35"/>
  <c r="M486" i="39"/>
  <c r="J486" i="49"/>
  <c r="J468" i="36"/>
  <c r="J486" i="32"/>
  <c r="D462" i="42"/>
  <c r="D614" i="43"/>
  <c r="D437" i="35"/>
  <c r="J468" i="28"/>
  <c r="L507" i="31"/>
  <c r="L515" i="31" s="1"/>
  <c r="C555" i="31" s="1"/>
  <c r="D638" i="34"/>
  <c r="D614" i="32"/>
  <c r="M507" i="15"/>
  <c r="M515" i="15" s="1"/>
  <c r="C556" i="15" s="1"/>
  <c r="J468" i="42"/>
  <c r="D486" i="24"/>
  <c r="J456" i="42"/>
  <c r="J486" i="24"/>
  <c r="D611" i="47"/>
  <c r="M456" i="40"/>
  <c r="M462" i="29"/>
  <c r="N507" i="47"/>
  <c r="N515" i="47" s="1"/>
  <c r="C557" i="47" s="1"/>
  <c r="G443" i="45"/>
  <c r="D614" i="46"/>
  <c r="M468" i="15"/>
  <c r="J443" i="44"/>
  <c r="D638" i="38"/>
  <c r="J486" i="41"/>
  <c r="D641" i="38"/>
  <c r="G480" i="43"/>
  <c r="J443" i="50"/>
  <c r="D639" i="50" s="1"/>
  <c r="M468" i="50"/>
  <c r="H507" i="40"/>
  <c r="H515" i="40" s="1"/>
  <c r="C551" i="40" s="1"/>
  <c r="D614" i="36"/>
  <c r="G480" i="34"/>
  <c r="D425" i="35"/>
  <c r="G425" i="43"/>
  <c r="G425" i="38"/>
  <c r="G425" i="25"/>
  <c r="G437" i="35"/>
  <c r="G504" i="51"/>
  <c r="I512" i="32"/>
  <c r="I522" i="32" s="1"/>
  <c r="M540" i="32" s="1"/>
  <c r="AR222" i="17"/>
  <c r="D462" i="48"/>
  <c r="I512" i="41"/>
  <c r="I522" i="41" s="1"/>
  <c r="M540" i="41" s="1"/>
  <c r="J462" i="41"/>
  <c r="D615" i="41" s="1"/>
  <c r="M486" i="33"/>
  <c r="D425" i="46"/>
  <c r="D425" i="51"/>
  <c r="G507" i="33"/>
  <c r="G515" i="33" s="1"/>
  <c r="C550" i="33" s="1"/>
  <c r="D638" i="40"/>
  <c r="D611" i="25"/>
  <c r="F507" i="33"/>
  <c r="F515" i="33" s="1"/>
  <c r="C549" i="33" s="1"/>
  <c r="J507" i="40"/>
  <c r="J515" i="40" s="1"/>
  <c r="C553" i="40" s="1"/>
  <c r="J486" i="33"/>
  <c r="G425" i="24"/>
  <c r="M437" i="52"/>
  <c r="M456" i="31"/>
  <c r="M425" i="45"/>
  <c r="D644" i="34"/>
  <c r="F512" i="30"/>
  <c r="AT25" i="17"/>
  <c r="AR25" i="17"/>
  <c r="AO25" i="17"/>
  <c r="AQ25" i="17"/>
  <c r="AQ91" i="17"/>
  <c r="AR91" i="17"/>
  <c r="AO91" i="17"/>
  <c r="AT91" i="17"/>
  <c r="AR60" i="17"/>
  <c r="AQ60" i="17"/>
  <c r="AT60" i="17"/>
  <c r="AO60" i="17"/>
  <c r="AO16" i="17"/>
  <c r="AR16" i="17"/>
  <c r="AQ16" i="17"/>
  <c r="AT16" i="17"/>
  <c r="AT57" i="17"/>
  <c r="AO57" i="17"/>
  <c r="AR57" i="17"/>
  <c r="AQ57" i="17"/>
  <c r="AQ139" i="17"/>
  <c r="AT139" i="17"/>
  <c r="AO139" i="17"/>
  <c r="AR139" i="17"/>
  <c r="AT189" i="17"/>
  <c r="AQ189" i="17"/>
  <c r="AR189" i="17"/>
  <c r="AO189" i="17"/>
  <c r="AQ138" i="17"/>
  <c r="AO138" i="17"/>
  <c r="AR138" i="17"/>
  <c r="AT138" i="17"/>
  <c r="M468" i="31"/>
  <c r="G425" i="15"/>
  <c r="M443" i="49"/>
  <c r="G504" i="29"/>
  <c r="N522" i="30"/>
  <c r="D425" i="49"/>
  <c r="J456" i="40"/>
  <c r="F512" i="33"/>
  <c r="F522" i="33" s="1"/>
  <c r="M537" i="33" s="1"/>
  <c r="D644" i="33"/>
  <c r="J468" i="31"/>
  <c r="M437" i="28"/>
  <c r="M480" i="50"/>
  <c r="D480" i="36"/>
  <c r="M425" i="50"/>
  <c r="D614" i="15"/>
  <c r="O512" i="31"/>
  <c r="O522" i="31" s="1"/>
  <c r="M546" i="31" s="1"/>
  <c r="D468" i="40"/>
  <c r="M480" i="51"/>
  <c r="J486" i="52"/>
  <c r="M425" i="37"/>
  <c r="D486" i="27"/>
  <c r="D437" i="44"/>
  <c r="M486" i="37"/>
  <c r="D437" i="48"/>
  <c r="D425" i="15"/>
  <c r="D437" i="28"/>
  <c r="D443" i="30"/>
  <c r="D642" i="30" s="1"/>
  <c r="D638" i="29"/>
  <c r="D611" i="51"/>
  <c r="G425" i="46"/>
  <c r="J486" i="51"/>
  <c r="D504" i="47"/>
  <c r="D618" i="47" s="1"/>
  <c r="E507" i="38"/>
  <c r="E515" i="38" s="1"/>
  <c r="C548" i="38" s="1"/>
  <c r="M507" i="31"/>
  <c r="M515" i="31" s="1"/>
  <c r="C556" i="31" s="1"/>
  <c r="M468" i="34"/>
  <c r="C556" i="30"/>
  <c r="G437" i="50"/>
  <c r="D443" i="43"/>
  <c r="M425" i="48"/>
  <c r="D633" i="48" s="1"/>
  <c r="D437" i="31"/>
  <c r="D639" i="36"/>
  <c r="E507" i="34"/>
  <c r="E515" i="34" s="1"/>
  <c r="C548" i="34" s="1"/>
  <c r="D635" i="25"/>
  <c r="D614" i="40"/>
  <c r="M486" i="25"/>
  <c r="M456" i="52"/>
  <c r="G456" i="49"/>
  <c r="M486" i="40"/>
  <c r="F512" i="15"/>
  <c r="F522" i="15" s="1"/>
  <c r="M537" i="15" s="1"/>
  <c r="D644" i="15"/>
  <c r="D507" i="46"/>
  <c r="D515" i="46" s="1"/>
  <c r="J480" i="30"/>
  <c r="G486" i="37"/>
  <c r="D443" i="52"/>
  <c r="D425" i="34"/>
  <c r="J462" i="31"/>
  <c r="D614" i="27"/>
  <c r="D611" i="38"/>
  <c r="M480" i="43"/>
  <c r="F512" i="42"/>
  <c r="F522" i="42" s="1"/>
  <c r="M537" i="42" s="1"/>
  <c r="G462" i="24"/>
  <c r="D612" i="24" s="1"/>
  <c r="J468" i="32"/>
  <c r="D615" i="32" s="1"/>
  <c r="G437" i="46"/>
  <c r="L507" i="38"/>
  <c r="L515" i="38" s="1"/>
  <c r="C555" i="38" s="1"/>
  <c r="J504" i="51"/>
  <c r="M425" i="28"/>
  <c r="L512" i="47"/>
  <c r="L522" i="47" s="1"/>
  <c r="M543" i="47" s="1"/>
  <c r="M456" i="43"/>
  <c r="D617" i="35"/>
  <c r="G437" i="41"/>
  <c r="G437" i="24"/>
  <c r="K507" i="28"/>
  <c r="K515" i="28" s="1"/>
  <c r="G507" i="38"/>
  <c r="G515" i="38" s="1"/>
  <c r="C550" i="38" s="1"/>
  <c r="D507" i="28"/>
  <c r="D515" i="28" s="1"/>
  <c r="M486" i="15"/>
  <c r="D609" i="15" s="1"/>
  <c r="D468" i="28"/>
  <c r="D618" i="28" s="1"/>
  <c r="N507" i="51"/>
  <c r="N515" i="51" s="1"/>
  <c r="C557" i="51" s="1"/>
  <c r="O512" i="40"/>
  <c r="O522" i="40" s="1"/>
  <c r="M546" i="40" s="1"/>
  <c r="G507" i="35"/>
  <c r="G515" i="35" s="1"/>
  <c r="C550" i="35" s="1"/>
  <c r="J486" i="25"/>
  <c r="D443" i="24"/>
  <c r="D614" i="24"/>
  <c r="O512" i="33"/>
  <c r="O522" i="33" s="1"/>
  <c r="M546" i="33" s="1"/>
  <c r="D611" i="32"/>
  <c r="D635" i="28"/>
  <c r="M504" i="45"/>
  <c r="G425" i="48"/>
  <c r="H507" i="37"/>
  <c r="H515" i="37" s="1"/>
  <c r="C551" i="37" s="1"/>
  <c r="D641" i="30"/>
  <c r="D635" i="42"/>
  <c r="D437" i="36"/>
  <c r="F512" i="27"/>
  <c r="F522" i="27" s="1"/>
  <c r="M537" i="27" s="1"/>
  <c r="AO151" i="17"/>
  <c r="AQ151" i="17"/>
  <c r="AR151" i="17"/>
  <c r="AT151" i="17"/>
  <c r="AR159" i="17"/>
  <c r="AT159" i="17"/>
  <c r="AQ159" i="17"/>
  <c r="AO159" i="17"/>
  <c r="AO31" i="17"/>
  <c r="AR31" i="17"/>
  <c r="AQ31" i="17"/>
  <c r="AT31" i="17"/>
  <c r="AT148" i="17"/>
  <c r="AO148" i="17"/>
  <c r="AQ148" i="17"/>
  <c r="AR148" i="17"/>
  <c r="AO103" i="17"/>
  <c r="AR103" i="17"/>
  <c r="AT103" i="17"/>
  <c r="AQ103" i="17"/>
  <c r="AR117" i="17"/>
  <c r="AT117" i="17"/>
  <c r="AO117" i="17"/>
  <c r="AQ117" i="17"/>
  <c r="AO96" i="17"/>
  <c r="AR96" i="17"/>
  <c r="AQ96" i="17"/>
  <c r="AT96" i="17"/>
  <c r="AT75" i="17"/>
  <c r="AQ75" i="17"/>
  <c r="AO75" i="17"/>
  <c r="AR75" i="17"/>
  <c r="AQ150" i="17"/>
  <c r="AO150" i="17"/>
  <c r="AT150" i="17"/>
  <c r="AR150" i="17"/>
  <c r="G462" i="39"/>
  <c r="G443" i="46"/>
  <c r="C547" i="30"/>
  <c r="J462" i="24"/>
  <c r="M504" i="28"/>
  <c r="G443" i="31"/>
  <c r="G486" i="36"/>
  <c r="D617" i="34"/>
  <c r="M480" i="45"/>
  <c r="G486" i="49"/>
  <c r="D611" i="26"/>
  <c r="C549" i="30"/>
  <c r="AR184" i="17"/>
  <c r="AQ184" i="17"/>
  <c r="AT184" i="17"/>
  <c r="AO184" i="17"/>
  <c r="D504" i="37"/>
  <c r="G468" i="15"/>
  <c r="D443" i="15"/>
  <c r="G504" i="44"/>
  <c r="O512" i="27"/>
  <c r="O522" i="27" s="1"/>
  <c r="M546" i="27" s="1"/>
  <c r="D468" i="26"/>
  <c r="E507" i="45"/>
  <c r="E515" i="45" s="1"/>
  <c r="C548" i="45" s="1"/>
  <c r="D548" i="45" s="1"/>
  <c r="G437" i="32"/>
  <c r="D468" i="36"/>
  <c r="J437" i="31"/>
  <c r="D639" i="31" s="1"/>
  <c r="M425" i="40"/>
  <c r="D633" i="40" s="1"/>
  <c r="C547" i="48"/>
  <c r="J443" i="51"/>
  <c r="D639" i="51" s="1"/>
  <c r="G443" i="36"/>
  <c r="G443" i="24"/>
  <c r="D462" i="24"/>
  <c r="G437" i="51"/>
  <c r="M468" i="48"/>
  <c r="J425" i="39"/>
  <c r="M443" i="24"/>
  <c r="M468" i="33"/>
  <c r="L507" i="37"/>
  <c r="L515" i="37" s="1"/>
  <c r="C555" i="37" s="1"/>
  <c r="M462" i="24"/>
  <c r="D611" i="15"/>
  <c r="J468" i="47"/>
  <c r="J486" i="46"/>
  <c r="M507" i="25"/>
  <c r="M515" i="25" s="1"/>
  <c r="C556" i="25" s="1"/>
  <c r="J486" i="28"/>
  <c r="G437" i="37"/>
  <c r="G443" i="15"/>
  <c r="M504" i="51"/>
  <c r="D609" i="51" s="1"/>
  <c r="D642" i="42"/>
  <c r="D504" i="48"/>
  <c r="D611" i="24"/>
  <c r="J486" i="29"/>
  <c r="J480" i="33"/>
  <c r="G480" i="32"/>
  <c r="G443" i="49"/>
  <c r="J443" i="34"/>
  <c r="G486" i="34"/>
  <c r="M480" i="52"/>
  <c r="D425" i="27"/>
  <c r="M443" i="38"/>
  <c r="D437" i="51"/>
  <c r="M443" i="32"/>
  <c r="I512" i="31"/>
  <c r="I522" i="31" s="1"/>
  <c r="M540" i="31" s="1"/>
  <c r="D504" i="45"/>
  <c r="D618" i="45" s="1"/>
  <c r="J456" i="37"/>
  <c r="G456" i="33"/>
  <c r="J437" i="32"/>
  <c r="J504" i="15"/>
  <c r="M443" i="34"/>
  <c r="D633" i="34" s="1"/>
  <c r="E507" i="39"/>
  <c r="E515" i="39" s="1"/>
  <c r="C548" i="39" s="1"/>
  <c r="D617" i="46"/>
  <c r="D614" i="44"/>
  <c r="M504" i="41"/>
  <c r="M480" i="41"/>
  <c r="G504" i="42"/>
  <c r="D425" i="45"/>
  <c r="K507" i="37"/>
  <c r="K515" i="37" s="1"/>
  <c r="C554" i="37" s="1"/>
  <c r="J486" i="43"/>
  <c r="G456" i="27"/>
  <c r="D612" i="27" s="1"/>
  <c r="D644" i="49"/>
  <c r="F512" i="49"/>
  <c r="F522" i="49" s="1"/>
  <c r="M537" i="49" s="1"/>
  <c r="D504" i="30"/>
  <c r="O507" i="29"/>
  <c r="O515" i="29" s="1"/>
  <c r="D480" i="29"/>
  <c r="D635" i="41"/>
  <c r="D617" i="28"/>
  <c r="J437" i="45"/>
  <c r="M425" i="38"/>
  <c r="D633" i="38" s="1"/>
  <c r="M456" i="45"/>
  <c r="M456" i="47"/>
  <c r="D611" i="35"/>
  <c r="G456" i="52"/>
  <c r="L507" i="28"/>
  <c r="L515" i="28" s="1"/>
  <c r="M486" i="49"/>
  <c r="D635" i="51"/>
  <c r="D638" i="42"/>
  <c r="D635" i="24"/>
  <c r="M425" i="24"/>
  <c r="O507" i="37"/>
  <c r="O515" i="37" s="1"/>
  <c r="C558" i="37" s="1"/>
  <c r="J437" i="27"/>
  <c r="M468" i="30"/>
  <c r="D644" i="37"/>
  <c r="F512" i="37"/>
  <c r="F522" i="37" s="1"/>
  <c r="M537" i="37" s="1"/>
  <c r="M462" i="52"/>
  <c r="J468" i="44"/>
  <c r="D443" i="40"/>
  <c r="D614" i="39"/>
  <c r="M468" i="28"/>
  <c r="AT222" i="17"/>
  <c r="G443" i="38"/>
  <c r="G462" i="50"/>
  <c r="M437" i="41"/>
  <c r="M486" i="52"/>
  <c r="D638" i="43"/>
  <c r="J425" i="41"/>
  <c r="D635" i="34"/>
  <c r="M437" i="42"/>
  <c r="D633" i="42" s="1"/>
  <c r="D611" i="39"/>
  <c r="J507" i="35"/>
  <c r="J515" i="35" s="1"/>
  <c r="C553" i="35" s="1"/>
  <c r="M462" i="48"/>
  <c r="D617" i="45"/>
  <c r="D614" i="29"/>
  <c r="E507" i="33"/>
  <c r="E515" i="33" s="1"/>
  <c r="C548" i="33" s="1"/>
  <c r="G456" i="41"/>
  <c r="J462" i="50"/>
  <c r="J425" i="34"/>
  <c r="D639" i="34" s="1"/>
  <c r="J443" i="41"/>
  <c r="D636" i="30"/>
  <c r="E522" i="30"/>
  <c r="G425" i="44"/>
  <c r="D486" i="41"/>
  <c r="D644" i="50"/>
  <c r="M539" i="30"/>
  <c r="J437" i="25"/>
  <c r="D639" i="25" s="1"/>
  <c r="D644" i="29"/>
  <c r="F512" i="34"/>
  <c r="F522" i="34" s="1"/>
  <c r="M537" i="34" s="1"/>
  <c r="D615" i="33"/>
  <c r="D609" i="37"/>
  <c r="AT63" i="17"/>
  <c r="AO63" i="17"/>
  <c r="AR63" i="17"/>
  <c r="AQ63" i="17"/>
  <c r="AQ70" i="17"/>
  <c r="AR70" i="17"/>
  <c r="AO70" i="17"/>
  <c r="AT70" i="17"/>
  <c r="AR108" i="17"/>
  <c r="AQ108" i="17"/>
  <c r="AO108" i="17"/>
  <c r="AT108" i="17"/>
  <c r="AO102" i="17"/>
  <c r="AR102" i="17"/>
  <c r="AQ102" i="17"/>
  <c r="AT102" i="17"/>
  <c r="AR69" i="17"/>
  <c r="AQ69" i="17"/>
  <c r="AO69" i="17"/>
  <c r="AT69" i="17"/>
  <c r="AT123" i="17"/>
  <c r="AR123" i="17"/>
  <c r="AQ123" i="17"/>
  <c r="AO123" i="17"/>
  <c r="AR94" i="17"/>
  <c r="AO94" i="17"/>
  <c r="AP223" i="17"/>
  <c r="AQ94" i="17"/>
  <c r="AQ223" i="17" s="1"/>
  <c r="AT94" i="17"/>
  <c r="AT120" i="17"/>
  <c r="AQ120" i="17"/>
  <c r="AO120" i="17"/>
  <c r="AR120" i="17"/>
  <c r="AT115" i="17"/>
  <c r="AQ115" i="17"/>
  <c r="AR115" i="17"/>
  <c r="AO115" i="17"/>
  <c r="J437" i="26"/>
  <c r="M425" i="44"/>
  <c r="D633" i="44" s="1"/>
  <c r="M443" i="43"/>
  <c r="D644" i="46"/>
  <c r="F512" i="46"/>
  <c r="F522" i="46" s="1"/>
  <c r="M537" i="46" s="1"/>
  <c r="M468" i="32"/>
  <c r="G425" i="33"/>
  <c r="D636" i="33" s="1"/>
  <c r="D437" i="33"/>
  <c r="AQ93" i="17"/>
  <c r="AT93" i="17"/>
  <c r="AR93" i="17"/>
  <c r="AO93" i="17"/>
  <c r="J480" i="44"/>
  <c r="J437" i="38"/>
  <c r="G462" i="51"/>
  <c r="D425" i="29"/>
  <c r="J468" i="51"/>
  <c r="G468" i="37"/>
  <c r="J486" i="34"/>
  <c r="G480" i="52"/>
  <c r="D462" i="46"/>
  <c r="G480" i="37"/>
  <c r="N507" i="44"/>
  <c r="N515" i="44" s="1"/>
  <c r="C557" i="44" s="1"/>
  <c r="D557" i="44" s="1"/>
  <c r="D468" i="44"/>
  <c r="D618" i="44" s="1"/>
  <c r="G437" i="49"/>
  <c r="D486" i="50"/>
  <c r="J437" i="48"/>
  <c r="D617" i="49"/>
  <c r="D486" i="30"/>
  <c r="J462" i="52"/>
  <c r="F512" i="26"/>
  <c r="F522" i="26" s="1"/>
  <c r="M537" i="26" s="1"/>
  <c r="D644" i="26"/>
  <c r="O512" i="47"/>
  <c r="O522" i="47" s="1"/>
  <c r="M546" i="47" s="1"/>
  <c r="D639" i="47"/>
  <c r="M480" i="39"/>
  <c r="J425" i="43"/>
  <c r="D480" i="51"/>
  <c r="J437" i="33"/>
  <c r="M486" i="36"/>
  <c r="D468" i="15"/>
  <c r="D504" i="51"/>
  <c r="D611" i="41"/>
  <c r="D437" i="47"/>
  <c r="D504" i="34"/>
  <c r="J437" i="49"/>
  <c r="J443" i="32"/>
  <c r="M504" i="30"/>
  <c r="G468" i="46"/>
  <c r="D612" i="46" s="1"/>
  <c r="G504" i="28"/>
  <c r="D612" i="28" s="1"/>
  <c r="D504" i="29"/>
  <c r="G443" i="37"/>
  <c r="D636" i="37" s="1"/>
  <c r="G480" i="44"/>
  <c r="J468" i="26"/>
  <c r="D636" i="28"/>
  <c r="D468" i="48"/>
  <c r="E507" i="30"/>
  <c r="E515" i="30" s="1"/>
  <c r="D537" i="30" s="1"/>
  <c r="D462" i="27"/>
  <c r="G437" i="42"/>
  <c r="J504" i="34"/>
  <c r="D617" i="51"/>
  <c r="O507" i="34"/>
  <c r="O515" i="34" s="1"/>
  <c r="C558" i="34" s="1"/>
  <c r="D558" i="34" s="1"/>
  <c r="D620" i="15"/>
  <c r="M486" i="41"/>
  <c r="G504" i="40"/>
  <c r="O512" i="49"/>
  <c r="O522" i="49" s="1"/>
  <c r="M546" i="49" s="1"/>
  <c r="G507" i="36"/>
  <c r="G515" i="36" s="1"/>
  <c r="C550" i="36" s="1"/>
  <c r="I512" i="52"/>
  <c r="I522" i="52" s="1"/>
  <c r="M540" i="52" s="1"/>
  <c r="D617" i="31"/>
  <c r="G468" i="35"/>
  <c r="D612" i="35" s="1"/>
  <c r="M480" i="40"/>
  <c r="M468" i="43"/>
  <c r="E507" i="32"/>
  <c r="E515" i="32" s="1"/>
  <c r="C548" i="32" s="1"/>
  <c r="L512" i="32"/>
  <c r="L522" i="32" s="1"/>
  <c r="M543" i="32" s="1"/>
  <c r="G486" i="40"/>
  <c r="G468" i="40"/>
  <c r="D641" i="37"/>
  <c r="L507" i="24"/>
  <c r="L515" i="24" s="1"/>
  <c r="C555" i="24" s="1"/>
  <c r="L512" i="34"/>
  <c r="L522" i="34" s="1"/>
  <c r="M543" i="34" s="1"/>
  <c r="J468" i="40"/>
  <c r="D462" i="29"/>
  <c r="G504" i="30"/>
  <c r="G512" i="30" s="1"/>
  <c r="J486" i="44"/>
  <c r="I512" i="30"/>
  <c r="AO222" i="17"/>
  <c r="J456" i="46"/>
  <c r="G425" i="29"/>
  <c r="D636" i="29" s="1"/>
  <c r="J507" i="52"/>
  <c r="J515" i="52" s="1"/>
  <c r="C553" i="52" s="1"/>
  <c r="D614" i="45"/>
  <c r="J486" i="38"/>
  <c r="J507" i="41"/>
  <c r="J515" i="41" s="1"/>
  <c r="C553" i="41" s="1"/>
  <c r="I512" i="45"/>
  <c r="I522" i="45" s="1"/>
  <c r="M540" i="45" s="1"/>
  <c r="D611" i="29"/>
  <c r="D462" i="35"/>
  <c r="J443" i="27"/>
  <c r="D468" i="46"/>
  <c r="D614" i="48"/>
  <c r="D617" i="27"/>
  <c r="G468" i="25"/>
  <c r="D612" i="25" s="1"/>
  <c r="D638" i="48"/>
  <c r="D635" i="29"/>
  <c r="G480" i="42"/>
  <c r="D612" i="42" s="1"/>
  <c r="D617" i="38"/>
  <c r="D437" i="43"/>
  <c r="D614" i="28"/>
  <c r="O507" i="49"/>
  <c r="O515" i="49" s="1"/>
  <c r="C558" i="49" s="1"/>
  <c r="L507" i="36"/>
  <c r="L515" i="36" s="1"/>
  <c r="C555" i="36" s="1"/>
  <c r="G425" i="36"/>
  <c r="M443" i="25"/>
  <c r="H507" i="29"/>
  <c r="H515" i="29" s="1"/>
  <c r="D565" i="29" s="1"/>
  <c r="J456" i="35"/>
  <c r="D615" i="35" s="1"/>
  <c r="D443" i="27"/>
  <c r="L512" i="28"/>
  <c r="D639" i="52"/>
  <c r="O512" i="35"/>
  <c r="O522" i="35" s="1"/>
  <c r="M546" i="35" s="1"/>
  <c r="F512" i="31"/>
  <c r="F522" i="31" s="1"/>
  <c r="M537" i="31" s="1"/>
  <c r="D644" i="31"/>
  <c r="I507" i="25"/>
  <c r="I515" i="25" s="1"/>
  <c r="C552" i="25" s="1"/>
  <c r="AQ100" i="17"/>
  <c r="AT100" i="17"/>
  <c r="AO100" i="17"/>
  <c r="AR100" i="17"/>
  <c r="AQ99" i="17"/>
  <c r="AO99" i="17"/>
  <c r="AR99" i="17"/>
  <c r="AT99" i="17"/>
  <c r="AO28" i="17"/>
  <c r="AT28" i="17"/>
  <c r="AQ28" i="17"/>
  <c r="AR28" i="17"/>
  <c r="AR36" i="17"/>
  <c r="AQ36" i="17"/>
  <c r="AO36" i="17"/>
  <c r="AT36" i="17"/>
  <c r="AQ109" i="17"/>
  <c r="AR109" i="17"/>
  <c r="AT109" i="17"/>
  <c r="AO109" i="17"/>
  <c r="AT66" i="17"/>
  <c r="AO66" i="17"/>
  <c r="AR66" i="17"/>
  <c r="AQ66" i="17"/>
  <c r="AT55" i="17"/>
  <c r="AQ55" i="17"/>
  <c r="AO55" i="17"/>
  <c r="AR55" i="17"/>
  <c r="D504" i="26"/>
  <c r="G468" i="31"/>
  <c r="J456" i="49"/>
  <c r="G504" i="52"/>
  <c r="G462" i="29"/>
  <c r="D612" i="29" s="1"/>
  <c r="G480" i="36"/>
  <c r="D612" i="36" s="1"/>
  <c r="M504" i="31"/>
  <c r="D633" i="39"/>
  <c r="M462" i="49"/>
  <c r="D556" i="50"/>
  <c r="D425" i="41"/>
  <c r="M468" i="24"/>
  <c r="H507" i="24"/>
  <c r="H515" i="24" s="1"/>
  <c r="C551" i="24" s="1"/>
  <c r="G480" i="33"/>
  <c r="M486" i="47"/>
  <c r="D486" i="40"/>
  <c r="J425" i="37"/>
  <c r="C547" i="26"/>
  <c r="D547" i="26" s="1"/>
  <c r="D565" i="26"/>
  <c r="D570" i="26"/>
  <c r="D538" i="26"/>
  <c r="D544" i="26"/>
  <c r="M437" i="50"/>
  <c r="L512" i="49"/>
  <c r="L522" i="49" s="1"/>
  <c r="M543" i="49" s="1"/>
  <c r="D609" i="48"/>
  <c r="D614" i="51"/>
  <c r="G456" i="50"/>
  <c r="D636" i="45"/>
  <c r="D486" i="51"/>
  <c r="L512" i="33"/>
  <c r="L522" i="33" s="1"/>
  <c r="M543" i="33" s="1"/>
  <c r="K507" i="41"/>
  <c r="K515" i="41" s="1"/>
  <c r="C554" i="41" s="1"/>
  <c r="D443" i="25"/>
  <c r="D486" i="35"/>
  <c r="D462" i="49"/>
  <c r="D618" i="49" s="1"/>
  <c r="D486" i="43"/>
  <c r="D611" i="30"/>
  <c r="G462" i="44"/>
  <c r="D612" i="44" s="1"/>
  <c r="J504" i="50"/>
  <c r="D639" i="49"/>
  <c r="J504" i="40"/>
  <c r="D443" i="28"/>
  <c r="D642" i="28" s="1"/>
  <c r="J456" i="31"/>
  <c r="I512" i="24"/>
  <c r="I522" i="24" s="1"/>
  <c r="M540" i="24" s="1"/>
  <c r="K507" i="43"/>
  <c r="K515" i="43" s="1"/>
  <c r="C554" i="43" s="1"/>
  <c r="D611" i="33"/>
  <c r="J486" i="36"/>
  <c r="D615" i="36" s="1"/>
  <c r="J437" i="28"/>
  <c r="M425" i="51"/>
  <c r="D486" i="42"/>
  <c r="G504" i="50"/>
  <c r="D639" i="46"/>
  <c r="J504" i="45"/>
  <c r="F512" i="25"/>
  <c r="F522" i="25" s="1"/>
  <c r="M537" i="25" s="1"/>
  <c r="D644" i="25"/>
  <c r="D617" i="52"/>
  <c r="J504" i="38"/>
  <c r="J462" i="46"/>
  <c r="J504" i="25"/>
  <c r="D462" i="30"/>
  <c r="J456" i="25"/>
  <c r="L512" i="42"/>
  <c r="L522" i="42" s="1"/>
  <c r="M543" i="42" s="1"/>
  <c r="D639" i="30"/>
  <c r="J425" i="24"/>
  <c r="D486" i="26"/>
  <c r="D614" i="37"/>
  <c r="F512" i="48"/>
  <c r="F522" i="48" s="1"/>
  <c r="M537" i="48" s="1"/>
  <c r="D644" i="48"/>
  <c r="L512" i="24"/>
  <c r="L522" i="24" s="1"/>
  <c r="M543" i="24" s="1"/>
  <c r="J456" i="50"/>
  <c r="G480" i="38"/>
  <c r="D437" i="39"/>
  <c r="D635" i="52"/>
  <c r="E507" i="43"/>
  <c r="E515" i="43" s="1"/>
  <c r="C548" i="43" s="1"/>
  <c r="G504" i="38"/>
  <c r="D437" i="29"/>
  <c r="D611" i="37"/>
  <c r="D644" i="36"/>
  <c r="F512" i="36"/>
  <c r="F522" i="36" s="1"/>
  <c r="M537" i="36" s="1"/>
  <c r="D468" i="25"/>
  <c r="D618" i="25" s="1"/>
  <c r="D614" i="42"/>
  <c r="I512" i="37"/>
  <c r="I522" i="37" s="1"/>
  <c r="M540" i="37" s="1"/>
  <c r="D617" i="32"/>
  <c r="D480" i="39"/>
  <c r="D443" i="48"/>
  <c r="D617" i="29"/>
  <c r="G425" i="34"/>
  <c r="D636" i="34" s="1"/>
  <c r="G443" i="42"/>
  <c r="J486" i="42"/>
  <c r="G425" i="41"/>
  <c r="D644" i="39"/>
  <c r="F512" i="39"/>
  <c r="F522" i="39" s="1"/>
  <c r="M537" i="39" s="1"/>
  <c r="K507" i="24"/>
  <c r="K515" i="24" s="1"/>
  <c r="C554" i="24" s="1"/>
  <c r="M425" i="46"/>
  <c r="L507" i="47"/>
  <c r="L515" i="47" s="1"/>
  <c r="C555" i="47" s="1"/>
  <c r="M486" i="29"/>
  <c r="D614" i="49"/>
  <c r="K507" i="36"/>
  <c r="K515" i="36" s="1"/>
  <c r="C554" i="36" s="1"/>
  <c r="M456" i="32"/>
  <c r="D638" i="39"/>
  <c r="D639" i="45"/>
  <c r="G456" i="31"/>
  <c r="D480" i="34"/>
  <c r="D443" i="33"/>
  <c r="I507" i="48"/>
  <c r="I515" i="48" s="1"/>
  <c r="C552" i="48" s="1"/>
  <c r="G480" i="47"/>
  <c r="D638" i="25"/>
  <c r="I512" i="44"/>
  <c r="I522" i="44" s="1"/>
  <c r="M540" i="44" s="1"/>
  <c r="D468" i="24"/>
  <c r="D617" i="48"/>
  <c r="M480" i="36"/>
  <c r="M507" i="47"/>
  <c r="M515" i="47" s="1"/>
  <c r="C556" i="47" s="1"/>
  <c r="F507" i="36"/>
  <c r="F515" i="36" s="1"/>
  <c r="C549" i="36" s="1"/>
  <c r="N507" i="52"/>
  <c r="N515" i="52" s="1"/>
  <c r="C557" i="52" s="1"/>
  <c r="J504" i="42"/>
  <c r="D615" i="28"/>
  <c r="F512" i="45"/>
  <c r="F522" i="45" s="1"/>
  <c r="M537" i="45" s="1"/>
  <c r="AO190" i="17"/>
  <c r="AR190" i="17"/>
  <c r="AQ190" i="17"/>
  <c r="AT190" i="17"/>
  <c r="AT147" i="17"/>
  <c r="AO147" i="17"/>
  <c r="AQ147" i="17"/>
  <c r="AR147" i="17"/>
  <c r="AR195" i="17"/>
  <c r="AT195" i="17"/>
  <c r="AQ195" i="17"/>
  <c r="AO195" i="17"/>
  <c r="AO73" i="17"/>
  <c r="AQ73" i="17"/>
  <c r="AR73" i="17"/>
  <c r="AT73" i="17"/>
  <c r="AR145" i="17"/>
  <c r="AT145" i="17"/>
  <c r="AQ145" i="17"/>
  <c r="AO145" i="17"/>
  <c r="AQ106" i="17"/>
  <c r="AT106" i="17"/>
  <c r="AO106" i="17"/>
  <c r="AR106" i="17"/>
  <c r="G480" i="39"/>
  <c r="G456" i="34"/>
  <c r="G437" i="36"/>
  <c r="C547" i="25"/>
  <c r="D570" i="25"/>
  <c r="D542" i="25"/>
  <c r="D564" i="25"/>
  <c r="J468" i="46"/>
  <c r="D462" i="15"/>
  <c r="G504" i="45"/>
  <c r="G512" i="45" s="1"/>
  <c r="G522" i="45" s="1"/>
  <c r="M538" i="45" s="1"/>
  <c r="D504" i="46"/>
  <c r="J507" i="37"/>
  <c r="J515" i="37" s="1"/>
  <c r="C553" i="37" s="1"/>
  <c r="D425" i="38"/>
  <c r="D644" i="51"/>
  <c r="F512" i="51"/>
  <c r="F522" i="51" s="1"/>
  <c r="M537" i="51" s="1"/>
  <c r="J443" i="35"/>
  <c r="D437" i="46"/>
  <c r="D437" i="50"/>
  <c r="D425" i="36"/>
  <c r="D535" i="30"/>
  <c r="J468" i="49"/>
  <c r="M512" i="35"/>
  <c r="M522" i="35" s="1"/>
  <c r="M544" i="35" s="1"/>
  <c r="D633" i="35"/>
  <c r="G507" i="40"/>
  <c r="G515" i="40" s="1"/>
  <c r="C550" i="40" s="1"/>
  <c r="D443" i="29"/>
  <c r="M456" i="27"/>
  <c r="D609" i="27" s="1"/>
  <c r="D504" i="24"/>
  <c r="J425" i="44"/>
  <c r="J456" i="39"/>
  <c r="D615" i="39" s="1"/>
  <c r="J425" i="26"/>
  <c r="D639" i="26" s="1"/>
  <c r="D486" i="31"/>
  <c r="D618" i="31" s="1"/>
  <c r="D425" i="39"/>
  <c r="M462" i="40"/>
  <c r="J480" i="48"/>
  <c r="D633" i="32"/>
  <c r="D633" i="45"/>
  <c r="D480" i="42"/>
  <c r="M437" i="47"/>
  <c r="D425" i="43"/>
  <c r="D468" i="33"/>
  <c r="G425" i="49"/>
  <c r="J486" i="40"/>
  <c r="J468" i="15"/>
  <c r="D615" i="15" s="1"/>
  <c r="G468" i="50"/>
  <c r="D462" i="52"/>
  <c r="D618" i="52" s="1"/>
  <c r="D611" i="49"/>
  <c r="O512" i="26"/>
  <c r="O522" i="26" s="1"/>
  <c r="M546" i="26" s="1"/>
  <c r="D614" i="38"/>
  <c r="J462" i="37"/>
  <c r="J456" i="45"/>
  <c r="D615" i="45" s="1"/>
  <c r="O507" i="51"/>
  <c r="O515" i="51" s="1"/>
  <c r="C558" i="51" s="1"/>
  <c r="D633" i="49"/>
  <c r="D443" i="36"/>
  <c r="D504" i="39"/>
  <c r="D480" i="50"/>
  <c r="D462" i="34"/>
  <c r="D618" i="34" s="1"/>
  <c r="D611" i="40"/>
  <c r="M443" i="15"/>
  <c r="D633" i="15" s="1"/>
  <c r="J468" i="52"/>
  <c r="D425" i="25"/>
  <c r="M468" i="29"/>
  <c r="D609" i="29" s="1"/>
  <c r="G456" i="15"/>
  <c r="D612" i="15" s="1"/>
  <c r="J480" i="43"/>
  <c r="D615" i="43" s="1"/>
  <c r="G504" i="34"/>
  <c r="D617" i="36"/>
  <c r="D615" i="30"/>
  <c r="D614" i="50"/>
  <c r="D468" i="51"/>
  <c r="M462" i="38"/>
  <c r="D609" i="38" s="1"/>
  <c r="D636" i="50"/>
  <c r="D617" i="25"/>
  <c r="D504" i="50"/>
  <c r="M486" i="50"/>
  <c r="D468" i="50"/>
  <c r="J480" i="42"/>
  <c r="J468" i="27"/>
  <c r="D615" i="27" s="1"/>
  <c r="M456" i="28"/>
  <c r="D609" i="28" s="1"/>
  <c r="D486" i="37"/>
  <c r="M425" i="52"/>
  <c r="D611" i="36"/>
  <c r="M425" i="47"/>
  <c r="J456" i="52"/>
  <c r="J456" i="38"/>
  <c r="M456" i="34"/>
  <c r="D609" i="34" s="1"/>
  <c r="M468" i="42"/>
  <c r="D609" i="42" s="1"/>
  <c r="M480" i="33"/>
  <c r="D609" i="33" s="1"/>
  <c r="D612" i="32"/>
  <c r="H507" i="39"/>
  <c r="H515" i="39" s="1"/>
  <c r="C551" i="39" s="1"/>
  <c r="D644" i="40"/>
  <c r="F512" i="40"/>
  <c r="F522" i="40" s="1"/>
  <c r="M537" i="40" s="1"/>
  <c r="D617" i="24"/>
  <c r="O507" i="41"/>
  <c r="O515" i="41" s="1"/>
  <c r="C558" i="41" s="1"/>
  <c r="J468" i="48"/>
  <c r="D425" i="52"/>
  <c r="D611" i="48"/>
  <c r="D614" i="33"/>
  <c r="J443" i="15"/>
  <c r="D609" i="30"/>
  <c r="D609" i="35"/>
  <c r="M542" i="30"/>
  <c r="AO72" i="17"/>
  <c r="AQ72" i="17"/>
  <c r="AR72" i="17"/>
  <c r="AT72" i="17"/>
  <c r="AQ54" i="17"/>
  <c r="AO54" i="17"/>
  <c r="AT54" i="17"/>
  <c r="AR54" i="17"/>
  <c r="AO153" i="17"/>
  <c r="AT153" i="17"/>
  <c r="AR153" i="17"/>
  <c r="AQ153" i="17"/>
  <c r="AT186" i="17"/>
  <c r="AQ186" i="17"/>
  <c r="AR186" i="17"/>
  <c r="AO186" i="17"/>
  <c r="AR39" i="17"/>
  <c r="AT39" i="17"/>
  <c r="AQ39" i="17"/>
  <c r="AO39" i="17"/>
  <c r="AR156" i="17"/>
  <c r="AQ156" i="17"/>
  <c r="AT156" i="17"/>
  <c r="AO156" i="17"/>
  <c r="AT142" i="17"/>
  <c r="AO142" i="17"/>
  <c r="AR142" i="17"/>
  <c r="AQ142" i="17"/>
  <c r="AR136" i="17"/>
  <c r="AO136" i="17"/>
  <c r="AQ136" i="17"/>
  <c r="AT136" i="17"/>
  <c r="AB112" i="17"/>
  <c r="AB115" i="17"/>
  <c r="AH103" i="17"/>
  <c r="O190" i="17"/>
  <c r="AB538" i="40"/>
  <c r="E522" i="14"/>
  <c r="AB538" i="26"/>
  <c r="I515" i="14"/>
  <c r="L515" i="14"/>
  <c r="AB538" i="31"/>
  <c r="G515" i="14"/>
  <c r="L512" i="14"/>
  <c r="K515" i="14"/>
  <c r="AB538" i="47"/>
  <c r="F512" i="14"/>
  <c r="AB538" i="39"/>
  <c r="AB538" i="45"/>
  <c r="AB538" i="34"/>
  <c r="N522" i="14"/>
  <c r="AB538" i="48"/>
  <c r="I512" i="14"/>
  <c r="AB538" i="50"/>
  <c r="AB538" i="25"/>
  <c r="AB538" i="29"/>
  <c r="N515" i="14"/>
  <c r="AB538" i="28"/>
  <c r="AB538" i="32"/>
  <c r="AB538" i="49"/>
  <c r="H515" i="14"/>
  <c r="D515" i="14"/>
  <c r="D7" i="53"/>
  <c r="AB538" i="27"/>
  <c r="AB538" i="38"/>
  <c r="E515" i="14"/>
  <c r="M515" i="14"/>
  <c r="AB538" i="51"/>
  <c r="AB538" i="15"/>
  <c r="J515" i="14"/>
  <c r="AB538" i="52"/>
  <c r="H522" i="14"/>
  <c r="AB538" i="42"/>
  <c r="AB538" i="46"/>
  <c r="O515" i="14"/>
  <c r="O512" i="14"/>
  <c r="AB536" i="14"/>
  <c r="AB538" i="36"/>
  <c r="AB538" i="43"/>
  <c r="AB538" i="41"/>
  <c r="M148" i="17"/>
  <c r="AB538" i="44"/>
  <c r="AB538" i="35"/>
  <c r="AB538" i="33"/>
  <c r="AB538" i="37"/>
  <c r="AB538" i="24"/>
  <c r="AB538" i="30"/>
  <c r="C628" i="30" l="1"/>
  <c r="C630" i="30"/>
  <c r="C626" i="30"/>
  <c r="D612" i="41"/>
  <c r="C621" i="30"/>
  <c r="G468" i="41"/>
  <c r="D468" i="41"/>
  <c r="D512" i="41" s="1"/>
  <c r="D522" i="41" s="1"/>
  <c r="N540" i="41" s="1"/>
  <c r="G512" i="41"/>
  <c r="G522" i="41" s="1"/>
  <c r="M538" i="41" s="1"/>
  <c r="D554" i="38"/>
  <c r="D554" i="26"/>
  <c r="C629" i="48"/>
  <c r="C627" i="48"/>
  <c r="D609" i="45"/>
  <c r="D550" i="26"/>
  <c r="D615" i="51"/>
  <c r="C611" i="51" s="1"/>
  <c r="D609" i="36"/>
  <c r="C623" i="34"/>
  <c r="J512" i="35"/>
  <c r="J522" i="35" s="1"/>
  <c r="M541" i="35" s="1"/>
  <c r="D554" i="24"/>
  <c r="D537" i="26"/>
  <c r="D548" i="26"/>
  <c r="C621" i="34"/>
  <c r="C622" i="48"/>
  <c r="AE538" i="14"/>
  <c r="AE539" i="14" s="1"/>
  <c r="C625" i="40"/>
  <c r="C629" i="40"/>
  <c r="C630" i="40"/>
  <c r="C630" i="28"/>
  <c r="C624" i="28"/>
  <c r="C627" i="28"/>
  <c r="C625" i="28"/>
  <c r="C621" i="28"/>
  <c r="C622" i="28"/>
  <c r="C628" i="28"/>
  <c r="C623" i="28"/>
  <c r="C629" i="28"/>
  <c r="C626" i="28"/>
  <c r="C631" i="28"/>
  <c r="AR172" i="17"/>
  <c r="AO172" i="17"/>
  <c r="AQ172" i="17"/>
  <c r="AT172" i="17"/>
  <c r="D618" i="33"/>
  <c r="D567" i="25"/>
  <c r="D563" i="25"/>
  <c r="Q515" i="25"/>
  <c r="D536" i="30"/>
  <c r="F537" i="30" s="1"/>
  <c r="D512" i="26"/>
  <c r="D522" i="26" s="1"/>
  <c r="M535" i="26" s="1"/>
  <c r="D564" i="26"/>
  <c r="D560" i="26"/>
  <c r="D609" i="49"/>
  <c r="M512" i="25"/>
  <c r="M522" i="25" s="1"/>
  <c r="M544" i="25" s="1"/>
  <c r="D556" i="38"/>
  <c r="D549" i="26"/>
  <c r="D536" i="42"/>
  <c r="F546" i="42" s="1"/>
  <c r="D569" i="42"/>
  <c r="D562" i="42"/>
  <c r="D556" i="42"/>
  <c r="D549" i="27"/>
  <c r="D542" i="27"/>
  <c r="D565" i="27"/>
  <c r="C623" i="48"/>
  <c r="C628" i="40"/>
  <c r="C629" i="34"/>
  <c r="C627" i="40"/>
  <c r="C626" i="44"/>
  <c r="C621" i="44"/>
  <c r="AT223" i="17"/>
  <c r="D553" i="35"/>
  <c r="D545" i="26"/>
  <c r="D549" i="50"/>
  <c r="D542" i="42"/>
  <c r="D567" i="42"/>
  <c r="D566" i="42"/>
  <c r="D555" i="27"/>
  <c r="D555" i="42"/>
  <c r="D543" i="27"/>
  <c r="D541" i="27"/>
  <c r="D562" i="27"/>
  <c r="C626" i="40"/>
  <c r="C631" i="40"/>
  <c r="C627" i="30"/>
  <c r="C631" i="30"/>
  <c r="C631" i="34"/>
  <c r="D486" i="32"/>
  <c r="D618" i="32" s="1"/>
  <c r="C632" i="40"/>
  <c r="C625" i="34"/>
  <c r="D568" i="25"/>
  <c r="D512" i="28"/>
  <c r="D522" i="28" s="1"/>
  <c r="D555" i="25"/>
  <c r="D541" i="26"/>
  <c r="D615" i="26"/>
  <c r="D552" i="42"/>
  <c r="D549" i="42"/>
  <c r="D541" i="42"/>
  <c r="D538" i="42"/>
  <c r="D560" i="42"/>
  <c r="D557" i="26"/>
  <c r="D550" i="27"/>
  <c r="D552" i="27"/>
  <c r="D540" i="27"/>
  <c r="D567" i="27"/>
  <c r="D563" i="27"/>
  <c r="C622" i="40"/>
  <c r="C622" i="44"/>
  <c r="C624" i="49"/>
  <c r="C623" i="49"/>
  <c r="C626" i="49"/>
  <c r="C631" i="49"/>
  <c r="C621" i="49"/>
  <c r="C625" i="49"/>
  <c r="C628" i="49"/>
  <c r="C627" i="49"/>
  <c r="C622" i="49"/>
  <c r="C628" i="44"/>
  <c r="C621" i="48"/>
  <c r="C621" i="40"/>
  <c r="D557" i="52"/>
  <c r="D539" i="25"/>
  <c r="F543" i="25" s="1"/>
  <c r="D539" i="30"/>
  <c r="D609" i="32"/>
  <c r="J512" i="34"/>
  <c r="J522" i="34" s="1"/>
  <c r="M541" i="34" s="1"/>
  <c r="D539" i="26"/>
  <c r="D569" i="26"/>
  <c r="D568" i="26"/>
  <c r="D540" i="42"/>
  <c r="D561" i="42"/>
  <c r="D570" i="42"/>
  <c r="Q515" i="42"/>
  <c r="D553" i="42"/>
  <c r="D537" i="27"/>
  <c r="D546" i="27"/>
  <c r="D566" i="27"/>
  <c r="C624" i="34"/>
  <c r="C622" i="34"/>
  <c r="C626" i="48"/>
  <c r="C631" i="48"/>
  <c r="C630" i="48"/>
  <c r="C632" i="34"/>
  <c r="C623" i="30"/>
  <c r="C627" i="44"/>
  <c r="C625" i="48"/>
  <c r="D639" i="15"/>
  <c r="D560" i="25"/>
  <c r="D551" i="39"/>
  <c r="D552" i="26"/>
  <c r="D618" i="42"/>
  <c r="D559" i="25"/>
  <c r="G512" i="50"/>
  <c r="G522" i="50" s="1"/>
  <c r="M538" i="50" s="1"/>
  <c r="D551" i="38"/>
  <c r="D544" i="25"/>
  <c r="D538" i="25"/>
  <c r="D565" i="25"/>
  <c r="D567" i="30"/>
  <c r="J512" i="25"/>
  <c r="J522" i="25" s="1"/>
  <c r="M541" i="25" s="1"/>
  <c r="D546" i="26"/>
  <c r="D561" i="26"/>
  <c r="D559" i="26"/>
  <c r="D512" i="47"/>
  <c r="D522" i="47" s="1"/>
  <c r="M535" i="47" s="1"/>
  <c r="AO223" i="17"/>
  <c r="D557" i="46"/>
  <c r="D633" i="31"/>
  <c r="D554" i="27"/>
  <c r="D543" i="42"/>
  <c r="D564" i="42"/>
  <c r="D563" i="42"/>
  <c r="D547" i="42"/>
  <c r="D558" i="27"/>
  <c r="D550" i="42"/>
  <c r="D545" i="27"/>
  <c r="D538" i="27"/>
  <c r="D559" i="27"/>
  <c r="C630" i="44"/>
  <c r="C632" i="44"/>
  <c r="C629" i="44"/>
  <c r="C624" i="30"/>
  <c r="C632" i="28"/>
  <c r="C632" i="30"/>
  <c r="C626" i="34"/>
  <c r="C623" i="40"/>
  <c r="M512" i="40"/>
  <c r="M522" i="40" s="1"/>
  <c r="M544" i="40" s="1"/>
  <c r="D535" i="25"/>
  <c r="D558" i="50"/>
  <c r="D541" i="25"/>
  <c r="D541" i="30"/>
  <c r="D558" i="51"/>
  <c r="D536" i="25"/>
  <c r="D566" i="25"/>
  <c r="D552" i="48"/>
  <c r="D618" i="30"/>
  <c r="D567" i="26"/>
  <c r="D535" i="26"/>
  <c r="D562" i="26"/>
  <c r="D549" i="38"/>
  <c r="D556" i="26"/>
  <c r="AR223" i="17"/>
  <c r="D555" i="26"/>
  <c r="D537" i="42"/>
  <c r="D546" i="42"/>
  <c r="D565" i="42"/>
  <c r="D553" i="27"/>
  <c r="D557" i="42"/>
  <c r="D558" i="42"/>
  <c r="D535" i="27"/>
  <c r="D539" i="27"/>
  <c r="D560" i="27"/>
  <c r="C631" i="44"/>
  <c r="C628" i="34"/>
  <c r="C622" i="30"/>
  <c r="C630" i="49"/>
  <c r="C632" i="49"/>
  <c r="C623" i="44"/>
  <c r="C632" i="48"/>
  <c r="D642" i="50"/>
  <c r="D547" i="25"/>
  <c r="D536" i="26"/>
  <c r="D566" i="26"/>
  <c r="M512" i="52"/>
  <c r="M522" i="52" s="1"/>
  <c r="M544" i="52" s="1"/>
  <c r="D569" i="25"/>
  <c r="D556" i="47"/>
  <c r="D545" i="24"/>
  <c r="M512" i="45"/>
  <c r="M522" i="45" s="1"/>
  <c r="M544" i="45" s="1"/>
  <c r="D561" i="25"/>
  <c r="D546" i="25"/>
  <c r="D562" i="25"/>
  <c r="D542" i="26"/>
  <c r="D563" i="26"/>
  <c r="Q515" i="26"/>
  <c r="D552" i="25"/>
  <c r="D548" i="32"/>
  <c r="D618" i="27"/>
  <c r="C615" i="27" s="1"/>
  <c r="D615" i="47"/>
  <c r="D618" i="36"/>
  <c r="D551" i="27"/>
  <c r="D543" i="26"/>
  <c r="D545" i="42"/>
  <c r="D544" i="42"/>
  <c r="D559" i="42"/>
  <c r="D548" i="42"/>
  <c r="D558" i="26"/>
  <c r="D551" i="42"/>
  <c r="D569" i="27"/>
  <c r="D544" i="27"/>
  <c r="D547" i="27"/>
  <c r="J504" i="31"/>
  <c r="C625" i="44"/>
  <c r="C628" i="48"/>
  <c r="C630" i="34"/>
  <c r="G462" i="47"/>
  <c r="D612" i="47" s="1"/>
  <c r="C625" i="30"/>
  <c r="C624" i="40"/>
  <c r="D615" i="50"/>
  <c r="J512" i="47"/>
  <c r="J522" i="47" s="1"/>
  <c r="M541" i="47" s="1"/>
  <c r="D615" i="24"/>
  <c r="M512" i="39"/>
  <c r="M522" i="39" s="1"/>
  <c r="M544" i="39" s="1"/>
  <c r="D555" i="30"/>
  <c r="D633" i="28"/>
  <c r="D612" i="43"/>
  <c r="D636" i="49"/>
  <c r="D549" i="46"/>
  <c r="G512" i="24"/>
  <c r="G522" i="24" s="1"/>
  <c r="M538" i="24" s="1"/>
  <c r="D556" i="31"/>
  <c r="J512" i="30"/>
  <c r="J522" i="30" s="1"/>
  <c r="D615" i="38"/>
  <c r="J512" i="42"/>
  <c r="J522" i="42" s="1"/>
  <c r="M541" i="42" s="1"/>
  <c r="D552" i="46"/>
  <c r="D642" i="48"/>
  <c r="D556" i="15"/>
  <c r="D540" i="48"/>
  <c r="D618" i="50"/>
  <c r="D618" i="15"/>
  <c r="C615" i="15" s="1"/>
  <c r="D558" i="38"/>
  <c r="J512" i="40"/>
  <c r="J522" i="40" s="1"/>
  <c r="M541" i="40" s="1"/>
  <c r="C610" i="32"/>
  <c r="D636" i="36"/>
  <c r="D548" i="33"/>
  <c r="D615" i="48"/>
  <c r="D548" i="43"/>
  <c r="G512" i="28"/>
  <c r="G522" i="28" s="1"/>
  <c r="M538" i="28" s="1"/>
  <c r="D550" i="38"/>
  <c r="D552" i="50"/>
  <c r="M539" i="14"/>
  <c r="C553" i="14"/>
  <c r="C557" i="14"/>
  <c r="C550" i="14"/>
  <c r="M512" i="32"/>
  <c r="M522" i="32" s="1"/>
  <c r="M544" i="32" s="1"/>
  <c r="D615" i="49"/>
  <c r="D615" i="34"/>
  <c r="M512" i="33"/>
  <c r="M522" i="33" s="1"/>
  <c r="M544" i="33" s="1"/>
  <c r="D512" i="37"/>
  <c r="D522" i="37" s="1"/>
  <c r="M535" i="37" s="1"/>
  <c r="D566" i="30"/>
  <c r="D558" i="47"/>
  <c r="D560" i="39"/>
  <c r="D561" i="51"/>
  <c r="D540" i="33"/>
  <c r="D544" i="34"/>
  <c r="D564" i="52"/>
  <c r="D537" i="35"/>
  <c r="D536" i="27"/>
  <c r="D570" i="27"/>
  <c r="D548" i="27"/>
  <c r="F556" i="27" s="1"/>
  <c r="C610" i="28"/>
  <c r="C613" i="32"/>
  <c r="J512" i="27"/>
  <c r="J522" i="27" s="1"/>
  <c r="M541" i="27" s="1"/>
  <c r="D612" i="37"/>
  <c r="M512" i="43"/>
  <c r="M522" i="43" s="1"/>
  <c r="M544" i="43" s="1"/>
  <c r="J512" i="41"/>
  <c r="J522" i="41" s="1"/>
  <c r="M541" i="41" s="1"/>
  <c r="D558" i="37"/>
  <c r="G512" i="32"/>
  <c r="G522" i="32" s="1"/>
  <c r="M538" i="32" s="1"/>
  <c r="D636" i="46"/>
  <c r="M512" i="50"/>
  <c r="M522" i="50" s="1"/>
  <c r="M544" i="50" s="1"/>
  <c r="D618" i="48"/>
  <c r="D512" i="42"/>
  <c r="D522" i="42" s="1"/>
  <c r="D512" i="48"/>
  <c r="D522" i="48" s="1"/>
  <c r="M535" i="48" s="1"/>
  <c r="J512" i="29"/>
  <c r="J522" i="29" s="1"/>
  <c r="M541" i="29" s="1"/>
  <c r="D540" i="25"/>
  <c r="D545" i="48"/>
  <c r="D565" i="51"/>
  <c r="D567" i="33"/>
  <c r="D564" i="34"/>
  <c r="D554" i="50"/>
  <c r="D559" i="52"/>
  <c r="D542" i="35"/>
  <c r="D642" i="29"/>
  <c r="D612" i="38"/>
  <c r="C611" i="38" s="1"/>
  <c r="D615" i="46"/>
  <c r="D551" i="43"/>
  <c r="D512" i="40"/>
  <c r="D522" i="40" s="1"/>
  <c r="M535" i="40" s="1"/>
  <c r="D542" i="48"/>
  <c r="D618" i="43"/>
  <c r="D564" i="24"/>
  <c r="D556" i="46"/>
  <c r="D512" i="50"/>
  <c r="D522" i="50" s="1"/>
  <c r="M535" i="50" s="1"/>
  <c r="D557" i="49"/>
  <c r="G512" i="26"/>
  <c r="G522" i="26" s="1"/>
  <c r="M538" i="26" s="1"/>
  <c r="D558" i="32"/>
  <c r="D565" i="33"/>
  <c r="D568" i="34"/>
  <c r="D539" i="38"/>
  <c r="D535" i="43"/>
  <c r="D565" i="35"/>
  <c r="M539" i="29"/>
  <c r="D550" i="36"/>
  <c r="D552" i="32"/>
  <c r="D512" i="33"/>
  <c r="D522" i="33" s="1"/>
  <c r="D615" i="44"/>
  <c r="C620" i="44" s="1"/>
  <c r="D609" i="41"/>
  <c r="G512" i="33"/>
  <c r="G522" i="33" s="1"/>
  <c r="M538" i="33" s="1"/>
  <c r="D561" i="48"/>
  <c r="D618" i="26"/>
  <c r="D609" i="50"/>
  <c r="D553" i="32"/>
  <c r="D544" i="24"/>
  <c r="D543" i="47"/>
  <c r="D536" i="50"/>
  <c r="Q515" i="33"/>
  <c r="D555" i="48"/>
  <c r="D567" i="38"/>
  <c r="D569" i="43"/>
  <c r="D552" i="33"/>
  <c r="D551" i="26"/>
  <c r="G512" i="36"/>
  <c r="G522" i="36" s="1"/>
  <c r="M538" i="36" s="1"/>
  <c r="D636" i="42"/>
  <c r="D570" i="48"/>
  <c r="C642" i="30"/>
  <c r="D565" i="24"/>
  <c r="D550" i="28"/>
  <c r="M512" i="31"/>
  <c r="M522" i="31" s="1"/>
  <c r="M544" i="31" s="1"/>
  <c r="D567" i="47"/>
  <c r="D551" i="25"/>
  <c r="D552" i="52"/>
  <c r="D548" i="50"/>
  <c r="D542" i="50"/>
  <c r="D558" i="39"/>
  <c r="D552" i="43"/>
  <c r="D537" i="32"/>
  <c r="D560" i="38"/>
  <c r="D560" i="43"/>
  <c r="D553" i="34"/>
  <c r="D568" i="27"/>
  <c r="D553" i="50"/>
  <c r="C557" i="15"/>
  <c r="D557" i="15" s="1"/>
  <c r="D554" i="42"/>
  <c r="D553" i="41"/>
  <c r="G512" i="37"/>
  <c r="G522" i="37" s="1"/>
  <c r="M538" i="37" s="1"/>
  <c r="D609" i="24"/>
  <c r="D618" i="39"/>
  <c r="M512" i="29"/>
  <c r="M522" i="29" s="1"/>
  <c r="M544" i="29" s="1"/>
  <c r="G512" i="34"/>
  <c r="G522" i="34" s="1"/>
  <c r="M538" i="34" s="1"/>
  <c r="D561" i="47"/>
  <c r="D540" i="44"/>
  <c r="D557" i="50"/>
  <c r="D563" i="50"/>
  <c r="D556" i="34"/>
  <c r="D542" i="15"/>
  <c r="D539" i="32"/>
  <c r="D553" i="47"/>
  <c r="D537" i="48"/>
  <c r="D551" i="47"/>
  <c r="D618" i="51"/>
  <c r="G512" i="38"/>
  <c r="G522" i="38" s="1"/>
  <c r="M538" i="38" s="1"/>
  <c r="D618" i="24"/>
  <c r="D537" i="25"/>
  <c r="D553" i="51"/>
  <c r="D548" i="47"/>
  <c r="D557" i="36"/>
  <c r="D559" i="47"/>
  <c r="D536" i="44"/>
  <c r="D544" i="39"/>
  <c r="D556" i="48"/>
  <c r="D558" i="52"/>
  <c r="D546" i="15"/>
  <c r="D554" i="15"/>
  <c r="D563" i="32"/>
  <c r="D555" i="51"/>
  <c r="D555" i="33"/>
  <c r="D553" i="33"/>
  <c r="G512" i="40"/>
  <c r="G522" i="40" s="1"/>
  <c r="M538" i="40" s="1"/>
  <c r="M512" i="30"/>
  <c r="M522" i="30" s="1"/>
  <c r="D553" i="40"/>
  <c r="D612" i="45"/>
  <c r="C618" i="45" s="1"/>
  <c r="J512" i="36"/>
  <c r="J522" i="36" s="1"/>
  <c r="M541" i="36" s="1"/>
  <c r="G512" i="47"/>
  <c r="G522" i="47" s="1"/>
  <c r="M538" i="47" s="1"/>
  <c r="D559" i="44"/>
  <c r="D536" i="39"/>
  <c r="D564" i="51"/>
  <c r="M512" i="42"/>
  <c r="M522" i="42" s="1"/>
  <c r="M544" i="42" s="1"/>
  <c r="D568" i="15"/>
  <c r="Q515" i="32"/>
  <c r="D536" i="52"/>
  <c r="D550" i="52"/>
  <c r="C558" i="14"/>
  <c r="D558" i="14" s="1"/>
  <c r="AE542" i="42"/>
  <c r="AE543" i="42" s="1"/>
  <c r="C548" i="14"/>
  <c r="D548" i="14" s="1"/>
  <c r="C547" i="14"/>
  <c r="D547" i="14" s="1"/>
  <c r="D562" i="14"/>
  <c r="D560" i="14"/>
  <c r="D570" i="14"/>
  <c r="D568" i="14"/>
  <c r="D565" i="14"/>
  <c r="D563" i="14"/>
  <c r="D566" i="14"/>
  <c r="D559" i="14"/>
  <c r="D538" i="14"/>
  <c r="D564" i="14"/>
  <c r="D535" i="14"/>
  <c r="D544" i="14"/>
  <c r="D567" i="14"/>
  <c r="D561" i="14"/>
  <c r="D542" i="14"/>
  <c r="D536" i="14"/>
  <c r="D541" i="14"/>
  <c r="D569" i="14"/>
  <c r="D539" i="14"/>
  <c r="D546" i="14"/>
  <c r="D543" i="14"/>
  <c r="D537" i="14"/>
  <c r="D540" i="14"/>
  <c r="D545" i="14"/>
  <c r="AE542" i="31"/>
  <c r="AE543" i="31" s="1"/>
  <c r="AE542" i="41"/>
  <c r="AE543" i="41" s="1"/>
  <c r="AE542" i="30"/>
  <c r="AE543" i="30" s="1"/>
  <c r="AE542" i="34"/>
  <c r="AE543" i="34" s="1"/>
  <c r="AE542" i="51"/>
  <c r="AE543" i="51" s="1"/>
  <c r="C551" i="14"/>
  <c r="D551" i="14" s="1"/>
  <c r="C555" i="14"/>
  <c r="D555" i="14" s="1"/>
  <c r="AE542" i="15"/>
  <c r="AE543" i="15" s="1"/>
  <c r="AE542" i="24"/>
  <c r="AE543" i="24" s="1"/>
  <c r="AE542" i="43"/>
  <c r="AE543" i="43" s="1"/>
  <c r="AE542" i="36"/>
  <c r="AE543" i="36" s="1"/>
  <c r="AE542" i="38"/>
  <c r="AE543" i="38" s="1"/>
  <c r="AE542" i="49"/>
  <c r="AE543" i="49" s="1"/>
  <c r="AE542" i="47"/>
  <c r="AE543" i="47" s="1"/>
  <c r="C552" i="14"/>
  <c r="D552" i="14" s="1"/>
  <c r="AE542" i="37"/>
  <c r="AE543" i="37" s="1"/>
  <c r="AE542" i="44"/>
  <c r="AE543" i="44" s="1"/>
  <c r="AE542" i="39"/>
  <c r="AE543" i="39" s="1"/>
  <c r="AE542" i="27"/>
  <c r="AE543" i="27" s="1"/>
  <c r="C554" i="14"/>
  <c r="D554" i="14" s="1"/>
  <c r="AE542" i="26"/>
  <c r="AE543" i="26" s="1"/>
  <c r="AE542" i="33"/>
  <c r="AE543" i="33" s="1"/>
  <c r="AE542" i="46"/>
  <c r="AE543" i="46" s="1"/>
  <c r="AE542" i="50"/>
  <c r="AE543" i="50" s="1"/>
  <c r="AE542" i="52"/>
  <c r="AE543" i="52" s="1"/>
  <c r="AE542" i="32"/>
  <c r="AE543" i="32" s="1"/>
  <c r="M536" i="14"/>
  <c r="M545" i="14"/>
  <c r="AE542" i="25"/>
  <c r="AE543" i="25" s="1"/>
  <c r="C556" i="14"/>
  <c r="D556" i="14" s="1"/>
  <c r="D12" i="53"/>
  <c r="D9" i="53"/>
  <c r="AE542" i="28"/>
  <c r="AE543" i="28" s="1"/>
  <c r="AE542" i="48"/>
  <c r="AE543" i="48" s="1"/>
  <c r="AE542" i="40"/>
  <c r="AE543" i="40" s="1"/>
  <c r="AE542" i="29"/>
  <c r="AE543" i="29" s="1"/>
  <c r="AE542" i="35"/>
  <c r="AE543" i="35" s="1"/>
  <c r="AE542" i="45"/>
  <c r="AE543" i="45" s="1"/>
  <c r="C615" i="48"/>
  <c r="C620" i="48"/>
  <c r="C612" i="44"/>
  <c r="C613" i="44"/>
  <c r="C610" i="48"/>
  <c r="C618" i="28"/>
  <c r="C611" i="28"/>
  <c r="C618" i="48"/>
  <c r="M535" i="42"/>
  <c r="M535" i="33"/>
  <c r="C619" i="15"/>
  <c r="C639" i="42"/>
  <c r="C636" i="42"/>
  <c r="C610" i="24"/>
  <c r="G522" i="30"/>
  <c r="C619" i="48"/>
  <c r="C633" i="42"/>
  <c r="C643" i="42"/>
  <c r="C637" i="42"/>
  <c r="C640" i="42"/>
  <c r="C634" i="42"/>
  <c r="C644" i="42"/>
  <c r="C641" i="42"/>
  <c r="C615" i="32"/>
  <c r="C620" i="32"/>
  <c r="C558" i="29"/>
  <c r="D558" i="29" s="1"/>
  <c r="C641" i="30"/>
  <c r="D512" i="15"/>
  <c r="D522" i="15" s="1"/>
  <c r="D642" i="15"/>
  <c r="D609" i="31"/>
  <c r="D536" i="40"/>
  <c r="D565" i="49"/>
  <c r="D562" i="45"/>
  <c r="D546" i="31"/>
  <c r="AR64" i="17"/>
  <c r="AO64" i="17"/>
  <c r="AT64" i="17"/>
  <c r="AQ64" i="17"/>
  <c r="AO121" i="17"/>
  <c r="AR121" i="17"/>
  <c r="AQ121" i="17"/>
  <c r="AT121" i="17"/>
  <c r="AS223" i="17"/>
  <c r="AS88" i="17"/>
  <c r="D642" i="25"/>
  <c r="D512" i="25"/>
  <c r="D522" i="25" s="1"/>
  <c r="D553" i="28"/>
  <c r="C615" i="28"/>
  <c r="D639" i="28"/>
  <c r="C639" i="28" s="1"/>
  <c r="J512" i="28"/>
  <c r="D615" i="31"/>
  <c r="F554" i="26"/>
  <c r="F567" i="26"/>
  <c r="F555" i="26"/>
  <c r="F540" i="26"/>
  <c r="F542" i="26"/>
  <c r="C613" i="28"/>
  <c r="C548" i="30"/>
  <c r="D548" i="30" s="1"/>
  <c r="D618" i="46"/>
  <c r="C618" i="46" s="1"/>
  <c r="D555" i="45"/>
  <c r="D538" i="48"/>
  <c r="D568" i="48"/>
  <c r="D547" i="48"/>
  <c r="G512" i="31"/>
  <c r="G522" i="31" s="1"/>
  <c r="M538" i="31" s="1"/>
  <c r="D636" i="31"/>
  <c r="D570" i="30"/>
  <c r="G512" i="39"/>
  <c r="G522" i="39" s="1"/>
  <c r="M538" i="39" s="1"/>
  <c r="D551" i="37"/>
  <c r="D557" i="41"/>
  <c r="Q515" i="28"/>
  <c r="C547" i="28"/>
  <c r="D547" i="28" s="1"/>
  <c r="D563" i="28"/>
  <c r="D570" i="28"/>
  <c r="D559" i="28"/>
  <c r="D565" i="28"/>
  <c r="D560" i="28"/>
  <c r="D568" i="28"/>
  <c r="D562" i="28"/>
  <c r="D566" i="28"/>
  <c r="D539" i="28"/>
  <c r="D541" i="28"/>
  <c r="D538" i="28"/>
  <c r="D544" i="28"/>
  <c r="D561" i="28"/>
  <c r="D569" i="28"/>
  <c r="D546" i="28"/>
  <c r="D536" i="28"/>
  <c r="D564" i="28"/>
  <c r="D542" i="28"/>
  <c r="D535" i="28"/>
  <c r="D567" i="28"/>
  <c r="D540" i="28"/>
  <c r="D545" i="28"/>
  <c r="D557" i="28"/>
  <c r="D543" i="28"/>
  <c r="D537" i="28"/>
  <c r="D557" i="35"/>
  <c r="D546" i="30"/>
  <c r="D548" i="38"/>
  <c r="F522" i="30"/>
  <c r="D549" i="44"/>
  <c r="M512" i="34"/>
  <c r="M522" i="34" s="1"/>
  <c r="M544" i="34" s="1"/>
  <c r="C614" i="32"/>
  <c r="D539" i="24"/>
  <c r="D568" i="24"/>
  <c r="Q515" i="24"/>
  <c r="J512" i="48"/>
  <c r="J522" i="48" s="1"/>
  <c r="M541" i="48" s="1"/>
  <c r="D639" i="48"/>
  <c r="D550" i="48"/>
  <c r="D555" i="32"/>
  <c r="D609" i="39"/>
  <c r="D557" i="48"/>
  <c r="D551" i="46"/>
  <c r="D543" i="25"/>
  <c r="D537" i="47"/>
  <c r="D564" i="47"/>
  <c r="D565" i="47"/>
  <c r="Q515" i="47"/>
  <c r="D537" i="40"/>
  <c r="D539" i="40"/>
  <c r="D560" i="40"/>
  <c r="Q515" i="40"/>
  <c r="D543" i="44"/>
  <c r="D535" i="44"/>
  <c r="D568" i="44"/>
  <c r="D552" i="24"/>
  <c r="D553" i="25"/>
  <c r="D555" i="50"/>
  <c r="D540" i="49"/>
  <c r="D567" i="49"/>
  <c r="D570" i="49"/>
  <c r="D556" i="40"/>
  <c r="D542" i="45"/>
  <c r="D569" i="45"/>
  <c r="D570" i="45"/>
  <c r="D537" i="31"/>
  <c r="D541" i="31"/>
  <c r="D539" i="31"/>
  <c r="D562" i="31"/>
  <c r="D550" i="51"/>
  <c r="D567" i="39"/>
  <c r="D538" i="39"/>
  <c r="D570" i="39"/>
  <c r="D557" i="39"/>
  <c r="D567" i="51"/>
  <c r="D544" i="51"/>
  <c r="D570" i="51"/>
  <c r="D543" i="29"/>
  <c r="D567" i="29"/>
  <c r="D536" i="29"/>
  <c r="D548" i="52"/>
  <c r="D561" i="50"/>
  <c r="D544" i="50"/>
  <c r="D562" i="50"/>
  <c r="D553" i="45"/>
  <c r="D537" i="33"/>
  <c r="D538" i="33"/>
  <c r="D560" i="33"/>
  <c r="D547" i="33"/>
  <c r="D553" i="44"/>
  <c r="D551" i="48"/>
  <c r="D542" i="41"/>
  <c r="D536" i="41"/>
  <c r="D560" i="41"/>
  <c r="D558" i="25"/>
  <c r="D548" i="24"/>
  <c r="D536" i="37"/>
  <c r="D538" i="37"/>
  <c r="D563" i="37"/>
  <c r="D554" i="25"/>
  <c r="D558" i="48"/>
  <c r="D564" i="15"/>
  <c r="D538" i="15"/>
  <c r="D565" i="15"/>
  <c r="D549" i="15"/>
  <c r="D548" i="40"/>
  <c r="D567" i="34"/>
  <c r="D542" i="34"/>
  <c r="D566" i="34"/>
  <c r="D543" i="32"/>
  <c r="D544" i="32"/>
  <c r="D566" i="32"/>
  <c r="D547" i="32"/>
  <c r="D551" i="34"/>
  <c r="D540" i="38"/>
  <c r="D544" i="38"/>
  <c r="D565" i="38"/>
  <c r="D547" i="38"/>
  <c r="D537" i="43"/>
  <c r="D538" i="43"/>
  <c r="D566" i="43"/>
  <c r="Q515" i="43"/>
  <c r="D538" i="52"/>
  <c r="D546" i="52"/>
  <c r="D565" i="52"/>
  <c r="D555" i="35"/>
  <c r="D538" i="35"/>
  <c r="D568" i="35"/>
  <c r="D551" i="31"/>
  <c r="AT187" i="17"/>
  <c r="AR187" i="17"/>
  <c r="AO187" i="17"/>
  <c r="AQ187" i="17"/>
  <c r="C617" i="48"/>
  <c r="D633" i="46"/>
  <c r="M512" i="46"/>
  <c r="M522" i="46" s="1"/>
  <c r="M544" i="46" s="1"/>
  <c r="J512" i="43"/>
  <c r="J522" i="43" s="1"/>
  <c r="M541" i="43" s="1"/>
  <c r="D639" i="43"/>
  <c r="C618" i="24"/>
  <c r="C633" i="30"/>
  <c r="C640" i="30"/>
  <c r="C634" i="30"/>
  <c r="C643" i="30"/>
  <c r="C637" i="30"/>
  <c r="D551" i="49"/>
  <c r="D541" i="41"/>
  <c r="D558" i="41"/>
  <c r="M535" i="28"/>
  <c r="C609" i="32"/>
  <c r="D551" i="28"/>
  <c r="D549" i="28"/>
  <c r="C609" i="48"/>
  <c r="C551" i="29"/>
  <c r="D551" i="29" s="1"/>
  <c r="C614" i="48"/>
  <c r="I522" i="30"/>
  <c r="M512" i="41"/>
  <c r="M522" i="41" s="1"/>
  <c r="M544" i="41" s="1"/>
  <c r="M512" i="24"/>
  <c r="M522" i="24" s="1"/>
  <c r="M544" i="24" s="1"/>
  <c r="D633" i="24"/>
  <c r="C555" i="28"/>
  <c r="D555" i="28" s="1"/>
  <c r="J512" i="32"/>
  <c r="J522" i="32" s="1"/>
  <c r="M541" i="32" s="1"/>
  <c r="D639" i="32"/>
  <c r="D555" i="37"/>
  <c r="G512" i="29"/>
  <c r="D539" i="48"/>
  <c r="D566" i="48"/>
  <c r="Q515" i="48"/>
  <c r="D542" i="30"/>
  <c r="D549" i="30"/>
  <c r="D636" i="38"/>
  <c r="D559" i="30"/>
  <c r="D550" i="35"/>
  <c r="Q515" i="46"/>
  <c r="C547" i="46"/>
  <c r="D547" i="46" s="1"/>
  <c r="D560" i="46"/>
  <c r="D568" i="46"/>
  <c r="D565" i="46"/>
  <c r="D562" i="46"/>
  <c r="D563" i="46"/>
  <c r="D566" i="46"/>
  <c r="D559" i="46"/>
  <c r="D570" i="46"/>
  <c r="D569" i="46"/>
  <c r="D546" i="46"/>
  <c r="D564" i="46"/>
  <c r="D544" i="46"/>
  <c r="D567" i="46"/>
  <c r="D538" i="46"/>
  <c r="D542" i="46"/>
  <c r="D541" i="46"/>
  <c r="D561" i="46"/>
  <c r="D539" i="46"/>
  <c r="D536" i="46"/>
  <c r="D535" i="46"/>
  <c r="D545" i="46"/>
  <c r="D543" i="46"/>
  <c r="D537" i="46"/>
  <c r="D540" i="46"/>
  <c r="D618" i="40"/>
  <c r="D549" i="52"/>
  <c r="D615" i="40"/>
  <c r="D554" i="47"/>
  <c r="D545" i="25"/>
  <c r="D633" i="50"/>
  <c r="C639" i="50" s="1"/>
  <c r="D557" i="47"/>
  <c r="M512" i="36"/>
  <c r="M522" i="36" s="1"/>
  <c r="M544" i="36" s="1"/>
  <c r="D542" i="24"/>
  <c r="D570" i="24"/>
  <c r="D547" i="24"/>
  <c r="D636" i="32"/>
  <c r="C633" i="32" s="1"/>
  <c r="D636" i="41"/>
  <c r="C611" i="44"/>
  <c r="M512" i="27"/>
  <c r="M522" i="27" s="1"/>
  <c r="M544" i="27" s="1"/>
  <c r="D551" i="15"/>
  <c r="M512" i="48"/>
  <c r="M522" i="48" s="1"/>
  <c r="M544" i="48" s="1"/>
  <c r="D552" i="44"/>
  <c r="D552" i="38"/>
  <c r="D553" i="30"/>
  <c r="D552" i="47"/>
  <c r="D539" i="47"/>
  <c r="D566" i="47"/>
  <c r="D547" i="47"/>
  <c r="G512" i="27"/>
  <c r="G522" i="27" s="1"/>
  <c r="M538" i="27" s="1"/>
  <c r="D545" i="40"/>
  <c r="D546" i="40"/>
  <c r="D563" i="40"/>
  <c r="D547" i="40"/>
  <c r="D569" i="30"/>
  <c r="D539" i="44"/>
  <c r="D561" i="44"/>
  <c r="D563" i="44"/>
  <c r="D558" i="45"/>
  <c r="D539" i="49"/>
  <c r="D536" i="49"/>
  <c r="D568" i="49"/>
  <c r="D537" i="45"/>
  <c r="D536" i="45"/>
  <c r="D535" i="45"/>
  <c r="D560" i="45"/>
  <c r="F537" i="42"/>
  <c r="F536" i="42"/>
  <c r="D543" i="31"/>
  <c r="D538" i="31"/>
  <c r="D542" i="31"/>
  <c r="D566" i="31"/>
  <c r="D535" i="39"/>
  <c r="D539" i="39"/>
  <c r="D566" i="39"/>
  <c r="D550" i="24"/>
  <c r="D557" i="32"/>
  <c r="D537" i="51"/>
  <c r="D569" i="51"/>
  <c r="D562" i="51"/>
  <c r="Q515" i="51"/>
  <c r="D540" i="29"/>
  <c r="D561" i="29"/>
  <c r="D563" i="29"/>
  <c r="Q515" i="29"/>
  <c r="D556" i="39"/>
  <c r="D551" i="30"/>
  <c r="D543" i="50"/>
  <c r="D546" i="50"/>
  <c r="D559" i="50"/>
  <c r="Q515" i="50"/>
  <c r="D557" i="33"/>
  <c r="D535" i="33"/>
  <c r="D570" i="33"/>
  <c r="D554" i="32"/>
  <c r="D569" i="41"/>
  <c r="D567" i="41"/>
  <c r="D570" i="41"/>
  <c r="D552" i="34"/>
  <c r="D550" i="45"/>
  <c r="D539" i="37"/>
  <c r="D542" i="37"/>
  <c r="D566" i="37"/>
  <c r="D554" i="31"/>
  <c r="D555" i="15"/>
  <c r="D539" i="15"/>
  <c r="D567" i="15"/>
  <c r="D562" i="15"/>
  <c r="D558" i="15"/>
  <c r="D555" i="52"/>
  <c r="D561" i="34"/>
  <c r="D539" i="34"/>
  <c r="D565" i="34"/>
  <c r="D540" i="32"/>
  <c r="D546" i="32"/>
  <c r="D562" i="32"/>
  <c r="D553" i="38"/>
  <c r="C644" i="30"/>
  <c r="D543" i="38"/>
  <c r="D561" i="38"/>
  <c r="D562" i="38"/>
  <c r="Q515" i="38"/>
  <c r="D540" i="43"/>
  <c r="D541" i="43"/>
  <c r="D565" i="43"/>
  <c r="D547" i="43"/>
  <c r="D540" i="52"/>
  <c r="D544" i="52"/>
  <c r="D560" i="52"/>
  <c r="D547" i="52"/>
  <c r="D633" i="41"/>
  <c r="D549" i="35"/>
  <c r="D541" i="35"/>
  <c r="D536" i="35"/>
  <c r="D559" i="35"/>
  <c r="D555" i="46"/>
  <c r="F551" i="27"/>
  <c r="F550" i="27"/>
  <c r="F539" i="27"/>
  <c r="F536" i="27"/>
  <c r="F549" i="27"/>
  <c r="F537" i="27"/>
  <c r="F538" i="27"/>
  <c r="F554" i="27"/>
  <c r="F547" i="27"/>
  <c r="F535" i="27"/>
  <c r="F541" i="27"/>
  <c r="F542" i="27"/>
  <c r="F558" i="27"/>
  <c r="F546" i="27"/>
  <c r="F540" i="27"/>
  <c r="D557" i="38"/>
  <c r="AO112" i="17"/>
  <c r="AQ112" i="17"/>
  <c r="AR112" i="17"/>
  <c r="AT112" i="17"/>
  <c r="AN223" i="17"/>
  <c r="AN88" i="17"/>
  <c r="C637" i="32"/>
  <c r="D642" i="27"/>
  <c r="D512" i="27"/>
  <c r="D522" i="27" s="1"/>
  <c r="D550" i="41"/>
  <c r="C609" i="28"/>
  <c r="D642" i="38"/>
  <c r="D512" i="38"/>
  <c r="D522" i="38" s="1"/>
  <c r="D612" i="34"/>
  <c r="C612" i="34" s="1"/>
  <c r="D554" i="36"/>
  <c r="D639" i="24"/>
  <c r="J512" i="24"/>
  <c r="J522" i="24" s="1"/>
  <c r="M541" i="24" s="1"/>
  <c r="D551" i="24"/>
  <c r="C614" i="45"/>
  <c r="D512" i="29"/>
  <c r="D522" i="29" s="1"/>
  <c r="D554" i="34"/>
  <c r="D549" i="51"/>
  <c r="D549" i="48"/>
  <c r="D612" i="30"/>
  <c r="C615" i="30" s="1"/>
  <c r="D536" i="48"/>
  <c r="D562" i="48"/>
  <c r="D642" i="47"/>
  <c r="D552" i="41"/>
  <c r="D563" i="30"/>
  <c r="G512" i="48"/>
  <c r="G522" i="48" s="1"/>
  <c r="M538" i="48" s="1"/>
  <c r="D636" i="48"/>
  <c r="C611" i="32"/>
  <c r="N546" i="40"/>
  <c r="D549" i="25"/>
  <c r="D549" i="47"/>
  <c r="D512" i="34"/>
  <c r="D522" i="34" s="1"/>
  <c r="D612" i="49"/>
  <c r="C612" i="49" s="1"/>
  <c r="D548" i="34"/>
  <c r="C616" i="28"/>
  <c r="D540" i="30"/>
  <c r="J512" i="15"/>
  <c r="J522" i="15" s="1"/>
  <c r="M541" i="15" s="1"/>
  <c r="G512" i="46"/>
  <c r="G522" i="46" s="1"/>
  <c r="M538" i="46" s="1"/>
  <c r="D612" i="39"/>
  <c r="C612" i="39" s="1"/>
  <c r="D536" i="24"/>
  <c r="D566" i="24"/>
  <c r="C644" i="32"/>
  <c r="D545" i="30"/>
  <c r="D550" i="47"/>
  <c r="D618" i="37"/>
  <c r="D549" i="31"/>
  <c r="D558" i="46"/>
  <c r="D540" i="47"/>
  <c r="D535" i="47"/>
  <c r="D563" i="47"/>
  <c r="D548" i="37"/>
  <c r="D543" i="40"/>
  <c r="D569" i="40"/>
  <c r="D562" i="40"/>
  <c r="D550" i="44"/>
  <c r="D567" i="44"/>
  <c r="D538" i="44"/>
  <c r="D562" i="44"/>
  <c r="D548" i="46"/>
  <c r="D535" i="49"/>
  <c r="D546" i="49"/>
  <c r="D563" i="49"/>
  <c r="D545" i="45"/>
  <c r="D564" i="45"/>
  <c r="D565" i="45"/>
  <c r="D547" i="45"/>
  <c r="D545" i="31"/>
  <c r="D569" i="31"/>
  <c r="D560" i="31"/>
  <c r="Q515" i="31"/>
  <c r="D540" i="39"/>
  <c r="D561" i="39"/>
  <c r="D541" i="39"/>
  <c r="D568" i="39"/>
  <c r="D548" i="51"/>
  <c r="D543" i="51"/>
  <c r="D542" i="51"/>
  <c r="D559" i="51"/>
  <c r="D547" i="51"/>
  <c r="D545" i="29"/>
  <c r="D542" i="29"/>
  <c r="D568" i="29"/>
  <c r="D547" i="29"/>
  <c r="D545" i="50"/>
  <c r="D569" i="50"/>
  <c r="D570" i="50"/>
  <c r="D547" i="50"/>
  <c r="D545" i="33"/>
  <c r="D569" i="33"/>
  <c r="D568" i="33"/>
  <c r="D556" i="24"/>
  <c r="D546" i="41"/>
  <c r="D544" i="41"/>
  <c r="D559" i="41"/>
  <c r="D543" i="37"/>
  <c r="D567" i="37"/>
  <c r="D564" i="37"/>
  <c r="D565" i="37"/>
  <c r="D548" i="41"/>
  <c r="D540" i="15"/>
  <c r="D569" i="15"/>
  <c r="D563" i="15"/>
  <c r="D547" i="15"/>
  <c r="D557" i="34"/>
  <c r="D558" i="44"/>
  <c r="D536" i="34"/>
  <c r="D538" i="34"/>
  <c r="D563" i="34"/>
  <c r="D545" i="32"/>
  <c r="D541" i="32"/>
  <c r="D560" i="32"/>
  <c r="D554" i="33"/>
  <c r="D545" i="38"/>
  <c r="D546" i="38"/>
  <c r="D563" i="38"/>
  <c r="D548" i="25"/>
  <c r="D545" i="43"/>
  <c r="D546" i="43"/>
  <c r="D568" i="43"/>
  <c r="D553" i="31"/>
  <c r="D553" i="48"/>
  <c r="D543" i="52"/>
  <c r="D535" i="52"/>
  <c r="D562" i="52"/>
  <c r="Q515" i="52"/>
  <c r="D551" i="52"/>
  <c r="D551" i="35"/>
  <c r="D535" i="35"/>
  <c r="D561" i="35"/>
  <c r="D562" i="35"/>
  <c r="D552" i="28"/>
  <c r="D550" i="43"/>
  <c r="D554" i="46"/>
  <c r="J512" i="26"/>
  <c r="J522" i="26" s="1"/>
  <c r="M541" i="26" s="1"/>
  <c r="AT154" i="17"/>
  <c r="AO154" i="17"/>
  <c r="AR154" i="17"/>
  <c r="AQ154" i="17"/>
  <c r="AO37" i="17"/>
  <c r="AT37" i="17"/>
  <c r="AR37" i="17"/>
  <c r="AQ37" i="17"/>
  <c r="AT157" i="17"/>
  <c r="AO157" i="17"/>
  <c r="AR157" i="17"/>
  <c r="AQ157" i="17"/>
  <c r="C611" i="24"/>
  <c r="N541" i="40"/>
  <c r="C547" i="36"/>
  <c r="D547" i="36" s="1"/>
  <c r="Q515" i="36"/>
  <c r="D562" i="36"/>
  <c r="D568" i="36"/>
  <c r="D559" i="36"/>
  <c r="D560" i="36"/>
  <c r="D563" i="36"/>
  <c r="D565" i="36"/>
  <c r="D570" i="36"/>
  <c r="D566" i="36"/>
  <c r="D564" i="36"/>
  <c r="D539" i="36"/>
  <c r="D535" i="36"/>
  <c r="D536" i="36"/>
  <c r="D567" i="36"/>
  <c r="D544" i="36"/>
  <c r="D569" i="36"/>
  <c r="D541" i="36"/>
  <c r="D561" i="36"/>
  <c r="D538" i="36"/>
  <c r="D542" i="36"/>
  <c r="D546" i="36"/>
  <c r="D540" i="36"/>
  <c r="D545" i="36"/>
  <c r="D543" i="36"/>
  <c r="D537" i="36"/>
  <c r="D553" i="49"/>
  <c r="D544" i="40"/>
  <c r="D560" i="29"/>
  <c r="D535" i="37"/>
  <c r="C615" i="38"/>
  <c r="F535" i="30"/>
  <c r="C618" i="44"/>
  <c r="C639" i="30"/>
  <c r="D555" i="49"/>
  <c r="D552" i="39"/>
  <c r="J512" i="37"/>
  <c r="J522" i="37" s="1"/>
  <c r="M541" i="37" s="1"/>
  <c r="D639" i="37"/>
  <c r="D553" i="52"/>
  <c r="C619" i="28"/>
  <c r="D555" i="34"/>
  <c r="D612" i="52"/>
  <c r="G512" i="52"/>
  <c r="G522" i="52" s="1"/>
  <c r="M538" i="52" s="1"/>
  <c r="C617" i="28"/>
  <c r="D612" i="33"/>
  <c r="C612" i="33" s="1"/>
  <c r="C642" i="42"/>
  <c r="D556" i="25"/>
  <c r="J512" i="51"/>
  <c r="J522" i="51" s="1"/>
  <c r="M541" i="51" s="1"/>
  <c r="D544" i="48"/>
  <c r="D560" i="48"/>
  <c r="D633" i="25"/>
  <c r="D560" i="30"/>
  <c r="D557" i="51"/>
  <c r="D549" i="34"/>
  <c r="D609" i="52"/>
  <c r="D512" i="30"/>
  <c r="D564" i="30"/>
  <c r="D550" i="33"/>
  <c r="D636" i="35"/>
  <c r="G512" i="35"/>
  <c r="G522" i="35" s="1"/>
  <c r="M538" i="35" s="1"/>
  <c r="D551" i="40"/>
  <c r="D609" i="40"/>
  <c r="D615" i="42"/>
  <c r="C615" i="42" s="1"/>
  <c r="D569" i="24"/>
  <c r="D563" i="24"/>
  <c r="D557" i="29"/>
  <c r="D612" i="51"/>
  <c r="C552" i="15"/>
  <c r="D552" i="15" s="1"/>
  <c r="O522" i="15"/>
  <c r="D639" i="33"/>
  <c r="J512" i="33"/>
  <c r="J522" i="33" s="1"/>
  <c r="M541" i="33" s="1"/>
  <c r="N541" i="33" s="1"/>
  <c r="D639" i="29"/>
  <c r="C639" i="29" s="1"/>
  <c r="D615" i="29"/>
  <c r="D558" i="40"/>
  <c r="D558" i="30"/>
  <c r="D556" i="44"/>
  <c r="D545" i="47"/>
  <c r="D544" i="47"/>
  <c r="D562" i="47"/>
  <c r="D540" i="40"/>
  <c r="D535" i="40"/>
  <c r="D566" i="40"/>
  <c r="D542" i="44"/>
  <c r="D564" i="44"/>
  <c r="D566" i="44"/>
  <c r="D548" i="36"/>
  <c r="D541" i="49"/>
  <c r="D561" i="49"/>
  <c r="D562" i="49"/>
  <c r="D543" i="45"/>
  <c r="D541" i="45"/>
  <c r="D559" i="45"/>
  <c r="Q515" i="45"/>
  <c r="D540" i="31"/>
  <c r="D564" i="31"/>
  <c r="D570" i="31"/>
  <c r="D547" i="31"/>
  <c r="D556" i="51"/>
  <c r="D543" i="39"/>
  <c r="D546" i="39"/>
  <c r="D565" i="39"/>
  <c r="D547" i="39"/>
  <c r="C638" i="30"/>
  <c r="D545" i="51"/>
  <c r="D536" i="51"/>
  <c r="D566" i="51"/>
  <c r="D549" i="29"/>
  <c r="D538" i="29"/>
  <c r="D566" i="29"/>
  <c r="D549" i="32"/>
  <c r="D557" i="43"/>
  <c r="D550" i="32"/>
  <c r="D540" i="50"/>
  <c r="D541" i="50"/>
  <c r="D566" i="50"/>
  <c r="D551" i="32"/>
  <c r="D556" i="36"/>
  <c r="D561" i="33"/>
  <c r="D542" i="33"/>
  <c r="D563" i="33"/>
  <c r="D642" i="34"/>
  <c r="C642" i="34" s="1"/>
  <c r="D545" i="41"/>
  <c r="D539" i="41"/>
  <c r="D538" i="41"/>
  <c r="D563" i="41"/>
  <c r="M512" i="44"/>
  <c r="M522" i="44" s="1"/>
  <c r="M544" i="44" s="1"/>
  <c r="D557" i="37"/>
  <c r="D541" i="37"/>
  <c r="D568" i="37"/>
  <c r="Q515" i="37"/>
  <c r="D537" i="15"/>
  <c r="D541" i="15"/>
  <c r="D570" i="15"/>
  <c r="Q515" i="15"/>
  <c r="D558" i="35"/>
  <c r="D545" i="34"/>
  <c r="D535" i="34"/>
  <c r="D559" i="34"/>
  <c r="D547" i="34"/>
  <c r="D542" i="32"/>
  <c r="D564" i="32"/>
  <c r="D568" i="32"/>
  <c r="D552" i="35"/>
  <c r="D549" i="40"/>
  <c r="D537" i="38"/>
  <c r="D541" i="38"/>
  <c r="D559" i="38"/>
  <c r="D552" i="45"/>
  <c r="D554" i="30"/>
  <c r="D543" i="43"/>
  <c r="D542" i="43"/>
  <c r="D562" i="43"/>
  <c r="D545" i="52"/>
  <c r="D541" i="52"/>
  <c r="D566" i="52"/>
  <c r="C635" i="30"/>
  <c r="D539" i="35"/>
  <c r="D564" i="35"/>
  <c r="D570" i="35"/>
  <c r="D552" i="40"/>
  <c r="D553" i="29"/>
  <c r="AQ97" i="17"/>
  <c r="AQ88" i="17" s="1"/>
  <c r="AO97" i="17"/>
  <c r="AO88" i="17" s="1"/>
  <c r="AT97" i="17"/>
  <c r="AT88" i="17" s="1"/>
  <c r="AR97" i="17"/>
  <c r="AR88" i="17" s="1"/>
  <c r="D633" i="51"/>
  <c r="M512" i="51"/>
  <c r="M522" i="51" s="1"/>
  <c r="M544" i="51" s="1"/>
  <c r="C615" i="36"/>
  <c r="D512" i="35"/>
  <c r="D522" i="35" s="1"/>
  <c r="D642" i="35"/>
  <c r="D543" i="49"/>
  <c r="D568" i="31"/>
  <c r="D543" i="41"/>
  <c r="D546" i="37"/>
  <c r="F538" i="43"/>
  <c r="C636" i="50"/>
  <c r="C612" i="32"/>
  <c r="D551" i="36"/>
  <c r="C611" i="48"/>
  <c r="C617" i="24"/>
  <c r="D512" i="36"/>
  <c r="D522" i="36" s="1"/>
  <c r="D558" i="36"/>
  <c r="D549" i="36"/>
  <c r="J512" i="46"/>
  <c r="J522" i="46" s="1"/>
  <c r="M541" i="46" s="1"/>
  <c r="D639" i="27"/>
  <c r="C634" i="27" s="1"/>
  <c r="C616" i="48"/>
  <c r="D555" i="36"/>
  <c r="D618" i="35"/>
  <c r="C618" i="35" s="1"/>
  <c r="D618" i="29"/>
  <c r="C612" i="28"/>
  <c r="D556" i="43"/>
  <c r="D561" i="30"/>
  <c r="D639" i="38"/>
  <c r="C639" i="38" s="1"/>
  <c r="J512" i="38"/>
  <c r="J522" i="38" s="1"/>
  <c r="M541" i="38" s="1"/>
  <c r="D555" i="39"/>
  <c r="C614" i="44"/>
  <c r="D555" i="43"/>
  <c r="D552" i="51"/>
  <c r="D569" i="48"/>
  <c r="D535" i="48"/>
  <c r="D565" i="48"/>
  <c r="G512" i="42"/>
  <c r="G522" i="42" s="1"/>
  <c r="M538" i="42" s="1"/>
  <c r="N538" i="42" s="1"/>
  <c r="D562" i="30"/>
  <c r="D636" i="24"/>
  <c r="C614" i="24"/>
  <c r="C554" i="28"/>
  <c r="D554" i="28" s="1"/>
  <c r="D609" i="43"/>
  <c r="C612" i="43" s="1"/>
  <c r="D555" i="38"/>
  <c r="D633" i="43"/>
  <c r="D556" i="30"/>
  <c r="D642" i="49"/>
  <c r="C642" i="49" s="1"/>
  <c r="D512" i="49"/>
  <c r="D522" i="49" s="1"/>
  <c r="G512" i="15"/>
  <c r="G522" i="15" s="1"/>
  <c r="M538" i="15" s="1"/>
  <c r="D636" i="15"/>
  <c r="C644" i="34"/>
  <c r="D549" i="33"/>
  <c r="G512" i="25"/>
  <c r="G522" i="25" s="1"/>
  <c r="M538" i="25" s="1"/>
  <c r="N538" i="25" s="1"/>
  <c r="D636" i="25"/>
  <c r="C614" i="46"/>
  <c r="D555" i="31"/>
  <c r="D642" i="33"/>
  <c r="C642" i="33" s="1"/>
  <c r="D642" i="40"/>
  <c r="C642" i="40" s="1"/>
  <c r="D552" i="37"/>
  <c r="D535" i="24"/>
  <c r="D546" i="24"/>
  <c r="D559" i="24"/>
  <c r="C617" i="44"/>
  <c r="C612" i="48"/>
  <c r="D633" i="52"/>
  <c r="D633" i="26"/>
  <c r="M512" i="26"/>
  <c r="M522" i="26" s="1"/>
  <c r="M544" i="26" s="1"/>
  <c r="J512" i="31"/>
  <c r="J522" i="31" s="1"/>
  <c r="M541" i="31" s="1"/>
  <c r="C609" i="44"/>
  <c r="D556" i="41"/>
  <c r="D541" i="47"/>
  <c r="D569" i="47"/>
  <c r="D570" i="47"/>
  <c r="D541" i="40"/>
  <c r="D538" i="40"/>
  <c r="D565" i="40"/>
  <c r="D537" i="44"/>
  <c r="D546" i="44"/>
  <c r="D544" i="44"/>
  <c r="D565" i="44"/>
  <c r="D552" i="49"/>
  <c r="D542" i="49"/>
  <c r="D564" i="49"/>
  <c r="D560" i="49"/>
  <c r="D540" i="45"/>
  <c r="D539" i="45"/>
  <c r="D568" i="45"/>
  <c r="D557" i="31"/>
  <c r="D535" i="31"/>
  <c r="D559" i="31"/>
  <c r="D556" i="52"/>
  <c r="D548" i="48"/>
  <c r="D537" i="39"/>
  <c r="D542" i="39"/>
  <c r="D562" i="39"/>
  <c r="Q515" i="39"/>
  <c r="D548" i="28"/>
  <c r="D552" i="30"/>
  <c r="D548" i="49"/>
  <c r="D540" i="51"/>
  <c r="D546" i="51"/>
  <c r="D568" i="51"/>
  <c r="D549" i="45"/>
  <c r="D537" i="29"/>
  <c r="D564" i="29"/>
  <c r="D559" i="29"/>
  <c r="D553" i="24"/>
  <c r="D556" i="37"/>
  <c r="M512" i="28"/>
  <c r="D537" i="50"/>
  <c r="D567" i="50"/>
  <c r="D560" i="50"/>
  <c r="D554" i="49"/>
  <c r="D539" i="33"/>
  <c r="D546" i="33"/>
  <c r="D566" i="33"/>
  <c r="C641" i="49"/>
  <c r="D553" i="39"/>
  <c r="D540" i="41"/>
  <c r="D561" i="41"/>
  <c r="D562" i="41"/>
  <c r="D547" i="41"/>
  <c r="D545" i="37"/>
  <c r="D544" i="37"/>
  <c r="D560" i="37"/>
  <c r="D547" i="37"/>
  <c r="C641" i="32"/>
  <c r="D639" i="35"/>
  <c r="D543" i="15"/>
  <c r="D536" i="15"/>
  <c r="D566" i="15"/>
  <c r="D550" i="34"/>
  <c r="D554" i="48"/>
  <c r="D543" i="34"/>
  <c r="D569" i="34"/>
  <c r="D570" i="34"/>
  <c r="Q515" i="34"/>
  <c r="D567" i="32"/>
  <c r="D561" i="32"/>
  <c r="D565" i="32"/>
  <c r="D564" i="38"/>
  <c r="D536" i="38"/>
  <c r="D568" i="38"/>
  <c r="D555" i="40"/>
  <c r="D548" i="44"/>
  <c r="D564" i="43"/>
  <c r="D567" i="43"/>
  <c r="D563" i="43"/>
  <c r="D537" i="52"/>
  <c r="D569" i="52"/>
  <c r="D570" i="52"/>
  <c r="D551" i="41"/>
  <c r="D540" i="35"/>
  <c r="D569" i="35"/>
  <c r="D546" i="35"/>
  <c r="D560" i="35"/>
  <c r="C635" i="49"/>
  <c r="D548" i="35"/>
  <c r="D557" i="25"/>
  <c r="AO52" i="17"/>
  <c r="AT52" i="17"/>
  <c r="AR52" i="17"/>
  <c r="AQ52" i="17"/>
  <c r="D553" i="14"/>
  <c r="C638" i="25"/>
  <c r="C615" i="49"/>
  <c r="D609" i="47"/>
  <c r="D642" i="45"/>
  <c r="C642" i="45" s="1"/>
  <c r="D512" i="45"/>
  <c r="D522" i="45" s="1"/>
  <c r="C642" i="48"/>
  <c r="D551" i="45"/>
  <c r="D559" i="40"/>
  <c r="D569" i="49"/>
  <c r="D544" i="45"/>
  <c r="D539" i="29"/>
  <c r="D570" i="37"/>
  <c r="M512" i="49"/>
  <c r="M522" i="49" s="1"/>
  <c r="M544" i="49" s="1"/>
  <c r="D639" i="44"/>
  <c r="J512" i="44"/>
  <c r="J522" i="44" s="1"/>
  <c r="M541" i="44" s="1"/>
  <c r="C619" i="32"/>
  <c r="D615" i="52"/>
  <c r="C610" i="35"/>
  <c r="N537" i="40"/>
  <c r="D633" i="47"/>
  <c r="M512" i="47"/>
  <c r="M522" i="47" s="1"/>
  <c r="M544" i="47" s="1"/>
  <c r="C615" i="45"/>
  <c r="D642" i="43"/>
  <c r="D512" i="43"/>
  <c r="D522" i="43" s="1"/>
  <c r="D512" i="39"/>
  <c r="D522" i="39" s="1"/>
  <c r="D642" i="39"/>
  <c r="D553" i="37"/>
  <c r="F545" i="25"/>
  <c r="F542" i="25"/>
  <c r="F550" i="25"/>
  <c r="F539" i="25"/>
  <c r="D612" i="31"/>
  <c r="C612" i="31" s="1"/>
  <c r="D555" i="47"/>
  <c r="C644" i="48"/>
  <c r="N543" i="42"/>
  <c r="D554" i="43"/>
  <c r="J512" i="49"/>
  <c r="J522" i="49" s="1"/>
  <c r="M541" i="49" s="1"/>
  <c r="D612" i="50"/>
  <c r="D642" i="41"/>
  <c r="D558" i="31"/>
  <c r="D537" i="24"/>
  <c r="L522" i="28"/>
  <c r="D558" i="49"/>
  <c r="C638" i="48"/>
  <c r="C611" i="29"/>
  <c r="D555" i="24"/>
  <c r="C615" i="24"/>
  <c r="C636" i="28"/>
  <c r="C615" i="33"/>
  <c r="M536" i="30"/>
  <c r="C635" i="34"/>
  <c r="C638" i="42"/>
  <c r="D544" i="30"/>
  <c r="D615" i="37"/>
  <c r="C615" i="37" s="1"/>
  <c r="D564" i="48"/>
  <c r="D546" i="48"/>
  <c r="D559" i="48"/>
  <c r="D543" i="30"/>
  <c r="D565" i="30"/>
  <c r="Q515" i="30"/>
  <c r="C635" i="42"/>
  <c r="D612" i="40"/>
  <c r="C612" i="40" s="1"/>
  <c r="D554" i="39"/>
  <c r="D642" i="31"/>
  <c r="D512" i="31"/>
  <c r="D522" i="31" s="1"/>
  <c r="D633" i="37"/>
  <c r="C641" i="37" s="1"/>
  <c r="M512" i="37"/>
  <c r="M522" i="37" s="1"/>
  <c r="M544" i="37" s="1"/>
  <c r="N544" i="37" s="1"/>
  <c r="M545" i="30"/>
  <c r="M546" i="30"/>
  <c r="J512" i="50"/>
  <c r="J522" i="50" s="1"/>
  <c r="M541" i="50" s="1"/>
  <c r="D642" i="51"/>
  <c r="D512" i="51"/>
  <c r="D522" i="51" s="1"/>
  <c r="C620" i="28"/>
  <c r="G512" i="49"/>
  <c r="G522" i="49" s="1"/>
  <c r="M538" i="49" s="1"/>
  <c r="D538" i="24"/>
  <c r="D567" i="24"/>
  <c r="D560" i="24"/>
  <c r="D549" i="49"/>
  <c r="M512" i="38"/>
  <c r="M522" i="38" s="1"/>
  <c r="M544" i="38" s="1"/>
  <c r="C642" i="32"/>
  <c r="D554" i="51"/>
  <c r="D642" i="44"/>
  <c r="D512" i="44"/>
  <c r="D522" i="44" s="1"/>
  <c r="D554" i="35"/>
  <c r="D548" i="31"/>
  <c r="D512" i="32"/>
  <c r="D522" i="32" s="1"/>
  <c r="D538" i="47"/>
  <c r="D536" i="47"/>
  <c r="D568" i="47"/>
  <c r="D556" i="29"/>
  <c r="D567" i="40"/>
  <c r="D561" i="40"/>
  <c r="D570" i="40"/>
  <c r="D555" i="44"/>
  <c r="D541" i="44"/>
  <c r="D560" i="44"/>
  <c r="Q515" i="44"/>
  <c r="J512" i="52"/>
  <c r="J522" i="52" s="1"/>
  <c r="M541" i="52" s="1"/>
  <c r="D545" i="49"/>
  <c r="D544" i="49"/>
  <c r="D559" i="49"/>
  <c r="D547" i="49"/>
  <c r="D557" i="45"/>
  <c r="D561" i="45"/>
  <c r="D563" i="45"/>
  <c r="D552" i="31"/>
  <c r="D567" i="31"/>
  <c r="D565" i="31"/>
  <c r="D554" i="45"/>
  <c r="D545" i="39"/>
  <c r="D564" i="39"/>
  <c r="D563" i="39"/>
  <c r="D556" i="49"/>
  <c r="D550" i="46"/>
  <c r="D549" i="41"/>
  <c r="D553" i="43"/>
  <c r="D535" i="51"/>
  <c r="D538" i="51"/>
  <c r="D563" i="51"/>
  <c r="D546" i="29"/>
  <c r="D541" i="29"/>
  <c r="D562" i="29"/>
  <c r="D557" i="30"/>
  <c r="D539" i="50"/>
  <c r="D564" i="50"/>
  <c r="D568" i="50"/>
  <c r="D557" i="24"/>
  <c r="D544" i="33"/>
  <c r="D564" i="33"/>
  <c r="D562" i="33"/>
  <c r="D556" i="33"/>
  <c r="D555" i="41"/>
  <c r="D535" i="41"/>
  <c r="D565" i="41"/>
  <c r="Q515" i="41"/>
  <c r="D550" i="30"/>
  <c r="D537" i="37"/>
  <c r="D569" i="37"/>
  <c r="D559" i="37"/>
  <c r="D545" i="15"/>
  <c r="D544" i="15"/>
  <c r="D560" i="15"/>
  <c r="D537" i="34"/>
  <c r="D541" i="34"/>
  <c r="D560" i="34"/>
  <c r="D550" i="25"/>
  <c r="D569" i="32"/>
  <c r="D536" i="32"/>
  <c r="D559" i="32"/>
  <c r="D550" i="15"/>
  <c r="D558" i="24"/>
  <c r="D569" i="38"/>
  <c r="D535" i="38"/>
  <c r="D570" i="38"/>
  <c r="C620" i="35"/>
  <c r="D561" i="43"/>
  <c r="D539" i="43"/>
  <c r="D559" i="43"/>
  <c r="D549" i="43"/>
  <c r="D542" i="52"/>
  <c r="D539" i="52"/>
  <c r="D568" i="52"/>
  <c r="D549" i="24"/>
  <c r="D545" i="35"/>
  <c r="D567" i="35"/>
  <c r="D566" i="35"/>
  <c r="Q515" i="35"/>
  <c r="D642" i="36"/>
  <c r="C642" i="36" s="1"/>
  <c r="D550" i="37"/>
  <c r="D550" i="31"/>
  <c r="AQ58" i="17"/>
  <c r="AR58" i="17"/>
  <c r="AO58" i="17"/>
  <c r="AT58" i="17"/>
  <c r="D549" i="14"/>
  <c r="AR61" i="17"/>
  <c r="AO61" i="17"/>
  <c r="AQ61" i="17"/>
  <c r="AT61" i="17"/>
  <c r="D557" i="14"/>
  <c r="N541" i="35"/>
  <c r="C617" i="32"/>
  <c r="C609" i="33"/>
  <c r="C620" i="15"/>
  <c r="C613" i="33"/>
  <c r="C644" i="33"/>
  <c r="C556" i="28"/>
  <c r="D556" i="28" s="1"/>
  <c r="D567" i="45"/>
  <c r="D536" i="31"/>
  <c r="D544" i="29"/>
  <c r="D568" i="41"/>
  <c r="D553" i="36"/>
  <c r="AQ67" i="17"/>
  <c r="AT67" i="17"/>
  <c r="AR67" i="17"/>
  <c r="AO67" i="17"/>
  <c r="C642" i="28"/>
  <c r="C609" i="30"/>
  <c r="D512" i="52"/>
  <c r="D522" i="52" s="1"/>
  <c r="D642" i="52"/>
  <c r="C644" i="40"/>
  <c r="M512" i="15"/>
  <c r="M522" i="15" s="1"/>
  <c r="M544" i="15" s="1"/>
  <c r="C620" i="33"/>
  <c r="D550" i="40"/>
  <c r="C616" i="32"/>
  <c r="D540" i="24"/>
  <c r="J512" i="45"/>
  <c r="J522" i="45" s="1"/>
  <c r="M541" i="45" s="1"/>
  <c r="N541" i="45" s="1"/>
  <c r="C613" i="48"/>
  <c r="D615" i="25"/>
  <c r="D554" i="41"/>
  <c r="D552" i="29"/>
  <c r="D543" i="24"/>
  <c r="C618" i="32"/>
  <c r="C614" i="28"/>
  <c r="C639" i="25"/>
  <c r="D549" i="37"/>
  <c r="G512" i="44"/>
  <c r="G522" i="44" s="1"/>
  <c r="M538" i="44" s="1"/>
  <c r="D636" i="44"/>
  <c r="C636" i="30"/>
  <c r="C614" i="29"/>
  <c r="D639" i="41"/>
  <c r="D554" i="37"/>
  <c r="D548" i="39"/>
  <c r="D639" i="39"/>
  <c r="C639" i="39" s="1"/>
  <c r="J512" i="39"/>
  <c r="J522" i="39" s="1"/>
  <c r="M541" i="39" s="1"/>
  <c r="N541" i="39" s="1"/>
  <c r="D636" i="51"/>
  <c r="C636" i="51" s="1"/>
  <c r="G512" i="51"/>
  <c r="G522" i="51" s="1"/>
  <c r="M538" i="51" s="1"/>
  <c r="D541" i="48"/>
  <c r="D567" i="48"/>
  <c r="D563" i="48"/>
  <c r="D550" i="49"/>
  <c r="D568" i="30"/>
  <c r="D547" i="30"/>
  <c r="D642" i="24"/>
  <c r="C642" i="24" s="1"/>
  <c r="D512" i="24"/>
  <c r="D522" i="24" s="1"/>
  <c r="N540" i="24" s="1"/>
  <c r="C610" i="33"/>
  <c r="D642" i="46"/>
  <c r="D512" i="46"/>
  <c r="D522" i="46" s="1"/>
  <c r="D538" i="30"/>
  <c r="G512" i="43"/>
  <c r="G522" i="43" s="1"/>
  <c r="M538" i="43" s="1"/>
  <c r="D636" i="43"/>
  <c r="D550" i="39"/>
  <c r="D554" i="40"/>
  <c r="N543" i="27"/>
  <c r="D612" i="26"/>
  <c r="D561" i="24"/>
  <c r="D541" i="24"/>
  <c r="D562" i="24"/>
  <c r="C617" i="30"/>
  <c r="D543" i="48"/>
  <c r="D609" i="25"/>
  <c r="N537" i="35"/>
  <c r="C617" i="33"/>
  <c r="D557" i="40"/>
  <c r="C614" i="30"/>
  <c r="D551" i="51"/>
  <c r="D556" i="35"/>
  <c r="D551" i="33"/>
  <c r="D542" i="47"/>
  <c r="D546" i="47"/>
  <c r="D560" i="47"/>
  <c r="D556" i="32"/>
  <c r="D550" i="50"/>
  <c r="D564" i="40"/>
  <c r="D542" i="40"/>
  <c r="D568" i="40"/>
  <c r="D545" i="44"/>
  <c r="D569" i="44"/>
  <c r="D570" i="44"/>
  <c r="D547" i="44"/>
  <c r="D548" i="15"/>
  <c r="D537" i="49"/>
  <c r="D538" i="49"/>
  <c r="D566" i="49"/>
  <c r="Q515" i="49"/>
  <c r="D538" i="45"/>
  <c r="D546" i="45"/>
  <c r="D566" i="45"/>
  <c r="D561" i="31"/>
  <c r="D544" i="31"/>
  <c r="D563" i="31"/>
  <c r="D549" i="39"/>
  <c r="D569" i="39"/>
  <c r="D559" i="39"/>
  <c r="D558" i="28"/>
  <c r="D554" i="52"/>
  <c r="D551" i="44"/>
  <c r="D539" i="51"/>
  <c r="D541" i="51"/>
  <c r="D560" i="51"/>
  <c r="D535" i="29"/>
  <c r="D569" i="29"/>
  <c r="D570" i="29"/>
  <c r="D554" i="29"/>
  <c r="D554" i="44"/>
  <c r="D535" i="50"/>
  <c r="D538" i="50"/>
  <c r="D565" i="50"/>
  <c r="D543" i="33"/>
  <c r="D541" i="33"/>
  <c r="D536" i="33"/>
  <c r="D559" i="33"/>
  <c r="D558" i="43"/>
  <c r="D537" i="41"/>
  <c r="D564" i="41"/>
  <c r="D566" i="41"/>
  <c r="D552" i="36"/>
  <c r="D540" i="37"/>
  <c r="D561" i="37"/>
  <c r="D562" i="37"/>
  <c r="M543" i="30"/>
  <c r="D548" i="29"/>
  <c r="D556" i="45"/>
  <c r="D561" i="15"/>
  <c r="D535" i="15"/>
  <c r="D559" i="15"/>
  <c r="D553" i="46"/>
  <c r="D540" i="34"/>
  <c r="D546" i="34"/>
  <c r="D562" i="34"/>
  <c r="D550" i="29"/>
  <c r="D538" i="32"/>
  <c r="D535" i="32"/>
  <c r="D570" i="32"/>
  <c r="D542" i="38"/>
  <c r="D538" i="38"/>
  <c r="D566" i="38"/>
  <c r="D551" i="50"/>
  <c r="D536" i="43"/>
  <c r="D544" i="43"/>
  <c r="D570" i="43"/>
  <c r="D553" i="15"/>
  <c r="D561" i="52"/>
  <c r="D567" i="52"/>
  <c r="D563" i="52"/>
  <c r="D558" i="33"/>
  <c r="D543" i="35"/>
  <c r="D544" i="35"/>
  <c r="D563" i="35"/>
  <c r="D547" i="35"/>
  <c r="D555" i="29"/>
  <c r="AR193" i="17"/>
  <c r="AO193" i="17"/>
  <c r="AT193" i="17"/>
  <c r="AQ193" i="17"/>
  <c r="AT118" i="17"/>
  <c r="AO118" i="17"/>
  <c r="AQ118" i="17"/>
  <c r="AR118" i="17"/>
  <c r="D550" i="14"/>
  <c r="AB537" i="14"/>
  <c r="Y7" i="53"/>
  <c r="E29" i="53"/>
  <c r="H546" i="27"/>
  <c r="E27" i="53"/>
  <c r="L7" i="53"/>
  <c r="AB539" i="30"/>
  <c r="D28" i="53"/>
  <c r="P7" i="53"/>
  <c r="AB7" i="53"/>
  <c r="H540" i="27"/>
  <c r="F7" i="53"/>
  <c r="E7" i="53"/>
  <c r="AB539" i="45"/>
  <c r="C7" i="53"/>
  <c r="AB539" i="33"/>
  <c r="V28" i="53"/>
  <c r="H547" i="27"/>
  <c r="N31" i="53"/>
  <c r="AB539" i="26"/>
  <c r="AB539" i="41"/>
  <c r="D29" i="53"/>
  <c r="H542" i="26"/>
  <c r="H543" i="25"/>
  <c r="AB539" i="36"/>
  <c r="AB539" i="32"/>
  <c r="G512" i="14"/>
  <c r="D30" i="53"/>
  <c r="I522" i="14"/>
  <c r="AD7" i="53"/>
  <c r="AB539" i="49"/>
  <c r="H558" i="27"/>
  <c r="H550" i="25"/>
  <c r="AB539" i="43"/>
  <c r="AB539" i="40"/>
  <c r="H541" i="27"/>
  <c r="Q7" i="53"/>
  <c r="AB539" i="44"/>
  <c r="W30" i="53"/>
  <c r="V7" i="53"/>
  <c r="AB539" i="27"/>
  <c r="H556" i="27"/>
  <c r="L522" i="14"/>
  <c r="O7" i="53"/>
  <c r="AB539" i="47"/>
  <c r="S7" i="53"/>
  <c r="J7" i="53"/>
  <c r="D31" i="53"/>
  <c r="U7" i="53"/>
  <c r="J512" i="14"/>
  <c r="AB539" i="34"/>
  <c r="W7" i="53"/>
  <c r="K7" i="53"/>
  <c r="T7" i="53"/>
  <c r="H554" i="26"/>
  <c r="M7" i="53"/>
  <c r="AB539" i="50"/>
  <c r="AB539" i="46"/>
  <c r="AB539" i="39"/>
  <c r="H7" i="53"/>
  <c r="AC7" i="53"/>
  <c r="H567" i="26"/>
  <c r="D512" i="14"/>
  <c r="AB539" i="15"/>
  <c r="H546" i="42"/>
  <c r="Z7" i="53"/>
  <c r="H554" i="27"/>
  <c r="AB539" i="28"/>
  <c r="AB539" i="38"/>
  <c r="I7" i="53"/>
  <c r="AB539" i="25"/>
  <c r="AF7" i="53"/>
  <c r="AE7" i="53"/>
  <c r="M512" i="14"/>
  <c r="V29" i="53"/>
  <c r="N7" i="53"/>
  <c r="O522" i="14"/>
  <c r="AB539" i="52"/>
  <c r="AA7" i="53"/>
  <c r="H550" i="27"/>
  <c r="X7" i="53"/>
  <c r="AB539" i="37"/>
  <c r="AB539" i="29"/>
  <c r="AB539" i="31"/>
  <c r="R7" i="53"/>
  <c r="G7" i="53"/>
  <c r="AB539" i="48"/>
  <c r="AB539" i="42"/>
  <c r="H542" i="25"/>
  <c r="AB539" i="35"/>
  <c r="AB539" i="51"/>
  <c r="H549" i="27"/>
  <c r="D27" i="53"/>
  <c r="F522" i="14"/>
  <c r="H555" i="26"/>
  <c r="H545" i="25"/>
  <c r="AB539" i="24"/>
  <c r="H551" i="27"/>
  <c r="H542" i="27"/>
  <c r="H540" i="26"/>
  <c r="C644" i="45" l="1"/>
  <c r="N543" i="47"/>
  <c r="N544" i="47"/>
  <c r="C611" i="45"/>
  <c r="F557" i="27"/>
  <c r="F548" i="42"/>
  <c r="C639" i="47"/>
  <c r="C636" i="15"/>
  <c r="C611" i="27"/>
  <c r="F552" i="27"/>
  <c r="F544" i="27"/>
  <c r="F544" i="42"/>
  <c r="F542" i="42"/>
  <c r="D618" i="41"/>
  <c r="C614" i="27"/>
  <c r="C617" i="45"/>
  <c r="F538" i="30"/>
  <c r="C620" i="27"/>
  <c r="F548" i="27"/>
  <c r="F562" i="42"/>
  <c r="C620" i="45"/>
  <c r="C641" i="38"/>
  <c r="C616" i="27"/>
  <c r="C609" i="27"/>
  <c r="F553" i="27"/>
  <c r="F545" i="27"/>
  <c r="C610" i="27"/>
  <c r="C613" i="27"/>
  <c r="C618" i="27"/>
  <c r="N541" i="50"/>
  <c r="C612" i="27"/>
  <c r="F555" i="27"/>
  <c r="F563" i="27"/>
  <c r="C610" i="38"/>
  <c r="C616" i="45"/>
  <c r="C618" i="38"/>
  <c r="C612" i="50"/>
  <c r="C612" i="51"/>
  <c r="C614" i="38"/>
  <c r="C617" i="27"/>
  <c r="C619" i="45"/>
  <c r="C615" i="46"/>
  <c r="C619" i="27"/>
  <c r="F536" i="26"/>
  <c r="F565" i="27"/>
  <c r="F537" i="25"/>
  <c r="F557" i="42"/>
  <c r="C609" i="36"/>
  <c r="C641" i="29"/>
  <c r="C617" i="39"/>
  <c r="F541" i="25"/>
  <c r="F546" i="25"/>
  <c r="C612" i="15"/>
  <c r="C616" i="46"/>
  <c r="N538" i="36"/>
  <c r="C614" i="15"/>
  <c r="F566" i="27"/>
  <c r="F570" i="27"/>
  <c r="F559" i="27"/>
  <c r="F547" i="42"/>
  <c r="F559" i="42"/>
  <c r="F540" i="42"/>
  <c r="F555" i="42"/>
  <c r="F570" i="42"/>
  <c r="F538" i="26"/>
  <c r="F543" i="26"/>
  <c r="F557" i="26"/>
  <c r="F539" i="26"/>
  <c r="C613" i="36"/>
  <c r="C609" i="15"/>
  <c r="C615" i="26"/>
  <c r="C642" i="46"/>
  <c r="C613" i="34"/>
  <c r="N537" i="31"/>
  <c r="F544" i="25"/>
  <c r="C644" i="50"/>
  <c r="F568" i="27"/>
  <c r="F562" i="27"/>
  <c r="F553" i="42"/>
  <c r="F564" i="42"/>
  <c r="F541" i="42"/>
  <c r="F569" i="42"/>
  <c r="F556" i="42"/>
  <c r="F537" i="26"/>
  <c r="F551" i="26"/>
  <c r="F549" i="26"/>
  <c r="F561" i="26"/>
  <c r="C620" i="36"/>
  <c r="N544" i="15"/>
  <c r="C642" i="31"/>
  <c r="F548" i="25"/>
  <c r="C617" i="36"/>
  <c r="C611" i="49"/>
  <c r="C614" i="36"/>
  <c r="F561" i="27"/>
  <c r="F567" i="27"/>
  <c r="F564" i="27"/>
  <c r="F538" i="42"/>
  <c r="F558" i="42"/>
  <c r="F535" i="42"/>
  <c r="F568" i="26"/>
  <c r="F558" i="26"/>
  <c r="F564" i="26"/>
  <c r="F535" i="26"/>
  <c r="C619" i="36"/>
  <c r="C612" i="36"/>
  <c r="C611" i="36"/>
  <c r="C620" i="46"/>
  <c r="F535" i="25"/>
  <c r="N544" i="26"/>
  <c r="F569" i="27"/>
  <c r="F543" i="27"/>
  <c r="F560" i="42"/>
  <c r="F539" i="42"/>
  <c r="F551" i="42"/>
  <c r="F552" i="42"/>
  <c r="F560" i="26"/>
  <c r="F562" i="26"/>
  <c r="F552" i="26"/>
  <c r="F547" i="26"/>
  <c r="C616" i="36"/>
  <c r="C617" i="34"/>
  <c r="C611" i="15"/>
  <c r="F540" i="25"/>
  <c r="C609" i="46"/>
  <c r="C617" i="15"/>
  <c r="N537" i="27"/>
  <c r="F560" i="27"/>
  <c r="F554" i="42"/>
  <c r="F563" i="42"/>
  <c r="F545" i="42"/>
  <c r="F565" i="42"/>
  <c r="F565" i="26"/>
  <c r="F553" i="26"/>
  <c r="F569" i="26"/>
  <c r="F545" i="26"/>
  <c r="F556" i="26"/>
  <c r="C610" i="36"/>
  <c r="C610" i="15"/>
  <c r="C617" i="46"/>
  <c r="F561" i="42"/>
  <c r="F568" i="42"/>
  <c r="F550" i="42"/>
  <c r="F549" i="42"/>
  <c r="C618" i="36"/>
  <c r="F546" i="26"/>
  <c r="F570" i="26"/>
  <c r="F550" i="26"/>
  <c r="F548" i="26"/>
  <c r="F559" i="26"/>
  <c r="C616" i="15"/>
  <c r="C620" i="34"/>
  <c r="F564" i="25"/>
  <c r="N538" i="43"/>
  <c r="N544" i="52"/>
  <c r="F553" i="25"/>
  <c r="F567" i="42"/>
  <c r="F566" i="42"/>
  <c r="F543" i="42"/>
  <c r="F563" i="26"/>
  <c r="F541" i="26"/>
  <c r="F566" i="26"/>
  <c r="F544" i="26"/>
  <c r="C613" i="15"/>
  <c r="C618" i="15"/>
  <c r="C617" i="47"/>
  <c r="N12" i="53"/>
  <c r="N9" i="53"/>
  <c r="I9" i="53"/>
  <c r="I12" i="53"/>
  <c r="V12" i="53"/>
  <c r="AE540" i="14"/>
  <c r="AE541" i="14" s="1"/>
  <c r="N536" i="40"/>
  <c r="C612" i="47"/>
  <c r="C616" i="26"/>
  <c r="F542" i="30"/>
  <c r="C620" i="38"/>
  <c r="C644" i="28"/>
  <c r="C620" i="24"/>
  <c r="F556" i="25"/>
  <c r="C642" i="43"/>
  <c r="C609" i="45"/>
  <c r="C616" i="24"/>
  <c r="C616" i="38"/>
  <c r="Q522" i="40"/>
  <c r="C614" i="40"/>
  <c r="C636" i="44"/>
  <c r="C636" i="47"/>
  <c r="C609" i="29"/>
  <c r="C610" i="45"/>
  <c r="C619" i="24"/>
  <c r="C609" i="38"/>
  <c r="C612" i="38"/>
  <c r="C613" i="46"/>
  <c r="C615" i="39"/>
  <c r="N535" i="50"/>
  <c r="C635" i="25"/>
  <c r="C612" i="45"/>
  <c r="C609" i="24"/>
  <c r="N540" i="40"/>
  <c r="C610" i="44"/>
  <c r="C638" i="33"/>
  <c r="C636" i="48"/>
  <c r="C634" i="32"/>
  <c r="N545" i="40"/>
  <c r="C619" i="44"/>
  <c r="C640" i="45"/>
  <c r="C614" i="34"/>
  <c r="C611" i="39"/>
  <c r="C643" i="32"/>
  <c r="C612" i="24"/>
  <c r="C613" i="24"/>
  <c r="C619" i="38"/>
  <c r="N542" i="40"/>
  <c r="N539" i="42"/>
  <c r="C614" i="25"/>
  <c r="N546" i="26"/>
  <c r="C615" i="52"/>
  <c r="C619" i="34"/>
  <c r="C613" i="45"/>
  <c r="C617" i="38"/>
  <c r="C613" i="38"/>
  <c r="N539" i="40"/>
  <c r="N535" i="40"/>
  <c r="P537" i="40" s="1"/>
  <c r="F12" i="53"/>
  <c r="F9" i="53"/>
  <c r="G12" i="53"/>
  <c r="N540" i="45"/>
  <c r="N538" i="49"/>
  <c r="C636" i="25"/>
  <c r="F568" i="30"/>
  <c r="C618" i="29"/>
  <c r="C616" i="30"/>
  <c r="F552" i="30"/>
  <c r="C614" i="39"/>
  <c r="F536" i="25"/>
  <c r="N546" i="27"/>
  <c r="C611" i="31"/>
  <c r="C644" i="38"/>
  <c r="C639" i="32"/>
  <c r="C633" i="31"/>
  <c r="N538" i="40"/>
  <c r="C618" i="34"/>
  <c r="C615" i="44"/>
  <c r="N543" i="40"/>
  <c r="C616" i="44"/>
  <c r="N537" i="39"/>
  <c r="C611" i="25"/>
  <c r="C636" i="35"/>
  <c r="C614" i="37"/>
  <c r="N538" i="38"/>
  <c r="C639" i="34"/>
  <c r="N545" i="33"/>
  <c r="C617" i="37"/>
  <c r="N540" i="44"/>
  <c r="C642" i="52"/>
  <c r="C641" i="45"/>
  <c r="C620" i="30"/>
  <c r="C611" i="26"/>
  <c r="C640" i="31"/>
  <c r="N544" i="40"/>
  <c r="N541" i="38"/>
  <c r="N546" i="33"/>
  <c r="C638" i="36"/>
  <c r="C636" i="46"/>
  <c r="C617" i="42"/>
  <c r="N544" i="34"/>
  <c r="C634" i="40"/>
  <c r="N538" i="44"/>
  <c r="N538" i="33"/>
  <c r="F568" i="25"/>
  <c r="F563" i="25"/>
  <c r="C614" i="33"/>
  <c r="C644" i="51"/>
  <c r="C640" i="33"/>
  <c r="C617" i="49"/>
  <c r="C635" i="48"/>
  <c r="C643" i="36"/>
  <c r="C616" i="34"/>
  <c r="C614" i="42"/>
  <c r="C641" i="48"/>
  <c r="N539" i="47"/>
  <c r="N538" i="41"/>
  <c r="C611" i="33"/>
  <c r="C614" i="49"/>
  <c r="C635" i="39"/>
  <c r="C614" i="43"/>
  <c r="C640" i="34"/>
  <c r="C613" i="29"/>
  <c r="C610" i="51"/>
  <c r="C640" i="36"/>
  <c r="F555" i="43"/>
  <c r="F540" i="30"/>
  <c r="N543" i="49"/>
  <c r="C635" i="24"/>
  <c r="N541" i="46"/>
  <c r="C618" i="52"/>
  <c r="N538" i="52"/>
  <c r="C618" i="25"/>
  <c r="C636" i="41"/>
  <c r="N541" i="48"/>
  <c r="C633" i="29"/>
  <c r="C616" i="49"/>
  <c r="C641" i="15"/>
  <c r="C640" i="38"/>
  <c r="C615" i="51"/>
  <c r="C637" i="36"/>
  <c r="C633" i="45"/>
  <c r="N544" i="39"/>
  <c r="F555" i="30"/>
  <c r="N539" i="26"/>
  <c r="C639" i="31"/>
  <c r="N542" i="50"/>
  <c r="J545" i="26"/>
  <c r="J546" i="26" s="1"/>
  <c r="AE544" i="28"/>
  <c r="AE545" i="28" s="1"/>
  <c r="AE544" i="50"/>
  <c r="AE545" i="50" s="1"/>
  <c r="AE544" i="26"/>
  <c r="AE545" i="26" s="1"/>
  <c r="J565" i="25"/>
  <c r="J566" i="25" s="1"/>
  <c r="R12" i="53"/>
  <c r="M12" i="53"/>
  <c r="J545" i="27"/>
  <c r="J546" i="27" s="1"/>
  <c r="J581" i="27"/>
  <c r="J582" i="27" s="1"/>
  <c r="J559" i="27"/>
  <c r="J560" i="27" s="1"/>
  <c r="J563" i="27"/>
  <c r="J564" i="27" s="1"/>
  <c r="O12" i="53"/>
  <c r="O9" i="53"/>
  <c r="AB12" i="53"/>
  <c r="AB9" i="53"/>
  <c r="L12" i="53"/>
  <c r="L9" i="53"/>
  <c r="AE544" i="44"/>
  <c r="AE545" i="44" s="1"/>
  <c r="AE544" i="49"/>
  <c r="AE545" i="49" s="1"/>
  <c r="AE544" i="24"/>
  <c r="AE545" i="24" s="1"/>
  <c r="AE544" i="51"/>
  <c r="AE545" i="51" s="1"/>
  <c r="AE544" i="31"/>
  <c r="AE545" i="31" s="1"/>
  <c r="J573" i="26"/>
  <c r="J574" i="26" s="1"/>
  <c r="P12" i="53"/>
  <c r="P9" i="53"/>
  <c r="J549" i="27"/>
  <c r="J550" i="27" s="1"/>
  <c r="J573" i="27"/>
  <c r="J574" i="27" s="1"/>
  <c r="J567" i="27"/>
  <c r="J568" i="27" s="1"/>
  <c r="Z12" i="53"/>
  <c r="Z9" i="53"/>
  <c r="T12" i="53"/>
  <c r="AE544" i="29"/>
  <c r="AE545" i="29" s="1"/>
  <c r="AE544" i="46"/>
  <c r="AE545" i="46" s="1"/>
  <c r="K12" i="53"/>
  <c r="M543" i="14"/>
  <c r="J555" i="25"/>
  <c r="J556" i="25" s="1"/>
  <c r="J557" i="27"/>
  <c r="J558" i="27" s="1"/>
  <c r="Q12" i="53"/>
  <c r="AD9" i="53"/>
  <c r="AD12" i="53"/>
  <c r="J557" i="42"/>
  <c r="J558" i="42" s="1"/>
  <c r="W12" i="53"/>
  <c r="AE544" i="37"/>
  <c r="AE545" i="37" s="1"/>
  <c r="AE544" i="38"/>
  <c r="AE545" i="38" s="1"/>
  <c r="AE544" i="15"/>
  <c r="AE545" i="15" s="1"/>
  <c r="AE544" i="34"/>
  <c r="AE545" i="34" s="1"/>
  <c r="J577" i="27"/>
  <c r="J578" i="27" s="1"/>
  <c r="M540" i="14"/>
  <c r="J575" i="26"/>
  <c r="J576" i="26" s="1"/>
  <c r="AE544" i="35"/>
  <c r="AE545" i="35" s="1"/>
  <c r="X9" i="53"/>
  <c r="X12" i="53"/>
  <c r="J547" i="27"/>
  <c r="J548" i="27" s="1"/>
  <c r="M537" i="14"/>
  <c r="AE544" i="40"/>
  <c r="AE545" i="40" s="1"/>
  <c r="AE544" i="32"/>
  <c r="AE545" i="32" s="1"/>
  <c r="AE544" i="33"/>
  <c r="AE545" i="33" s="1"/>
  <c r="J549" i="25"/>
  <c r="J550" i="25" s="1"/>
  <c r="J565" i="27"/>
  <c r="J566" i="27" s="1"/>
  <c r="AE9" i="53"/>
  <c r="AE12" i="53"/>
  <c r="AE544" i="27"/>
  <c r="AE545" i="27" s="1"/>
  <c r="AE544" i="36"/>
  <c r="AE545" i="36" s="1"/>
  <c r="AE544" i="30"/>
  <c r="AE545" i="30" s="1"/>
  <c r="AE544" i="42"/>
  <c r="AE545" i="42" s="1"/>
  <c r="J599" i="26"/>
  <c r="J600" i="26" s="1"/>
  <c r="U12" i="53"/>
  <c r="U9" i="53"/>
  <c r="J551" i="25"/>
  <c r="J552" i="25" s="1"/>
  <c r="C9" i="53"/>
  <c r="C12" i="53"/>
  <c r="AA12" i="53"/>
  <c r="AA9" i="53"/>
  <c r="AE544" i="45"/>
  <c r="AE545" i="45" s="1"/>
  <c r="AE544" i="48"/>
  <c r="AE545" i="48" s="1"/>
  <c r="AE544" i="52"/>
  <c r="AE545" i="52" s="1"/>
  <c r="AC12" i="53"/>
  <c r="J12" i="53"/>
  <c r="J549" i="26"/>
  <c r="J550" i="26" s="1"/>
  <c r="E9" i="53"/>
  <c r="E12" i="53"/>
  <c r="Y12" i="53"/>
  <c r="M546" i="14"/>
  <c r="AF12" i="53"/>
  <c r="H9" i="53"/>
  <c r="H12" i="53"/>
  <c r="S12" i="53"/>
  <c r="S9" i="53"/>
  <c r="AE544" i="25"/>
  <c r="AE545" i="25" s="1"/>
  <c r="AE544" i="39"/>
  <c r="AE545" i="39" s="1"/>
  <c r="AE544" i="47"/>
  <c r="AE545" i="47" s="1"/>
  <c r="AE544" i="43"/>
  <c r="AE545" i="43" s="1"/>
  <c r="AE544" i="41"/>
  <c r="AE545" i="41" s="1"/>
  <c r="F552" i="44"/>
  <c r="F540" i="44"/>
  <c r="F536" i="44"/>
  <c r="F562" i="44"/>
  <c r="F563" i="44"/>
  <c r="F548" i="44"/>
  <c r="F551" i="44"/>
  <c r="F570" i="44"/>
  <c r="F569" i="44"/>
  <c r="F553" i="44"/>
  <c r="F537" i="44"/>
  <c r="F567" i="44"/>
  <c r="F547" i="44"/>
  <c r="F560" i="44"/>
  <c r="F539" i="44"/>
  <c r="F541" i="44"/>
  <c r="F557" i="44"/>
  <c r="F566" i="44"/>
  <c r="F543" i="44"/>
  <c r="F556" i="44"/>
  <c r="F561" i="44"/>
  <c r="F549" i="44"/>
  <c r="F564" i="44"/>
  <c r="F538" i="44"/>
  <c r="F555" i="44"/>
  <c r="F550" i="44"/>
  <c r="F558" i="44"/>
  <c r="F542" i="44"/>
  <c r="F568" i="44"/>
  <c r="F554" i="44"/>
  <c r="F559" i="44"/>
  <c r="F535" i="44"/>
  <c r="F545" i="44"/>
  <c r="F546" i="44"/>
  <c r="F544" i="44"/>
  <c r="F565" i="44"/>
  <c r="N543" i="37"/>
  <c r="C618" i="50"/>
  <c r="C634" i="44"/>
  <c r="P538" i="50"/>
  <c r="N543" i="48"/>
  <c r="M535" i="24"/>
  <c r="N535" i="24" s="1"/>
  <c r="Q522" i="24"/>
  <c r="N545" i="24"/>
  <c r="N539" i="24"/>
  <c r="N536" i="24"/>
  <c r="N542" i="24"/>
  <c r="N546" i="24"/>
  <c r="C641" i="35"/>
  <c r="N544" i="38"/>
  <c r="C611" i="47"/>
  <c r="C633" i="37"/>
  <c r="C643" i="37"/>
  <c r="C640" i="37"/>
  <c r="C637" i="37"/>
  <c r="C635" i="37"/>
  <c r="C638" i="37"/>
  <c r="C634" i="37"/>
  <c r="C642" i="37"/>
  <c r="N541" i="49"/>
  <c r="F561" i="25"/>
  <c r="F554" i="25"/>
  <c r="C609" i="35"/>
  <c r="M535" i="45"/>
  <c r="N535" i="45" s="1"/>
  <c r="Q522" i="45"/>
  <c r="N545" i="45"/>
  <c r="N542" i="45"/>
  <c r="N539" i="45"/>
  <c r="N536" i="45"/>
  <c r="N546" i="45"/>
  <c r="C640" i="35"/>
  <c r="C639" i="35"/>
  <c r="C633" i="52"/>
  <c r="C640" i="52"/>
  <c r="C643" i="52"/>
  <c r="C638" i="52"/>
  <c r="C641" i="52"/>
  <c r="C634" i="52"/>
  <c r="C637" i="52"/>
  <c r="C644" i="52"/>
  <c r="C636" i="52"/>
  <c r="C639" i="36"/>
  <c r="C635" i="41"/>
  <c r="N543" i="24"/>
  <c r="F537" i="43"/>
  <c r="F542" i="43"/>
  <c r="F567" i="43"/>
  <c r="N544" i="42"/>
  <c r="N541" i="51"/>
  <c r="C612" i="52"/>
  <c r="C639" i="37"/>
  <c r="C615" i="50"/>
  <c r="F565" i="30"/>
  <c r="F561" i="30"/>
  <c r="F536" i="30"/>
  <c r="F569" i="30"/>
  <c r="N537" i="45"/>
  <c r="F568" i="52"/>
  <c r="F558" i="52"/>
  <c r="F535" i="52"/>
  <c r="F555" i="52"/>
  <c r="F559" i="52"/>
  <c r="F538" i="52"/>
  <c r="F565" i="52"/>
  <c r="F567" i="52"/>
  <c r="F566" i="52"/>
  <c r="F537" i="52"/>
  <c r="F545" i="52"/>
  <c r="F556" i="52"/>
  <c r="F539" i="52"/>
  <c r="F542" i="52"/>
  <c r="F551" i="52"/>
  <c r="F541" i="52"/>
  <c r="F562" i="52"/>
  <c r="F563" i="52"/>
  <c r="F549" i="52"/>
  <c r="F552" i="52"/>
  <c r="F554" i="52"/>
  <c r="F544" i="52"/>
  <c r="F560" i="52"/>
  <c r="F557" i="52"/>
  <c r="F548" i="52"/>
  <c r="F561" i="52"/>
  <c r="F569" i="52"/>
  <c r="F564" i="52"/>
  <c r="F547" i="52"/>
  <c r="F570" i="52"/>
  <c r="F553" i="52"/>
  <c r="F536" i="52"/>
  <c r="F543" i="52"/>
  <c r="F550" i="52"/>
  <c r="F540" i="52"/>
  <c r="F546" i="52"/>
  <c r="F539" i="49"/>
  <c r="F561" i="49"/>
  <c r="F553" i="49"/>
  <c r="F565" i="49"/>
  <c r="F551" i="49"/>
  <c r="F536" i="49"/>
  <c r="F544" i="49"/>
  <c r="F555" i="49"/>
  <c r="F560" i="49"/>
  <c r="F568" i="49"/>
  <c r="F562" i="49"/>
  <c r="F538" i="49"/>
  <c r="F569" i="49"/>
  <c r="F550" i="49"/>
  <c r="F541" i="49"/>
  <c r="F540" i="49"/>
  <c r="F567" i="49"/>
  <c r="F535" i="49"/>
  <c r="F549" i="49"/>
  <c r="F554" i="49"/>
  <c r="F542" i="49"/>
  <c r="F546" i="49"/>
  <c r="F547" i="49"/>
  <c r="F557" i="49"/>
  <c r="F537" i="49"/>
  <c r="F564" i="49"/>
  <c r="F570" i="49"/>
  <c r="F545" i="49"/>
  <c r="F558" i="49"/>
  <c r="F566" i="49"/>
  <c r="F543" i="49"/>
  <c r="F548" i="49"/>
  <c r="F552" i="49"/>
  <c r="F559" i="49"/>
  <c r="F563" i="49"/>
  <c r="F556" i="49"/>
  <c r="C618" i="37"/>
  <c r="C634" i="36"/>
  <c r="C643" i="39"/>
  <c r="Q522" i="27"/>
  <c r="M535" i="27"/>
  <c r="N535" i="27" s="1"/>
  <c r="N542" i="27"/>
  <c r="N545" i="27"/>
  <c r="N536" i="27"/>
  <c r="N539" i="27"/>
  <c r="N540" i="27"/>
  <c r="C609" i="34"/>
  <c r="F548" i="33"/>
  <c r="F559" i="33"/>
  <c r="F563" i="33"/>
  <c r="F566" i="33"/>
  <c r="F560" i="33"/>
  <c r="F550" i="33"/>
  <c r="F546" i="33"/>
  <c r="F565" i="33"/>
  <c r="F552" i="33"/>
  <c r="F544" i="33"/>
  <c r="F554" i="33"/>
  <c r="F539" i="33"/>
  <c r="F555" i="33"/>
  <c r="F558" i="33"/>
  <c r="F541" i="33"/>
  <c r="F564" i="33"/>
  <c r="F570" i="33"/>
  <c r="F545" i="33"/>
  <c r="F549" i="33"/>
  <c r="F551" i="33"/>
  <c r="F547" i="33"/>
  <c r="F568" i="33"/>
  <c r="F569" i="33"/>
  <c r="F561" i="33"/>
  <c r="F553" i="33"/>
  <c r="F536" i="33"/>
  <c r="F562" i="33"/>
  <c r="F535" i="33"/>
  <c r="F543" i="33"/>
  <c r="F557" i="33"/>
  <c r="F537" i="33"/>
  <c r="F540" i="33"/>
  <c r="F542" i="33"/>
  <c r="F538" i="33"/>
  <c r="F567" i="33"/>
  <c r="F556" i="33"/>
  <c r="C633" i="50"/>
  <c r="C640" i="50"/>
  <c r="C634" i="50"/>
  <c r="C637" i="50"/>
  <c r="C638" i="50"/>
  <c r="C641" i="50"/>
  <c r="C635" i="50"/>
  <c r="C643" i="50"/>
  <c r="N537" i="49"/>
  <c r="C639" i="43"/>
  <c r="C643" i="27"/>
  <c r="C638" i="38"/>
  <c r="C635" i="28"/>
  <c r="C616" i="37"/>
  <c r="C614" i="51"/>
  <c r="N540" i="37"/>
  <c r="Q522" i="25"/>
  <c r="M535" i="25"/>
  <c r="N535" i="25" s="1"/>
  <c r="N539" i="25"/>
  <c r="N536" i="25"/>
  <c r="N543" i="25"/>
  <c r="N545" i="25"/>
  <c r="N540" i="25"/>
  <c r="N542" i="25"/>
  <c r="N546" i="25"/>
  <c r="N541" i="25"/>
  <c r="C643" i="31"/>
  <c r="N546" i="37"/>
  <c r="C634" i="34"/>
  <c r="C619" i="49"/>
  <c r="N543" i="26"/>
  <c r="C639" i="15"/>
  <c r="C634" i="48"/>
  <c r="N538" i="24"/>
  <c r="C637" i="40"/>
  <c r="C633" i="40"/>
  <c r="Q522" i="47"/>
  <c r="C616" i="29"/>
  <c r="C638" i="15"/>
  <c r="C613" i="51"/>
  <c r="C633" i="38"/>
  <c r="C637" i="28"/>
  <c r="C634" i="33"/>
  <c r="C613" i="42"/>
  <c r="C616" i="50"/>
  <c r="C618" i="26"/>
  <c r="C643" i="44"/>
  <c r="N539" i="50"/>
  <c r="C610" i="46"/>
  <c r="N542" i="33"/>
  <c r="N540" i="48"/>
  <c r="N536" i="42"/>
  <c r="N544" i="50"/>
  <c r="C619" i="37"/>
  <c r="Q522" i="32"/>
  <c r="M535" i="32"/>
  <c r="N535" i="32" s="1"/>
  <c r="N536" i="32"/>
  <c r="N545" i="32"/>
  <c r="N542" i="32"/>
  <c r="N539" i="32"/>
  <c r="N537" i="32"/>
  <c r="N546" i="32"/>
  <c r="F564" i="43"/>
  <c r="F564" i="14"/>
  <c r="F570" i="14"/>
  <c r="F544" i="14"/>
  <c r="F541" i="14"/>
  <c r="F548" i="14"/>
  <c r="F540" i="14"/>
  <c r="F567" i="14"/>
  <c r="F539" i="14"/>
  <c r="F543" i="14"/>
  <c r="F555" i="14"/>
  <c r="F536" i="14"/>
  <c r="F551" i="14"/>
  <c r="F542" i="14"/>
  <c r="F553" i="14"/>
  <c r="F549" i="14"/>
  <c r="F538" i="14"/>
  <c r="F554" i="14"/>
  <c r="F545" i="14"/>
  <c r="F568" i="14"/>
  <c r="F537" i="14"/>
  <c r="F562" i="14"/>
  <c r="F557" i="14"/>
  <c r="F559" i="14"/>
  <c r="F552" i="14"/>
  <c r="F550" i="14"/>
  <c r="F556" i="14"/>
  <c r="F546" i="14"/>
  <c r="F558" i="14"/>
  <c r="F565" i="14"/>
  <c r="F561" i="14"/>
  <c r="F569" i="14"/>
  <c r="F566" i="14"/>
  <c r="F560" i="14"/>
  <c r="F563" i="14"/>
  <c r="F535" i="14"/>
  <c r="F547" i="14"/>
  <c r="F538" i="50"/>
  <c r="F563" i="50"/>
  <c r="F559" i="50"/>
  <c r="F552" i="50"/>
  <c r="F570" i="50"/>
  <c r="F535" i="50"/>
  <c r="F567" i="50"/>
  <c r="F565" i="50"/>
  <c r="F551" i="50"/>
  <c r="F540" i="50"/>
  <c r="F568" i="50"/>
  <c r="F543" i="50"/>
  <c r="F554" i="50"/>
  <c r="F561" i="50"/>
  <c r="F542" i="50"/>
  <c r="F556" i="50"/>
  <c r="F564" i="50"/>
  <c r="F558" i="50"/>
  <c r="F562" i="50"/>
  <c r="F541" i="50"/>
  <c r="F539" i="50"/>
  <c r="F546" i="50"/>
  <c r="F537" i="50"/>
  <c r="F553" i="50"/>
  <c r="F566" i="50"/>
  <c r="F555" i="50"/>
  <c r="F560" i="50"/>
  <c r="F545" i="50"/>
  <c r="F547" i="50"/>
  <c r="F544" i="50"/>
  <c r="F550" i="50"/>
  <c r="F548" i="50"/>
  <c r="F536" i="50"/>
  <c r="F549" i="50"/>
  <c r="F557" i="50"/>
  <c r="F569" i="50"/>
  <c r="C612" i="26"/>
  <c r="C619" i="26"/>
  <c r="C614" i="26"/>
  <c r="C613" i="26"/>
  <c r="C617" i="26"/>
  <c r="Q522" i="46"/>
  <c r="M535" i="46"/>
  <c r="N535" i="46" s="1"/>
  <c r="N542" i="46"/>
  <c r="N539" i="46"/>
  <c r="N536" i="46"/>
  <c r="N545" i="46"/>
  <c r="N543" i="46"/>
  <c r="N540" i="46"/>
  <c r="N537" i="34"/>
  <c r="M541" i="30"/>
  <c r="F549" i="38"/>
  <c r="F559" i="38"/>
  <c r="F564" i="38"/>
  <c r="F557" i="38"/>
  <c r="F566" i="38"/>
  <c r="F550" i="38"/>
  <c r="F555" i="38"/>
  <c r="F561" i="38"/>
  <c r="F565" i="38"/>
  <c r="F545" i="38"/>
  <c r="F569" i="38"/>
  <c r="F556" i="38"/>
  <c r="F542" i="38"/>
  <c r="F547" i="38"/>
  <c r="F553" i="38"/>
  <c r="F552" i="38"/>
  <c r="F563" i="38"/>
  <c r="F535" i="38"/>
  <c r="F567" i="38"/>
  <c r="F537" i="38"/>
  <c r="F554" i="38"/>
  <c r="F551" i="38"/>
  <c r="F539" i="38"/>
  <c r="F558" i="38"/>
  <c r="F560" i="38"/>
  <c r="F568" i="38"/>
  <c r="F546" i="38"/>
  <c r="F544" i="38"/>
  <c r="F538" i="38"/>
  <c r="F548" i="38"/>
  <c r="F543" i="38"/>
  <c r="F570" i="38"/>
  <c r="F562" i="38"/>
  <c r="F541" i="38"/>
  <c r="F536" i="38"/>
  <c r="F540" i="38"/>
  <c r="C614" i="35"/>
  <c r="Q522" i="31"/>
  <c r="M535" i="31"/>
  <c r="N535" i="31" s="1"/>
  <c r="N545" i="31"/>
  <c r="N542" i="31"/>
  <c r="N536" i="31"/>
  <c r="N539" i="31"/>
  <c r="F562" i="25"/>
  <c r="F555" i="25"/>
  <c r="F565" i="25"/>
  <c r="C643" i="35"/>
  <c r="C633" i="43"/>
  <c r="C640" i="43"/>
  <c r="C637" i="43"/>
  <c r="C634" i="43"/>
  <c r="C643" i="43"/>
  <c r="C641" i="43"/>
  <c r="C635" i="43"/>
  <c r="C639" i="52"/>
  <c r="C635" i="52"/>
  <c r="N544" i="45"/>
  <c r="F553" i="43"/>
  <c r="F558" i="43"/>
  <c r="F561" i="43"/>
  <c r="F559" i="43"/>
  <c r="C638" i="43"/>
  <c r="C636" i="39"/>
  <c r="N541" i="37"/>
  <c r="N537" i="36"/>
  <c r="F550" i="30"/>
  <c r="F560" i="30"/>
  <c r="F551" i="30"/>
  <c r="C633" i="36"/>
  <c r="C637" i="39"/>
  <c r="C642" i="27"/>
  <c r="C633" i="41"/>
  <c r="C640" i="41"/>
  <c r="C634" i="41"/>
  <c r="C637" i="41"/>
  <c r="C641" i="41"/>
  <c r="C638" i="41"/>
  <c r="C643" i="41"/>
  <c r="C644" i="41"/>
  <c r="C609" i="26"/>
  <c r="C636" i="32"/>
  <c r="C640" i="32"/>
  <c r="N541" i="43"/>
  <c r="C637" i="27"/>
  <c r="C638" i="40"/>
  <c r="C611" i="30"/>
  <c r="C634" i="45"/>
  <c r="C642" i="25"/>
  <c r="C617" i="52"/>
  <c r="C634" i="31"/>
  <c r="N545" i="37"/>
  <c r="C643" i="34"/>
  <c r="C620" i="49"/>
  <c r="N545" i="26"/>
  <c r="N538" i="47"/>
  <c r="C640" i="48"/>
  <c r="M544" i="30"/>
  <c r="C612" i="35"/>
  <c r="C641" i="40"/>
  <c r="N535" i="47"/>
  <c r="C634" i="15"/>
  <c r="C609" i="51"/>
  <c r="N538" i="37"/>
  <c r="C638" i="28"/>
  <c r="C643" i="33"/>
  <c r="C620" i="42"/>
  <c r="C611" i="50"/>
  <c r="C638" i="44"/>
  <c r="C633" i="44"/>
  <c r="N546" i="50"/>
  <c r="C612" i="42"/>
  <c r="C612" i="46"/>
  <c r="Q522" i="33"/>
  <c r="N546" i="48"/>
  <c r="N540" i="42"/>
  <c r="C612" i="37"/>
  <c r="C633" i="26"/>
  <c r="C634" i="26"/>
  <c r="C643" i="26"/>
  <c r="C637" i="26"/>
  <c r="C640" i="26"/>
  <c r="C635" i="26"/>
  <c r="C642" i="26"/>
  <c r="C638" i="26"/>
  <c r="C641" i="26"/>
  <c r="N541" i="32"/>
  <c r="C609" i="25"/>
  <c r="C610" i="25"/>
  <c r="C620" i="25"/>
  <c r="C616" i="25"/>
  <c r="C613" i="25"/>
  <c r="C619" i="25"/>
  <c r="N541" i="52"/>
  <c r="M535" i="51"/>
  <c r="N535" i="51" s="1"/>
  <c r="Q522" i="51"/>
  <c r="N542" i="51"/>
  <c r="N536" i="51"/>
  <c r="N540" i="51"/>
  <c r="N539" i="51"/>
  <c r="N543" i="51"/>
  <c r="N545" i="51"/>
  <c r="N546" i="51"/>
  <c r="M543" i="28"/>
  <c r="F566" i="25"/>
  <c r="F552" i="25"/>
  <c r="F551" i="25"/>
  <c r="C609" i="47"/>
  <c r="C616" i="47"/>
  <c r="C620" i="47"/>
  <c r="C613" i="47"/>
  <c r="C619" i="47"/>
  <c r="C610" i="47"/>
  <c r="C633" i="35"/>
  <c r="F535" i="48"/>
  <c r="F554" i="48"/>
  <c r="F562" i="48"/>
  <c r="F555" i="48"/>
  <c r="F539" i="48"/>
  <c r="F567" i="48"/>
  <c r="F569" i="48"/>
  <c r="F543" i="48"/>
  <c r="F563" i="48"/>
  <c r="F556" i="48"/>
  <c r="F553" i="48"/>
  <c r="F570" i="48"/>
  <c r="F551" i="48"/>
  <c r="F564" i="48"/>
  <c r="F559" i="48"/>
  <c r="F552" i="48"/>
  <c r="F548" i="48"/>
  <c r="F550" i="48"/>
  <c r="F542" i="48"/>
  <c r="F538" i="48"/>
  <c r="F568" i="48"/>
  <c r="F545" i="48"/>
  <c r="F541" i="48"/>
  <c r="F537" i="48"/>
  <c r="F540" i="48"/>
  <c r="F560" i="48"/>
  <c r="F558" i="48"/>
  <c r="F566" i="48"/>
  <c r="F536" i="48"/>
  <c r="F565" i="48"/>
  <c r="F549" i="48"/>
  <c r="F561" i="48"/>
  <c r="F546" i="48"/>
  <c r="F557" i="48"/>
  <c r="F544" i="48"/>
  <c r="F547" i="48"/>
  <c r="C644" i="37"/>
  <c r="C644" i="36"/>
  <c r="F546" i="43"/>
  <c r="F550" i="43"/>
  <c r="F569" i="43"/>
  <c r="F563" i="43"/>
  <c r="F536" i="43"/>
  <c r="N544" i="51"/>
  <c r="F555" i="34"/>
  <c r="F550" i="34"/>
  <c r="F541" i="34"/>
  <c r="F565" i="34"/>
  <c r="F546" i="34"/>
  <c r="F551" i="34"/>
  <c r="F561" i="34"/>
  <c r="F552" i="34"/>
  <c r="F564" i="34"/>
  <c r="F538" i="34"/>
  <c r="F549" i="34"/>
  <c r="F553" i="34"/>
  <c r="F548" i="34"/>
  <c r="F560" i="34"/>
  <c r="F543" i="34"/>
  <c r="F539" i="34"/>
  <c r="F544" i="34"/>
  <c r="F570" i="34"/>
  <c r="F557" i="34"/>
  <c r="F535" i="34"/>
  <c r="F537" i="34"/>
  <c r="F554" i="34"/>
  <c r="F567" i="34"/>
  <c r="F562" i="34"/>
  <c r="F556" i="34"/>
  <c r="F558" i="34"/>
  <c r="F545" i="34"/>
  <c r="F569" i="34"/>
  <c r="F563" i="34"/>
  <c r="F542" i="34"/>
  <c r="F559" i="34"/>
  <c r="F566" i="34"/>
  <c r="F540" i="34"/>
  <c r="F536" i="34"/>
  <c r="F547" i="34"/>
  <c r="F568" i="34"/>
  <c r="F536" i="40"/>
  <c r="F552" i="40"/>
  <c r="F547" i="40"/>
  <c r="F539" i="40"/>
  <c r="F535" i="40"/>
  <c r="F561" i="40"/>
  <c r="F565" i="40"/>
  <c r="F546" i="40"/>
  <c r="F551" i="40"/>
  <c r="F540" i="40"/>
  <c r="F563" i="40"/>
  <c r="F570" i="40"/>
  <c r="F542" i="40"/>
  <c r="F557" i="40"/>
  <c r="F567" i="40"/>
  <c r="F544" i="40"/>
  <c r="F568" i="40"/>
  <c r="F566" i="40"/>
  <c r="F550" i="40"/>
  <c r="F543" i="40"/>
  <c r="F541" i="40"/>
  <c r="F545" i="40"/>
  <c r="F559" i="40"/>
  <c r="F554" i="40"/>
  <c r="F569" i="40"/>
  <c r="F562" i="40"/>
  <c r="F556" i="40"/>
  <c r="F549" i="40"/>
  <c r="F558" i="40"/>
  <c r="F564" i="40"/>
  <c r="F537" i="40"/>
  <c r="F560" i="40"/>
  <c r="F553" i="40"/>
  <c r="F555" i="40"/>
  <c r="F538" i="40"/>
  <c r="F548" i="40"/>
  <c r="C615" i="29"/>
  <c r="C638" i="34"/>
  <c r="N537" i="37"/>
  <c r="F539" i="30"/>
  <c r="F543" i="30"/>
  <c r="F549" i="30"/>
  <c r="F556" i="30"/>
  <c r="N541" i="15"/>
  <c r="C644" i="15"/>
  <c r="N538" i="48"/>
  <c r="C635" i="36"/>
  <c r="N541" i="47"/>
  <c r="C633" i="39"/>
  <c r="Q522" i="38"/>
  <c r="M535" i="38"/>
  <c r="N535" i="38" s="1"/>
  <c r="N542" i="38"/>
  <c r="N545" i="38"/>
  <c r="N539" i="38"/>
  <c r="N536" i="38"/>
  <c r="N540" i="38"/>
  <c r="N537" i="38"/>
  <c r="N543" i="38"/>
  <c r="N546" i="38"/>
  <c r="N543" i="33"/>
  <c r="C611" i="34"/>
  <c r="C610" i="26"/>
  <c r="C633" i="24"/>
  <c r="C643" i="24"/>
  <c r="C640" i="24"/>
  <c r="C637" i="24"/>
  <c r="C641" i="24"/>
  <c r="C638" i="24"/>
  <c r="C634" i="24"/>
  <c r="C644" i="31"/>
  <c r="N544" i="46"/>
  <c r="N537" i="42"/>
  <c r="F563" i="28"/>
  <c r="F569" i="28"/>
  <c r="F570" i="28"/>
  <c r="F566" i="28"/>
  <c r="F561" i="28"/>
  <c r="F547" i="28"/>
  <c r="F557" i="28"/>
  <c r="F564" i="28"/>
  <c r="F537" i="28"/>
  <c r="F541" i="28"/>
  <c r="F545" i="28"/>
  <c r="F538" i="28"/>
  <c r="F540" i="28"/>
  <c r="F550" i="28"/>
  <c r="F544" i="28"/>
  <c r="F560" i="28"/>
  <c r="F542" i="28"/>
  <c r="F536" i="28"/>
  <c r="F539" i="28"/>
  <c r="F551" i="28"/>
  <c r="F553" i="28"/>
  <c r="F554" i="28"/>
  <c r="F562" i="28"/>
  <c r="F543" i="28"/>
  <c r="F548" i="28"/>
  <c r="F555" i="28"/>
  <c r="F558" i="28"/>
  <c r="F556" i="28"/>
  <c r="F546" i="28"/>
  <c r="F565" i="28"/>
  <c r="F568" i="28"/>
  <c r="F567" i="28"/>
  <c r="F549" i="28"/>
  <c r="F552" i="28"/>
  <c r="F559" i="28"/>
  <c r="F535" i="28"/>
  <c r="N538" i="39"/>
  <c r="N537" i="26"/>
  <c r="C615" i="31"/>
  <c r="C638" i="39"/>
  <c r="C614" i="47"/>
  <c r="C639" i="45"/>
  <c r="C637" i="31"/>
  <c r="N539" i="37"/>
  <c r="C637" i="34"/>
  <c r="C610" i="49"/>
  <c r="N542" i="26"/>
  <c r="N541" i="36"/>
  <c r="C637" i="48"/>
  <c r="C635" i="40"/>
  <c r="N540" i="47"/>
  <c r="M538" i="30"/>
  <c r="C638" i="32"/>
  <c r="C618" i="51"/>
  <c r="C643" i="15"/>
  <c r="C637" i="38"/>
  <c r="C634" i="28"/>
  <c r="N544" i="31"/>
  <c r="C637" i="33"/>
  <c r="C610" i="42"/>
  <c r="C619" i="50"/>
  <c r="C635" i="44"/>
  <c r="C635" i="35"/>
  <c r="N543" i="50"/>
  <c r="N541" i="27"/>
  <c r="N535" i="33"/>
  <c r="N545" i="48"/>
  <c r="N542" i="42"/>
  <c r="C643" i="29"/>
  <c r="C635" i="45"/>
  <c r="F564" i="41"/>
  <c r="F535" i="41"/>
  <c r="F551" i="41"/>
  <c r="F553" i="41"/>
  <c r="F555" i="41"/>
  <c r="F567" i="41"/>
  <c r="F568" i="41"/>
  <c r="F562" i="41"/>
  <c r="F536" i="41"/>
  <c r="F569" i="41"/>
  <c r="F558" i="41"/>
  <c r="F549" i="41"/>
  <c r="F556" i="41"/>
  <c r="F545" i="41"/>
  <c r="F559" i="41"/>
  <c r="F561" i="41"/>
  <c r="F546" i="41"/>
  <c r="F566" i="41"/>
  <c r="F541" i="41"/>
  <c r="F557" i="41"/>
  <c r="F544" i="41"/>
  <c r="F542" i="41"/>
  <c r="F554" i="41"/>
  <c r="F540" i="41"/>
  <c r="F543" i="41"/>
  <c r="F570" i="41"/>
  <c r="F539" i="41"/>
  <c r="F565" i="41"/>
  <c r="F550" i="41"/>
  <c r="F537" i="41"/>
  <c r="F538" i="41"/>
  <c r="F552" i="41"/>
  <c r="F547" i="41"/>
  <c r="F548" i="41"/>
  <c r="F563" i="41"/>
  <c r="F560" i="41"/>
  <c r="F538" i="31"/>
  <c r="F570" i="31"/>
  <c r="F557" i="31"/>
  <c r="F565" i="31"/>
  <c r="F552" i="31"/>
  <c r="F567" i="31"/>
  <c r="F556" i="31"/>
  <c r="F542" i="31"/>
  <c r="F550" i="31"/>
  <c r="F539" i="31"/>
  <c r="F555" i="31"/>
  <c r="F553" i="31"/>
  <c r="F568" i="31"/>
  <c r="F561" i="31"/>
  <c r="F560" i="31"/>
  <c r="F537" i="31"/>
  <c r="F540" i="31"/>
  <c r="F562" i="31"/>
  <c r="F554" i="31"/>
  <c r="F535" i="31"/>
  <c r="F546" i="31"/>
  <c r="F545" i="31"/>
  <c r="F563" i="31"/>
  <c r="F543" i="31"/>
  <c r="F549" i="31"/>
  <c r="F544" i="31"/>
  <c r="F548" i="31"/>
  <c r="F551" i="31"/>
  <c r="F566" i="31"/>
  <c r="F536" i="31"/>
  <c r="F564" i="31"/>
  <c r="F558" i="31"/>
  <c r="F569" i="31"/>
  <c r="F559" i="31"/>
  <c r="F547" i="31"/>
  <c r="F541" i="31"/>
  <c r="F570" i="24"/>
  <c r="F556" i="24"/>
  <c r="F566" i="24"/>
  <c r="F542" i="24"/>
  <c r="F547" i="24"/>
  <c r="F564" i="24"/>
  <c r="F565" i="24"/>
  <c r="F553" i="24"/>
  <c r="F537" i="24"/>
  <c r="F543" i="24"/>
  <c r="F552" i="24"/>
  <c r="F551" i="24"/>
  <c r="F544" i="24"/>
  <c r="F535" i="24"/>
  <c r="F546" i="24"/>
  <c r="F540" i="24"/>
  <c r="F548" i="24"/>
  <c r="F558" i="24"/>
  <c r="F567" i="24"/>
  <c r="F538" i="24"/>
  <c r="F539" i="24"/>
  <c r="F563" i="24"/>
  <c r="F559" i="24"/>
  <c r="F562" i="24"/>
  <c r="F550" i="24"/>
  <c r="F569" i="24"/>
  <c r="F568" i="24"/>
  <c r="F561" i="24"/>
  <c r="F545" i="24"/>
  <c r="F549" i="24"/>
  <c r="F560" i="24"/>
  <c r="F541" i="24"/>
  <c r="F557" i="24"/>
  <c r="F554" i="24"/>
  <c r="F536" i="24"/>
  <c r="F555" i="24"/>
  <c r="F560" i="43"/>
  <c r="C634" i="35"/>
  <c r="M540" i="30"/>
  <c r="C609" i="50"/>
  <c r="N544" i="43"/>
  <c r="C611" i="35"/>
  <c r="C637" i="35"/>
  <c r="N538" i="51"/>
  <c r="C635" i="51"/>
  <c r="N540" i="52"/>
  <c r="M535" i="52"/>
  <c r="N535" i="52" s="1"/>
  <c r="Q522" i="52"/>
  <c r="N545" i="52"/>
  <c r="N539" i="52"/>
  <c r="N537" i="52"/>
  <c r="N543" i="52"/>
  <c r="N542" i="52"/>
  <c r="N546" i="52"/>
  <c r="N536" i="52"/>
  <c r="N537" i="43"/>
  <c r="M535" i="44"/>
  <c r="N535" i="44" s="1"/>
  <c r="Q522" i="44"/>
  <c r="N536" i="44"/>
  <c r="N542" i="44"/>
  <c r="N546" i="44"/>
  <c r="N539" i="44"/>
  <c r="N537" i="44"/>
  <c r="N545" i="44"/>
  <c r="C642" i="51"/>
  <c r="N546" i="47"/>
  <c r="F570" i="25"/>
  <c r="F560" i="25"/>
  <c r="F549" i="25"/>
  <c r="F559" i="25"/>
  <c r="C633" i="47"/>
  <c r="C640" i="47"/>
  <c r="C634" i="47"/>
  <c r="C637" i="47"/>
  <c r="C643" i="47"/>
  <c r="C641" i="47"/>
  <c r="C635" i="47"/>
  <c r="C644" i="47"/>
  <c r="C638" i="47"/>
  <c r="C620" i="26"/>
  <c r="M522" i="28"/>
  <c r="C617" i="40"/>
  <c r="C609" i="43"/>
  <c r="C616" i="43"/>
  <c r="C613" i="43"/>
  <c r="C611" i="43"/>
  <c r="C610" i="43"/>
  <c r="C619" i="43"/>
  <c r="C620" i="43"/>
  <c r="C639" i="27"/>
  <c r="C636" i="27"/>
  <c r="C641" i="27"/>
  <c r="C635" i="27"/>
  <c r="C644" i="27"/>
  <c r="C640" i="27"/>
  <c r="C638" i="27"/>
  <c r="C617" i="29"/>
  <c r="F539" i="43"/>
  <c r="F556" i="43"/>
  <c r="F554" i="43"/>
  <c r="F540" i="43"/>
  <c r="F552" i="43"/>
  <c r="N538" i="34"/>
  <c r="C633" i="51"/>
  <c r="C643" i="51"/>
  <c r="C637" i="51"/>
  <c r="C634" i="51"/>
  <c r="C640" i="51"/>
  <c r="C641" i="51"/>
  <c r="C638" i="51"/>
  <c r="C641" i="46"/>
  <c r="D522" i="30"/>
  <c r="C634" i="49"/>
  <c r="C617" i="51"/>
  <c r="F557" i="30"/>
  <c r="F570" i="30"/>
  <c r="F563" i="30"/>
  <c r="F541" i="30"/>
  <c r="F537" i="37"/>
  <c r="F549" i="37"/>
  <c r="F560" i="37"/>
  <c r="F562" i="37"/>
  <c r="F548" i="37"/>
  <c r="F547" i="37"/>
  <c r="F568" i="37"/>
  <c r="F540" i="37"/>
  <c r="F569" i="37"/>
  <c r="F546" i="37"/>
  <c r="F564" i="37"/>
  <c r="F545" i="37"/>
  <c r="F535" i="37"/>
  <c r="F558" i="37"/>
  <c r="F539" i="37"/>
  <c r="F536" i="37"/>
  <c r="F552" i="37"/>
  <c r="F556" i="37"/>
  <c r="F554" i="37"/>
  <c r="F557" i="37"/>
  <c r="F559" i="37"/>
  <c r="F543" i="37"/>
  <c r="F551" i="37"/>
  <c r="F566" i="37"/>
  <c r="F544" i="37"/>
  <c r="F553" i="37"/>
  <c r="F563" i="37"/>
  <c r="F555" i="37"/>
  <c r="F541" i="37"/>
  <c r="F550" i="37"/>
  <c r="F538" i="37"/>
  <c r="F542" i="37"/>
  <c r="F565" i="37"/>
  <c r="F567" i="37"/>
  <c r="F561" i="37"/>
  <c r="F570" i="37"/>
  <c r="F551" i="35"/>
  <c r="F547" i="35"/>
  <c r="F544" i="35"/>
  <c r="F568" i="35"/>
  <c r="F566" i="35"/>
  <c r="F542" i="35"/>
  <c r="F554" i="35"/>
  <c r="F563" i="35"/>
  <c r="F543" i="35"/>
  <c r="F545" i="35"/>
  <c r="F549" i="35"/>
  <c r="F569" i="35"/>
  <c r="F540" i="35"/>
  <c r="F557" i="35"/>
  <c r="F565" i="35"/>
  <c r="F564" i="35"/>
  <c r="F548" i="35"/>
  <c r="F539" i="35"/>
  <c r="F570" i="35"/>
  <c r="F546" i="35"/>
  <c r="F552" i="35"/>
  <c r="F541" i="35"/>
  <c r="F535" i="35"/>
  <c r="F555" i="35"/>
  <c r="F562" i="35"/>
  <c r="F556" i="35"/>
  <c r="F560" i="35"/>
  <c r="F561" i="35"/>
  <c r="F536" i="35"/>
  <c r="F559" i="35"/>
  <c r="F553" i="35"/>
  <c r="F567" i="35"/>
  <c r="F550" i="35"/>
  <c r="F538" i="35"/>
  <c r="F558" i="35"/>
  <c r="F537" i="35"/>
  <c r="N543" i="44"/>
  <c r="M535" i="34"/>
  <c r="N535" i="34" s="1"/>
  <c r="Q522" i="34"/>
  <c r="N546" i="34"/>
  <c r="N540" i="34"/>
  <c r="N536" i="34"/>
  <c r="N542" i="34"/>
  <c r="N539" i="34"/>
  <c r="N545" i="34"/>
  <c r="C640" i="39"/>
  <c r="M535" i="29"/>
  <c r="C642" i="38"/>
  <c r="N544" i="48"/>
  <c r="C615" i="40"/>
  <c r="G522" i="29"/>
  <c r="N546" i="29" s="1"/>
  <c r="N544" i="24"/>
  <c r="C637" i="49"/>
  <c r="C633" i="46"/>
  <c r="C643" i="46"/>
  <c r="C637" i="46"/>
  <c r="C634" i="46"/>
  <c r="C635" i="46"/>
  <c r="C640" i="46"/>
  <c r="C638" i="46"/>
  <c r="C633" i="27"/>
  <c r="N546" i="46"/>
  <c r="M537" i="30"/>
  <c r="C617" i="35"/>
  <c r="C615" i="35"/>
  <c r="J522" i="28"/>
  <c r="C617" i="25"/>
  <c r="C609" i="31"/>
  <c r="C616" i="31"/>
  <c r="C619" i="31"/>
  <c r="C614" i="31"/>
  <c r="C620" i="31"/>
  <c r="C610" i="31"/>
  <c r="C613" i="31"/>
  <c r="C614" i="50"/>
  <c r="Q522" i="37"/>
  <c r="C633" i="34"/>
  <c r="C613" i="49"/>
  <c r="N535" i="26"/>
  <c r="C643" i="48"/>
  <c r="C636" i="40"/>
  <c r="N542" i="47"/>
  <c r="C618" i="49"/>
  <c r="C618" i="33"/>
  <c r="N544" i="25"/>
  <c r="C633" i="15"/>
  <c r="C635" i="38"/>
  <c r="C612" i="25"/>
  <c r="C641" i="28"/>
  <c r="C635" i="33"/>
  <c r="C636" i="33"/>
  <c r="C616" i="42"/>
  <c r="C610" i="50"/>
  <c r="C641" i="44"/>
  <c r="C615" i="43"/>
  <c r="N537" i="50"/>
  <c r="C642" i="29"/>
  <c r="C618" i="42"/>
  <c r="C619" i="35"/>
  <c r="N542" i="48"/>
  <c r="N546" i="42"/>
  <c r="C637" i="29"/>
  <c r="C615" i="47"/>
  <c r="F565" i="43"/>
  <c r="F559" i="30"/>
  <c r="C639" i="41"/>
  <c r="C642" i="44"/>
  <c r="C611" i="37"/>
  <c r="F547" i="25"/>
  <c r="C642" i="39"/>
  <c r="N541" i="44"/>
  <c r="C644" i="26"/>
  <c r="N538" i="15"/>
  <c r="C609" i="37"/>
  <c r="C638" i="49"/>
  <c r="C644" i="39"/>
  <c r="F549" i="43"/>
  <c r="F551" i="43"/>
  <c r="F566" i="43"/>
  <c r="F535" i="43"/>
  <c r="F557" i="43"/>
  <c r="C617" i="43"/>
  <c r="N541" i="34"/>
  <c r="N543" i="31"/>
  <c r="C609" i="40"/>
  <c r="C616" i="40"/>
  <c r="C610" i="40"/>
  <c r="C613" i="40"/>
  <c r="C620" i="40"/>
  <c r="C619" i="40"/>
  <c r="C609" i="52"/>
  <c r="C613" i="52"/>
  <c r="C614" i="52"/>
  <c r="C620" i="52"/>
  <c r="C616" i="52"/>
  <c r="C619" i="52"/>
  <c r="C610" i="52"/>
  <c r="C611" i="52"/>
  <c r="C633" i="25"/>
  <c r="C640" i="25"/>
  <c r="C637" i="25"/>
  <c r="C634" i="25"/>
  <c r="C643" i="25"/>
  <c r="C641" i="25"/>
  <c r="C636" i="37"/>
  <c r="F547" i="30"/>
  <c r="F566" i="30"/>
  <c r="F545" i="30"/>
  <c r="F553" i="30"/>
  <c r="F566" i="47"/>
  <c r="F555" i="47"/>
  <c r="F560" i="47"/>
  <c r="F553" i="47"/>
  <c r="F543" i="47"/>
  <c r="F541" i="47"/>
  <c r="F539" i="47"/>
  <c r="F537" i="47"/>
  <c r="F556" i="47"/>
  <c r="F559" i="47"/>
  <c r="F542" i="47"/>
  <c r="F546" i="47"/>
  <c r="F548" i="47"/>
  <c r="F569" i="47"/>
  <c r="F557" i="47"/>
  <c r="F565" i="47"/>
  <c r="F564" i="47"/>
  <c r="F545" i="47"/>
  <c r="F540" i="47"/>
  <c r="F570" i="47"/>
  <c r="F554" i="47"/>
  <c r="F547" i="47"/>
  <c r="F567" i="47"/>
  <c r="F561" i="47"/>
  <c r="F535" i="47"/>
  <c r="F558" i="47"/>
  <c r="F549" i="47"/>
  <c r="F568" i="47"/>
  <c r="F563" i="47"/>
  <c r="F536" i="47"/>
  <c r="F551" i="47"/>
  <c r="F550" i="47"/>
  <c r="F552" i="47"/>
  <c r="F562" i="47"/>
  <c r="F538" i="47"/>
  <c r="F544" i="47"/>
  <c r="C644" i="49"/>
  <c r="C617" i="31"/>
  <c r="C636" i="45"/>
  <c r="F535" i="39"/>
  <c r="F566" i="39"/>
  <c r="F555" i="39"/>
  <c r="F556" i="39"/>
  <c r="F569" i="39"/>
  <c r="F552" i="39"/>
  <c r="F549" i="39"/>
  <c r="F537" i="39"/>
  <c r="F538" i="39"/>
  <c r="F548" i="39"/>
  <c r="F547" i="39"/>
  <c r="F539" i="39"/>
  <c r="F567" i="39"/>
  <c r="F541" i="39"/>
  <c r="F545" i="39"/>
  <c r="F560" i="39"/>
  <c r="F542" i="39"/>
  <c r="F562" i="39"/>
  <c r="F553" i="39"/>
  <c r="F554" i="39"/>
  <c r="F546" i="39"/>
  <c r="F558" i="39"/>
  <c r="F561" i="39"/>
  <c r="F551" i="39"/>
  <c r="F559" i="39"/>
  <c r="F565" i="39"/>
  <c r="F563" i="39"/>
  <c r="F557" i="39"/>
  <c r="F543" i="39"/>
  <c r="F550" i="39"/>
  <c r="F536" i="39"/>
  <c r="F564" i="39"/>
  <c r="F570" i="39"/>
  <c r="F540" i="39"/>
  <c r="F544" i="39"/>
  <c r="F568" i="39"/>
  <c r="F538" i="46"/>
  <c r="F560" i="46"/>
  <c r="F555" i="46"/>
  <c r="F570" i="46"/>
  <c r="F535" i="46"/>
  <c r="F549" i="46"/>
  <c r="F568" i="46"/>
  <c r="F563" i="46"/>
  <c r="F536" i="46"/>
  <c r="F557" i="46"/>
  <c r="F558" i="46"/>
  <c r="F537" i="46"/>
  <c r="F554" i="46"/>
  <c r="F559" i="46"/>
  <c r="F552" i="46"/>
  <c r="F566" i="46"/>
  <c r="F556" i="46"/>
  <c r="F553" i="46"/>
  <c r="F569" i="46"/>
  <c r="F544" i="46"/>
  <c r="F541" i="46"/>
  <c r="F551" i="46"/>
  <c r="F545" i="46"/>
  <c r="F548" i="46"/>
  <c r="F561" i="46"/>
  <c r="F546" i="46"/>
  <c r="F542" i="46"/>
  <c r="F539" i="46"/>
  <c r="F550" i="46"/>
  <c r="F567" i="46"/>
  <c r="F540" i="46"/>
  <c r="F564" i="46"/>
  <c r="F547" i="46"/>
  <c r="F562" i="46"/>
  <c r="F565" i="46"/>
  <c r="F543" i="46"/>
  <c r="N544" i="41"/>
  <c r="N537" i="25"/>
  <c r="C643" i="49"/>
  <c r="N543" i="45"/>
  <c r="N537" i="24"/>
  <c r="C644" i="43"/>
  <c r="N537" i="33"/>
  <c r="C636" i="31"/>
  <c r="C642" i="15"/>
  <c r="C638" i="31"/>
  <c r="N535" i="37"/>
  <c r="C609" i="49"/>
  <c r="Q522" i="26"/>
  <c r="C633" i="48"/>
  <c r="C636" i="34"/>
  <c r="C640" i="40"/>
  <c r="N537" i="47"/>
  <c r="C619" i="29"/>
  <c r="C635" i="15"/>
  <c r="C616" i="51"/>
  <c r="C612" i="29"/>
  <c r="C643" i="28"/>
  <c r="C619" i="42"/>
  <c r="C620" i="50"/>
  <c r="C644" i="44"/>
  <c r="N538" i="26"/>
  <c r="N540" i="50"/>
  <c r="N538" i="50"/>
  <c r="N539" i="33"/>
  <c r="N539" i="48"/>
  <c r="N545" i="42"/>
  <c r="N538" i="32"/>
  <c r="C640" i="29"/>
  <c r="F543" i="43"/>
  <c r="N540" i="32"/>
  <c r="N543" i="30"/>
  <c r="C615" i="25"/>
  <c r="N544" i="32"/>
  <c r="N546" i="30"/>
  <c r="C642" i="41"/>
  <c r="F567" i="25"/>
  <c r="F569" i="25"/>
  <c r="Q522" i="39"/>
  <c r="M535" i="39"/>
  <c r="N535" i="39" s="1"/>
  <c r="N536" i="39"/>
  <c r="N542" i="39"/>
  <c r="N545" i="39"/>
  <c r="N539" i="39"/>
  <c r="N546" i="39"/>
  <c r="N543" i="39"/>
  <c r="N540" i="39"/>
  <c r="C613" i="35"/>
  <c r="C639" i="44"/>
  <c r="N541" i="31"/>
  <c r="Q522" i="49"/>
  <c r="M535" i="49"/>
  <c r="N535" i="49" s="1"/>
  <c r="N545" i="49"/>
  <c r="N539" i="49"/>
  <c r="N540" i="49"/>
  <c r="N542" i="49"/>
  <c r="N536" i="49"/>
  <c r="C644" i="46"/>
  <c r="N543" i="34"/>
  <c r="C639" i="49"/>
  <c r="F545" i="43"/>
  <c r="F544" i="43"/>
  <c r="F568" i="43"/>
  <c r="F541" i="43"/>
  <c r="F548" i="43"/>
  <c r="C642" i="35"/>
  <c r="C611" i="40"/>
  <c r="N544" i="44"/>
  <c r="C639" i="33"/>
  <c r="N537" i="15"/>
  <c r="C613" i="37"/>
  <c r="C639" i="46"/>
  <c r="F548" i="30"/>
  <c r="F567" i="30"/>
  <c r="F558" i="30"/>
  <c r="F544" i="30"/>
  <c r="F559" i="36"/>
  <c r="F550" i="36"/>
  <c r="F560" i="36"/>
  <c r="F568" i="36"/>
  <c r="F569" i="36"/>
  <c r="F542" i="36"/>
  <c r="F557" i="36"/>
  <c r="F549" i="36"/>
  <c r="F545" i="36"/>
  <c r="F544" i="36"/>
  <c r="F562" i="36"/>
  <c r="F538" i="36"/>
  <c r="F555" i="36"/>
  <c r="F546" i="36"/>
  <c r="F553" i="36"/>
  <c r="F537" i="36"/>
  <c r="F561" i="36"/>
  <c r="F567" i="36"/>
  <c r="F558" i="36"/>
  <c r="F541" i="36"/>
  <c r="F556" i="36"/>
  <c r="F570" i="36"/>
  <c r="F539" i="36"/>
  <c r="F552" i="36"/>
  <c r="F535" i="36"/>
  <c r="F540" i="36"/>
  <c r="F554" i="36"/>
  <c r="F543" i="36"/>
  <c r="F566" i="36"/>
  <c r="F564" i="36"/>
  <c r="F536" i="36"/>
  <c r="F548" i="36"/>
  <c r="F551" i="36"/>
  <c r="F565" i="36"/>
  <c r="F563" i="36"/>
  <c r="F547" i="36"/>
  <c r="N541" i="26"/>
  <c r="N538" i="46"/>
  <c r="C612" i="30"/>
  <c r="C610" i="30"/>
  <c r="N541" i="24"/>
  <c r="N538" i="27"/>
  <c r="C613" i="30"/>
  <c r="N544" i="27"/>
  <c r="N544" i="36"/>
  <c r="C618" i="40"/>
  <c r="C636" i="38"/>
  <c r="N540" i="31"/>
  <c r="C640" i="49"/>
  <c r="C644" i="24"/>
  <c r="C639" i="26"/>
  <c r="C609" i="39"/>
  <c r="C616" i="39"/>
  <c r="C613" i="39"/>
  <c r="C610" i="39"/>
  <c r="C620" i="39"/>
  <c r="C619" i="39"/>
  <c r="C637" i="45"/>
  <c r="C638" i="29"/>
  <c r="N538" i="31"/>
  <c r="N546" i="49"/>
  <c r="C644" i="25"/>
  <c r="N537" i="51"/>
  <c r="M535" i="15"/>
  <c r="N535" i="15" s="1"/>
  <c r="Q522" i="15"/>
  <c r="N542" i="15"/>
  <c r="N539" i="15"/>
  <c r="N543" i="15"/>
  <c r="N540" i="15"/>
  <c r="N536" i="15"/>
  <c r="N545" i="15"/>
  <c r="C635" i="31"/>
  <c r="N542" i="37"/>
  <c r="N544" i="33"/>
  <c r="C615" i="34"/>
  <c r="N540" i="26"/>
  <c r="N538" i="45"/>
  <c r="N541" i="42"/>
  <c r="C639" i="40"/>
  <c r="N536" i="47"/>
  <c r="C610" i="29"/>
  <c r="C637" i="15"/>
  <c r="C618" i="39"/>
  <c r="C619" i="51"/>
  <c r="C634" i="38"/>
  <c r="C618" i="30"/>
  <c r="C640" i="28"/>
  <c r="C641" i="33"/>
  <c r="C609" i="42"/>
  <c r="C613" i="50"/>
  <c r="C637" i="44"/>
  <c r="N536" i="50"/>
  <c r="C610" i="37"/>
  <c r="C619" i="46"/>
  <c r="N540" i="33"/>
  <c r="C641" i="36"/>
  <c r="Q522" i="48"/>
  <c r="Q522" i="42"/>
  <c r="C639" i="51"/>
  <c r="C636" i="29"/>
  <c r="F550" i="51"/>
  <c r="F551" i="51"/>
  <c r="F568" i="51"/>
  <c r="F543" i="51"/>
  <c r="F546" i="51"/>
  <c r="F555" i="51"/>
  <c r="F539" i="51"/>
  <c r="F562" i="51"/>
  <c r="F553" i="51"/>
  <c r="F561" i="51"/>
  <c r="F544" i="51"/>
  <c r="F535" i="51"/>
  <c r="F538" i="51"/>
  <c r="F547" i="51"/>
  <c r="F569" i="51"/>
  <c r="F563" i="51"/>
  <c r="F564" i="51"/>
  <c r="F565" i="51"/>
  <c r="F558" i="51"/>
  <c r="F556" i="51"/>
  <c r="F560" i="51"/>
  <c r="F566" i="51"/>
  <c r="F545" i="51"/>
  <c r="F570" i="51"/>
  <c r="F540" i="51"/>
  <c r="F557" i="51"/>
  <c r="F548" i="51"/>
  <c r="F559" i="51"/>
  <c r="F554" i="51"/>
  <c r="F542" i="51"/>
  <c r="F536" i="51"/>
  <c r="F541" i="51"/>
  <c r="F552" i="51"/>
  <c r="F549" i="51"/>
  <c r="F567" i="51"/>
  <c r="F537" i="51"/>
  <c r="M535" i="36"/>
  <c r="N535" i="36" s="1"/>
  <c r="Q522" i="36"/>
  <c r="N542" i="36"/>
  <c r="N536" i="36"/>
  <c r="N539" i="36"/>
  <c r="N543" i="36"/>
  <c r="N546" i="36"/>
  <c r="N545" i="36"/>
  <c r="N540" i="36"/>
  <c r="F538" i="32"/>
  <c r="F568" i="32"/>
  <c r="F546" i="32"/>
  <c r="F557" i="32"/>
  <c r="F550" i="32"/>
  <c r="F559" i="32"/>
  <c r="F537" i="32"/>
  <c r="F542" i="32"/>
  <c r="F567" i="32"/>
  <c r="F556" i="32"/>
  <c r="F535" i="32"/>
  <c r="F545" i="32"/>
  <c r="F552" i="32"/>
  <c r="F561" i="32"/>
  <c r="F569" i="32"/>
  <c r="F543" i="32"/>
  <c r="F539" i="32"/>
  <c r="F551" i="32"/>
  <c r="F560" i="32"/>
  <c r="F555" i="32"/>
  <c r="F554" i="32"/>
  <c r="F563" i="32"/>
  <c r="F547" i="32"/>
  <c r="F540" i="32"/>
  <c r="F565" i="32"/>
  <c r="F558" i="32"/>
  <c r="F570" i="32"/>
  <c r="F549" i="32"/>
  <c r="F544" i="32"/>
  <c r="F536" i="32"/>
  <c r="F548" i="32"/>
  <c r="F564" i="32"/>
  <c r="F562" i="32"/>
  <c r="F553" i="32"/>
  <c r="F566" i="32"/>
  <c r="F541" i="32"/>
  <c r="F546" i="15"/>
  <c r="F563" i="15"/>
  <c r="F566" i="15"/>
  <c r="F568" i="15"/>
  <c r="F560" i="15"/>
  <c r="F565" i="15"/>
  <c r="F545" i="15"/>
  <c r="F538" i="15"/>
  <c r="F569" i="15"/>
  <c r="F564" i="15"/>
  <c r="F550" i="15"/>
  <c r="F567" i="15"/>
  <c r="F556" i="15"/>
  <c r="F544" i="15"/>
  <c r="F543" i="15"/>
  <c r="F547" i="15"/>
  <c r="F539" i="15"/>
  <c r="F540" i="15"/>
  <c r="F548" i="15"/>
  <c r="F541" i="15"/>
  <c r="F555" i="15"/>
  <c r="F537" i="15"/>
  <c r="F562" i="15"/>
  <c r="F570" i="15"/>
  <c r="F558" i="15"/>
  <c r="F559" i="15"/>
  <c r="F535" i="15"/>
  <c r="F536" i="15"/>
  <c r="F549" i="15"/>
  <c r="F561" i="15"/>
  <c r="F554" i="15"/>
  <c r="F542" i="15"/>
  <c r="F553" i="15"/>
  <c r="F551" i="15"/>
  <c r="F557" i="15"/>
  <c r="F552" i="15"/>
  <c r="F546" i="29"/>
  <c r="F557" i="29"/>
  <c r="F541" i="29"/>
  <c r="F551" i="29"/>
  <c r="F539" i="29"/>
  <c r="F566" i="29"/>
  <c r="F565" i="29"/>
  <c r="F553" i="29"/>
  <c r="F563" i="29"/>
  <c r="F570" i="29"/>
  <c r="F540" i="29"/>
  <c r="F547" i="29"/>
  <c r="F535" i="29"/>
  <c r="F550" i="29"/>
  <c r="F568" i="29"/>
  <c r="F569" i="29"/>
  <c r="F536" i="29"/>
  <c r="F564" i="29"/>
  <c r="F544" i="29"/>
  <c r="F548" i="29"/>
  <c r="F558" i="29"/>
  <c r="F552" i="29"/>
  <c r="F561" i="29"/>
  <c r="F555" i="29"/>
  <c r="F562" i="29"/>
  <c r="F545" i="29"/>
  <c r="F554" i="29"/>
  <c r="F537" i="29"/>
  <c r="F559" i="29"/>
  <c r="F567" i="29"/>
  <c r="F560" i="29"/>
  <c r="F538" i="29"/>
  <c r="F542" i="29"/>
  <c r="F556" i="29"/>
  <c r="F543" i="29"/>
  <c r="F549" i="29"/>
  <c r="C636" i="43"/>
  <c r="N537" i="48"/>
  <c r="C638" i="35"/>
  <c r="N545" i="30"/>
  <c r="Q522" i="41"/>
  <c r="M535" i="41"/>
  <c r="N535" i="41" s="1"/>
  <c r="N542" i="41"/>
  <c r="N539" i="41"/>
  <c r="N536" i="41"/>
  <c r="N543" i="41"/>
  <c r="N545" i="41"/>
  <c r="N546" i="41"/>
  <c r="N537" i="41"/>
  <c r="F557" i="25"/>
  <c r="F558" i="25"/>
  <c r="F538" i="25"/>
  <c r="M535" i="43"/>
  <c r="N535" i="43" s="1"/>
  <c r="Q522" i="43"/>
  <c r="N536" i="43"/>
  <c r="N539" i="43"/>
  <c r="N542" i="43"/>
  <c r="N543" i="43"/>
  <c r="N545" i="43"/>
  <c r="N546" i="43"/>
  <c r="N540" i="43"/>
  <c r="C616" i="35"/>
  <c r="N544" i="49"/>
  <c r="C644" i="35"/>
  <c r="C636" i="24"/>
  <c r="C643" i="45"/>
  <c r="F562" i="43"/>
  <c r="F570" i="43"/>
  <c r="F547" i="43"/>
  <c r="M535" i="35"/>
  <c r="N535" i="35" s="1"/>
  <c r="Q522" i="35"/>
  <c r="N536" i="35"/>
  <c r="N539" i="35"/>
  <c r="N545" i="35"/>
  <c r="N540" i="35"/>
  <c r="N543" i="35"/>
  <c r="N542" i="35"/>
  <c r="M546" i="15"/>
  <c r="N546" i="15" s="1"/>
  <c r="N538" i="35"/>
  <c r="N537" i="46"/>
  <c r="N546" i="35"/>
  <c r="C619" i="33"/>
  <c r="F564" i="30"/>
  <c r="F562" i="30"/>
  <c r="F554" i="30"/>
  <c r="F546" i="30"/>
  <c r="C644" i="29"/>
  <c r="C634" i="39"/>
  <c r="C611" i="42"/>
  <c r="N546" i="31"/>
  <c r="C642" i="47"/>
  <c r="C635" i="29"/>
  <c r="C639" i="24"/>
  <c r="C636" i="36"/>
  <c r="F556" i="45"/>
  <c r="F548" i="45"/>
  <c r="F557" i="45"/>
  <c r="F546" i="45"/>
  <c r="F543" i="45"/>
  <c r="F551" i="45"/>
  <c r="F561" i="45"/>
  <c r="F560" i="45"/>
  <c r="F553" i="45"/>
  <c r="F537" i="45"/>
  <c r="F539" i="45"/>
  <c r="F567" i="45"/>
  <c r="F536" i="45"/>
  <c r="F554" i="45"/>
  <c r="F535" i="45"/>
  <c r="F550" i="45"/>
  <c r="F564" i="45"/>
  <c r="F568" i="45"/>
  <c r="F563" i="45"/>
  <c r="F549" i="45"/>
  <c r="F565" i="45"/>
  <c r="F540" i="45"/>
  <c r="F555" i="45"/>
  <c r="F562" i="45"/>
  <c r="F547" i="45"/>
  <c r="F544" i="45"/>
  <c r="F566" i="45"/>
  <c r="F559" i="45"/>
  <c r="F569" i="45"/>
  <c r="F570" i="45"/>
  <c r="F541" i="45"/>
  <c r="F552" i="45"/>
  <c r="F558" i="45"/>
  <c r="F545" i="45"/>
  <c r="F542" i="45"/>
  <c r="F538" i="45"/>
  <c r="C636" i="26"/>
  <c r="N543" i="32"/>
  <c r="C633" i="49"/>
  <c r="C618" i="43"/>
  <c r="C620" i="37"/>
  <c r="C638" i="45"/>
  <c r="C639" i="48"/>
  <c r="C635" i="32"/>
  <c r="C634" i="29"/>
  <c r="N544" i="35"/>
  <c r="C641" i="31"/>
  <c r="N536" i="37"/>
  <c r="C641" i="34"/>
  <c r="C616" i="33"/>
  <c r="N536" i="26"/>
  <c r="C642" i="50"/>
  <c r="C618" i="47"/>
  <c r="C618" i="31"/>
  <c r="C643" i="40"/>
  <c r="N545" i="47"/>
  <c r="C620" i="29"/>
  <c r="C640" i="15"/>
  <c r="C620" i="51"/>
  <c r="C643" i="38"/>
  <c r="C636" i="49"/>
  <c r="C610" i="34"/>
  <c r="C633" i="28"/>
  <c r="C633" i="33"/>
  <c r="C619" i="30"/>
  <c r="C617" i="50"/>
  <c r="C640" i="44"/>
  <c r="N545" i="50"/>
  <c r="Q522" i="50"/>
  <c r="C611" i="46"/>
  <c r="N536" i="33"/>
  <c r="N536" i="48"/>
  <c r="N535" i="48"/>
  <c r="N535" i="42"/>
  <c r="N541" i="41"/>
  <c r="C641" i="39"/>
  <c r="E30" i="53"/>
  <c r="H553" i="27"/>
  <c r="H563" i="27"/>
  <c r="H552" i="27"/>
  <c r="H545" i="27"/>
  <c r="H544" i="27"/>
  <c r="H548" i="27"/>
  <c r="H544" i="42"/>
  <c r="H562" i="42"/>
  <c r="I28" i="53"/>
  <c r="H557" i="27"/>
  <c r="H542" i="42"/>
  <c r="H565" i="27"/>
  <c r="H548" i="42"/>
  <c r="N29" i="53"/>
  <c r="H557" i="42"/>
  <c r="H555" i="27"/>
  <c r="H566" i="27"/>
  <c r="I30" i="53"/>
  <c r="H541" i="42"/>
  <c r="H564" i="27"/>
  <c r="H560" i="42"/>
  <c r="H554" i="42"/>
  <c r="H556" i="26"/>
  <c r="H564" i="25"/>
  <c r="H541" i="26"/>
  <c r="H570" i="27"/>
  <c r="H543" i="26"/>
  <c r="H569" i="42"/>
  <c r="V30" i="53"/>
  <c r="V31" i="53"/>
  <c r="H563" i="42"/>
  <c r="H546" i="26"/>
  <c r="H566" i="26"/>
  <c r="H541" i="25"/>
  <c r="H559" i="27"/>
  <c r="H557" i="26"/>
  <c r="H544" i="25"/>
  <c r="H556" i="42"/>
  <c r="H548" i="25"/>
  <c r="H558" i="42"/>
  <c r="H551" i="42"/>
  <c r="H545" i="42"/>
  <c r="H570" i="26"/>
  <c r="H544" i="26"/>
  <c r="H546" i="25"/>
  <c r="H547" i="42"/>
  <c r="I31" i="53"/>
  <c r="I29" i="53"/>
  <c r="V27" i="53"/>
  <c r="H552" i="42"/>
  <c r="H540" i="25"/>
  <c r="H565" i="42"/>
  <c r="H550" i="26"/>
  <c r="H553" i="25"/>
  <c r="H559" i="42"/>
  <c r="H568" i="27"/>
  <c r="H551" i="26"/>
  <c r="H568" i="26"/>
  <c r="N27" i="53"/>
  <c r="H560" i="26"/>
  <c r="H565" i="26"/>
  <c r="H561" i="42"/>
  <c r="H548" i="26"/>
  <c r="H567" i="42"/>
  <c r="H540" i="42"/>
  <c r="H562" i="27"/>
  <c r="H549" i="26"/>
  <c r="H558" i="26"/>
  <c r="H562" i="26"/>
  <c r="H553" i="26"/>
  <c r="H568" i="42"/>
  <c r="H559" i="26"/>
  <c r="H566" i="42"/>
  <c r="H570" i="42"/>
  <c r="H567" i="27"/>
  <c r="H547" i="26"/>
  <c r="H545" i="26"/>
  <c r="H549" i="42"/>
  <c r="H555" i="42"/>
  <c r="H553" i="42"/>
  <c r="H561" i="26"/>
  <c r="H561" i="27"/>
  <c r="H564" i="26"/>
  <c r="H569" i="27"/>
  <c r="H552" i="26"/>
  <c r="H569" i="26"/>
  <c r="H550" i="42"/>
  <c r="H543" i="42"/>
  <c r="H564" i="42"/>
  <c r="I27" i="53"/>
  <c r="H543" i="27"/>
  <c r="H560" i="27"/>
  <c r="H563" i="26"/>
  <c r="H568" i="25"/>
  <c r="H542" i="44"/>
  <c r="H558" i="50"/>
  <c r="H559" i="43"/>
  <c r="H564" i="34"/>
  <c r="H536" i="42"/>
  <c r="H541" i="41"/>
  <c r="H552" i="24"/>
  <c r="P27" i="53"/>
  <c r="H538" i="27"/>
  <c r="H554" i="39"/>
  <c r="H545" i="43"/>
  <c r="H547" i="52"/>
  <c r="S31" i="53"/>
  <c r="H556" i="32"/>
  <c r="H563" i="44"/>
  <c r="H553" i="52"/>
  <c r="H551" i="33"/>
  <c r="H559" i="50"/>
  <c r="H570" i="38"/>
  <c r="H550" i="34"/>
  <c r="H564" i="40"/>
  <c r="H565" i="41"/>
  <c r="L30" i="53"/>
  <c r="H543" i="37"/>
  <c r="H566" i="30"/>
  <c r="H543" i="39"/>
  <c r="H564" i="51"/>
  <c r="C30" i="53"/>
  <c r="H549" i="29"/>
  <c r="Y30" i="53"/>
  <c r="AC29" i="53"/>
  <c r="H548" i="45"/>
  <c r="H567" i="52"/>
  <c r="H556" i="49"/>
  <c r="H549" i="48"/>
  <c r="H567" i="40"/>
  <c r="H556" i="41"/>
  <c r="H547" i="24"/>
  <c r="H568" i="37"/>
  <c r="H558" i="35"/>
  <c r="H541" i="39"/>
  <c r="H568" i="43"/>
  <c r="H561" i="51"/>
  <c r="H546" i="15"/>
  <c r="H559" i="29"/>
  <c r="H541" i="45"/>
  <c r="H565" i="15"/>
  <c r="AB540" i="41"/>
  <c r="H548" i="52"/>
  <c r="H568" i="33"/>
  <c r="H554" i="50"/>
  <c r="H535" i="25"/>
  <c r="J27" i="53"/>
  <c r="H557" i="28"/>
  <c r="U29" i="53"/>
  <c r="H563" i="24"/>
  <c r="H542" i="37"/>
  <c r="H549" i="43"/>
  <c r="H545" i="39"/>
  <c r="H541" i="43"/>
  <c r="H544" i="51"/>
  <c r="H563" i="15"/>
  <c r="H567" i="29"/>
  <c r="H566" i="15"/>
  <c r="H545" i="33"/>
  <c r="AB540" i="45"/>
  <c r="H558" i="52"/>
  <c r="H566" i="49"/>
  <c r="H556" i="14"/>
  <c r="H567" i="38"/>
  <c r="H540" i="48"/>
  <c r="H551" i="40"/>
  <c r="H554" i="31"/>
  <c r="H569" i="37"/>
  <c r="G522" i="14"/>
  <c r="R29" i="53"/>
  <c r="H543" i="46"/>
  <c r="G535" i="42"/>
  <c r="H548" i="32"/>
  <c r="AB540" i="49"/>
  <c r="H545" i="44"/>
  <c r="H540" i="52"/>
  <c r="H540" i="33"/>
  <c r="H550" i="50"/>
  <c r="H537" i="42"/>
  <c r="H560" i="34"/>
  <c r="H549" i="30"/>
  <c r="H540" i="41"/>
  <c r="H540" i="24"/>
  <c r="H567" i="37"/>
  <c r="H559" i="47"/>
  <c r="H570" i="39"/>
  <c r="H556" i="36"/>
  <c r="H543" i="32"/>
  <c r="H553" i="29"/>
  <c r="H552" i="45"/>
  <c r="H565" i="14"/>
  <c r="AB540" i="32"/>
  <c r="H542" i="43"/>
  <c r="H540" i="49"/>
  <c r="H541" i="14"/>
  <c r="H548" i="50"/>
  <c r="H562" i="48"/>
  <c r="H567" i="34"/>
  <c r="H569" i="28"/>
  <c r="H543" i="41"/>
  <c r="H548" i="24"/>
  <c r="H561" i="37"/>
  <c r="H542" i="47"/>
  <c r="H570" i="36"/>
  <c r="F31" i="53"/>
  <c r="AB540" i="38"/>
  <c r="H555" i="48"/>
  <c r="H540" i="46"/>
  <c r="H559" i="37"/>
  <c r="H548" i="14"/>
  <c r="H547" i="44"/>
  <c r="H553" i="49"/>
  <c r="H568" i="50"/>
  <c r="J30" i="53"/>
  <c r="H561" i="28"/>
  <c r="H561" i="24"/>
  <c r="H550" i="37"/>
  <c r="H541" i="47"/>
  <c r="H559" i="36"/>
  <c r="H547" i="15"/>
  <c r="N30" i="53"/>
  <c r="H559" i="33"/>
  <c r="AB540" i="35"/>
  <c r="H560" i="33"/>
  <c r="H546" i="43"/>
  <c r="H544" i="41"/>
  <c r="H544" i="24"/>
  <c r="H547" i="25"/>
  <c r="H565" i="51"/>
  <c r="H569" i="15"/>
  <c r="AC31" i="53"/>
  <c r="H543" i="52"/>
  <c r="AD31" i="53"/>
  <c r="H544" i="28"/>
  <c r="H549" i="24"/>
  <c r="H568" i="35"/>
  <c r="H561" i="39"/>
  <c r="H560" i="36"/>
  <c r="H564" i="15"/>
  <c r="H557" i="15"/>
  <c r="H564" i="50"/>
  <c r="H536" i="25"/>
  <c r="AF29" i="53"/>
  <c r="H563" i="14"/>
  <c r="H546" i="38"/>
  <c r="H568" i="40"/>
  <c r="H548" i="31"/>
  <c r="H552" i="37"/>
  <c r="H560" i="39"/>
  <c r="H543" i="51"/>
  <c r="AB540" i="46"/>
  <c r="H544" i="49"/>
  <c r="H557" i="38"/>
  <c r="H554" i="48"/>
  <c r="H563" i="28"/>
  <c r="H562" i="24"/>
  <c r="H545" i="47"/>
  <c r="Z27" i="53"/>
  <c r="H540" i="32"/>
  <c r="H547" i="45"/>
  <c r="H570" i="47"/>
  <c r="H561" i="30"/>
  <c r="H551" i="14"/>
  <c r="H553" i="48"/>
  <c r="H559" i="34"/>
  <c r="H547" i="41"/>
  <c r="H554" i="35"/>
  <c r="O28" i="53"/>
  <c r="H566" i="34"/>
  <c r="H556" i="44"/>
  <c r="H555" i="34"/>
  <c r="H567" i="25"/>
  <c r="M31" i="53"/>
  <c r="H569" i="14"/>
  <c r="H558" i="37"/>
  <c r="O29" i="53"/>
  <c r="H556" i="29"/>
  <c r="H565" i="40"/>
  <c r="H563" i="30"/>
  <c r="H537" i="27"/>
  <c r="H570" i="50"/>
  <c r="H542" i="41"/>
  <c r="F28" i="53"/>
  <c r="H560" i="49"/>
  <c r="H548" i="48"/>
  <c r="H535" i="27"/>
  <c r="H561" i="33"/>
  <c r="H555" i="40"/>
  <c r="H542" i="32"/>
  <c r="H546" i="44"/>
  <c r="H546" i="41"/>
  <c r="H565" i="39"/>
  <c r="H556" i="25"/>
  <c r="H563" i="25"/>
  <c r="H565" i="44"/>
  <c r="AC27" i="53"/>
  <c r="H538" i="26"/>
  <c r="H555" i="50"/>
  <c r="G535" i="30"/>
  <c r="H544" i="34"/>
  <c r="H566" i="28"/>
  <c r="U31" i="53"/>
  <c r="H567" i="24"/>
  <c r="H547" i="30"/>
  <c r="H557" i="39"/>
  <c r="H537" i="30"/>
  <c r="H541" i="51"/>
  <c r="H562" i="15"/>
  <c r="H562" i="43"/>
  <c r="C29" i="53"/>
  <c r="G27" i="53"/>
  <c r="H565" i="25"/>
  <c r="H560" i="41"/>
  <c r="Z30" i="53"/>
  <c r="H540" i="51"/>
  <c r="H543" i="45"/>
  <c r="H541" i="52"/>
  <c r="H559" i="40"/>
  <c r="P31" i="53"/>
  <c r="H558" i="39"/>
  <c r="H547" i="43"/>
  <c r="Y29" i="53"/>
  <c r="H557" i="33"/>
  <c r="H570" i="31"/>
  <c r="H553" i="30"/>
  <c r="H558" i="51"/>
  <c r="H546" i="30"/>
  <c r="H546" i="47"/>
  <c r="H546" i="33"/>
  <c r="H546" i="48"/>
  <c r="H535" i="26"/>
  <c r="H548" i="43"/>
  <c r="H550" i="15"/>
  <c r="H554" i="25"/>
  <c r="H544" i="14"/>
  <c r="H554" i="34"/>
  <c r="H552" i="41"/>
  <c r="H542" i="35"/>
  <c r="H566" i="36"/>
  <c r="H569" i="29"/>
  <c r="H550" i="38"/>
  <c r="AB540" i="27"/>
  <c r="H557" i="49"/>
  <c r="H566" i="38"/>
  <c r="H541" i="28"/>
  <c r="H550" i="24"/>
  <c r="H540" i="47"/>
  <c r="H564" i="36"/>
  <c r="X28" i="53"/>
  <c r="H544" i="30"/>
  <c r="R31" i="53"/>
  <c r="H569" i="25"/>
  <c r="H544" i="32"/>
  <c r="L27" i="53"/>
  <c r="H546" i="49"/>
  <c r="H558" i="28"/>
  <c r="H559" i="39"/>
  <c r="H553" i="50"/>
  <c r="H547" i="38"/>
  <c r="H542" i="30"/>
  <c r="H552" i="30"/>
  <c r="AB540" i="33"/>
  <c r="H538" i="30"/>
  <c r="H540" i="14"/>
  <c r="H549" i="50"/>
  <c r="H566" i="25"/>
  <c r="H556" i="34"/>
  <c r="S30" i="53"/>
  <c r="H563" i="41"/>
  <c r="H568" i="24"/>
  <c r="H541" i="37"/>
  <c r="H543" i="47"/>
  <c r="H568" i="39"/>
  <c r="H549" i="36"/>
  <c r="AD28" i="53"/>
  <c r="H557" i="29"/>
  <c r="H561" i="44"/>
  <c r="H562" i="49"/>
  <c r="H556" i="33"/>
  <c r="H562" i="50"/>
  <c r="H535" i="30"/>
  <c r="H570" i="34"/>
  <c r="H540" i="28"/>
  <c r="H542" i="31"/>
  <c r="H555" i="24"/>
  <c r="H547" i="35"/>
  <c r="H569" i="47"/>
  <c r="Z28" i="53"/>
  <c r="H545" i="36"/>
  <c r="H552" i="51"/>
  <c r="H570" i="15"/>
  <c r="H570" i="43"/>
  <c r="H551" i="50"/>
  <c r="H555" i="39"/>
  <c r="AB540" i="30"/>
  <c r="H557" i="52"/>
  <c r="H555" i="33"/>
  <c r="H541" i="34"/>
  <c r="T29" i="53"/>
  <c r="H550" i="41"/>
  <c r="L31" i="53"/>
  <c r="H551" i="37"/>
  <c r="H545" i="30"/>
  <c r="H550" i="39"/>
  <c r="H557" i="51"/>
  <c r="C31" i="53"/>
  <c r="H554" i="30"/>
  <c r="H544" i="33"/>
  <c r="AB540" i="26"/>
  <c r="X31" i="53"/>
  <c r="H551" i="49"/>
  <c r="H564" i="14"/>
  <c r="H547" i="50"/>
  <c r="H562" i="28"/>
  <c r="H31" i="53"/>
  <c r="H559" i="25"/>
  <c r="H569" i="35"/>
  <c r="AA29" i="53"/>
  <c r="R28" i="53"/>
  <c r="H562" i="36"/>
  <c r="H548" i="51"/>
  <c r="H540" i="15"/>
  <c r="H551" i="45"/>
  <c r="H560" i="29"/>
  <c r="H548" i="38"/>
  <c r="H563" i="39"/>
  <c r="H570" i="44"/>
  <c r="H563" i="52"/>
  <c r="H541" i="33"/>
  <c r="AD27" i="53"/>
  <c r="Q28" i="53"/>
  <c r="H569" i="43"/>
  <c r="H569" i="40"/>
  <c r="H568" i="41"/>
  <c r="H547" i="31"/>
  <c r="H544" i="37"/>
  <c r="H551" i="39"/>
  <c r="H548" i="30"/>
  <c r="AE27" i="53"/>
  <c r="H565" i="29"/>
  <c r="H557" i="43"/>
  <c r="AB540" i="37"/>
  <c r="H538" i="43"/>
  <c r="H541" i="49"/>
  <c r="H536" i="14"/>
  <c r="H556" i="38"/>
  <c r="H556" i="48"/>
  <c r="H542" i="34"/>
  <c r="S29" i="53"/>
  <c r="H565" i="31"/>
  <c r="H541" i="24"/>
  <c r="H557" i="35"/>
  <c r="H558" i="47"/>
  <c r="H554" i="46"/>
  <c r="H535" i="42"/>
  <c r="H564" i="32"/>
  <c r="H555" i="29"/>
  <c r="AB540" i="28"/>
  <c r="H561" i="43"/>
  <c r="H544" i="39"/>
  <c r="AB540" i="48"/>
  <c r="H555" i="52"/>
  <c r="H548" i="49"/>
  <c r="H537" i="14"/>
  <c r="H542" i="38"/>
  <c r="H542" i="48"/>
  <c r="H547" i="40"/>
  <c r="S28" i="53"/>
  <c r="H552" i="31"/>
  <c r="H557" i="24"/>
  <c r="H565" i="35"/>
  <c r="H549" i="47"/>
  <c r="H558" i="44"/>
  <c r="U27" i="53"/>
  <c r="H558" i="32"/>
  <c r="H27" i="53"/>
  <c r="H550" i="46"/>
  <c r="H539" i="42"/>
  <c r="H543" i="40"/>
  <c r="H552" i="52"/>
  <c r="H547" i="14"/>
  <c r="H550" i="40"/>
  <c r="H560" i="37"/>
  <c r="H556" i="45"/>
  <c r="H561" i="15"/>
  <c r="H565" i="50"/>
  <c r="H556" i="40"/>
  <c r="H559" i="30"/>
  <c r="G28" i="53"/>
  <c r="H568" i="30"/>
  <c r="H558" i="40"/>
  <c r="H563" i="51"/>
  <c r="AB540" i="43"/>
  <c r="H565" i="48"/>
  <c r="H536" i="27"/>
  <c r="H554" i="52"/>
  <c r="H538" i="14"/>
  <c r="H569" i="31"/>
  <c r="H558" i="29"/>
  <c r="H558" i="33"/>
  <c r="E31" i="53"/>
  <c r="H568" i="51"/>
  <c r="AB540" i="42"/>
  <c r="T28" i="53"/>
  <c r="Z31" i="53"/>
  <c r="H569" i="52"/>
  <c r="H551" i="34"/>
  <c r="H555" i="36"/>
  <c r="H568" i="45"/>
  <c r="H556" i="30"/>
  <c r="H560" i="47"/>
  <c r="N28" i="53"/>
  <c r="AB540" i="36"/>
  <c r="AF30" i="53"/>
  <c r="H553" i="14"/>
  <c r="H555" i="38"/>
  <c r="AB31" i="53"/>
  <c r="H540" i="34"/>
  <c r="H551" i="28"/>
  <c r="H556" i="31"/>
  <c r="L28" i="53"/>
  <c r="H551" i="35"/>
  <c r="H548" i="47"/>
  <c r="H563" i="46"/>
  <c r="M29" i="53"/>
  <c r="F27" i="53"/>
  <c r="H551" i="38"/>
  <c r="H545" i="45"/>
  <c r="H568" i="44"/>
  <c r="H549" i="49"/>
  <c r="H539" i="26"/>
  <c r="H560" i="50"/>
  <c r="H558" i="34"/>
  <c r="H553" i="28"/>
  <c r="H29" i="53"/>
  <c r="H560" i="25"/>
  <c r="H545" i="35"/>
  <c r="H547" i="47"/>
  <c r="H556" i="46"/>
  <c r="H561" i="36"/>
  <c r="H557" i="32"/>
  <c r="H542" i="15"/>
  <c r="H562" i="30"/>
  <c r="H548" i="15"/>
  <c r="H551" i="30"/>
  <c r="H568" i="46"/>
  <c r="AF28" i="53"/>
  <c r="H547" i="33"/>
  <c r="H549" i="34"/>
  <c r="H547" i="28"/>
  <c r="H30" i="53"/>
  <c r="H545" i="24"/>
  <c r="P30" i="53"/>
  <c r="AA31" i="53"/>
  <c r="H560" i="46"/>
  <c r="H549" i="51"/>
  <c r="H558" i="15"/>
  <c r="Y28" i="53"/>
  <c r="AD30" i="53"/>
  <c r="AB540" i="44"/>
  <c r="H569" i="49"/>
  <c r="H543" i="14"/>
  <c r="H559" i="38"/>
  <c r="AB29" i="53"/>
  <c r="H568" i="28"/>
  <c r="H562" i="31"/>
  <c r="H552" i="43"/>
  <c r="H546" i="35"/>
  <c r="H565" i="47"/>
  <c r="H555" i="46"/>
  <c r="H558" i="36"/>
  <c r="H567" i="51"/>
  <c r="H559" i="15"/>
  <c r="H554" i="45"/>
  <c r="H555" i="45"/>
  <c r="H552" i="34"/>
  <c r="AE28" i="53"/>
  <c r="H541" i="44"/>
  <c r="H561" i="52"/>
  <c r="H569" i="33"/>
  <c r="H561" i="50"/>
  <c r="H537" i="26"/>
  <c r="H546" i="34"/>
  <c r="H553" i="40"/>
  <c r="H559" i="41"/>
  <c r="H565" i="24"/>
  <c r="H565" i="37"/>
  <c r="H564" i="39"/>
  <c r="H568" i="36"/>
  <c r="H556" i="51"/>
  <c r="Y27" i="53"/>
  <c r="H547" i="39"/>
  <c r="AB540" i="39"/>
  <c r="H565" i="30"/>
  <c r="H547" i="49"/>
  <c r="H568" i="14"/>
  <c r="Q29" i="53"/>
  <c r="H550" i="48"/>
  <c r="H552" i="40"/>
  <c r="H542" i="28"/>
  <c r="H553" i="31"/>
  <c r="D522" i="14"/>
  <c r="H541" i="35"/>
  <c r="H562" i="47"/>
  <c r="H541" i="46"/>
  <c r="H546" i="51"/>
  <c r="H568" i="15"/>
  <c r="O30" i="53"/>
  <c r="AB540" i="47"/>
  <c r="H570" i="48"/>
  <c r="H553" i="36"/>
  <c r="H540" i="44"/>
  <c r="H556" i="52"/>
  <c r="H548" i="33"/>
  <c r="H558" i="14"/>
  <c r="H554" i="38"/>
  <c r="H558" i="48"/>
  <c r="H563" i="40"/>
  <c r="H555" i="28"/>
  <c r="H568" i="31"/>
  <c r="M522" i="14"/>
  <c r="K27" i="53"/>
  <c r="AA30" i="53"/>
  <c r="H570" i="29"/>
  <c r="H540" i="40"/>
  <c r="R27" i="53"/>
  <c r="AE30" i="53"/>
  <c r="H543" i="44"/>
  <c r="H568" i="32"/>
  <c r="H552" i="33"/>
  <c r="H544" i="48"/>
  <c r="H546" i="31"/>
  <c r="H564" i="52"/>
  <c r="H539" i="25"/>
  <c r="H566" i="31"/>
  <c r="H562" i="33"/>
  <c r="H566" i="24"/>
  <c r="H543" i="29"/>
  <c r="G31" i="53"/>
  <c r="H551" i="24"/>
  <c r="H541" i="32"/>
  <c r="H554" i="44"/>
  <c r="H555" i="41"/>
  <c r="H551" i="51"/>
  <c r="H545" i="51"/>
  <c r="H553" i="34"/>
  <c r="H565" i="46"/>
  <c r="H547" i="32"/>
  <c r="H569" i="38"/>
  <c r="P29" i="53"/>
  <c r="H547" i="36"/>
  <c r="H550" i="30"/>
  <c r="H555" i="47"/>
  <c r="H562" i="45"/>
  <c r="H542" i="33"/>
  <c r="H563" i="37"/>
  <c r="H558" i="45"/>
  <c r="H555" i="43"/>
  <c r="AB540" i="52"/>
  <c r="H557" i="14"/>
  <c r="H553" i="38"/>
  <c r="H551" i="48"/>
  <c r="T27" i="53"/>
  <c r="H556" i="28"/>
  <c r="H560" i="31"/>
  <c r="H570" i="25"/>
  <c r="H543" i="35"/>
  <c r="H554" i="47"/>
  <c r="H566" i="46"/>
  <c r="H552" i="36"/>
  <c r="Y31" i="53"/>
  <c r="AB30" i="53"/>
  <c r="AB540" i="50"/>
  <c r="H569" i="30"/>
  <c r="H570" i="49"/>
  <c r="H567" i="14"/>
  <c r="H557" i="50"/>
  <c r="H567" i="48"/>
  <c r="J28" i="53"/>
  <c r="H546" i="28"/>
  <c r="H543" i="31"/>
  <c r="H554" i="43"/>
  <c r="K31" i="53"/>
  <c r="AA28" i="53"/>
  <c r="H561" i="46"/>
  <c r="M27" i="53"/>
  <c r="H545" i="32"/>
  <c r="H551" i="29"/>
  <c r="H546" i="45"/>
  <c r="H561" i="29"/>
  <c r="H547" i="48"/>
  <c r="M28" i="53"/>
  <c r="H548" i="44"/>
  <c r="H565" i="49"/>
  <c r="H543" i="33"/>
  <c r="G535" i="25"/>
  <c r="H557" i="34"/>
  <c r="H550" i="28"/>
  <c r="H550" i="31"/>
  <c r="H560" i="43"/>
  <c r="H544" i="35"/>
  <c r="H557" i="47"/>
  <c r="H557" i="46"/>
  <c r="H550" i="32"/>
  <c r="H553" i="15"/>
  <c r="H566" i="50"/>
  <c r="H544" i="47"/>
  <c r="AB540" i="31"/>
  <c r="H542" i="49"/>
  <c r="H554" i="14"/>
  <c r="H545" i="38"/>
  <c r="G535" i="26"/>
  <c r="H544" i="31"/>
  <c r="H541" i="30"/>
  <c r="H561" i="35"/>
  <c r="H561" i="47"/>
  <c r="H558" i="46"/>
  <c r="H554" i="36"/>
  <c r="H559" i="32"/>
  <c r="H551" i="15"/>
  <c r="H540" i="45"/>
  <c r="AB540" i="24"/>
  <c r="H548" i="40"/>
  <c r="H553" i="32"/>
  <c r="X30" i="53"/>
  <c r="H550" i="52"/>
  <c r="G29" i="53"/>
  <c r="H546" i="50"/>
  <c r="H551" i="25"/>
  <c r="H548" i="34"/>
  <c r="H543" i="30"/>
  <c r="H554" i="41"/>
  <c r="H546" i="24"/>
  <c r="H566" i="35"/>
  <c r="H570" i="46"/>
  <c r="M30" i="53"/>
  <c r="H559" i="51"/>
  <c r="AF31" i="53"/>
  <c r="AE31" i="53"/>
  <c r="H552" i="44"/>
  <c r="AF27" i="53"/>
  <c r="H543" i="49"/>
  <c r="H546" i="14"/>
  <c r="H544" i="38"/>
  <c r="H560" i="48"/>
  <c r="H548" i="28"/>
  <c r="H549" i="37"/>
  <c r="H559" i="35"/>
  <c r="H567" i="15"/>
  <c r="H553" i="44"/>
  <c r="Q30" i="53"/>
  <c r="H552" i="28"/>
  <c r="H553" i="35"/>
  <c r="H567" i="49"/>
  <c r="H570" i="33"/>
  <c r="H564" i="41"/>
  <c r="H558" i="30"/>
  <c r="H561" i="49"/>
  <c r="H548" i="37"/>
  <c r="H542" i="45"/>
  <c r="H558" i="38"/>
  <c r="H553" i="51"/>
  <c r="H545" i="49"/>
  <c r="H552" i="39"/>
  <c r="AB540" i="25"/>
  <c r="H566" i="37"/>
  <c r="H569" i="24"/>
  <c r="H555" i="31"/>
  <c r="H555" i="44"/>
  <c r="H553" i="37"/>
  <c r="W31" i="53"/>
  <c r="H543" i="34"/>
  <c r="H546" i="29"/>
  <c r="H562" i="44"/>
  <c r="H561" i="14"/>
  <c r="Q31" i="53"/>
  <c r="H568" i="48"/>
  <c r="H542" i="40"/>
  <c r="S27" i="53"/>
  <c r="H563" i="31"/>
  <c r="H556" i="43"/>
  <c r="H548" i="35"/>
  <c r="H563" i="47"/>
  <c r="H548" i="46"/>
  <c r="H548" i="36"/>
  <c r="J31" i="53"/>
  <c r="H568" i="47"/>
  <c r="AB540" i="51"/>
  <c r="H565" i="52"/>
  <c r="H563" i="49"/>
  <c r="H549" i="14"/>
  <c r="H561" i="38"/>
  <c r="H564" i="48"/>
  <c r="H561" i="40"/>
  <c r="H553" i="41"/>
  <c r="H558" i="31"/>
  <c r="H570" i="30"/>
  <c r="H556" i="35"/>
  <c r="H569" i="39"/>
  <c r="H547" i="46"/>
  <c r="H551" i="36"/>
  <c r="H555" i="32"/>
  <c r="H547" i="29"/>
  <c r="H567" i="45"/>
  <c r="H561" i="45"/>
  <c r="H570" i="40"/>
  <c r="H569" i="51"/>
  <c r="H560" i="44"/>
  <c r="AC30" i="53"/>
  <c r="H569" i="48"/>
  <c r="H545" i="34"/>
  <c r="H554" i="28"/>
  <c r="H540" i="31"/>
  <c r="H549" i="25"/>
  <c r="H549" i="35"/>
  <c r="H567" i="47"/>
  <c r="H553" i="46"/>
  <c r="H552" i="32"/>
  <c r="O31" i="53"/>
  <c r="C27" i="53"/>
  <c r="H562" i="25"/>
  <c r="H552" i="46"/>
  <c r="AB540" i="29"/>
  <c r="H568" i="52"/>
  <c r="H558" i="49"/>
  <c r="H550" i="14"/>
  <c r="Q27" i="53"/>
  <c r="H567" i="41"/>
  <c r="H559" i="31"/>
  <c r="H540" i="37"/>
  <c r="K29" i="53"/>
  <c r="H550" i="47"/>
  <c r="H569" i="46"/>
  <c r="H563" i="36"/>
  <c r="H561" i="32"/>
  <c r="H566" i="29"/>
  <c r="H570" i="45"/>
  <c r="X29" i="53"/>
  <c r="H559" i="28"/>
  <c r="H564" i="29"/>
  <c r="X27" i="53"/>
  <c r="AC28" i="53"/>
  <c r="H570" i="14"/>
  <c r="H544" i="50"/>
  <c r="AB27" i="53"/>
  <c r="J29" i="53"/>
  <c r="U30" i="53"/>
  <c r="H559" i="24"/>
  <c r="H540" i="35"/>
  <c r="AA27" i="53"/>
  <c r="Z29" i="53"/>
  <c r="H541" i="36"/>
  <c r="AE29" i="53"/>
  <c r="H542" i="14"/>
  <c r="H551" i="32"/>
  <c r="H569" i="44"/>
  <c r="H545" i="52"/>
  <c r="H565" i="33"/>
  <c r="H567" i="50"/>
  <c r="H540" i="38"/>
  <c r="H557" i="48"/>
  <c r="H566" i="40"/>
  <c r="H549" i="28"/>
  <c r="H551" i="31"/>
  <c r="H546" i="37"/>
  <c r="H565" i="43"/>
  <c r="R30" i="53"/>
  <c r="H567" i="30"/>
  <c r="H560" i="51"/>
  <c r="H541" i="15"/>
  <c r="H560" i="45"/>
  <c r="H559" i="52"/>
  <c r="H566" i="44"/>
  <c r="W28" i="53"/>
  <c r="H564" i="37"/>
  <c r="H553" i="45"/>
  <c r="H555" i="25"/>
  <c r="H550" i="35"/>
  <c r="H549" i="40"/>
  <c r="H545" i="40"/>
  <c r="H559" i="45"/>
  <c r="H549" i="38"/>
  <c r="H562" i="46"/>
  <c r="H562" i="52"/>
  <c r="H549" i="39"/>
  <c r="W29" i="53"/>
  <c r="H543" i="28"/>
  <c r="H544" i="45"/>
  <c r="H553" i="24"/>
  <c r="G30" i="53"/>
  <c r="H560" i="30"/>
  <c r="H567" i="32"/>
  <c r="AB538" i="14"/>
  <c r="H555" i="30"/>
  <c r="H567" i="44"/>
  <c r="H563" i="50"/>
  <c r="H543" i="38"/>
  <c r="AB28" i="53"/>
  <c r="H541" i="40"/>
  <c r="H551" i="41"/>
  <c r="H564" i="31"/>
  <c r="H557" i="30"/>
  <c r="H562" i="35"/>
  <c r="H556" i="39"/>
  <c r="T31" i="53"/>
  <c r="H545" i="46"/>
  <c r="AB540" i="15"/>
  <c r="H551" i="52"/>
  <c r="H566" i="33"/>
  <c r="H559" i="14"/>
  <c r="H552" i="38"/>
  <c r="H545" i="48"/>
  <c r="H557" i="40"/>
  <c r="H549" i="41"/>
  <c r="H542" i="24"/>
  <c r="H547" i="37"/>
  <c r="K30" i="53"/>
  <c r="H567" i="39"/>
  <c r="H550" i="51"/>
  <c r="H549" i="32"/>
  <c r="H548" i="29"/>
  <c r="H549" i="45"/>
  <c r="H544" i="44"/>
  <c r="H545" i="28"/>
  <c r="H544" i="15"/>
  <c r="H549" i="44"/>
  <c r="H554" i="49"/>
  <c r="H559" i="48"/>
  <c r="H547" i="34"/>
  <c r="H565" i="28"/>
  <c r="H549" i="31"/>
  <c r="H540" i="43"/>
  <c r="H570" i="35"/>
  <c r="H551" i="47"/>
  <c r="H546" i="46"/>
  <c r="H539" i="27"/>
  <c r="H554" i="32"/>
  <c r="O27" i="53"/>
  <c r="H568" i="29"/>
  <c r="H562" i="34"/>
  <c r="H557" i="36"/>
  <c r="AB540" i="34"/>
  <c r="H566" i="52"/>
  <c r="H550" i="33"/>
  <c r="H560" i="14"/>
  <c r="H568" i="38"/>
  <c r="H545" i="41"/>
  <c r="H564" i="24"/>
  <c r="P28" i="53"/>
  <c r="J522" i="14"/>
  <c r="G535" i="27"/>
  <c r="H542" i="46"/>
  <c r="H538" i="42"/>
  <c r="H563" i="32"/>
  <c r="H550" i="29"/>
  <c r="H536" i="26"/>
  <c r="E28" i="53"/>
  <c r="AB540" i="40"/>
  <c r="H561" i="25"/>
  <c r="H550" i="49"/>
  <c r="H555" i="14"/>
  <c r="H564" i="38"/>
  <c r="H563" i="48"/>
  <c r="H563" i="34"/>
  <c r="H557" i="31"/>
  <c r="H560" i="24"/>
  <c r="H552" i="35"/>
  <c r="H544" i="46"/>
  <c r="H543" i="36"/>
  <c r="F29" i="53"/>
  <c r="H566" i="48"/>
  <c r="H545" i="29"/>
  <c r="H557" i="44"/>
  <c r="H549" i="52"/>
  <c r="H564" i="33"/>
  <c r="H542" i="50"/>
  <c r="H553" i="43"/>
  <c r="H563" i="43"/>
  <c r="H562" i="40"/>
  <c r="H562" i="41"/>
  <c r="H541" i="31"/>
  <c r="H556" i="37"/>
  <c r="H566" i="43"/>
  <c r="H542" i="39"/>
  <c r="H569" i="36"/>
  <c r="H554" i="51"/>
  <c r="C28" i="53"/>
  <c r="H550" i="45"/>
  <c r="H552" i="49"/>
  <c r="H28" i="53"/>
  <c r="H557" i="25"/>
  <c r="H550" i="44"/>
  <c r="H546" i="52"/>
  <c r="H553" i="33"/>
  <c r="H556" i="50"/>
  <c r="H558" i="43"/>
  <c r="H561" i="34"/>
  <c r="T30" i="53"/>
  <c r="U28" i="53"/>
  <c r="H570" i="24"/>
  <c r="H554" i="37"/>
  <c r="W27" i="53"/>
  <c r="H542" i="36"/>
  <c r="F30" i="53"/>
  <c r="H564" i="45"/>
  <c r="H562" i="14"/>
  <c r="H553" i="47"/>
  <c r="H540" i="50"/>
  <c r="H558" i="41"/>
  <c r="H545" i="15"/>
  <c r="H560" i="52"/>
  <c r="H557" i="41"/>
  <c r="H546" i="39"/>
  <c r="H566" i="41"/>
  <c r="H541" i="48"/>
  <c r="H560" i="35"/>
  <c r="H570" i="28"/>
  <c r="H541" i="38"/>
  <c r="H537" i="25"/>
  <c r="H552" i="29"/>
  <c r="H545" i="14"/>
  <c r="K28" i="53"/>
  <c r="H569" i="32"/>
  <c r="AD29" i="53"/>
  <c r="H561" i="41"/>
  <c r="H552" i="15"/>
  <c r="H555" i="49"/>
  <c r="L29" i="53"/>
  <c r="H546" i="36"/>
  <c r="H553" i="39"/>
  <c r="H562" i="39"/>
  <c r="H544" i="43"/>
  <c r="H555" i="51"/>
  <c r="H556" i="15"/>
  <c r="H566" i="45"/>
  <c r="H567" i="31"/>
  <c r="H554" i="24"/>
  <c r="H564" i="35"/>
  <c r="H564" i="47"/>
  <c r="H550" i="36"/>
  <c r="H547" i="51"/>
  <c r="H560" i="15"/>
  <c r="H542" i="29"/>
  <c r="H554" i="40"/>
  <c r="H555" i="37"/>
  <c r="H548" i="39"/>
  <c r="H567" i="36"/>
  <c r="H562" i="32"/>
  <c r="H563" i="29"/>
  <c r="H563" i="45"/>
  <c r="H561" i="31"/>
  <c r="H545" i="37"/>
  <c r="H551" i="43"/>
  <c r="H566" i="47"/>
  <c r="H556" i="47"/>
  <c r="H552" i="47"/>
  <c r="H566" i="39"/>
  <c r="H549" i="46"/>
  <c r="H551" i="46"/>
  <c r="H567" i="46"/>
  <c r="H544" i="36"/>
  <c r="H566" i="51"/>
  <c r="H549" i="15"/>
  <c r="H546" i="40"/>
  <c r="H543" i="24"/>
  <c r="H563" i="35"/>
  <c r="H551" i="44"/>
  <c r="H564" i="44"/>
  <c r="H559" i="44"/>
  <c r="H567" i="43"/>
  <c r="H542" i="52"/>
  <c r="H544" i="52"/>
  <c r="H570" i="52"/>
  <c r="H568" i="49"/>
  <c r="H564" i="49"/>
  <c r="H559" i="49"/>
  <c r="H563" i="33"/>
  <c r="H554" i="33"/>
  <c r="H549" i="33"/>
  <c r="H567" i="33"/>
  <c r="H564" i="43"/>
  <c r="H539" i="14"/>
  <c r="H552" i="14"/>
  <c r="H566" i="14"/>
  <c r="H552" i="50"/>
  <c r="H543" i="50"/>
  <c r="H541" i="50"/>
  <c r="H545" i="50"/>
  <c r="H569" i="50"/>
  <c r="H565" i="38"/>
  <c r="H563" i="38"/>
  <c r="H560" i="38"/>
  <c r="H562" i="38"/>
  <c r="H552" i="25"/>
  <c r="H543" i="48"/>
  <c r="H552" i="48"/>
  <c r="H561" i="48"/>
  <c r="H550" i="43"/>
  <c r="H565" i="34"/>
  <c r="H569" i="34"/>
  <c r="H568" i="34"/>
  <c r="H560" i="40"/>
  <c r="H564" i="28"/>
  <c r="H560" i="28"/>
  <c r="H567" i="28"/>
  <c r="H569" i="41"/>
  <c r="H570" i="41"/>
  <c r="H548" i="41"/>
  <c r="H558" i="24"/>
  <c r="H562" i="37"/>
  <c r="H564" i="46"/>
  <c r="H562" i="51"/>
  <c r="H570" i="51"/>
  <c r="H546" i="32"/>
  <c r="H560" i="32"/>
  <c r="H570" i="32"/>
  <c r="H566" i="32"/>
  <c r="H543" i="15"/>
  <c r="H554" i="15"/>
  <c r="H541" i="29"/>
  <c r="H540" i="29"/>
  <c r="H544" i="29"/>
  <c r="H554" i="29"/>
  <c r="H558" i="25"/>
  <c r="H564" i="30"/>
  <c r="H565" i="45"/>
  <c r="H569" i="45"/>
  <c r="H555" i="35"/>
  <c r="H540" i="30"/>
  <c r="H559" i="46"/>
  <c r="H543" i="43"/>
  <c r="H540" i="36"/>
  <c r="H542" i="51"/>
  <c r="H555" i="15"/>
  <c r="H557" i="45"/>
  <c r="H545" i="31"/>
  <c r="H557" i="37"/>
  <c r="H567" i="35"/>
  <c r="H540" i="39"/>
  <c r="H565" i="36"/>
  <c r="H565" i="32"/>
  <c r="H562" i="29"/>
  <c r="H544" i="40"/>
  <c r="H556" i="24"/>
  <c r="H570" i="37"/>
  <c r="J575" i="27" l="1"/>
  <c r="J576" i="27" s="1"/>
  <c r="J579" i="42"/>
  <c r="J580" i="42" s="1"/>
  <c r="J561" i="42"/>
  <c r="J562" i="42" s="1"/>
  <c r="J595" i="27"/>
  <c r="J596" i="27" s="1"/>
  <c r="J549" i="42"/>
  <c r="J550" i="42" s="1"/>
  <c r="J579" i="27"/>
  <c r="J580" i="27" s="1"/>
  <c r="J589" i="42"/>
  <c r="J590" i="42" s="1"/>
  <c r="J553" i="42"/>
  <c r="J554" i="42" s="1"/>
  <c r="J561" i="27"/>
  <c r="J562" i="27" s="1"/>
  <c r="J553" i="27"/>
  <c r="J554" i="27" s="1"/>
  <c r="J555" i="27"/>
  <c r="J556" i="27" s="1"/>
  <c r="J569" i="27"/>
  <c r="J570" i="27" s="1"/>
  <c r="J591" i="27"/>
  <c r="J592" i="27" s="1"/>
  <c r="J571" i="27"/>
  <c r="J572" i="27" s="1"/>
  <c r="C610" i="41"/>
  <c r="C617" i="41"/>
  <c r="C613" i="41"/>
  <c r="C619" i="41"/>
  <c r="C611" i="41"/>
  <c r="C614" i="41"/>
  <c r="C609" i="41"/>
  <c r="C615" i="41"/>
  <c r="C616" i="41"/>
  <c r="C618" i="41"/>
  <c r="C612" i="41"/>
  <c r="C620" i="41"/>
  <c r="J591" i="26"/>
  <c r="J592" i="26" s="1"/>
  <c r="J585" i="27"/>
  <c r="J586" i="27" s="1"/>
  <c r="J551" i="27"/>
  <c r="J552" i="27" s="1"/>
  <c r="J593" i="42"/>
  <c r="J594" i="42" s="1"/>
  <c r="J551" i="42"/>
  <c r="J552" i="42" s="1"/>
  <c r="J565" i="42"/>
  <c r="J566" i="42" s="1"/>
  <c r="J603" i="26"/>
  <c r="J604" i="26" s="1"/>
  <c r="J569" i="26"/>
  <c r="J570" i="26" s="1"/>
  <c r="J603" i="27"/>
  <c r="J604" i="27" s="1"/>
  <c r="J593" i="26"/>
  <c r="J594" i="26" s="1"/>
  <c r="J587" i="27"/>
  <c r="J588" i="27" s="1"/>
  <c r="J587" i="26"/>
  <c r="J588" i="26" s="1"/>
  <c r="J571" i="42"/>
  <c r="J572" i="42" s="1"/>
  <c r="J575" i="42"/>
  <c r="J576" i="42" s="1"/>
  <c r="J563" i="42"/>
  <c r="J564" i="42" s="1"/>
  <c r="J555" i="26"/>
  <c r="J556" i="26" s="1"/>
  <c r="J559" i="26"/>
  <c r="J560" i="26" s="1"/>
  <c r="J599" i="27"/>
  <c r="J600" i="27" s="1"/>
  <c r="J605" i="42"/>
  <c r="J606" i="42"/>
  <c r="J597" i="42"/>
  <c r="J598" i="42" s="1"/>
  <c r="J583" i="26"/>
  <c r="J584" i="26" s="1"/>
  <c r="J601" i="42"/>
  <c r="J602" i="42" s="1"/>
  <c r="J571" i="26"/>
  <c r="J572" i="26" s="1"/>
  <c r="J589" i="26"/>
  <c r="J590" i="26" s="1"/>
  <c r="J581" i="26"/>
  <c r="J582" i="26" s="1"/>
  <c r="J563" i="26"/>
  <c r="J564" i="26" s="1"/>
  <c r="J589" i="27"/>
  <c r="J590" i="27" s="1"/>
  <c r="J545" i="42"/>
  <c r="J546" i="42" s="1"/>
  <c r="J599" i="42"/>
  <c r="J600" i="42" s="1"/>
  <c r="J561" i="26"/>
  <c r="J562" i="26" s="1"/>
  <c r="J587" i="42"/>
  <c r="J588" i="42" s="1"/>
  <c r="J595" i="26"/>
  <c r="J596" i="26" s="1"/>
  <c r="J585" i="26"/>
  <c r="J586" i="26" s="1"/>
  <c r="J601" i="26"/>
  <c r="J602" i="26" s="1"/>
  <c r="J567" i="26"/>
  <c r="J568" i="26" s="1"/>
  <c r="J601" i="27"/>
  <c r="J602" i="27" s="1"/>
  <c r="J583" i="42"/>
  <c r="J584" i="42" s="1"/>
  <c r="J571" i="25"/>
  <c r="J572" i="25" s="1"/>
  <c r="J565" i="26"/>
  <c r="J566" i="26" s="1"/>
  <c r="J595" i="42"/>
  <c r="J596" i="42" s="1"/>
  <c r="J545" i="25"/>
  <c r="J546" i="25" s="1"/>
  <c r="J569" i="42"/>
  <c r="J570" i="42" s="1"/>
  <c r="J559" i="42"/>
  <c r="J560" i="42" s="1"/>
  <c r="J557" i="25"/>
  <c r="J558" i="25" s="1"/>
  <c r="J553" i="26"/>
  <c r="J554" i="26" s="1"/>
  <c r="J605" i="26"/>
  <c r="J606" i="26"/>
  <c r="J555" i="42"/>
  <c r="J556" i="42" s="1"/>
  <c r="J567" i="42"/>
  <c r="J568" i="42" s="1"/>
  <c r="J581" i="42"/>
  <c r="J582" i="42" s="1"/>
  <c r="J561" i="25"/>
  <c r="J562" i="25" s="1"/>
  <c r="J577" i="42"/>
  <c r="J578" i="42" s="1"/>
  <c r="J553" i="25"/>
  <c r="J554" i="25" s="1"/>
  <c r="J579" i="26"/>
  <c r="J580" i="26" s="1"/>
  <c r="J583" i="27"/>
  <c r="J584" i="27" s="1"/>
  <c r="J547" i="25"/>
  <c r="J548" i="25" s="1"/>
  <c r="J597" i="26"/>
  <c r="J598" i="26" s="1"/>
  <c r="J557" i="26"/>
  <c r="J558" i="26" s="1"/>
  <c r="J591" i="42"/>
  <c r="J592" i="42" s="1"/>
  <c r="J603" i="42"/>
  <c r="J604" i="42" s="1"/>
  <c r="J551" i="26"/>
  <c r="J552" i="26" s="1"/>
  <c r="J606" i="27"/>
  <c r="J605" i="27"/>
  <c r="J547" i="26"/>
  <c r="J548" i="26" s="1"/>
  <c r="J593" i="25"/>
  <c r="J594" i="25" s="1"/>
  <c r="J577" i="26"/>
  <c r="J578" i="26" s="1"/>
  <c r="J573" i="42"/>
  <c r="J574" i="42" s="1"/>
  <c r="J585" i="42"/>
  <c r="J586" i="42" s="1"/>
  <c r="J593" i="27"/>
  <c r="J594" i="27" s="1"/>
  <c r="J547" i="42"/>
  <c r="J548" i="42" s="1"/>
  <c r="J597" i="27"/>
  <c r="J598" i="27" s="1"/>
  <c r="N535" i="28"/>
  <c r="P538" i="40"/>
  <c r="AE542" i="14"/>
  <c r="AE543" i="14" s="1"/>
  <c r="J549" i="30"/>
  <c r="J550" i="30" s="1"/>
  <c r="P540" i="40"/>
  <c r="P539" i="40"/>
  <c r="P546" i="40"/>
  <c r="P545" i="40"/>
  <c r="P543" i="40"/>
  <c r="P541" i="40"/>
  <c r="N541" i="29"/>
  <c r="P536" i="40"/>
  <c r="P540" i="50"/>
  <c r="P544" i="40"/>
  <c r="P535" i="40"/>
  <c r="N544" i="29"/>
  <c r="P542" i="40"/>
  <c r="J577" i="25"/>
  <c r="J578" i="25" s="1"/>
  <c r="Q522" i="29"/>
  <c r="J591" i="25"/>
  <c r="J592" i="25" s="1"/>
  <c r="J601" i="25"/>
  <c r="J602" i="25" s="1"/>
  <c r="J601" i="30"/>
  <c r="J602" i="30" s="1"/>
  <c r="J575" i="30"/>
  <c r="J576" i="30" s="1"/>
  <c r="J545" i="30"/>
  <c r="J546" i="30" s="1"/>
  <c r="J575" i="43"/>
  <c r="J576" i="43" s="1"/>
  <c r="J569" i="30"/>
  <c r="J570" i="30" s="1"/>
  <c r="P546" i="50"/>
  <c r="N537" i="30"/>
  <c r="P543" i="50"/>
  <c r="N543" i="28"/>
  <c r="N540" i="30"/>
  <c r="J606" i="29"/>
  <c r="J605" i="29"/>
  <c r="J581" i="32"/>
  <c r="J582" i="32" s="1"/>
  <c r="J553" i="30"/>
  <c r="J554" i="30" s="1"/>
  <c r="J545" i="46"/>
  <c r="J546" i="46" s="1"/>
  <c r="J571" i="39"/>
  <c r="J572" i="39" s="1"/>
  <c r="J571" i="47"/>
  <c r="J572" i="47" s="1"/>
  <c r="J575" i="37"/>
  <c r="J576" i="37" s="1"/>
  <c r="J573" i="24"/>
  <c r="J574" i="24" s="1"/>
  <c r="J599" i="31"/>
  <c r="J600" i="31" s="1"/>
  <c r="J597" i="34"/>
  <c r="J598" i="34" s="1"/>
  <c r="J575" i="48"/>
  <c r="J576" i="48" s="1"/>
  <c r="J559" i="38"/>
  <c r="J560" i="38" s="1"/>
  <c r="J589" i="14"/>
  <c r="J590" i="14" s="1"/>
  <c r="J599" i="49"/>
  <c r="J600" i="49" s="1"/>
  <c r="J599" i="43"/>
  <c r="J600" i="43" s="1"/>
  <c r="J581" i="44"/>
  <c r="J582" i="44" s="1"/>
  <c r="AE546" i="38"/>
  <c r="AE547" i="38" s="1"/>
  <c r="J581" i="45"/>
  <c r="J582" i="45" s="1"/>
  <c r="J593" i="45"/>
  <c r="J594" i="45" s="1"/>
  <c r="J571" i="45"/>
  <c r="J572" i="45" s="1"/>
  <c r="J577" i="45"/>
  <c r="J578" i="45" s="1"/>
  <c r="J549" i="29"/>
  <c r="J550" i="29" s="1"/>
  <c r="J589" i="29"/>
  <c r="J590" i="29" s="1"/>
  <c r="J591" i="29"/>
  <c r="J592" i="29" s="1"/>
  <c r="J557" i="29"/>
  <c r="J558" i="29" s="1"/>
  <c r="J563" i="15"/>
  <c r="J564" i="15" s="1"/>
  <c r="J575" i="15"/>
  <c r="J576" i="15" s="1"/>
  <c r="J577" i="15"/>
  <c r="J578" i="15" s="1"/>
  <c r="J585" i="15"/>
  <c r="J586" i="15" s="1"/>
  <c r="J589" i="32"/>
  <c r="J590" i="32" s="1"/>
  <c r="J595" i="32"/>
  <c r="J596" i="32" s="1"/>
  <c r="J599" i="32"/>
  <c r="J600" i="32" s="1"/>
  <c r="J549" i="51"/>
  <c r="J550" i="51" s="1"/>
  <c r="J597" i="51"/>
  <c r="J598" i="51" s="1"/>
  <c r="J559" i="51"/>
  <c r="J560" i="51" s="1"/>
  <c r="J575" i="51"/>
  <c r="J576" i="51" s="1"/>
  <c r="J593" i="36"/>
  <c r="J594" i="36" s="1"/>
  <c r="J606" i="36"/>
  <c r="J605" i="36"/>
  <c r="J557" i="36"/>
  <c r="J558" i="36" s="1"/>
  <c r="J549" i="36"/>
  <c r="J550" i="36" s="1"/>
  <c r="J581" i="30"/>
  <c r="J582" i="30" s="1"/>
  <c r="J599" i="46"/>
  <c r="J600" i="46" s="1"/>
  <c r="J567" i="46"/>
  <c r="J568" i="46" s="1"/>
  <c r="J583" i="46"/>
  <c r="J584" i="46" s="1"/>
  <c r="J563" i="46"/>
  <c r="J564" i="46" s="1"/>
  <c r="J545" i="39"/>
  <c r="J546" i="39" s="1"/>
  <c r="J595" i="39"/>
  <c r="J596" i="39" s="1"/>
  <c r="J589" i="39"/>
  <c r="J590" i="39" s="1"/>
  <c r="J561" i="39"/>
  <c r="J562" i="39" s="1"/>
  <c r="J597" i="39"/>
  <c r="J598" i="39" s="1"/>
  <c r="J563" i="47"/>
  <c r="J564" i="47" s="1"/>
  <c r="J545" i="47"/>
  <c r="J546" i="47" s="1"/>
  <c r="J549" i="47"/>
  <c r="J550" i="47" s="1"/>
  <c r="J585" i="47"/>
  <c r="J586" i="47" s="1"/>
  <c r="J583" i="30"/>
  <c r="J584" i="30" s="1"/>
  <c r="J571" i="35"/>
  <c r="J572" i="35" s="1"/>
  <c r="J595" i="35"/>
  <c r="J596" i="35" s="1"/>
  <c r="J573" i="35"/>
  <c r="J574" i="35" s="1"/>
  <c r="J587" i="37"/>
  <c r="J588" i="37" s="1"/>
  <c r="J591" i="37"/>
  <c r="J592" i="37" s="1"/>
  <c r="J573" i="37"/>
  <c r="J574" i="37" s="1"/>
  <c r="J593" i="37"/>
  <c r="J594" i="37" s="1"/>
  <c r="J585" i="37"/>
  <c r="J586" i="37" s="1"/>
  <c r="M544" i="14"/>
  <c r="N544" i="14" s="1"/>
  <c r="J579" i="24"/>
  <c r="J580" i="24" s="1"/>
  <c r="J565" i="24"/>
  <c r="J566" i="24" s="1"/>
  <c r="J561" i="24"/>
  <c r="J562" i="24" s="1"/>
  <c r="J605" i="24"/>
  <c r="J606" i="24"/>
  <c r="J597" i="31"/>
  <c r="J598" i="31" s="1"/>
  <c r="J557" i="31"/>
  <c r="J558" i="31" s="1"/>
  <c r="J601" i="31"/>
  <c r="J602" i="31" s="1"/>
  <c r="J569" i="31"/>
  <c r="J570" i="31" s="1"/>
  <c r="J559" i="41"/>
  <c r="J560" i="41" s="1"/>
  <c r="J551" i="41"/>
  <c r="J552" i="41" s="1"/>
  <c r="J557" i="41"/>
  <c r="J558" i="41" s="1"/>
  <c r="J593" i="41"/>
  <c r="J594" i="41" s="1"/>
  <c r="J569" i="28"/>
  <c r="J570" i="28" s="1"/>
  <c r="J575" i="28"/>
  <c r="J576" i="28" s="1"/>
  <c r="J547" i="28"/>
  <c r="J548" i="28" s="1"/>
  <c r="J603" i="28"/>
  <c r="J604" i="28" s="1"/>
  <c r="J577" i="30"/>
  <c r="J578" i="30" s="1"/>
  <c r="J577" i="40"/>
  <c r="J578" i="40" s="1"/>
  <c r="J565" i="40"/>
  <c r="J566" i="40" s="1"/>
  <c r="J591" i="40"/>
  <c r="J592" i="40" s="1"/>
  <c r="J559" i="40"/>
  <c r="J560" i="40" s="1"/>
  <c r="J583" i="34"/>
  <c r="J584" i="34" s="1"/>
  <c r="J599" i="34"/>
  <c r="J600" i="34" s="1"/>
  <c r="J551" i="34"/>
  <c r="J552" i="34" s="1"/>
  <c r="J587" i="34"/>
  <c r="J588" i="34" s="1"/>
  <c r="J553" i="48"/>
  <c r="J554" i="48" s="1"/>
  <c r="J581" i="48"/>
  <c r="J582" i="48" s="1"/>
  <c r="J549" i="48"/>
  <c r="J550" i="48" s="1"/>
  <c r="J571" i="48"/>
  <c r="J572" i="48" s="1"/>
  <c r="J589" i="48"/>
  <c r="J590" i="48" s="1"/>
  <c r="J585" i="30"/>
  <c r="J586" i="30" s="1"/>
  <c r="J581" i="43"/>
  <c r="J582" i="43" s="1"/>
  <c r="J543" i="25"/>
  <c r="J544" i="25" s="1"/>
  <c r="J573" i="38"/>
  <c r="J574" i="38" s="1"/>
  <c r="J549" i="38"/>
  <c r="J550" i="38" s="1"/>
  <c r="J597" i="38"/>
  <c r="J598" i="38" s="1"/>
  <c r="J561" i="50"/>
  <c r="J562" i="50" s="1"/>
  <c r="J571" i="50"/>
  <c r="J572" i="50" s="1"/>
  <c r="J577" i="50"/>
  <c r="J578" i="50" s="1"/>
  <c r="J595" i="50"/>
  <c r="J596" i="50" s="1"/>
  <c r="J559" i="14"/>
  <c r="J560" i="14" s="1"/>
  <c r="J581" i="14"/>
  <c r="J582" i="14" s="1"/>
  <c r="J539" i="14"/>
  <c r="J540" i="14" s="1"/>
  <c r="J567" i="14"/>
  <c r="J568" i="14" s="1"/>
  <c r="J547" i="14"/>
  <c r="J548" i="14" s="1"/>
  <c r="J549" i="33"/>
  <c r="J550" i="33" s="1"/>
  <c r="J571" i="33"/>
  <c r="J572" i="33" s="1"/>
  <c r="J605" i="33"/>
  <c r="J606" i="33"/>
  <c r="J569" i="33"/>
  <c r="J570" i="33" s="1"/>
  <c r="J561" i="33"/>
  <c r="J562" i="33" s="1"/>
  <c r="J561" i="49"/>
  <c r="J562" i="49" s="1"/>
  <c r="J579" i="49"/>
  <c r="J580" i="49" s="1"/>
  <c r="J545" i="49"/>
  <c r="J546" i="49" s="1"/>
  <c r="J575" i="49"/>
  <c r="J576" i="49" s="1"/>
  <c r="J557" i="52"/>
  <c r="J558" i="52" s="1"/>
  <c r="J593" i="52"/>
  <c r="J594" i="52" s="1"/>
  <c r="J569" i="52"/>
  <c r="J570" i="52" s="1"/>
  <c r="J577" i="52"/>
  <c r="J578" i="52" s="1"/>
  <c r="J575" i="52"/>
  <c r="J576" i="52" s="1"/>
  <c r="J587" i="30"/>
  <c r="J588" i="30" s="1"/>
  <c r="J549" i="43"/>
  <c r="J550" i="43" s="1"/>
  <c r="J557" i="44"/>
  <c r="J558" i="44" s="1"/>
  <c r="J565" i="44"/>
  <c r="J566" i="44" s="1"/>
  <c r="J597" i="44"/>
  <c r="J598" i="44" s="1"/>
  <c r="J571" i="44"/>
  <c r="J572" i="44" s="1"/>
  <c r="J545" i="44"/>
  <c r="J546" i="44" s="1"/>
  <c r="AE546" i="48"/>
  <c r="AE547" i="48" s="1"/>
  <c r="AE546" i="27"/>
  <c r="AE547" i="27" s="1"/>
  <c r="AE546" i="32"/>
  <c r="AE547" i="32" s="1"/>
  <c r="J601" i="45"/>
  <c r="J602" i="45" s="1"/>
  <c r="J579" i="25"/>
  <c r="J580" i="25" s="1"/>
  <c r="J587" i="15"/>
  <c r="J588" i="15" s="1"/>
  <c r="J601" i="32"/>
  <c r="J602" i="32" s="1"/>
  <c r="J571" i="36"/>
  <c r="J572" i="36" s="1"/>
  <c r="J553" i="39"/>
  <c r="J554" i="39" s="1"/>
  <c r="J606" i="47"/>
  <c r="J605" i="47"/>
  <c r="J605" i="37"/>
  <c r="J606" i="37"/>
  <c r="J561" i="41"/>
  <c r="J562" i="41" s="1"/>
  <c r="J551" i="40"/>
  <c r="J552" i="40" s="1"/>
  <c r="J606" i="48"/>
  <c r="J605" i="48"/>
  <c r="J587" i="43"/>
  <c r="J588" i="43" s="1"/>
  <c r="J565" i="38"/>
  <c r="J566" i="38" s="1"/>
  <c r="J595" i="14"/>
  <c r="J596" i="14" s="1"/>
  <c r="J569" i="49"/>
  <c r="J570" i="49" s="1"/>
  <c r="J583" i="52"/>
  <c r="J584" i="52" s="1"/>
  <c r="J551" i="44"/>
  <c r="J552" i="44" s="1"/>
  <c r="AE546" i="47"/>
  <c r="AE547" i="47" s="1"/>
  <c r="AE546" i="28"/>
  <c r="AE547" i="28" s="1"/>
  <c r="J559" i="45"/>
  <c r="J560" i="45" s="1"/>
  <c r="J569" i="45"/>
  <c r="J570" i="45" s="1"/>
  <c r="J589" i="45"/>
  <c r="J590" i="45" s="1"/>
  <c r="J565" i="45"/>
  <c r="J566" i="45" s="1"/>
  <c r="J585" i="45"/>
  <c r="J586" i="45" s="1"/>
  <c r="J543" i="42"/>
  <c r="J544" i="42" s="1"/>
  <c r="J575" i="29"/>
  <c r="J576" i="29" s="1"/>
  <c r="J603" i="29"/>
  <c r="J604" i="29" s="1"/>
  <c r="J571" i="29"/>
  <c r="J572" i="29" s="1"/>
  <c r="J569" i="15"/>
  <c r="J570" i="15" s="1"/>
  <c r="J547" i="15"/>
  <c r="J548" i="15" s="1"/>
  <c r="J599" i="15"/>
  <c r="J600" i="15" s="1"/>
  <c r="J601" i="15"/>
  <c r="J602" i="15" s="1"/>
  <c r="J593" i="32"/>
  <c r="J594" i="32" s="1"/>
  <c r="J545" i="32"/>
  <c r="J546" i="32" s="1"/>
  <c r="J551" i="32"/>
  <c r="J552" i="32" s="1"/>
  <c r="J549" i="32"/>
  <c r="J550" i="32" s="1"/>
  <c r="J573" i="51"/>
  <c r="J574" i="51" s="1"/>
  <c r="J585" i="51"/>
  <c r="J586" i="51" s="1"/>
  <c r="J557" i="51"/>
  <c r="J558" i="51" s="1"/>
  <c r="J535" i="42"/>
  <c r="J536" i="42" s="1"/>
  <c r="J597" i="36"/>
  <c r="J598" i="36" s="1"/>
  <c r="J577" i="36"/>
  <c r="J578" i="36" s="1"/>
  <c r="J575" i="36"/>
  <c r="J576" i="36" s="1"/>
  <c r="J603" i="36"/>
  <c r="J604" i="36" s="1"/>
  <c r="J599" i="30"/>
  <c r="J600" i="30" s="1"/>
  <c r="J565" i="46"/>
  <c r="J566" i="46" s="1"/>
  <c r="J547" i="46"/>
  <c r="J548" i="46" s="1"/>
  <c r="J573" i="46"/>
  <c r="J574" i="46" s="1"/>
  <c r="J606" i="39"/>
  <c r="J605" i="39"/>
  <c r="J583" i="39"/>
  <c r="J584" i="39" s="1"/>
  <c r="J549" i="39"/>
  <c r="J550" i="39" s="1"/>
  <c r="J589" i="47"/>
  <c r="J590" i="47" s="1"/>
  <c r="J581" i="47"/>
  <c r="J582" i="47" s="1"/>
  <c r="J555" i="47"/>
  <c r="J556" i="47" s="1"/>
  <c r="J583" i="47"/>
  <c r="J584" i="47" s="1"/>
  <c r="J575" i="47"/>
  <c r="J576" i="47" s="1"/>
  <c r="J597" i="43"/>
  <c r="J598" i="43" s="1"/>
  <c r="J595" i="43"/>
  <c r="J596" i="43" s="1"/>
  <c r="J583" i="35"/>
  <c r="J584" i="35" s="1"/>
  <c r="J547" i="35"/>
  <c r="J548" i="35" s="1"/>
  <c r="J579" i="35"/>
  <c r="J580" i="35" s="1"/>
  <c r="J549" i="35"/>
  <c r="J550" i="35" s="1"/>
  <c r="J599" i="37"/>
  <c r="J600" i="37" s="1"/>
  <c r="J571" i="37"/>
  <c r="J572" i="37" s="1"/>
  <c r="J577" i="37"/>
  <c r="J578" i="37" s="1"/>
  <c r="J557" i="37"/>
  <c r="J558" i="37" s="1"/>
  <c r="J563" i="37"/>
  <c r="J564" i="37" s="1"/>
  <c r="M535" i="14"/>
  <c r="N535" i="14" s="1"/>
  <c r="N539" i="14"/>
  <c r="N542" i="14"/>
  <c r="N545" i="14"/>
  <c r="N536" i="14"/>
  <c r="J547" i="24"/>
  <c r="J548" i="24" s="1"/>
  <c r="J589" i="24"/>
  <c r="J590" i="24" s="1"/>
  <c r="J545" i="24"/>
  <c r="J546" i="24" s="1"/>
  <c r="J571" i="24"/>
  <c r="J572" i="24" s="1"/>
  <c r="J547" i="31"/>
  <c r="J548" i="31" s="1"/>
  <c r="J567" i="31"/>
  <c r="J568" i="31" s="1"/>
  <c r="J571" i="31"/>
  <c r="J572" i="31" s="1"/>
  <c r="J595" i="31"/>
  <c r="J596" i="31" s="1"/>
  <c r="J569" i="41"/>
  <c r="J570" i="41" s="1"/>
  <c r="J545" i="41"/>
  <c r="J546" i="41" s="1"/>
  <c r="J587" i="41"/>
  <c r="J588" i="41" s="1"/>
  <c r="J589" i="41"/>
  <c r="J590" i="41" s="1"/>
  <c r="J563" i="28"/>
  <c r="J564" i="28" s="1"/>
  <c r="J561" i="28"/>
  <c r="J562" i="28" s="1"/>
  <c r="J549" i="28"/>
  <c r="J550" i="28" s="1"/>
  <c r="J591" i="28"/>
  <c r="J592" i="28" s="1"/>
  <c r="J563" i="30"/>
  <c r="J564" i="30" s="1"/>
  <c r="J575" i="40"/>
  <c r="J576" i="40" s="1"/>
  <c r="J589" i="40"/>
  <c r="J590" i="40" s="1"/>
  <c r="J597" i="40"/>
  <c r="J598" i="40" s="1"/>
  <c r="J545" i="40"/>
  <c r="J546" i="40" s="1"/>
  <c r="J569" i="40"/>
  <c r="J570" i="40" s="1"/>
  <c r="J549" i="34"/>
  <c r="J550" i="34" s="1"/>
  <c r="J573" i="34"/>
  <c r="J574" i="34" s="1"/>
  <c r="J585" i="34"/>
  <c r="J586" i="34" s="1"/>
  <c r="J567" i="34"/>
  <c r="J568" i="34" s="1"/>
  <c r="J591" i="43"/>
  <c r="J592" i="43" s="1"/>
  <c r="J579" i="48"/>
  <c r="J580" i="48" s="1"/>
  <c r="J585" i="48"/>
  <c r="J586" i="48" s="1"/>
  <c r="J565" i="48"/>
  <c r="J566" i="48" s="1"/>
  <c r="J577" i="48"/>
  <c r="J578" i="48" s="1"/>
  <c r="J573" i="48"/>
  <c r="J574" i="48" s="1"/>
  <c r="J539" i="42"/>
  <c r="J540" i="42" s="1"/>
  <c r="J565" i="30"/>
  <c r="J566" i="30" s="1"/>
  <c r="J571" i="43"/>
  <c r="J572" i="43" s="1"/>
  <c r="J545" i="38"/>
  <c r="J546" i="38" s="1"/>
  <c r="J553" i="38"/>
  <c r="J554" i="38" s="1"/>
  <c r="J577" i="38"/>
  <c r="J578" i="38" s="1"/>
  <c r="J579" i="38"/>
  <c r="J580" i="38" s="1"/>
  <c r="J565" i="50"/>
  <c r="J566" i="50" s="1"/>
  <c r="J549" i="50"/>
  <c r="J550" i="50" s="1"/>
  <c r="J599" i="50"/>
  <c r="J600" i="50" s="1"/>
  <c r="J557" i="14"/>
  <c r="J558" i="14" s="1"/>
  <c r="J601" i="14"/>
  <c r="J602" i="14" s="1"/>
  <c r="J537" i="14"/>
  <c r="J538" i="14" s="1"/>
  <c r="J553" i="14"/>
  <c r="J554" i="14" s="1"/>
  <c r="J545" i="33"/>
  <c r="J546" i="33" s="1"/>
  <c r="J587" i="33"/>
  <c r="J588" i="33" s="1"/>
  <c r="J593" i="33"/>
  <c r="J594" i="33" s="1"/>
  <c r="J595" i="33"/>
  <c r="J596" i="33" s="1"/>
  <c r="J551" i="49"/>
  <c r="J552" i="49" s="1"/>
  <c r="J559" i="49"/>
  <c r="J560" i="49" s="1"/>
  <c r="J547" i="49"/>
  <c r="J548" i="49" s="1"/>
  <c r="J553" i="49"/>
  <c r="J554" i="49" s="1"/>
  <c r="J545" i="52"/>
  <c r="J546" i="52" s="1"/>
  <c r="J603" i="52"/>
  <c r="J604" i="52" s="1"/>
  <c r="J563" i="52"/>
  <c r="J564" i="52" s="1"/>
  <c r="J555" i="52"/>
  <c r="J556" i="52" s="1"/>
  <c r="J595" i="30"/>
  <c r="J596" i="30" s="1"/>
  <c r="J541" i="43"/>
  <c r="J542" i="43" s="1"/>
  <c r="J573" i="25"/>
  <c r="J574" i="25" s="1"/>
  <c r="J555" i="44"/>
  <c r="J556" i="44" s="1"/>
  <c r="J575" i="44"/>
  <c r="J576" i="44" s="1"/>
  <c r="J579" i="44"/>
  <c r="J580" i="44" s="1"/>
  <c r="J603" i="44"/>
  <c r="J604" i="44" s="1"/>
  <c r="J569" i="44"/>
  <c r="J570" i="44" s="1"/>
  <c r="AE546" i="39"/>
  <c r="AE547" i="39" s="1"/>
  <c r="AE546" i="37"/>
  <c r="AE547" i="37" s="1"/>
  <c r="AE546" i="46"/>
  <c r="AE547" i="46" s="1"/>
  <c r="AE546" i="49"/>
  <c r="AE547" i="49" s="1"/>
  <c r="J553" i="45"/>
  <c r="J554" i="45" s="1"/>
  <c r="J555" i="29"/>
  <c r="J556" i="29" s="1"/>
  <c r="J567" i="32"/>
  <c r="J568" i="32" s="1"/>
  <c r="J559" i="39"/>
  <c r="J560" i="39" s="1"/>
  <c r="J579" i="43"/>
  <c r="J580" i="43" s="1"/>
  <c r="J589" i="37"/>
  <c r="J590" i="37" s="1"/>
  <c r="J555" i="31"/>
  <c r="J556" i="31" s="1"/>
  <c r="J581" i="28"/>
  <c r="J582" i="28" s="1"/>
  <c r="J597" i="48"/>
  <c r="J598" i="48" s="1"/>
  <c r="J549" i="14"/>
  <c r="J550" i="14" s="1"/>
  <c r="J595" i="29"/>
  <c r="J596" i="29" s="1"/>
  <c r="J565" i="15"/>
  <c r="J566" i="15" s="1"/>
  <c r="J561" i="32"/>
  <c r="J562" i="32" s="1"/>
  <c r="J603" i="32"/>
  <c r="J604" i="32" s="1"/>
  <c r="J583" i="51"/>
  <c r="J584" i="51" s="1"/>
  <c r="J577" i="51"/>
  <c r="J578" i="51" s="1"/>
  <c r="J551" i="51"/>
  <c r="J552" i="51" s="1"/>
  <c r="I537" i="42"/>
  <c r="I536" i="42" s="1"/>
  <c r="J559" i="36"/>
  <c r="J560" i="36" s="1"/>
  <c r="J551" i="36"/>
  <c r="J552" i="36" s="1"/>
  <c r="J547" i="36"/>
  <c r="J548" i="36" s="1"/>
  <c r="J601" i="36"/>
  <c r="J602" i="36" s="1"/>
  <c r="J561" i="30"/>
  <c r="J562" i="30" s="1"/>
  <c r="J561" i="43"/>
  <c r="J562" i="43" s="1"/>
  <c r="J551" i="46"/>
  <c r="J552" i="46" s="1"/>
  <c r="J553" i="46"/>
  <c r="J554" i="46" s="1"/>
  <c r="J605" i="46"/>
  <c r="J606" i="46"/>
  <c r="J593" i="39"/>
  <c r="J594" i="39" s="1"/>
  <c r="J567" i="39"/>
  <c r="J568" i="39" s="1"/>
  <c r="J585" i="39"/>
  <c r="J586" i="39" s="1"/>
  <c r="J535" i="27"/>
  <c r="J536" i="27" s="1"/>
  <c r="J569" i="47"/>
  <c r="J570" i="47" s="1"/>
  <c r="J593" i="47"/>
  <c r="J594" i="47" s="1"/>
  <c r="J577" i="47"/>
  <c r="J578" i="47" s="1"/>
  <c r="J597" i="47"/>
  <c r="J598" i="47" s="1"/>
  <c r="J567" i="43"/>
  <c r="J568" i="43" s="1"/>
  <c r="M538" i="14"/>
  <c r="N538" i="14" s="1"/>
  <c r="J569" i="35"/>
  <c r="J570" i="35" s="1"/>
  <c r="J545" i="35"/>
  <c r="J546" i="35" s="1"/>
  <c r="J597" i="35"/>
  <c r="J598" i="35" s="1"/>
  <c r="J595" i="37"/>
  <c r="J596" i="37" s="1"/>
  <c r="J553" i="37"/>
  <c r="J554" i="37" s="1"/>
  <c r="J569" i="37"/>
  <c r="J570" i="37" s="1"/>
  <c r="J603" i="37"/>
  <c r="J604" i="37" s="1"/>
  <c r="J585" i="24"/>
  <c r="J586" i="24" s="1"/>
  <c r="J583" i="24"/>
  <c r="J584" i="24" s="1"/>
  <c r="J557" i="24"/>
  <c r="J558" i="24" s="1"/>
  <c r="J595" i="24"/>
  <c r="J596" i="24" s="1"/>
  <c r="J559" i="31"/>
  <c r="J560" i="31" s="1"/>
  <c r="J561" i="31"/>
  <c r="J562" i="31" s="1"/>
  <c r="J573" i="31"/>
  <c r="J574" i="31" s="1"/>
  <c r="J575" i="31"/>
  <c r="J576" i="31" s="1"/>
  <c r="J579" i="31"/>
  <c r="J580" i="31" s="1"/>
  <c r="J573" i="41"/>
  <c r="J574" i="41" s="1"/>
  <c r="J583" i="41"/>
  <c r="J584" i="41" s="1"/>
  <c r="J601" i="41"/>
  <c r="J602" i="41" s="1"/>
  <c r="J535" i="26"/>
  <c r="J536" i="26" s="1"/>
  <c r="J599" i="28"/>
  <c r="J600" i="28" s="1"/>
  <c r="J551" i="28"/>
  <c r="J552" i="28" s="1"/>
  <c r="J585" i="28"/>
  <c r="J586" i="28" s="1"/>
  <c r="J593" i="28"/>
  <c r="J594" i="28" s="1"/>
  <c r="J551" i="30"/>
  <c r="J552" i="30" s="1"/>
  <c r="J571" i="40"/>
  <c r="J572" i="40" s="1"/>
  <c r="J603" i="40"/>
  <c r="J604" i="40" s="1"/>
  <c r="J601" i="40"/>
  <c r="J602" i="40" s="1"/>
  <c r="J567" i="40"/>
  <c r="J568" i="40" s="1"/>
  <c r="J591" i="34"/>
  <c r="J592" i="34" s="1"/>
  <c r="J561" i="34"/>
  <c r="J562" i="34" s="1"/>
  <c r="J557" i="34"/>
  <c r="J558" i="34" s="1"/>
  <c r="J603" i="43"/>
  <c r="J604" i="43" s="1"/>
  <c r="J557" i="48"/>
  <c r="J558" i="48" s="1"/>
  <c r="J545" i="48"/>
  <c r="J546" i="48" s="1"/>
  <c r="J561" i="48"/>
  <c r="J562" i="48" s="1"/>
  <c r="J591" i="48"/>
  <c r="J592" i="48" s="1"/>
  <c r="J567" i="25"/>
  <c r="J568" i="25" s="1"/>
  <c r="J539" i="26"/>
  <c r="J540" i="26" s="1"/>
  <c r="J557" i="38"/>
  <c r="J558" i="38" s="1"/>
  <c r="J599" i="38"/>
  <c r="J600" i="38" s="1"/>
  <c r="J603" i="38"/>
  <c r="J604" i="38" s="1"/>
  <c r="J593" i="38"/>
  <c r="J594" i="38" s="1"/>
  <c r="J553" i="50"/>
  <c r="J554" i="50" s="1"/>
  <c r="J557" i="50"/>
  <c r="J558" i="50" s="1"/>
  <c r="J587" i="50"/>
  <c r="J588" i="50" s="1"/>
  <c r="J591" i="14"/>
  <c r="J592" i="14" s="1"/>
  <c r="J577" i="14"/>
  <c r="J578" i="14" s="1"/>
  <c r="J555" i="14"/>
  <c r="J556" i="14" s="1"/>
  <c r="J575" i="14"/>
  <c r="J576" i="14" s="1"/>
  <c r="J605" i="14"/>
  <c r="J606" i="14"/>
  <c r="J603" i="33"/>
  <c r="J604" i="33" s="1"/>
  <c r="J547" i="33"/>
  <c r="J548" i="33" s="1"/>
  <c r="J557" i="33"/>
  <c r="J558" i="33" s="1"/>
  <c r="J597" i="49"/>
  <c r="J598" i="49" s="1"/>
  <c r="J557" i="49"/>
  <c r="J558" i="49" s="1"/>
  <c r="J565" i="49"/>
  <c r="J566" i="49" s="1"/>
  <c r="J565" i="52"/>
  <c r="J566" i="52" s="1"/>
  <c r="J587" i="52"/>
  <c r="J588" i="52" s="1"/>
  <c r="J591" i="52"/>
  <c r="J592" i="52" s="1"/>
  <c r="J581" i="52"/>
  <c r="J582" i="52" s="1"/>
  <c r="J587" i="25"/>
  <c r="J588" i="25" s="1"/>
  <c r="J547" i="44"/>
  <c r="J548" i="44" s="1"/>
  <c r="J605" i="44"/>
  <c r="J606" i="44"/>
  <c r="J537" i="25"/>
  <c r="J538" i="25" s="1"/>
  <c r="AE546" i="45"/>
  <c r="AE547" i="45" s="1"/>
  <c r="AE546" i="42"/>
  <c r="AE547" i="42" s="1"/>
  <c r="AE546" i="40"/>
  <c r="AE547" i="40" s="1"/>
  <c r="J593" i="29"/>
  <c r="J594" i="29" s="1"/>
  <c r="J571" i="32"/>
  <c r="J572" i="32" s="1"/>
  <c r="J591" i="39"/>
  <c r="J592" i="39" s="1"/>
  <c r="J557" i="47"/>
  <c r="J558" i="47" s="1"/>
  <c r="J591" i="35"/>
  <c r="J592" i="35" s="1"/>
  <c r="J603" i="24"/>
  <c r="J604" i="24" s="1"/>
  <c r="J587" i="31"/>
  <c r="J588" i="31" s="1"/>
  <c r="J583" i="28"/>
  <c r="J584" i="28" s="1"/>
  <c r="J561" i="40"/>
  <c r="J562" i="40" s="1"/>
  <c r="J569" i="34"/>
  <c r="J570" i="34" s="1"/>
  <c r="J561" i="38"/>
  <c r="J562" i="38" s="1"/>
  <c r="J593" i="50"/>
  <c r="J594" i="50" s="1"/>
  <c r="J555" i="33"/>
  <c r="J556" i="33" s="1"/>
  <c r="J585" i="49"/>
  <c r="J586" i="49" s="1"/>
  <c r="AE546" i="24"/>
  <c r="AE547" i="24" s="1"/>
  <c r="J575" i="45"/>
  <c r="J576" i="45" s="1"/>
  <c r="J585" i="29"/>
  <c r="J586" i="29" s="1"/>
  <c r="J579" i="15"/>
  <c r="J580" i="15" s="1"/>
  <c r="J597" i="15"/>
  <c r="J598" i="15" s="1"/>
  <c r="J559" i="32"/>
  <c r="J560" i="32" s="1"/>
  <c r="J537" i="26"/>
  <c r="J538" i="26" s="1"/>
  <c r="J606" i="45"/>
  <c r="J605" i="45"/>
  <c r="J545" i="45"/>
  <c r="J546" i="45" s="1"/>
  <c r="J573" i="45"/>
  <c r="J574" i="45" s="1"/>
  <c r="J567" i="45"/>
  <c r="J568" i="45" s="1"/>
  <c r="J557" i="30"/>
  <c r="J558" i="30" s="1"/>
  <c r="J599" i="29"/>
  <c r="J600" i="29" s="1"/>
  <c r="J569" i="29"/>
  <c r="J570" i="29" s="1"/>
  <c r="J565" i="29"/>
  <c r="J566" i="29" s="1"/>
  <c r="J597" i="29"/>
  <c r="J598" i="29" s="1"/>
  <c r="J567" i="15"/>
  <c r="J568" i="15" s="1"/>
  <c r="J583" i="15"/>
  <c r="J584" i="15" s="1"/>
  <c r="J545" i="15"/>
  <c r="J546" i="15" s="1"/>
  <c r="J593" i="15"/>
  <c r="J594" i="15" s="1"/>
  <c r="J591" i="15"/>
  <c r="J592" i="15" s="1"/>
  <c r="J591" i="32"/>
  <c r="J592" i="32" s="1"/>
  <c r="J587" i="32"/>
  <c r="J588" i="32" s="1"/>
  <c r="J583" i="32"/>
  <c r="J584" i="32" s="1"/>
  <c r="J599" i="51"/>
  <c r="J600" i="51" s="1"/>
  <c r="J561" i="51"/>
  <c r="J562" i="51" s="1"/>
  <c r="J581" i="51"/>
  <c r="J582" i="51" s="1"/>
  <c r="J553" i="51"/>
  <c r="J554" i="51" s="1"/>
  <c r="J601" i="51"/>
  <c r="J602" i="51" s="1"/>
  <c r="J541" i="42"/>
  <c r="J542" i="42" s="1"/>
  <c r="J591" i="36"/>
  <c r="J592" i="36" s="1"/>
  <c r="J573" i="36"/>
  <c r="J574" i="36" s="1"/>
  <c r="J581" i="36"/>
  <c r="J582" i="36" s="1"/>
  <c r="J589" i="36"/>
  <c r="J590" i="36" s="1"/>
  <c r="J585" i="36"/>
  <c r="J586" i="36" s="1"/>
  <c r="J547" i="43"/>
  <c r="J548" i="43" s="1"/>
  <c r="J595" i="46"/>
  <c r="J596" i="46" s="1"/>
  <c r="J549" i="46"/>
  <c r="J550" i="46" s="1"/>
  <c r="J603" i="46"/>
  <c r="J604" i="46" s="1"/>
  <c r="J581" i="46"/>
  <c r="J582" i="46" s="1"/>
  <c r="J575" i="46"/>
  <c r="J576" i="46" s="1"/>
  <c r="J587" i="39"/>
  <c r="J588" i="39" s="1"/>
  <c r="J555" i="39"/>
  <c r="J556" i="39" s="1"/>
  <c r="J563" i="39"/>
  <c r="J564" i="39" s="1"/>
  <c r="I537" i="27"/>
  <c r="I536" i="27" s="1"/>
  <c r="J565" i="47"/>
  <c r="J566" i="47" s="1"/>
  <c r="J587" i="47"/>
  <c r="J588" i="47" s="1"/>
  <c r="J595" i="47"/>
  <c r="J596" i="47" s="1"/>
  <c r="J571" i="30"/>
  <c r="J572" i="30" s="1"/>
  <c r="J563" i="43"/>
  <c r="J564" i="43" s="1"/>
  <c r="J539" i="25"/>
  <c r="J540" i="25" s="1"/>
  <c r="M541" i="14"/>
  <c r="N541" i="14" s="1"/>
  <c r="J587" i="35"/>
  <c r="J588" i="35" s="1"/>
  <c r="J557" i="35"/>
  <c r="J558" i="35" s="1"/>
  <c r="J603" i="35"/>
  <c r="J604" i="35" s="1"/>
  <c r="J601" i="35"/>
  <c r="J602" i="35" s="1"/>
  <c r="J549" i="37"/>
  <c r="J550" i="37" s="1"/>
  <c r="J597" i="37"/>
  <c r="J598" i="37" s="1"/>
  <c r="J545" i="37"/>
  <c r="J546" i="37" s="1"/>
  <c r="J547" i="30"/>
  <c r="J548" i="30" s="1"/>
  <c r="J569" i="43"/>
  <c r="J570" i="43" s="1"/>
  <c r="J583" i="25"/>
  <c r="J584" i="25" s="1"/>
  <c r="J563" i="24"/>
  <c r="J564" i="24" s="1"/>
  <c r="J591" i="24"/>
  <c r="J592" i="24" s="1"/>
  <c r="J593" i="24"/>
  <c r="J594" i="24" s="1"/>
  <c r="J583" i="31"/>
  <c r="J584" i="31" s="1"/>
  <c r="J553" i="31"/>
  <c r="J554" i="31" s="1"/>
  <c r="J589" i="31"/>
  <c r="J590" i="31" s="1"/>
  <c r="J606" i="31"/>
  <c r="J605" i="31"/>
  <c r="J549" i="41"/>
  <c r="J550" i="41" s="1"/>
  <c r="J555" i="41"/>
  <c r="J556" i="41" s="1"/>
  <c r="J599" i="41"/>
  <c r="J600" i="41" s="1"/>
  <c r="I537" i="26"/>
  <c r="I536" i="26" s="1"/>
  <c r="J601" i="28"/>
  <c r="J602" i="28" s="1"/>
  <c r="J589" i="28"/>
  <c r="J590" i="28" s="1"/>
  <c r="J553" i="28"/>
  <c r="J554" i="28" s="1"/>
  <c r="J579" i="28"/>
  <c r="J580" i="28" s="1"/>
  <c r="J585" i="40"/>
  <c r="J586" i="40" s="1"/>
  <c r="J573" i="40"/>
  <c r="J574" i="40" s="1"/>
  <c r="J553" i="40"/>
  <c r="J554" i="40" s="1"/>
  <c r="J557" i="40"/>
  <c r="J558" i="40" s="1"/>
  <c r="J601" i="34"/>
  <c r="J602" i="34" s="1"/>
  <c r="J603" i="34"/>
  <c r="J604" i="34" s="1"/>
  <c r="J571" i="34"/>
  <c r="J572" i="34" s="1"/>
  <c r="J595" i="34"/>
  <c r="J596" i="34" s="1"/>
  <c r="J565" i="43"/>
  <c r="J566" i="43" s="1"/>
  <c r="J587" i="48"/>
  <c r="J588" i="48" s="1"/>
  <c r="J569" i="48"/>
  <c r="J570" i="48" s="1"/>
  <c r="J551" i="48"/>
  <c r="J552" i="48" s="1"/>
  <c r="J535" i="25"/>
  <c r="J536" i="25" s="1"/>
  <c r="J547" i="38"/>
  <c r="J548" i="38" s="1"/>
  <c r="J601" i="38"/>
  <c r="J602" i="38" s="1"/>
  <c r="J555" i="38"/>
  <c r="J556" i="38" s="1"/>
  <c r="J583" i="38"/>
  <c r="J584" i="38" s="1"/>
  <c r="J559" i="50"/>
  <c r="J560" i="50" s="1"/>
  <c r="J573" i="50"/>
  <c r="J574" i="50" s="1"/>
  <c r="J605" i="50"/>
  <c r="J606" i="50"/>
  <c r="J585" i="14"/>
  <c r="J586" i="14" s="1"/>
  <c r="J565" i="14"/>
  <c r="J566" i="14" s="1"/>
  <c r="J573" i="14"/>
  <c r="J574" i="14" s="1"/>
  <c r="J551" i="14"/>
  <c r="J552" i="14" s="1"/>
  <c r="J593" i="14"/>
  <c r="J594" i="14" s="1"/>
  <c r="J579" i="33"/>
  <c r="J580" i="33" s="1"/>
  <c r="J601" i="33"/>
  <c r="J602" i="33" s="1"/>
  <c r="J581" i="33"/>
  <c r="J582" i="33" s="1"/>
  <c r="J565" i="33"/>
  <c r="J566" i="33" s="1"/>
  <c r="J581" i="49"/>
  <c r="J582" i="49" s="1"/>
  <c r="J549" i="49"/>
  <c r="J550" i="49" s="1"/>
  <c r="J603" i="49"/>
  <c r="J604" i="49" s="1"/>
  <c r="J567" i="49"/>
  <c r="J568" i="49" s="1"/>
  <c r="J551" i="52"/>
  <c r="J552" i="52" s="1"/>
  <c r="J561" i="52"/>
  <c r="J562" i="52" s="1"/>
  <c r="J589" i="52"/>
  <c r="J590" i="52" s="1"/>
  <c r="J597" i="52"/>
  <c r="J598" i="52" s="1"/>
  <c r="J601" i="52"/>
  <c r="J602" i="52" s="1"/>
  <c r="J583" i="44"/>
  <c r="J584" i="44" s="1"/>
  <c r="J593" i="44"/>
  <c r="J594" i="44" s="1"/>
  <c r="J567" i="44"/>
  <c r="J568" i="44" s="1"/>
  <c r="AE546" i="41"/>
  <c r="AE547" i="41" s="1"/>
  <c r="AE546" i="25"/>
  <c r="AE547" i="25" s="1"/>
  <c r="AE546" i="34"/>
  <c r="AE547" i="34" s="1"/>
  <c r="AE546" i="29"/>
  <c r="AE547" i="29" s="1"/>
  <c r="AE546" i="31"/>
  <c r="AE547" i="31" s="1"/>
  <c r="AE546" i="44"/>
  <c r="AE547" i="44" s="1"/>
  <c r="AE546" i="26"/>
  <c r="AE547" i="26" s="1"/>
  <c r="J595" i="15"/>
  <c r="J596" i="15" s="1"/>
  <c r="J555" i="51"/>
  <c r="J556" i="51" s="1"/>
  <c r="J579" i="36"/>
  <c r="J580" i="36" s="1"/>
  <c r="J569" i="46"/>
  <c r="J570" i="46" s="1"/>
  <c r="J553" i="47"/>
  <c r="J554" i="47" s="1"/>
  <c r="J599" i="35"/>
  <c r="J600" i="35" s="1"/>
  <c r="J579" i="37"/>
  <c r="J580" i="37" s="1"/>
  <c r="J581" i="24"/>
  <c r="J582" i="24" s="1"/>
  <c r="J606" i="41"/>
  <c r="J605" i="41"/>
  <c r="J605" i="28"/>
  <c r="J606" i="28"/>
  <c r="J589" i="34"/>
  <c r="J590" i="34" s="1"/>
  <c r="J589" i="25"/>
  <c r="J590" i="25" s="1"/>
  <c r="J597" i="50"/>
  <c r="J598" i="50" s="1"/>
  <c r="J553" i="33"/>
  <c r="J554" i="33" s="1"/>
  <c r="J547" i="45"/>
  <c r="J548" i="45" s="1"/>
  <c r="J539" i="27"/>
  <c r="J540" i="27" s="1"/>
  <c r="J601" i="29"/>
  <c r="J602" i="29" s="1"/>
  <c r="J603" i="45"/>
  <c r="J604" i="45" s="1"/>
  <c r="J573" i="30"/>
  <c r="J574" i="30" s="1"/>
  <c r="J559" i="43"/>
  <c r="J560" i="43" s="1"/>
  <c r="J583" i="29"/>
  <c r="J584" i="29" s="1"/>
  <c r="J581" i="29"/>
  <c r="J582" i="29" s="1"/>
  <c r="J571" i="15"/>
  <c r="J572" i="15" s="1"/>
  <c r="J581" i="15"/>
  <c r="J582" i="15" s="1"/>
  <c r="J603" i="15"/>
  <c r="J604" i="15" s="1"/>
  <c r="J557" i="15"/>
  <c r="J558" i="15" s="1"/>
  <c r="J553" i="32"/>
  <c r="J554" i="32" s="1"/>
  <c r="J573" i="32"/>
  <c r="J574" i="32" s="1"/>
  <c r="J569" i="32"/>
  <c r="J570" i="32" s="1"/>
  <c r="J565" i="32"/>
  <c r="J566" i="32" s="1"/>
  <c r="J563" i="51"/>
  <c r="J564" i="51" s="1"/>
  <c r="J579" i="51"/>
  <c r="J580" i="51" s="1"/>
  <c r="J595" i="51"/>
  <c r="J596" i="51" s="1"/>
  <c r="J587" i="51"/>
  <c r="J588" i="51" s="1"/>
  <c r="J567" i="51"/>
  <c r="J568" i="51" s="1"/>
  <c r="J543" i="27"/>
  <c r="J544" i="27" s="1"/>
  <c r="J595" i="36"/>
  <c r="J596" i="36" s="1"/>
  <c r="J545" i="36"/>
  <c r="J546" i="36" s="1"/>
  <c r="J599" i="36"/>
  <c r="J600" i="36" s="1"/>
  <c r="J553" i="36"/>
  <c r="J554" i="36" s="1"/>
  <c r="J565" i="36"/>
  <c r="J566" i="36" s="1"/>
  <c r="J601" i="43"/>
  <c r="J602" i="43" s="1"/>
  <c r="J589" i="46"/>
  <c r="J590" i="46" s="1"/>
  <c r="J557" i="46"/>
  <c r="J558" i="46" s="1"/>
  <c r="J571" i="46"/>
  <c r="J572" i="46" s="1"/>
  <c r="J579" i="46"/>
  <c r="J580" i="46" s="1"/>
  <c r="J585" i="46"/>
  <c r="J586" i="46" s="1"/>
  <c r="J565" i="39"/>
  <c r="J566" i="39" s="1"/>
  <c r="J581" i="39"/>
  <c r="J582" i="39" s="1"/>
  <c r="J547" i="39"/>
  <c r="J548" i="39" s="1"/>
  <c r="J569" i="39"/>
  <c r="J570" i="39" s="1"/>
  <c r="J567" i="47"/>
  <c r="J568" i="47" s="1"/>
  <c r="J599" i="47"/>
  <c r="J600" i="47" s="1"/>
  <c r="J579" i="47"/>
  <c r="J580" i="47" s="1"/>
  <c r="J555" i="30"/>
  <c r="J556" i="30" s="1"/>
  <c r="J559" i="25"/>
  <c r="J560" i="25" s="1"/>
  <c r="J581" i="35"/>
  <c r="J582" i="35" s="1"/>
  <c r="J585" i="35"/>
  <c r="J586" i="35" s="1"/>
  <c r="J605" i="35"/>
  <c r="J606" i="35"/>
  <c r="J563" i="35"/>
  <c r="J564" i="35" s="1"/>
  <c r="J553" i="35"/>
  <c r="J554" i="35" s="1"/>
  <c r="J567" i="37"/>
  <c r="J568" i="37" s="1"/>
  <c r="J601" i="37"/>
  <c r="J602" i="37" s="1"/>
  <c r="J591" i="30"/>
  <c r="J592" i="30" s="1"/>
  <c r="J545" i="43"/>
  <c r="J546" i="43" s="1"/>
  <c r="J563" i="25"/>
  <c r="J564" i="25" s="1"/>
  <c r="J585" i="43"/>
  <c r="J586" i="43" s="1"/>
  <c r="J555" i="24"/>
  <c r="J556" i="24" s="1"/>
  <c r="J553" i="24"/>
  <c r="J554" i="24" s="1"/>
  <c r="J559" i="24"/>
  <c r="J560" i="24" s="1"/>
  <c r="J603" i="31"/>
  <c r="J604" i="31" s="1"/>
  <c r="J563" i="31"/>
  <c r="J564" i="31" s="1"/>
  <c r="J545" i="31"/>
  <c r="J546" i="31" s="1"/>
  <c r="J565" i="31"/>
  <c r="J566" i="31" s="1"/>
  <c r="J565" i="41"/>
  <c r="J566" i="41" s="1"/>
  <c r="J553" i="41"/>
  <c r="J554" i="41" s="1"/>
  <c r="J577" i="41"/>
  <c r="J578" i="41" s="1"/>
  <c r="J575" i="41"/>
  <c r="J576" i="41" s="1"/>
  <c r="J595" i="28"/>
  <c r="J596" i="28" s="1"/>
  <c r="J573" i="28"/>
  <c r="J574" i="28" s="1"/>
  <c r="J565" i="28"/>
  <c r="J566" i="28" s="1"/>
  <c r="J559" i="28"/>
  <c r="J560" i="28" s="1"/>
  <c r="J583" i="40"/>
  <c r="J584" i="40" s="1"/>
  <c r="J599" i="40"/>
  <c r="J600" i="40" s="1"/>
  <c r="J595" i="40"/>
  <c r="J596" i="40" s="1"/>
  <c r="J559" i="34"/>
  <c r="J560" i="34" s="1"/>
  <c r="J555" i="34"/>
  <c r="J556" i="34" s="1"/>
  <c r="J579" i="34"/>
  <c r="J580" i="34" s="1"/>
  <c r="J563" i="34"/>
  <c r="J564" i="34" s="1"/>
  <c r="J547" i="34"/>
  <c r="J548" i="34" s="1"/>
  <c r="J557" i="43"/>
  <c r="J558" i="43" s="1"/>
  <c r="J563" i="48"/>
  <c r="J564" i="48" s="1"/>
  <c r="J547" i="48"/>
  <c r="J548" i="48" s="1"/>
  <c r="J583" i="48"/>
  <c r="J584" i="48" s="1"/>
  <c r="J603" i="48"/>
  <c r="J604" i="48" s="1"/>
  <c r="I537" i="25"/>
  <c r="I536" i="25" s="1"/>
  <c r="J589" i="38"/>
  <c r="J590" i="38" s="1"/>
  <c r="J585" i="38"/>
  <c r="J586" i="38" s="1"/>
  <c r="J591" i="38"/>
  <c r="J592" i="38" s="1"/>
  <c r="J595" i="38"/>
  <c r="J596" i="38" s="1"/>
  <c r="J563" i="38"/>
  <c r="J564" i="38" s="1"/>
  <c r="J603" i="50"/>
  <c r="J604" i="50" s="1"/>
  <c r="J555" i="50"/>
  <c r="J556" i="50" s="1"/>
  <c r="J547" i="50"/>
  <c r="J548" i="50" s="1"/>
  <c r="J551" i="50"/>
  <c r="J552" i="50" s="1"/>
  <c r="J569" i="50"/>
  <c r="J570" i="50" s="1"/>
  <c r="J597" i="14"/>
  <c r="J598" i="14" s="1"/>
  <c r="J569" i="14"/>
  <c r="J570" i="14" s="1"/>
  <c r="J541" i="14"/>
  <c r="J542" i="14" s="1"/>
  <c r="J543" i="14"/>
  <c r="J544" i="14" s="1"/>
  <c r="J593" i="43"/>
  <c r="J594" i="43" s="1"/>
  <c r="J551" i="33"/>
  <c r="J552" i="33" s="1"/>
  <c r="J559" i="33"/>
  <c r="J560" i="33" s="1"/>
  <c r="J575" i="33"/>
  <c r="J576" i="33" s="1"/>
  <c r="J585" i="33"/>
  <c r="J586" i="33" s="1"/>
  <c r="J577" i="49"/>
  <c r="J578" i="49" s="1"/>
  <c r="J555" i="49"/>
  <c r="J556" i="49" s="1"/>
  <c r="J573" i="49"/>
  <c r="J574" i="49" s="1"/>
  <c r="J595" i="49"/>
  <c r="J596" i="49" s="1"/>
  <c r="J579" i="52"/>
  <c r="J580" i="52" s="1"/>
  <c r="J547" i="52"/>
  <c r="J548" i="52" s="1"/>
  <c r="J599" i="52"/>
  <c r="J600" i="52" s="1"/>
  <c r="J573" i="44"/>
  <c r="J574" i="44" s="1"/>
  <c r="J563" i="44"/>
  <c r="J564" i="44" s="1"/>
  <c r="J585" i="44"/>
  <c r="J586" i="44" s="1"/>
  <c r="J561" i="44"/>
  <c r="J562" i="44" s="1"/>
  <c r="AE546" i="30"/>
  <c r="AE547" i="30" s="1"/>
  <c r="AE546" i="35"/>
  <c r="AE547" i="35" s="1"/>
  <c r="J561" i="45"/>
  <c r="J562" i="45" s="1"/>
  <c r="J577" i="29"/>
  <c r="J578" i="29" s="1"/>
  <c r="J553" i="15"/>
  <c r="J554" i="15" s="1"/>
  <c r="J603" i="51"/>
  <c r="J604" i="51" s="1"/>
  <c r="J601" i="46"/>
  <c r="J602" i="46" s="1"/>
  <c r="J575" i="39"/>
  <c r="J576" i="39" s="1"/>
  <c r="J593" i="35"/>
  <c r="J594" i="35" s="1"/>
  <c r="J551" i="24"/>
  <c r="J552" i="24" s="1"/>
  <c r="J597" i="41"/>
  <c r="J598" i="41" s="1"/>
  <c r="J555" i="28"/>
  <c r="J556" i="28" s="1"/>
  <c r="J606" i="40"/>
  <c r="J605" i="40"/>
  <c r="J559" i="48"/>
  <c r="J560" i="48" s="1"/>
  <c r="J567" i="30"/>
  <c r="J568" i="30" s="1"/>
  <c r="J567" i="50"/>
  <c r="J568" i="50" s="1"/>
  <c r="J583" i="33"/>
  <c r="J584" i="33" s="1"/>
  <c r="J573" i="52"/>
  <c r="J574" i="52" s="1"/>
  <c r="J553" i="44"/>
  <c r="J554" i="44" s="1"/>
  <c r="J587" i="45"/>
  <c r="J588" i="45" s="1"/>
  <c r="J587" i="29"/>
  <c r="J588" i="29" s="1"/>
  <c r="J561" i="15"/>
  <c r="J562" i="15" s="1"/>
  <c r="J595" i="45"/>
  <c r="J596" i="45" s="1"/>
  <c r="J551" i="45"/>
  <c r="J552" i="45" s="1"/>
  <c r="J583" i="45"/>
  <c r="J584" i="45" s="1"/>
  <c r="J563" i="45"/>
  <c r="J564" i="45" s="1"/>
  <c r="J599" i="45"/>
  <c r="J600" i="45" s="1"/>
  <c r="J557" i="45"/>
  <c r="J558" i="45" s="1"/>
  <c r="J589" i="30"/>
  <c r="J590" i="30" s="1"/>
  <c r="J606" i="43"/>
  <c r="J605" i="43"/>
  <c r="J563" i="29"/>
  <c r="J564" i="29" s="1"/>
  <c r="J561" i="29"/>
  <c r="J562" i="29" s="1"/>
  <c r="J559" i="29"/>
  <c r="J560" i="29" s="1"/>
  <c r="J567" i="29"/>
  <c r="J568" i="29" s="1"/>
  <c r="J549" i="15"/>
  <c r="J550" i="15" s="1"/>
  <c r="J605" i="15"/>
  <c r="J606" i="15"/>
  <c r="J559" i="15"/>
  <c r="J560" i="15" s="1"/>
  <c r="J547" i="32"/>
  <c r="J548" i="32" s="1"/>
  <c r="J563" i="32"/>
  <c r="J564" i="32" s="1"/>
  <c r="J575" i="32"/>
  <c r="J576" i="32" s="1"/>
  <c r="J555" i="32"/>
  <c r="J556" i="32" s="1"/>
  <c r="J579" i="32"/>
  <c r="J580" i="32" s="1"/>
  <c r="J569" i="51"/>
  <c r="J570" i="51" s="1"/>
  <c r="J545" i="51"/>
  <c r="J546" i="51" s="1"/>
  <c r="J593" i="51"/>
  <c r="J594" i="51" s="1"/>
  <c r="J571" i="51"/>
  <c r="J572" i="51" s="1"/>
  <c r="J565" i="51"/>
  <c r="J566" i="51" s="1"/>
  <c r="J567" i="36"/>
  <c r="J568" i="36" s="1"/>
  <c r="J587" i="36"/>
  <c r="J588" i="36" s="1"/>
  <c r="J555" i="36"/>
  <c r="J556" i="36" s="1"/>
  <c r="J583" i="36"/>
  <c r="J584" i="36" s="1"/>
  <c r="J553" i="43"/>
  <c r="J554" i="43" s="1"/>
  <c r="J603" i="25"/>
  <c r="J604" i="25" s="1"/>
  <c r="J551" i="43"/>
  <c r="J552" i="43" s="1"/>
  <c r="J559" i="46"/>
  <c r="J560" i="46" s="1"/>
  <c r="J587" i="46"/>
  <c r="J588" i="46" s="1"/>
  <c r="J577" i="46"/>
  <c r="J578" i="46" s="1"/>
  <c r="J551" i="39"/>
  <c r="J552" i="39" s="1"/>
  <c r="J557" i="39"/>
  <c r="J558" i="39" s="1"/>
  <c r="J599" i="39"/>
  <c r="J600" i="39" s="1"/>
  <c r="J603" i="39"/>
  <c r="J604" i="39" s="1"/>
  <c r="J559" i="47"/>
  <c r="J560" i="47" s="1"/>
  <c r="J603" i="47"/>
  <c r="J604" i="47" s="1"/>
  <c r="J547" i="47"/>
  <c r="J548" i="47" s="1"/>
  <c r="J597" i="30"/>
  <c r="J598" i="30" s="1"/>
  <c r="J537" i="27"/>
  <c r="J538" i="27" s="1"/>
  <c r="J577" i="35"/>
  <c r="J578" i="35" s="1"/>
  <c r="J555" i="35"/>
  <c r="J556" i="35" s="1"/>
  <c r="J559" i="35"/>
  <c r="J560" i="35" s="1"/>
  <c r="J565" i="37"/>
  <c r="J566" i="37" s="1"/>
  <c r="J551" i="37"/>
  <c r="J552" i="37" s="1"/>
  <c r="J581" i="37"/>
  <c r="J582" i="37" s="1"/>
  <c r="J559" i="37"/>
  <c r="J560" i="37" s="1"/>
  <c r="J606" i="30"/>
  <c r="J605" i="30"/>
  <c r="J573" i="43"/>
  <c r="J574" i="43" s="1"/>
  <c r="J585" i="25"/>
  <c r="J586" i="25" s="1"/>
  <c r="J575" i="24"/>
  <c r="J576" i="24" s="1"/>
  <c r="J587" i="24"/>
  <c r="J588" i="24" s="1"/>
  <c r="J567" i="24"/>
  <c r="J568" i="24" s="1"/>
  <c r="J549" i="24"/>
  <c r="J550" i="24" s="1"/>
  <c r="J581" i="31"/>
  <c r="J582" i="31" s="1"/>
  <c r="J551" i="31"/>
  <c r="J552" i="31" s="1"/>
  <c r="J549" i="31"/>
  <c r="J550" i="31" s="1"/>
  <c r="J585" i="41"/>
  <c r="J586" i="41" s="1"/>
  <c r="J595" i="41"/>
  <c r="J596" i="41" s="1"/>
  <c r="J579" i="41"/>
  <c r="J580" i="41" s="1"/>
  <c r="J563" i="41"/>
  <c r="J564" i="41" s="1"/>
  <c r="J571" i="41"/>
  <c r="J572" i="41" s="1"/>
  <c r="J557" i="28"/>
  <c r="J558" i="28" s="1"/>
  <c r="J571" i="28"/>
  <c r="J572" i="28" s="1"/>
  <c r="J545" i="28"/>
  <c r="J546" i="28" s="1"/>
  <c r="J587" i="28"/>
  <c r="J588" i="28" s="1"/>
  <c r="J593" i="40"/>
  <c r="J594" i="40" s="1"/>
  <c r="J555" i="40"/>
  <c r="J556" i="40" s="1"/>
  <c r="J579" i="40"/>
  <c r="J580" i="40" s="1"/>
  <c r="J587" i="40"/>
  <c r="J588" i="40" s="1"/>
  <c r="J581" i="34"/>
  <c r="J582" i="34" s="1"/>
  <c r="J606" i="34"/>
  <c r="J605" i="34"/>
  <c r="J565" i="34"/>
  <c r="J566" i="34" s="1"/>
  <c r="J595" i="48"/>
  <c r="J596" i="48" s="1"/>
  <c r="J555" i="48"/>
  <c r="J556" i="48" s="1"/>
  <c r="J593" i="48"/>
  <c r="J594" i="48" s="1"/>
  <c r="J599" i="48"/>
  <c r="J600" i="48" s="1"/>
  <c r="J569" i="25"/>
  <c r="J570" i="25" s="1"/>
  <c r="J535" i="30"/>
  <c r="J536" i="30" s="1"/>
  <c r="J595" i="25"/>
  <c r="J596" i="25" s="1"/>
  <c r="J606" i="38"/>
  <c r="J605" i="38"/>
  <c r="J581" i="38"/>
  <c r="J582" i="38" s="1"/>
  <c r="J569" i="38"/>
  <c r="J570" i="38" s="1"/>
  <c r="J587" i="38"/>
  <c r="J588" i="38" s="1"/>
  <c r="J579" i="50"/>
  <c r="J580" i="50" s="1"/>
  <c r="J585" i="50"/>
  <c r="J586" i="50" s="1"/>
  <c r="J589" i="50"/>
  <c r="J590" i="50" s="1"/>
  <c r="J601" i="50"/>
  <c r="J602" i="50" s="1"/>
  <c r="J583" i="50"/>
  <c r="J584" i="50" s="1"/>
  <c r="J603" i="14"/>
  <c r="J604" i="14" s="1"/>
  <c r="J583" i="14"/>
  <c r="J584" i="14" s="1"/>
  <c r="J563" i="14"/>
  <c r="J564" i="14" s="1"/>
  <c r="J599" i="14"/>
  <c r="J600" i="14" s="1"/>
  <c r="J543" i="26"/>
  <c r="J544" i="26" s="1"/>
  <c r="J577" i="33"/>
  <c r="J578" i="33" s="1"/>
  <c r="J567" i="33"/>
  <c r="J568" i="33" s="1"/>
  <c r="J597" i="33"/>
  <c r="J598" i="33" s="1"/>
  <c r="J591" i="49"/>
  <c r="J592" i="49" s="1"/>
  <c r="J606" i="49"/>
  <c r="J605" i="49"/>
  <c r="J563" i="49"/>
  <c r="J564" i="49" s="1"/>
  <c r="J589" i="49"/>
  <c r="J590" i="49" s="1"/>
  <c r="J571" i="49"/>
  <c r="J572" i="49" s="1"/>
  <c r="J571" i="52"/>
  <c r="J572" i="52" s="1"/>
  <c r="J585" i="52"/>
  <c r="J586" i="52" s="1"/>
  <c r="J567" i="52"/>
  <c r="J568" i="52" s="1"/>
  <c r="J595" i="52"/>
  <c r="J596" i="52" s="1"/>
  <c r="J603" i="30"/>
  <c r="J604" i="30" s="1"/>
  <c r="J601" i="44"/>
  <c r="J602" i="44" s="1"/>
  <c r="J587" i="44"/>
  <c r="J588" i="44" s="1"/>
  <c r="J559" i="44"/>
  <c r="J560" i="44" s="1"/>
  <c r="J591" i="44"/>
  <c r="J592" i="44" s="1"/>
  <c r="AE546" i="43"/>
  <c r="AE547" i="43" s="1"/>
  <c r="AE546" i="15"/>
  <c r="AE547" i="15" s="1"/>
  <c r="AE546" i="51"/>
  <c r="AE547" i="51" s="1"/>
  <c r="AE546" i="50"/>
  <c r="AE547" i="50" s="1"/>
  <c r="J555" i="45"/>
  <c r="J556" i="45" s="1"/>
  <c r="J579" i="29"/>
  <c r="J580" i="29" s="1"/>
  <c r="J577" i="32"/>
  <c r="J578" i="32" s="1"/>
  <c r="J555" i="46"/>
  <c r="J556" i="46" s="1"/>
  <c r="J601" i="47"/>
  <c r="J602" i="47" s="1"/>
  <c r="J575" i="35"/>
  <c r="J576" i="35" s="1"/>
  <c r="J555" i="37"/>
  <c r="J556" i="37" s="1"/>
  <c r="J577" i="24"/>
  <c r="J578" i="24" s="1"/>
  <c r="J603" i="41"/>
  <c r="J604" i="41" s="1"/>
  <c r="J563" i="40"/>
  <c r="J564" i="40" s="1"/>
  <c r="J567" i="38"/>
  <c r="J568" i="38" s="1"/>
  <c r="J561" i="14"/>
  <c r="J562" i="14" s="1"/>
  <c r="J559" i="52"/>
  <c r="J560" i="52" s="1"/>
  <c r="J549" i="45"/>
  <c r="J550" i="45" s="1"/>
  <c r="J597" i="45"/>
  <c r="J598" i="45" s="1"/>
  <c r="J591" i="45"/>
  <c r="J592" i="45" s="1"/>
  <c r="J579" i="45"/>
  <c r="J580" i="45" s="1"/>
  <c r="J593" i="30"/>
  <c r="J594" i="30" s="1"/>
  <c r="J589" i="43"/>
  <c r="J590" i="43" s="1"/>
  <c r="J581" i="25"/>
  <c r="J582" i="25" s="1"/>
  <c r="J551" i="29"/>
  <c r="J552" i="29" s="1"/>
  <c r="J573" i="29"/>
  <c r="J574" i="29" s="1"/>
  <c r="J553" i="29"/>
  <c r="J554" i="29" s="1"/>
  <c r="J545" i="29"/>
  <c r="J546" i="29" s="1"/>
  <c r="J547" i="29"/>
  <c r="J548" i="29" s="1"/>
  <c r="J573" i="15"/>
  <c r="J574" i="15" s="1"/>
  <c r="J589" i="15"/>
  <c r="J590" i="15" s="1"/>
  <c r="J551" i="15"/>
  <c r="J552" i="15" s="1"/>
  <c r="J555" i="15"/>
  <c r="J556" i="15" s="1"/>
  <c r="J597" i="32"/>
  <c r="J598" i="32" s="1"/>
  <c r="J605" i="32"/>
  <c r="J606" i="32"/>
  <c r="J585" i="32"/>
  <c r="J586" i="32" s="1"/>
  <c r="J557" i="32"/>
  <c r="J558" i="32" s="1"/>
  <c r="J547" i="51"/>
  <c r="J548" i="51" s="1"/>
  <c r="J606" i="51"/>
  <c r="J605" i="51"/>
  <c r="J591" i="51"/>
  <c r="J592" i="51" s="1"/>
  <c r="J589" i="51"/>
  <c r="J590" i="51" s="1"/>
  <c r="J561" i="36"/>
  <c r="J562" i="36" s="1"/>
  <c r="J569" i="36"/>
  <c r="J570" i="36" s="1"/>
  <c r="J563" i="36"/>
  <c r="J564" i="36" s="1"/>
  <c r="J539" i="30"/>
  <c r="J540" i="30" s="1"/>
  <c r="J555" i="43"/>
  <c r="J556" i="43" s="1"/>
  <c r="J599" i="25"/>
  <c r="J600" i="25" s="1"/>
  <c r="J593" i="46"/>
  <c r="J594" i="46" s="1"/>
  <c r="J561" i="46"/>
  <c r="J562" i="46" s="1"/>
  <c r="J597" i="46"/>
  <c r="J598" i="46" s="1"/>
  <c r="J591" i="46"/>
  <c r="J592" i="46" s="1"/>
  <c r="J601" i="39"/>
  <c r="J602" i="39" s="1"/>
  <c r="J579" i="39"/>
  <c r="J580" i="39" s="1"/>
  <c r="J573" i="39"/>
  <c r="J574" i="39" s="1"/>
  <c r="J577" i="39"/>
  <c r="J578" i="39" s="1"/>
  <c r="J591" i="47"/>
  <c r="J592" i="47" s="1"/>
  <c r="J573" i="47"/>
  <c r="J574" i="47" s="1"/>
  <c r="J561" i="47"/>
  <c r="J562" i="47" s="1"/>
  <c r="J551" i="47"/>
  <c r="J552" i="47" s="1"/>
  <c r="J559" i="30"/>
  <c r="J560" i="30" s="1"/>
  <c r="J541" i="27"/>
  <c r="J542" i="27" s="1"/>
  <c r="J565" i="35"/>
  <c r="J566" i="35" s="1"/>
  <c r="J589" i="35"/>
  <c r="J590" i="35" s="1"/>
  <c r="J561" i="35"/>
  <c r="J562" i="35" s="1"/>
  <c r="J551" i="35"/>
  <c r="J552" i="35" s="1"/>
  <c r="J567" i="35"/>
  <c r="J568" i="35" s="1"/>
  <c r="J547" i="37"/>
  <c r="J548" i="37" s="1"/>
  <c r="J583" i="37"/>
  <c r="J584" i="37" s="1"/>
  <c r="J561" i="37"/>
  <c r="J562" i="37" s="1"/>
  <c r="J579" i="30"/>
  <c r="J580" i="30" s="1"/>
  <c r="J577" i="43"/>
  <c r="J578" i="43" s="1"/>
  <c r="J606" i="25"/>
  <c r="J605" i="25"/>
  <c r="J601" i="24"/>
  <c r="J602" i="24" s="1"/>
  <c r="J599" i="24"/>
  <c r="J600" i="24" s="1"/>
  <c r="J569" i="24"/>
  <c r="J570" i="24" s="1"/>
  <c r="J597" i="24"/>
  <c r="J598" i="24" s="1"/>
  <c r="J593" i="31"/>
  <c r="J594" i="31" s="1"/>
  <c r="J591" i="31"/>
  <c r="J592" i="31" s="1"/>
  <c r="J585" i="31"/>
  <c r="J586" i="31" s="1"/>
  <c r="J577" i="31"/>
  <c r="J578" i="31" s="1"/>
  <c r="J591" i="41"/>
  <c r="J592" i="41" s="1"/>
  <c r="J547" i="41"/>
  <c r="J548" i="41" s="1"/>
  <c r="J581" i="41"/>
  <c r="J582" i="41" s="1"/>
  <c r="J567" i="41"/>
  <c r="J568" i="41" s="1"/>
  <c r="J577" i="28"/>
  <c r="J578" i="28" s="1"/>
  <c r="J567" i="28"/>
  <c r="J568" i="28" s="1"/>
  <c r="J597" i="28"/>
  <c r="J598" i="28" s="1"/>
  <c r="J537" i="42"/>
  <c r="J538" i="42" s="1"/>
  <c r="J581" i="40"/>
  <c r="J582" i="40" s="1"/>
  <c r="J547" i="40"/>
  <c r="J548" i="40" s="1"/>
  <c r="J549" i="40"/>
  <c r="J550" i="40" s="1"/>
  <c r="J545" i="34"/>
  <c r="J546" i="34" s="1"/>
  <c r="J577" i="34"/>
  <c r="J578" i="34" s="1"/>
  <c r="J553" i="34"/>
  <c r="J554" i="34" s="1"/>
  <c r="J593" i="34"/>
  <c r="J594" i="34" s="1"/>
  <c r="J575" i="34"/>
  <c r="J576" i="34" s="1"/>
  <c r="J601" i="48"/>
  <c r="J602" i="48" s="1"/>
  <c r="J567" i="48"/>
  <c r="J568" i="48" s="1"/>
  <c r="J597" i="25"/>
  <c r="J598" i="25" s="1"/>
  <c r="I537" i="30"/>
  <c r="I536" i="30" s="1"/>
  <c r="J583" i="43"/>
  <c r="J584" i="43" s="1"/>
  <c r="J575" i="25"/>
  <c r="J576" i="25" s="1"/>
  <c r="J551" i="38"/>
  <c r="J552" i="38" s="1"/>
  <c r="J571" i="38"/>
  <c r="J572" i="38" s="1"/>
  <c r="J575" i="38"/>
  <c r="J576" i="38" s="1"/>
  <c r="J563" i="50"/>
  <c r="J564" i="50" s="1"/>
  <c r="J575" i="50"/>
  <c r="J576" i="50" s="1"/>
  <c r="J581" i="50"/>
  <c r="J582" i="50" s="1"/>
  <c r="J545" i="50"/>
  <c r="J546" i="50" s="1"/>
  <c r="J591" i="50"/>
  <c r="J592" i="50" s="1"/>
  <c r="J587" i="14"/>
  <c r="J588" i="14" s="1"/>
  <c r="J579" i="14"/>
  <c r="J580" i="14" s="1"/>
  <c r="J571" i="14"/>
  <c r="J572" i="14" s="1"/>
  <c r="J545" i="14"/>
  <c r="J546" i="14" s="1"/>
  <c r="J541" i="26"/>
  <c r="J542" i="26" s="1"/>
  <c r="J599" i="33"/>
  <c r="J600" i="33" s="1"/>
  <c r="J589" i="33"/>
  <c r="J590" i="33" s="1"/>
  <c r="J563" i="33"/>
  <c r="J564" i="33" s="1"/>
  <c r="J573" i="33"/>
  <c r="J574" i="33" s="1"/>
  <c r="J591" i="33"/>
  <c r="J592" i="33" s="1"/>
  <c r="J583" i="49"/>
  <c r="J584" i="49" s="1"/>
  <c r="J593" i="49"/>
  <c r="J594" i="49" s="1"/>
  <c r="J601" i="49"/>
  <c r="J602" i="49" s="1"/>
  <c r="J587" i="49"/>
  <c r="J588" i="49" s="1"/>
  <c r="J605" i="52"/>
  <c r="J606" i="52"/>
  <c r="J553" i="52"/>
  <c r="J554" i="52" s="1"/>
  <c r="J549" i="52"/>
  <c r="J550" i="52" s="1"/>
  <c r="J541" i="30"/>
  <c r="J542" i="30" s="1"/>
  <c r="J595" i="44"/>
  <c r="J596" i="44" s="1"/>
  <c r="J549" i="44"/>
  <c r="J550" i="44" s="1"/>
  <c r="J577" i="44"/>
  <c r="J578" i="44" s="1"/>
  <c r="J599" i="44"/>
  <c r="J600" i="44" s="1"/>
  <c r="J589" i="44"/>
  <c r="J590" i="44" s="1"/>
  <c r="AE546" i="52"/>
  <c r="AE547" i="52" s="1"/>
  <c r="AE546" i="36"/>
  <c r="AE547" i="36" s="1"/>
  <c r="AE546" i="33"/>
  <c r="AE547" i="33" s="1"/>
  <c r="P545" i="48"/>
  <c r="P544" i="48"/>
  <c r="P537" i="48"/>
  <c r="P536" i="48"/>
  <c r="P541" i="48"/>
  <c r="P538" i="48"/>
  <c r="P543" i="48"/>
  <c r="P539" i="48"/>
  <c r="P546" i="48"/>
  <c r="P540" i="48"/>
  <c r="P542" i="48"/>
  <c r="P535" i="48"/>
  <c r="N543" i="29"/>
  <c r="N535" i="29"/>
  <c r="M544" i="28"/>
  <c r="N544" i="28" s="1"/>
  <c r="P546" i="44"/>
  <c r="P535" i="44"/>
  <c r="P539" i="44"/>
  <c r="P541" i="44"/>
  <c r="P543" i="44"/>
  <c r="P538" i="44"/>
  <c r="P536" i="44"/>
  <c r="P545" i="44"/>
  <c r="P537" i="44"/>
  <c r="P544" i="44"/>
  <c r="P540" i="44"/>
  <c r="P542" i="44"/>
  <c r="P545" i="38"/>
  <c r="P543" i="38"/>
  <c r="P540" i="38"/>
  <c r="P544" i="38"/>
  <c r="P546" i="38"/>
  <c r="P536" i="38"/>
  <c r="P538" i="38"/>
  <c r="P535" i="38"/>
  <c r="P537" i="38"/>
  <c r="P539" i="38"/>
  <c r="P541" i="38"/>
  <c r="P542" i="38"/>
  <c r="P541" i="51"/>
  <c r="P540" i="51"/>
  <c r="P537" i="51"/>
  <c r="P535" i="51"/>
  <c r="P538" i="51"/>
  <c r="P542" i="51"/>
  <c r="P536" i="51"/>
  <c r="P539" i="51"/>
  <c r="P544" i="51"/>
  <c r="P543" i="51"/>
  <c r="P545" i="51"/>
  <c r="P546" i="51"/>
  <c r="P542" i="50"/>
  <c r="P545" i="50"/>
  <c r="N537" i="14"/>
  <c r="N540" i="14"/>
  <c r="P541" i="36"/>
  <c r="P545" i="36"/>
  <c r="P544" i="36"/>
  <c r="P542" i="36"/>
  <c r="P537" i="36"/>
  <c r="P539" i="36"/>
  <c r="P536" i="36"/>
  <c r="P538" i="36"/>
  <c r="P540" i="36"/>
  <c r="P543" i="36"/>
  <c r="P535" i="36"/>
  <c r="P546" i="36"/>
  <c r="P543" i="34"/>
  <c r="P545" i="34"/>
  <c r="P546" i="34"/>
  <c r="P542" i="34"/>
  <c r="P538" i="34"/>
  <c r="P537" i="34"/>
  <c r="P536" i="34"/>
  <c r="P541" i="34"/>
  <c r="P539" i="34"/>
  <c r="P544" i="34"/>
  <c r="P540" i="34"/>
  <c r="P535" i="34"/>
  <c r="Q522" i="30"/>
  <c r="M535" i="30"/>
  <c r="N535" i="30" s="1"/>
  <c r="N539" i="30"/>
  <c r="N542" i="30"/>
  <c r="N536" i="30"/>
  <c r="P544" i="25"/>
  <c r="P539" i="25"/>
  <c r="P538" i="25"/>
  <c r="P546" i="25"/>
  <c r="P540" i="25"/>
  <c r="P537" i="25"/>
  <c r="P541" i="25"/>
  <c r="P536" i="25"/>
  <c r="P535" i="25"/>
  <c r="P542" i="25"/>
  <c r="P543" i="25"/>
  <c r="P545" i="25"/>
  <c r="P535" i="50"/>
  <c r="P537" i="50"/>
  <c r="P542" i="27"/>
  <c r="P536" i="27"/>
  <c r="P545" i="27"/>
  <c r="P546" i="27"/>
  <c r="P535" i="27"/>
  <c r="P544" i="27"/>
  <c r="P543" i="27"/>
  <c r="P538" i="27"/>
  <c r="P540" i="27"/>
  <c r="P541" i="27"/>
  <c r="P539" i="27"/>
  <c r="P537" i="27"/>
  <c r="P542" i="15"/>
  <c r="P535" i="15"/>
  <c r="P536" i="15"/>
  <c r="P544" i="15"/>
  <c r="P537" i="15"/>
  <c r="P538" i="15"/>
  <c r="P539" i="15"/>
  <c r="P546" i="15"/>
  <c r="P545" i="15"/>
  <c r="P543" i="15"/>
  <c r="P540" i="15"/>
  <c r="P541" i="15"/>
  <c r="M538" i="29"/>
  <c r="N538" i="29" s="1"/>
  <c r="N537" i="29"/>
  <c r="N540" i="29"/>
  <c r="P536" i="52"/>
  <c r="P540" i="52"/>
  <c r="P544" i="52"/>
  <c r="P546" i="52"/>
  <c r="P543" i="52"/>
  <c r="P535" i="52"/>
  <c r="P545" i="52"/>
  <c r="P538" i="52"/>
  <c r="P542" i="52"/>
  <c r="P541" i="52"/>
  <c r="P537" i="52"/>
  <c r="P539" i="52"/>
  <c r="P536" i="50"/>
  <c r="P541" i="50"/>
  <c r="P537" i="49"/>
  <c r="P546" i="49"/>
  <c r="P544" i="49"/>
  <c r="P545" i="49"/>
  <c r="P536" i="49"/>
  <c r="P539" i="49"/>
  <c r="P535" i="49"/>
  <c r="P542" i="49"/>
  <c r="P540" i="49"/>
  <c r="P543" i="49"/>
  <c r="P538" i="49"/>
  <c r="P541" i="49"/>
  <c r="P545" i="35"/>
  <c r="P537" i="35"/>
  <c r="P540" i="35"/>
  <c r="P539" i="35"/>
  <c r="P543" i="35"/>
  <c r="P535" i="35"/>
  <c r="P542" i="35"/>
  <c r="P538" i="35"/>
  <c r="P544" i="35"/>
  <c r="P546" i="35"/>
  <c r="P541" i="35"/>
  <c r="P536" i="35"/>
  <c r="P538" i="39"/>
  <c r="P543" i="39"/>
  <c r="P540" i="39"/>
  <c r="P535" i="39"/>
  <c r="P539" i="39"/>
  <c r="P544" i="39"/>
  <c r="P542" i="39"/>
  <c r="P536" i="39"/>
  <c r="P546" i="39"/>
  <c r="P541" i="39"/>
  <c r="P545" i="39"/>
  <c r="P537" i="39"/>
  <c r="M541" i="28"/>
  <c r="N541" i="28" s="1"/>
  <c r="N546" i="28"/>
  <c r="N540" i="28"/>
  <c r="N538" i="28"/>
  <c r="Q522" i="28"/>
  <c r="N537" i="28"/>
  <c r="P541" i="28" s="1"/>
  <c r="N536" i="28"/>
  <c r="P543" i="28" s="1"/>
  <c r="N545" i="28"/>
  <c r="N539" i="28"/>
  <c r="N542" i="28"/>
  <c r="N545" i="29"/>
  <c r="P543" i="47"/>
  <c r="P542" i="47"/>
  <c r="P541" i="47"/>
  <c r="P536" i="47"/>
  <c r="P537" i="47"/>
  <c r="P544" i="47"/>
  <c r="P535" i="47"/>
  <c r="P538" i="47"/>
  <c r="P540" i="47"/>
  <c r="P546" i="47"/>
  <c r="P545" i="47"/>
  <c r="P539" i="47"/>
  <c r="P542" i="32"/>
  <c r="P543" i="32"/>
  <c r="P540" i="32"/>
  <c r="P541" i="32"/>
  <c r="P546" i="32"/>
  <c r="P537" i="32"/>
  <c r="P536" i="32"/>
  <c r="P544" i="32"/>
  <c r="P538" i="32"/>
  <c r="P539" i="32"/>
  <c r="P535" i="32"/>
  <c r="P545" i="32"/>
  <c r="P539" i="50"/>
  <c r="P544" i="41"/>
  <c r="P539" i="41"/>
  <c r="P543" i="41"/>
  <c r="P537" i="41"/>
  <c r="P535" i="41"/>
  <c r="P542" i="41"/>
  <c r="P536" i="41"/>
  <c r="P545" i="41"/>
  <c r="P546" i="41"/>
  <c r="P538" i="41"/>
  <c r="P540" i="41"/>
  <c r="P541" i="41"/>
  <c r="P536" i="43"/>
  <c r="P546" i="43"/>
  <c r="P540" i="43"/>
  <c r="P538" i="43"/>
  <c r="P539" i="43"/>
  <c r="P541" i="43"/>
  <c r="P543" i="43"/>
  <c r="P535" i="43"/>
  <c r="P537" i="43"/>
  <c r="P545" i="43"/>
  <c r="P544" i="43"/>
  <c r="P542" i="43"/>
  <c r="N539" i="29"/>
  <c r="N538" i="30"/>
  <c r="P544" i="50"/>
  <c r="N546" i="14"/>
  <c r="P543" i="45"/>
  <c r="P539" i="45"/>
  <c r="P542" i="45"/>
  <c r="P545" i="45"/>
  <c r="P546" i="45"/>
  <c r="P536" i="45"/>
  <c r="P544" i="45"/>
  <c r="P538" i="45"/>
  <c r="P535" i="45"/>
  <c r="P540" i="45"/>
  <c r="P537" i="45"/>
  <c r="P541" i="45"/>
  <c r="N536" i="29"/>
  <c r="N541" i="30"/>
  <c r="P535" i="46"/>
  <c r="P537" i="46"/>
  <c r="P536" i="46"/>
  <c r="P539" i="46"/>
  <c r="P543" i="46"/>
  <c r="P538" i="46"/>
  <c r="P545" i="46"/>
  <c r="P542" i="46"/>
  <c r="P540" i="46"/>
  <c r="P546" i="46"/>
  <c r="P544" i="46"/>
  <c r="P541" i="46"/>
  <c r="P535" i="24"/>
  <c r="P543" i="24"/>
  <c r="P546" i="24"/>
  <c r="P540" i="24"/>
  <c r="P542" i="24"/>
  <c r="P541" i="24"/>
  <c r="P544" i="24"/>
  <c r="P539" i="24"/>
  <c r="P538" i="24"/>
  <c r="P545" i="24"/>
  <c r="P536" i="24"/>
  <c r="P537" i="24"/>
  <c r="N543" i="14"/>
  <c r="P538" i="42"/>
  <c r="P544" i="42"/>
  <c r="P541" i="42"/>
  <c r="P542" i="42"/>
  <c r="P537" i="42"/>
  <c r="P546" i="42"/>
  <c r="P545" i="42"/>
  <c r="P536" i="42"/>
  <c r="P543" i="42"/>
  <c r="P540" i="42"/>
  <c r="P539" i="42"/>
  <c r="P535" i="42"/>
  <c r="P540" i="37"/>
  <c r="P536" i="37"/>
  <c r="P545" i="37"/>
  <c r="P542" i="37"/>
  <c r="P543" i="37"/>
  <c r="P535" i="37"/>
  <c r="P539" i="37"/>
  <c r="P538" i="37"/>
  <c r="P537" i="37"/>
  <c r="P541" i="37"/>
  <c r="P544" i="37"/>
  <c r="P546" i="37"/>
  <c r="P539" i="28"/>
  <c r="P537" i="26"/>
  <c r="P539" i="26"/>
  <c r="P536" i="26"/>
  <c r="P538" i="26"/>
  <c r="P543" i="26"/>
  <c r="P542" i="26"/>
  <c r="P544" i="26"/>
  <c r="P540" i="26"/>
  <c r="P545" i="26"/>
  <c r="P546" i="26"/>
  <c r="P541" i="26"/>
  <c r="P535" i="26"/>
  <c r="N542" i="29"/>
  <c r="P546" i="33"/>
  <c r="P544" i="33"/>
  <c r="P535" i="33"/>
  <c r="P540" i="33"/>
  <c r="P537" i="33"/>
  <c r="P542" i="33"/>
  <c r="P541" i="33"/>
  <c r="P543" i="33"/>
  <c r="P539" i="33"/>
  <c r="P538" i="33"/>
  <c r="P545" i="33"/>
  <c r="P536" i="33"/>
  <c r="N544" i="30"/>
  <c r="P536" i="31"/>
  <c r="P537" i="31"/>
  <c r="P535" i="31"/>
  <c r="P545" i="31"/>
  <c r="P546" i="31"/>
  <c r="P541" i="31"/>
  <c r="P543" i="31"/>
  <c r="P538" i="31"/>
  <c r="P539" i="31"/>
  <c r="P544" i="31"/>
  <c r="P542" i="31"/>
  <c r="P540" i="31"/>
  <c r="AB541" i="37"/>
  <c r="R535" i="40"/>
  <c r="H539" i="50"/>
  <c r="H537" i="36"/>
  <c r="H538" i="29"/>
  <c r="R539" i="40"/>
  <c r="H536" i="34"/>
  <c r="H539" i="33"/>
  <c r="H538" i="24"/>
  <c r="AB541" i="44"/>
  <c r="H538" i="39"/>
  <c r="H535" i="24"/>
  <c r="H536" i="41"/>
  <c r="R543" i="50"/>
  <c r="H538" i="28"/>
  <c r="AB541" i="28"/>
  <c r="AB541" i="36"/>
  <c r="H538" i="41"/>
  <c r="H538" i="15"/>
  <c r="H535" i="41"/>
  <c r="H536" i="49"/>
  <c r="H538" i="35"/>
  <c r="H535" i="34"/>
  <c r="H537" i="50"/>
  <c r="G535" i="38"/>
  <c r="G535" i="32"/>
  <c r="H537" i="33"/>
  <c r="H535" i="43"/>
  <c r="H539" i="40"/>
  <c r="G535" i="52"/>
  <c r="H535" i="49"/>
  <c r="H536" i="47"/>
  <c r="H535" i="44"/>
  <c r="H536" i="40"/>
  <c r="AB539" i="14"/>
  <c r="AB541" i="45"/>
  <c r="H535" i="46"/>
  <c r="H536" i="45"/>
  <c r="H538" i="52"/>
  <c r="G535" i="46"/>
  <c r="H536" i="37"/>
  <c r="H535" i="33"/>
  <c r="H535" i="37"/>
  <c r="H535" i="32"/>
  <c r="AB541" i="30"/>
  <c r="G535" i="31"/>
  <c r="R541" i="40"/>
  <c r="H539" i="43"/>
  <c r="G535" i="24"/>
  <c r="H537" i="40"/>
  <c r="AB541" i="49"/>
  <c r="H538" i="47"/>
  <c r="H539" i="28"/>
  <c r="H536" i="51"/>
  <c r="H536" i="46"/>
  <c r="H539" i="44"/>
  <c r="G536" i="26"/>
  <c r="H536" i="44"/>
  <c r="H539" i="29"/>
  <c r="AB541" i="32"/>
  <c r="G535" i="43"/>
  <c r="AB541" i="41"/>
  <c r="H535" i="14"/>
  <c r="H539" i="15"/>
  <c r="G535" i="48"/>
  <c r="H535" i="31"/>
  <c r="H537" i="48"/>
  <c r="H539" i="39"/>
  <c r="G535" i="28"/>
  <c r="AB541" i="38"/>
  <c r="AB541" i="50"/>
  <c r="H537" i="51"/>
  <c r="H537" i="15"/>
  <c r="G535" i="39"/>
  <c r="R545" i="40"/>
  <c r="G535" i="40"/>
  <c r="AB541" i="40"/>
  <c r="G535" i="35"/>
  <c r="H538" i="44"/>
  <c r="H539" i="41"/>
  <c r="H538" i="33"/>
  <c r="H537" i="44"/>
  <c r="H539" i="45"/>
  <c r="AB541" i="39"/>
  <c r="H539" i="52"/>
  <c r="H535" i="15"/>
  <c r="G535" i="34"/>
  <c r="H536" i="15"/>
  <c r="G535" i="36"/>
  <c r="AB541" i="31"/>
  <c r="G535" i="45"/>
  <c r="H539" i="37"/>
  <c r="H536" i="39"/>
  <c r="H539" i="51"/>
  <c r="H539" i="47"/>
  <c r="G535" i="37"/>
  <c r="H536" i="33"/>
  <c r="AB541" i="27"/>
  <c r="AB541" i="52"/>
  <c r="H539" i="46"/>
  <c r="R540" i="50"/>
  <c r="H537" i="28"/>
  <c r="R544" i="40"/>
  <c r="G536" i="42"/>
  <c r="AB541" i="24"/>
  <c r="H536" i="28"/>
  <c r="R546" i="40"/>
  <c r="H538" i="38"/>
  <c r="R542" i="40"/>
  <c r="H537" i="41"/>
  <c r="H535" i="40"/>
  <c r="AB541" i="29"/>
  <c r="H535" i="47"/>
  <c r="H535" i="29"/>
  <c r="R540" i="40"/>
  <c r="Q535" i="40"/>
  <c r="H536" i="38"/>
  <c r="H536" i="24"/>
  <c r="G536" i="30"/>
  <c r="G536" i="25"/>
  <c r="H535" i="48"/>
  <c r="H538" i="46"/>
  <c r="H538" i="37"/>
  <c r="H537" i="32"/>
  <c r="H539" i="24"/>
  <c r="H535" i="28"/>
  <c r="R546" i="50"/>
  <c r="AB541" i="47"/>
  <c r="H539" i="32"/>
  <c r="H535" i="50"/>
  <c r="H537" i="45"/>
  <c r="H535" i="51"/>
  <c r="H537" i="29"/>
  <c r="H538" i="51"/>
  <c r="AB541" i="34"/>
  <c r="H536" i="31"/>
  <c r="H539" i="31"/>
  <c r="H535" i="45"/>
  <c r="H537" i="38"/>
  <c r="H539" i="49"/>
  <c r="H539" i="38"/>
  <c r="AB541" i="15"/>
  <c r="H536" i="35"/>
  <c r="H536" i="52"/>
  <c r="H535" i="38"/>
  <c r="G535" i="41"/>
  <c r="H538" i="40"/>
  <c r="H535" i="35"/>
  <c r="H537" i="49"/>
  <c r="H537" i="47"/>
  <c r="H537" i="31"/>
  <c r="G536" i="27"/>
  <c r="H538" i="36"/>
  <c r="H536" i="36"/>
  <c r="H538" i="31"/>
  <c r="G535" i="14"/>
  <c r="AB541" i="46"/>
  <c r="H537" i="24"/>
  <c r="G535" i="44"/>
  <c r="H539" i="48"/>
  <c r="H537" i="46"/>
  <c r="H539" i="36"/>
  <c r="H537" i="43"/>
  <c r="AB541" i="26"/>
  <c r="H535" i="39"/>
  <c r="H538" i="50"/>
  <c r="G535" i="15"/>
  <c r="H535" i="52"/>
  <c r="G535" i="29"/>
  <c r="H536" i="48"/>
  <c r="AB541" i="33"/>
  <c r="H537" i="34"/>
  <c r="H535" i="36"/>
  <c r="R538" i="50"/>
  <c r="H539" i="35"/>
  <c r="H536" i="50"/>
  <c r="AB541" i="25"/>
  <c r="H537" i="39"/>
  <c r="H539" i="34"/>
  <c r="AB541" i="51"/>
  <c r="H537" i="35"/>
  <c r="G535" i="33"/>
  <c r="H536" i="29"/>
  <c r="R537" i="40"/>
  <c r="H538" i="45"/>
  <c r="H538" i="25"/>
  <c r="H537" i="37"/>
  <c r="AB541" i="42"/>
  <c r="H536" i="43"/>
  <c r="H536" i="30"/>
  <c r="H538" i="32"/>
  <c r="G535" i="50"/>
  <c r="R536" i="40"/>
  <c r="G535" i="49"/>
  <c r="AB541" i="35"/>
  <c r="G535" i="51"/>
  <c r="R543" i="40"/>
  <c r="H538" i="48"/>
  <c r="G535" i="47"/>
  <c r="H538" i="49"/>
  <c r="H537" i="52"/>
  <c r="AB541" i="48"/>
  <c r="H536" i="32"/>
  <c r="R538" i="40"/>
  <c r="H538" i="34"/>
  <c r="AB541" i="43"/>
  <c r="H539" i="30"/>
  <c r="AE544" i="14" l="1"/>
  <c r="AE545" i="14" s="1"/>
  <c r="P546" i="28"/>
  <c r="P544" i="28"/>
  <c r="P538" i="28"/>
  <c r="P535" i="28"/>
  <c r="U542" i="50"/>
  <c r="U541" i="50"/>
  <c r="J535" i="38"/>
  <c r="J536" i="38" s="1"/>
  <c r="U546" i="40"/>
  <c r="U545" i="40"/>
  <c r="I539" i="26"/>
  <c r="I538" i="26" s="1"/>
  <c r="J535" i="49"/>
  <c r="J536" i="49" s="1"/>
  <c r="I537" i="32"/>
  <c r="I536" i="32" s="1"/>
  <c r="J543" i="34"/>
  <c r="J544" i="34" s="1"/>
  <c r="J543" i="35"/>
  <c r="J544" i="35" s="1"/>
  <c r="J535" i="36"/>
  <c r="J536" i="36" s="1"/>
  <c r="J537" i="52"/>
  <c r="J538" i="52" s="1"/>
  <c r="J535" i="29"/>
  <c r="J536" i="29" s="1"/>
  <c r="J535" i="15"/>
  <c r="J536" i="15" s="1"/>
  <c r="J543" i="44"/>
  <c r="J544" i="44" s="1"/>
  <c r="I537" i="38"/>
  <c r="I536" i="38" s="1"/>
  <c r="J543" i="30"/>
  <c r="J544" i="30" s="1"/>
  <c r="J539" i="52"/>
  <c r="J540" i="52" s="1"/>
  <c r="J539" i="34"/>
  <c r="J540" i="34" s="1"/>
  <c r="J537" i="35"/>
  <c r="J538" i="35" s="1"/>
  <c r="J535" i="47"/>
  <c r="J536" i="47" s="1"/>
  <c r="J543" i="52"/>
  <c r="J544" i="52" s="1"/>
  <c r="I537" i="52"/>
  <c r="I536" i="52" s="1"/>
  <c r="J539" i="50"/>
  <c r="J540" i="50" s="1"/>
  <c r="I537" i="43"/>
  <c r="I536" i="43" s="1"/>
  <c r="I537" i="41"/>
  <c r="I536" i="41" s="1"/>
  <c r="AE548" i="33"/>
  <c r="AE549" i="33" s="1"/>
  <c r="AE548" i="15"/>
  <c r="AE549" i="15" s="1"/>
  <c r="AE548" i="29"/>
  <c r="AE549" i="29" s="1"/>
  <c r="AE548" i="39"/>
  <c r="AE549" i="39" s="1"/>
  <c r="J537" i="46"/>
  <c r="J538" i="46" s="1"/>
  <c r="J535" i="34"/>
  <c r="J536" i="34" s="1"/>
  <c r="U542" i="40"/>
  <c r="U541" i="40"/>
  <c r="T536" i="40"/>
  <c r="T537" i="40" s="1"/>
  <c r="J537" i="48"/>
  <c r="J538" i="48" s="1"/>
  <c r="J543" i="38"/>
  <c r="J544" i="38" s="1"/>
  <c r="J535" i="40"/>
  <c r="J536" i="40" s="1"/>
  <c r="J543" i="45"/>
  <c r="J544" i="45" s="1"/>
  <c r="J543" i="40"/>
  <c r="J544" i="40" s="1"/>
  <c r="J541" i="35"/>
  <c r="J542" i="35" s="1"/>
  <c r="I537" i="36"/>
  <c r="I536" i="36" s="1"/>
  <c r="J541" i="49"/>
  <c r="J542" i="49" s="1"/>
  <c r="I537" i="29"/>
  <c r="I536" i="29" s="1"/>
  <c r="J543" i="49"/>
  <c r="J544" i="49" s="1"/>
  <c r="J539" i="41"/>
  <c r="J540" i="41" s="1"/>
  <c r="J539" i="44"/>
  <c r="J540" i="44" s="1"/>
  <c r="J537" i="51"/>
  <c r="J538" i="51" s="1"/>
  <c r="J537" i="49"/>
  <c r="J538" i="49" s="1"/>
  <c r="J537" i="40"/>
  <c r="J538" i="40" s="1"/>
  <c r="I537" i="47"/>
  <c r="I536" i="47" s="1"/>
  <c r="J535" i="52"/>
  <c r="J536" i="52" s="1"/>
  <c r="J539" i="38"/>
  <c r="J540" i="38" s="1"/>
  <c r="U549" i="40"/>
  <c r="U550" i="40"/>
  <c r="J541" i="33"/>
  <c r="J542" i="33" s="1"/>
  <c r="J535" i="43"/>
  <c r="J536" i="43" s="1"/>
  <c r="J535" i="41"/>
  <c r="J536" i="41" s="1"/>
  <c r="I539" i="30"/>
  <c r="I538" i="30" s="1"/>
  <c r="J541" i="48"/>
  <c r="J542" i="48" s="1"/>
  <c r="I537" i="15"/>
  <c r="I536" i="15" s="1"/>
  <c r="J535" i="45"/>
  <c r="J536" i="45" s="1"/>
  <c r="J541" i="38"/>
  <c r="J542" i="38" s="1"/>
  <c r="J543" i="41"/>
  <c r="J544" i="41" s="1"/>
  <c r="J543" i="28"/>
  <c r="J544" i="28" s="1"/>
  <c r="J541" i="15"/>
  <c r="J542" i="15" s="1"/>
  <c r="J539" i="49"/>
  <c r="J540" i="49" s="1"/>
  <c r="U551" i="40"/>
  <c r="U552" i="40"/>
  <c r="J541" i="50"/>
  <c r="J542" i="50" s="1"/>
  <c r="J543" i="31"/>
  <c r="J544" i="31" s="1"/>
  <c r="U558" i="40"/>
  <c r="U557" i="40"/>
  <c r="J541" i="44"/>
  <c r="J542" i="44" s="1"/>
  <c r="J539" i="33"/>
  <c r="J540" i="33" s="1"/>
  <c r="J541" i="41"/>
  <c r="J542" i="41" s="1"/>
  <c r="J539" i="39"/>
  <c r="J540" i="39" s="1"/>
  <c r="I537" i="51"/>
  <c r="I536" i="51" s="1"/>
  <c r="J535" i="39"/>
  <c r="J536" i="39" s="1"/>
  <c r="J537" i="31"/>
  <c r="J538" i="31" s="1"/>
  <c r="J537" i="28"/>
  <c r="J538" i="28" s="1"/>
  <c r="I537" i="35"/>
  <c r="I536" i="35" s="1"/>
  <c r="J541" i="47"/>
  <c r="J542" i="47" s="1"/>
  <c r="AE548" i="36"/>
  <c r="AE549" i="36" s="1"/>
  <c r="AE548" i="43"/>
  <c r="AE549" i="43" s="1"/>
  <c r="AE548" i="35"/>
  <c r="AE549" i="35" s="1"/>
  <c r="AE548" i="26"/>
  <c r="AE549" i="26" s="1"/>
  <c r="AE548" i="34"/>
  <c r="AE549" i="34" s="1"/>
  <c r="AE548" i="24"/>
  <c r="AE549" i="24" s="1"/>
  <c r="AE548" i="40"/>
  <c r="AE549" i="40" s="1"/>
  <c r="AE548" i="49"/>
  <c r="AE549" i="49" s="1"/>
  <c r="AE548" i="28"/>
  <c r="AE549" i="28" s="1"/>
  <c r="AE548" i="32"/>
  <c r="AE549" i="32" s="1"/>
  <c r="I537" i="49"/>
  <c r="I536" i="49" s="1"/>
  <c r="J539" i="43"/>
  <c r="J540" i="43" s="1"/>
  <c r="J541" i="51"/>
  <c r="J542" i="51" s="1"/>
  <c r="I539" i="42"/>
  <c r="I538" i="42" s="1"/>
  <c r="I537" i="40"/>
  <c r="I536" i="40" s="1"/>
  <c r="J539" i="40"/>
  <c r="J540" i="40" s="1"/>
  <c r="J541" i="28"/>
  <c r="J542" i="28" s="1"/>
  <c r="J537" i="24"/>
  <c r="J538" i="24" s="1"/>
  <c r="U538" i="40"/>
  <c r="U537" i="40"/>
  <c r="J543" i="36"/>
  <c r="J544" i="36" s="1"/>
  <c r="J539" i="29"/>
  <c r="J540" i="29" s="1"/>
  <c r="U553" i="40"/>
  <c r="U554" i="40"/>
  <c r="U556" i="40"/>
  <c r="U555" i="40"/>
  <c r="I537" i="24"/>
  <c r="I536" i="24" s="1"/>
  <c r="U551" i="50"/>
  <c r="U552" i="50"/>
  <c r="J535" i="44"/>
  <c r="J536" i="44" s="1"/>
  <c r="I537" i="50"/>
  <c r="I536" i="50" s="1"/>
  <c r="J539" i="46"/>
  <c r="J540" i="46" s="1"/>
  <c r="J535" i="51"/>
  <c r="J536" i="51" s="1"/>
  <c r="J539" i="28"/>
  <c r="J540" i="28" s="1"/>
  <c r="I537" i="39"/>
  <c r="I536" i="39" s="1"/>
  <c r="J543" i="43"/>
  <c r="J544" i="43" s="1"/>
  <c r="J537" i="41"/>
  <c r="J538" i="41" s="1"/>
  <c r="J535" i="35"/>
  <c r="J536" i="35" s="1"/>
  <c r="J541" i="32"/>
  <c r="J542" i="32" s="1"/>
  <c r="J543" i="48"/>
  <c r="J544" i="48" s="1"/>
  <c r="J539" i="45"/>
  <c r="J540" i="45" s="1"/>
  <c r="U545" i="50"/>
  <c r="U546" i="50"/>
  <c r="J539" i="15"/>
  <c r="J540" i="15" s="1"/>
  <c r="U548" i="40"/>
  <c r="U547" i="40"/>
  <c r="J535" i="24"/>
  <c r="J536" i="24" s="1"/>
  <c r="J537" i="32"/>
  <c r="J538" i="32" s="1"/>
  <c r="J537" i="30"/>
  <c r="J538" i="30" s="1"/>
  <c r="I537" i="44"/>
  <c r="I536" i="44" s="1"/>
  <c r="J535" i="50"/>
  <c r="J536" i="50" s="1"/>
  <c r="J543" i="46"/>
  <c r="J544" i="46" s="1"/>
  <c r="J539" i="51"/>
  <c r="J540" i="51" s="1"/>
  <c r="I537" i="31"/>
  <c r="I536" i="31" s="1"/>
  <c r="J541" i="39"/>
  <c r="J542" i="39" s="1"/>
  <c r="J537" i="15"/>
  <c r="J538" i="15" s="1"/>
  <c r="J537" i="43"/>
  <c r="J538" i="43" s="1"/>
  <c r="J539" i="24"/>
  <c r="J540" i="24" s="1"/>
  <c r="J543" i="32"/>
  <c r="J544" i="32" s="1"/>
  <c r="AE548" i="52"/>
  <c r="AE549" i="52" s="1"/>
  <c r="AE548" i="50"/>
  <c r="AE549" i="50" s="1"/>
  <c r="AE548" i="30"/>
  <c r="AE549" i="30" s="1"/>
  <c r="AE548" i="44"/>
  <c r="AE549" i="44" s="1"/>
  <c r="AE548" i="25"/>
  <c r="AE549" i="25" s="1"/>
  <c r="AE548" i="42"/>
  <c r="AE549" i="42" s="1"/>
  <c r="AE548" i="46"/>
  <c r="AE549" i="46" s="1"/>
  <c r="AE548" i="47"/>
  <c r="AE549" i="47" s="1"/>
  <c r="AE548" i="27"/>
  <c r="AE549" i="27" s="1"/>
  <c r="AE548" i="38"/>
  <c r="AE549" i="38" s="1"/>
  <c r="J535" i="32"/>
  <c r="J536" i="32" s="1"/>
  <c r="J541" i="24"/>
  <c r="J542" i="24" s="1"/>
  <c r="J543" i="29"/>
  <c r="J544" i="29" s="1"/>
  <c r="J539" i="37"/>
  <c r="J540" i="37" s="1"/>
  <c r="I537" i="14"/>
  <c r="I536" i="14" s="1"/>
  <c r="U558" i="50"/>
  <c r="U557" i="50"/>
  <c r="J537" i="33"/>
  <c r="J538" i="33" s="1"/>
  <c r="I537" i="28"/>
  <c r="I536" i="28" s="1"/>
  <c r="J535" i="37"/>
  <c r="J536" i="37" s="1"/>
  <c r="J543" i="33"/>
  <c r="J544" i="33" s="1"/>
  <c r="J541" i="34"/>
  <c r="J542" i="34" s="1"/>
  <c r="J541" i="25"/>
  <c r="J542" i="25" s="1"/>
  <c r="J541" i="31"/>
  <c r="J542" i="31" s="1"/>
  <c r="J535" i="28"/>
  <c r="J536" i="28" s="1"/>
  <c r="I537" i="37"/>
  <c r="I536" i="37" s="1"/>
  <c r="J543" i="39"/>
  <c r="J544" i="39" s="1"/>
  <c r="J535" i="33"/>
  <c r="J536" i="33" s="1"/>
  <c r="J537" i="34"/>
  <c r="J538" i="34" s="1"/>
  <c r="J537" i="47"/>
  <c r="J538" i="47" s="1"/>
  <c r="J541" i="45"/>
  <c r="J542" i="45" s="1"/>
  <c r="J537" i="36"/>
  <c r="J538" i="36" s="1"/>
  <c r="J543" i="24"/>
  <c r="J544" i="24" s="1"/>
  <c r="J543" i="47"/>
  <c r="J544" i="47" s="1"/>
  <c r="J539" i="48"/>
  <c r="J540" i="48" s="1"/>
  <c r="J537" i="37"/>
  <c r="J538" i="37" s="1"/>
  <c r="U543" i="40"/>
  <c r="U544" i="40" s="1"/>
  <c r="J537" i="38"/>
  <c r="J538" i="38" s="1"/>
  <c r="U539" i="40"/>
  <c r="U540" i="40"/>
  <c r="J541" i="36"/>
  <c r="J542" i="36" s="1"/>
  <c r="J539" i="32"/>
  <c r="J540" i="32" s="1"/>
  <c r="J543" i="51"/>
  <c r="J544" i="51" s="1"/>
  <c r="J535" i="31"/>
  <c r="J536" i="31" s="1"/>
  <c r="I537" i="46"/>
  <c r="I536" i="46" s="1"/>
  <c r="J541" i="29"/>
  <c r="J542" i="29" s="1"/>
  <c r="J541" i="40"/>
  <c r="J542" i="40" s="1"/>
  <c r="J537" i="29"/>
  <c r="J538" i="29" s="1"/>
  <c r="I539" i="27"/>
  <c r="I538" i="27" s="1"/>
  <c r="J541" i="37"/>
  <c r="J542" i="37" s="1"/>
  <c r="J537" i="39"/>
  <c r="J538" i="39" s="1"/>
  <c r="I537" i="48"/>
  <c r="I536" i="48" s="1"/>
  <c r="J541" i="52"/>
  <c r="J542" i="52" s="1"/>
  <c r="J539" i="36"/>
  <c r="J540" i="36" s="1"/>
  <c r="J537" i="50"/>
  <c r="J538" i="50" s="1"/>
  <c r="I537" i="33"/>
  <c r="I536" i="33" s="1"/>
  <c r="J539" i="31"/>
  <c r="J540" i="31" s="1"/>
  <c r="J541" i="46"/>
  <c r="J542" i="46" s="1"/>
  <c r="J543" i="37"/>
  <c r="J544" i="37" s="1"/>
  <c r="J543" i="15"/>
  <c r="J544" i="15" s="1"/>
  <c r="J537" i="45"/>
  <c r="J538" i="45" s="1"/>
  <c r="J543" i="50"/>
  <c r="J544" i="50" s="1"/>
  <c r="I537" i="34"/>
  <c r="I536" i="34" s="1"/>
  <c r="J539" i="35"/>
  <c r="J540" i="35" s="1"/>
  <c r="J539" i="47"/>
  <c r="J540" i="47" s="1"/>
  <c r="J535" i="48"/>
  <c r="J536" i="48" s="1"/>
  <c r="I537" i="45"/>
  <c r="I536" i="45" s="1"/>
  <c r="J535" i="14"/>
  <c r="J536" i="14" s="1"/>
  <c r="J535" i="46"/>
  <c r="J536" i="46" s="1"/>
  <c r="U536" i="40"/>
  <c r="U535" i="40"/>
  <c r="J537" i="44"/>
  <c r="J538" i="44" s="1"/>
  <c r="AE548" i="51"/>
  <c r="AE549" i="51" s="1"/>
  <c r="I539" i="25"/>
  <c r="I538" i="25" s="1"/>
  <c r="AE548" i="31"/>
  <c r="AE549" i="31" s="1"/>
  <c r="AE548" i="41"/>
  <c r="AE549" i="41" s="1"/>
  <c r="AE548" i="45"/>
  <c r="AE549" i="45" s="1"/>
  <c r="AE548" i="37"/>
  <c r="AE549" i="37" s="1"/>
  <c r="AE548" i="48"/>
  <c r="AE549" i="48" s="1"/>
  <c r="P537" i="28"/>
  <c r="P542" i="28"/>
  <c r="P543" i="30"/>
  <c r="P545" i="30"/>
  <c r="P537" i="30"/>
  <c r="P546" i="30"/>
  <c r="P538" i="30"/>
  <c r="P539" i="30"/>
  <c r="P541" i="30"/>
  <c r="P542" i="30"/>
  <c r="P544" i="30"/>
  <c r="P535" i="30"/>
  <c r="P536" i="30"/>
  <c r="P540" i="30"/>
  <c r="P538" i="14"/>
  <c r="P536" i="14"/>
  <c r="P542" i="14"/>
  <c r="P539" i="14"/>
  <c r="P545" i="14"/>
  <c r="P541" i="14"/>
  <c r="P546" i="14"/>
  <c r="P540" i="14"/>
  <c r="P535" i="14"/>
  <c r="P537" i="14"/>
  <c r="P543" i="14"/>
  <c r="P544" i="14"/>
  <c r="P545" i="28"/>
  <c r="P540" i="28"/>
  <c r="P536" i="28"/>
  <c r="P542" i="29"/>
  <c r="P538" i="29"/>
  <c r="P546" i="29"/>
  <c r="P545" i="29"/>
  <c r="P541" i="29"/>
  <c r="P537" i="29"/>
  <c r="P544" i="29"/>
  <c r="P539" i="29"/>
  <c r="P543" i="29"/>
  <c r="P540" i="29"/>
  <c r="P535" i="29"/>
  <c r="P536" i="29"/>
  <c r="AB540" i="14"/>
  <c r="AB542" i="43"/>
  <c r="R541" i="26"/>
  <c r="R535" i="26"/>
  <c r="R535" i="28"/>
  <c r="R541" i="37"/>
  <c r="R536" i="43"/>
  <c r="Q535" i="52"/>
  <c r="AB542" i="44"/>
  <c r="R540" i="45"/>
  <c r="R545" i="15"/>
  <c r="Q535" i="38"/>
  <c r="R544" i="51"/>
  <c r="R541" i="52"/>
  <c r="R544" i="39"/>
  <c r="R538" i="41"/>
  <c r="R541" i="41"/>
  <c r="G536" i="50"/>
  <c r="R546" i="36"/>
  <c r="R546" i="25"/>
  <c r="R539" i="52"/>
  <c r="R544" i="25"/>
  <c r="R535" i="35"/>
  <c r="AB542" i="25"/>
  <c r="R541" i="31"/>
  <c r="Q535" i="46"/>
  <c r="R546" i="39"/>
  <c r="R540" i="37"/>
  <c r="R536" i="50"/>
  <c r="R544" i="32"/>
  <c r="R543" i="41"/>
  <c r="AB542" i="48"/>
  <c r="R545" i="31"/>
  <c r="R543" i="33"/>
  <c r="R543" i="25"/>
  <c r="R546" i="48"/>
  <c r="R546" i="38"/>
  <c r="AB542" i="38"/>
  <c r="R546" i="51"/>
  <c r="R545" i="47"/>
  <c r="R544" i="28"/>
  <c r="R542" i="39"/>
  <c r="R538" i="49"/>
  <c r="R545" i="39"/>
  <c r="G536" i="51"/>
  <c r="R538" i="33"/>
  <c r="Q535" i="36"/>
  <c r="R545" i="41"/>
  <c r="R538" i="51"/>
  <c r="R543" i="34"/>
  <c r="R538" i="28"/>
  <c r="R541" i="24"/>
  <c r="R539" i="26"/>
  <c r="R535" i="43"/>
  <c r="AB542" i="45"/>
  <c r="R536" i="26"/>
  <c r="R536" i="24"/>
  <c r="G536" i="35"/>
  <c r="G536" i="46"/>
  <c r="R537" i="27"/>
  <c r="AB542" i="41"/>
  <c r="R546" i="44"/>
  <c r="R546" i="32"/>
  <c r="AB542" i="40"/>
  <c r="R540" i="51"/>
  <c r="R541" i="36"/>
  <c r="R545" i="33"/>
  <c r="R546" i="31"/>
  <c r="R538" i="27"/>
  <c r="AB542" i="24"/>
  <c r="R546" i="42"/>
  <c r="Q535" i="45"/>
  <c r="R537" i="26"/>
  <c r="R536" i="45"/>
  <c r="R542" i="32"/>
  <c r="R544" i="26"/>
  <c r="AB542" i="47"/>
  <c r="R537" i="32"/>
  <c r="R540" i="25"/>
  <c r="Q535" i="28"/>
  <c r="R537" i="45"/>
  <c r="Q535" i="25"/>
  <c r="R544" i="49"/>
  <c r="R541" i="44"/>
  <c r="R538" i="44"/>
  <c r="G536" i="14"/>
  <c r="R538" i="48"/>
  <c r="R545" i="36"/>
  <c r="R546" i="34"/>
  <c r="R538" i="37"/>
  <c r="R537" i="43"/>
  <c r="AB542" i="27"/>
  <c r="R543" i="37"/>
  <c r="R546" i="15"/>
  <c r="R536" i="27"/>
  <c r="R538" i="46"/>
  <c r="R542" i="38"/>
  <c r="R540" i="35"/>
  <c r="R543" i="26"/>
  <c r="R544" i="50"/>
  <c r="R538" i="43"/>
  <c r="R535" i="42"/>
  <c r="R540" i="36"/>
  <c r="R545" i="45"/>
  <c r="G536" i="43"/>
  <c r="G536" i="48"/>
  <c r="R543" i="49"/>
  <c r="Q535" i="34"/>
  <c r="R537" i="52"/>
  <c r="R537" i="15"/>
  <c r="AB542" i="39"/>
  <c r="R535" i="41"/>
  <c r="AB542" i="36"/>
  <c r="Q535" i="37"/>
  <c r="R537" i="38"/>
  <c r="R545" i="26"/>
  <c r="R539" i="32"/>
  <c r="R545" i="48"/>
  <c r="R535" i="27"/>
  <c r="R540" i="44"/>
  <c r="R544" i="33"/>
  <c r="R545" i="34"/>
  <c r="R536" i="51"/>
  <c r="R542" i="42"/>
  <c r="AB542" i="34"/>
  <c r="R543" i="31"/>
  <c r="R542" i="43"/>
  <c r="Q535" i="44"/>
  <c r="R540" i="26"/>
  <c r="R545" i="25"/>
  <c r="G537" i="30"/>
  <c r="R539" i="49"/>
  <c r="R544" i="35"/>
  <c r="R545" i="38"/>
  <c r="R544" i="34"/>
  <c r="R546" i="46"/>
  <c r="R541" i="47"/>
  <c r="R537" i="33"/>
  <c r="R535" i="47"/>
  <c r="AB542" i="30"/>
  <c r="G536" i="47"/>
  <c r="R542" i="48"/>
  <c r="R543" i="36"/>
  <c r="R544" i="36"/>
  <c r="R535" i="32"/>
  <c r="R541" i="48"/>
  <c r="R539" i="46"/>
  <c r="R542" i="45"/>
  <c r="R535" i="15"/>
  <c r="R539" i="36"/>
  <c r="R542" i="49"/>
  <c r="G536" i="28"/>
  <c r="AB542" i="32"/>
  <c r="R536" i="46"/>
  <c r="R535" i="52"/>
  <c r="R545" i="24"/>
  <c r="R539" i="25"/>
  <c r="R535" i="25"/>
  <c r="Q535" i="43"/>
  <c r="G537" i="27"/>
  <c r="R537" i="25"/>
  <c r="R545" i="51"/>
  <c r="R544" i="27"/>
  <c r="R540" i="31"/>
  <c r="R536" i="36"/>
  <c r="R536" i="25"/>
  <c r="R536" i="34"/>
  <c r="R542" i="25"/>
  <c r="G536" i="34"/>
  <c r="R537" i="36"/>
  <c r="R536" i="44"/>
  <c r="R546" i="49"/>
  <c r="R544" i="41"/>
  <c r="R535" i="44"/>
  <c r="R544" i="44"/>
  <c r="R539" i="47"/>
  <c r="R542" i="24"/>
  <c r="R541" i="51"/>
  <c r="R541" i="49"/>
  <c r="R542" i="27"/>
  <c r="Q535" i="39"/>
  <c r="R542" i="50"/>
  <c r="R539" i="45"/>
  <c r="R542" i="35"/>
  <c r="R538" i="45"/>
  <c r="R540" i="15"/>
  <c r="R542" i="52"/>
  <c r="AB542" i="29"/>
  <c r="R546" i="28"/>
  <c r="R535" i="48"/>
  <c r="G536" i="44"/>
  <c r="R541" i="43"/>
  <c r="R544" i="52"/>
  <c r="R546" i="35"/>
  <c r="G536" i="29"/>
  <c r="R536" i="37"/>
  <c r="R536" i="31"/>
  <c r="R539" i="34"/>
  <c r="AB542" i="50"/>
  <c r="R542" i="41"/>
  <c r="R544" i="24"/>
  <c r="R541" i="27"/>
  <c r="R543" i="39"/>
  <c r="Q535" i="32"/>
  <c r="R546" i="52"/>
  <c r="G537" i="26"/>
  <c r="G536" i="40"/>
  <c r="R535" i="39"/>
  <c r="R546" i="27"/>
  <c r="R542" i="31"/>
  <c r="R539" i="51"/>
  <c r="R535" i="33"/>
  <c r="R537" i="50"/>
  <c r="G536" i="33"/>
  <c r="R539" i="38"/>
  <c r="R545" i="44"/>
  <c r="R543" i="28"/>
  <c r="R543" i="32"/>
  <c r="R542" i="44"/>
  <c r="R539" i="44"/>
  <c r="R541" i="45"/>
  <c r="R538" i="42"/>
  <c r="AB542" i="37"/>
  <c r="R539" i="33"/>
  <c r="R540" i="38"/>
  <c r="R536" i="49"/>
  <c r="R544" i="15"/>
  <c r="R536" i="52"/>
  <c r="R540" i="24"/>
  <c r="R538" i="35"/>
  <c r="R546" i="37"/>
  <c r="R537" i="48"/>
  <c r="R540" i="52"/>
  <c r="R544" i="48"/>
  <c r="R541" i="25"/>
  <c r="AB542" i="26"/>
  <c r="R543" i="15"/>
  <c r="R539" i="27"/>
  <c r="R541" i="33"/>
  <c r="R542" i="33"/>
  <c r="R544" i="38"/>
  <c r="Q536" i="40"/>
  <c r="R535" i="37"/>
  <c r="R537" i="42"/>
  <c r="Q535" i="42"/>
  <c r="R543" i="44"/>
  <c r="R541" i="38"/>
  <c r="AB542" i="46"/>
  <c r="R538" i="25"/>
  <c r="AB542" i="28"/>
  <c r="Q535" i="15"/>
  <c r="R542" i="37"/>
  <c r="R538" i="36"/>
  <c r="R540" i="34"/>
  <c r="AB542" i="35"/>
  <c r="R537" i="51"/>
  <c r="Q535" i="48"/>
  <c r="R538" i="39"/>
  <c r="R541" i="50"/>
  <c r="R542" i="51"/>
  <c r="R544" i="42"/>
  <c r="R543" i="43"/>
  <c r="AB542" i="31"/>
  <c r="R535" i="36"/>
  <c r="R536" i="48"/>
  <c r="G536" i="37"/>
  <c r="R537" i="49"/>
  <c r="R545" i="32"/>
  <c r="R541" i="42"/>
  <c r="R544" i="47"/>
  <c r="R541" i="28"/>
  <c r="G536" i="38"/>
  <c r="G537" i="25"/>
  <c r="R545" i="42"/>
  <c r="R543" i="48"/>
  <c r="R544" i="45"/>
  <c r="R543" i="35"/>
  <c r="Q535" i="33"/>
  <c r="R537" i="31"/>
  <c r="R541" i="34"/>
  <c r="R536" i="32"/>
  <c r="R538" i="26"/>
  <c r="R540" i="39"/>
  <c r="R540" i="46"/>
  <c r="R536" i="38"/>
  <c r="R537" i="34"/>
  <c r="AB542" i="15"/>
  <c r="R537" i="47"/>
  <c r="R542" i="15"/>
  <c r="R535" i="31"/>
  <c r="R540" i="42"/>
  <c r="R545" i="50"/>
  <c r="R546" i="45"/>
  <c r="R539" i="50"/>
  <c r="AB542" i="49"/>
  <c r="R542" i="36"/>
  <c r="R535" i="34"/>
  <c r="R545" i="37"/>
  <c r="R539" i="24"/>
  <c r="G536" i="39"/>
  <c r="G536" i="36"/>
  <c r="R544" i="46"/>
  <c r="R537" i="46"/>
  <c r="R535" i="24"/>
  <c r="R544" i="31"/>
  <c r="R540" i="33"/>
  <c r="G536" i="45"/>
  <c r="R545" i="46"/>
  <c r="G537" i="42"/>
  <c r="R537" i="44"/>
  <c r="Q535" i="41"/>
  <c r="R542" i="46"/>
  <c r="R538" i="32"/>
  <c r="Q535" i="47"/>
  <c r="R542" i="34"/>
  <c r="R537" i="37"/>
  <c r="R543" i="45"/>
  <c r="R538" i="31"/>
  <c r="R541" i="32"/>
  <c r="R543" i="38"/>
  <c r="R536" i="33"/>
  <c r="R543" i="47"/>
  <c r="R543" i="27"/>
  <c r="R539" i="15"/>
  <c r="R538" i="52"/>
  <c r="R537" i="24"/>
  <c r="R546" i="41"/>
  <c r="R538" i="47"/>
  <c r="R541" i="35"/>
  <c r="R539" i="41"/>
  <c r="R543" i="42"/>
  <c r="R541" i="46"/>
  <c r="G536" i="32"/>
  <c r="Q535" i="27"/>
  <c r="R543" i="52"/>
  <c r="R542" i="47"/>
  <c r="R539" i="31"/>
  <c r="R543" i="46"/>
  <c r="AB542" i="33"/>
  <c r="R535" i="50"/>
  <c r="R546" i="24"/>
  <c r="R543" i="24"/>
  <c r="R537" i="41"/>
  <c r="R538" i="15"/>
  <c r="R536" i="15"/>
  <c r="R545" i="43"/>
  <c r="R539" i="48"/>
  <c r="G536" i="52"/>
  <c r="Q535" i="50"/>
  <c r="R535" i="46"/>
  <c r="Q535" i="31"/>
  <c r="R540" i="48"/>
  <c r="R535" i="45"/>
  <c r="G536" i="15"/>
  <c r="R545" i="35"/>
  <c r="R538" i="34"/>
  <c r="R544" i="37"/>
  <c r="R540" i="47"/>
  <c r="R539" i="37"/>
  <c r="R545" i="49"/>
  <c r="R535" i="49"/>
  <c r="G536" i="31"/>
  <c r="R546" i="33"/>
  <c r="R543" i="51"/>
  <c r="Q535" i="24"/>
  <c r="R540" i="41"/>
  <c r="Q535" i="26"/>
  <c r="G536" i="24"/>
  <c r="R537" i="39"/>
  <c r="R536" i="47"/>
  <c r="R540" i="43"/>
  <c r="R546" i="43"/>
  <c r="R536" i="42"/>
  <c r="R536" i="41"/>
  <c r="R539" i="28"/>
  <c r="AB542" i="51"/>
  <c r="R546" i="26"/>
  <c r="Q535" i="49"/>
  <c r="Q535" i="35"/>
  <c r="R536" i="35"/>
  <c r="G536" i="41"/>
  <c r="R546" i="47"/>
  <c r="R535" i="51"/>
  <c r="R541" i="15"/>
  <c r="R541" i="39"/>
  <c r="R540" i="27"/>
  <c r="R538" i="24"/>
  <c r="R544" i="43"/>
  <c r="R539" i="42"/>
  <c r="R540" i="32"/>
  <c r="R540" i="49"/>
  <c r="Q535" i="51"/>
  <c r="R545" i="27"/>
  <c r="R536" i="39"/>
  <c r="R535" i="38"/>
  <c r="G536" i="49"/>
  <c r="R539" i="35"/>
  <c r="R545" i="52"/>
  <c r="AB542" i="52"/>
  <c r="R537" i="35"/>
  <c r="R539" i="43"/>
  <c r="AB542" i="42"/>
  <c r="R538" i="38"/>
  <c r="R539" i="39"/>
  <c r="R542" i="26"/>
  <c r="AE546" i="14" l="1"/>
  <c r="AE547" i="14" s="1"/>
  <c r="U546" i="44"/>
  <c r="U545" i="44"/>
  <c r="U548" i="24"/>
  <c r="U547" i="24"/>
  <c r="U550" i="26"/>
  <c r="U549" i="26"/>
  <c r="U538" i="39"/>
  <c r="U537" i="39"/>
  <c r="U558" i="47"/>
  <c r="U557" i="47"/>
  <c r="U549" i="34"/>
  <c r="U550" i="34"/>
  <c r="U557" i="35"/>
  <c r="U558" i="35"/>
  <c r="U543" i="26"/>
  <c r="U544" i="26" s="1"/>
  <c r="U536" i="27"/>
  <c r="U535" i="27"/>
  <c r="U542" i="28"/>
  <c r="U541" i="28"/>
  <c r="I539" i="28"/>
  <c r="I538" i="28" s="1"/>
  <c r="AE550" i="30"/>
  <c r="AE551" i="30" s="1"/>
  <c r="I539" i="41"/>
  <c r="I538" i="41" s="1"/>
  <c r="T536" i="47"/>
  <c r="T537" i="47" s="1"/>
  <c r="U536" i="43"/>
  <c r="U535" i="43"/>
  <c r="T536" i="44"/>
  <c r="T537" i="44" s="1"/>
  <c r="U556" i="48"/>
  <c r="U555" i="48"/>
  <c r="U552" i="34"/>
  <c r="U551" i="34"/>
  <c r="U541" i="27"/>
  <c r="U542" i="27"/>
  <c r="U547" i="50"/>
  <c r="U548" i="50"/>
  <c r="U538" i="35"/>
  <c r="U537" i="35"/>
  <c r="U542" i="32"/>
  <c r="U541" i="32"/>
  <c r="U542" i="36"/>
  <c r="U541" i="36"/>
  <c r="U554" i="52"/>
  <c r="U553" i="52"/>
  <c r="U543" i="32"/>
  <c r="U544" i="32" s="1"/>
  <c r="U541" i="51"/>
  <c r="U542" i="51"/>
  <c r="U547" i="46"/>
  <c r="U548" i="46"/>
  <c r="U543" i="15"/>
  <c r="U544" i="15" s="1"/>
  <c r="T536" i="35"/>
  <c r="T537" i="35" s="1"/>
  <c r="U550" i="46"/>
  <c r="U549" i="46"/>
  <c r="U545" i="26"/>
  <c r="U546" i="26"/>
  <c r="U549" i="43"/>
  <c r="U550" i="43"/>
  <c r="U556" i="26"/>
  <c r="U555" i="26"/>
  <c r="U555" i="41"/>
  <c r="U556" i="41"/>
  <c r="U538" i="48"/>
  <c r="U537" i="48"/>
  <c r="U556" i="27"/>
  <c r="U555" i="27"/>
  <c r="T536" i="49"/>
  <c r="T537" i="49" s="1"/>
  <c r="T536" i="41"/>
  <c r="T537" i="41" s="1"/>
  <c r="U550" i="37"/>
  <c r="U549" i="37"/>
  <c r="U552" i="31"/>
  <c r="U551" i="31"/>
  <c r="U539" i="38"/>
  <c r="U540" i="38"/>
  <c r="T536" i="36"/>
  <c r="T537" i="36" s="1"/>
  <c r="U550" i="49"/>
  <c r="U549" i="49"/>
  <c r="U550" i="41"/>
  <c r="U549" i="41"/>
  <c r="U557" i="26"/>
  <c r="U558" i="26"/>
  <c r="U540" i="44"/>
  <c r="U539" i="44"/>
  <c r="T536" i="15"/>
  <c r="T537" i="15" s="1"/>
  <c r="U548" i="43"/>
  <c r="U547" i="43"/>
  <c r="T536" i="37"/>
  <c r="T537" i="37" s="1"/>
  <c r="U542" i="33"/>
  <c r="U541" i="33"/>
  <c r="U543" i="39"/>
  <c r="U544" i="39" s="1"/>
  <c r="AE550" i="41"/>
  <c r="AE551" i="41" s="1"/>
  <c r="AE550" i="51"/>
  <c r="AE551" i="51" s="1"/>
  <c r="I541" i="42"/>
  <c r="I540" i="42" s="1"/>
  <c r="AE550" i="28"/>
  <c r="AE551" i="28" s="1"/>
  <c r="AE550" i="34"/>
  <c r="AE551" i="34" s="1"/>
  <c r="AE550" i="36"/>
  <c r="AE551" i="36" s="1"/>
  <c r="I539" i="51"/>
  <c r="I538" i="51" s="1"/>
  <c r="I541" i="26"/>
  <c r="I540" i="26" s="1"/>
  <c r="U536" i="47"/>
  <c r="U535" i="47"/>
  <c r="U543" i="28"/>
  <c r="U544" i="28" s="1"/>
  <c r="U556" i="46"/>
  <c r="U555" i="46"/>
  <c r="U542" i="25"/>
  <c r="U541" i="25"/>
  <c r="U549" i="42"/>
  <c r="U550" i="42"/>
  <c r="U536" i="41"/>
  <c r="U535" i="41"/>
  <c r="U555" i="39"/>
  <c r="U556" i="39"/>
  <c r="U557" i="31"/>
  <c r="U558" i="31"/>
  <c r="T536" i="51"/>
  <c r="T537" i="51" s="1"/>
  <c r="U538" i="41"/>
  <c r="U537" i="41"/>
  <c r="I539" i="45"/>
  <c r="I538" i="45" s="1"/>
  <c r="AE550" i="46"/>
  <c r="AE551" i="46" s="1"/>
  <c r="I539" i="44"/>
  <c r="I538" i="44" s="1"/>
  <c r="AE550" i="39"/>
  <c r="AE551" i="39" s="1"/>
  <c r="U542" i="49"/>
  <c r="U541" i="49"/>
  <c r="U543" i="36"/>
  <c r="U544" i="36" s="1"/>
  <c r="U552" i="27"/>
  <c r="U551" i="27"/>
  <c r="U538" i="42"/>
  <c r="U537" i="42"/>
  <c r="U546" i="33"/>
  <c r="U545" i="33"/>
  <c r="U548" i="38"/>
  <c r="U547" i="38"/>
  <c r="U538" i="51"/>
  <c r="U537" i="51"/>
  <c r="U540" i="15"/>
  <c r="U539" i="15"/>
  <c r="U550" i="39"/>
  <c r="U549" i="39"/>
  <c r="U551" i="42"/>
  <c r="U552" i="42"/>
  <c r="U539" i="33"/>
  <c r="U540" i="33"/>
  <c r="U557" i="43"/>
  <c r="U558" i="43"/>
  <c r="U554" i="31"/>
  <c r="U553" i="31"/>
  <c r="U551" i="44"/>
  <c r="U552" i="44"/>
  <c r="U555" i="34"/>
  <c r="U556" i="34"/>
  <c r="U540" i="52"/>
  <c r="U539" i="52"/>
  <c r="U553" i="28"/>
  <c r="U554" i="28"/>
  <c r="U542" i="38"/>
  <c r="U541" i="38"/>
  <c r="U541" i="39"/>
  <c r="U542" i="39"/>
  <c r="U545" i="43"/>
  <c r="U546" i="43"/>
  <c r="U536" i="24"/>
  <c r="U535" i="24"/>
  <c r="T536" i="42"/>
  <c r="T537" i="42" s="1"/>
  <c r="U536" i="48"/>
  <c r="U535" i="48"/>
  <c r="T536" i="34"/>
  <c r="T537" i="34" s="1"/>
  <c r="U555" i="47"/>
  <c r="U556" i="47"/>
  <c r="U535" i="36"/>
  <c r="U536" i="36"/>
  <c r="U540" i="27"/>
  <c r="U539" i="27"/>
  <c r="U538" i="47"/>
  <c r="U537" i="47"/>
  <c r="U540" i="46"/>
  <c r="U539" i="46"/>
  <c r="U539" i="42"/>
  <c r="U540" i="42"/>
  <c r="U554" i="33"/>
  <c r="U553" i="33"/>
  <c r="U551" i="49"/>
  <c r="U552" i="49"/>
  <c r="U557" i="51"/>
  <c r="U558" i="51"/>
  <c r="U536" i="15"/>
  <c r="U535" i="15"/>
  <c r="U546" i="49"/>
  <c r="U545" i="49"/>
  <c r="U540" i="39"/>
  <c r="U539" i="39"/>
  <c r="U554" i="46"/>
  <c r="U553" i="46"/>
  <c r="U536" i="37"/>
  <c r="U535" i="37"/>
  <c r="U557" i="28"/>
  <c r="U558" i="28"/>
  <c r="I539" i="48"/>
  <c r="I538" i="48" s="1"/>
  <c r="AE550" i="38"/>
  <c r="AE551" i="38" s="1"/>
  <c r="AE550" i="42"/>
  <c r="AE551" i="42" s="1"/>
  <c r="AE550" i="50"/>
  <c r="AE551" i="50" s="1"/>
  <c r="I539" i="24"/>
  <c r="I538" i="24" s="1"/>
  <c r="I539" i="36"/>
  <c r="I538" i="36" s="1"/>
  <c r="T538" i="40"/>
  <c r="T539" i="40" s="1"/>
  <c r="AE550" i="29"/>
  <c r="AE551" i="29" s="1"/>
  <c r="I539" i="43"/>
  <c r="I538" i="43" s="1"/>
  <c r="U558" i="38"/>
  <c r="U557" i="38"/>
  <c r="U555" i="33"/>
  <c r="U556" i="33"/>
  <c r="U548" i="47"/>
  <c r="U547" i="47"/>
  <c r="T536" i="26"/>
  <c r="T537" i="26" s="1"/>
  <c r="I539" i="39"/>
  <c r="I538" i="39" s="1"/>
  <c r="U553" i="38"/>
  <c r="U554" i="38"/>
  <c r="U549" i="52"/>
  <c r="U550" i="52"/>
  <c r="U556" i="45"/>
  <c r="U555" i="45"/>
  <c r="U558" i="48"/>
  <c r="U557" i="48"/>
  <c r="U543" i="41"/>
  <c r="U544" i="41" s="1"/>
  <c r="U552" i="47"/>
  <c r="U551" i="47"/>
  <c r="U545" i="41"/>
  <c r="U546" i="41"/>
  <c r="U543" i="24"/>
  <c r="U544" i="24" s="1"/>
  <c r="U550" i="33"/>
  <c r="U549" i="33"/>
  <c r="U546" i="15"/>
  <c r="U545" i="15"/>
  <c r="U545" i="36"/>
  <c r="U546" i="36"/>
  <c r="U551" i="25"/>
  <c r="U552" i="25"/>
  <c r="U557" i="52"/>
  <c r="U558" i="52"/>
  <c r="U545" i="32"/>
  <c r="U546" i="32"/>
  <c r="T536" i="24"/>
  <c r="T537" i="24" s="1"/>
  <c r="U556" i="37"/>
  <c r="U555" i="37"/>
  <c r="U547" i="33"/>
  <c r="U548" i="33"/>
  <c r="U542" i="45"/>
  <c r="U541" i="45"/>
  <c r="U535" i="42"/>
  <c r="U536" i="42"/>
  <c r="U552" i="33"/>
  <c r="U551" i="33"/>
  <c r="U549" i="45"/>
  <c r="U550" i="45"/>
  <c r="T536" i="48"/>
  <c r="T537" i="48" s="1"/>
  <c r="U551" i="51"/>
  <c r="U552" i="51"/>
  <c r="U536" i="34"/>
  <c r="U535" i="34"/>
  <c r="U543" i="27"/>
  <c r="U544" i="27" s="1"/>
  <c r="U549" i="35"/>
  <c r="U550" i="35"/>
  <c r="U542" i="43"/>
  <c r="U541" i="43"/>
  <c r="U556" i="31"/>
  <c r="U555" i="31"/>
  <c r="U543" i="43"/>
  <c r="U544" i="43" s="1"/>
  <c r="U558" i="46"/>
  <c r="U557" i="46"/>
  <c r="U557" i="33"/>
  <c r="U558" i="33"/>
  <c r="U549" i="36"/>
  <c r="U550" i="36"/>
  <c r="U552" i="15"/>
  <c r="U551" i="15"/>
  <c r="U543" i="45"/>
  <c r="U544" i="45" s="1"/>
  <c r="U554" i="50"/>
  <c r="U553" i="50"/>
  <c r="AE550" i="48"/>
  <c r="AE551" i="48" s="1"/>
  <c r="AE550" i="31"/>
  <c r="AE551" i="31" s="1"/>
  <c r="I539" i="46"/>
  <c r="I538" i="46" s="1"/>
  <c r="I539" i="31"/>
  <c r="I538" i="31" s="1"/>
  <c r="AE550" i="49"/>
  <c r="AE551" i="49" s="1"/>
  <c r="AE550" i="26"/>
  <c r="AE551" i="26" s="1"/>
  <c r="U549" i="50"/>
  <c r="U550" i="50"/>
  <c r="U552" i="26"/>
  <c r="U551" i="26"/>
  <c r="U551" i="41"/>
  <c r="U552" i="41"/>
  <c r="U548" i="36"/>
  <c r="U547" i="36"/>
  <c r="U543" i="42"/>
  <c r="U544" i="42" s="1"/>
  <c r="U535" i="49"/>
  <c r="U536" i="49"/>
  <c r="U543" i="50"/>
  <c r="U544" i="50" s="1"/>
  <c r="U548" i="25"/>
  <c r="U547" i="25"/>
  <c r="T536" i="39"/>
  <c r="T537" i="39" s="1"/>
  <c r="U545" i="35"/>
  <c r="U546" i="35"/>
  <c r="U553" i="32"/>
  <c r="U554" i="32"/>
  <c r="U543" i="46"/>
  <c r="U544" i="46" s="1"/>
  <c r="U543" i="34"/>
  <c r="U544" i="34" s="1"/>
  <c r="U555" i="49"/>
  <c r="U556" i="49"/>
  <c r="U557" i="45"/>
  <c r="U558" i="45"/>
  <c r="U553" i="48"/>
  <c r="U554" i="48"/>
  <c r="U550" i="27"/>
  <c r="U549" i="27"/>
  <c r="U549" i="38"/>
  <c r="U550" i="38"/>
  <c r="U537" i="50"/>
  <c r="U538" i="50"/>
  <c r="U547" i="35"/>
  <c r="U548" i="35"/>
  <c r="U537" i="33"/>
  <c r="U538" i="33"/>
  <c r="U543" i="37"/>
  <c r="U544" i="37" s="1"/>
  <c r="U556" i="50"/>
  <c r="U555" i="50"/>
  <c r="U546" i="52"/>
  <c r="U545" i="52"/>
  <c r="U548" i="49"/>
  <c r="U547" i="49"/>
  <c r="U541" i="46"/>
  <c r="U542" i="46"/>
  <c r="U546" i="37"/>
  <c r="U545" i="37"/>
  <c r="U539" i="35"/>
  <c r="U540" i="35"/>
  <c r="U554" i="34"/>
  <c r="U553" i="34"/>
  <c r="U545" i="47"/>
  <c r="U546" i="47"/>
  <c r="U546" i="42"/>
  <c r="U545" i="42"/>
  <c r="U539" i="48"/>
  <c r="U540" i="48"/>
  <c r="U547" i="51"/>
  <c r="U548" i="51"/>
  <c r="U538" i="27"/>
  <c r="U537" i="27"/>
  <c r="U558" i="39"/>
  <c r="U557" i="39"/>
  <c r="T536" i="32"/>
  <c r="T537" i="32" s="1"/>
  <c r="U553" i="43"/>
  <c r="U554" i="43"/>
  <c r="U554" i="37"/>
  <c r="U553" i="37"/>
  <c r="U536" i="31"/>
  <c r="U535" i="31"/>
  <c r="U557" i="37"/>
  <c r="U558" i="37"/>
  <c r="U550" i="24"/>
  <c r="U549" i="24"/>
  <c r="U558" i="15"/>
  <c r="U557" i="15"/>
  <c r="T536" i="46"/>
  <c r="T537" i="46" s="1"/>
  <c r="U548" i="48"/>
  <c r="U547" i="48"/>
  <c r="U539" i="51"/>
  <c r="U540" i="51"/>
  <c r="U541" i="34"/>
  <c r="U542" i="34"/>
  <c r="U550" i="15"/>
  <c r="U549" i="15"/>
  <c r="U541" i="35"/>
  <c r="U542" i="35"/>
  <c r="U543" i="47"/>
  <c r="U544" i="47" s="1"/>
  <c r="U551" i="37"/>
  <c r="U552" i="37"/>
  <c r="U547" i="31"/>
  <c r="U548" i="31"/>
  <c r="U552" i="43"/>
  <c r="U551" i="43"/>
  <c r="U552" i="38"/>
  <c r="U551" i="38"/>
  <c r="U556" i="35"/>
  <c r="U555" i="35"/>
  <c r="U539" i="47"/>
  <c r="U540" i="47"/>
  <c r="U546" i="24"/>
  <c r="U545" i="24"/>
  <c r="U554" i="44"/>
  <c r="U553" i="44"/>
  <c r="AE550" i="27"/>
  <c r="AE551" i="27" s="1"/>
  <c r="AE550" i="25"/>
  <c r="AE551" i="25" s="1"/>
  <c r="AE550" i="52"/>
  <c r="AE551" i="52" s="1"/>
  <c r="I539" i="35"/>
  <c r="I538" i="35" s="1"/>
  <c r="I539" i="15"/>
  <c r="I538" i="15" s="1"/>
  <c r="AE550" i="15"/>
  <c r="AE551" i="15" s="1"/>
  <c r="U538" i="52"/>
  <c r="U537" i="52"/>
  <c r="U536" i="44"/>
  <c r="U535" i="44"/>
  <c r="U539" i="43"/>
  <c r="U540" i="43"/>
  <c r="U536" i="35"/>
  <c r="U535" i="35"/>
  <c r="U545" i="51"/>
  <c r="U546" i="51"/>
  <c r="U556" i="38"/>
  <c r="U555" i="38"/>
  <c r="U535" i="45"/>
  <c r="U536" i="45"/>
  <c r="U540" i="34"/>
  <c r="U539" i="34"/>
  <c r="U554" i="15"/>
  <c r="U553" i="15"/>
  <c r="U554" i="41"/>
  <c r="U553" i="41"/>
  <c r="U542" i="37"/>
  <c r="U541" i="37"/>
  <c r="U553" i="25"/>
  <c r="U554" i="25"/>
  <c r="U541" i="47"/>
  <c r="U542" i="47"/>
  <c r="U538" i="31"/>
  <c r="U537" i="31"/>
  <c r="U546" i="48"/>
  <c r="U545" i="48"/>
  <c r="U537" i="38"/>
  <c r="U538" i="38"/>
  <c r="U537" i="49"/>
  <c r="U538" i="49"/>
  <c r="U558" i="49"/>
  <c r="U557" i="49"/>
  <c r="U558" i="34"/>
  <c r="U557" i="34"/>
  <c r="U543" i="52"/>
  <c r="U544" i="52" s="1"/>
  <c r="U535" i="32"/>
  <c r="U536" i="32"/>
  <c r="U542" i="24"/>
  <c r="U541" i="24"/>
  <c r="T536" i="31"/>
  <c r="T537" i="31" s="1"/>
  <c r="U545" i="46"/>
  <c r="U546" i="46"/>
  <c r="U545" i="38"/>
  <c r="U546" i="38"/>
  <c r="U538" i="44"/>
  <c r="U537" i="44"/>
  <c r="U555" i="36"/>
  <c r="U556" i="36"/>
  <c r="U557" i="25"/>
  <c r="U558" i="25"/>
  <c r="U551" i="39"/>
  <c r="U552" i="39"/>
  <c r="U547" i="32"/>
  <c r="U548" i="32"/>
  <c r="U536" i="46"/>
  <c r="U535" i="46"/>
  <c r="U545" i="39"/>
  <c r="U546" i="39"/>
  <c r="U543" i="33"/>
  <c r="U544" i="33" s="1"/>
  <c r="U539" i="36"/>
  <c r="U540" i="36"/>
  <c r="U542" i="48"/>
  <c r="U541" i="48"/>
  <c r="U557" i="36"/>
  <c r="U558" i="36"/>
  <c r="U555" i="52"/>
  <c r="U556" i="52"/>
  <c r="U553" i="35"/>
  <c r="U554" i="35"/>
  <c r="T536" i="50"/>
  <c r="T537" i="50" s="1"/>
  <c r="U542" i="26"/>
  <c r="U541" i="26"/>
  <c r="AE550" i="37"/>
  <c r="AE551" i="37" s="1"/>
  <c r="I539" i="34"/>
  <c r="I538" i="34" s="1"/>
  <c r="I539" i="14"/>
  <c r="I538" i="14" s="1"/>
  <c r="I539" i="50"/>
  <c r="I538" i="50" s="1"/>
  <c r="AE550" i="40"/>
  <c r="AE551" i="40" s="1"/>
  <c r="AE550" i="35"/>
  <c r="AE551" i="35" s="1"/>
  <c r="I539" i="52"/>
  <c r="I538" i="52" s="1"/>
  <c r="U537" i="32"/>
  <c r="U538" i="32"/>
  <c r="U542" i="42"/>
  <c r="U541" i="42"/>
  <c r="U549" i="25"/>
  <c r="U550" i="25"/>
  <c r="U542" i="44"/>
  <c r="U541" i="44"/>
  <c r="U548" i="41"/>
  <c r="U547" i="41"/>
  <c r="U554" i="36"/>
  <c r="U553" i="36"/>
  <c r="U537" i="24"/>
  <c r="U538" i="24"/>
  <c r="U543" i="48"/>
  <c r="U544" i="48" s="1"/>
  <c r="U548" i="34"/>
  <c r="U547" i="34"/>
  <c r="U548" i="45"/>
  <c r="U547" i="45"/>
  <c r="U538" i="34"/>
  <c r="U537" i="34"/>
  <c r="U547" i="44"/>
  <c r="U548" i="44"/>
  <c r="U541" i="41"/>
  <c r="U542" i="41"/>
  <c r="U554" i="42"/>
  <c r="U553" i="42"/>
  <c r="U545" i="27"/>
  <c r="U546" i="27"/>
  <c r="U555" i="43"/>
  <c r="U556" i="43"/>
  <c r="U540" i="31"/>
  <c r="U539" i="31"/>
  <c r="U543" i="44"/>
  <c r="U544" i="44" s="1"/>
  <c r="U538" i="25"/>
  <c r="U537" i="25"/>
  <c r="U553" i="49"/>
  <c r="U554" i="49"/>
  <c r="U553" i="39"/>
  <c r="U554" i="39"/>
  <c r="U557" i="41"/>
  <c r="U558" i="41"/>
  <c r="U541" i="31"/>
  <c r="U542" i="31"/>
  <c r="U538" i="15"/>
  <c r="U537" i="15"/>
  <c r="T536" i="33"/>
  <c r="T537" i="33" s="1"/>
  <c r="U550" i="44"/>
  <c r="U549" i="44"/>
  <c r="U538" i="36"/>
  <c r="U537" i="36"/>
  <c r="T536" i="25"/>
  <c r="T537" i="25" s="1"/>
  <c r="U548" i="52"/>
  <c r="U547" i="52"/>
  <c r="U543" i="35"/>
  <c r="U544" i="35" s="1"/>
  <c r="U537" i="37"/>
  <c r="U538" i="37"/>
  <c r="U541" i="15"/>
  <c r="U542" i="15"/>
  <c r="U552" i="35"/>
  <c r="U551" i="35"/>
  <c r="U551" i="32"/>
  <c r="U552" i="32"/>
  <c r="U545" i="31"/>
  <c r="U546" i="31"/>
  <c r="U540" i="45"/>
  <c r="U539" i="45"/>
  <c r="U554" i="51"/>
  <c r="U553" i="51"/>
  <c r="U547" i="27"/>
  <c r="U548" i="27"/>
  <c r="U543" i="49"/>
  <c r="U544" i="49" s="1"/>
  <c r="U539" i="41"/>
  <c r="U540" i="41"/>
  <c r="U554" i="45"/>
  <c r="U553" i="45"/>
  <c r="U551" i="28"/>
  <c r="U552" i="28"/>
  <c r="U554" i="27"/>
  <c r="U553" i="27"/>
  <c r="T536" i="28"/>
  <c r="T537" i="28" s="1"/>
  <c r="T536" i="38"/>
  <c r="T537" i="38" s="1"/>
  <c r="U551" i="36"/>
  <c r="U552" i="36"/>
  <c r="U547" i="39"/>
  <c r="U548" i="39"/>
  <c r="U551" i="24"/>
  <c r="U552" i="24"/>
  <c r="U552" i="48"/>
  <c r="U551" i="48"/>
  <c r="U556" i="44"/>
  <c r="U555" i="44"/>
  <c r="U556" i="51"/>
  <c r="U555" i="51"/>
  <c r="U546" i="25"/>
  <c r="U545" i="25"/>
  <c r="U555" i="15"/>
  <c r="U556" i="15"/>
  <c r="U558" i="32"/>
  <c r="U557" i="32"/>
  <c r="U552" i="45"/>
  <c r="U551" i="45"/>
  <c r="U558" i="24"/>
  <c r="U557" i="24"/>
  <c r="U555" i="42"/>
  <c r="U556" i="42"/>
  <c r="U543" i="38"/>
  <c r="U544" i="38" s="1"/>
  <c r="U539" i="25"/>
  <c r="U540" i="25"/>
  <c r="U540" i="32"/>
  <c r="U539" i="32"/>
  <c r="U546" i="45"/>
  <c r="U545" i="45"/>
  <c r="U539" i="24"/>
  <c r="U540" i="24"/>
  <c r="U538" i="26"/>
  <c r="U537" i="26"/>
  <c r="U536" i="50"/>
  <c r="U535" i="50"/>
  <c r="I541" i="25"/>
  <c r="I540" i="25" s="1"/>
  <c r="I539" i="33"/>
  <c r="I538" i="33" s="1"/>
  <c r="I541" i="27"/>
  <c r="I540" i="27" s="1"/>
  <c r="AE550" i="47"/>
  <c r="AE551" i="47" s="1"/>
  <c r="AE550" i="44"/>
  <c r="AE551" i="44" s="1"/>
  <c r="I539" i="49"/>
  <c r="I538" i="49" s="1"/>
  <c r="I541" i="30"/>
  <c r="I540" i="30" s="1"/>
  <c r="AE550" i="33"/>
  <c r="AE551" i="33" s="1"/>
  <c r="I539" i="38"/>
  <c r="I538" i="38" s="1"/>
  <c r="U539" i="50"/>
  <c r="U540" i="50"/>
  <c r="T536" i="43"/>
  <c r="T537" i="43" s="1"/>
  <c r="U553" i="26"/>
  <c r="U554" i="26"/>
  <c r="T536" i="52"/>
  <c r="T537" i="52" s="1"/>
  <c r="U550" i="51"/>
  <c r="U549" i="51"/>
  <c r="U548" i="15"/>
  <c r="U547" i="15"/>
  <c r="U551" i="46"/>
  <c r="U552" i="46"/>
  <c r="U547" i="28"/>
  <c r="U548" i="28"/>
  <c r="U536" i="33"/>
  <c r="U535" i="33"/>
  <c r="U536" i="25"/>
  <c r="U535" i="25"/>
  <c r="U549" i="32"/>
  <c r="U550" i="32"/>
  <c r="U538" i="43"/>
  <c r="U537" i="43"/>
  <c r="U553" i="24"/>
  <c r="U554" i="24"/>
  <c r="U540" i="37"/>
  <c r="U539" i="37"/>
  <c r="U543" i="31"/>
  <c r="U544" i="31" s="1"/>
  <c r="U554" i="47"/>
  <c r="U553" i="47"/>
  <c r="U543" i="51"/>
  <c r="U544" i="51" s="1"/>
  <c r="U543" i="25"/>
  <c r="U544" i="25" s="1"/>
  <c r="U538" i="45"/>
  <c r="U537" i="45"/>
  <c r="U547" i="37"/>
  <c r="U548" i="37"/>
  <c r="U550" i="48"/>
  <c r="U549" i="48"/>
  <c r="U546" i="34"/>
  <c r="U545" i="34"/>
  <c r="U549" i="47"/>
  <c r="U550" i="47"/>
  <c r="U547" i="42"/>
  <c r="U548" i="42"/>
  <c r="U549" i="31"/>
  <c r="U550" i="31"/>
  <c r="U556" i="24"/>
  <c r="U555" i="24"/>
  <c r="U540" i="26"/>
  <c r="U539" i="26"/>
  <c r="U536" i="28"/>
  <c r="U535" i="28"/>
  <c r="U535" i="38"/>
  <c r="U536" i="38"/>
  <c r="U556" i="25"/>
  <c r="U555" i="25"/>
  <c r="U551" i="52"/>
  <c r="U552" i="52"/>
  <c r="U556" i="32"/>
  <c r="U555" i="32"/>
  <c r="U558" i="27"/>
  <c r="U557" i="27"/>
  <c r="U535" i="52"/>
  <c r="U536" i="52"/>
  <c r="T536" i="45"/>
  <c r="T537" i="45" s="1"/>
  <c r="U536" i="26"/>
  <c r="U535" i="26"/>
  <c r="U558" i="44"/>
  <c r="U557" i="44"/>
  <c r="U535" i="51"/>
  <c r="U536" i="51"/>
  <c r="T536" i="27"/>
  <c r="T537" i="27" s="1"/>
  <c r="U540" i="49"/>
  <c r="U539" i="49"/>
  <c r="U535" i="39"/>
  <c r="U536" i="39"/>
  <c r="U537" i="46"/>
  <c r="U538" i="46"/>
  <c r="U557" i="42"/>
  <c r="U558" i="42"/>
  <c r="U547" i="26"/>
  <c r="U548" i="26"/>
  <c r="U542" i="52"/>
  <c r="U541" i="52"/>
  <c r="AE550" i="45"/>
  <c r="AE551" i="45" s="1"/>
  <c r="I539" i="37"/>
  <c r="I538" i="37" s="1"/>
  <c r="I539" i="40"/>
  <c r="I538" i="40" s="1"/>
  <c r="AE550" i="32"/>
  <c r="AE551" i="32" s="1"/>
  <c r="AE550" i="24"/>
  <c r="AE551" i="24" s="1"/>
  <c r="AE550" i="43"/>
  <c r="AE551" i="43" s="1"/>
  <c r="I539" i="47"/>
  <c r="I538" i="47" s="1"/>
  <c r="I539" i="29"/>
  <c r="I538" i="29" s="1"/>
  <c r="I539" i="32"/>
  <c r="I538" i="32" s="1"/>
  <c r="Q536" i="41"/>
  <c r="G537" i="40"/>
  <c r="G537" i="47"/>
  <c r="AB543" i="29"/>
  <c r="Q536" i="47"/>
  <c r="AB543" i="25"/>
  <c r="R545" i="14"/>
  <c r="Q536" i="38"/>
  <c r="R542" i="28"/>
  <c r="G537" i="50"/>
  <c r="AB543" i="35"/>
  <c r="R541" i="14"/>
  <c r="R539" i="30"/>
  <c r="G537" i="52"/>
  <c r="Q536" i="35"/>
  <c r="G538" i="27"/>
  <c r="R537" i="28"/>
  <c r="Q536" i="49"/>
  <c r="G538" i="30"/>
  <c r="Q535" i="29"/>
  <c r="Q536" i="26"/>
  <c r="R540" i="14"/>
  <c r="AB543" i="50"/>
  <c r="Q536" i="46"/>
  <c r="Q535" i="30"/>
  <c r="AB541" i="14"/>
  <c r="Q536" i="36"/>
  <c r="R543" i="29"/>
  <c r="R540" i="30"/>
  <c r="Q536" i="24"/>
  <c r="Q536" i="15"/>
  <c r="AB543" i="15"/>
  <c r="AB543" i="41"/>
  <c r="G537" i="33"/>
  <c r="R544" i="30"/>
  <c r="Q535" i="14"/>
  <c r="Q536" i="25"/>
  <c r="Q536" i="45"/>
  <c r="AB543" i="51"/>
  <c r="Q536" i="27"/>
  <c r="R542" i="30"/>
  <c r="R542" i="29"/>
  <c r="AB543" i="30"/>
  <c r="AB543" i="33"/>
  <c r="G537" i="15"/>
  <c r="AB543" i="46"/>
  <c r="R543" i="14"/>
  <c r="R538" i="29"/>
  <c r="G537" i="38"/>
  <c r="Q536" i="51"/>
  <c r="AB543" i="37"/>
  <c r="AB543" i="34"/>
  <c r="G537" i="49"/>
  <c r="R540" i="28"/>
  <c r="G537" i="28"/>
  <c r="R539" i="29"/>
  <c r="AB543" i="36"/>
  <c r="AB543" i="24"/>
  <c r="Q536" i="37"/>
  <c r="Q536" i="43"/>
  <c r="Q537" i="40"/>
  <c r="G537" i="51"/>
  <c r="Q536" i="31"/>
  <c r="AB543" i="43"/>
  <c r="R546" i="30"/>
  <c r="Q536" i="48"/>
  <c r="G538" i="25"/>
  <c r="R542" i="14"/>
  <c r="R536" i="29"/>
  <c r="R535" i="14"/>
  <c r="AB543" i="48"/>
  <c r="R544" i="29"/>
  <c r="R535" i="29"/>
  <c r="R538" i="14"/>
  <c r="G537" i="44"/>
  <c r="AB543" i="40"/>
  <c r="Q536" i="34"/>
  <c r="AB543" i="45"/>
  <c r="R546" i="14"/>
  <c r="AB543" i="39"/>
  <c r="R536" i="30"/>
  <c r="G537" i="32"/>
  <c r="AB543" i="38"/>
  <c r="R544" i="14"/>
  <c r="G537" i="37"/>
  <c r="AB543" i="26"/>
  <c r="Q536" i="32"/>
  <c r="Q536" i="39"/>
  <c r="Q536" i="44"/>
  <c r="AB543" i="49"/>
  <c r="R545" i="30"/>
  <c r="R540" i="29"/>
  <c r="R538" i="30"/>
  <c r="G537" i="48"/>
  <c r="AB543" i="44"/>
  <c r="G537" i="24"/>
  <c r="AB543" i="32"/>
  <c r="R546" i="29"/>
  <c r="G537" i="39"/>
  <c r="R536" i="14"/>
  <c r="R543" i="30"/>
  <c r="G537" i="36"/>
  <c r="Q536" i="42"/>
  <c r="G537" i="45"/>
  <c r="R536" i="28"/>
  <c r="Q536" i="28"/>
  <c r="G538" i="26"/>
  <c r="AB543" i="52"/>
  <c r="R535" i="30"/>
  <c r="G537" i="41"/>
  <c r="R537" i="14"/>
  <c r="G537" i="14"/>
  <c r="AB543" i="27"/>
  <c r="R545" i="28"/>
  <c r="AB543" i="28"/>
  <c r="R541" i="29"/>
  <c r="AB543" i="31"/>
  <c r="Q536" i="52"/>
  <c r="G537" i="43"/>
  <c r="G537" i="29"/>
  <c r="G538" i="42"/>
  <c r="G537" i="46"/>
  <c r="R537" i="29"/>
  <c r="R541" i="30"/>
  <c r="G537" i="31"/>
  <c r="R539" i="14"/>
  <c r="G537" i="35"/>
  <c r="R537" i="30"/>
  <c r="AB543" i="47"/>
  <c r="AB543" i="42"/>
  <c r="Q536" i="50"/>
  <c r="R545" i="29"/>
  <c r="G537" i="34"/>
  <c r="Q536" i="33"/>
  <c r="AE548" i="14" l="1"/>
  <c r="AE549" i="14" s="1"/>
  <c r="T538" i="28"/>
  <c r="T539" i="28" s="1"/>
  <c r="T538" i="31"/>
  <c r="T539" i="31" s="1"/>
  <c r="T540" i="40"/>
  <c r="T541" i="40" s="1"/>
  <c r="U549" i="30"/>
  <c r="U550" i="30"/>
  <c r="U540" i="28"/>
  <c r="U539" i="28"/>
  <c r="U536" i="14"/>
  <c r="U535" i="14"/>
  <c r="U536" i="30"/>
  <c r="U535" i="30"/>
  <c r="U539" i="30"/>
  <c r="U540" i="30"/>
  <c r="U537" i="28"/>
  <c r="U538" i="28"/>
  <c r="I541" i="37"/>
  <c r="I540" i="37" s="1"/>
  <c r="T538" i="43"/>
  <c r="T539" i="43" s="1"/>
  <c r="I543" i="30"/>
  <c r="I542" i="30" s="1"/>
  <c r="I543" i="27"/>
  <c r="I542" i="27" s="1"/>
  <c r="T538" i="33"/>
  <c r="T539" i="33" s="1"/>
  <c r="T538" i="50"/>
  <c r="T539" i="50" s="1"/>
  <c r="I541" i="35"/>
  <c r="I540" i="35" s="1"/>
  <c r="I541" i="45"/>
  <c r="I540" i="45" s="1"/>
  <c r="I541" i="51"/>
  <c r="I540" i="51" s="1"/>
  <c r="T538" i="37"/>
  <c r="T539" i="37" s="1"/>
  <c r="T538" i="49"/>
  <c r="T539" i="49" s="1"/>
  <c r="T538" i="35"/>
  <c r="T539" i="35" s="1"/>
  <c r="T538" i="44"/>
  <c r="T539" i="44" s="1"/>
  <c r="AE552" i="30"/>
  <c r="AE553" i="30" s="1"/>
  <c r="U543" i="14"/>
  <c r="U544" i="14" s="1"/>
  <c r="T538" i="42"/>
  <c r="T539" i="42" s="1"/>
  <c r="U553" i="14"/>
  <c r="U554" i="14"/>
  <c r="AE552" i="24"/>
  <c r="AE553" i="24" s="1"/>
  <c r="T538" i="27"/>
  <c r="T539" i="27" s="1"/>
  <c r="I541" i="52"/>
  <c r="I540" i="52" s="1"/>
  <c r="I541" i="14"/>
  <c r="I540" i="14" s="1"/>
  <c r="T538" i="32"/>
  <c r="T539" i="32" s="1"/>
  <c r="I541" i="31"/>
  <c r="I540" i="31" s="1"/>
  <c r="I541" i="36"/>
  <c r="I540" i="36" s="1"/>
  <c r="AE552" i="38"/>
  <c r="AE553" i="38" s="1"/>
  <c r="AE552" i="36"/>
  <c r="AE553" i="36" s="1"/>
  <c r="AE552" i="51"/>
  <c r="AE553" i="51" s="1"/>
  <c r="U543" i="30"/>
  <c r="U544" i="30" s="1"/>
  <c r="T536" i="30"/>
  <c r="T537" i="30" s="1"/>
  <c r="T538" i="48"/>
  <c r="T539" i="48" s="1"/>
  <c r="U548" i="30"/>
  <c r="U547" i="30"/>
  <c r="U551" i="30"/>
  <c r="U552" i="30"/>
  <c r="I541" i="32"/>
  <c r="I540" i="32" s="1"/>
  <c r="T538" i="45"/>
  <c r="T539" i="45" s="1"/>
  <c r="U548" i="14"/>
  <c r="U547" i="14"/>
  <c r="U538" i="29"/>
  <c r="U537" i="29"/>
  <c r="U546" i="14"/>
  <c r="U545" i="14"/>
  <c r="U540" i="29"/>
  <c r="U539" i="29"/>
  <c r="U538" i="14"/>
  <c r="U537" i="14"/>
  <c r="U537" i="30"/>
  <c r="U538" i="30"/>
  <c r="U543" i="29"/>
  <c r="U544" i="29" s="1"/>
  <c r="T538" i="25"/>
  <c r="T539" i="25" s="1"/>
  <c r="AE552" i="35"/>
  <c r="AE553" i="35" s="1"/>
  <c r="I541" i="34"/>
  <c r="I540" i="34" s="1"/>
  <c r="AE552" i="52"/>
  <c r="AE553" i="52" s="1"/>
  <c r="I541" i="46"/>
  <c r="I540" i="46" s="1"/>
  <c r="I541" i="39"/>
  <c r="I540" i="39" s="1"/>
  <c r="AE552" i="39"/>
  <c r="AE553" i="39" s="1"/>
  <c r="I541" i="28"/>
  <c r="I540" i="28" s="1"/>
  <c r="T536" i="14"/>
  <c r="T537" i="14" s="1"/>
  <c r="I541" i="50"/>
  <c r="I540" i="50" s="1"/>
  <c r="I541" i="15"/>
  <c r="I540" i="15" s="1"/>
  <c r="AE552" i="42"/>
  <c r="AE553" i="42" s="1"/>
  <c r="I543" i="42"/>
  <c r="I542" i="42" s="1"/>
  <c r="U557" i="29"/>
  <c r="U558" i="29"/>
  <c r="U558" i="14"/>
  <c r="U557" i="14"/>
  <c r="U546" i="28"/>
  <c r="U545" i="28"/>
  <c r="U554" i="30"/>
  <c r="U553" i="30"/>
  <c r="U549" i="28"/>
  <c r="U550" i="28"/>
  <c r="U549" i="14"/>
  <c r="U550" i="14"/>
  <c r="U558" i="30"/>
  <c r="U557" i="30"/>
  <c r="I541" i="29"/>
  <c r="I540" i="29" s="1"/>
  <c r="AE552" i="32"/>
  <c r="AE553" i="32" s="1"/>
  <c r="AE552" i="45"/>
  <c r="AE553" i="45" s="1"/>
  <c r="I541" i="49"/>
  <c r="I540" i="49" s="1"/>
  <c r="I541" i="33"/>
  <c r="I540" i="33" s="1"/>
  <c r="T538" i="38"/>
  <c r="T539" i="38" s="1"/>
  <c r="T538" i="46"/>
  <c r="T539" i="46" s="1"/>
  <c r="T538" i="26"/>
  <c r="T539" i="26" s="1"/>
  <c r="I541" i="43"/>
  <c r="I540" i="43" s="1"/>
  <c r="I541" i="24"/>
  <c r="I540" i="24" s="1"/>
  <c r="T538" i="34"/>
  <c r="T539" i="34" s="1"/>
  <c r="AE552" i="34"/>
  <c r="AE553" i="34" s="1"/>
  <c r="AE552" i="41"/>
  <c r="AE553" i="41" s="1"/>
  <c r="U556" i="14"/>
  <c r="U555" i="14"/>
  <c r="U540" i="14"/>
  <c r="U539" i="14"/>
  <c r="U549" i="29"/>
  <c r="U550" i="29"/>
  <c r="T538" i="52"/>
  <c r="T539" i="52" s="1"/>
  <c r="AE552" i="44"/>
  <c r="AE553" i="44" s="1"/>
  <c r="AE552" i="40"/>
  <c r="AE553" i="40" s="1"/>
  <c r="AE552" i="37"/>
  <c r="AE553" i="37" s="1"/>
  <c r="AE552" i="15"/>
  <c r="AE553" i="15" s="1"/>
  <c r="AE552" i="25"/>
  <c r="AE553" i="25" s="1"/>
  <c r="T538" i="39"/>
  <c r="T539" i="39" s="1"/>
  <c r="AE552" i="26"/>
  <c r="AE553" i="26" s="1"/>
  <c r="AE552" i="31"/>
  <c r="AE553" i="31" s="1"/>
  <c r="I541" i="48"/>
  <c r="I540" i="48" s="1"/>
  <c r="I541" i="44"/>
  <c r="I540" i="44" s="1"/>
  <c r="T538" i="51"/>
  <c r="T539" i="51" s="1"/>
  <c r="T538" i="15"/>
  <c r="T539" i="15" s="1"/>
  <c r="T538" i="47"/>
  <c r="T539" i="47" s="1"/>
  <c r="U555" i="29"/>
  <c r="U556" i="29"/>
  <c r="AE552" i="43"/>
  <c r="AE553" i="43" s="1"/>
  <c r="U547" i="29"/>
  <c r="U548" i="29"/>
  <c r="U542" i="30"/>
  <c r="U541" i="30"/>
  <c r="U541" i="14"/>
  <c r="U542" i="14"/>
  <c r="I541" i="38"/>
  <c r="I540" i="38" s="1"/>
  <c r="T538" i="24"/>
  <c r="T539" i="24" s="1"/>
  <c r="AE552" i="29"/>
  <c r="AE553" i="29" s="1"/>
  <c r="AE552" i="50"/>
  <c r="AE553" i="50" s="1"/>
  <c r="I543" i="26"/>
  <c r="I542" i="26" s="1"/>
  <c r="AE552" i="28"/>
  <c r="AE553" i="28" s="1"/>
  <c r="U546" i="29"/>
  <c r="U545" i="29"/>
  <c r="U536" i="29"/>
  <c r="U535" i="29"/>
  <c r="U542" i="29"/>
  <c r="U541" i="29"/>
  <c r="U546" i="30"/>
  <c r="U545" i="30"/>
  <c r="I541" i="47"/>
  <c r="I540" i="47" s="1"/>
  <c r="I543" i="25"/>
  <c r="I542" i="25" s="1"/>
  <c r="T536" i="29"/>
  <c r="T537" i="29" s="1"/>
  <c r="U556" i="28"/>
  <c r="U555" i="28"/>
  <c r="U556" i="30"/>
  <c r="U555" i="30"/>
  <c r="U554" i="29"/>
  <c r="U553" i="29"/>
  <c r="U551" i="14"/>
  <c r="U552" i="14"/>
  <c r="U551" i="29"/>
  <c r="U552" i="29"/>
  <c r="I541" i="40"/>
  <c r="I540" i="40" s="1"/>
  <c r="AE552" i="33"/>
  <c r="AE553" i="33" s="1"/>
  <c r="AE552" i="47"/>
  <c r="AE553" i="47" s="1"/>
  <c r="AE552" i="27"/>
  <c r="AE553" i="27" s="1"/>
  <c r="AE552" i="49"/>
  <c r="AE553" i="49" s="1"/>
  <c r="AE552" i="48"/>
  <c r="AE553" i="48" s="1"/>
  <c r="AE552" i="46"/>
  <c r="AE553" i="46" s="1"/>
  <c r="T538" i="36"/>
  <c r="T539" i="36" s="1"/>
  <c r="T538" i="41"/>
  <c r="T539" i="41" s="1"/>
  <c r="I541" i="41"/>
  <c r="I540" i="41" s="1"/>
  <c r="Q537" i="35"/>
  <c r="G539" i="26"/>
  <c r="AB544" i="27"/>
  <c r="Q537" i="51"/>
  <c r="Q537" i="33"/>
  <c r="AB544" i="36"/>
  <c r="Q537" i="50"/>
  <c r="Q537" i="41"/>
  <c r="AB544" i="35"/>
  <c r="AB544" i="29"/>
  <c r="AB544" i="50"/>
  <c r="Q537" i="34"/>
  <c r="G538" i="47"/>
  <c r="G538" i="44"/>
  <c r="G539" i="30"/>
  <c r="Q537" i="26"/>
  <c r="G538" i="48"/>
  <c r="Q537" i="15"/>
  <c r="Q537" i="47"/>
  <c r="AB542" i="14"/>
  <c r="Q536" i="30"/>
  <c r="Q536" i="29"/>
  <c r="G538" i="14"/>
  <c r="AB544" i="47"/>
  <c r="G538" i="51"/>
  <c r="Q537" i="25"/>
  <c r="Q537" i="37"/>
  <c r="G538" i="36"/>
  <c r="G538" i="50"/>
  <c r="AB544" i="33"/>
  <c r="G538" i="41"/>
  <c r="Q537" i="46"/>
  <c r="G538" i="37"/>
  <c r="G538" i="32"/>
  <c r="AB544" i="46"/>
  <c r="AB544" i="38"/>
  <c r="G538" i="46"/>
  <c r="Q537" i="44"/>
  <c r="G539" i="42"/>
  <c r="AB544" i="30"/>
  <c r="AB544" i="39"/>
  <c r="AB544" i="32"/>
  <c r="AB544" i="49"/>
  <c r="Q537" i="31"/>
  <c r="Q537" i="42"/>
  <c r="AB544" i="37"/>
  <c r="AB544" i="40"/>
  <c r="G538" i="49"/>
  <c r="Q537" i="32"/>
  <c r="AB544" i="52"/>
  <c r="AB544" i="41"/>
  <c r="Q537" i="48"/>
  <c r="AB544" i="15"/>
  <c r="G538" i="31"/>
  <c r="AB544" i="45"/>
  <c r="Q537" i="38"/>
  <c r="G539" i="27"/>
  <c r="G538" i="35"/>
  <c r="Q537" i="52"/>
  <c r="Q537" i="27"/>
  <c r="Q537" i="43"/>
  <c r="G538" i="38"/>
  <c r="Q536" i="14"/>
  <c r="G538" i="28"/>
  <c r="AB544" i="28"/>
  <c r="AB544" i="31"/>
  <c r="Q537" i="45"/>
  <c r="Q537" i="39"/>
  <c r="AB544" i="44"/>
  <c r="G538" i="52"/>
  <c r="Q537" i="49"/>
  <c r="Q537" i="28"/>
  <c r="Q538" i="40"/>
  <c r="G538" i="45"/>
  <c r="G538" i="40"/>
  <c r="AB544" i="34"/>
  <c r="G538" i="29"/>
  <c r="AB544" i="42"/>
  <c r="Q537" i="36"/>
  <c r="G538" i="33"/>
  <c r="Q537" i="24"/>
  <c r="G538" i="39"/>
  <c r="AB544" i="48"/>
  <c r="AB544" i="25"/>
  <c r="G538" i="34"/>
  <c r="G539" i="25"/>
  <c r="AB544" i="26"/>
  <c r="G538" i="24"/>
  <c r="AB544" i="24"/>
  <c r="G538" i="15"/>
  <c r="G538" i="43"/>
  <c r="AB544" i="43"/>
  <c r="AB544" i="51"/>
  <c r="AE550" i="14" l="1"/>
  <c r="AE551" i="14" s="1"/>
  <c r="I543" i="41"/>
  <c r="I542" i="41" s="1"/>
  <c r="I543" i="44"/>
  <c r="I542" i="44" s="1"/>
  <c r="T540" i="34"/>
  <c r="T541" i="34" s="1"/>
  <c r="I543" i="15"/>
  <c r="I542" i="15" s="1"/>
  <c r="T540" i="42"/>
  <c r="T541" i="42" s="1"/>
  <c r="I545" i="25"/>
  <c r="I544" i="25" s="1"/>
  <c r="T540" i="49"/>
  <c r="T541" i="49" s="1"/>
  <c r="I543" i="35"/>
  <c r="I542" i="35" s="1"/>
  <c r="I545" i="30"/>
  <c r="I544" i="30" s="1"/>
  <c r="AE554" i="33"/>
  <c r="AE555" i="33" s="1"/>
  <c r="AE554" i="50"/>
  <c r="AE555" i="50" s="1"/>
  <c r="AE554" i="40"/>
  <c r="AE555" i="40" s="1"/>
  <c r="T540" i="46"/>
  <c r="T541" i="46" s="1"/>
  <c r="I543" i="34"/>
  <c r="I542" i="34" s="1"/>
  <c r="I543" i="52"/>
  <c r="I542" i="52" s="1"/>
  <c r="I545" i="27"/>
  <c r="I544" i="27" s="1"/>
  <c r="AE554" i="49"/>
  <c r="AE555" i="49" s="1"/>
  <c r="I543" i="47"/>
  <c r="I542" i="47" s="1"/>
  <c r="AE554" i="29"/>
  <c r="AE555" i="29" s="1"/>
  <c r="T540" i="47"/>
  <c r="T541" i="47" s="1"/>
  <c r="I543" i="48"/>
  <c r="I542" i="48" s="1"/>
  <c r="AE554" i="25"/>
  <c r="AE555" i="25" s="1"/>
  <c r="AE554" i="44"/>
  <c r="AE555" i="44" s="1"/>
  <c r="T540" i="38"/>
  <c r="T541" i="38" s="1"/>
  <c r="AE554" i="32"/>
  <c r="AE555" i="32" s="1"/>
  <c r="I543" i="50"/>
  <c r="I542" i="50" s="1"/>
  <c r="AE554" i="35"/>
  <c r="AE555" i="35" s="1"/>
  <c r="AE554" i="51"/>
  <c r="AE555" i="51" s="1"/>
  <c r="T540" i="27"/>
  <c r="T541" i="27" s="1"/>
  <c r="AE554" i="48"/>
  <c r="AE555" i="48" s="1"/>
  <c r="T540" i="39"/>
  <c r="T541" i="39" s="1"/>
  <c r="AE554" i="45"/>
  <c r="AE555" i="45" s="1"/>
  <c r="AE554" i="39"/>
  <c r="AE555" i="39" s="1"/>
  <c r="I543" i="36"/>
  <c r="I542" i="36" s="1"/>
  <c r="T540" i="41"/>
  <c r="T541" i="41" s="1"/>
  <c r="I543" i="40"/>
  <c r="I542" i="40" s="1"/>
  <c r="I543" i="24"/>
  <c r="I542" i="24" s="1"/>
  <c r="I543" i="39"/>
  <c r="I542" i="39" s="1"/>
  <c r="T540" i="45"/>
  <c r="T541" i="45" s="1"/>
  <c r="I543" i="31"/>
  <c r="I542" i="31" s="1"/>
  <c r="AE554" i="30"/>
  <c r="AE555" i="30" s="1"/>
  <c r="T540" i="37"/>
  <c r="T541" i="37" s="1"/>
  <c r="T540" i="50"/>
  <c r="T541" i="50" s="1"/>
  <c r="T540" i="43"/>
  <c r="T541" i="43" s="1"/>
  <c r="T542" i="40"/>
  <c r="T543" i="40" s="1"/>
  <c r="T540" i="24"/>
  <c r="T541" i="24" s="1"/>
  <c r="AE554" i="31"/>
  <c r="AE555" i="31" s="1"/>
  <c r="AE554" i="15"/>
  <c r="AE555" i="15" s="1"/>
  <c r="I545" i="42"/>
  <c r="I544" i="42" s="1"/>
  <c r="T540" i="25"/>
  <c r="T541" i="25" s="1"/>
  <c r="AE554" i="36"/>
  <c r="AE555" i="36" s="1"/>
  <c r="AE554" i="24"/>
  <c r="AE555" i="24" s="1"/>
  <c r="I543" i="43"/>
  <c r="I542" i="43" s="1"/>
  <c r="I543" i="33"/>
  <c r="I542" i="33" s="1"/>
  <c r="T540" i="48"/>
  <c r="T541" i="48" s="1"/>
  <c r="T540" i="44"/>
  <c r="T541" i="44" s="1"/>
  <c r="I543" i="51"/>
  <c r="I542" i="51" s="1"/>
  <c r="T540" i="33"/>
  <c r="T541" i="33" s="1"/>
  <c r="I543" i="37"/>
  <c r="I542" i="37" s="1"/>
  <c r="T540" i="31"/>
  <c r="T541" i="31" s="1"/>
  <c r="T540" i="36"/>
  <c r="T541" i="36" s="1"/>
  <c r="AE554" i="28"/>
  <c r="AE555" i="28" s="1"/>
  <c r="AE554" i="41"/>
  <c r="AE555" i="41" s="1"/>
  <c r="I543" i="46"/>
  <c r="I542" i="46" s="1"/>
  <c r="AE554" i="47"/>
  <c r="AE555" i="47" s="1"/>
  <c r="T540" i="51"/>
  <c r="T541" i="51" s="1"/>
  <c r="AE554" i="37"/>
  <c r="AE555" i="37" s="1"/>
  <c r="T540" i="26"/>
  <c r="T541" i="26" s="1"/>
  <c r="AE554" i="42"/>
  <c r="AE555" i="42" s="1"/>
  <c r="I543" i="28"/>
  <c r="I542" i="28" s="1"/>
  <c r="AE554" i="52"/>
  <c r="AE555" i="52" s="1"/>
  <c r="AE554" i="38"/>
  <c r="AE555" i="38" s="1"/>
  <c r="I543" i="14"/>
  <c r="I542" i="14" s="1"/>
  <c r="AE554" i="27"/>
  <c r="AE555" i="27" s="1"/>
  <c r="T540" i="15"/>
  <c r="T541" i="15" s="1"/>
  <c r="T540" i="52"/>
  <c r="T541" i="52" s="1"/>
  <c r="I543" i="29"/>
  <c r="I542" i="29" s="1"/>
  <c r="T538" i="14"/>
  <c r="T539" i="14" s="1"/>
  <c r="T540" i="32"/>
  <c r="T541" i="32" s="1"/>
  <c r="AE554" i="46"/>
  <c r="AE555" i="46" s="1"/>
  <c r="T538" i="29"/>
  <c r="T539" i="29" s="1"/>
  <c r="I545" i="26"/>
  <c r="I544" i="26" s="1"/>
  <c r="AE554" i="43"/>
  <c r="AE555" i="43" s="1"/>
  <c r="AE554" i="26"/>
  <c r="AE555" i="26" s="1"/>
  <c r="AE554" i="34"/>
  <c r="AE555" i="34" s="1"/>
  <c r="I543" i="38"/>
  <c r="I542" i="38" s="1"/>
  <c r="I543" i="49"/>
  <c r="I542" i="49" s="1"/>
  <c r="I543" i="32"/>
  <c r="I542" i="32" s="1"/>
  <c r="T538" i="30"/>
  <c r="T539" i="30" s="1"/>
  <c r="T540" i="35"/>
  <c r="T541" i="35" s="1"/>
  <c r="I543" i="45"/>
  <c r="I542" i="45" s="1"/>
  <c r="T540" i="28"/>
  <c r="T541" i="28" s="1"/>
  <c r="G539" i="48"/>
  <c r="AB545" i="31"/>
  <c r="AB545" i="39"/>
  <c r="AB545" i="46"/>
  <c r="G539" i="51"/>
  <c r="Q537" i="14"/>
  <c r="Q538" i="24"/>
  <c r="Q538" i="45"/>
  <c r="AB545" i="50"/>
  <c r="AB545" i="51"/>
  <c r="AB545" i="41"/>
  <c r="AB545" i="35"/>
  <c r="AB545" i="27"/>
  <c r="Q538" i="28"/>
  <c r="AB543" i="14"/>
  <c r="G539" i="24"/>
  <c r="Q538" i="51"/>
  <c r="AB545" i="30"/>
  <c r="Q538" i="34"/>
  <c r="G539" i="14"/>
  <c r="G539" i="44"/>
  <c r="Q538" i="25"/>
  <c r="AB545" i="28"/>
  <c r="Q538" i="39"/>
  <c r="AB545" i="45"/>
  <c r="AB545" i="37"/>
  <c r="AB545" i="36"/>
  <c r="AB545" i="52"/>
  <c r="G540" i="42"/>
  <c r="G539" i="41"/>
  <c r="Q539" i="40"/>
  <c r="Q538" i="50"/>
  <c r="G539" i="29"/>
  <c r="AB545" i="33"/>
  <c r="G539" i="33"/>
  <c r="G539" i="38"/>
  <c r="Q538" i="33"/>
  <c r="G539" i="43"/>
  <c r="Q538" i="42"/>
  <c r="Q538" i="44"/>
  <c r="G539" i="28"/>
  <c r="AB545" i="34"/>
  <c r="AB545" i="25"/>
  <c r="Q538" i="36"/>
  <c r="G539" i="15"/>
  <c r="G540" i="26"/>
  <c r="Q538" i="43"/>
  <c r="Q538" i="15"/>
  <c r="Q538" i="35"/>
  <c r="AB545" i="15"/>
  <c r="G539" i="46"/>
  <c r="Q538" i="46"/>
  <c r="Q538" i="31"/>
  <c r="G540" i="25"/>
  <c r="Q537" i="30"/>
  <c r="G539" i="50"/>
  <c r="AB545" i="47"/>
  <c r="G539" i="35"/>
  <c r="AB545" i="40"/>
  <c r="Q538" i="32"/>
  <c r="G539" i="32"/>
  <c r="AB545" i="49"/>
  <c r="Q538" i="26"/>
  <c r="G539" i="34"/>
  <c r="G539" i="52"/>
  <c r="AB545" i="48"/>
  <c r="AB545" i="42"/>
  <c r="G539" i="31"/>
  <c r="G540" i="27"/>
  <c r="AB545" i="24"/>
  <c r="AB545" i="26"/>
  <c r="AB545" i="32"/>
  <c r="AB545" i="38"/>
  <c r="G539" i="47"/>
  <c r="Q538" i="41"/>
  <c r="G539" i="39"/>
  <c r="Q537" i="29"/>
  <c r="G539" i="49"/>
  <c r="Q538" i="47"/>
  <c r="Q538" i="48"/>
  <c r="G540" i="30"/>
  <c r="AB545" i="44"/>
  <c r="Q538" i="27"/>
  <c r="Q538" i="52"/>
  <c r="G539" i="36"/>
  <c r="Q538" i="37"/>
  <c r="Q538" i="49"/>
  <c r="G539" i="45"/>
  <c r="Q538" i="38"/>
  <c r="G539" i="37"/>
  <c r="AB545" i="29"/>
  <c r="G539" i="40"/>
  <c r="AB545" i="43"/>
  <c r="AE552" i="14" l="1"/>
  <c r="AE553" i="14" s="1"/>
  <c r="T542" i="35"/>
  <c r="T543" i="35" s="1"/>
  <c r="AE556" i="27"/>
  <c r="AE557" i="27" s="1"/>
  <c r="AE556" i="36"/>
  <c r="AE557" i="36" s="1"/>
  <c r="AE556" i="35"/>
  <c r="AE557" i="35" s="1"/>
  <c r="AE556" i="29"/>
  <c r="AE557" i="29" s="1"/>
  <c r="T542" i="28"/>
  <c r="T543" i="28" s="1"/>
  <c r="AE556" i="43"/>
  <c r="AE557" i="43" s="1"/>
  <c r="T542" i="32"/>
  <c r="T543" i="32" s="1"/>
  <c r="T542" i="15"/>
  <c r="T543" i="15" s="1"/>
  <c r="AE556" i="52"/>
  <c r="AE557" i="52" s="1"/>
  <c r="AE556" i="37"/>
  <c r="AE557" i="37" s="1"/>
  <c r="AE556" i="41"/>
  <c r="AE557" i="41" s="1"/>
  <c r="I545" i="37"/>
  <c r="I544" i="37" s="1"/>
  <c r="T542" i="48"/>
  <c r="T543" i="48" s="1"/>
  <c r="AE556" i="24"/>
  <c r="AE557" i="24" s="1"/>
  <c r="AE556" i="15"/>
  <c r="AE557" i="15" s="1"/>
  <c r="T542" i="43"/>
  <c r="T543" i="43" s="1"/>
  <c r="I545" i="40"/>
  <c r="I544" i="40" s="1"/>
  <c r="AE556" i="45"/>
  <c r="AE557" i="45" s="1"/>
  <c r="AE556" i="51"/>
  <c r="AE557" i="51" s="1"/>
  <c r="T542" i="38"/>
  <c r="T543" i="38" s="1"/>
  <c r="T542" i="47"/>
  <c r="T543" i="47" s="1"/>
  <c r="I547" i="27"/>
  <c r="I546" i="27" s="1"/>
  <c r="AE556" i="40"/>
  <c r="AE557" i="40" s="1"/>
  <c r="I547" i="26"/>
  <c r="I546" i="26" s="1"/>
  <c r="T542" i="33"/>
  <c r="T543" i="33" s="1"/>
  <c r="T542" i="39"/>
  <c r="T543" i="39" s="1"/>
  <c r="AE556" i="50"/>
  <c r="AE557" i="50" s="1"/>
  <c r="I545" i="45"/>
  <c r="I544" i="45" s="1"/>
  <c r="I545" i="49"/>
  <c r="I544" i="49" s="1"/>
  <c r="I545" i="31"/>
  <c r="I544" i="31" s="1"/>
  <c r="I545" i="35"/>
  <c r="I544" i="35" s="1"/>
  <c r="I545" i="15"/>
  <c r="I544" i="15" s="1"/>
  <c r="I545" i="38"/>
  <c r="I544" i="38" s="1"/>
  <c r="AE556" i="28"/>
  <c r="AE557" i="28" s="1"/>
  <c r="T542" i="45"/>
  <c r="T543" i="45" s="1"/>
  <c r="T542" i="49"/>
  <c r="T543" i="49" s="1"/>
  <c r="T540" i="29"/>
  <c r="T541" i="29" s="1"/>
  <c r="AE556" i="42"/>
  <c r="AE557" i="42" s="1"/>
  <c r="AE556" i="47"/>
  <c r="AE557" i="47" s="1"/>
  <c r="T542" i="36"/>
  <c r="T543" i="36" s="1"/>
  <c r="I545" i="33"/>
  <c r="I544" i="33" s="1"/>
  <c r="T542" i="25"/>
  <c r="T543" i="25" s="1"/>
  <c r="T542" i="24"/>
  <c r="T543" i="24" s="1"/>
  <c r="T542" i="37"/>
  <c r="T543" i="37" s="1"/>
  <c r="I545" i="39"/>
  <c r="I544" i="39" s="1"/>
  <c r="AE556" i="48"/>
  <c r="AE557" i="48" s="1"/>
  <c r="I545" i="50"/>
  <c r="I544" i="50" s="1"/>
  <c r="AE556" i="25"/>
  <c r="AE557" i="25" s="1"/>
  <c r="AE556" i="33"/>
  <c r="AE557" i="33" s="1"/>
  <c r="I545" i="44"/>
  <c r="I544" i="44" s="1"/>
  <c r="T540" i="14"/>
  <c r="T541" i="14" s="1"/>
  <c r="T542" i="41"/>
  <c r="T543" i="41" s="1"/>
  <c r="I545" i="52"/>
  <c r="I544" i="52" s="1"/>
  <c r="T540" i="30"/>
  <c r="T541" i="30" s="1"/>
  <c r="AE556" i="34"/>
  <c r="AE557" i="34" s="1"/>
  <c r="I545" i="29"/>
  <c r="I544" i="29" s="1"/>
  <c r="I545" i="14"/>
  <c r="I544" i="14" s="1"/>
  <c r="I545" i="51"/>
  <c r="I544" i="51" s="1"/>
  <c r="I545" i="36"/>
  <c r="I544" i="36" s="1"/>
  <c r="I545" i="47"/>
  <c r="I544" i="47" s="1"/>
  <c r="I545" i="34"/>
  <c r="I544" i="34" s="1"/>
  <c r="I547" i="25"/>
  <c r="I546" i="25" s="1"/>
  <c r="I545" i="28"/>
  <c r="I544" i="28" s="1"/>
  <c r="T542" i="50"/>
  <c r="T543" i="50" s="1"/>
  <c r="T542" i="34"/>
  <c r="T543" i="34" s="1"/>
  <c r="AE556" i="46"/>
  <c r="AE557" i="46" s="1"/>
  <c r="T542" i="52"/>
  <c r="T543" i="52" s="1"/>
  <c r="AE556" i="38"/>
  <c r="AE557" i="38" s="1"/>
  <c r="T542" i="26"/>
  <c r="T543" i="26" s="1"/>
  <c r="T542" i="31"/>
  <c r="T543" i="31" s="1"/>
  <c r="T542" i="44"/>
  <c r="T543" i="44" s="1"/>
  <c r="T544" i="40"/>
  <c r="T545" i="40" s="1"/>
  <c r="AE556" i="30"/>
  <c r="AE557" i="30" s="1"/>
  <c r="AE556" i="39"/>
  <c r="AE557" i="39" s="1"/>
  <c r="T542" i="27"/>
  <c r="T543" i="27" s="1"/>
  <c r="AE556" i="32"/>
  <c r="AE557" i="32" s="1"/>
  <c r="AE556" i="49"/>
  <c r="AE557" i="49" s="1"/>
  <c r="T542" i="46"/>
  <c r="T543" i="46" s="1"/>
  <c r="T542" i="42"/>
  <c r="T543" i="42" s="1"/>
  <c r="I545" i="41"/>
  <c r="I544" i="41" s="1"/>
  <c r="T542" i="51"/>
  <c r="T543" i="51" s="1"/>
  <c r="AE556" i="31"/>
  <c r="AE557" i="31" s="1"/>
  <c r="AE556" i="44"/>
  <c r="AE557" i="44" s="1"/>
  <c r="AE556" i="26"/>
  <c r="AE557" i="26" s="1"/>
  <c r="I545" i="32"/>
  <c r="I544" i="32" s="1"/>
  <c r="I545" i="46"/>
  <c r="I544" i="46" s="1"/>
  <c r="I545" i="43"/>
  <c r="I544" i="43" s="1"/>
  <c r="I547" i="42"/>
  <c r="I546" i="42" s="1"/>
  <c r="I545" i="24"/>
  <c r="I544" i="24" s="1"/>
  <c r="I545" i="48"/>
  <c r="I544" i="48" s="1"/>
  <c r="I547" i="30"/>
  <c r="I546" i="30" s="1"/>
  <c r="AB544" i="14"/>
  <c r="G541" i="30"/>
  <c r="Q539" i="26"/>
  <c r="G540" i="15"/>
  <c r="Q539" i="27"/>
  <c r="G540" i="47"/>
  <c r="G540" i="32"/>
  <c r="Q538" i="29"/>
  <c r="AB546" i="45"/>
  <c r="AB546" i="31"/>
  <c r="AB546" i="41"/>
  <c r="G540" i="50"/>
  <c r="AB546" i="24"/>
  <c r="G540" i="52"/>
  <c r="AB546" i="34"/>
  <c r="Q539" i="35"/>
  <c r="Q539" i="49"/>
  <c r="AB546" i="44"/>
  <c r="G540" i="41"/>
  <c r="AB546" i="27"/>
  <c r="G540" i="33"/>
  <c r="AB546" i="28"/>
  <c r="G540" i="48"/>
  <c r="AB546" i="15"/>
  <c r="Q538" i="14"/>
  <c r="Q539" i="39"/>
  <c r="Q538" i="30"/>
  <c r="AB546" i="46"/>
  <c r="G540" i="28"/>
  <c r="AB546" i="29"/>
  <c r="Q539" i="36"/>
  <c r="AB546" i="36"/>
  <c r="G541" i="42"/>
  <c r="Q539" i="28"/>
  <c r="AB546" i="33"/>
  <c r="G540" i="14"/>
  <c r="G540" i="44"/>
  <c r="AB546" i="51"/>
  <c r="AB546" i="30"/>
  <c r="Q539" i="44"/>
  <c r="Q539" i="15"/>
  <c r="Q539" i="37"/>
  <c r="AB546" i="48"/>
  <c r="Q540" i="40"/>
  <c r="AB546" i="52"/>
  <c r="Q539" i="41"/>
  <c r="Q539" i="51"/>
  <c r="AB546" i="37"/>
  <c r="AB546" i="40"/>
  <c r="Q539" i="42"/>
  <c r="Q539" i="43"/>
  <c r="AB546" i="25"/>
  <c r="AB546" i="49"/>
  <c r="AB546" i="26"/>
  <c r="Q539" i="48"/>
  <c r="G540" i="29"/>
  <c r="G540" i="35"/>
  <c r="G540" i="34"/>
  <c r="AB546" i="50"/>
  <c r="Q539" i="31"/>
  <c r="Q539" i="24"/>
  <c r="G540" i="43"/>
  <c r="Q539" i="38"/>
  <c r="G540" i="49"/>
  <c r="G541" i="27"/>
  <c r="G540" i="40"/>
  <c r="Q539" i="50"/>
  <c r="G540" i="51"/>
  <c r="G540" i="24"/>
  <c r="Q539" i="45"/>
  <c r="Q539" i="46"/>
  <c r="G540" i="46"/>
  <c r="AB546" i="43"/>
  <c r="G541" i="26"/>
  <c r="G540" i="36"/>
  <c r="G540" i="38"/>
  <c r="Q539" i="25"/>
  <c r="Q539" i="47"/>
  <c r="AB546" i="38"/>
  <c r="G541" i="25"/>
  <c r="AB546" i="35"/>
  <c r="AB546" i="47"/>
  <c r="G540" i="37"/>
  <c r="AB546" i="42"/>
  <c r="G540" i="45"/>
  <c r="Q539" i="52"/>
  <c r="G540" i="39"/>
  <c r="Q539" i="34"/>
  <c r="Q539" i="33"/>
  <c r="AB546" i="32"/>
  <c r="AB546" i="39"/>
  <c r="Q539" i="32"/>
  <c r="G540" i="31"/>
  <c r="AE554" i="14" l="1"/>
  <c r="AE555" i="14" s="1"/>
  <c r="AE558" i="30"/>
  <c r="I547" i="52"/>
  <c r="I546" i="52" s="1"/>
  <c r="T544" i="39"/>
  <c r="T545" i="39" s="1"/>
  <c r="AE558" i="24"/>
  <c r="I547" i="31"/>
  <c r="I546" i="31" s="1"/>
  <c r="I547" i="46"/>
  <c r="I546" i="46" s="1"/>
  <c r="T544" i="46"/>
  <c r="T545" i="46" s="1"/>
  <c r="T544" i="31"/>
  <c r="T545" i="31" s="1"/>
  <c r="AE558" i="46"/>
  <c r="T542" i="30"/>
  <c r="T543" i="30" s="1"/>
  <c r="T542" i="14"/>
  <c r="T543" i="14" s="1"/>
  <c r="I547" i="50"/>
  <c r="I546" i="50" s="1"/>
  <c r="T544" i="24"/>
  <c r="T545" i="24" s="1"/>
  <c r="AE558" i="47"/>
  <c r="T544" i="45"/>
  <c r="T545" i="45" s="1"/>
  <c r="AE558" i="50"/>
  <c r="AE558" i="40"/>
  <c r="AE558" i="51"/>
  <c r="AE558" i="15"/>
  <c r="AE558" i="41"/>
  <c r="T544" i="32"/>
  <c r="T545" i="32" s="1"/>
  <c r="AE558" i="35"/>
  <c r="I547" i="24"/>
  <c r="I546" i="24" s="1"/>
  <c r="I547" i="34"/>
  <c r="I546" i="34" s="1"/>
  <c r="AE558" i="37"/>
  <c r="I547" i="44"/>
  <c r="I546" i="44" s="1"/>
  <c r="I547" i="48"/>
  <c r="I546" i="48" s="1"/>
  <c r="AE558" i="31"/>
  <c r="AE558" i="39"/>
  <c r="I549" i="25"/>
  <c r="I548" i="25" s="1"/>
  <c r="I547" i="51"/>
  <c r="I546" i="51" s="1"/>
  <c r="I547" i="35"/>
  <c r="I546" i="35" s="1"/>
  <c r="T544" i="51"/>
  <c r="T545" i="51" s="1"/>
  <c r="I547" i="14"/>
  <c r="I546" i="14" s="1"/>
  <c r="AE558" i="28"/>
  <c r="AE558" i="45"/>
  <c r="AE558" i="32"/>
  <c r="AE558" i="38"/>
  <c r="T544" i="50"/>
  <c r="T545" i="50" s="1"/>
  <c r="I547" i="29"/>
  <c r="I546" i="29" s="1"/>
  <c r="T544" i="41"/>
  <c r="T545" i="41" s="1"/>
  <c r="AE558" i="33"/>
  <c r="I547" i="33"/>
  <c r="I546" i="33" s="1"/>
  <c r="T542" i="29"/>
  <c r="T543" i="29" s="1"/>
  <c r="T544" i="33"/>
  <c r="T545" i="33" s="1"/>
  <c r="T544" i="47"/>
  <c r="T545" i="47" s="1"/>
  <c r="I547" i="40"/>
  <c r="I546" i="40" s="1"/>
  <c r="T544" i="48"/>
  <c r="T545" i="48" s="1"/>
  <c r="AE558" i="52"/>
  <c r="T544" i="28"/>
  <c r="T545" i="28" s="1"/>
  <c r="AE558" i="27"/>
  <c r="I547" i="32"/>
  <c r="I546" i="32" s="1"/>
  <c r="T544" i="34"/>
  <c r="T545" i="34" s="1"/>
  <c r="T544" i="25"/>
  <c r="T545" i="25" s="1"/>
  <c r="I549" i="27"/>
  <c r="I548" i="27" s="1"/>
  <c r="AE558" i="26"/>
  <c r="T546" i="40"/>
  <c r="T547" i="40" s="1"/>
  <c r="I549" i="42"/>
  <c r="I548" i="42" s="1"/>
  <c r="I547" i="41"/>
  <c r="I546" i="41" s="1"/>
  <c r="I547" i="47"/>
  <c r="I546" i="47" s="1"/>
  <c r="I547" i="39"/>
  <c r="I546" i="39" s="1"/>
  <c r="I547" i="38"/>
  <c r="I546" i="38" s="1"/>
  <c r="I547" i="49"/>
  <c r="I546" i="49" s="1"/>
  <c r="AE558" i="49"/>
  <c r="AE558" i="48"/>
  <c r="AE558" i="36"/>
  <c r="AE558" i="44"/>
  <c r="T544" i="27"/>
  <c r="T545" i="27" s="1"/>
  <c r="T544" i="52"/>
  <c r="T545" i="52" s="1"/>
  <c r="I547" i="36"/>
  <c r="I546" i="36" s="1"/>
  <c r="AE558" i="25"/>
  <c r="T544" i="37"/>
  <c r="T545" i="37" s="1"/>
  <c r="T544" i="36"/>
  <c r="T545" i="36" s="1"/>
  <c r="T544" i="49"/>
  <c r="T545" i="49" s="1"/>
  <c r="I547" i="15"/>
  <c r="I546" i="15" s="1"/>
  <c r="I547" i="45"/>
  <c r="I546" i="45" s="1"/>
  <c r="I549" i="26"/>
  <c r="I548" i="26" s="1"/>
  <c r="T544" i="38"/>
  <c r="T545" i="38" s="1"/>
  <c r="T544" i="43"/>
  <c r="T545" i="43" s="1"/>
  <c r="T544" i="15"/>
  <c r="T545" i="15" s="1"/>
  <c r="AE558" i="29"/>
  <c r="T544" i="35"/>
  <c r="T545" i="35" s="1"/>
  <c r="T544" i="26"/>
  <c r="T545" i="26" s="1"/>
  <c r="AE558" i="42"/>
  <c r="AE558" i="43"/>
  <c r="I547" i="43"/>
  <c r="I546" i="43" s="1"/>
  <c r="T544" i="42"/>
  <c r="T545" i="42" s="1"/>
  <c r="T544" i="44"/>
  <c r="T545" i="44" s="1"/>
  <c r="I547" i="28"/>
  <c r="I546" i="28" s="1"/>
  <c r="AE558" i="34"/>
  <c r="I549" i="30"/>
  <c r="I548" i="30" s="1"/>
  <c r="I547" i="37"/>
  <c r="I546" i="37" s="1"/>
  <c r="Q539" i="30"/>
  <c r="Q540" i="52"/>
  <c r="G541" i="35"/>
  <c r="Q540" i="31"/>
  <c r="Q540" i="51"/>
  <c r="Q540" i="50"/>
  <c r="Q540" i="37"/>
  <c r="Q540" i="25"/>
  <c r="G541" i="39"/>
  <c r="G541" i="41"/>
  <c r="Q540" i="44"/>
  <c r="AB545" i="14"/>
  <c r="Q540" i="32"/>
  <c r="Q540" i="36"/>
  <c r="Q540" i="47"/>
  <c r="Q540" i="48"/>
  <c r="Q541" i="40"/>
  <c r="Q540" i="15"/>
  <c r="G541" i="37"/>
  <c r="G541" i="44"/>
  <c r="G542" i="30"/>
  <c r="G541" i="47"/>
  <c r="G541" i="52"/>
  <c r="G541" i="34"/>
  <c r="Q540" i="24"/>
  <c r="G541" i="43"/>
  <c r="G542" i="26"/>
  <c r="Q540" i="43"/>
  <c r="Q539" i="29"/>
  <c r="G541" i="49"/>
  <c r="G541" i="51"/>
  <c r="Q540" i="26"/>
  <c r="G541" i="36"/>
  <c r="Q539" i="14"/>
  <c r="G541" i="28"/>
  <c r="G541" i="14"/>
  <c r="Q540" i="39"/>
  <c r="Q540" i="45"/>
  <c r="Q540" i="41"/>
  <c r="G541" i="50"/>
  <c r="Q540" i="35"/>
  <c r="G541" i="24"/>
  <c r="Q540" i="46"/>
  <c r="G541" i="29"/>
  <c r="Q540" i="34"/>
  <c r="G541" i="46"/>
  <c r="Q540" i="33"/>
  <c r="Q540" i="28"/>
  <c r="G541" i="15"/>
  <c r="Q540" i="42"/>
  <c r="G541" i="48"/>
  <c r="G541" i="33"/>
  <c r="G542" i="42"/>
  <c r="G541" i="45"/>
  <c r="G541" i="32"/>
  <c r="G542" i="27"/>
  <c r="G542" i="25"/>
  <c r="Q540" i="38"/>
  <c r="Q540" i="49"/>
  <c r="G541" i="40"/>
  <c r="G541" i="38"/>
  <c r="G541" i="31"/>
  <c r="Q540" i="27"/>
  <c r="AE556" i="14" l="1"/>
  <c r="AE557" i="14" s="1"/>
  <c r="T546" i="34"/>
  <c r="T547" i="34" s="1"/>
  <c r="T546" i="39"/>
  <c r="T547" i="39" s="1"/>
  <c r="I551" i="26"/>
  <c r="I550" i="26" s="1"/>
  <c r="I549" i="41"/>
  <c r="I548" i="41" s="1"/>
  <c r="T546" i="25"/>
  <c r="T547" i="25" s="1"/>
  <c r="T546" i="33"/>
  <c r="T547" i="33" s="1"/>
  <c r="I549" i="31"/>
  <c r="I548" i="31" s="1"/>
  <c r="I549" i="45"/>
  <c r="I548" i="45" s="1"/>
  <c r="T544" i="29"/>
  <c r="T545" i="29" s="1"/>
  <c r="T546" i="43"/>
  <c r="T547" i="43" s="1"/>
  <c r="I549" i="43"/>
  <c r="I548" i="43" s="1"/>
  <c r="T546" i="15"/>
  <c r="T547" i="15" s="1"/>
  <c r="T546" i="37"/>
  <c r="T547" i="37" s="1"/>
  <c r="T546" i="27"/>
  <c r="T547" i="27" s="1"/>
  <c r="I549" i="38"/>
  <c r="I548" i="38" s="1"/>
  <c r="I551" i="42"/>
  <c r="I550" i="42" s="1"/>
  <c r="I549" i="29"/>
  <c r="I548" i="29" s="1"/>
  <c r="I549" i="14"/>
  <c r="I548" i="14" s="1"/>
  <c r="T546" i="24"/>
  <c r="T547" i="24" s="1"/>
  <c r="I549" i="39"/>
  <c r="I548" i="39" s="1"/>
  <c r="T546" i="50"/>
  <c r="T547" i="50" s="1"/>
  <c r="I549" i="32"/>
  <c r="I548" i="32" s="1"/>
  <c r="I549" i="40"/>
  <c r="I548" i="40" s="1"/>
  <c r="I549" i="33"/>
  <c r="I548" i="33" s="1"/>
  <c r="T546" i="46"/>
  <c r="T547" i="46" s="1"/>
  <c r="I549" i="28"/>
  <c r="I548" i="28" s="1"/>
  <c r="I549" i="34"/>
  <c r="I548" i="34" s="1"/>
  <c r="T548" i="40"/>
  <c r="T549" i="40" s="1"/>
  <c r="T546" i="51"/>
  <c r="T547" i="51" s="1"/>
  <c r="I549" i="37"/>
  <c r="I548" i="37" s="1"/>
  <c r="T546" i="49"/>
  <c r="T547" i="49" s="1"/>
  <c r="I549" i="48"/>
  <c r="I548" i="48" s="1"/>
  <c r="I549" i="24"/>
  <c r="I548" i="24" s="1"/>
  <c r="T544" i="14"/>
  <c r="T545" i="14" s="1"/>
  <c r="I549" i="52"/>
  <c r="I548" i="52" s="1"/>
  <c r="T546" i="48"/>
  <c r="T547" i="48" s="1"/>
  <c r="T546" i="31"/>
  <c r="T547" i="31" s="1"/>
  <c r="T546" i="44"/>
  <c r="T547" i="44" s="1"/>
  <c r="T546" i="38"/>
  <c r="T547" i="38" s="1"/>
  <c r="T546" i="42"/>
  <c r="T547" i="42" s="1"/>
  <c r="T546" i="35"/>
  <c r="T547" i="35" s="1"/>
  <c r="I549" i="36"/>
  <c r="I548" i="36" s="1"/>
  <c r="I549" i="47"/>
  <c r="I548" i="47" s="1"/>
  <c r="T546" i="47"/>
  <c r="T547" i="47" s="1"/>
  <c r="I549" i="35"/>
  <c r="I548" i="35" s="1"/>
  <c r="T546" i="45"/>
  <c r="T547" i="45" s="1"/>
  <c r="I551" i="25"/>
  <c r="I550" i="25" s="1"/>
  <c r="I549" i="15"/>
  <c r="I548" i="15" s="1"/>
  <c r="I549" i="50"/>
  <c r="I548" i="50" s="1"/>
  <c r="T546" i="26"/>
  <c r="T547" i="26" s="1"/>
  <c r="I551" i="30"/>
  <c r="I550" i="30" s="1"/>
  <c r="T546" i="36"/>
  <c r="T547" i="36" s="1"/>
  <c r="T546" i="52"/>
  <c r="T547" i="52" s="1"/>
  <c r="I549" i="49"/>
  <c r="I548" i="49" s="1"/>
  <c r="I551" i="27"/>
  <c r="I550" i="27" s="1"/>
  <c r="T546" i="28"/>
  <c r="T547" i="28" s="1"/>
  <c r="T546" i="41"/>
  <c r="T547" i="41" s="1"/>
  <c r="I549" i="51"/>
  <c r="I548" i="51" s="1"/>
  <c r="I549" i="44"/>
  <c r="I548" i="44" s="1"/>
  <c r="T546" i="32"/>
  <c r="T547" i="32" s="1"/>
  <c r="T544" i="30"/>
  <c r="T545" i="30" s="1"/>
  <c r="I549" i="46"/>
  <c r="I548" i="46" s="1"/>
  <c r="AB546" i="14"/>
  <c r="G542" i="24"/>
  <c r="Q541" i="36"/>
  <c r="Q541" i="51"/>
  <c r="Q541" i="38"/>
  <c r="Q541" i="39"/>
  <c r="G542" i="36"/>
  <c r="G543" i="26"/>
  <c r="G542" i="15"/>
  <c r="Q541" i="33"/>
  <c r="G542" i="43"/>
  <c r="G543" i="27"/>
  <c r="G542" i="40"/>
  <c r="G542" i="50"/>
  <c r="Q541" i="34"/>
  <c r="Q541" i="31"/>
  <c r="G542" i="45"/>
  <c r="Q541" i="45"/>
  <c r="G542" i="39"/>
  <c r="G543" i="30"/>
  <c r="Q541" i="52"/>
  <c r="Q541" i="25"/>
  <c r="Q541" i="35"/>
  <c r="Q542" i="40"/>
  <c r="Q541" i="43"/>
  <c r="Q541" i="26"/>
  <c r="G542" i="34"/>
  <c r="Q541" i="42"/>
  <c r="G542" i="49"/>
  <c r="Q541" i="32"/>
  <c r="G542" i="41"/>
  <c r="G542" i="46"/>
  <c r="G542" i="51"/>
  <c r="Q540" i="29"/>
  <c r="G542" i="35"/>
  <c r="Q541" i="47"/>
  <c r="Q541" i="27"/>
  <c r="G542" i="52"/>
  <c r="G543" i="25"/>
  <c r="Q541" i="44"/>
  <c r="G542" i="38"/>
  <c r="Q541" i="37"/>
  <c r="Q541" i="41"/>
  <c r="Q541" i="28"/>
  <c r="G542" i="32"/>
  <c r="G542" i="31"/>
  <c r="Q541" i="48"/>
  <c r="G542" i="47"/>
  <c r="G542" i="29"/>
  <c r="Q540" i="30"/>
  <c r="G542" i="14"/>
  <c r="G542" i="28"/>
  <c r="Q541" i="49"/>
  <c r="G543" i="42"/>
  <c r="Q541" i="46"/>
  <c r="Q541" i="15"/>
  <c r="Q541" i="50"/>
  <c r="G542" i="44"/>
  <c r="G542" i="37"/>
  <c r="Q540" i="14"/>
  <c r="G542" i="33"/>
  <c r="Q541" i="24"/>
  <c r="G542" i="48"/>
  <c r="AE558" i="14" l="1"/>
  <c r="I553" i="42"/>
  <c r="I552" i="42" s="1"/>
  <c r="I551" i="41"/>
  <c r="I550" i="41" s="1"/>
  <c r="T548" i="32"/>
  <c r="T549" i="32" s="1"/>
  <c r="T548" i="42"/>
  <c r="T549" i="42" s="1"/>
  <c r="I551" i="39"/>
  <c r="I550" i="39" s="1"/>
  <c r="I551" i="15"/>
  <c r="I550" i="15" s="1"/>
  <c r="I553" i="30"/>
  <c r="I552" i="30" s="1"/>
  <c r="T548" i="24"/>
  <c r="T549" i="24" s="1"/>
  <c r="I553" i="27"/>
  <c r="I552" i="27" s="1"/>
  <c r="I553" i="25"/>
  <c r="I552" i="25" s="1"/>
  <c r="I551" i="52"/>
  <c r="I550" i="52" s="1"/>
  <c r="I551" i="34"/>
  <c r="I550" i="34" s="1"/>
  <c r="I551" i="43"/>
  <c r="I550" i="43" s="1"/>
  <c r="I553" i="26"/>
  <c r="I552" i="26" s="1"/>
  <c r="T548" i="48"/>
  <c r="T549" i="48" s="1"/>
  <c r="I551" i="33"/>
  <c r="I550" i="33" s="1"/>
  <c r="T548" i="49"/>
  <c r="T549" i="49" s="1"/>
  <c r="I551" i="31"/>
  <c r="I550" i="31" s="1"/>
  <c r="I551" i="49"/>
  <c r="I550" i="49" s="1"/>
  <c r="T548" i="26"/>
  <c r="T549" i="26" s="1"/>
  <c r="T548" i="45"/>
  <c r="T549" i="45" s="1"/>
  <c r="I551" i="36"/>
  <c r="I550" i="36" s="1"/>
  <c r="T548" i="44"/>
  <c r="T549" i="44" s="1"/>
  <c r="T546" i="14"/>
  <c r="T547" i="14" s="1"/>
  <c r="I551" i="28"/>
  <c r="I550" i="28" s="1"/>
  <c r="I551" i="32"/>
  <c r="I550" i="32" s="1"/>
  <c r="T548" i="27"/>
  <c r="T549" i="27" s="1"/>
  <c r="T548" i="43"/>
  <c r="T549" i="43" s="1"/>
  <c r="T548" i="33"/>
  <c r="T549" i="33" s="1"/>
  <c r="T548" i="39"/>
  <c r="T549" i="39" s="1"/>
  <c r="I551" i="46"/>
  <c r="I550" i="46" s="1"/>
  <c r="I551" i="37"/>
  <c r="I550" i="37" s="1"/>
  <c r="I551" i="14"/>
  <c r="I550" i="14" s="1"/>
  <c r="T548" i="28"/>
  <c r="T549" i="28" s="1"/>
  <c r="T548" i="47"/>
  <c r="T549" i="47" s="1"/>
  <c r="T550" i="40"/>
  <c r="T551" i="40" s="1"/>
  <c r="I551" i="45"/>
  <c r="I550" i="45" s="1"/>
  <c r="T548" i="38"/>
  <c r="T549" i="38" s="1"/>
  <c r="I551" i="40"/>
  <c r="I550" i="40" s="1"/>
  <c r="I551" i="44"/>
  <c r="I550" i="44" s="1"/>
  <c r="T546" i="30"/>
  <c r="T547" i="30" s="1"/>
  <c r="T548" i="41"/>
  <c r="T549" i="41" s="1"/>
  <c r="I551" i="35"/>
  <c r="I550" i="35" s="1"/>
  <c r="T548" i="35"/>
  <c r="T549" i="35" s="1"/>
  <c r="T548" i="31"/>
  <c r="T549" i="31" s="1"/>
  <c r="T548" i="51"/>
  <c r="T549" i="51" s="1"/>
  <c r="T548" i="46"/>
  <c r="T549" i="46" s="1"/>
  <c r="T548" i="50"/>
  <c r="T549" i="50" s="1"/>
  <c r="I551" i="29"/>
  <c r="I550" i="29" s="1"/>
  <c r="T548" i="37"/>
  <c r="T549" i="37" s="1"/>
  <c r="T546" i="29"/>
  <c r="T547" i="29" s="1"/>
  <c r="T548" i="25"/>
  <c r="T549" i="25" s="1"/>
  <c r="T548" i="34"/>
  <c r="T549" i="34" s="1"/>
  <c r="T548" i="36"/>
  <c r="T549" i="36" s="1"/>
  <c r="I551" i="48"/>
  <c r="I550" i="48" s="1"/>
  <c r="T548" i="15"/>
  <c r="T549" i="15" s="1"/>
  <c r="I551" i="47"/>
  <c r="I550" i="47" s="1"/>
  <c r="I551" i="38"/>
  <c r="I550" i="38" s="1"/>
  <c r="I551" i="51"/>
  <c r="I550" i="51" s="1"/>
  <c r="T548" i="52"/>
  <c r="T549" i="52" s="1"/>
  <c r="I551" i="50"/>
  <c r="I550" i="50" s="1"/>
  <c r="I551" i="24"/>
  <c r="I550" i="24" s="1"/>
  <c r="G543" i="43"/>
  <c r="Q542" i="45"/>
  <c r="G543" i="35"/>
  <c r="G543" i="40"/>
  <c r="Q542" i="28"/>
  <c r="G543" i="33"/>
  <c r="Q542" i="26"/>
  <c r="Q542" i="15"/>
  <c r="Q541" i="14"/>
  <c r="G543" i="34"/>
  <c r="G543" i="28"/>
  <c r="Q542" i="33"/>
  <c r="G543" i="49"/>
  <c r="G543" i="41"/>
  <c r="Q542" i="38"/>
  <c r="G543" i="37"/>
  <c r="Q542" i="52"/>
  <c r="Q542" i="25"/>
  <c r="G543" i="14"/>
  <c r="G543" i="45"/>
  <c r="Q542" i="46"/>
  <c r="G543" i="15"/>
  <c r="Q542" i="41"/>
  <c r="G544" i="30"/>
  <c r="Q542" i="43"/>
  <c r="Q542" i="32"/>
  <c r="Q541" i="29"/>
  <c r="Q542" i="39"/>
  <c r="G543" i="47"/>
  <c r="Q541" i="30"/>
  <c r="G543" i="31"/>
  <c r="G544" i="25"/>
  <c r="Q542" i="51"/>
  <c r="G543" i="51"/>
  <c r="Q543" i="40"/>
  <c r="Q542" i="27"/>
  <c r="G543" i="39"/>
  <c r="Q542" i="24"/>
  <c r="G543" i="46"/>
  <c r="Q542" i="31"/>
  <c r="G543" i="24"/>
  <c r="G544" i="26"/>
  <c r="Q542" i="36"/>
  <c r="Q542" i="44"/>
  <c r="G543" i="44"/>
  <c r="G543" i="50"/>
  <c r="G544" i="42"/>
  <c r="G543" i="29"/>
  <c r="Q542" i="37"/>
  <c r="G543" i="36"/>
  <c r="Q542" i="48"/>
  <c r="G543" i="48"/>
  <c r="Q542" i="35"/>
  <c r="Q542" i="49"/>
  <c r="G544" i="27"/>
  <c r="Q542" i="34"/>
  <c r="G543" i="38"/>
  <c r="G543" i="32"/>
  <c r="Q542" i="47"/>
  <c r="Q542" i="42"/>
  <c r="Q542" i="50"/>
  <c r="G543" i="52"/>
  <c r="T548" i="29" l="1"/>
  <c r="T549" i="29" s="1"/>
  <c r="T550" i="27"/>
  <c r="T551" i="27" s="1"/>
  <c r="T550" i="32"/>
  <c r="T551" i="32" s="1"/>
  <c r="T550" i="52"/>
  <c r="T551" i="52" s="1"/>
  <c r="T550" i="15"/>
  <c r="T551" i="15" s="1"/>
  <c r="T550" i="25"/>
  <c r="T551" i="25" s="1"/>
  <c r="T550" i="50"/>
  <c r="T551" i="50" s="1"/>
  <c r="T550" i="35"/>
  <c r="T551" i="35" s="1"/>
  <c r="I553" i="44"/>
  <c r="I552" i="44" s="1"/>
  <c r="T552" i="40"/>
  <c r="T553" i="40" s="1"/>
  <c r="T550" i="43"/>
  <c r="T551" i="43" s="1"/>
  <c r="T548" i="14"/>
  <c r="T549" i="14" s="1"/>
  <c r="T550" i="26"/>
  <c r="T551" i="26" s="1"/>
  <c r="T550" i="24"/>
  <c r="T551" i="24" s="1"/>
  <c r="T550" i="42"/>
  <c r="T551" i="42" s="1"/>
  <c r="I553" i="48"/>
  <c r="I552" i="48" s="1"/>
  <c r="T550" i="44"/>
  <c r="T551" i="44" s="1"/>
  <c r="I553" i="51"/>
  <c r="I552" i="51" s="1"/>
  <c r="I555" i="30"/>
  <c r="I554" i="30" s="1"/>
  <c r="I553" i="37"/>
  <c r="I552" i="37" s="1"/>
  <c r="I553" i="33"/>
  <c r="I552" i="33" s="1"/>
  <c r="I553" i="34"/>
  <c r="I552" i="34" s="1"/>
  <c r="T550" i="47"/>
  <c r="T551" i="47" s="1"/>
  <c r="T550" i="48"/>
  <c r="T551" i="48" s="1"/>
  <c r="T550" i="36"/>
  <c r="T551" i="36" s="1"/>
  <c r="T550" i="51"/>
  <c r="T551" i="51" s="1"/>
  <c r="T550" i="41"/>
  <c r="T551" i="41" s="1"/>
  <c r="T550" i="38"/>
  <c r="T551" i="38" s="1"/>
  <c r="T550" i="28"/>
  <c r="T551" i="28" s="1"/>
  <c r="T550" i="39"/>
  <c r="T551" i="39" s="1"/>
  <c r="I553" i="32"/>
  <c r="I552" i="32" s="1"/>
  <c r="I553" i="36"/>
  <c r="I552" i="36" s="1"/>
  <c r="I555" i="26"/>
  <c r="I554" i="26" s="1"/>
  <c r="I555" i="25"/>
  <c r="I554" i="25" s="1"/>
  <c r="I553" i="15"/>
  <c r="I552" i="15" s="1"/>
  <c r="I553" i="41"/>
  <c r="I552" i="41" s="1"/>
  <c r="I553" i="40"/>
  <c r="I552" i="40" s="1"/>
  <c r="I553" i="52"/>
  <c r="I552" i="52" s="1"/>
  <c r="I553" i="38"/>
  <c r="I552" i="38" s="1"/>
  <c r="T550" i="37"/>
  <c r="T551" i="37" s="1"/>
  <c r="I553" i="24"/>
  <c r="I552" i="24" s="1"/>
  <c r="I553" i="31"/>
  <c r="I552" i="31" s="1"/>
  <c r="T550" i="46"/>
  <c r="T551" i="46" s="1"/>
  <c r="I553" i="49"/>
  <c r="I552" i="49" s="1"/>
  <c r="I553" i="35"/>
  <c r="I552" i="35" s="1"/>
  <c r="I553" i="50"/>
  <c r="I552" i="50" s="1"/>
  <c r="T550" i="34"/>
  <c r="T551" i="34" s="1"/>
  <c r="I553" i="29"/>
  <c r="I552" i="29" s="1"/>
  <c r="T550" i="31"/>
  <c r="T551" i="31" s="1"/>
  <c r="T548" i="30"/>
  <c r="T549" i="30" s="1"/>
  <c r="I553" i="45"/>
  <c r="I552" i="45" s="1"/>
  <c r="T550" i="33"/>
  <c r="T551" i="33" s="1"/>
  <c r="T550" i="45"/>
  <c r="T551" i="45" s="1"/>
  <c r="T550" i="49"/>
  <c r="T551" i="49" s="1"/>
  <c r="I555" i="27"/>
  <c r="I554" i="27" s="1"/>
  <c r="I555" i="42"/>
  <c r="I554" i="42" s="1"/>
  <c r="I553" i="46"/>
  <c r="I552" i="46" s="1"/>
  <c r="I553" i="47"/>
  <c r="I552" i="47" s="1"/>
  <c r="I553" i="14"/>
  <c r="I552" i="14" s="1"/>
  <c r="I553" i="28"/>
  <c r="I552" i="28" s="1"/>
  <c r="I553" i="43"/>
  <c r="I552" i="43" s="1"/>
  <c r="I553" i="39"/>
  <c r="I552" i="39" s="1"/>
  <c r="G544" i="35"/>
  <c r="Q543" i="26"/>
  <c r="Q543" i="49"/>
  <c r="Q543" i="32"/>
  <c r="Q543" i="39"/>
  <c r="G544" i="38"/>
  <c r="Q543" i="52"/>
  <c r="Q543" i="37"/>
  <c r="G544" i="46"/>
  <c r="Q543" i="44"/>
  <c r="Q543" i="50"/>
  <c r="Q543" i="41"/>
  <c r="G544" i="31"/>
  <c r="G545" i="27"/>
  <c r="Q543" i="35"/>
  <c r="Q543" i="33"/>
  <c r="Q543" i="45"/>
  <c r="G544" i="33"/>
  <c r="Q543" i="46"/>
  <c r="Q543" i="27"/>
  <c r="Q542" i="30"/>
  <c r="Q543" i="47"/>
  <c r="Q542" i="14"/>
  <c r="G544" i="29"/>
  <c r="G544" i="48"/>
  <c r="G544" i="43"/>
  <c r="Q543" i="36"/>
  <c r="G544" i="51"/>
  <c r="Q543" i="25"/>
  <c r="G544" i="14"/>
  <c r="G544" i="36"/>
  <c r="G544" i="39"/>
  <c r="Q543" i="28"/>
  <c r="G545" i="25"/>
  <c r="Q544" i="40"/>
  <c r="Q543" i="42"/>
  <c r="G544" i="28"/>
  <c r="G544" i="37"/>
  <c r="G545" i="30"/>
  <c r="Q543" i="43"/>
  <c r="G545" i="26"/>
  <c r="G544" i="52"/>
  <c r="Q543" i="24"/>
  <c r="Q543" i="34"/>
  <c r="G545" i="42"/>
  <c r="Q543" i="48"/>
  <c r="Q543" i="38"/>
  <c r="G544" i="44"/>
  <c r="Q542" i="29"/>
  <c r="G544" i="40"/>
  <c r="G544" i="50"/>
  <c r="G544" i="34"/>
  <c r="G544" i="32"/>
  <c r="G544" i="24"/>
  <c r="Q543" i="15"/>
  <c r="Q543" i="31"/>
  <c r="G544" i="47"/>
  <c r="Q543" i="51"/>
  <c r="G544" i="15"/>
  <c r="G544" i="45"/>
  <c r="G544" i="41"/>
  <c r="G544" i="49"/>
  <c r="T552" i="33" l="1"/>
  <c r="T553" i="33" s="1"/>
  <c r="I555" i="29"/>
  <c r="I554" i="29" s="1"/>
  <c r="I555" i="49"/>
  <c r="I554" i="49" s="1"/>
  <c r="T552" i="37"/>
  <c r="T553" i="37" s="1"/>
  <c r="I555" i="41"/>
  <c r="I554" i="41" s="1"/>
  <c r="T552" i="38"/>
  <c r="T553" i="38" s="1"/>
  <c r="T552" i="48"/>
  <c r="T553" i="48" s="1"/>
  <c r="I555" i="37"/>
  <c r="I554" i="37" s="1"/>
  <c r="I555" i="48"/>
  <c r="I554" i="48" s="1"/>
  <c r="T550" i="14"/>
  <c r="T551" i="14" s="1"/>
  <c r="T552" i="35"/>
  <c r="T553" i="35" s="1"/>
  <c r="T552" i="52"/>
  <c r="T553" i="52" s="1"/>
  <c r="I555" i="45"/>
  <c r="I554" i="45" s="1"/>
  <c r="I557" i="30"/>
  <c r="I556" i="30" s="1"/>
  <c r="I557" i="42"/>
  <c r="I556" i="42" s="1"/>
  <c r="I555" i="28"/>
  <c r="I554" i="28" s="1"/>
  <c r="I555" i="36"/>
  <c r="I554" i="36" s="1"/>
  <c r="T552" i="47"/>
  <c r="T553" i="47" s="1"/>
  <c r="I557" i="27"/>
  <c r="I556" i="27" s="1"/>
  <c r="I555" i="38"/>
  <c r="I554" i="38" s="1"/>
  <c r="I555" i="15"/>
  <c r="I554" i="15" s="1"/>
  <c r="I555" i="32"/>
  <c r="I554" i="32" s="1"/>
  <c r="T552" i="34"/>
  <c r="T553" i="34" s="1"/>
  <c r="T552" i="42"/>
  <c r="T553" i="42" s="1"/>
  <c r="I555" i="14"/>
  <c r="I554" i="14" s="1"/>
  <c r="T550" i="30"/>
  <c r="T551" i="30" s="1"/>
  <c r="I555" i="31"/>
  <c r="I554" i="31" s="1"/>
  <c r="T552" i="39"/>
  <c r="T553" i="39" s="1"/>
  <c r="T552" i="51"/>
  <c r="T553" i="51" s="1"/>
  <c r="I555" i="34"/>
  <c r="I554" i="34" s="1"/>
  <c r="T552" i="24"/>
  <c r="T553" i="24" s="1"/>
  <c r="T554" i="40"/>
  <c r="T555" i="40" s="1"/>
  <c r="T552" i="25"/>
  <c r="T553" i="25" s="1"/>
  <c r="T552" i="27"/>
  <c r="T553" i="27" s="1"/>
  <c r="T552" i="41"/>
  <c r="T553" i="41" s="1"/>
  <c r="T552" i="32"/>
  <c r="T553" i="32" s="1"/>
  <c r="I555" i="47"/>
  <c r="I554" i="47" s="1"/>
  <c r="I555" i="50"/>
  <c r="I554" i="50" s="1"/>
  <c r="I555" i="52"/>
  <c r="I554" i="52" s="1"/>
  <c r="I557" i="25"/>
  <c r="I556" i="25" s="1"/>
  <c r="I555" i="51"/>
  <c r="I554" i="51" s="1"/>
  <c r="T552" i="46"/>
  <c r="T553" i="46" s="1"/>
  <c r="T552" i="50"/>
  <c r="T553" i="50" s="1"/>
  <c r="T552" i="49"/>
  <c r="T553" i="49" s="1"/>
  <c r="T552" i="31"/>
  <c r="T553" i="31" s="1"/>
  <c r="I555" i="40"/>
  <c r="I554" i="40" s="1"/>
  <c r="I557" i="26"/>
  <c r="I556" i="26" s="1"/>
  <c r="T552" i="28"/>
  <c r="T553" i="28" s="1"/>
  <c r="T552" i="36"/>
  <c r="T553" i="36" s="1"/>
  <c r="I555" i="33"/>
  <c r="I554" i="33" s="1"/>
  <c r="T552" i="44"/>
  <c r="T553" i="44" s="1"/>
  <c r="T552" i="26"/>
  <c r="T553" i="26" s="1"/>
  <c r="T552" i="15"/>
  <c r="T553" i="15" s="1"/>
  <c r="T550" i="29"/>
  <c r="T551" i="29" s="1"/>
  <c r="T552" i="43"/>
  <c r="T553" i="43" s="1"/>
  <c r="I555" i="39"/>
  <c r="I554" i="39" s="1"/>
  <c r="I555" i="43"/>
  <c r="I554" i="43" s="1"/>
  <c r="T552" i="45"/>
  <c r="T553" i="45" s="1"/>
  <c r="I555" i="46"/>
  <c r="I554" i="46" s="1"/>
  <c r="I555" i="35"/>
  <c r="I554" i="35" s="1"/>
  <c r="I555" i="24"/>
  <c r="I554" i="24" s="1"/>
  <c r="I555" i="44"/>
  <c r="I554" i="44" s="1"/>
  <c r="G545" i="51"/>
  <c r="G545" i="36"/>
  <c r="G545" i="46"/>
  <c r="G545" i="29"/>
  <c r="Q544" i="46"/>
  <c r="G546" i="26"/>
  <c r="Q544" i="37"/>
  <c r="Q544" i="28"/>
  <c r="Q544" i="24"/>
  <c r="Q544" i="48"/>
  <c r="G546" i="42"/>
  <c r="Q544" i="32"/>
  <c r="Q544" i="36"/>
  <c r="G545" i="15"/>
  <c r="G546" i="30"/>
  <c r="Q544" i="38"/>
  <c r="Q543" i="29"/>
  <c r="Q544" i="35"/>
  <c r="G545" i="37"/>
  <c r="Q544" i="26"/>
  <c r="Q544" i="41"/>
  <c r="Q543" i="30"/>
  <c r="G546" i="25"/>
  <c r="G545" i="24"/>
  <c r="Q544" i="51"/>
  <c r="G545" i="34"/>
  <c r="Q543" i="14"/>
  <c r="Q544" i="52"/>
  <c r="Q544" i="31"/>
  <c r="G545" i="35"/>
  <c r="Q544" i="50"/>
  <c r="Q544" i="25"/>
  <c r="G545" i="40"/>
  <c r="Q544" i="47"/>
  <c r="Q544" i="43"/>
  <c r="G545" i="39"/>
  <c r="Q544" i="42"/>
  <c r="G545" i="52"/>
  <c r="G545" i="41"/>
  <c r="G545" i="38"/>
  <c r="Q544" i="33"/>
  <c r="G545" i="47"/>
  <c r="G545" i="33"/>
  <c r="G545" i="32"/>
  <c r="G545" i="49"/>
  <c r="G545" i="28"/>
  <c r="Q544" i="39"/>
  <c r="G545" i="44"/>
  <c r="Q545" i="40"/>
  <c r="G545" i="14"/>
  <c r="G545" i="48"/>
  <c r="Q544" i="15"/>
  <c r="Q544" i="34"/>
  <c r="Q544" i="27"/>
  <c r="G546" i="27"/>
  <c r="G545" i="43"/>
  <c r="G545" i="45"/>
  <c r="Q544" i="45"/>
  <c r="Q544" i="44"/>
  <c r="G545" i="50"/>
  <c r="G545" i="31"/>
  <c r="Q544" i="49"/>
  <c r="I557" i="52" l="1"/>
  <c r="I556" i="52" s="1"/>
  <c r="T554" i="48"/>
  <c r="T555" i="48" s="1"/>
  <c r="T554" i="26"/>
  <c r="T555" i="26" s="1"/>
  <c r="T554" i="28"/>
  <c r="T555" i="28" s="1"/>
  <c r="T554" i="49"/>
  <c r="T555" i="49" s="1"/>
  <c r="T554" i="32"/>
  <c r="T555" i="32" s="1"/>
  <c r="T556" i="40"/>
  <c r="T557" i="40" s="1"/>
  <c r="T554" i="39"/>
  <c r="T555" i="39" s="1"/>
  <c r="T554" i="42"/>
  <c r="T555" i="42" s="1"/>
  <c r="T554" i="52"/>
  <c r="T555" i="52" s="1"/>
  <c r="I557" i="37"/>
  <c r="I556" i="37" s="1"/>
  <c r="T554" i="37"/>
  <c r="T555" i="37" s="1"/>
  <c r="I557" i="35"/>
  <c r="I556" i="35" s="1"/>
  <c r="I559" i="25"/>
  <c r="I558" i="25" s="1"/>
  <c r="I557" i="38"/>
  <c r="I556" i="38" s="1"/>
  <c r="I557" i="28"/>
  <c r="I556" i="28" s="1"/>
  <c r="I557" i="39"/>
  <c r="I556" i="39" s="1"/>
  <c r="T554" i="41"/>
  <c r="T555" i="41" s="1"/>
  <c r="T554" i="35"/>
  <c r="T555" i="35" s="1"/>
  <c r="I559" i="26"/>
  <c r="I558" i="26" s="1"/>
  <c r="I557" i="31"/>
  <c r="I556" i="31" s="1"/>
  <c r="I559" i="27"/>
  <c r="I558" i="27" s="1"/>
  <c r="I559" i="42"/>
  <c r="I558" i="42" s="1"/>
  <c r="I557" i="49"/>
  <c r="I556" i="49" s="1"/>
  <c r="T554" i="43"/>
  <c r="T555" i="43" s="1"/>
  <c r="T554" i="24"/>
  <c r="T555" i="24" s="1"/>
  <c r="T552" i="29"/>
  <c r="T553" i="29" s="1"/>
  <c r="T554" i="46"/>
  <c r="T555" i="46" s="1"/>
  <c r="I557" i="50"/>
  <c r="I556" i="50" s="1"/>
  <c r="T554" i="27"/>
  <c r="T555" i="27" s="1"/>
  <c r="T552" i="30"/>
  <c r="T553" i="30" s="1"/>
  <c r="I557" i="32"/>
  <c r="I556" i="32" s="1"/>
  <c r="T554" i="47"/>
  <c r="T555" i="47" s="1"/>
  <c r="T552" i="14"/>
  <c r="T553" i="14" s="1"/>
  <c r="T554" i="38"/>
  <c r="T555" i="38" s="1"/>
  <c r="I557" i="29"/>
  <c r="I556" i="29" s="1"/>
  <c r="T554" i="44"/>
  <c r="T555" i="44" s="1"/>
  <c r="T554" i="34"/>
  <c r="T555" i="34" s="1"/>
  <c r="I557" i="44"/>
  <c r="I556" i="44" s="1"/>
  <c r="I557" i="33"/>
  <c r="I556" i="33" s="1"/>
  <c r="I557" i="40"/>
  <c r="I556" i="40" s="1"/>
  <c r="I557" i="34"/>
  <c r="I556" i="34" s="1"/>
  <c r="I559" i="30"/>
  <c r="I558" i="30" s="1"/>
  <c r="I557" i="46"/>
  <c r="I556" i="46" s="1"/>
  <c r="T554" i="45"/>
  <c r="T555" i="45" s="1"/>
  <c r="T554" i="15"/>
  <c r="T555" i="15" s="1"/>
  <c r="T554" i="31"/>
  <c r="T555" i="31" s="1"/>
  <c r="I557" i="47"/>
  <c r="I556" i="47" s="1"/>
  <c r="T554" i="25"/>
  <c r="T555" i="25" s="1"/>
  <c r="T554" i="51"/>
  <c r="T555" i="51" s="1"/>
  <c r="I557" i="15"/>
  <c r="I556" i="15" s="1"/>
  <c r="I557" i="36"/>
  <c r="I556" i="36" s="1"/>
  <c r="I557" i="45"/>
  <c r="I556" i="45" s="1"/>
  <c r="I557" i="48"/>
  <c r="I556" i="48" s="1"/>
  <c r="I557" i="41"/>
  <c r="I556" i="41" s="1"/>
  <c r="T554" i="33"/>
  <c r="T555" i="33" s="1"/>
  <c r="T554" i="50"/>
  <c r="T555" i="50" s="1"/>
  <c r="I557" i="24"/>
  <c r="I556" i="24" s="1"/>
  <c r="T554" i="36"/>
  <c r="T555" i="36" s="1"/>
  <c r="I557" i="51"/>
  <c r="I556" i="51" s="1"/>
  <c r="I557" i="43"/>
  <c r="I556" i="43" s="1"/>
  <c r="I557" i="14"/>
  <c r="I556" i="14" s="1"/>
  <c r="Q545" i="42"/>
  <c r="Q545" i="45"/>
  <c r="Q545" i="48"/>
  <c r="Q545" i="15"/>
  <c r="Q545" i="36"/>
  <c r="Q544" i="29"/>
  <c r="Q545" i="33"/>
  <c r="G546" i="28"/>
  <c r="G546" i="35"/>
  <c r="Q545" i="25"/>
  <c r="Q545" i="32"/>
  <c r="G546" i="48"/>
  <c r="Q545" i="46"/>
  <c r="Q544" i="30"/>
  <c r="G547" i="26"/>
  <c r="G546" i="49"/>
  <c r="G546" i="39"/>
  <c r="G546" i="45"/>
  <c r="Q545" i="52"/>
  <c r="G546" i="24"/>
  <c r="G546" i="47"/>
  <c r="Q545" i="38"/>
  <c r="G546" i="32"/>
  <c r="G546" i="29"/>
  <c r="G546" i="31"/>
  <c r="Q545" i="50"/>
  <c r="Q545" i="41"/>
  <c r="G547" i="25"/>
  <c r="G546" i="50"/>
  <c r="G546" i="44"/>
  <c r="Q545" i="43"/>
  <c r="G546" i="43"/>
  <c r="Q545" i="24"/>
  <c r="G546" i="34"/>
  <c r="Q545" i="26"/>
  <c r="G547" i="30"/>
  <c r="G546" i="36"/>
  <c r="Q545" i="35"/>
  <c r="G546" i="51"/>
  <c r="Q545" i="47"/>
  <c r="Q545" i="51"/>
  <c r="Q545" i="27"/>
  <c r="G546" i="37"/>
  <c r="Q546" i="40"/>
  <c r="Q545" i="31"/>
  <c r="Q545" i="28"/>
  <c r="Q545" i="39"/>
  <c r="G546" i="46"/>
  <c r="G546" i="52"/>
  <c r="Q545" i="44"/>
  <c r="G546" i="14"/>
  <c r="Q544" i="14"/>
  <c r="G547" i="42"/>
  <c r="G546" i="38"/>
  <c r="G546" i="41"/>
  <c r="Q545" i="37"/>
  <c r="Q545" i="49"/>
  <c r="G546" i="40"/>
  <c r="G547" i="27"/>
  <c r="Q545" i="34"/>
  <c r="G546" i="15"/>
  <c r="G546" i="33"/>
  <c r="I559" i="51" l="1"/>
  <c r="I558" i="51" s="1"/>
  <c r="I559" i="29"/>
  <c r="I558" i="29" s="1"/>
  <c r="I559" i="49"/>
  <c r="I558" i="49" s="1"/>
  <c r="I559" i="28"/>
  <c r="I558" i="28" s="1"/>
  <c r="T556" i="37"/>
  <c r="T557" i="37" s="1"/>
  <c r="T556" i="39"/>
  <c r="T557" i="39" s="1"/>
  <c r="T556" i="28"/>
  <c r="T557" i="28" s="1"/>
  <c r="I559" i="36"/>
  <c r="I558" i="36" s="1"/>
  <c r="I559" i="46"/>
  <c r="I558" i="46" s="1"/>
  <c r="I559" i="32"/>
  <c r="I558" i="32" s="1"/>
  <c r="I561" i="26"/>
  <c r="I560" i="26" s="1"/>
  <c r="T556" i="33"/>
  <c r="T557" i="33" s="1"/>
  <c r="I559" i="33"/>
  <c r="I558" i="33" s="1"/>
  <c r="I559" i="41"/>
  <c r="I558" i="41" s="1"/>
  <c r="T556" i="31"/>
  <c r="T557" i="31" s="1"/>
  <c r="I561" i="30"/>
  <c r="I560" i="30" s="1"/>
  <c r="I559" i="44"/>
  <c r="I558" i="44" s="1"/>
  <c r="T556" i="38"/>
  <c r="T557" i="38" s="1"/>
  <c r="T554" i="30"/>
  <c r="T555" i="30" s="1"/>
  <c r="T554" i="29"/>
  <c r="T555" i="29" s="1"/>
  <c r="T556" i="35"/>
  <c r="T557" i="35" s="1"/>
  <c r="I559" i="38"/>
  <c r="I558" i="38" s="1"/>
  <c r="T558" i="40"/>
  <c r="T556" i="26"/>
  <c r="T557" i="26" s="1"/>
  <c r="I559" i="50"/>
  <c r="I558" i="50" s="1"/>
  <c r="I559" i="47"/>
  <c r="I558" i="47" s="1"/>
  <c r="T556" i="46"/>
  <c r="T557" i="46" s="1"/>
  <c r="T556" i="36"/>
  <c r="T557" i="36" s="1"/>
  <c r="I559" i="15"/>
  <c r="I558" i="15" s="1"/>
  <c r="I561" i="42"/>
  <c r="I560" i="42" s="1"/>
  <c r="I559" i="37"/>
  <c r="I558" i="37" s="1"/>
  <c r="I559" i="34"/>
  <c r="I558" i="34" s="1"/>
  <c r="I561" i="25"/>
  <c r="I560" i="25" s="1"/>
  <c r="I559" i="24"/>
  <c r="I558" i="24" s="1"/>
  <c r="I559" i="48"/>
  <c r="I558" i="48" s="1"/>
  <c r="T556" i="15"/>
  <c r="T557" i="15" s="1"/>
  <c r="T556" i="34"/>
  <c r="T557" i="34" s="1"/>
  <c r="T554" i="14"/>
  <c r="T555" i="14" s="1"/>
  <c r="T556" i="27"/>
  <c r="T557" i="27" s="1"/>
  <c r="T556" i="24"/>
  <c r="T557" i="24" s="1"/>
  <c r="T556" i="41"/>
  <c r="T557" i="41" s="1"/>
  <c r="T556" i="52"/>
  <c r="T557" i="52" s="1"/>
  <c r="T556" i="32"/>
  <c r="T557" i="32" s="1"/>
  <c r="T556" i="48"/>
  <c r="T557" i="48" s="1"/>
  <c r="I561" i="27"/>
  <c r="I560" i="27" s="1"/>
  <c r="I559" i="14"/>
  <c r="I558" i="14" s="1"/>
  <c r="T556" i="51"/>
  <c r="T557" i="51" s="1"/>
  <c r="I559" i="43"/>
  <c r="I558" i="43" s="1"/>
  <c r="T556" i="50"/>
  <c r="T557" i="50" s="1"/>
  <c r="I559" i="45"/>
  <c r="I558" i="45" s="1"/>
  <c r="T556" i="25"/>
  <c r="T557" i="25" s="1"/>
  <c r="T556" i="45"/>
  <c r="T557" i="45" s="1"/>
  <c r="I559" i="40"/>
  <c r="I558" i="40" s="1"/>
  <c r="T556" i="44"/>
  <c r="T557" i="44" s="1"/>
  <c r="T556" i="47"/>
  <c r="T557" i="47" s="1"/>
  <c r="T556" i="43"/>
  <c r="T557" i="43" s="1"/>
  <c r="I559" i="31"/>
  <c r="I558" i="31" s="1"/>
  <c r="I559" i="39"/>
  <c r="I558" i="39" s="1"/>
  <c r="I559" i="35"/>
  <c r="I558" i="35" s="1"/>
  <c r="T556" i="42"/>
  <c r="T557" i="42" s="1"/>
  <c r="T556" i="49"/>
  <c r="T557" i="49" s="1"/>
  <c r="I559" i="52"/>
  <c r="I558" i="52" s="1"/>
  <c r="G547" i="33"/>
  <c r="Q546" i="44"/>
  <c r="G547" i="39"/>
  <c r="Q546" i="52"/>
  <c r="G548" i="26"/>
  <c r="G547" i="36"/>
  <c r="Q546" i="43"/>
  <c r="G547" i="31"/>
  <c r="Q545" i="29"/>
  <c r="Q546" i="50"/>
  <c r="Q546" i="48"/>
  <c r="Q546" i="49"/>
  <c r="G547" i="40"/>
  <c r="G547" i="15"/>
  <c r="G547" i="35"/>
  <c r="G547" i="45"/>
  <c r="Q546" i="28"/>
  <c r="Q546" i="46"/>
  <c r="Q546" i="26"/>
  <c r="Q546" i="42"/>
  <c r="Q546" i="47"/>
  <c r="G548" i="30"/>
  <c r="G547" i="24"/>
  <c r="Q545" i="30"/>
  <c r="G548" i="25"/>
  <c r="Q546" i="37"/>
  <c r="G547" i="52"/>
  <c r="Q546" i="39"/>
  <c r="G547" i="37"/>
  <c r="Q546" i="36"/>
  <c r="G547" i="28"/>
  <c r="G547" i="43"/>
  <c r="G548" i="42"/>
  <c r="G547" i="46"/>
  <c r="Q546" i="45"/>
  <c r="Q546" i="34"/>
  <c r="G547" i="44"/>
  <c r="Q546" i="31"/>
  <c r="G547" i="41"/>
  <c r="G547" i="48"/>
  <c r="G547" i="34"/>
  <c r="Q546" i="33"/>
  <c r="Q546" i="15"/>
  <c r="G547" i="51"/>
  <c r="G547" i="50"/>
  <c r="G547" i="49"/>
  <c r="Q546" i="41"/>
  <c r="Q546" i="35"/>
  <c r="G547" i="29"/>
  <c r="Q546" i="38"/>
  <c r="Q546" i="27"/>
  <c r="Q546" i="51"/>
  <c r="G547" i="14"/>
  <c r="G548" i="27"/>
  <c r="G547" i="47"/>
  <c r="G547" i="32"/>
  <c r="G547" i="38"/>
  <c r="Q546" i="32"/>
  <c r="Q546" i="24"/>
  <c r="Q546" i="25"/>
  <c r="Q545" i="14"/>
  <c r="I561" i="43" l="1"/>
  <c r="I560" i="43" s="1"/>
  <c r="T558" i="47"/>
  <c r="I561" i="31"/>
  <c r="I560" i="31" s="1"/>
  <c r="I561" i="40"/>
  <c r="I560" i="40" s="1"/>
  <c r="I561" i="50"/>
  <c r="I560" i="50" s="1"/>
  <c r="T556" i="29"/>
  <c r="T557" i="29" s="1"/>
  <c r="I563" i="30"/>
  <c r="I562" i="30" s="1"/>
  <c r="T558" i="33"/>
  <c r="I561" i="28"/>
  <c r="I560" i="28" s="1"/>
  <c r="T558" i="42"/>
  <c r="T558" i="43"/>
  <c r="T558" i="45"/>
  <c r="T558" i="48"/>
  <c r="T558" i="24"/>
  <c r="T558" i="15"/>
  <c r="I561" i="34"/>
  <c r="I560" i="34" s="1"/>
  <c r="T558" i="36"/>
  <c r="T558" i="26"/>
  <c r="I561" i="36"/>
  <c r="I560" i="36" s="1"/>
  <c r="T556" i="30"/>
  <c r="T557" i="30" s="1"/>
  <c r="T558" i="25"/>
  <c r="T558" i="32"/>
  <c r="T558" i="27"/>
  <c r="I561" i="48"/>
  <c r="I560" i="48" s="1"/>
  <c r="I561" i="37"/>
  <c r="I560" i="37" s="1"/>
  <c r="T558" i="46"/>
  <c r="I563" i="26"/>
  <c r="I562" i="26" s="1"/>
  <c r="I561" i="49"/>
  <c r="I560" i="49" s="1"/>
  <c r="T558" i="51"/>
  <c r="I561" i="38"/>
  <c r="I560" i="38" s="1"/>
  <c r="T558" i="38"/>
  <c r="I561" i="41"/>
  <c r="I560" i="41" s="1"/>
  <c r="T558" i="39"/>
  <c r="T558" i="28"/>
  <c r="T558" i="52"/>
  <c r="T556" i="14"/>
  <c r="T557" i="14" s="1"/>
  <c r="I561" i="24"/>
  <c r="I560" i="24" s="1"/>
  <c r="I561" i="32"/>
  <c r="I560" i="32" s="1"/>
  <c r="I561" i="29"/>
  <c r="I560" i="29" s="1"/>
  <c r="T558" i="31"/>
  <c r="I561" i="52"/>
  <c r="I560" i="52" s="1"/>
  <c r="I561" i="45"/>
  <c r="I560" i="45" s="1"/>
  <c r="I561" i="39"/>
  <c r="I560" i="39" s="1"/>
  <c r="I561" i="14"/>
  <c r="I560" i="14" s="1"/>
  <c r="I563" i="42"/>
  <c r="I562" i="42" s="1"/>
  <c r="I561" i="47"/>
  <c r="I560" i="47" s="1"/>
  <c r="T558" i="35"/>
  <c r="I561" i="44"/>
  <c r="I560" i="44" s="1"/>
  <c r="T558" i="37"/>
  <c r="I561" i="35"/>
  <c r="I560" i="35" s="1"/>
  <c r="T558" i="44"/>
  <c r="T558" i="49"/>
  <c r="T558" i="50"/>
  <c r="I563" i="27"/>
  <c r="I562" i="27" s="1"/>
  <c r="T558" i="41"/>
  <c r="T558" i="34"/>
  <c r="I563" i="25"/>
  <c r="I562" i="25" s="1"/>
  <c r="I561" i="15"/>
  <c r="I560" i="15" s="1"/>
  <c r="I561" i="33"/>
  <c r="I560" i="33" s="1"/>
  <c r="I561" i="46"/>
  <c r="I560" i="46" s="1"/>
  <c r="I561" i="51"/>
  <c r="I560" i="51" s="1"/>
  <c r="G548" i="39"/>
  <c r="G548" i="36"/>
  <c r="G548" i="34"/>
  <c r="G548" i="32"/>
  <c r="Q546" i="29"/>
  <c r="G548" i="14"/>
  <c r="Q546" i="30"/>
  <c r="G548" i="15"/>
  <c r="G549" i="25"/>
  <c r="G548" i="29"/>
  <c r="G548" i="46"/>
  <c r="G548" i="24"/>
  <c r="G548" i="40"/>
  <c r="G549" i="26"/>
  <c r="G548" i="44"/>
  <c r="G548" i="50"/>
  <c r="G548" i="52"/>
  <c r="G548" i="28"/>
  <c r="G549" i="27"/>
  <c r="G548" i="37"/>
  <c r="G549" i="42"/>
  <c r="G548" i="43"/>
  <c r="G548" i="33"/>
  <c r="G548" i="38"/>
  <c r="G548" i="48"/>
  <c r="G548" i="31"/>
  <c r="Q546" i="14"/>
  <c r="G548" i="51"/>
  <c r="G548" i="45"/>
  <c r="G548" i="49"/>
  <c r="G549" i="30"/>
  <c r="G548" i="35"/>
  <c r="G548" i="47"/>
  <c r="G548" i="41"/>
  <c r="I563" i="45" l="1"/>
  <c r="I562" i="45" s="1"/>
  <c r="I563" i="41"/>
  <c r="I562" i="41" s="1"/>
  <c r="I565" i="26"/>
  <c r="I564" i="26" s="1"/>
  <c r="I563" i="28"/>
  <c r="I562" i="28" s="1"/>
  <c r="I563" i="40"/>
  <c r="I562" i="40" s="1"/>
  <c r="I563" i="15"/>
  <c r="I562" i="15" s="1"/>
  <c r="I563" i="32"/>
  <c r="I562" i="32" s="1"/>
  <c r="I563" i="47"/>
  <c r="I562" i="47" s="1"/>
  <c r="I563" i="51"/>
  <c r="I562" i="51" s="1"/>
  <c r="I565" i="25"/>
  <c r="I564" i="25" s="1"/>
  <c r="I565" i="42"/>
  <c r="I564" i="42" s="1"/>
  <c r="I563" i="52"/>
  <c r="I562" i="52" s="1"/>
  <c r="I563" i="24"/>
  <c r="I562" i="24" s="1"/>
  <c r="T558" i="30"/>
  <c r="I563" i="34"/>
  <c r="I562" i="34" s="1"/>
  <c r="I563" i="35"/>
  <c r="I562" i="35" s="1"/>
  <c r="T558" i="14"/>
  <c r="I563" i="38"/>
  <c r="I562" i="38" s="1"/>
  <c r="I563" i="37"/>
  <c r="I562" i="37" s="1"/>
  <c r="I563" i="50"/>
  <c r="I562" i="50" s="1"/>
  <c r="I563" i="46"/>
  <c r="I562" i="46" s="1"/>
  <c r="I563" i="14"/>
  <c r="I562" i="14" s="1"/>
  <c r="I563" i="36"/>
  <c r="I562" i="36" s="1"/>
  <c r="I565" i="30"/>
  <c r="I564" i="30" s="1"/>
  <c r="I563" i="31"/>
  <c r="I562" i="31" s="1"/>
  <c r="I563" i="33"/>
  <c r="I562" i="33" s="1"/>
  <c r="I565" i="27"/>
  <c r="I564" i="27" s="1"/>
  <c r="I563" i="44"/>
  <c r="I562" i="44" s="1"/>
  <c r="I563" i="29"/>
  <c r="I562" i="29" s="1"/>
  <c r="T558" i="29"/>
  <c r="I563" i="39"/>
  <c r="I562" i="39" s="1"/>
  <c r="I563" i="49"/>
  <c r="I562" i="49" s="1"/>
  <c r="I563" i="48"/>
  <c r="I562" i="48" s="1"/>
  <c r="I563" i="43"/>
  <c r="I562" i="43" s="1"/>
  <c r="G550" i="25"/>
  <c r="G549" i="33"/>
  <c r="G550" i="30"/>
  <c r="G549" i="14"/>
  <c r="G549" i="28"/>
  <c r="G549" i="15"/>
  <c r="G549" i="37"/>
  <c r="G550" i="42"/>
  <c r="G549" i="48"/>
  <c r="G549" i="34"/>
  <c r="G549" i="46"/>
  <c r="G549" i="45"/>
  <c r="G549" i="39"/>
  <c r="G549" i="44"/>
  <c r="G549" i="52"/>
  <c r="G549" i="43"/>
  <c r="G549" i="40"/>
  <c r="G549" i="41"/>
  <c r="G549" i="49"/>
  <c r="G550" i="26"/>
  <c r="G549" i="51"/>
  <c r="G549" i="31"/>
  <c r="G549" i="24"/>
  <c r="G549" i="36"/>
  <c r="G549" i="32"/>
  <c r="G549" i="29"/>
  <c r="G549" i="38"/>
  <c r="G550" i="27"/>
  <c r="G549" i="35"/>
  <c r="G549" i="47"/>
  <c r="G549" i="50"/>
  <c r="I565" i="14" l="1"/>
  <c r="I564" i="14" s="1"/>
  <c r="I565" i="31"/>
  <c r="I564" i="31" s="1"/>
  <c r="I565" i="47"/>
  <c r="I564" i="47" s="1"/>
  <c r="I565" i="29"/>
  <c r="I564" i="29" s="1"/>
  <c r="I565" i="28"/>
  <c r="I564" i="28" s="1"/>
  <c r="I565" i="43"/>
  <c r="I564" i="43" s="1"/>
  <c r="I565" i="52"/>
  <c r="I564" i="52" s="1"/>
  <c r="I565" i="48"/>
  <c r="I564" i="48" s="1"/>
  <c r="I567" i="30"/>
  <c r="I566" i="30" s="1"/>
  <c r="I565" i="50"/>
  <c r="I564" i="50" s="1"/>
  <c r="I565" i="35"/>
  <c r="I564" i="35" s="1"/>
  <c r="I565" i="32"/>
  <c r="I564" i="32" s="1"/>
  <c r="I567" i="26"/>
  <c r="I566" i="26" s="1"/>
  <c r="I565" i="49"/>
  <c r="I564" i="49" s="1"/>
  <c r="I565" i="44"/>
  <c r="I564" i="44" s="1"/>
  <c r="I567" i="42"/>
  <c r="I566" i="42" s="1"/>
  <c r="I565" i="33"/>
  <c r="I564" i="33" s="1"/>
  <c r="I565" i="46"/>
  <c r="I564" i="46" s="1"/>
  <c r="I567" i="27"/>
  <c r="I566" i="27" s="1"/>
  <c r="I565" i="36"/>
  <c r="I564" i="36" s="1"/>
  <c r="I565" i="34"/>
  <c r="I564" i="34" s="1"/>
  <c r="I565" i="41"/>
  <c r="I564" i="41" s="1"/>
  <c r="I565" i="39"/>
  <c r="I564" i="39" s="1"/>
  <c r="I565" i="37"/>
  <c r="I564" i="37" s="1"/>
  <c r="I567" i="25"/>
  <c r="I566" i="25" s="1"/>
  <c r="I565" i="15"/>
  <c r="I564" i="15" s="1"/>
  <c r="I565" i="38"/>
  <c r="I564" i="38" s="1"/>
  <c r="I565" i="24"/>
  <c r="I564" i="24" s="1"/>
  <c r="I565" i="51"/>
  <c r="I564" i="51" s="1"/>
  <c r="I565" i="40"/>
  <c r="I564" i="40" s="1"/>
  <c r="I565" i="45"/>
  <c r="I564" i="45" s="1"/>
  <c r="G551" i="30"/>
  <c r="G550" i="50"/>
  <c r="G550" i="41"/>
  <c r="G550" i="24"/>
  <c r="G550" i="29"/>
  <c r="G551" i="27"/>
  <c r="G550" i="46"/>
  <c r="G551" i="26"/>
  <c r="G550" i="40"/>
  <c r="G550" i="38"/>
  <c r="G550" i="39"/>
  <c r="G550" i="37"/>
  <c r="G550" i="33"/>
  <c r="G550" i="35"/>
  <c r="G550" i="47"/>
  <c r="G550" i="48"/>
  <c r="G550" i="34"/>
  <c r="G550" i="43"/>
  <c r="G550" i="52"/>
  <c r="G551" i="42"/>
  <c r="G550" i="15"/>
  <c r="G551" i="25"/>
  <c r="G550" i="36"/>
  <c r="G550" i="45"/>
  <c r="G550" i="31"/>
  <c r="G550" i="44"/>
  <c r="G550" i="14"/>
  <c r="G550" i="28"/>
  <c r="G550" i="49"/>
  <c r="G550" i="32"/>
  <c r="G550" i="51"/>
  <c r="I569" i="27" l="1"/>
  <c r="I568" i="27" s="1"/>
  <c r="I567" i="36"/>
  <c r="I566" i="36" s="1"/>
  <c r="I569" i="42"/>
  <c r="I568" i="42" s="1"/>
  <c r="I567" i="48"/>
  <c r="I566" i="48" s="1"/>
  <c r="I567" i="29"/>
  <c r="I566" i="29" s="1"/>
  <c r="I567" i="24"/>
  <c r="I566" i="24" s="1"/>
  <c r="I567" i="37"/>
  <c r="I566" i="37" s="1"/>
  <c r="I567" i="32"/>
  <c r="I566" i="32" s="1"/>
  <c r="I567" i="44"/>
  <c r="I566" i="44" s="1"/>
  <c r="I567" i="39"/>
  <c r="I566" i="39" s="1"/>
  <c r="I567" i="52"/>
  <c r="I566" i="52" s="1"/>
  <c r="I567" i="47"/>
  <c r="I566" i="47" s="1"/>
  <c r="I567" i="38"/>
  <c r="I566" i="38" s="1"/>
  <c r="I567" i="41"/>
  <c r="I566" i="41" s="1"/>
  <c r="I567" i="46"/>
  <c r="I566" i="46" s="1"/>
  <c r="I567" i="49"/>
  <c r="I566" i="49" s="1"/>
  <c r="I567" i="31"/>
  <c r="I566" i="31" s="1"/>
  <c r="I567" i="15"/>
  <c r="I566" i="15" s="1"/>
  <c r="I567" i="43"/>
  <c r="I566" i="43" s="1"/>
  <c r="I567" i="35"/>
  <c r="I566" i="35" s="1"/>
  <c r="I567" i="40"/>
  <c r="I566" i="40" s="1"/>
  <c r="I567" i="50"/>
  <c r="I566" i="50" s="1"/>
  <c r="I567" i="51"/>
  <c r="I566" i="51" s="1"/>
  <c r="I567" i="28"/>
  <c r="I566" i="28" s="1"/>
  <c r="I567" i="45"/>
  <c r="I566" i="45" s="1"/>
  <c r="I569" i="25"/>
  <c r="I568" i="25" s="1"/>
  <c r="I567" i="34"/>
  <c r="I566" i="34" s="1"/>
  <c r="I567" i="33"/>
  <c r="I566" i="33" s="1"/>
  <c r="I569" i="26"/>
  <c r="I568" i="26" s="1"/>
  <c r="I569" i="30"/>
  <c r="I568" i="30" s="1"/>
  <c r="I567" i="14"/>
  <c r="I566" i="14" s="1"/>
  <c r="G551" i="29"/>
  <c r="G551" i="40"/>
  <c r="G551" i="39"/>
  <c r="G552" i="42"/>
  <c r="G551" i="49"/>
  <c r="G551" i="37"/>
  <c r="G551" i="24"/>
  <c r="G551" i="44"/>
  <c r="G552" i="30"/>
  <c r="G551" i="41"/>
  <c r="G551" i="46"/>
  <c r="G551" i="38"/>
  <c r="G551" i="50"/>
  <c r="G551" i="52"/>
  <c r="G551" i="47"/>
  <c r="G551" i="35"/>
  <c r="G551" i="48"/>
  <c r="G551" i="34"/>
  <c r="G551" i="45"/>
  <c r="G551" i="33"/>
  <c r="G551" i="28"/>
  <c r="G551" i="31"/>
  <c r="G552" i="26"/>
  <c r="G551" i="15"/>
  <c r="G551" i="14"/>
  <c r="G552" i="25"/>
  <c r="G551" i="32"/>
  <c r="G551" i="43"/>
  <c r="G551" i="36"/>
  <c r="G551" i="51"/>
  <c r="G552" i="27"/>
  <c r="I569" i="32" l="1"/>
  <c r="I568" i="32" s="1"/>
  <c r="I569" i="48"/>
  <c r="I568" i="48" s="1"/>
  <c r="I569" i="28"/>
  <c r="I568" i="28" s="1"/>
  <c r="I569" i="47"/>
  <c r="I568" i="47" s="1"/>
  <c r="I569" i="49"/>
  <c r="I568" i="49" s="1"/>
  <c r="I571" i="42"/>
  <c r="I570" i="42" s="1"/>
  <c r="I569" i="34"/>
  <c r="I568" i="34" s="1"/>
  <c r="I569" i="51"/>
  <c r="I568" i="51" s="1"/>
  <c r="I569" i="46"/>
  <c r="I568" i="46" s="1"/>
  <c r="I569" i="37"/>
  <c r="I568" i="37" s="1"/>
  <c r="I569" i="35"/>
  <c r="I568" i="35" s="1"/>
  <c r="I569" i="52"/>
  <c r="I568" i="52" s="1"/>
  <c r="I569" i="41"/>
  <c r="I568" i="41" s="1"/>
  <c r="I569" i="39"/>
  <c r="I568" i="39" s="1"/>
  <c r="I569" i="24"/>
  <c r="I568" i="24" s="1"/>
  <c r="I569" i="36"/>
  <c r="I568" i="36" s="1"/>
  <c r="I571" i="25"/>
  <c r="I570" i="25" s="1"/>
  <c r="I569" i="15"/>
  <c r="I568" i="15" s="1"/>
  <c r="I569" i="33"/>
  <c r="I568" i="33" s="1"/>
  <c r="I569" i="50"/>
  <c r="I568" i="50" s="1"/>
  <c r="I571" i="30"/>
  <c r="I570" i="30" s="1"/>
  <c r="I569" i="40"/>
  <c r="I568" i="40" s="1"/>
  <c r="I569" i="31"/>
  <c r="I568" i="31" s="1"/>
  <c r="I569" i="43"/>
  <c r="I568" i="43" s="1"/>
  <c r="I569" i="14"/>
  <c r="I568" i="14" s="1"/>
  <c r="I571" i="26"/>
  <c r="I570" i="26" s="1"/>
  <c r="I569" i="45"/>
  <c r="I568" i="45" s="1"/>
  <c r="I569" i="38"/>
  <c r="I568" i="38" s="1"/>
  <c r="I569" i="44"/>
  <c r="I568" i="44" s="1"/>
  <c r="I569" i="29"/>
  <c r="I568" i="29" s="1"/>
  <c r="I571" i="27"/>
  <c r="I570" i="27" s="1"/>
  <c r="G553" i="25"/>
  <c r="G553" i="27"/>
  <c r="G552" i="40"/>
  <c r="G552" i="36"/>
  <c r="G552" i="47"/>
  <c r="G552" i="52"/>
  <c r="G553" i="42"/>
  <c r="G552" i="32"/>
  <c r="G552" i="43"/>
  <c r="G552" i="24"/>
  <c r="G552" i="49"/>
  <c r="G552" i="37"/>
  <c r="G552" i="50"/>
  <c r="G552" i="38"/>
  <c r="G552" i="51"/>
  <c r="G552" i="44"/>
  <c r="G552" i="45"/>
  <c r="G552" i="46"/>
  <c r="G552" i="39"/>
  <c r="G552" i="14"/>
  <c r="G552" i="35"/>
  <c r="G552" i="31"/>
  <c r="G553" i="30"/>
  <c r="G552" i="15"/>
  <c r="G552" i="29"/>
  <c r="G553" i="26"/>
  <c r="G552" i="28"/>
  <c r="G552" i="34"/>
  <c r="G552" i="48"/>
  <c r="G552" i="33"/>
  <c r="G552" i="41"/>
  <c r="I571" i="44" l="1"/>
  <c r="I570" i="44" s="1"/>
  <c r="I571" i="52"/>
  <c r="I570" i="52" s="1"/>
  <c r="I571" i="51"/>
  <c r="I570" i="51" s="1"/>
  <c r="I571" i="38"/>
  <c r="I570" i="38" s="1"/>
  <c r="I571" i="47"/>
  <c r="I570" i="47" s="1"/>
  <c r="I571" i="36"/>
  <c r="I570" i="36" s="1"/>
  <c r="I571" i="45"/>
  <c r="I570" i="45" s="1"/>
  <c r="I571" i="33"/>
  <c r="I570" i="33" s="1"/>
  <c r="I571" i="28"/>
  <c r="I570" i="28" s="1"/>
  <c r="I571" i="35"/>
  <c r="I570" i="35" s="1"/>
  <c r="I571" i="14"/>
  <c r="I570" i="14" s="1"/>
  <c r="I571" i="50"/>
  <c r="I570" i="50" s="1"/>
  <c r="I571" i="24"/>
  <c r="I570" i="24" s="1"/>
  <c r="I571" i="40"/>
  <c r="I570" i="40" s="1"/>
  <c r="I573" i="42"/>
  <c r="I572" i="42" s="1"/>
  <c r="I571" i="48"/>
  <c r="I570" i="48" s="1"/>
  <c r="I573" i="26"/>
  <c r="I572" i="26" s="1"/>
  <c r="I571" i="15"/>
  <c r="I570" i="15" s="1"/>
  <c r="I571" i="39"/>
  <c r="I570" i="39" s="1"/>
  <c r="I571" i="37"/>
  <c r="I570" i="37" s="1"/>
  <c r="I571" i="43"/>
  <c r="I570" i="43" s="1"/>
  <c r="I573" i="27"/>
  <c r="I572" i="27" s="1"/>
  <c r="I571" i="31"/>
  <c r="I570" i="31" s="1"/>
  <c r="I571" i="34"/>
  <c r="I570" i="34" s="1"/>
  <c r="I571" i="29"/>
  <c r="I570" i="29" s="1"/>
  <c r="I573" i="30"/>
  <c r="I572" i="30" s="1"/>
  <c r="I571" i="46"/>
  <c r="I570" i="46" s="1"/>
  <c r="I571" i="49"/>
  <c r="I570" i="49" s="1"/>
  <c r="I571" i="32"/>
  <c r="I570" i="32" s="1"/>
  <c r="I573" i="25"/>
  <c r="I572" i="25" s="1"/>
  <c r="I571" i="41"/>
  <c r="I570" i="41" s="1"/>
  <c r="G553" i="45"/>
  <c r="G554" i="30"/>
  <c r="G553" i="43"/>
  <c r="G553" i="48"/>
  <c r="G553" i="24"/>
  <c r="G553" i="33"/>
  <c r="G553" i="51"/>
  <c r="G553" i="14"/>
  <c r="G553" i="35"/>
  <c r="G554" i="27"/>
  <c r="G553" i="28"/>
  <c r="G554" i="42"/>
  <c r="G553" i="31"/>
  <c r="G553" i="52"/>
  <c r="G553" i="15"/>
  <c r="G553" i="44"/>
  <c r="G553" i="39"/>
  <c r="G553" i="38"/>
  <c r="G553" i="40"/>
  <c r="G553" i="32"/>
  <c r="G553" i="37"/>
  <c r="G553" i="36"/>
  <c r="G554" i="26"/>
  <c r="G553" i="46"/>
  <c r="G554" i="25"/>
  <c r="G553" i="41"/>
  <c r="G553" i="49"/>
  <c r="G553" i="29"/>
  <c r="G553" i="47"/>
  <c r="G553" i="50"/>
  <c r="G553" i="34"/>
  <c r="I573" i="36" l="1"/>
  <c r="I572" i="36" s="1"/>
  <c r="I573" i="15"/>
  <c r="I572" i="15" s="1"/>
  <c r="I573" i="32"/>
  <c r="I572" i="32" s="1"/>
  <c r="I573" i="24"/>
  <c r="I572" i="24" s="1"/>
  <c r="I573" i="28"/>
  <c r="I572" i="28" s="1"/>
  <c r="I573" i="48"/>
  <c r="I572" i="48" s="1"/>
  <c r="I573" i="34"/>
  <c r="I572" i="34" s="1"/>
  <c r="I573" i="50"/>
  <c r="I572" i="50" s="1"/>
  <c r="I573" i="33"/>
  <c r="I572" i="33" s="1"/>
  <c r="I575" i="25"/>
  <c r="I574" i="25" s="1"/>
  <c r="I573" i="40"/>
  <c r="I572" i="40" s="1"/>
  <c r="I573" i="52"/>
  <c r="I572" i="52" s="1"/>
  <c r="I575" i="27"/>
  <c r="I574" i="27" s="1"/>
  <c r="I573" i="43"/>
  <c r="I572" i="43" s="1"/>
  <c r="I573" i="44"/>
  <c r="I572" i="44" s="1"/>
  <c r="I573" i="47"/>
  <c r="I572" i="47" s="1"/>
  <c r="I573" i="49"/>
  <c r="I572" i="49" s="1"/>
  <c r="I573" i="37"/>
  <c r="I572" i="37" s="1"/>
  <c r="I573" i="38"/>
  <c r="I572" i="38" s="1"/>
  <c r="I573" i="31"/>
  <c r="I572" i="31" s="1"/>
  <c r="I573" i="35"/>
  <c r="I572" i="35" s="1"/>
  <c r="I575" i="30"/>
  <c r="I574" i="30" s="1"/>
  <c r="I575" i="26"/>
  <c r="I574" i="26" s="1"/>
  <c r="I573" i="29"/>
  <c r="I572" i="29" s="1"/>
  <c r="I573" i="41"/>
  <c r="I572" i="41" s="1"/>
  <c r="I573" i="46"/>
  <c r="I572" i="46" s="1"/>
  <c r="I573" i="39"/>
  <c r="I572" i="39" s="1"/>
  <c r="I575" i="42"/>
  <c r="I574" i="42" s="1"/>
  <c r="I573" i="14"/>
  <c r="I572" i="14" s="1"/>
  <c r="I573" i="45"/>
  <c r="I572" i="45" s="1"/>
  <c r="I573" i="51"/>
  <c r="I572" i="51" s="1"/>
  <c r="G554" i="34"/>
  <c r="G555" i="26"/>
  <c r="G554" i="45"/>
  <c r="G555" i="27"/>
  <c r="G554" i="43"/>
  <c r="G554" i="40"/>
  <c r="G554" i="51"/>
  <c r="G555" i="25"/>
  <c r="G554" i="35"/>
  <c r="G554" i="36"/>
  <c r="G554" i="44"/>
  <c r="G554" i="31"/>
  <c r="G554" i="46"/>
  <c r="G554" i="39"/>
  <c r="G555" i="42"/>
  <c r="G554" i="24"/>
  <c r="G554" i="41"/>
  <c r="G554" i="28"/>
  <c r="G554" i="49"/>
  <c r="G554" i="52"/>
  <c r="G555" i="30"/>
  <c r="G554" i="33"/>
  <c r="G554" i="50"/>
  <c r="G554" i="48"/>
  <c r="G554" i="14"/>
  <c r="G554" i="47"/>
  <c r="G554" i="32"/>
  <c r="G554" i="38"/>
  <c r="G554" i="37"/>
  <c r="G554" i="29"/>
  <c r="G554" i="15"/>
  <c r="I575" i="15" l="1"/>
  <c r="I574" i="15" s="1"/>
  <c r="I575" i="43"/>
  <c r="I574" i="43" s="1"/>
  <c r="I575" i="41"/>
  <c r="I574" i="41" s="1"/>
  <c r="I575" i="36"/>
  <c r="I574" i="36" s="1"/>
  <c r="I575" i="35"/>
  <c r="I574" i="35" s="1"/>
  <c r="I577" i="27"/>
  <c r="I576" i="27" s="1"/>
  <c r="I575" i="29"/>
  <c r="I574" i="29" s="1"/>
  <c r="I575" i="47"/>
  <c r="I574" i="47" s="1"/>
  <c r="I575" i="50"/>
  <c r="I574" i="50" s="1"/>
  <c r="I575" i="52"/>
  <c r="I574" i="52" s="1"/>
  <c r="I575" i="24"/>
  <c r="I574" i="24" s="1"/>
  <c r="I575" i="46"/>
  <c r="I574" i="46" s="1"/>
  <c r="I577" i="25"/>
  <c r="I576" i="25" s="1"/>
  <c r="I575" i="45"/>
  <c r="I574" i="45" s="1"/>
  <c r="I575" i="37"/>
  <c r="I574" i="37" s="1"/>
  <c r="I575" i="14"/>
  <c r="I574" i="14" s="1"/>
  <c r="I575" i="33"/>
  <c r="I574" i="33" s="1"/>
  <c r="I575" i="49"/>
  <c r="I574" i="49" s="1"/>
  <c r="I577" i="42"/>
  <c r="I576" i="42" s="1"/>
  <c r="I575" i="31"/>
  <c r="I574" i="31" s="1"/>
  <c r="I575" i="51"/>
  <c r="I574" i="51" s="1"/>
  <c r="I577" i="26"/>
  <c r="I576" i="26" s="1"/>
  <c r="I575" i="38"/>
  <c r="I574" i="38" s="1"/>
  <c r="I575" i="48"/>
  <c r="I574" i="48" s="1"/>
  <c r="I577" i="30"/>
  <c r="I576" i="30" s="1"/>
  <c r="I575" i="28"/>
  <c r="I574" i="28" s="1"/>
  <c r="I575" i="39"/>
  <c r="I574" i="39" s="1"/>
  <c r="I575" i="44"/>
  <c r="I574" i="44" s="1"/>
  <c r="I575" i="40"/>
  <c r="I574" i="40" s="1"/>
  <c r="I575" i="34"/>
  <c r="I574" i="34" s="1"/>
  <c r="I575" i="32"/>
  <c r="I574" i="32" s="1"/>
  <c r="G556" i="42"/>
  <c r="G555" i="29"/>
  <c r="G555" i="43"/>
  <c r="G556" i="30"/>
  <c r="G555" i="47"/>
  <c r="G555" i="45"/>
  <c r="G556" i="26"/>
  <c r="G555" i="38"/>
  <c r="G555" i="24"/>
  <c r="G555" i="49"/>
  <c r="G555" i="35"/>
  <c r="G555" i="37"/>
  <c r="G555" i="36"/>
  <c r="G555" i="48"/>
  <c r="G555" i="39"/>
  <c r="G555" i="33"/>
  <c r="G555" i="32"/>
  <c r="G555" i="44"/>
  <c r="G555" i="14"/>
  <c r="G555" i="28"/>
  <c r="G555" i="50"/>
  <c r="G555" i="40"/>
  <c r="G555" i="51"/>
  <c r="G556" i="25"/>
  <c r="G555" i="31"/>
  <c r="G556" i="27"/>
  <c r="G555" i="15"/>
  <c r="G555" i="46"/>
  <c r="G555" i="34"/>
  <c r="G555" i="41"/>
  <c r="G555" i="52"/>
  <c r="I577" i="45" l="1"/>
  <c r="I576" i="45" s="1"/>
  <c r="I579" i="27"/>
  <c r="I578" i="27" s="1"/>
  <c r="I577" i="28"/>
  <c r="I576" i="28" s="1"/>
  <c r="I577" i="33"/>
  <c r="I576" i="33" s="1"/>
  <c r="I577" i="35"/>
  <c r="I576" i="35" s="1"/>
  <c r="I579" i="30"/>
  <c r="I578" i="30" s="1"/>
  <c r="I577" i="48"/>
  <c r="I576" i="48" s="1"/>
  <c r="I577" i="46"/>
  <c r="I576" i="46" s="1"/>
  <c r="I577" i="36"/>
  <c r="I576" i="36" s="1"/>
  <c r="I577" i="31"/>
  <c r="I576" i="31" s="1"/>
  <c r="I577" i="14"/>
  <c r="I576" i="14" s="1"/>
  <c r="I577" i="47"/>
  <c r="I576" i="47" s="1"/>
  <c r="I577" i="49"/>
  <c r="I576" i="49" s="1"/>
  <c r="I577" i="43"/>
  <c r="I576" i="43" s="1"/>
  <c r="I579" i="26"/>
  <c r="I578" i="26" s="1"/>
  <c r="I577" i="40"/>
  <c r="I576" i="40" s="1"/>
  <c r="I577" i="15"/>
  <c r="I576" i="15" s="1"/>
  <c r="I579" i="25"/>
  <c r="I578" i="25" s="1"/>
  <c r="I577" i="44"/>
  <c r="I576" i="44" s="1"/>
  <c r="I577" i="37"/>
  <c r="I576" i="37" s="1"/>
  <c r="I577" i="24"/>
  <c r="I576" i="24" s="1"/>
  <c r="I577" i="29"/>
  <c r="I576" i="29" s="1"/>
  <c r="I577" i="52"/>
  <c r="I576" i="52" s="1"/>
  <c r="I577" i="34"/>
  <c r="I576" i="34" s="1"/>
  <c r="I577" i="50"/>
  <c r="I576" i="50" s="1"/>
  <c r="I577" i="51"/>
  <c r="I576" i="51" s="1"/>
  <c r="I577" i="32"/>
  <c r="I576" i="32" s="1"/>
  <c r="I577" i="39"/>
  <c r="I576" i="39" s="1"/>
  <c r="I577" i="38"/>
  <c r="I576" i="38" s="1"/>
  <c r="I579" i="42"/>
  <c r="I578" i="42" s="1"/>
  <c r="I577" i="41"/>
  <c r="I576" i="41" s="1"/>
  <c r="G556" i="44"/>
  <c r="G556" i="28"/>
  <c r="G556" i="49"/>
  <c r="G556" i="46"/>
  <c r="G557" i="30"/>
  <c r="G556" i="39"/>
  <c r="G556" i="48"/>
  <c r="G556" i="38"/>
  <c r="G556" i="37"/>
  <c r="G556" i="45"/>
  <c r="G556" i="33"/>
  <c r="G556" i="15"/>
  <c r="G557" i="26"/>
  <c r="G557" i="25"/>
  <c r="G556" i="36"/>
  <c r="G556" i="52"/>
  <c r="G557" i="27"/>
  <c r="G556" i="50"/>
  <c r="G556" i="32"/>
  <c r="G556" i="47"/>
  <c r="G556" i="29"/>
  <c r="G556" i="34"/>
  <c r="G556" i="51"/>
  <c r="G556" i="41"/>
  <c r="G556" i="40"/>
  <c r="G556" i="31"/>
  <c r="G556" i="35"/>
  <c r="G556" i="43"/>
  <c r="G556" i="24"/>
  <c r="G556" i="14"/>
  <c r="G557" i="42"/>
  <c r="I579" i="31" l="1"/>
  <c r="I578" i="31" s="1"/>
  <c r="I579" i="29"/>
  <c r="I578" i="29" s="1"/>
  <c r="I581" i="27"/>
  <c r="I580" i="27" s="1"/>
  <c r="I579" i="45"/>
  <c r="I578" i="45" s="1"/>
  <c r="I579" i="37"/>
  <c r="I578" i="37" s="1"/>
  <c r="I579" i="46"/>
  <c r="I578" i="46" s="1"/>
  <c r="I579" i="33"/>
  <c r="I578" i="33" s="1"/>
  <c r="I579" i="34"/>
  <c r="I578" i="34" s="1"/>
  <c r="I579" i="40"/>
  <c r="I578" i="40" s="1"/>
  <c r="I579" i="47"/>
  <c r="I578" i="47" s="1"/>
  <c r="I581" i="25"/>
  <c r="I580" i="25" s="1"/>
  <c r="I581" i="30"/>
  <c r="I580" i="30" s="1"/>
  <c r="I579" i="38"/>
  <c r="I578" i="38" s="1"/>
  <c r="I579" i="49"/>
  <c r="I578" i="49" s="1"/>
  <c r="I579" i="35"/>
  <c r="I578" i="35" s="1"/>
  <c r="I579" i="24"/>
  <c r="I578" i="24" s="1"/>
  <c r="I579" i="41"/>
  <c r="I578" i="41" s="1"/>
  <c r="I579" i="32"/>
  <c r="I578" i="32" s="1"/>
  <c r="I579" i="52"/>
  <c r="I578" i="52" s="1"/>
  <c r="I581" i="26"/>
  <c r="I580" i="26" s="1"/>
  <c r="I579" i="48"/>
  <c r="I578" i="48" s="1"/>
  <c r="I579" i="28"/>
  <c r="I578" i="28" s="1"/>
  <c r="I581" i="42"/>
  <c r="I580" i="42" s="1"/>
  <c r="I579" i="43"/>
  <c r="I578" i="43" s="1"/>
  <c r="I579" i="51"/>
  <c r="I578" i="51" s="1"/>
  <c r="I579" i="50"/>
  <c r="I578" i="50" s="1"/>
  <c r="I579" i="36"/>
  <c r="I578" i="36" s="1"/>
  <c r="I579" i="15"/>
  <c r="I578" i="15" s="1"/>
  <c r="I579" i="39"/>
  <c r="I578" i="39" s="1"/>
  <c r="I579" i="44"/>
  <c r="I578" i="44" s="1"/>
  <c r="I579" i="14"/>
  <c r="I578" i="14" s="1"/>
  <c r="G557" i="40"/>
  <c r="G557" i="29"/>
  <c r="G557" i="35"/>
  <c r="G557" i="52"/>
  <c r="G557" i="50"/>
  <c r="G557" i="34"/>
  <c r="G558" i="27"/>
  <c r="G557" i="41"/>
  <c r="G557" i="46"/>
  <c r="G557" i="36"/>
  <c r="G558" i="26"/>
  <c r="G557" i="43"/>
  <c r="G557" i="39"/>
  <c r="G557" i="31"/>
  <c r="G557" i="48"/>
  <c r="G557" i="49"/>
  <c r="G557" i="14"/>
  <c r="G558" i="30"/>
  <c r="G557" i="45"/>
  <c r="G557" i="51"/>
  <c r="G557" i="28"/>
  <c r="G558" i="42"/>
  <c r="G557" i="24"/>
  <c r="G557" i="44"/>
  <c r="G557" i="32"/>
  <c r="G558" i="25"/>
  <c r="G557" i="37"/>
  <c r="G557" i="33"/>
  <c r="G557" i="38"/>
  <c r="G557" i="15"/>
  <c r="G557" i="47"/>
  <c r="I581" i="34" l="1"/>
  <c r="I580" i="34" s="1"/>
  <c r="I581" i="43"/>
  <c r="I580" i="43" s="1"/>
  <c r="I581" i="24"/>
  <c r="I580" i="24" s="1"/>
  <c r="I583" i="30"/>
  <c r="I582" i="30" s="1"/>
  <c r="I583" i="26"/>
  <c r="I582" i="26" s="1"/>
  <c r="I581" i="52"/>
  <c r="I580" i="52" s="1"/>
  <c r="I581" i="33"/>
  <c r="I580" i="33" s="1"/>
  <c r="I581" i="32"/>
  <c r="I580" i="32" s="1"/>
  <c r="I581" i="15"/>
  <c r="I580" i="15" s="1"/>
  <c r="I581" i="45"/>
  <c r="I580" i="45" s="1"/>
  <c r="I583" i="42"/>
  <c r="I582" i="42" s="1"/>
  <c r="I581" i="14"/>
  <c r="I580" i="14" s="1"/>
  <c r="I581" i="36"/>
  <c r="I580" i="36" s="1"/>
  <c r="I581" i="35"/>
  <c r="I580" i="35" s="1"/>
  <c r="I583" i="25"/>
  <c r="I582" i="25" s="1"/>
  <c r="I583" i="27"/>
  <c r="I582" i="27" s="1"/>
  <c r="I581" i="44"/>
  <c r="I580" i="44" s="1"/>
  <c r="I581" i="50"/>
  <c r="I580" i="50" s="1"/>
  <c r="I581" i="28"/>
  <c r="I580" i="28" s="1"/>
  <c r="I581" i="49"/>
  <c r="I580" i="49" s="1"/>
  <c r="I581" i="46"/>
  <c r="I580" i="46" s="1"/>
  <c r="I581" i="29"/>
  <c r="I580" i="29" s="1"/>
  <c r="I581" i="47"/>
  <c r="I580" i="47" s="1"/>
  <c r="I581" i="39"/>
  <c r="I580" i="39" s="1"/>
  <c r="I581" i="38"/>
  <c r="I580" i="38" s="1"/>
  <c r="I581" i="37"/>
  <c r="I580" i="37" s="1"/>
  <c r="I581" i="51"/>
  <c r="I580" i="51" s="1"/>
  <c r="I581" i="48"/>
  <c r="I580" i="48" s="1"/>
  <c r="I581" i="41"/>
  <c r="I580" i="41" s="1"/>
  <c r="I581" i="40"/>
  <c r="I580" i="40" s="1"/>
  <c r="I581" i="31"/>
  <c r="I580" i="31" s="1"/>
  <c r="G558" i="28"/>
  <c r="G558" i="35"/>
  <c r="G558" i="45"/>
  <c r="G558" i="15"/>
  <c r="G558" i="41"/>
  <c r="G559" i="30"/>
  <c r="G558" i="24"/>
  <c r="G558" i="47"/>
  <c r="G558" i="37"/>
  <c r="G558" i="32"/>
  <c r="G558" i="51"/>
  <c r="G558" i="33"/>
  <c r="G559" i="27"/>
  <c r="G558" i="29"/>
  <c r="G558" i="39"/>
  <c r="G558" i="50"/>
  <c r="G558" i="44"/>
  <c r="G558" i="31"/>
  <c r="G559" i="42"/>
  <c r="G558" i="52"/>
  <c r="G558" i="48"/>
  <c r="G559" i="25"/>
  <c r="G558" i="46"/>
  <c r="G559" i="26"/>
  <c r="G558" i="14"/>
  <c r="G558" i="40"/>
  <c r="G558" i="34"/>
  <c r="G558" i="36"/>
  <c r="G558" i="38"/>
  <c r="G558" i="49"/>
  <c r="G558" i="43"/>
  <c r="I583" i="40" l="1"/>
  <c r="I582" i="40" s="1"/>
  <c r="I583" i="50"/>
  <c r="I582" i="50" s="1"/>
  <c r="I583" i="52"/>
  <c r="I582" i="52" s="1"/>
  <c r="I583" i="29"/>
  <c r="I582" i="29" s="1"/>
  <c r="I583" i="41"/>
  <c r="I582" i="41" s="1"/>
  <c r="I583" i="15"/>
  <c r="I582" i="15" s="1"/>
  <c r="I583" i="34"/>
  <c r="I582" i="34" s="1"/>
  <c r="I583" i="49"/>
  <c r="I582" i="49" s="1"/>
  <c r="I583" i="14"/>
  <c r="I582" i="14" s="1"/>
  <c r="I585" i="30"/>
  <c r="I584" i="30" s="1"/>
  <c r="I583" i="39"/>
  <c r="I582" i="39" s="1"/>
  <c r="I585" i="27"/>
  <c r="I584" i="27" s="1"/>
  <c r="I583" i="32"/>
  <c r="I582" i="32" s="1"/>
  <c r="I583" i="45"/>
  <c r="I582" i="45" s="1"/>
  <c r="I583" i="44"/>
  <c r="I582" i="44" s="1"/>
  <c r="I583" i="38"/>
  <c r="I582" i="38" s="1"/>
  <c r="I585" i="26"/>
  <c r="I584" i="26" s="1"/>
  <c r="I585" i="25"/>
  <c r="I584" i="25" s="1"/>
  <c r="I585" i="42"/>
  <c r="I584" i="42" s="1"/>
  <c r="I583" i="33"/>
  <c r="I582" i="33" s="1"/>
  <c r="I583" i="37"/>
  <c r="I582" i="37" s="1"/>
  <c r="I583" i="35"/>
  <c r="I582" i="35" s="1"/>
  <c r="I583" i="43"/>
  <c r="I582" i="43" s="1"/>
  <c r="I583" i="36"/>
  <c r="I582" i="36" s="1"/>
  <c r="I583" i="46"/>
  <c r="I582" i="46" s="1"/>
  <c r="I583" i="48"/>
  <c r="I582" i="48" s="1"/>
  <c r="I583" i="31"/>
  <c r="I582" i="31" s="1"/>
  <c r="I583" i="51"/>
  <c r="I582" i="51" s="1"/>
  <c r="I583" i="47"/>
  <c r="I582" i="47" s="1"/>
  <c r="I583" i="28"/>
  <c r="I582" i="28" s="1"/>
  <c r="I583" i="24"/>
  <c r="I582" i="24" s="1"/>
  <c r="G559" i="24"/>
  <c r="G559" i="45"/>
  <c r="G560" i="25"/>
  <c r="G559" i="46"/>
  <c r="G559" i="49"/>
  <c r="G559" i="50"/>
  <c r="G559" i="44"/>
  <c r="G559" i="52"/>
  <c r="G559" i="14"/>
  <c r="G559" i="43"/>
  <c r="G559" i="34"/>
  <c r="G560" i="27"/>
  <c r="G559" i="37"/>
  <c r="G559" i="48"/>
  <c r="G559" i="31"/>
  <c r="G560" i="42"/>
  <c r="G559" i="33"/>
  <c r="G559" i="35"/>
  <c r="G559" i="51"/>
  <c r="G560" i="30"/>
  <c r="G559" i="36"/>
  <c r="G559" i="40"/>
  <c r="G559" i="41"/>
  <c r="G559" i="32"/>
  <c r="G560" i="26"/>
  <c r="G559" i="29"/>
  <c r="G559" i="39"/>
  <c r="G559" i="47"/>
  <c r="G559" i="15"/>
  <c r="G559" i="38"/>
  <c r="G559" i="28"/>
  <c r="I587" i="30" l="1"/>
  <c r="I586" i="30" s="1"/>
  <c r="I585" i="50"/>
  <c r="I584" i="50" s="1"/>
  <c r="I585" i="35"/>
  <c r="I584" i="35" s="1"/>
  <c r="I585" i="37"/>
  <c r="I584" i="37" s="1"/>
  <c r="I585" i="14"/>
  <c r="I584" i="14" s="1"/>
  <c r="I585" i="46"/>
  <c r="I584" i="46" s="1"/>
  <c r="I585" i="36"/>
  <c r="I584" i="36" s="1"/>
  <c r="I585" i="38"/>
  <c r="I584" i="38" s="1"/>
  <c r="I585" i="29"/>
  <c r="I584" i="29" s="1"/>
  <c r="I585" i="51"/>
  <c r="I584" i="51" s="1"/>
  <c r="I585" i="33"/>
  <c r="I584" i="33" s="1"/>
  <c r="I587" i="27"/>
  <c r="I586" i="27" s="1"/>
  <c r="I585" i="49"/>
  <c r="I584" i="49" s="1"/>
  <c r="I587" i="25"/>
  <c r="I586" i="25" s="1"/>
  <c r="I585" i="28"/>
  <c r="I584" i="28" s="1"/>
  <c r="I585" i="15"/>
  <c r="I584" i="15" s="1"/>
  <c r="I587" i="26"/>
  <c r="I586" i="26" s="1"/>
  <c r="I585" i="41"/>
  <c r="I584" i="41" s="1"/>
  <c r="I587" i="42"/>
  <c r="I586" i="42" s="1"/>
  <c r="I585" i="34"/>
  <c r="I584" i="34" s="1"/>
  <c r="I585" i="52"/>
  <c r="I584" i="52" s="1"/>
  <c r="I585" i="45"/>
  <c r="I584" i="45" s="1"/>
  <c r="I585" i="48"/>
  <c r="I584" i="48" s="1"/>
  <c r="I585" i="47"/>
  <c r="I584" i="47" s="1"/>
  <c r="I585" i="32"/>
  <c r="I584" i="32" s="1"/>
  <c r="I585" i="40"/>
  <c r="I584" i="40" s="1"/>
  <c r="I585" i="31"/>
  <c r="I584" i="31" s="1"/>
  <c r="I585" i="43"/>
  <c r="I584" i="43" s="1"/>
  <c r="I585" i="44"/>
  <c r="I584" i="44" s="1"/>
  <c r="I585" i="24"/>
  <c r="I584" i="24" s="1"/>
  <c r="I585" i="39"/>
  <c r="I584" i="39" s="1"/>
  <c r="G561" i="42"/>
  <c r="G560" i="40"/>
  <c r="G560" i="46"/>
  <c r="G561" i="30"/>
  <c r="G560" i="29"/>
  <c r="G560" i="45"/>
  <c r="G560" i="41"/>
  <c r="G560" i="48"/>
  <c r="G560" i="35"/>
  <c r="G560" i="37"/>
  <c r="G561" i="25"/>
  <c r="G560" i="31"/>
  <c r="G560" i="36"/>
  <c r="G560" i="15"/>
  <c r="G560" i="52"/>
  <c r="G560" i="14"/>
  <c r="G560" i="43"/>
  <c r="G560" i="28"/>
  <c r="G560" i="47"/>
  <c r="G560" i="24"/>
  <c r="G560" i="38"/>
  <c r="G560" i="32"/>
  <c r="G560" i="39"/>
  <c r="G560" i="49"/>
  <c r="G560" i="44"/>
  <c r="G561" i="27"/>
  <c r="G560" i="33"/>
  <c r="G560" i="50"/>
  <c r="G561" i="26"/>
  <c r="G560" i="34"/>
  <c r="G560" i="51"/>
  <c r="I587" i="45" l="1"/>
  <c r="I586" i="45" s="1"/>
  <c r="I589" i="25"/>
  <c r="I588" i="25" s="1"/>
  <c r="I587" i="24"/>
  <c r="I586" i="24" s="1"/>
  <c r="I587" i="52"/>
  <c r="I586" i="52" s="1"/>
  <c r="I587" i="29"/>
  <c r="I586" i="29" s="1"/>
  <c r="I589" i="30"/>
  <c r="I588" i="30" s="1"/>
  <c r="I587" i="14"/>
  <c r="I586" i="14" s="1"/>
  <c r="I587" i="34"/>
  <c r="I586" i="34" s="1"/>
  <c r="I589" i="27"/>
  <c r="I588" i="27" s="1"/>
  <c r="I587" i="38"/>
  <c r="I586" i="38" s="1"/>
  <c r="I587" i="47"/>
  <c r="I586" i="47" s="1"/>
  <c r="I587" i="15"/>
  <c r="I586" i="15" s="1"/>
  <c r="I587" i="37"/>
  <c r="I586" i="37" s="1"/>
  <c r="I587" i="46"/>
  <c r="I586" i="46" s="1"/>
  <c r="I587" i="51"/>
  <c r="I586" i="51" s="1"/>
  <c r="I589" i="26"/>
  <c r="I588" i="26" s="1"/>
  <c r="I587" i="44"/>
  <c r="I586" i="44" s="1"/>
  <c r="I587" i="39"/>
  <c r="I586" i="39" s="1"/>
  <c r="I587" i="28"/>
  <c r="I586" i="28" s="1"/>
  <c r="I587" i="36"/>
  <c r="I586" i="36" s="1"/>
  <c r="I587" i="35"/>
  <c r="I586" i="35" s="1"/>
  <c r="I587" i="40"/>
  <c r="I586" i="40" s="1"/>
  <c r="I587" i="41"/>
  <c r="I586" i="41" s="1"/>
  <c r="I587" i="50"/>
  <c r="I586" i="50" s="1"/>
  <c r="I587" i="49"/>
  <c r="I586" i="49" s="1"/>
  <c r="I587" i="32"/>
  <c r="I586" i="32" s="1"/>
  <c r="I587" i="43"/>
  <c r="I586" i="43" s="1"/>
  <c r="I587" i="31"/>
  <c r="I586" i="31" s="1"/>
  <c r="I587" i="48"/>
  <c r="I586" i="48" s="1"/>
  <c r="I589" i="42"/>
  <c r="I588" i="42" s="1"/>
  <c r="I587" i="33"/>
  <c r="I586" i="33" s="1"/>
  <c r="G561" i="51"/>
  <c r="G561" i="39"/>
  <c r="G561" i="38"/>
  <c r="G561" i="34"/>
  <c r="G561" i="45"/>
  <c r="G562" i="26"/>
  <c r="G561" i="33"/>
  <c r="G561" i="32"/>
  <c r="G562" i="30"/>
  <c r="G561" i="31"/>
  <c r="G561" i="28"/>
  <c r="G562" i="42"/>
  <c r="G561" i="52"/>
  <c r="G561" i="37"/>
  <c r="G561" i="15"/>
  <c r="G561" i="40"/>
  <c r="G561" i="14"/>
  <c r="G561" i="43"/>
  <c r="G561" i="24"/>
  <c r="G561" i="49"/>
  <c r="G562" i="25"/>
  <c r="G562" i="27"/>
  <c r="G561" i="47"/>
  <c r="G561" i="44"/>
  <c r="G561" i="41"/>
  <c r="G561" i="36"/>
  <c r="G561" i="46"/>
  <c r="G561" i="29"/>
  <c r="G561" i="35"/>
  <c r="G561" i="50"/>
  <c r="G561" i="48"/>
  <c r="I589" i="46" l="1"/>
  <c r="I588" i="46" s="1"/>
  <c r="I589" i="40"/>
  <c r="I588" i="40" s="1"/>
  <c r="I589" i="49"/>
  <c r="I588" i="49" s="1"/>
  <c r="I589" i="37"/>
  <c r="I588" i="37" s="1"/>
  <c r="I589" i="45"/>
  <c r="I588" i="45" s="1"/>
  <c r="I589" i="34"/>
  <c r="I588" i="34" s="1"/>
  <c r="I589" i="31"/>
  <c r="I588" i="31" s="1"/>
  <c r="I589" i="50"/>
  <c r="I588" i="50" s="1"/>
  <c r="I589" i="36"/>
  <c r="I588" i="36" s="1"/>
  <c r="I591" i="26"/>
  <c r="I590" i="26" s="1"/>
  <c r="I589" i="15"/>
  <c r="I588" i="15" s="1"/>
  <c r="I589" i="52"/>
  <c r="I588" i="52" s="1"/>
  <c r="I591" i="30"/>
  <c r="I590" i="30" s="1"/>
  <c r="I589" i="38"/>
  <c r="I588" i="38" s="1"/>
  <c r="I589" i="48"/>
  <c r="I588" i="48" s="1"/>
  <c r="I589" i="35"/>
  <c r="I588" i="35" s="1"/>
  <c r="I589" i="41"/>
  <c r="I588" i="41" s="1"/>
  <c r="I589" i="47"/>
  <c r="I588" i="47" s="1"/>
  <c r="I589" i="24"/>
  <c r="I588" i="24" s="1"/>
  <c r="I591" i="42"/>
  <c r="I590" i="42" s="1"/>
  <c r="I589" i="32"/>
  <c r="I588" i="32" s="1"/>
  <c r="I589" i="39"/>
  <c r="I588" i="39" s="1"/>
  <c r="I591" i="25"/>
  <c r="I590" i="25" s="1"/>
  <c r="I589" i="29"/>
  <c r="I588" i="29" s="1"/>
  <c r="I589" i="44"/>
  <c r="I588" i="44" s="1"/>
  <c r="I591" i="27"/>
  <c r="I590" i="27" s="1"/>
  <c r="I589" i="43"/>
  <c r="I588" i="43" s="1"/>
  <c r="I589" i="28"/>
  <c r="I588" i="28" s="1"/>
  <c r="I589" i="33"/>
  <c r="I588" i="33" s="1"/>
  <c r="I589" i="51"/>
  <c r="I588" i="51" s="1"/>
  <c r="I589" i="14"/>
  <c r="I588" i="14" s="1"/>
  <c r="G562" i="15"/>
  <c r="G563" i="27"/>
  <c r="G562" i="50"/>
  <c r="G562" i="45"/>
  <c r="G562" i="44"/>
  <c r="G562" i="52"/>
  <c r="G562" i="49"/>
  <c r="G562" i="48"/>
  <c r="G562" i="31"/>
  <c r="G563" i="42"/>
  <c r="G562" i="14"/>
  <c r="G562" i="24"/>
  <c r="G562" i="29"/>
  <c r="G562" i="39"/>
  <c r="G562" i="37"/>
  <c r="G562" i="47"/>
  <c r="G562" i="38"/>
  <c r="G562" i="43"/>
  <c r="G563" i="25"/>
  <c r="G562" i="40"/>
  <c r="G562" i="32"/>
  <c r="G563" i="30"/>
  <c r="G562" i="46"/>
  <c r="G562" i="36"/>
  <c r="G562" i="41"/>
  <c r="G562" i="35"/>
  <c r="G562" i="51"/>
  <c r="G562" i="33"/>
  <c r="G562" i="34"/>
  <c r="G562" i="28"/>
  <c r="G563" i="26"/>
  <c r="I591" i="51" l="1"/>
  <c r="I590" i="51" s="1"/>
  <c r="I591" i="47"/>
  <c r="I590" i="47" s="1"/>
  <c r="I591" i="40"/>
  <c r="I590" i="40" s="1"/>
  <c r="I591" i="39"/>
  <c r="I590" i="39" s="1"/>
  <c r="I591" i="44"/>
  <c r="I590" i="44" s="1"/>
  <c r="I591" i="45"/>
  <c r="I590" i="45" s="1"/>
  <c r="I591" i="32"/>
  <c r="I590" i="32" s="1"/>
  <c r="I591" i="28"/>
  <c r="I590" i="28" s="1"/>
  <c r="I591" i="35"/>
  <c r="I590" i="35" s="1"/>
  <c r="I591" i="52"/>
  <c r="I590" i="52" s="1"/>
  <c r="I591" i="37"/>
  <c r="I590" i="37" s="1"/>
  <c r="I591" i="29"/>
  <c r="I590" i="29" s="1"/>
  <c r="I593" i="42"/>
  <c r="I592" i="42" s="1"/>
  <c r="I591" i="50"/>
  <c r="I590" i="50" s="1"/>
  <c r="I593" i="26"/>
  <c r="I592" i="26" s="1"/>
  <c r="I591" i="34"/>
  <c r="I590" i="34" s="1"/>
  <c r="I591" i="41"/>
  <c r="I590" i="41" s="1"/>
  <c r="I591" i="46"/>
  <c r="I590" i="46" s="1"/>
  <c r="I593" i="25"/>
  <c r="I592" i="25" s="1"/>
  <c r="I591" i="24"/>
  <c r="I590" i="24" s="1"/>
  <c r="I591" i="31"/>
  <c r="I590" i="31" s="1"/>
  <c r="I593" i="27"/>
  <c r="I592" i="27" s="1"/>
  <c r="I591" i="38"/>
  <c r="I590" i="38" s="1"/>
  <c r="I591" i="33"/>
  <c r="I590" i="33" s="1"/>
  <c r="I591" i="36"/>
  <c r="I590" i="36" s="1"/>
  <c r="I593" i="30"/>
  <c r="I592" i="30" s="1"/>
  <c r="I591" i="43"/>
  <c r="I590" i="43" s="1"/>
  <c r="I591" i="14"/>
  <c r="I590" i="14" s="1"/>
  <c r="I591" i="48"/>
  <c r="I590" i="48" s="1"/>
  <c r="I591" i="15"/>
  <c r="I590" i="15" s="1"/>
  <c r="I591" i="49"/>
  <c r="I590" i="49" s="1"/>
  <c r="G563" i="37"/>
  <c r="G563" i="48"/>
  <c r="G563" i="15"/>
  <c r="G563" i="44"/>
  <c r="G563" i="41"/>
  <c r="G563" i="24"/>
  <c r="G563" i="40"/>
  <c r="G563" i="38"/>
  <c r="G563" i="47"/>
  <c r="G563" i="50"/>
  <c r="G563" i="28"/>
  <c r="G564" i="25"/>
  <c r="G563" i="52"/>
  <c r="G563" i="39"/>
  <c r="G563" i="36"/>
  <c r="G563" i="43"/>
  <c r="G564" i="27"/>
  <c r="G563" i="45"/>
  <c r="G563" i="31"/>
  <c r="G563" i="33"/>
  <c r="G563" i="32"/>
  <c r="G563" i="29"/>
  <c r="G563" i="46"/>
  <c r="G564" i="26"/>
  <c r="G564" i="30"/>
  <c r="G563" i="14"/>
  <c r="G563" i="51"/>
  <c r="G564" i="42"/>
  <c r="G563" i="35"/>
  <c r="G563" i="49"/>
  <c r="G563" i="34"/>
  <c r="I595" i="30" l="1"/>
  <c r="I594" i="30" s="1"/>
  <c r="I593" i="46"/>
  <c r="I592" i="46" s="1"/>
  <c r="I593" i="45"/>
  <c r="I592" i="45" s="1"/>
  <c r="I593" i="36"/>
  <c r="I592" i="36" s="1"/>
  <c r="I593" i="41"/>
  <c r="I592" i="41" s="1"/>
  <c r="I593" i="44"/>
  <c r="I592" i="44" s="1"/>
  <c r="I593" i="14"/>
  <c r="I592" i="14" s="1"/>
  <c r="I593" i="34"/>
  <c r="I592" i="34" s="1"/>
  <c r="I593" i="24"/>
  <c r="I592" i="24" s="1"/>
  <c r="I593" i="29"/>
  <c r="I592" i="29" s="1"/>
  <c r="I593" i="28"/>
  <c r="I592" i="28" s="1"/>
  <c r="I593" i="39"/>
  <c r="I592" i="39" s="1"/>
  <c r="I593" i="50"/>
  <c r="I592" i="50" s="1"/>
  <c r="I593" i="15"/>
  <c r="I592" i="15" s="1"/>
  <c r="I595" i="42"/>
  <c r="I594" i="42" s="1"/>
  <c r="I593" i="49"/>
  <c r="I592" i="49" s="1"/>
  <c r="I595" i="26"/>
  <c r="I594" i="26" s="1"/>
  <c r="I593" i="32"/>
  <c r="I592" i="32" s="1"/>
  <c r="I595" i="27"/>
  <c r="I594" i="27" s="1"/>
  <c r="I593" i="52"/>
  <c r="I592" i="52" s="1"/>
  <c r="I593" i="47"/>
  <c r="I592" i="47" s="1"/>
  <c r="I593" i="48"/>
  <c r="I592" i="48" s="1"/>
  <c r="I593" i="31"/>
  <c r="I592" i="31" s="1"/>
  <c r="I593" i="35"/>
  <c r="I592" i="35" s="1"/>
  <c r="I593" i="51"/>
  <c r="I592" i="51" s="1"/>
  <c r="I593" i="33"/>
  <c r="I592" i="33" s="1"/>
  <c r="I593" i="43"/>
  <c r="I592" i="43" s="1"/>
  <c r="I595" i="25"/>
  <c r="I594" i="25" s="1"/>
  <c r="I593" i="38"/>
  <c r="I592" i="38" s="1"/>
  <c r="I593" i="37"/>
  <c r="I592" i="37" s="1"/>
  <c r="I593" i="40"/>
  <c r="I592" i="40" s="1"/>
  <c r="G564" i="33"/>
  <c r="G564" i="51"/>
  <c r="G564" i="24"/>
  <c r="G564" i="49"/>
  <c r="G565" i="26"/>
  <c r="G564" i="44"/>
  <c r="G564" i="47"/>
  <c r="G564" i="52"/>
  <c r="G564" i="34"/>
  <c r="G564" i="14"/>
  <c r="G564" i="41"/>
  <c r="G565" i="25"/>
  <c r="G565" i="42"/>
  <c r="G564" i="38"/>
  <c r="G564" i="39"/>
  <c r="G564" i="43"/>
  <c r="G565" i="27"/>
  <c r="G564" i="32"/>
  <c r="G564" i="15"/>
  <c r="G565" i="30"/>
  <c r="G564" i="37"/>
  <c r="G564" i="36"/>
  <c r="G564" i="29"/>
  <c r="G564" i="50"/>
  <c r="G564" i="40"/>
  <c r="G564" i="46"/>
  <c r="G564" i="48"/>
  <c r="G564" i="31"/>
  <c r="G564" i="45"/>
  <c r="G564" i="35"/>
  <c r="G564" i="28"/>
  <c r="I595" i="29" l="1"/>
  <c r="I594" i="29" s="1"/>
  <c r="I595" i="46"/>
  <c r="I594" i="46" s="1"/>
  <c r="I597" i="30"/>
  <c r="I596" i="30" s="1"/>
  <c r="I595" i="47"/>
  <c r="I594" i="47" s="1"/>
  <c r="I597" i="25"/>
  <c r="I596" i="25" s="1"/>
  <c r="I595" i="49"/>
  <c r="I594" i="49" s="1"/>
  <c r="I595" i="34"/>
  <c r="I594" i="34" s="1"/>
  <c r="I595" i="52"/>
  <c r="I594" i="52" s="1"/>
  <c r="I595" i="39"/>
  <c r="I594" i="39" s="1"/>
  <c r="I595" i="36"/>
  <c r="I594" i="36" s="1"/>
  <c r="I595" i="15"/>
  <c r="I594" i="15" s="1"/>
  <c r="I595" i="44"/>
  <c r="I594" i="44" s="1"/>
  <c r="I597" i="26"/>
  <c r="I596" i="26" s="1"/>
  <c r="I595" i="24"/>
  <c r="I594" i="24" s="1"/>
  <c r="I595" i="43"/>
  <c r="I594" i="43" s="1"/>
  <c r="I595" i="28"/>
  <c r="I594" i="28" s="1"/>
  <c r="I595" i="45"/>
  <c r="I594" i="45" s="1"/>
  <c r="I595" i="37"/>
  <c r="I594" i="37" s="1"/>
  <c r="I595" i="32"/>
  <c r="I594" i="32" s="1"/>
  <c r="I595" i="38"/>
  <c r="I594" i="38" s="1"/>
  <c r="I595" i="41"/>
  <c r="I594" i="41" s="1"/>
  <c r="I595" i="51"/>
  <c r="I594" i="51" s="1"/>
  <c r="I595" i="50"/>
  <c r="I594" i="50" s="1"/>
  <c r="I595" i="35"/>
  <c r="I594" i="35" s="1"/>
  <c r="I595" i="31"/>
  <c r="I594" i="31" s="1"/>
  <c r="I595" i="40"/>
  <c r="I594" i="40" s="1"/>
  <c r="I597" i="27"/>
  <c r="I596" i="27" s="1"/>
  <c r="I597" i="42"/>
  <c r="I596" i="42" s="1"/>
  <c r="I595" i="14"/>
  <c r="I594" i="14" s="1"/>
  <c r="I595" i="33"/>
  <c r="I594" i="33" s="1"/>
  <c r="I595" i="48"/>
  <c r="I594" i="48" s="1"/>
  <c r="G565" i="31"/>
  <c r="G565" i="41"/>
  <c r="G566" i="30"/>
  <c r="G565" i="50"/>
  <c r="G565" i="48"/>
  <c r="G565" i="28"/>
  <c r="G565" i="43"/>
  <c r="G565" i="40"/>
  <c r="G565" i="14"/>
  <c r="G565" i="15"/>
  <c r="G566" i="27"/>
  <c r="G565" i="46"/>
  <c r="G565" i="24"/>
  <c r="G565" i="37"/>
  <c r="G565" i="32"/>
  <c r="G565" i="35"/>
  <c r="G565" i="52"/>
  <c r="G565" i="49"/>
  <c r="G565" i="33"/>
  <c r="G565" i="44"/>
  <c r="G565" i="45"/>
  <c r="G565" i="29"/>
  <c r="G565" i="38"/>
  <c r="G565" i="39"/>
  <c r="G565" i="36"/>
  <c r="G565" i="47"/>
  <c r="G566" i="42"/>
  <c r="G565" i="34"/>
  <c r="G566" i="26"/>
  <c r="G565" i="51"/>
  <c r="G566" i="25"/>
  <c r="I599" i="42" l="1"/>
  <c r="I598" i="42" s="1"/>
  <c r="I597" i="28"/>
  <c r="I596" i="28" s="1"/>
  <c r="I597" i="44"/>
  <c r="I596" i="44" s="1"/>
  <c r="I597" i="35"/>
  <c r="I596" i="35" s="1"/>
  <c r="I599" i="27"/>
  <c r="I598" i="27" s="1"/>
  <c r="I597" i="50"/>
  <c r="I596" i="50" s="1"/>
  <c r="I597" i="43"/>
  <c r="I596" i="43" s="1"/>
  <c r="I597" i="34"/>
  <c r="I596" i="34" s="1"/>
  <c r="I597" i="47"/>
  <c r="I596" i="47" s="1"/>
  <c r="I597" i="38"/>
  <c r="I596" i="38" s="1"/>
  <c r="I597" i="48"/>
  <c r="I596" i="48" s="1"/>
  <c r="I597" i="32"/>
  <c r="I596" i="32" s="1"/>
  <c r="I597" i="15"/>
  <c r="I596" i="15" s="1"/>
  <c r="I599" i="30"/>
  <c r="I598" i="30" s="1"/>
  <c r="I597" i="49"/>
  <c r="I596" i="49" s="1"/>
  <c r="I597" i="51"/>
  <c r="I596" i="51" s="1"/>
  <c r="I597" i="36"/>
  <c r="I596" i="36" s="1"/>
  <c r="I597" i="46"/>
  <c r="I596" i="46" s="1"/>
  <c r="I597" i="52"/>
  <c r="I596" i="52" s="1"/>
  <c r="I597" i="37"/>
  <c r="I596" i="37" s="1"/>
  <c r="I597" i="14"/>
  <c r="I596" i="14" s="1"/>
  <c r="I597" i="41"/>
  <c r="I596" i="41" s="1"/>
  <c r="I597" i="45"/>
  <c r="I596" i="45" s="1"/>
  <c r="I599" i="26"/>
  <c r="I598" i="26" s="1"/>
  <c r="I597" i="39"/>
  <c r="I596" i="39" s="1"/>
  <c r="I597" i="29"/>
  <c r="I596" i="29" s="1"/>
  <c r="I597" i="33"/>
  <c r="I596" i="33" s="1"/>
  <c r="I597" i="24"/>
  <c r="I596" i="24" s="1"/>
  <c r="I597" i="40"/>
  <c r="I596" i="40" s="1"/>
  <c r="I597" i="31"/>
  <c r="I596" i="31" s="1"/>
  <c r="I599" i="25"/>
  <c r="I598" i="25" s="1"/>
  <c r="G567" i="27"/>
  <c r="G566" i="39"/>
  <c r="G566" i="29"/>
  <c r="G566" i="37"/>
  <c r="G566" i="45"/>
  <c r="G566" i="15"/>
  <c r="G566" i="41"/>
  <c r="G566" i="44"/>
  <c r="G566" i="43"/>
  <c r="G566" i="14"/>
  <c r="G566" i="32"/>
  <c r="G566" i="33"/>
  <c r="G566" i="40"/>
  <c r="G566" i="31"/>
  <c r="G566" i="48"/>
  <c r="G566" i="35"/>
  <c r="G566" i="46"/>
  <c r="G566" i="28"/>
  <c r="G566" i="49"/>
  <c r="G567" i="26"/>
  <c r="G566" i="24"/>
  <c r="G566" i="51"/>
  <c r="G566" i="50"/>
  <c r="G566" i="52"/>
  <c r="G567" i="25"/>
  <c r="G566" i="47"/>
  <c r="G566" i="38"/>
  <c r="G567" i="42"/>
  <c r="G566" i="36"/>
  <c r="G567" i="30"/>
  <c r="G566" i="34"/>
  <c r="I599" i="24" l="1"/>
  <c r="I598" i="24" s="1"/>
  <c r="I601" i="26"/>
  <c r="I600" i="26" s="1"/>
  <c r="I599" i="35"/>
  <c r="I598" i="35" s="1"/>
  <c r="I599" i="33"/>
  <c r="I598" i="33" s="1"/>
  <c r="I599" i="45"/>
  <c r="I598" i="45" s="1"/>
  <c r="I599" i="37"/>
  <c r="I598" i="37" s="1"/>
  <c r="I599" i="34"/>
  <c r="I598" i="34" s="1"/>
  <c r="I601" i="25"/>
  <c r="I600" i="25" s="1"/>
  <c r="I599" i="52"/>
  <c r="I598" i="52" s="1"/>
  <c r="I599" i="49"/>
  <c r="I598" i="49" s="1"/>
  <c r="I599" i="48"/>
  <c r="I598" i="48" s="1"/>
  <c r="I599" i="43"/>
  <c r="I598" i="43" s="1"/>
  <c r="I599" i="44"/>
  <c r="I598" i="44" s="1"/>
  <c r="I599" i="29"/>
  <c r="I598" i="29" s="1"/>
  <c r="I601" i="30"/>
  <c r="I600" i="30" s="1"/>
  <c r="I599" i="38"/>
  <c r="I598" i="38" s="1"/>
  <c r="I599" i="50"/>
  <c r="I598" i="50" s="1"/>
  <c r="I599" i="28"/>
  <c r="I598" i="28" s="1"/>
  <c r="I599" i="31"/>
  <c r="I598" i="31" s="1"/>
  <c r="I599" i="32"/>
  <c r="I598" i="32" s="1"/>
  <c r="I599" i="41"/>
  <c r="I598" i="41" s="1"/>
  <c r="I599" i="39"/>
  <c r="I598" i="39" s="1"/>
  <c r="I599" i="36"/>
  <c r="I598" i="36" s="1"/>
  <c r="I599" i="47"/>
  <c r="I598" i="47" s="1"/>
  <c r="I599" i="51"/>
  <c r="I598" i="51" s="1"/>
  <c r="I599" i="46"/>
  <c r="I598" i="46" s="1"/>
  <c r="I599" i="40"/>
  <c r="I598" i="40" s="1"/>
  <c r="I599" i="14"/>
  <c r="I598" i="14" s="1"/>
  <c r="I599" i="15"/>
  <c r="I598" i="15" s="1"/>
  <c r="I601" i="27"/>
  <c r="I600" i="27" s="1"/>
  <c r="I601" i="42"/>
  <c r="I600" i="42" s="1"/>
  <c r="G567" i="50"/>
  <c r="G567" i="39"/>
  <c r="G567" i="34"/>
  <c r="G568" i="42"/>
  <c r="G567" i="36"/>
  <c r="G567" i="14"/>
  <c r="G567" i="35"/>
  <c r="G567" i="41"/>
  <c r="G567" i="51"/>
  <c r="G568" i="25"/>
  <c r="G568" i="26"/>
  <c r="G567" i="15"/>
  <c r="G567" i="29"/>
  <c r="G567" i="40"/>
  <c r="G567" i="43"/>
  <c r="G567" i="28"/>
  <c r="G567" i="47"/>
  <c r="G567" i="32"/>
  <c r="G568" i="27"/>
  <c r="G567" i="33"/>
  <c r="G567" i="38"/>
  <c r="G567" i="31"/>
  <c r="G567" i="24"/>
  <c r="G567" i="48"/>
  <c r="G567" i="45"/>
  <c r="G567" i="37"/>
  <c r="G567" i="46"/>
  <c r="G567" i="52"/>
  <c r="G567" i="49"/>
  <c r="G568" i="30"/>
  <c r="G567" i="44"/>
  <c r="I601" i="38" l="1"/>
  <c r="I600" i="38" s="1"/>
  <c r="I601" i="32"/>
  <c r="I600" i="32" s="1"/>
  <c r="I601" i="33"/>
  <c r="I600" i="33" s="1"/>
  <c r="I601" i="43"/>
  <c r="I600" i="43" s="1"/>
  <c r="I601" i="14"/>
  <c r="I600" i="14" s="1"/>
  <c r="I603" i="42"/>
  <c r="I602" i="42" s="1"/>
  <c r="I601" i="31"/>
  <c r="I600" i="31" s="1"/>
  <c r="I603" i="30"/>
  <c r="I602" i="30" s="1"/>
  <c r="I601" i="48"/>
  <c r="I600" i="48" s="1"/>
  <c r="I601" i="35"/>
  <c r="I600" i="35" s="1"/>
  <c r="I601" i="47"/>
  <c r="I600" i="47" s="1"/>
  <c r="I601" i="40"/>
  <c r="I600" i="40" s="1"/>
  <c r="I601" i="36"/>
  <c r="I600" i="36" s="1"/>
  <c r="I601" i="34"/>
  <c r="I600" i="34" s="1"/>
  <c r="I601" i="46"/>
  <c r="I600" i="46" s="1"/>
  <c r="I601" i="49"/>
  <c r="I600" i="49" s="1"/>
  <c r="I601" i="37"/>
  <c r="I600" i="37" s="1"/>
  <c r="I603" i="26"/>
  <c r="I602" i="26" s="1"/>
  <c r="I601" i="28"/>
  <c r="I600" i="28" s="1"/>
  <c r="I601" i="29"/>
  <c r="I600" i="29" s="1"/>
  <c r="I603" i="25"/>
  <c r="I602" i="25" s="1"/>
  <c r="I601" i="39"/>
  <c r="I600" i="39" s="1"/>
  <c r="I601" i="41"/>
  <c r="I600" i="41" s="1"/>
  <c r="I601" i="52"/>
  <c r="I600" i="52" s="1"/>
  <c r="I601" i="45"/>
  <c r="I600" i="45" s="1"/>
  <c r="I601" i="24"/>
  <c r="I600" i="24" s="1"/>
  <c r="I603" i="27"/>
  <c r="I602" i="27" s="1"/>
  <c r="I601" i="15"/>
  <c r="I600" i="15" s="1"/>
  <c r="I601" i="51"/>
  <c r="I600" i="51" s="1"/>
  <c r="I601" i="50"/>
  <c r="I600" i="50" s="1"/>
  <c r="I601" i="44"/>
  <c r="I600" i="44" s="1"/>
  <c r="G569" i="25"/>
  <c r="G568" i="39"/>
  <c r="G568" i="47"/>
  <c r="G568" i="31"/>
  <c r="G568" i="41"/>
  <c r="G568" i="40"/>
  <c r="G568" i="38"/>
  <c r="G568" i="24"/>
  <c r="G568" i="46"/>
  <c r="G569" i="27"/>
  <c r="G568" i="14"/>
  <c r="G568" i="50"/>
  <c r="G568" i="28"/>
  <c r="G568" i="48"/>
  <c r="G568" i="35"/>
  <c r="G568" i="44"/>
  <c r="G568" i="36"/>
  <c r="G568" i="15"/>
  <c r="G568" i="43"/>
  <c r="G569" i="30"/>
  <c r="G568" i="52"/>
  <c r="G568" i="33"/>
  <c r="G568" i="45"/>
  <c r="G568" i="32"/>
  <c r="G568" i="49"/>
  <c r="G568" i="29"/>
  <c r="G569" i="42"/>
  <c r="G569" i="26"/>
  <c r="G568" i="37"/>
  <c r="G568" i="34"/>
  <c r="G568" i="51"/>
  <c r="I603" i="52" l="1"/>
  <c r="I602" i="52" s="1"/>
  <c r="I605" i="30"/>
  <c r="I604" i="30" s="1"/>
  <c r="I603" i="40"/>
  <c r="I602" i="40" s="1"/>
  <c r="I605" i="27"/>
  <c r="I604" i="27" s="1"/>
  <c r="I603" i="41"/>
  <c r="I602" i="41" s="1"/>
  <c r="I603" i="31"/>
  <c r="I602" i="31" s="1"/>
  <c r="I603" i="33"/>
  <c r="I602" i="33" s="1"/>
  <c r="I603" i="29"/>
  <c r="I602" i="29" s="1"/>
  <c r="I603" i="49"/>
  <c r="I602" i="49" s="1"/>
  <c r="I603" i="43"/>
  <c r="I602" i="43" s="1"/>
  <c r="I603" i="44"/>
  <c r="I602" i="44" s="1"/>
  <c r="I603" i="28"/>
  <c r="I602" i="28" s="1"/>
  <c r="I603" i="46"/>
  <c r="I602" i="46" s="1"/>
  <c r="I603" i="47"/>
  <c r="I602" i="47" s="1"/>
  <c r="I603" i="51"/>
  <c r="I602" i="51" s="1"/>
  <c r="I605" i="26"/>
  <c r="I604" i="26" s="1"/>
  <c r="I603" i="32"/>
  <c r="I602" i="32" s="1"/>
  <c r="I603" i="15"/>
  <c r="I602" i="15" s="1"/>
  <c r="I603" i="35"/>
  <c r="I602" i="35" s="1"/>
  <c r="I603" i="50"/>
  <c r="I602" i="50" s="1"/>
  <c r="I603" i="24"/>
  <c r="I602" i="24" s="1"/>
  <c r="I603" i="39"/>
  <c r="I602" i="39" s="1"/>
  <c r="I603" i="34"/>
  <c r="I602" i="34" s="1"/>
  <c r="I605" i="42"/>
  <c r="I604" i="42" s="1"/>
  <c r="I603" i="45"/>
  <c r="I602" i="45" s="1"/>
  <c r="I603" i="36"/>
  <c r="I602" i="36" s="1"/>
  <c r="I603" i="48"/>
  <c r="I602" i="48" s="1"/>
  <c r="I603" i="14"/>
  <c r="I602" i="14" s="1"/>
  <c r="I603" i="38"/>
  <c r="I602" i="38" s="1"/>
  <c r="I605" i="25"/>
  <c r="I604" i="25" s="1"/>
  <c r="I603" i="37"/>
  <c r="I602" i="37" s="1"/>
  <c r="G569" i="46"/>
  <c r="G569" i="47"/>
  <c r="G569" i="37"/>
  <c r="G570" i="42"/>
  <c r="G569" i="29"/>
  <c r="G569" i="50"/>
  <c r="G570" i="27"/>
  <c r="G569" i="32"/>
  <c r="G569" i="15"/>
  <c r="G569" i="40"/>
  <c r="G569" i="44"/>
  <c r="G569" i="34"/>
  <c r="G569" i="24"/>
  <c r="G569" i="39"/>
  <c r="G569" i="33"/>
  <c r="G570" i="26"/>
  <c r="G569" i="48"/>
  <c r="G569" i="45"/>
  <c r="G570" i="30"/>
  <c r="G569" i="38"/>
  <c r="G569" i="52"/>
  <c r="G569" i="31"/>
  <c r="G569" i="51"/>
  <c r="G569" i="14"/>
  <c r="G569" i="35"/>
  <c r="G569" i="36"/>
  <c r="G569" i="49"/>
  <c r="G569" i="43"/>
  <c r="G569" i="28"/>
  <c r="G570" i="25"/>
  <c r="G569" i="41"/>
  <c r="I605" i="28" l="1"/>
  <c r="I604" i="28" s="1"/>
  <c r="I605" i="14"/>
  <c r="I604" i="14" s="1"/>
  <c r="I605" i="50"/>
  <c r="I604" i="50" s="1"/>
  <c r="I606" i="26"/>
  <c r="I605" i="29"/>
  <c r="I604" i="29" s="1"/>
  <c r="I606" i="42"/>
  <c r="I606" i="27"/>
  <c r="I605" i="48"/>
  <c r="I604" i="48" s="1"/>
  <c r="I605" i="35"/>
  <c r="I604" i="35" s="1"/>
  <c r="I605" i="51"/>
  <c r="I604" i="51" s="1"/>
  <c r="I605" i="44"/>
  <c r="I604" i="44" s="1"/>
  <c r="I605" i="33"/>
  <c r="I604" i="33" s="1"/>
  <c r="I605" i="40"/>
  <c r="I604" i="40" s="1"/>
  <c r="I605" i="37"/>
  <c r="I604" i="37" s="1"/>
  <c r="I605" i="34"/>
  <c r="I604" i="34" s="1"/>
  <c r="I606" i="25"/>
  <c r="I605" i="43"/>
  <c r="I604" i="43" s="1"/>
  <c r="I605" i="31"/>
  <c r="I604" i="31" s="1"/>
  <c r="I606" i="30"/>
  <c r="I605" i="39"/>
  <c r="I604" i="39" s="1"/>
  <c r="I605" i="15"/>
  <c r="I604" i="15" s="1"/>
  <c r="I605" i="47"/>
  <c r="I604" i="47" s="1"/>
  <c r="I605" i="36"/>
  <c r="I604" i="36" s="1"/>
  <c r="I605" i="38"/>
  <c r="I604" i="38" s="1"/>
  <c r="I605" i="49"/>
  <c r="I604" i="49" s="1"/>
  <c r="I605" i="52"/>
  <c r="I604" i="52" s="1"/>
  <c r="I605" i="45"/>
  <c r="I604" i="45" s="1"/>
  <c r="I605" i="24"/>
  <c r="I604" i="24" s="1"/>
  <c r="I605" i="32"/>
  <c r="I604" i="32" s="1"/>
  <c r="I605" i="46"/>
  <c r="I604" i="46" s="1"/>
  <c r="I605" i="41"/>
  <c r="I604" i="41" s="1"/>
  <c r="G570" i="37"/>
  <c r="G570" i="44"/>
  <c r="G570" i="33"/>
  <c r="G570" i="36"/>
  <c r="G570" i="35"/>
  <c r="G570" i="52"/>
  <c r="G570" i="45"/>
  <c r="G570" i="34"/>
  <c r="G570" i="43"/>
  <c r="G570" i="31"/>
  <c r="G570" i="46"/>
  <c r="G570" i="41"/>
  <c r="G570" i="38"/>
  <c r="G570" i="40"/>
  <c r="G570" i="47"/>
  <c r="G570" i="32"/>
  <c r="G570" i="50"/>
  <c r="G570" i="29"/>
  <c r="G570" i="51"/>
  <c r="G570" i="15"/>
  <c r="G570" i="49"/>
  <c r="G570" i="39"/>
  <c r="G570" i="14"/>
  <c r="G570" i="28"/>
  <c r="G570" i="48"/>
  <c r="G570" i="24"/>
  <c r="I606" i="36" l="1"/>
  <c r="I606" i="46"/>
  <c r="I606" i="52"/>
  <c r="I606" i="31"/>
  <c r="I606" i="35"/>
  <c r="I606" i="47"/>
  <c r="I606" i="40"/>
  <c r="I606" i="43"/>
  <c r="I606" i="33"/>
  <c r="I606" i="48"/>
  <c r="I606" i="50"/>
  <c r="I606" i="32"/>
  <c r="I606" i="49"/>
  <c r="I606" i="15"/>
  <c r="I606" i="38"/>
  <c r="I606" i="34"/>
  <c r="I606" i="44"/>
  <c r="I606" i="14"/>
  <c r="I606" i="39"/>
  <c r="I606" i="24"/>
  <c r="I606" i="28"/>
  <c r="I606" i="51"/>
  <c r="I606" i="41"/>
  <c r="I606" i="45"/>
  <c r="I606" i="37"/>
  <c r="I606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ese-veda05</author>
    <author>Amit Kanudia</author>
    <author>ese-veda03</author>
  </authors>
  <commentList>
    <comment ref="J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ese-veda05:</t>
        </r>
        <r>
          <rPr>
            <sz val="9"/>
            <color indexed="81"/>
            <rFont val="Tahoma"/>
            <family val="2"/>
          </rPr>
          <t xml:space="preserve">
To reflect maximum power of heating system. Mainly for heat pumps.
AF = 0.15
WP yrfr = 0.012</t>
        </r>
      </text>
    </comment>
    <comment ref="J9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ese-veda05:</t>
        </r>
        <r>
          <rPr>
            <sz val="9"/>
            <color indexed="81"/>
            <rFont val="Tahoma"/>
            <family val="2"/>
          </rPr>
          <t xml:space="preserve">
To reflect maximum power of heating system. Mainly for heat pumps.
AF = 0.15
WP yrfr = 0.012</t>
        </r>
      </text>
    </comment>
    <comment ref="AD196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Assumed GR value. Scaling issues with no spec.
</t>
        </r>
      </text>
    </comment>
    <comment ref="G208" authorId="2" shapeId="0" xr:uid="{00000000-0006-0000-0000-000004000000}">
      <text>
        <r>
          <rPr>
            <b/>
            <sz val="8"/>
            <color indexed="81"/>
            <rFont val="Tahoma"/>
            <family val="2"/>
          </rPr>
          <t xml:space="preserve">CT and WN;
</t>
        </r>
        <r>
          <rPr>
            <sz val="8"/>
            <color indexed="81"/>
            <rFont val="Tahoma"/>
            <family val="2"/>
          </rPr>
          <t>We changed from T* to TT* as electric vehicles are dealt with in a scenario file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208" authorId="1" shapeId="0" xr:uid="{00000000-0006-0000-0000-000005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Assumed GR value. Scaling issues with no spec.
</t>
        </r>
      </text>
    </comment>
    <comment ref="Y208" authorId="1" shapeId="0" xr:uid="{00000000-0006-0000-0000-000006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Assumed GR value. Scaling issues with no spec.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A7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Max of monthly values * 8% for T&amp;D losses</t>
        </r>
      </text>
    </comment>
    <comment ref="A22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Total Net Imports /8760.
As an additional qualitative information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H16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 xml:space="preserve">Value = 1 for avoiding DIV by 0
</t>
        </r>
      </text>
    </comment>
    <comment ref="H17" authorId="0" shapeId="0" xr:uid="{00000000-0006-0000-0600-000002000000}">
      <text>
        <r>
          <rPr>
            <b/>
            <sz val="8"/>
            <color indexed="81"/>
            <rFont val="Tahoma"/>
            <family val="2"/>
          </rPr>
          <t xml:space="preserve">Value = 1 for avoiding DIV by 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8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8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8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8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8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8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8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9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9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9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9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9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9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9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A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A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A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A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A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A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A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B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B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B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B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B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B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B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C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C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C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C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C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C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C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D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D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D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D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D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D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D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E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E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E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E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E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E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E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0F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0F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0F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0F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0F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0F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0F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0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0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0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0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0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0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0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1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1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1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1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1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1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1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2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2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2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2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2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2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2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3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3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3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3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3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3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3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4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4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4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4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4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4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4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5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5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5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5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5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5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5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6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6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6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6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6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6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6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6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7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7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7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7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7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7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7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7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8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8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8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8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8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8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8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8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9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9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9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9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9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9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9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9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A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A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A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A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A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A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A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A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B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B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B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B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B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B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B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B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B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C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C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C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C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C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C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C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C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C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D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D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D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D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D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D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D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D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E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E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E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E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E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E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E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E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E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1F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1F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1F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1F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1F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1F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1F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1F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1F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0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0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0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0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0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0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0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0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0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1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1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1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1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1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1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1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1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1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2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2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2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2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2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2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2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2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2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3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3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3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3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3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3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3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3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3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4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4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4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4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4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4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4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4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4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5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5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5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5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5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5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5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5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5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GG</author>
    <author>Phillipos</author>
  </authors>
  <commentList>
    <comment ref="C16" authorId="0" shapeId="0" xr:uid="{00000000-0006-0000-2600-000001000000}">
      <text>
        <r>
          <rPr>
            <b/>
            <sz val="8"/>
            <color indexed="81"/>
            <rFont val="Tahoma"/>
            <family val="2"/>
          </rPr>
          <t>Must be defined for all months</t>
        </r>
      </text>
    </comment>
    <comment ref="B56" authorId="1" shapeId="0" xr:uid="{00000000-0006-0000-2600-000002000000}">
      <text>
        <r>
          <rPr>
            <b/>
            <sz val="8"/>
            <color indexed="81"/>
            <rFont val="Tahoma"/>
            <family val="2"/>
          </rPr>
          <t xml:space="preserve">GG:
This is a weighting factor to take in mind the HDDs
</t>
        </r>
      </text>
    </comment>
    <comment ref="B132" authorId="1" shapeId="0" xr:uid="{00000000-0006-0000-2600-000003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233" authorId="1" shapeId="0" xr:uid="{00000000-0006-0000-2600-000004000000}">
      <text>
        <r>
          <rPr>
            <b/>
            <sz val="8"/>
            <color indexed="81"/>
            <rFont val="Tahoma"/>
            <family val="2"/>
          </rPr>
          <t>GG:
GG:
This is a weighting factor to take in mind the HDDs</t>
        </r>
      </text>
    </comment>
    <comment ref="B309" authorId="1" shapeId="0" xr:uid="{00000000-0006-0000-2600-000005000000}">
      <text>
        <r>
          <rPr>
            <b/>
            <sz val="8"/>
            <color indexed="81"/>
            <rFont val="Tahoma"/>
            <family val="2"/>
          </rPr>
          <t>GG:
GG:
This is a weighting factor to take in mind the CDDs</t>
        </r>
      </text>
    </comment>
    <comment ref="B439" authorId="2" shapeId="0" xr:uid="{00000000-0006-0000-2600-000006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82" authorId="2" shapeId="0" xr:uid="{00000000-0006-0000-2600-000007000000}">
      <text>
        <r>
          <rPr>
            <b/>
            <sz val="8"/>
            <color indexed="81"/>
            <rFont val="Tahoma"/>
            <family val="2"/>
          </rPr>
          <t>Phillipos:</t>
        </r>
        <r>
          <rPr>
            <sz val="8"/>
            <color indexed="81"/>
            <rFont val="Tahoma"/>
            <family val="2"/>
          </rPr>
          <t xml:space="preserve">
needs data</t>
        </r>
      </text>
    </comment>
    <comment ref="B494" authorId="0" shapeId="0" xr:uid="{00000000-0006-0000-2600-000008000000}">
      <text>
        <r>
          <rPr>
            <b/>
            <sz val="8"/>
            <color indexed="81"/>
            <rFont val="Tahoma"/>
            <family val="2"/>
          </rPr>
          <t>One shift Industry</t>
        </r>
      </text>
    </comment>
    <comment ref="B495" authorId="0" shapeId="0" xr:uid="{00000000-0006-0000-2600-000009000000}">
      <text>
        <r>
          <rPr>
            <b/>
            <sz val="8"/>
            <color indexed="81"/>
            <rFont val="Tahoma"/>
            <family val="2"/>
          </rPr>
          <t>24/7 Industry</t>
        </r>
      </text>
    </comment>
  </commentList>
</comments>
</file>

<file path=xl/sharedStrings.xml><?xml version="1.0" encoding="utf-8"?>
<sst xmlns="http://schemas.openxmlformats.org/spreadsheetml/2006/main" count="21194" uniqueCount="311">
  <si>
    <t>Residential Sector</t>
  </si>
  <si>
    <t>Heating Demand Res</t>
  </si>
  <si>
    <t>Month</t>
  </si>
  <si>
    <t>Seasons</t>
  </si>
  <si>
    <t>N. of Days</t>
  </si>
  <si>
    <t>Fraction</t>
  </si>
  <si>
    <t>DD/MM</t>
  </si>
  <si>
    <t>Basic driver for Monthly allocation of demand</t>
  </si>
  <si>
    <t>HDD</t>
  </si>
  <si>
    <t>R</t>
  </si>
  <si>
    <t>15/03-31/05</t>
  </si>
  <si>
    <t>Share per month</t>
  </si>
  <si>
    <t>S</t>
  </si>
  <si>
    <t>01/06-30/08</t>
  </si>
  <si>
    <t>F</t>
  </si>
  <si>
    <t>31/08-15/11</t>
  </si>
  <si>
    <t xml:space="preserve">W </t>
  </si>
  <si>
    <t>16/11-14/03</t>
  </si>
  <si>
    <t>Peak of Day=</t>
  </si>
  <si>
    <t>Model Timeslices</t>
  </si>
  <si>
    <t xml:space="preserve">Day </t>
  </si>
  <si>
    <t>Night</t>
  </si>
  <si>
    <t>Peak</t>
  </si>
  <si>
    <t>WD</t>
  </si>
  <si>
    <t>WN</t>
  </si>
  <si>
    <t>WP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</si>
  <si>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</si>
  <si>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</si>
  <si>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</si>
  <si>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</si>
  <si>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</si>
  <si>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</si>
  <si>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</si>
  <si>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</si>
  <si>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</si>
  <si>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Cooling Demand Res</t>
  </si>
  <si>
    <t>CDD</t>
  </si>
  <si>
    <t xml:space="preserve">Warm Water Demand </t>
  </si>
  <si>
    <t>Secondary Driver</t>
  </si>
  <si>
    <t>Cooking</t>
  </si>
  <si>
    <t>Lighting Residential</t>
  </si>
  <si>
    <t>Night Hours</t>
  </si>
  <si>
    <t>Refrigeration Residential</t>
  </si>
  <si>
    <t>Other electricity Residential</t>
  </si>
  <si>
    <t>Commercial sector</t>
  </si>
  <si>
    <t>Heating demand Com</t>
  </si>
  <si>
    <t>Cooling Demand Com</t>
  </si>
  <si>
    <t>Warm Water Demand Com</t>
  </si>
  <si>
    <t>Cooking Com</t>
  </si>
  <si>
    <t>Lighting Commercial</t>
  </si>
  <si>
    <t>Refrigeration Commercial</t>
  </si>
  <si>
    <t>Secondary driver</t>
  </si>
  <si>
    <t>Other electricity Commercial</t>
  </si>
  <si>
    <t>INDUSTRY General</t>
  </si>
  <si>
    <t xml:space="preserve">small industry 90% during day </t>
  </si>
  <si>
    <t>Public Lighting</t>
  </si>
  <si>
    <t>ELC Demand:</t>
  </si>
  <si>
    <t>Month:</t>
  </si>
  <si>
    <t>Day</t>
  </si>
  <si>
    <t>Day Hours</t>
  </si>
  <si>
    <t>Electricity Demand</t>
  </si>
  <si>
    <t>Power Required by TS TIMES</t>
  </si>
  <si>
    <t>Hours</t>
  </si>
  <si>
    <t>Demand</t>
  </si>
  <si>
    <t>Rank</t>
  </si>
  <si>
    <t>Sort</t>
  </si>
  <si>
    <t>position</t>
  </si>
  <si>
    <t>Cum Duration</t>
  </si>
  <si>
    <t xml:space="preserve">Monthly Demand </t>
  </si>
  <si>
    <t>T-slice</t>
  </si>
  <si>
    <t>T-S dur</t>
  </si>
  <si>
    <t>Dem [MW]</t>
  </si>
  <si>
    <t>9 TS Demand</t>
  </si>
  <si>
    <t>Start</t>
  </si>
  <si>
    <t>12 TS Demand</t>
  </si>
  <si>
    <r>
      <t>Day</t>
    </r>
    <r>
      <rPr>
        <sz val="10"/>
        <rFont val="Arial"/>
        <family val="2"/>
      </rPr>
      <t xml:space="preserve"> Useful energy demand</t>
    </r>
  </si>
  <si>
    <r>
      <t>Night</t>
    </r>
    <r>
      <rPr>
        <sz val="10"/>
        <rFont val="Arial"/>
        <family val="2"/>
      </rPr>
      <t xml:space="preserve"> Useful energy demand</t>
    </r>
  </si>
  <si>
    <r>
      <t xml:space="preserve">Actual duration of </t>
    </r>
    <r>
      <rPr>
        <b/>
        <sz val="10"/>
        <rFont val="Arial"/>
        <family val="2"/>
        <charset val="161"/>
      </rPr>
      <t>Day</t>
    </r>
  </si>
  <si>
    <r>
      <t xml:space="preserve">Share of Monthly demand during </t>
    </r>
    <r>
      <rPr>
        <b/>
        <sz val="10"/>
        <rFont val="Arial"/>
        <family val="2"/>
        <charset val="161"/>
      </rPr>
      <t>Day</t>
    </r>
  </si>
  <si>
    <t>AT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</si>
  <si>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</si>
  <si>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</si>
  <si>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</si>
  <si>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</si>
  <si>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</si>
  <si>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</si>
  <si>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</si>
  <si>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</si>
  <si>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</si>
  <si>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</si>
  <si>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</si>
  <si>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HU</t>
  </si>
  <si>
    <t>IE</t>
  </si>
  <si>
    <t>IS</t>
  </si>
  <si>
    <t>IT</t>
  </si>
  <si>
    <t>LT</t>
  </si>
  <si>
    <t>LU</t>
  </si>
  <si>
    <t>LV</t>
  </si>
  <si>
    <t>MT</t>
  </si>
  <si>
    <t>NL</t>
  </si>
  <si>
    <t>NO</t>
  </si>
  <si>
    <t>PL</t>
  </si>
  <si>
    <t>PT</t>
  </si>
  <si>
    <t>RO</t>
  </si>
  <si>
    <t>SE</t>
  </si>
  <si>
    <t>SI</t>
  </si>
  <si>
    <t>SK</t>
  </si>
  <si>
    <t>UK</t>
  </si>
  <si>
    <t>HR</t>
  </si>
  <si>
    <t>LI</t>
  </si>
  <si>
    <t>TR</t>
  </si>
  <si>
    <t>Country</t>
  </si>
  <si>
    <t>Grand Total</t>
  </si>
  <si>
    <t>Jan.</t>
  </si>
  <si>
    <t>Feb.</t>
  </si>
  <si>
    <t>Mar.</t>
  </si>
  <si>
    <t>Apr.</t>
  </si>
  <si>
    <t>May</t>
  </si>
  <si>
    <t>June</t>
  </si>
  <si>
    <t>July</t>
  </si>
  <si>
    <t>Aug.</t>
  </si>
  <si>
    <t>Sept</t>
  </si>
  <si>
    <t>Okt.</t>
  </si>
  <si>
    <t>Nov</t>
  </si>
  <si>
    <t>Dec</t>
  </si>
  <si>
    <t>60% day</t>
  </si>
  <si>
    <t>Day/Night</t>
  </si>
  <si>
    <t>Peak of Day</t>
  </si>
  <si>
    <t>Country=</t>
  </si>
  <si>
    <t>User Defined D/Total</t>
  </si>
  <si>
    <t>INDUSTRY small</t>
  </si>
  <si>
    <t>INDUSTRY 24/7</t>
  </si>
  <si>
    <t>Cooking Res</t>
  </si>
  <si>
    <t>Lighting Res.</t>
  </si>
  <si>
    <t>Refrigeration Res.</t>
  </si>
  <si>
    <t>Refrigeration Com.</t>
  </si>
  <si>
    <t>Other electricity Com.</t>
  </si>
  <si>
    <t>Lighting Com.</t>
  </si>
  <si>
    <t>Threshold</t>
  </si>
  <si>
    <t>CDDs</t>
  </si>
  <si>
    <t>Res</t>
  </si>
  <si>
    <t>Com</t>
  </si>
  <si>
    <t>Ind</t>
  </si>
  <si>
    <t>QFRs</t>
  </si>
  <si>
    <t>Hide</t>
  </si>
  <si>
    <t>Day and Night hours according to the definition in the model</t>
  </si>
  <si>
    <t>(i.e. 12 hours day of which 1 peak and 12 hours night)</t>
  </si>
  <si>
    <t>Sum</t>
  </si>
  <si>
    <t>Hours of Daylight per month and country</t>
  </si>
  <si>
    <t>Number of Cooling Degree Days per Month and country</t>
  </si>
  <si>
    <t>Heating Degree Days per Month and country</t>
  </si>
  <si>
    <t xml:space="preserve">These are the default values of the shares taken for all the countries </t>
  </si>
  <si>
    <t xml:space="preserve"> </t>
  </si>
  <si>
    <t>If you do not agree with the default value that in line 10 use your own values for the share of the day consumption per month below:</t>
  </si>
  <si>
    <t>If you do not agree with the default value that in line 35 use your own values for the share of the day consumption per month below:</t>
  </si>
  <si>
    <t>If you do not agree with the default value that in line 661 use your own values for the share of the day consumption per month below:</t>
  </si>
  <si>
    <t>If you do not agree with the default value that in line 86 use your own values for the share of the day consumption per month below:</t>
  </si>
  <si>
    <t>If you do not agree with the default value that in line 111 use your own values for the share of the day consumption per month below:</t>
  </si>
  <si>
    <t>If you do not agree with the default value that in line 137 use your own values for the share of the day consumption per month below:</t>
  </si>
  <si>
    <t>If you do not agree with the default value that in line 162 use your own values for the share of the day consumption per month below:</t>
  </si>
  <si>
    <t>If you do not agree with the default value that in line 187 use your own values for the share of the day consumption per month below:</t>
  </si>
  <si>
    <t>If you do not agree with the default value that in line 212 use your own values for the share of the day consumption per month below:</t>
  </si>
  <si>
    <t>If you do not agree with the default value that in line 238 use your own values for the share of the day consumption per month below:</t>
  </si>
  <si>
    <t>If you do not agree with the default value that in line 263 use your own values for the share of the day consumption per month below:</t>
  </si>
  <si>
    <t>If you do not agree with the default value that in line 288 use your own values for the share of the day consumption per month below:</t>
  </si>
  <si>
    <t>If you do not agree with the default value that in line 314 use your own values for the share of the day consumption per month below:</t>
  </si>
  <si>
    <t>If you do not agree with the default value that in line 339 use your own values for the share of the day consumption per month below:</t>
  </si>
  <si>
    <t>If you do not agree with the default value that in line 364 use your own values for the share of the day consumption per month below:</t>
  </si>
  <si>
    <t xml:space="preserve">Small industry 90% during day </t>
  </si>
  <si>
    <t>If you do not agree with the default value that in line 389 use your own values for the share of the day consumption per month below:</t>
  </si>
  <si>
    <t>In Total:</t>
  </si>
  <si>
    <t>Demand [PJ]</t>
  </si>
  <si>
    <t>*these values are taken from the production information in IER results</t>
  </si>
  <si>
    <t>TimeSlice</t>
  </si>
  <si>
    <t>Cset_SET</t>
  </si>
  <si>
    <t>Cset_CN</t>
  </si>
  <si>
    <t>Attribute</t>
  </si>
  <si>
    <t>Year</t>
  </si>
  <si>
    <t>AllRegions</t>
  </si>
  <si>
    <t>Mt</t>
  </si>
  <si>
    <t>DEM</t>
  </si>
  <si>
    <t>A*</t>
  </si>
  <si>
    <t>COM_FR</t>
  </si>
  <si>
    <t>2000-0</t>
  </si>
  <si>
    <t>C*</t>
  </si>
  <si>
    <t>I*</t>
  </si>
  <si>
    <t>R*</t>
  </si>
  <si>
    <t>T*</t>
  </si>
  <si>
    <t>RES</t>
  </si>
  <si>
    <t>COM</t>
  </si>
  <si>
    <t>IND</t>
  </si>
  <si>
    <t>T-Slice</t>
  </si>
  <si>
    <t>Old Load Curve</t>
  </si>
  <si>
    <t>Load [MW]</t>
  </si>
  <si>
    <t>Previous 12 TS Demand</t>
  </si>
  <si>
    <t>Col_n</t>
  </si>
  <si>
    <t>Row_N</t>
  </si>
  <si>
    <t xml:space="preserve">INDUSTRY </t>
  </si>
  <si>
    <t>RH*</t>
  </si>
  <si>
    <t>RREF</t>
  </si>
  <si>
    <t>RLIG</t>
  </si>
  <si>
    <t>CH*</t>
  </si>
  <si>
    <t>http://nui.epp.eurostat.ec.europa.eu/nui/show.do?query=BOOKMARK_DS-073221_QID_-4942A528_UID_-3F171EB0&amp;layout=time,L,X,0;geo,L,Y,0;indic_en,L,Z,0;INDICATORS,L,Z,1;&amp;zSelection=DS-073221INDICATORS,FLAG;DS-073221indic_en,MDD25;&amp;rankName1=geo_1_2_0_1&amp;rStp=&amp;cStp=&amp;rDCh=&amp;cDCh=&amp;rDM=true&amp;cDM=true&amp;codelab=C&amp;wai=false&amp;time_mode=NONE&amp;lang=EN</t>
  </si>
  <si>
    <t>http://www.degreedays.net/</t>
  </si>
  <si>
    <t>Average monthly values, based on last 36 months data at one or more locations for every country according to size and population density.</t>
  </si>
  <si>
    <t>n=</t>
  </si>
  <si>
    <t>Solar Declination     δ=</t>
  </si>
  <si>
    <t>AVG Day Duration [Hours]</t>
  </si>
  <si>
    <t># of day [n=]</t>
  </si>
  <si>
    <t>Latitude</t>
  </si>
  <si>
    <t>Latitude value selected according to popullation density</t>
  </si>
  <si>
    <t>IOI</t>
  </si>
  <si>
    <t>Automaticaly adds the following countries provided that relevant sheets exist</t>
  </si>
  <si>
    <r>
      <t>Note that</t>
    </r>
    <r>
      <rPr>
        <sz val="12"/>
        <rFont val="Arial"/>
        <family val="2"/>
      </rPr>
      <t xml:space="preserve"> Above countries can change in order to examine other groups of countries</t>
    </r>
  </si>
  <si>
    <t>Electricity consumption - 2000  [PJ]</t>
  </si>
  <si>
    <t>RCWA,RCDR,RDWA,ROEL</t>
  </si>
  <si>
    <t>Agriculture (as before)</t>
  </si>
  <si>
    <t>Transport (as before)</t>
  </si>
  <si>
    <t>Assumptions</t>
  </si>
  <si>
    <t>Year of peak</t>
  </si>
  <si>
    <t>Total</t>
  </si>
  <si>
    <t>Hydro</t>
  </si>
  <si>
    <t>Wind</t>
  </si>
  <si>
    <t>Calc. Peak * 8%</t>
  </si>
  <si>
    <t>Calc. VS Observed peak</t>
  </si>
  <si>
    <t>Observed peak</t>
  </si>
  <si>
    <t>Calc. VS T_Capacity</t>
  </si>
  <si>
    <t>Quite good</t>
  </si>
  <si>
    <t>High</t>
  </si>
  <si>
    <t>Low</t>
  </si>
  <si>
    <t>Evaluation of Calc. Peak</t>
  </si>
  <si>
    <t>-</t>
  </si>
  <si>
    <t>AVG Imp. "Cap"</t>
  </si>
  <si>
    <t>Evaluation of our peak</t>
  </si>
  <si>
    <t>2000 Capacity</t>
  </si>
  <si>
    <t>GWh</t>
  </si>
  <si>
    <t>Peak Info</t>
  </si>
  <si>
    <t>Jan_P</t>
  </si>
  <si>
    <t>Feb_P</t>
  </si>
  <si>
    <t>Mar_P</t>
  </si>
  <si>
    <t>Apr_P</t>
  </si>
  <si>
    <t>May_P</t>
  </si>
  <si>
    <t>June_P</t>
  </si>
  <si>
    <t>July_P</t>
  </si>
  <si>
    <t>Aug_P</t>
  </si>
  <si>
    <t>Sept_P</t>
  </si>
  <si>
    <t>Okt_P</t>
  </si>
  <si>
    <t>Nov_P</t>
  </si>
  <si>
    <t>Dec_P</t>
  </si>
  <si>
    <t>Jan_D</t>
  </si>
  <si>
    <t>Feb_D</t>
  </si>
  <si>
    <t>Mar_D</t>
  </si>
  <si>
    <t>Apr_D</t>
  </si>
  <si>
    <t>May_D</t>
  </si>
  <si>
    <t>June_D</t>
  </si>
  <si>
    <t>July_D</t>
  </si>
  <si>
    <t>Aug_D</t>
  </si>
  <si>
    <t>Sept_D</t>
  </si>
  <si>
    <t>Okt_D</t>
  </si>
  <si>
    <t>Nov_D</t>
  </si>
  <si>
    <t>Dec_D</t>
  </si>
  <si>
    <t>Jan_N</t>
  </si>
  <si>
    <t>Feb_N</t>
  </si>
  <si>
    <t>Mar_N</t>
  </si>
  <si>
    <t>Apr_N</t>
  </si>
  <si>
    <t>May_N</t>
  </si>
  <si>
    <t>June_N</t>
  </si>
  <si>
    <t>July_N</t>
  </si>
  <si>
    <t>Aug_N</t>
  </si>
  <si>
    <t>Sept_N</t>
  </si>
  <si>
    <t>Okt_N</t>
  </si>
  <si>
    <t>Nov_N</t>
  </si>
  <si>
    <t>Dec_N</t>
  </si>
  <si>
    <t>Row Number</t>
  </si>
  <si>
    <t>12 Months TS</t>
  </si>
  <si>
    <t>Outcome of observed load</t>
  </si>
  <si>
    <t>Some disc. Still exist in Industry</t>
  </si>
  <si>
    <t>90% share of  day hours, 10% share of night hours + CDD</t>
  </si>
  <si>
    <t>70% share of  day hours, 30% share of night hours + 15% due to HDD</t>
  </si>
  <si>
    <t>80% share of  day hours, 20% share of night hours</t>
  </si>
  <si>
    <t>20% share of  day hours, 80% share of night hours</t>
  </si>
  <si>
    <t>70% share of  day hours, 30% share of night hours + 5% CDD</t>
  </si>
  <si>
    <t>70% share of  day hours, 30% share of night hours + HDD</t>
  </si>
  <si>
    <t>60% share of  day hours, 40% share of night hours + 10% HDD</t>
  </si>
  <si>
    <t>35% share of  day hours, 65% share of night hours</t>
  </si>
  <si>
    <t>60% share of  day hours, 40% share of night hours + 10% CDD</t>
  </si>
  <si>
    <t>5% share of  day hours, 95% share of night hours</t>
  </si>
  <si>
    <t>70% share of day hours, 30% share of night hours + HDD</t>
  </si>
  <si>
    <t>2005-0</t>
  </si>
  <si>
    <t>~TFM_INS</t>
  </si>
  <si>
    <t>AL</t>
  </si>
  <si>
    <t>ME</t>
  </si>
  <si>
    <t>MK</t>
  </si>
  <si>
    <t>RS</t>
  </si>
  <si>
    <t>assumed same as PL</t>
  </si>
  <si>
    <t>BA</t>
  </si>
  <si>
    <t>KS</t>
  </si>
  <si>
    <t>R[_]ES*SpCool</t>
  </si>
  <si>
    <t>R[_]ES*WatHeat</t>
  </si>
  <si>
    <t>R[_]ES*Cook</t>
  </si>
  <si>
    <t>NR[_]ES*SpHeat</t>
  </si>
  <si>
    <t>NR[_]ES*SpCool</t>
  </si>
  <si>
    <t>NR[_]ES*WatHeat</t>
  </si>
  <si>
    <t>NR[_]ES*Cook</t>
  </si>
  <si>
    <t>EL</t>
  </si>
  <si>
    <t>NR_BuildLight</t>
  </si>
  <si>
    <t>NR_ICTM</t>
  </si>
  <si>
    <t>NR_Refrig</t>
  </si>
  <si>
    <t>NR_StLight</t>
  </si>
  <si>
    <t>Trai*</t>
  </si>
  <si>
    <t>R[_]ES*SpHeat,R_DetH*,R_Flat*,R_SDetH*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</si>
</sst>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-* #,##0\ _€_-;\-* #,##0\ _€_-;_-* &quot;-&quot;\ _€_-;_-@_-"/>
    <numFmt numFmtId="165" formatCode="_-* #,##0.00\ _€_-;\-* #,##0.00\ _€_-;_-* &quot;-&quot;??\ _€_-;_-@_-"/>
    <numFmt numFmtId="166" formatCode="###0.000"/>
    <numFmt numFmtId="167" formatCode="###0.00"/>
    <numFmt numFmtId="168" formatCode="###0.0"/>
    <numFmt numFmtId="169" formatCode="###0"/>
    <numFmt numFmtId="170" formatCode="0.000"/>
    <numFmt numFmtId="171" formatCode="0.00000"/>
    <numFmt numFmtId="172" formatCode="0.0000"/>
    <numFmt numFmtId="173" formatCode="###0.00000"/>
    <numFmt numFmtId="174" formatCode="0.0"/>
    <numFmt numFmtId="175" formatCode="h:mm;@"/>
    <numFmt numFmtId="176" formatCode="[$-408]mmm\-yy;@"/>
    <numFmt numFmtId="177" formatCode="0.0_ ;[Red]\-0.0\ "/>
    <numFmt numFmtId="178" formatCode="_-[$€-2]\ * #,##0.00_-;\-[$€-2]\ * #,##0.00_-;_-[$€-2]\ * &quot;-&quot;??_-"/>
    <numFmt numFmtId="179" formatCode="#,##0;\-\ #,##0;_-\ &quot;- &quot;"/>
  </numFmts>
  <fonts count="63" x14ac:knownFonts="1">
    <font>
      <sz val="8"/>
      <name val="Arial"/>
      <charset val="161"/>
    </font>
    <font>
      <sz val="8"/>
      <name val="Arial"/>
      <charset val="161"/>
    </font>
    <font>
      <u/>
      <sz val="8"/>
      <color indexed="12"/>
      <name val="Arial"/>
      <family val="2"/>
    </font>
    <font>
      <sz val="10"/>
      <name val="Arial"/>
      <family val="2"/>
    </font>
    <font>
      <b/>
      <sz val="14"/>
      <color indexed="9"/>
      <name val="Arial"/>
      <family val="2"/>
    </font>
    <font>
      <sz val="10"/>
      <color indexed="9"/>
      <name val="Arial"/>
      <family val="2"/>
    </font>
    <font>
      <sz val="12"/>
      <color indexed="9"/>
      <name val="Arial"/>
      <family val="2"/>
    </font>
    <font>
      <sz val="12"/>
      <name val="Arial"/>
      <family val="2"/>
    </font>
    <font>
      <b/>
      <sz val="11"/>
      <color indexed="9"/>
      <name val="Arial"/>
      <family val="2"/>
      <charset val="161"/>
    </font>
    <font>
      <b/>
      <sz val="12"/>
      <name val="Arial"/>
      <family val="2"/>
      <charset val="161"/>
    </font>
    <font>
      <b/>
      <sz val="10"/>
      <name val="Arial"/>
      <family val="2"/>
    </font>
    <font>
      <b/>
      <sz val="10"/>
      <name val="Arial"/>
      <family val="2"/>
      <charset val="161"/>
    </font>
    <font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  <charset val="161"/>
    </font>
    <font>
      <sz val="12"/>
      <color indexed="9"/>
      <name val="Arial"/>
      <family val="2"/>
      <charset val="161"/>
    </font>
    <font>
      <b/>
      <sz val="11"/>
      <color indexed="9"/>
      <name val="Arial"/>
      <family val="2"/>
    </font>
    <font>
      <sz val="10"/>
      <name val="Arial"/>
      <family val="2"/>
      <charset val="161"/>
    </font>
    <font>
      <sz val="9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name val="Arial"/>
      <family val="2"/>
      <charset val="161"/>
    </font>
    <font>
      <b/>
      <sz val="9"/>
      <name val="Arial"/>
      <family val="2"/>
    </font>
    <font>
      <b/>
      <sz val="12"/>
      <color indexed="9"/>
      <name val="Arial"/>
      <family val="2"/>
      <charset val="161"/>
    </font>
    <font>
      <b/>
      <sz val="8"/>
      <name val="Arial"/>
      <family val="2"/>
    </font>
    <font>
      <sz val="8"/>
      <name val="Arial"/>
      <family val="2"/>
    </font>
    <font>
      <sz val="9"/>
      <name val="Arial"/>
      <family val="2"/>
      <charset val="161"/>
    </font>
    <font>
      <sz val="11"/>
      <name val="Arial"/>
      <family val="2"/>
    </font>
    <font>
      <b/>
      <sz val="9"/>
      <name val="Arial"/>
      <family val="2"/>
      <charset val="161"/>
    </font>
    <font>
      <b/>
      <i/>
      <sz val="10"/>
      <name val="Arial"/>
      <family val="2"/>
      <charset val="161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Arial"/>
      <family val="2"/>
    </font>
    <font>
      <b/>
      <sz val="11"/>
      <name val="Arial"/>
      <family val="2"/>
      <charset val="161"/>
    </font>
    <font>
      <b/>
      <sz val="10"/>
      <color indexed="8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64">
    <xf numFmtId="0" fontId="0" fillId="0" borderId="0"/>
    <xf numFmtId="0" fontId="31" fillId="2" borderId="0" applyNumberFormat="0" applyBorder="0" applyAlignment="0" applyProtection="0"/>
    <xf numFmtId="0" fontId="31" fillId="3" borderId="0" applyNumberFormat="0" applyBorder="0" applyAlignment="0" applyProtection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5" borderId="0" applyNumberFormat="0" applyBorder="0" applyAlignment="0" applyProtection="0"/>
    <xf numFmtId="0" fontId="31" fillId="8" borderId="0" applyNumberFormat="0" applyBorder="0" applyAlignment="0" applyProtection="0"/>
    <xf numFmtId="0" fontId="31" fillId="11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32" fillId="12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9" borderId="0" applyNumberFormat="0" applyBorder="0" applyAlignment="0" applyProtection="0"/>
    <xf numFmtId="4" fontId="57" fillId="20" borderId="1">
      <alignment horizontal="right" vertical="center"/>
    </xf>
    <xf numFmtId="4" fontId="57" fillId="20" borderId="1">
      <alignment horizontal="right" vertical="center"/>
    </xf>
    <xf numFmtId="0" fontId="33" fillId="3" borderId="0" applyNumberFormat="0" applyBorder="0" applyAlignment="0" applyProtection="0"/>
    <xf numFmtId="0" fontId="34" fillId="21" borderId="2" applyNumberFormat="0" applyAlignment="0" applyProtection="0"/>
    <xf numFmtId="0" fontId="35" fillId="22" borderId="3" applyNumberFormat="0" applyAlignment="0" applyProtection="0"/>
    <xf numFmtId="164" fontId="1" fillId="0" borderId="0" applyFont="0" applyFill="0" applyBorder="0" applyAlignment="0" applyProtection="0"/>
    <xf numFmtId="0" fontId="58" fillId="0" borderId="4">
      <alignment horizontal="left" vertical="center" wrapText="1" indent="2"/>
    </xf>
    <xf numFmtId="178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7" fillId="4" borderId="0" applyNumberFormat="0" applyBorder="0" applyAlignment="0" applyProtection="0"/>
    <xf numFmtId="0" fontId="38" fillId="0" borderId="5" applyNumberFormat="0" applyFill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41" fillId="7" borderId="2" applyNumberFormat="0" applyAlignment="0" applyProtection="0"/>
    <xf numFmtId="4" fontId="58" fillId="0" borderId="0" applyBorder="0">
      <alignment horizontal="right" vertical="center"/>
    </xf>
    <xf numFmtId="0" fontId="42" fillId="0" borderId="8" applyNumberFormat="0" applyFill="0" applyAlignment="0" applyProtection="0"/>
    <xf numFmtId="0" fontId="43" fillId="23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62" fillId="0" borderId="0"/>
    <xf numFmtId="4" fontId="58" fillId="0" borderId="1" applyFill="0" applyBorder="0" applyProtection="0">
      <alignment horizontal="right" vertical="center"/>
    </xf>
    <xf numFmtId="0" fontId="59" fillId="0" borderId="0" applyNumberFormat="0" applyFill="0" applyBorder="0" applyProtection="0">
      <alignment horizontal="left" vertical="center"/>
    </xf>
    <xf numFmtId="0" fontId="12" fillId="24" borderId="0" applyNumberFormat="0" applyFont="0" applyBorder="0" applyAlignment="0" applyProtection="0"/>
    <xf numFmtId="0" fontId="7" fillId="0" borderId="0"/>
    <xf numFmtId="0" fontId="3" fillId="0" borderId="0"/>
    <xf numFmtId="0" fontId="31" fillId="0" borderId="0"/>
    <xf numFmtId="0" fontId="31" fillId="0" borderId="0"/>
    <xf numFmtId="0" fontId="31" fillId="25" borderId="9" applyNumberFormat="0" applyFont="0" applyAlignment="0" applyProtection="0"/>
    <xf numFmtId="179" fontId="12" fillId="0" borderId="0" applyFont="0" applyFill="0" applyBorder="0" applyAlignment="0" applyProtection="0"/>
    <xf numFmtId="0" fontId="44" fillId="21" borderId="10" applyNumberFormat="0" applyAlignment="0" applyProtection="0"/>
    <xf numFmtId="9" fontId="1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11" applyNumberFormat="0" applyFill="0" applyAlignment="0" applyProtection="0"/>
    <xf numFmtId="0" fontId="47" fillId="0" borderId="0" applyNumberFormat="0" applyFill="0" applyBorder="0" applyAlignment="0" applyProtection="0"/>
    <xf numFmtId="4" fontId="58" fillId="0" borderId="0"/>
  </cellStyleXfs>
  <cellXfs count="273">
    <xf numFmtId="0" fontId="0" fillId="0" borderId="0" xfId="0"/>
    <xf numFmtId="0" fontId="4" fillId="26" borderId="0" xfId="0" applyFont="1" applyFill="1" applyBorder="1"/>
    <xf numFmtId="0" fontId="5" fillId="26" borderId="0" xfId="0" applyFont="1" applyFill="1" applyBorder="1" applyAlignment="1">
      <alignment horizontal="left"/>
    </xf>
    <xf numFmtId="0" fontId="6" fillId="26" borderId="0" xfId="0" applyFont="1" applyFill="1" applyAlignment="1">
      <alignment horizontal="center"/>
    </xf>
    <xf numFmtId="0" fontId="6" fillId="26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8" fillId="26" borderId="0" xfId="0" applyFont="1" applyFill="1" applyBorder="1"/>
    <xf numFmtId="0" fontId="9" fillId="0" borderId="0" xfId="0" applyFont="1" applyFill="1" applyBorder="1" applyAlignment="1">
      <alignment horizontal="center"/>
    </xf>
    <xf numFmtId="0" fontId="7" fillId="27" borderId="0" xfId="0" applyFont="1" applyFill="1" applyAlignment="1">
      <alignment horizontal="center"/>
    </xf>
    <xf numFmtId="0" fontId="7" fillId="27" borderId="0" xfId="0" applyFont="1" applyFill="1" applyAlignment="1">
      <alignment horizontal="right"/>
    </xf>
    <xf numFmtId="0" fontId="7" fillId="27" borderId="0" xfId="0" applyFont="1" applyFill="1" applyBorder="1" applyAlignment="1">
      <alignment horizontal="center"/>
    </xf>
    <xf numFmtId="0" fontId="10" fillId="28" borderId="0" xfId="0" applyFont="1" applyFill="1" applyBorder="1" applyAlignment="1">
      <alignment horizontal="left"/>
    </xf>
    <xf numFmtId="0" fontId="10" fillId="28" borderId="0" xfId="0" quotePrefix="1" applyFont="1" applyFill="1" applyBorder="1" applyAlignment="1">
      <alignment horizontal="center"/>
    </xf>
    <xf numFmtId="0" fontId="10" fillId="28" borderId="0" xfId="0" applyFont="1" applyFill="1" applyBorder="1" applyAlignment="1">
      <alignment horizontal="center"/>
    </xf>
    <xf numFmtId="0" fontId="11" fillId="27" borderId="0" xfId="0" applyFont="1" applyFill="1" applyAlignment="1">
      <alignment horizontal="left"/>
    </xf>
    <xf numFmtId="169" fontId="0" fillId="29" borderId="0" xfId="0" applyNumberFormat="1" applyFont="1" applyFill="1" applyBorder="1" applyAlignment="1"/>
    <xf numFmtId="0" fontId="0" fillId="28" borderId="0" xfId="0" applyFill="1" applyBorder="1" applyAlignment="1">
      <alignment horizontal="center"/>
    </xf>
    <xf numFmtId="0" fontId="0" fillId="28" borderId="0" xfId="0" applyFill="1" applyBorder="1" applyAlignment="1">
      <alignment horizontal="right"/>
    </xf>
    <xf numFmtId="2" fontId="0" fillId="28" borderId="0" xfId="0" applyNumberFormat="1" applyFill="1" applyBorder="1" applyAlignment="1">
      <alignment horizontal="right"/>
    </xf>
    <xf numFmtId="0" fontId="12" fillId="28" borderId="0" xfId="0" quotePrefix="1" applyFont="1" applyFill="1" applyBorder="1" applyAlignment="1">
      <alignment horizontal="right"/>
    </xf>
    <xf numFmtId="166" fontId="0" fillId="30" borderId="0" xfId="0" applyNumberFormat="1" applyFont="1" applyFill="1" applyBorder="1" applyAlignment="1"/>
    <xf numFmtId="173" fontId="0" fillId="30" borderId="0" xfId="0" applyNumberFormat="1" applyFont="1" applyFill="1" applyBorder="1" applyAlignment="1"/>
    <xf numFmtId="0" fontId="13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28" borderId="0" xfId="0" applyFont="1" applyFill="1" applyAlignment="1">
      <alignment horizontal="left"/>
    </xf>
    <xf numFmtId="0" fontId="13" fillId="28" borderId="0" xfId="0" applyFont="1" applyFill="1" applyAlignment="1">
      <alignment horizontal="center"/>
    </xf>
    <xf numFmtId="0" fontId="13" fillId="28" borderId="0" xfId="0" applyFont="1" applyFill="1" applyAlignment="1">
      <alignment horizontal="right"/>
    </xf>
    <xf numFmtId="2" fontId="13" fillId="29" borderId="0" xfId="0" applyNumberFormat="1" applyFont="1" applyFill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11" fillId="28" borderId="0" xfId="0" applyFont="1" applyFill="1" applyAlignment="1">
      <alignment horizontal="right"/>
    </xf>
    <xf numFmtId="170" fontId="13" fillId="30" borderId="0" xfId="0" applyNumberFormat="1" applyFont="1" applyFill="1" applyBorder="1" applyAlignment="1">
      <alignment horizontal="center"/>
    </xf>
    <xf numFmtId="171" fontId="13" fillId="30" borderId="0" xfId="0" applyNumberFormat="1" applyFont="1" applyFill="1" applyBorder="1" applyAlignment="1">
      <alignment horizontal="center"/>
    </xf>
    <xf numFmtId="170" fontId="13" fillId="0" borderId="0" xfId="0" applyNumberFormat="1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72" fontId="13" fillId="0" borderId="0" xfId="0" applyNumberFormat="1" applyFont="1" applyBorder="1" applyAlignment="1">
      <alignment horizontal="center"/>
    </xf>
    <xf numFmtId="9" fontId="13" fillId="31" borderId="0" xfId="0" applyNumberFormat="1" applyFont="1" applyFill="1" applyAlignment="1">
      <alignment horizontal="center"/>
    </xf>
    <xf numFmtId="170" fontId="13" fillId="0" borderId="0" xfId="0" applyNumberFormat="1" applyFont="1" applyFill="1" applyBorder="1" applyAlignment="1">
      <alignment horizontal="center"/>
    </xf>
    <xf numFmtId="0" fontId="0" fillId="28" borderId="12" xfId="0" applyFill="1" applyBorder="1"/>
    <xf numFmtId="171" fontId="7" fillId="0" borderId="0" xfId="0" applyNumberFormat="1" applyFont="1" applyFill="1" applyBorder="1" applyAlignment="1">
      <alignment horizontal="center"/>
    </xf>
    <xf numFmtId="0" fontId="7" fillId="28" borderId="0" xfId="0" applyFont="1" applyFill="1" applyAlignment="1">
      <alignment horizontal="center"/>
    </xf>
    <xf numFmtId="0" fontId="0" fillId="28" borderId="13" xfId="0" applyFill="1" applyBorder="1"/>
    <xf numFmtId="0" fontId="0" fillId="28" borderId="14" xfId="0" applyFill="1" applyBorder="1"/>
    <xf numFmtId="0" fontId="9" fillId="28" borderId="0" xfId="0" applyFont="1" applyFill="1" applyBorder="1" applyAlignment="1">
      <alignment horizontal="center"/>
    </xf>
    <xf numFmtId="175" fontId="13" fillId="0" borderId="0" xfId="0" applyNumberFormat="1" applyFont="1" applyBorder="1" applyAlignment="1">
      <alignment horizontal="center"/>
    </xf>
    <xf numFmtId="0" fontId="14" fillId="26" borderId="0" xfId="0" applyFont="1" applyFill="1" applyBorder="1" applyAlignment="1">
      <alignment horizontal="left"/>
    </xf>
    <xf numFmtId="0" fontId="15" fillId="26" borderId="0" xfId="0" applyFont="1" applyFill="1" applyAlignment="1">
      <alignment horizontal="center"/>
    </xf>
    <xf numFmtId="0" fontId="15" fillId="26" borderId="0" xfId="0" applyFont="1" applyFill="1" applyBorder="1" applyAlignment="1">
      <alignment horizontal="center"/>
    </xf>
    <xf numFmtId="9" fontId="7" fillId="31" borderId="0" xfId="0" applyNumberFormat="1" applyFont="1" applyFill="1" applyAlignment="1">
      <alignment horizontal="center"/>
    </xf>
    <xf numFmtId="166" fontId="0" fillId="3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 applyAlignment="1"/>
    <xf numFmtId="9" fontId="7" fillId="0" borderId="0" xfId="59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0" fontId="4" fillId="26" borderId="0" xfId="0" applyFont="1" applyFill="1" applyBorder="1" applyAlignment="1">
      <alignment horizontal="left"/>
    </xf>
    <xf numFmtId="170" fontId="13" fillId="29" borderId="0" xfId="0" applyNumberFormat="1" applyFont="1" applyFill="1" applyBorder="1" applyAlignment="1">
      <alignment horizontal="center"/>
    </xf>
    <xf numFmtId="0" fontId="7" fillId="20" borderId="0" xfId="0" applyFont="1" applyFill="1" applyAlignment="1">
      <alignment horizontal="center"/>
    </xf>
    <xf numFmtId="0" fontId="7" fillId="20" borderId="0" xfId="0" applyFont="1" applyFill="1" applyBorder="1" applyAlignment="1">
      <alignment horizontal="center"/>
    </xf>
    <xf numFmtId="0" fontId="16" fillId="32" borderId="0" xfId="0" applyFont="1" applyFill="1" applyBorder="1"/>
    <xf numFmtId="0" fontId="11" fillId="0" borderId="15" xfId="53" applyFont="1" applyBorder="1"/>
    <xf numFmtId="0" fontId="7" fillId="0" borderId="0" xfId="0" applyFont="1" applyAlignment="1">
      <alignment horizontal="right"/>
    </xf>
    <xf numFmtId="0" fontId="17" fillId="27" borderId="0" xfId="0" applyFont="1" applyFill="1" applyBorder="1"/>
    <xf numFmtId="2" fontId="3" fillId="30" borderId="15" xfId="53" applyNumberFormat="1" applyFill="1" applyBorder="1"/>
    <xf numFmtId="0" fontId="18" fillId="0" borderId="0" xfId="0" applyFont="1" applyFill="1" applyBorder="1" applyAlignment="1">
      <alignment horizontal="center"/>
    </xf>
    <xf numFmtId="2" fontId="3" fillId="0" borderId="15" xfId="53" applyNumberFormat="1" applyBorder="1"/>
    <xf numFmtId="0" fontId="9" fillId="27" borderId="0" xfId="0" applyFont="1" applyFill="1" applyBorder="1" applyAlignment="1">
      <alignment horizontal="center"/>
    </xf>
    <xf numFmtId="0" fontId="0" fillId="0" borderId="0" xfId="0" applyFill="1" applyBorder="1"/>
    <xf numFmtId="0" fontId="7" fillId="0" borderId="0" xfId="0" applyFont="1" applyFill="1" applyAlignment="1">
      <alignment horizontal="center"/>
    </xf>
    <xf numFmtId="0" fontId="0" fillId="27" borderId="0" xfId="0" applyFill="1" applyBorder="1"/>
    <xf numFmtId="2" fontId="3" fillId="0" borderId="0" xfId="53" applyNumberFormat="1"/>
    <xf numFmtId="2" fontId="3" fillId="0" borderId="0" xfId="53" applyNumberFormat="1" applyFill="1"/>
    <xf numFmtId="2" fontId="3" fillId="0" borderId="0" xfId="53" applyNumberFormat="1" applyBorder="1"/>
    <xf numFmtId="2" fontId="3" fillId="33" borderId="0" xfId="53" applyNumberFormat="1" applyFill="1" applyBorder="1"/>
    <xf numFmtId="0" fontId="13" fillId="27" borderId="0" xfId="0" applyFont="1" applyFill="1" applyBorder="1" applyAlignment="1">
      <alignment horizontal="center"/>
    </xf>
    <xf numFmtId="0" fontId="0" fillId="28" borderId="0" xfId="0" applyFill="1" applyBorder="1"/>
    <xf numFmtId="2" fontId="7" fillId="0" borderId="0" xfId="0" applyNumberFormat="1" applyFont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7" fillId="34" borderId="0" xfId="0" applyFont="1" applyFill="1" applyBorder="1" applyAlignment="1">
      <alignment horizontal="left"/>
    </xf>
    <xf numFmtId="2" fontId="13" fillId="27" borderId="0" xfId="53" applyNumberFormat="1" applyFont="1" applyFill="1"/>
    <xf numFmtId="0" fontId="13" fillId="27" borderId="0" xfId="0" applyFont="1" applyFill="1" applyAlignment="1">
      <alignment horizontal="center"/>
    </xf>
    <xf numFmtId="0" fontId="13" fillId="35" borderId="0" xfId="0" applyFont="1" applyFill="1" applyBorder="1" applyAlignment="1">
      <alignment horizontal="center"/>
    </xf>
    <xf numFmtId="0" fontId="7" fillId="35" borderId="0" xfId="0" applyFont="1" applyFill="1" applyBorder="1" applyAlignment="1">
      <alignment horizontal="center"/>
    </xf>
    <xf numFmtId="0" fontId="7" fillId="35" borderId="0" xfId="0" applyFont="1" applyFill="1" applyAlignment="1">
      <alignment horizontal="center"/>
    </xf>
    <xf numFmtId="0" fontId="7" fillId="36" borderId="0" xfId="0" applyFont="1" applyFill="1" applyAlignment="1">
      <alignment horizontal="center"/>
    </xf>
    <xf numFmtId="0" fontId="13" fillId="36" borderId="0" xfId="0" applyFont="1" applyFill="1" applyBorder="1" applyAlignment="1">
      <alignment horizontal="center"/>
    </xf>
    <xf numFmtId="0" fontId="7" fillId="36" borderId="0" xfId="0" applyFont="1" applyFill="1" applyBorder="1" applyAlignment="1">
      <alignment horizontal="center"/>
    </xf>
    <xf numFmtId="1" fontId="17" fillId="0" borderId="0" xfId="53" applyNumberFormat="1" applyFont="1" applyAlignment="1">
      <alignment horizontal="center"/>
    </xf>
    <xf numFmtId="1" fontId="7" fillId="37" borderId="0" xfId="0" applyNumberFormat="1" applyFont="1" applyFill="1" applyBorder="1" applyAlignment="1">
      <alignment horizontal="center"/>
    </xf>
    <xf numFmtId="1" fontId="13" fillId="0" borderId="0" xfId="0" applyNumberFormat="1" applyFont="1" applyBorder="1" applyAlignment="1">
      <alignment horizontal="center"/>
    </xf>
    <xf numFmtId="1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0" xfId="0" applyNumberFormat="1" applyFont="1" applyBorder="1" applyAlignment="1">
      <alignment horizontal="center"/>
    </xf>
    <xf numFmtId="172" fontId="7" fillId="0" borderId="0" xfId="0" applyNumberFormat="1" applyFont="1" applyBorder="1" applyAlignment="1">
      <alignment horizontal="center"/>
    </xf>
    <xf numFmtId="1" fontId="7" fillId="32" borderId="0" xfId="0" applyNumberFormat="1" applyFont="1" applyFill="1" applyBorder="1" applyAlignment="1">
      <alignment horizontal="center"/>
    </xf>
    <xf numFmtId="1" fontId="7" fillId="31" borderId="0" xfId="0" applyNumberFormat="1" applyFont="1" applyFill="1" applyBorder="1" applyAlignment="1">
      <alignment horizontal="center"/>
    </xf>
    <xf numFmtId="0" fontId="0" fillId="0" borderId="0" xfId="0" applyBorder="1"/>
    <xf numFmtId="0" fontId="5" fillId="0" borderId="0" xfId="0" applyFont="1" applyFill="1" applyBorder="1" applyAlignment="1">
      <alignment horizontal="left"/>
    </xf>
    <xf numFmtId="0" fontId="6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18" fillId="0" borderId="0" xfId="0" applyFont="1"/>
    <xf numFmtId="2" fontId="18" fillId="0" borderId="0" xfId="0" applyNumberFormat="1" applyFont="1"/>
    <xf numFmtId="2" fontId="0" fillId="0" borderId="0" xfId="0" applyNumberFormat="1"/>
    <xf numFmtId="0" fontId="0" fillId="27" borderId="0" xfId="0" applyFill="1"/>
    <xf numFmtId="0" fontId="23" fillId="0" borderId="0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176" fontId="24" fillId="0" borderId="0" xfId="0" applyNumberFormat="1" applyFont="1" applyBorder="1" applyAlignment="1">
      <alignment horizontal="center" vertical="top" wrapText="1"/>
    </xf>
    <xf numFmtId="0" fontId="25" fillId="0" borderId="0" xfId="52" applyFont="1" applyBorder="1"/>
    <xf numFmtId="0" fontId="25" fillId="38" borderId="16" xfId="0" applyNumberFormat="1" applyFont="1" applyFill="1" applyBorder="1" applyAlignment="1">
      <alignment horizontal="center" shrinkToFit="1"/>
    </xf>
    <xf numFmtId="174" fontId="25" fillId="0" borderId="0" xfId="52" applyNumberFormat="1" applyFont="1" applyBorder="1"/>
    <xf numFmtId="0" fontId="25" fillId="0" borderId="0" xfId="0" applyFont="1" applyBorder="1"/>
    <xf numFmtId="0" fontId="25" fillId="0" borderId="0" xfId="0" applyFont="1"/>
    <xf numFmtId="169" fontId="25" fillId="0" borderId="0" xfId="0" applyNumberFormat="1" applyFont="1" applyFill="1" applyBorder="1" applyAlignment="1"/>
    <xf numFmtId="0" fontId="25" fillId="0" borderId="0" xfId="0" applyNumberFormat="1" applyFont="1" applyFill="1" applyBorder="1" applyAlignment="1"/>
    <xf numFmtId="168" fontId="0" fillId="29" borderId="0" xfId="0" applyNumberFormat="1" applyFont="1" applyFill="1" applyBorder="1" applyAlignment="1"/>
    <xf numFmtId="0" fontId="25" fillId="39" borderId="16" xfId="0" applyNumberFormat="1" applyFont="1" applyFill="1" applyBorder="1" applyAlignment="1">
      <alignment horizontal="center" shrinkToFit="1"/>
    </xf>
    <xf numFmtId="0" fontId="13" fillId="37" borderId="0" xfId="0" applyFont="1" applyFill="1" applyAlignment="1">
      <alignment horizontal="center"/>
    </xf>
    <xf numFmtId="0" fontId="18" fillId="40" borderId="0" xfId="0" applyFont="1" applyFill="1" applyBorder="1" applyAlignment="1">
      <alignment horizontal="center" wrapText="1"/>
    </xf>
    <xf numFmtId="0" fontId="18" fillId="30" borderId="0" xfId="0" applyFont="1" applyFill="1" applyBorder="1" applyAlignment="1">
      <alignment horizontal="center" wrapText="1"/>
    </xf>
    <xf numFmtId="0" fontId="22" fillId="41" borderId="0" xfId="0" applyFont="1" applyFill="1" applyBorder="1" applyAlignment="1">
      <alignment horizontal="center" wrapText="1"/>
    </xf>
    <xf numFmtId="0" fontId="18" fillId="0" borderId="0" xfId="0" applyFont="1" applyAlignment="1">
      <alignment horizontal="center" wrapText="1"/>
    </xf>
    <xf numFmtId="0" fontId="26" fillId="30" borderId="0" xfId="0" applyFont="1" applyFill="1" applyBorder="1" applyAlignment="1">
      <alignment wrapText="1"/>
    </xf>
    <xf numFmtId="164" fontId="3" fillId="0" borderId="0" xfId="31" applyFont="1"/>
    <xf numFmtId="0" fontId="27" fillId="0" borderId="0" xfId="0" applyFont="1" applyFill="1" applyAlignment="1">
      <alignment horizontal="center" wrapText="1"/>
    </xf>
    <xf numFmtId="0" fontId="27" fillId="0" borderId="0" xfId="0" applyFont="1" applyFill="1"/>
    <xf numFmtId="167" fontId="25" fillId="0" borderId="16" xfId="0" applyNumberFormat="1" applyFont="1" applyFill="1" applyBorder="1" applyAlignment="1"/>
    <xf numFmtId="167" fontId="25" fillId="39" borderId="16" xfId="0" applyNumberFormat="1" applyFont="1" applyFill="1" applyBorder="1" applyAlignment="1"/>
    <xf numFmtId="167" fontId="25" fillId="27" borderId="16" xfId="0" applyNumberFormat="1" applyFont="1" applyFill="1" applyBorder="1" applyAlignment="1"/>
    <xf numFmtId="167" fontId="25" fillId="0" borderId="0" xfId="52" applyNumberFormat="1" applyFont="1" applyBorder="1"/>
    <xf numFmtId="174" fontId="25" fillId="0" borderId="0" xfId="52" applyNumberFormat="1" applyFont="1" applyFill="1" applyBorder="1"/>
    <xf numFmtId="1" fontId="25" fillId="0" borderId="0" xfId="59" applyNumberFormat="1" applyFont="1" applyBorder="1"/>
    <xf numFmtId="1" fontId="25" fillId="0" borderId="0" xfId="52" applyNumberFormat="1" applyFont="1" applyBorder="1"/>
    <xf numFmtId="174" fontId="0" fillId="0" borderId="0" xfId="0" applyNumberFormat="1"/>
    <xf numFmtId="0" fontId="21" fillId="0" borderId="0" xfId="52" applyFont="1" applyBorder="1"/>
    <xf numFmtId="165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 indent="1"/>
    </xf>
    <xf numFmtId="0" fontId="13" fillId="29" borderId="0" xfId="0" applyFont="1" applyFill="1" applyBorder="1" applyAlignment="1">
      <alignment horizontal="center"/>
    </xf>
    <xf numFmtId="172" fontId="13" fillId="31" borderId="0" xfId="0" applyNumberFormat="1" applyFont="1" applyFill="1" applyBorder="1" applyAlignment="1">
      <alignment horizontal="center"/>
    </xf>
    <xf numFmtId="170" fontId="13" fillId="31" borderId="0" xfId="0" applyNumberFormat="1" applyFont="1" applyFill="1" applyBorder="1" applyAlignment="1">
      <alignment horizontal="center"/>
    </xf>
    <xf numFmtId="0" fontId="21" fillId="0" borderId="0" xfId="0" applyFont="1"/>
    <xf numFmtId="0" fontId="1" fillId="31" borderId="0" xfId="0" applyFont="1" applyFill="1"/>
    <xf numFmtId="9" fontId="1" fillId="31" borderId="0" xfId="0" applyNumberFormat="1" applyFont="1" applyFill="1" applyAlignment="1">
      <alignment horizontal="center"/>
    </xf>
    <xf numFmtId="0" fontId="21" fillId="28" borderId="0" xfId="0" applyFont="1" applyFill="1" applyAlignment="1">
      <alignment horizontal="center"/>
    </xf>
    <xf numFmtId="0" fontId="0" fillId="28" borderId="0" xfId="0" applyFill="1"/>
    <xf numFmtId="0" fontId="17" fillId="28" borderId="0" xfId="0" applyFont="1" applyFill="1" applyBorder="1"/>
    <xf numFmtId="0" fontId="13" fillId="27" borderId="0" xfId="0" applyFont="1" applyFill="1" applyBorder="1" applyAlignment="1">
      <alignment horizontal="left"/>
    </xf>
    <xf numFmtId="0" fontId="7" fillId="27" borderId="0" xfId="0" applyFont="1" applyFill="1" applyAlignment="1">
      <alignment horizontal="left"/>
    </xf>
    <xf numFmtId="0" fontId="0" fillId="0" borderId="0" xfId="0" applyFill="1"/>
    <xf numFmtId="174" fontId="0" fillId="0" borderId="0" xfId="0" applyNumberFormat="1" applyFill="1"/>
    <xf numFmtId="0" fontId="28" fillId="0" borderId="0" xfId="0" applyFont="1"/>
    <xf numFmtId="176" fontId="11" fillId="0" borderId="0" xfId="0" applyNumberFormat="1" applyFont="1" applyBorder="1" applyAlignment="1">
      <alignment horizontal="center" vertical="top" wrapText="1"/>
    </xf>
    <xf numFmtId="176" fontId="11" fillId="0" borderId="0" xfId="0" applyNumberFormat="1" applyFont="1" applyFill="1" applyBorder="1" applyAlignment="1">
      <alignment horizontal="center" vertical="top" wrapText="1"/>
    </xf>
    <xf numFmtId="2" fontId="25" fillId="29" borderId="0" xfId="52" applyNumberFormat="1" applyFont="1" applyFill="1" applyBorder="1"/>
    <xf numFmtId="0" fontId="25" fillId="0" borderId="0" xfId="0" applyFont="1" applyFill="1" applyBorder="1"/>
    <xf numFmtId="0" fontId="25" fillId="0" borderId="0" xfId="52" applyFont="1" applyFill="1" applyBorder="1"/>
    <xf numFmtId="0" fontId="21" fillId="38" borderId="16" xfId="0" applyNumberFormat="1" applyFont="1" applyFill="1" applyBorder="1" applyAlignment="1">
      <alignment horizontal="center" shrinkToFit="1"/>
    </xf>
    <xf numFmtId="0" fontId="25" fillId="38" borderId="17" xfId="0" applyNumberFormat="1" applyFont="1" applyFill="1" applyBorder="1" applyAlignment="1">
      <alignment horizontal="center" shrinkToFit="1"/>
    </xf>
    <xf numFmtId="0" fontId="25" fillId="0" borderId="0" xfId="0" applyNumberFormat="1" applyFont="1" applyFill="1" applyBorder="1" applyAlignment="1">
      <alignment horizontal="center" shrinkToFit="1"/>
    </xf>
    <xf numFmtId="169" fontId="25" fillId="29" borderId="16" xfId="0" applyNumberFormat="1" applyFont="1" applyFill="1" applyBorder="1" applyAlignment="1"/>
    <xf numFmtId="169" fontId="25" fillId="29" borderId="17" xfId="0" applyNumberFormat="1" applyFont="1" applyFill="1" applyBorder="1" applyAlignment="1"/>
    <xf numFmtId="176" fontId="11" fillId="27" borderId="0" xfId="0" applyNumberFormat="1" applyFont="1" applyFill="1" applyBorder="1" applyAlignment="1">
      <alignment horizontal="left" vertical="top"/>
    </xf>
    <xf numFmtId="174" fontId="18" fillId="29" borderId="0" xfId="0" applyNumberFormat="1" applyFont="1" applyFill="1"/>
    <xf numFmtId="0" fontId="0" fillId="30" borderId="0" xfId="0" applyFill="1"/>
    <xf numFmtId="0" fontId="18" fillId="30" borderId="0" xfId="0" applyFont="1" applyFill="1"/>
    <xf numFmtId="0" fontId="21" fillId="27" borderId="0" xfId="52" applyFont="1" applyFill="1" applyBorder="1"/>
    <xf numFmtId="0" fontId="25" fillId="27" borderId="0" xfId="52" applyFont="1" applyFill="1" applyBorder="1"/>
    <xf numFmtId="0" fontId="25" fillId="27" borderId="0" xfId="0" applyFont="1" applyFill="1"/>
    <xf numFmtId="172" fontId="29" fillId="0" borderId="0" xfId="0" applyNumberFormat="1" applyFont="1" applyBorder="1" applyAlignment="1">
      <alignment horizontal="left"/>
    </xf>
    <xf numFmtId="0" fontId="7" fillId="26" borderId="0" xfId="0" applyFont="1" applyFill="1" applyAlignment="1">
      <alignment horizontal="center"/>
    </xf>
    <xf numFmtId="0" fontId="7" fillId="26" borderId="0" xfId="0" applyFont="1" applyFill="1" applyBorder="1" applyAlignment="1">
      <alignment horizontal="center"/>
    </xf>
    <xf numFmtId="2" fontId="3" fillId="20" borderId="0" xfId="53" applyNumberFormat="1" applyFill="1" applyBorder="1"/>
    <xf numFmtId="2" fontId="7" fillId="0" borderId="0" xfId="0" applyNumberFormat="1" applyFont="1" applyBorder="1" applyAlignment="1">
      <alignment horizontal="right"/>
    </xf>
    <xf numFmtId="0" fontId="7" fillId="0" borderId="0" xfId="0" applyFont="1" applyFill="1" applyAlignment="1">
      <alignment horizontal="left"/>
    </xf>
    <xf numFmtId="1" fontId="7" fillId="0" borderId="0" xfId="0" applyNumberFormat="1" applyFont="1" applyFill="1" applyBorder="1" applyAlignment="1">
      <alignment horizontal="center"/>
    </xf>
    <xf numFmtId="2" fontId="3" fillId="32" borderId="0" xfId="53" applyNumberFormat="1" applyFill="1"/>
    <xf numFmtId="0" fontId="31" fillId="0" borderId="0" xfId="54"/>
    <xf numFmtId="0" fontId="46" fillId="27" borderId="0" xfId="54" applyFont="1" applyFill="1"/>
    <xf numFmtId="0" fontId="46" fillId="27" borderId="0" xfId="54" applyFont="1" applyFill="1" applyAlignment="1">
      <alignment horizontal="center"/>
    </xf>
    <xf numFmtId="170" fontId="31" fillId="0" borderId="0" xfId="54" applyNumberForma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0" fontId="48" fillId="0" borderId="0" xfId="54" applyFont="1" applyAlignment="1">
      <alignment horizontal="center"/>
    </xf>
    <xf numFmtId="2" fontId="7" fillId="0" borderId="0" xfId="0" applyNumberFormat="1" applyFont="1" applyFill="1" applyBorder="1" applyAlignment="1">
      <alignment horizontal="left"/>
    </xf>
    <xf numFmtId="1" fontId="1" fillId="0" borderId="0" xfId="0" applyNumberFormat="1" applyFont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1" fontId="3" fillId="0" borderId="0" xfId="53" applyNumberFormat="1"/>
    <xf numFmtId="0" fontId="21" fillId="28" borderId="0" xfId="0" applyFont="1" applyFill="1" applyBorder="1" applyAlignment="1">
      <alignment horizontal="center"/>
    </xf>
    <xf numFmtId="0" fontId="25" fillId="0" borderId="0" xfId="0" applyFont="1" applyFill="1"/>
    <xf numFmtId="0" fontId="30" fillId="0" borderId="0" xfId="54" applyFont="1" applyFill="1" applyAlignment="1">
      <alignment horizontal="left"/>
    </xf>
    <xf numFmtId="0" fontId="49" fillId="0" borderId="0" xfId="0" applyFont="1" applyFill="1" applyAlignment="1">
      <alignment horizontal="left"/>
    </xf>
    <xf numFmtId="2" fontId="21" fillId="0" borderId="0" xfId="0" applyNumberFormat="1" applyFon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50" fillId="27" borderId="0" xfId="54" applyFont="1" applyFill="1" applyAlignment="1">
      <alignment horizontal="left"/>
    </xf>
    <xf numFmtId="0" fontId="51" fillId="0" borderId="0" xfId="54" applyFont="1" applyAlignment="1">
      <alignment horizontal="left"/>
    </xf>
    <xf numFmtId="0" fontId="18" fillId="27" borderId="0" xfId="0" applyFont="1" applyFill="1" applyAlignment="1">
      <alignment horizontal="center" wrapText="1"/>
    </xf>
    <xf numFmtId="0" fontId="2" fillId="0" borderId="0" xfId="40" applyAlignment="1" applyProtection="1"/>
    <xf numFmtId="0" fontId="18" fillId="0" borderId="0" xfId="0" applyFont="1" applyBorder="1"/>
    <xf numFmtId="176" fontId="17" fillId="0" borderId="0" xfId="0" applyNumberFormat="1" applyFont="1" applyBorder="1" applyAlignment="1">
      <alignment horizontal="center" vertical="top" wrapText="1"/>
    </xf>
    <xf numFmtId="0" fontId="18" fillId="0" borderId="0" xfId="0" applyFont="1" applyBorder="1" applyAlignment="1">
      <alignment horizontal="center"/>
    </xf>
    <xf numFmtId="0" fontId="22" fillId="0" borderId="0" xfId="0" applyFont="1"/>
    <xf numFmtId="174" fontId="18" fillId="0" borderId="0" xfId="0" applyNumberFormat="1" applyFont="1"/>
    <xf numFmtId="170" fontId="18" fillId="0" borderId="0" xfId="0" applyNumberFormat="1" applyFont="1"/>
    <xf numFmtId="0" fontId="17" fillId="0" borderId="18" xfId="0" applyFont="1" applyBorder="1" applyAlignment="1">
      <alignment horizontal="center" vertical="top" wrapText="1"/>
    </xf>
    <xf numFmtId="0" fontId="17" fillId="0" borderId="19" xfId="0" applyFont="1" applyBorder="1" applyAlignment="1">
      <alignment horizontal="center" vertical="top" wrapText="1"/>
    </xf>
    <xf numFmtId="176" fontId="17" fillId="0" borderId="20" xfId="0" applyNumberFormat="1" applyFont="1" applyBorder="1" applyAlignment="1">
      <alignment horizontal="center" vertical="top" wrapText="1"/>
    </xf>
    <xf numFmtId="0" fontId="17" fillId="0" borderId="21" xfId="0" applyFont="1" applyBorder="1" applyAlignment="1">
      <alignment horizontal="center" vertical="top" wrapText="1"/>
    </xf>
    <xf numFmtId="176" fontId="17" fillId="0" borderId="22" xfId="0" applyNumberFormat="1" applyFont="1" applyBorder="1" applyAlignment="1">
      <alignment horizontal="center" vertical="top" wrapText="1"/>
    </xf>
    <xf numFmtId="0" fontId="7" fillId="40" borderId="0" xfId="0" applyFont="1" applyFill="1" applyBorder="1" applyAlignment="1">
      <alignment horizontal="center"/>
    </xf>
    <xf numFmtId="1" fontId="17" fillId="0" borderId="0" xfId="53" applyNumberFormat="1" applyFont="1" applyFill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1" fontId="13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center"/>
    </xf>
    <xf numFmtId="170" fontId="7" fillId="0" borderId="0" xfId="0" applyNumberFormat="1" applyFont="1" applyFill="1" applyBorder="1" applyAlignment="1">
      <alignment horizontal="center"/>
    </xf>
    <xf numFmtId="172" fontId="7" fillId="0" borderId="0" xfId="0" applyNumberFormat="1" applyFont="1" applyFill="1" applyBorder="1" applyAlignment="1">
      <alignment horizontal="center"/>
    </xf>
    <xf numFmtId="2" fontId="3" fillId="0" borderId="0" xfId="53" applyNumberFormat="1" applyFill="1" applyBorder="1"/>
    <xf numFmtId="0" fontId="7" fillId="0" borderId="0" xfId="0" applyFont="1" applyFill="1" applyBorder="1" applyAlignment="1">
      <alignment horizontal="left"/>
    </xf>
    <xf numFmtId="2" fontId="7" fillId="0" borderId="0" xfId="0" applyNumberFormat="1" applyFont="1" applyFill="1" applyAlignment="1">
      <alignment horizontal="center"/>
    </xf>
    <xf numFmtId="0" fontId="52" fillId="27" borderId="0" xfId="54" applyFont="1" applyFill="1"/>
    <xf numFmtId="0" fontId="53" fillId="0" borderId="0" xfId="54" applyFont="1"/>
    <xf numFmtId="0" fontId="54" fillId="0" borderId="0" xfId="0" applyFont="1" applyFill="1"/>
    <xf numFmtId="0" fontId="54" fillId="0" borderId="0" xfId="0" applyFont="1"/>
    <xf numFmtId="0" fontId="55" fillId="0" borderId="0" xfId="0" applyFont="1" applyFill="1"/>
    <xf numFmtId="0" fontId="46" fillId="0" borderId="0" xfId="54" applyFont="1" applyFill="1"/>
    <xf numFmtId="0" fontId="50" fillId="0" borderId="0" xfId="54" applyFont="1" applyFill="1" applyAlignment="1">
      <alignment horizontal="left"/>
    </xf>
    <xf numFmtId="0" fontId="52" fillId="0" borderId="0" xfId="54" applyFont="1" applyFill="1"/>
    <xf numFmtId="0" fontId="46" fillId="0" borderId="0" xfId="54" applyFont="1" applyFill="1" applyAlignment="1">
      <alignment horizontal="center"/>
    </xf>
    <xf numFmtId="0" fontId="21" fillId="0" borderId="0" xfId="0" applyFont="1" applyFill="1"/>
    <xf numFmtId="0" fontId="21" fillId="0" borderId="0" xfId="0" applyFont="1" applyFill="1" applyAlignment="1">
      <alignment horizontal="left"/>
    </xf>
    <xf numFmtId="0" fontId="21" fillId="0" borderId="0" xfId="0" applyFont="1" applyFill="1" applyBorder="1" applyAlignment="1">
      <alignment horizontal="left"/>
    </xf>
    <xf numFmtId="0" fontId="55" fillId="0" borderId="0" xfId="0" applyFont="1"/>
    <xf numFmtId="0" fontId="11" fillId="0" borderId="0" xfId="0" applyFont="1"/>
    <xf numFmtId="0" fontId="13" fillId="0" borderId="0" xfId="0" applyFont="1" applyBorder="1"/>
    <xf numFmtId="0" fontId="56" fillId="27" borderId="0" xfId="54" applyFont="1" applyFill="1" applyBorder="1" applyAlignment="1">
      <alignment horizontal="center"/>
    </xf>
    <xf numFmtId="0" fontId="1" fillId="0" borderId="0" xfId="0" applyNumberFormat="1" applyFont="1" applyBorder="1"/>
    <xf numFmtId="0" fontId="1" fillId="0" borderId="0" xfId="0" applyFont="1" applyBorder="1"/>
    <xf numFmtId="9" fontId="1" fillId="0" borderId="0" xfId="59" applyFont="1" applyBorder="1"/>
    <xf numFmtId="0" fontId="13" fillId="0" borderId="0" xfId="0" applyFont="1" applyFill="1" applyBorder="1"/>
    <xf numFmtId="0" fontId="56" fillId="0" borderId="0" xfId="54" applyFont="1" applyFill="1" applyBorder="1" applyAlignment="1">
      <alignment horizontal="center"/>
    </xf>
    <xf numFmtId="174" fontId="1" fillId="0" borderId="0" xfId="0" applyNumberFormat="1" applyFont="1" applyBorder="1"/>
    <xf numFmtId="9" fontId="0" fillId="0" borderId="0" xfId="59" applyFont="1"/>
    <xf numFmtId="0" fontId="13" fillId="34" borderId="0" xfId="0" applyFont="1" applyFill="1" applyBorder="1"/>
    <xf numFmtId="0" fontId="13" fillId="29" borderId="0" xfId="0" applyFont="1" applyFill="1" applyBorder="1"/>
    <xf numFmtId="0" fontId="13" fillId="42" borderId="0" xfId="0" applyFont="1" applyFill="1" applyBorder="1"/>
    <xf numFmtId="9" fontId="1" fillId="29" borderId="0" xfId="59" applyFont="1" applyFill="1" applyBorder="1"/>
    <xf numFmtId="9" fontId="1" fillId="42" borderId="0" xfId="59" applyFont="1" applyFill="1" applyBorder="1"/>
    <xf numFmtId="174" fontId="13" fillId="0" borderId="0" xfId="0" applyNumberFormat="1" applyFont="1" applyBorder="1"/>
    <xf numFmtId="0" fontId="24" fillId="0" borderId="0" xfId="0" applyFont="1"/>
    <xf numFmtId="0" fontId="24" fillId="42" borderId="0" xfId="0" applyFont="1" applyFill="1"/>
    <xf numFmtId="0" fontId="25" fillId="42" borderId="0" xfId="0" applyFont="1" applyFill="1" applyBorder="1"/>
    <xf numFmtId="0" fontId="25" fillId="42" borderId="0" xfId="0" applyFont="1" applyFill="1"/>
    <xf numFmtId="1" fontId="24" fillId="0" borderId="0" xfId="0" applyNumberFormat="1" applyFont="1"/>
    <xf numFmtId="174" fontId="25" fillId="0" borderId="0" xfId="0" applyNumberFormat="1" applyFont="1" applyBorder="1"/>
    <xf numFmtId="177" fontId="13" fillId="0" borderId="0" xfId="0" applyNumberFormat="1" applyFont="1" applyBorder="1"/>
    <xf numFmtId="9" fontId="13" fillId="42" borderId="0" xfId="59" applyFont="1" applyFill="1" applyBorder="1"/>
    <xf numFmtId="9" fontId="13" fillId="29" borderId="0" xfId="59" applyFont="1" applyFill="1" applyBorder="1"/>
    <xf numFmtId="174" fontId="0" fillId="37" borderId="0" xfId="0" applyNumberFormat="1" applyFill="1"/>
    <xf numFmtId="0" fontId="11" fillId="0" borderId="0" xfId="0" applyFont="1" applyBorder="1"/>
    <xf numFmtId="9" fontId="1" fillId="0" borderId="0" xfId="59" applyFont="1" applyFill="1" applyBorder="1"/>
    <xf numFmtId="9" fontId="13" fillId="0" borderId="0" xfId="0" applyNumberFormat="1" applyFont="1" applyFill="1" applyBorder="1"/>
    <xf numFmtId="0" fontId="13" fillId="43" borderId="0" xfId="0" applyFont="1" applyFill="1" applyBorder="1"/>
    <xf numFmtId="0" fontId="13" fillId="43" borderId="0" xfId="0" applyFont="1" applyFill="1" applyBorder="1" applyAlignment="1">
      <alignment horizontal="center"/>
    </xf>
    <xf numFmtId="174" fontId="13" fillId="43" borderId="0" xfId="0" applyNumberFormat="1" applyFont="1" applyFill="1" applyBorder="1" applyAlignment="1">
      <alignment horizontal="center"/>
    </xf>
    <xf numFmtId="0" fontId="0" fillId="41" borderId="0" xfId="0" applyFill="1"/>
    <xf numFmtId="2" fontId="21" fillId="44" borderId="0" xfId="0" applyNumberFormat="1" applyFont="1" applyFill="1" applyBorder="1" applyAlignment="1">
      <alignment horizontal="center"/>
    </xf>
    <xf numFmtId="9" fontId="1" fillId="45" borderId="0" xfId="0" applyNumberFormat="1" applyFont="1" applyFill="1" applyAlignment="1">
      <alignment horizontal="center"/>
    </xf>
    <xf numFmtId="2" fontId="21" fillId="46" borderId="0" xfId="0" applyNumberFormat="1" applyFont="1" applyFill="1" applyBorder="1" applyAlignment="1">
      <alignment horizontal="center"/>
    </xf>
    <xf numFmtId="0" fontId="31" fillId="0" borderId="0" xfId="54" applyFill="1"/>
    <xf numFmtId="2" fontId="25" fillId="0" borderId="0" xfId="0" applyNumberFormat="1" applyFont="1" applyFill="1"/>
    <xf numFmtId="0" fontId="3" fillId="0" borderId="0" xfId="0" applyFont="1" applyFill="1" applyAlignment="1">
      <alignment horizontal="left"/>
    </xf>
    <xf numFmtId="0" fontId="7" fillId="40" borderId="0" xfId="0" applyFont="1" applyFill="1" applyBorder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 wrapText="1"/>
    </xf>
  </cellXfs>
  <cellStyles count="6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5x indented GHG Textfiels" xfId="13" xr:uid="{00000000-0005-0000-0000-00000C000000}"/>
    <cellStyle name="60% - Accent1" xfId="14" builtinId="32" customBuiltin="1"/>
    <cellStyle name="60% - Accent2" xfId="15" builtinId="36" customBuiltin="1"/>
    <cellStyle name="60% - Accent3" xfId="16" builtinId="40" customBuiltin="1"/>
    <cellStyle name="60% - Accent4" xfId="17" builtinId="44" customBuiltin="1"/>
    <cellStyle name="60% - Accent5" xfId="18" builtinId="48" customBuiltin="1"/>
    <cellStyle name="60% - Accent6" xfId="19" builtinId="52" customBuiltin="1"/>
    <cellStyle name="Accent1" xfId="20" builtinId="29" customBuiltin="1"/>
    <cellStyle name="Accent2" xfId="21" builtinId="33" customBuiltin="1"/>
    <cellStyle name="Accent3" xfId="22" builtinId="37" customBuiltin="1"/>
    <cellStyle name="Accent4" xfId="23" builtinId="41" customBuiltin="1"/>
    <cellStyle name="Accent5" xfId="24" builtinId="45" customBuiltin="1"/>
    <cellStyle name="Accent6" xfId="25" builtinId="49" customBuiltin="1"/>
    <cellStyle name="AggOrange_CRFReport-template" xfId="26" xr:uid="{00000000-0005-0000-0000-000019000000}"/>
    <cellStyle name="AggOrange9_CRFReport-template" xfId="27" xr:uid="{00000000-0005-0000-0000-00001A000000}"/>
    <cellStyle name="Bad" xfId="28" builtinId="27" customBuiltin="1"/>
    <cellStyle name="Calculation" xfId="29" builtinId="22" customBuiltin="1"/>
    <cellStyle name="Check Cell" xfId="30" builtinId="23" customBuiltin="1"/>
    <cellStyle name="Comma [0]" xfId="31" builtinId="6"/>
    <cellStyle name="CustomizationCells" xfId="32" xr:uid="{00000000-0005-0000-0000-00001F000000}"/>
    <cellStyle name="Euro" xfId="33" xr:uid="{00000000-0005-0000-0000-000020000000}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Hyperlink" xfId="40" builtinId="8"/>
    <cellStyle name="Input" xfId="41" builtinId="20" customBuiltin="1"/>
    <cellStyle name="InputCells" xfId="42" xr:uid="{00000000-0005-0000-0000-000029000000}"/>
    <cellStyle name="Linked Cell" xfId="43" builtinId="24" customBuiltin="1"/>
    <cellStyle name="Neutral" xfId="44" builtinId="28" customBuiltin="1"/>
    <cellStyle name="Normal" xfId="0" builtinId="0"/>
    <cellStyle name="Normal 10" xfId="45" xr:uid="{00000000-0005-0000-0000-00002D000000}"/>
    <cellStyle name="Normal 2" xfId="46" xr:uid="{00000000-0005-0000-0000-00002E000000}"/>
    <cellStyle name="Normal 3" xfId="47" xr:uid="{00000000-0005-0000-0000-00002F000000}"/>
    <cellStyle name="Normal 4" xfId="48" xr:uid="{00000000-0005-0000-0000-000030000000}"/>
    <cellStyle name="Normal GHG Numbers (0.00)" xfId="49" xr:uid="{00000000-0005-0000-0000-000031000000}"/>
    <cellStyle name="Normal GHG Textfiels Bold" xfId="50" xr:uid="{00000000-0005-0000-0000-000032000000}"/>
    <cellStyle name="Normal GHG-Shade" xfId="51" xr:uid="{00000000-0005-0000-0000-000033000000}"/>
    <cellStyle name="Normal_CDDs" xfId="52" xr:uid="{00000000-0005-0000-0000-000034000000}"/>
    <cellStyle name="Normal_FR_QHR4" xfId="53" xr:uid="{00000000-0005-0000-0000-000035000000}"/>
    <cellStyle name="Normal_Scen_COM-FR_FromIER" xfId="54" xr:uid="{00000000-0005-0000-0000-000036000000}"/>
    <cellStyle name="Normale_Scen_UC_IND-StrucConst" xfId="55" xr:uid="{00000000-0005-0000-0000-000037000000}"/>
    <cellStyle name="Note" xfId="56" builtinId="10" customBuiltin="1"/>
    <cellStyle name="Nuovo" xfId="57" xr:uid="{00000000-0005-0000-0000-000039000000}"/>
    <cellStyle name="Output" xfId="58" builtinId="21" customBuiltin="1"/>
    <cellStyle name="Percent" xfId="59" builtinId="5"/>
    <cellStyle name="Title" xfId="60" builtinId="15" customBuiltin="1"/>
    <cellStyle name="Total" xfId="61" builtinId="25" customBuiltin="1"/>
    <cellStyle name="Warning Text" xfId="62" builtinId="11" customBuiltin="1"/>
    <cellStyle name="Обычный_CRF2002 (1)" xfId="63" xr:uid="{00000000-0005-0000-0000-00003F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6499273427731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522601760906158E-2"/>
          <c:y val="0.11610427244693966"/>
          <c:w val="0.87341670807844518"/>
          <c:h val="0.7588844474430404"/>
        </c:manualLayout>
      </c:layout>
      <c:scatterChart>
        <c:scatterStyle val="lineMarker"/>
        <c:varyColors val="0"/>
        <c:ser>
          <c:idx val="2"/>
          <c:order val="0"/>
          <c:tx>
            <c:strRef>
              <c:f>AT!$U$534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AT!$T$535:$T$558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AT!$U$535:$U$558</c:f>
              <c:numCache>
                <c:formatCode>0</c:formatCode>
                <c:ptCount val="24"/>
                <c:pt idx="0">
                  <c:v>8406.5034217390439</c:v>
                </c:pt>
                <c:pt idx="1">
                  <c:v>8406.5034217390439</c:v>
                </c:pt>
                <c:pt idx="2">
                  <c:v>7677.2532978131203</c:v>
                </c:pt>
                <c:pt idx="3">
                  <c:v>7677.2532978131203</c:v>
                </c:pt>
                <c:pt idx="4">
                  <c:v>7487.2498160807054</c:v>
                </c:pt>
                <c:pt idx="5">
                  <c:v>7487.2498160807054</c:v>
                </c:pt>
                <c:pt idx="6">
                  <c:v>7387.9296018916202</c:v>
                </c:pt>
                <c:pt idx="7">
                  <c:v>7387.9296018916202</c:v>
                </c:pt>
                <c:pt idx="8">
                  <c:v>7347.1817724887705</c:v>
                </c:pt>
                <c:pt idx="9">
                  <c:v>7347.1817724887705</c:v>
                </c:pt>
                <c:pt idx="10">
                  <c:v>6822.9401081906881</c:v>
                </c:pt>
                <c:pt idx="11">
                  <c:v>6822.9401081906881</c:v>
                </c:pt>
                <c:pt idx="12">
                  <c:v>6759.9185253894084</c:v>
                </c:pt>
                <c:pt idx="13">
                  <c:v>6759.9185253894084</c:v>
                </c:pt>
                <c:pt idx="14">
                  <c:v>6726.4155173852505</c:v>
                </c:pt>
                <c:pt idx="15">
                  <c:v>6726.4155173852505</c:v>
                </c:pt>
                <c:pt idx="16">
                  <c:v>4312.9386964886535</c:v>
                </c:pt>
                <c:pt idx="17">
                  <c:v>4312.9386964886535</c:v>
                </c:pt>
                <c:pt idx="18">
                  <c:v>3854.380832334296</c:v>
                </c:pt>
                <c:pt idx="19">
                  <c:v>3854.380832334296</c:v>
                </c:pt>
                <c:pt idx="20">
                  <c:v>3716.977383722693</c:v>
                </c:pt>
                <c:pt idx="21">
                  <c:v>3716.977383722693</c:v>
                </c:pt>
                <c:pt idx="22">
                  <c:v>3533.129331573291</c:v>
                </c:pt>
                <c:pt idx="23">
                  <c:v>3533.129331573291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F3-4826-8507-3A58D027A561}"/>
            </c:ext>
          </c:extLst>
        </c:ser>
        <c:ser>
          <c:idx val="1"/>
          <c:order val="1"/>
          <c:tx>
            <c:strRef>
              <c:f>AT!$J$534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AT!$I$534:$I$606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517.08333333333337</c:v>
                </c:pt>
                <c:pt idx="15" formatCode="0">
                  <c:v>517.08333333333337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1186.25</c:v>
                </c:pt>
                <c:pt idx="19" formatCode="0">
                  <c:v>1186.25</c:v>
                </c:pt>
                <c:pt idx="20" formatCode="0">
                  <c:v>1216.6666666666667</c:v>
                </c:pt>
                <c:pt idx="21" formatCode="0">
                  <c:v>1216.6666666666667</c:v>
                </c:pt>
                <c:pt idx="22" formatCode="0">
                  <c:v>1247.0833333333335</c:v>
                </c:pt>
                <c:pt idx="23" formatCode="0">
                  <c:v>1247.0833333333335</c:v>
                </c:pt>
                <c:pt idx="24" formatCode="0">
                  <c:v>1277.5000000000002</c:v>
                </c:pt>
                <c:pt idx="25" formatCode="0">
                  <c:v>1277.5000000000002</c:v>
                </c:pt>
                <c:pt idx="26" formatCode="0">
                  <c:v>1612.0833333333335</c:v>
                </c:pt>
                <c:pt idx="27" formatCode="0">
                  <c:v>1612.0833333333335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1977.0833333333337</c:v>
                </c:pt>
                <c:pt idx="31" formatCode="0">
                  <c:v>1977.0833333333337</c:v>
                </c:pt>
                <c:pt idx="32" formatCode="0">
                  <c:v>2007.5000000000005</c:v>
                </c:pt>
                <c:pt idx="33" formatCode="0">
                  <c:v>2007.5000000000005</c:v>
                </c:pt>
                <c:pt idx="34" formatCode="0">
                  <c:v>2037.9166666666672</c:v>
                </c:pt>
                <c:pt idx="35" formatCode="0">
                  <c:v>2037.9166666666672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AT!$J$534:$J$606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8577.328275212014</c:v>
                </c:pt>
                <c:pt idx="2">
                  <c:v>8577.328275212014</c:v>
                </c:pt>
                <c:pt idx="3">
                  <c:v>8492.9592783536264</c:v>
                </c:pt>
                <c:pt idx="4">
                  <c:v>8492.9592783536264</c:v>
                </c:pt>
                <c:pt idx="5">
                  <c:v>8212.2130808267702</c:v>
                </c:pt>
                <c:pt idx="6">
                  <c:v>8212.2130808267702</c:v>
                </c:pt>
                <c:pt idx="7">
                  <c:v>8048.4964736535858</c:v>
                </c:pt>
                <c:pt idx="8">
                  <c:v>8048.4964736535858</c:v>
                </c:pt>
                <c:pt idx="9">
                  <c:v>7906.5556529359337</c:v>
                </c:pt>
                <c:pt idx="10">
                  <c:v>7906.5556529359337</c:v>
                </c:pt>
                <c:pt idx="11">
                  <c:v>7831.2897087229157</c:v>
                </c:pt>
                <c:pt idx="12">
                  <c:v>7831.2897087229157</c:v>
                </c:pt>
                <c:pt idx="13">
                  <c:v>7794.8555807932071</c:v>
                </c:pt>
                <c:pt idx="14">
                  <c:v>7794.8555807932071</c:v>
                </c:pt>
                <c:pt idx="15">
                  <c:v>7754.8129081326388</c:v>
                </c:pt>
                <c:pt idx="16">
                  <c:v>7754.8129081326388</c:v>
                </c:pt>
                <c:pt idx="17">
                  <c:v>7503.9724639225051</c:v>
                </c:pt>
                <c:pt idx="18">
                  <c:v>7503.9724639225051</c:v>
                </c:pt>
                <c:pt idx="19">
                  <c:v>7467.8092286980846</c:v>
                </c:pt>
                <c:pt idx="20">
                  <c:v>7467.8092286980846</c:v>
                </c:pt>
                <c:pt idx="21">
                  <c:v>7447.3002306015396</c:v>
                </c:pt>
                <c:pt idx="22">
                  <c:v>7447.3002306015396</c:v>
                </c:pt>
                <c:pt idx="23">
                  <c:v>7399.3110169407364</c:v>
                </c:pt>
                <c:pt idx="24">
                  <c:v>7399.3110169407364</c:v>
                </c:pt>
                <c:pt idx="25">
                  <c:v>7355.327953633353</c:v>
                </c:pt>
                <c:pt idx="26">
                  <c:v>7355.327953633353</c:v>
                </c:pt>
                <c:pt idx="27">
                  <c:v>7230.4921105776002</c:v>
                </c:pt>
                <c:pt idx="28">
                  <c:v>7230.4921105776002</c:v>
                </c:pt>
                <c:pt idx="29">
                  <c:v>7220.2403112054235</c:v>
                </c:pt>
                <c:pt idx="30">
                  <c:v>7220.2403112054235</c:v>
                </c:pt>
                <c:pt idx="31">
                  <c:v>7156.1170061756329</c:v>
                </c:pt>
                <c:pt idx="32">
                  <c:v>7156.1170061756329</c:v>
                </c:pt>
                <c:pt idx="33">
                  <c:v>7144.4430054029699</c:v>
                </c:pt>
                <c:pt idx="34">
                  <c:v>7144.4430054029699</c:v>
                </c:pt>
                <c:pt idx="35">
                  <c:v>7086.1117897636759</c:v>
                </c:pt>
                <c:pt idx="36">
                  <c:v>7086.1117897636759</c:v>
                </c:pt>
                <c:pt idx="37">
                  <c:v>6834.0055628548353</c:v>
                </c:pt>
                <c:pt idx="38">
                  <c:v>6834.0055628548353</c:v>
                </c:pt>
                <c:pt idx="39">
                  <c:v>6818.8288279297985</c:v>
                </c:pt>
                <c:pt idx="40">
                  <c:v>6818.8288279297985</c:v>
                </c:pt>
                <c:pt idx="41">
                  <c:v>6749.7181047225586</c:v>
                </c:pt>
                <c:pt idx="42">
                  <c:v>6749.7181047225586</c:v>
                </c:pt>
                <c:pt idx="43">
                  <c:v>6591.1079705739521</c:v>
                </c:pt>
                <c:pt idx="44">
                  <c:v>6591.1079705739521</c:v>
                </c:pt>
                <c:pt idx="45">
                  <c:v>6546.6905904179221</c:v>
                </c:pt>
                <c:pt idx="46">
                  <c:v>6546.6905904179221</c:v>
                </c:pt>
                <c:pt idx="47">
                  <c:v>6539.4721526356498</c:v>
                </c:pt>
                <c:pt idx="48">
                  <c:v>6539.4721526356498</c:v>
                </c:pt>
                <c:pt idx="49">
                  <c:v>4400.3358970528488</c:v>
                </c:pt>
                <c:pt idx="50">
                  <c:v>4400.3358970528488</c:v>
                </c:pt>
                <c:pt idx="51">
                  <c:v>4389.5499879687886</c:v>
                </c:pt>
                <c:pt idx="52">
                  <c:v>4389.5499879687886</c:v>
                </c:pt>
                <c:pt idx="53">
                  <c:v>4208.4034227171142</c:v>
                </c:pt>
                <c:pt idx="54">
                  <c:v>4208.4034227171142</c:v>
                </c:pt>
                <c:pt idx="55">
                  <c:v>4197.1438287088058</c:v>
                </c:pt>
                <c:pt idx="56">
                  <c:v>4197.1438287088058</c:v>
                </c:pt>
                <c:pt idx="57">
                  <c:v>4026.4229820890801</c:v>
                </c:pt>
                <c:pt idx="58">
                  <c:v>4026.4229820890801</c:v>
                </c:pt>
                <c:pt idx="59">
                  <c:v>3921.782402833112</c:v>
                </c:pt>
                <c:pt idx="60">
                  <c:v>3921.782402833112</c:v>
                </c:pt>
                <c:pt idx="61">
                  <c:v>3783.0706331564229</c:v>
                </c:pt>
                <c:pt idx="62">
                  <c:v>3783.0706331564229</c:v>
                </c:pt>
                <c:pt idx="63">
                  <c:v>3682.617241989798</c:v>
                </c:pt>
                <c:pt idx="64">
                  <c:v>3682.617241989798</c:v>
                </c:pt>
                <c:pt idx="65">
                  <c:v>3558.8516636965678</c:v>
                </c:pt>
                <c:pt idx="66">
                  <c:v>3558.8516636965678</c:v>
                </c:pt>
                <c:pt idx="67">
                  <c:v>3545.9187529315614</c:v>
                </c:pt>
                <c:pt idx="68">
                  <c:v>3545.9187529315614</c:v>
                </c:pt>
                <c:pt idx="69">
                  <c:v>3540.2496179268292</c:v>
                </c:pt>
                <c:pt idx="70">
                  <c:v>3540.2496179268292</c:v>
                </c:pt>
                <c:pt idx="71">
                  <c:v>3498.3767049793446</c:v>
                </c:pt>
                <c:pt idx="72">
                  <c:v>3498.3767049793446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F3-4826-8507-3A58D027A561}"/>
            </c:ext>
          </c:extLst>
        </c:ser>
        <c:ser>
          <c:idx val="0"/>
          <c:order val="2"/>
          <c:tx>
            <c:strRef>
              <c:f>AT!$AF$534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AT!$AE$535:$AE$558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AT!$AF$535:$AF$558</c:f>
              <c:numCache>
                <c:formatCode>0</c:formatCode>
                <c:ptCount val="24"/>
                <c:pt idx="0">
                  <c:v>10145.233378833515</c:v>
                </c:pt>
                <c:pt idx="1">
                  <c:v>10145.233378833515</c:v>
                </c:pt>
                <c:pt idx="2">
                  <c:v>10116.136641511448</c:v>
                </c:pt>
                <c:pt idx="3">
                  <c:v>10116.136641511448</c:v>
                </c:pt>
                <c:pt idx="4">
                  <c:v>9350.2700866301584</c:v>
                </c:pt>
                <c:pt idx="5">
                  <c:v>9350.2700866301584</c:v>
                </c:pt>
                <c:pt idx="6">
                  <c:v>8026.9144117111209</c:v>
                </c:pt>
                <c:pt idx="7">
                  <c:v>8026.9144117111209</c:v>
                </c:pt>
                <c:pt idx="8">
                  <c:v>6368.7573739035643</c:v>
                </c:pt>
                <c:pt idx="9">
                  <c:v>6368.7573739035643</c:v>
                </c:pt>
                <c:pt idx="10">
                  <c:v>6317.6115795086662</c:v>
                </c:pt>
                <c:pt idx="11">
                  <c:v>6317.6115795086662</c:v>
                </c:pt>
                <c:pt idx="12">
                  <c:v>5790.9176966185942</c:v>
                </c:pt>
                <c:pt idx="13">
                  <c:v>5790.9176966185942</c:v>
                </c:pt>
                <c:pt idx="14">
                  <c:v>5554.2417358060384</c:v>
                </c:pt>
                <c:pt idx="15">
                  <c:v>5554.2417358060384</c:v>
                </c:pt>
                <c:pt idx="16">
                  <c:v>4940.411333102039</c:v>
                </c:pt>
                <c:pt idx="17">
                  <c:v>4940.411333102039</c:v>
                </c:pt>
                <c:pt idx="18">
                  <c:v>4816.1947689754852</c:v>
                </c:pt>
                <c:pt idx="19">
                  <c:v>4816.1947689754852</c:v>
                </c:pt>
                <c:pt idx="20">
                  <c:v>4774.5974581035889</c:v>
                </c:pt>
                <c:pt idx="21">
                  <c:v>4774.5974581035889</c:v>
                </c:pt>
                <c:pt idx="22">
                  <c:v>4669.2896584565688</c:v>
                </c:pt>
                <c:pt idx="23">
                  <c:v>4669.2896584565688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F3-4826-8507-3A58D027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2240"/>
        <c:axId val="1"/>
      </c:scatterChart>
      <c:valAx>
        <c:axId val="993202240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90322507969765"/>
              <c:y val="0.925468861846814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1.6075157987225846E-2"/>
              <c:y val="0.466099843580158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02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68087932251377"/>
          <c:y val="0.69362412266102591"/>
          <c:w val="0.26506212502940829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96387874020547E-2"/>
          <c:y val="0.11610427244693966"/>
          <c:w val="0.8873963175873717"/>
          <c:h val="0.78244183605546291"/>
        </c:manualLayout>
      </c:layout>
      <c:scatterChart>
        <c:scatterStyle val="lineMarker"/>
        <c:varyColors val="0"/>
        <c:ser>
          <c:idx val="2"/>
          <c:order val="0"/>
          <c:tx>
            <c:strRef>
              <c:f>BE!$U$534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BE!$T$535:$T$558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BE!$U$535:$U$558</c:f>
              <c:numCache>
                <c:formatCode>0</c:formatCode>
                <c:ptCount val="24"/>
                <c:pt idx="0">
                  <c:v>12570.955308805549</c:v>
                </c:pt>
                <c:pt idx="1">
                  <c:v>12570.955308805549</c:v>
                </c:pt>
                <c:pt idx="2">
                  <c:v>11515.379749884258</c:v>
                </c:pt>
                <c:pt idx="3">
                  <c:v>11515.379749884258</c:v>
                </c:pt>
                <c:pt idx="4">
                  <c:v>11512.685826987223</c:v>
                </c:pt>
                <c:pt idx="5">
                  <c:v>11512.685826987223</c:v>
                </c:pt>
                <c:pt idx="6">
                  <c:v>11422.294674911811</c:v>
                </c:pt>
                <c:pt idx="7">
                  <c:v>11422.294674911811</c:v>
                </c:pt>
                <c:pt idx="8">
                  <c:v>10926.830390168865</c:v>
                </c:pt>
                <c:pt idx="9">
                  <c:v>10926.830390168865</c:v>
                </c:pt>
                <c:pt idx="10">
                  <c:v>10570.423905059171</c:v>
                </c:pt>
                <c:pt idx="11">
                  <c:v>10570.423905059171</c:v>
                </c:pt>
                <c:pt idx="12">
                  <c:v>10494.808009539445</c:v>
                </c:pt>
                <c:pt idx="13">
                  <c:v>10494.808009539445</c:v>
                </c:pt>
                <c:pt idx="14">
                  <c:v>10050.921842403768</c:v>
                </c:pt>
                <c:pt idx="15">
                  <c:v>10050.921842403768</c:v>
                </c:pt>
                <c:pt idx="16">
                  <c:v>7156.1409081119091</c:v>
                </c:pt>
                <c:pt idx="17">
                  <c:v>7156.1409081119091</c:v>
                </c:pt>
                <c:pt idx="18">
                  <c:v>6592.9252014567819</c:v>
                </c:pt>
                <c:pt idx="19">
                  <c:v>6592.9252014567819</c:v>
                </c:pt>
                <c:pt idx="20">
                  <c:v>6285.7934972790963</c:v>
                </c:pt>
                <c:pt idx="21">
                  <c:v>6285.7934972790963</c:v>
                </c:pt>
                <c:pt idx="22">
                  <c:v>5977.4032911000349</c:v>
                </c:pt>
                <c:pt idx="23">
                  <c:v>5977.4032911000349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A-421D-9213-A70098C4CB96}"/>
            </c:ext>
          </c:extLst>
        </c:ser>
        <c:ser>
          <c:idx val="1"/>
          <c:order val="1"/>
          <c:tx>
            <c:strRef>
              <c:f>BE!$J$534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BE!$I$534:$I$606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547.5</c:v>
                </c:pt>
                <c:pt idx="17" formatCode="0">
                  <c:v>547.5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1216.6666666666667</c:v>
                </c:pt>
                <c:pt idx="21" formatCode="0">
                  <c:v>1216.6666666666667</c:v>
                </c:pt>
                <c:pt idx="22" formatCode="0">
                  <c:v>1551.25</c:v>
                </c:pt>
                <c:pt idx="23" formatCode="0">
                  <c:v>1551.25</c:v>
                </c:pt>
                <c:pt idx="24" formatCode="0">
                  <c:v>1581.6666666666667</c:v>
                </c:pt>
                <c:pt idx="25" formatCode="0">
                  <c:v>1581.6666666666667</c:v>
                </c:pt>
                <c:pt idx="26" formatCode="0">
                  <c:v>1612.0833333333335</c:v>
                </c:pt>
                <c:pt idx="27" formatCode="0">
                  <c:v>1612.0833333333335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1977.0833333333337</c:v>
                </c:pt>
                <c:pt idx="31" formatCode="0">
                  <c:v>1977.0833333333337</c:v>
                </c:pt>
                <c:pt idx="32" formatCode="0">
                  <c:v>2007.5000000000005</c:v>
                </c:pt>
                <c:pt idx="33" formatCode="0">
                  <c:v>2007.5000000000005</c:v>
                </c:pt>
                <c:pt idx="34" formatCode="0">
                  <c:v>2037.9166666666672</c:v>
                </c:pt>
                <c:pt idx="35" formatCode="0">
                  <c:v>2037.9166666666672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BE!$J$534:$J$606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12657.600091948116</c:v>
                </c:pt>
                <c:pt idx="2">
                  <c:v>12657.600091948116</c:v>
                </c:pt>
                <c:pt idx="3">
                  <c:v>12608.224843062661</c:v>
                </c:pt>
                <c:pt idx="4">
                  <c:v>12608.224843062661</c:v>
                </c:pt>
                <c:pt idx="5">
                  <c:v>12357.278153596018</c:v>
                </c:pt>
                <c:pt idx="6">
                  <c:v>12357.278153596018</c:v>
                </c:pt>
                <c:pt idx="7">
                  <c:v>12263.51597694647</c:v>
                </c:pt>
                <c:pt idx="8">
                  <c:v>12263.51597694647</c:v>
                </c:pt>
                <c:pt idx="9">
                  <c:v>12042.413986076823</c:v>
                </c:pt>
                <c:pt idx="10">
                  <c:v>12042.413986076823</c:v>
                </c:pt>
                <c:pt idx="11">
                  <c:v>11730.051090867424</c:v>
                </c:pt>
                <c:pt idx="12">
                  <c:v>11730.051090867424</c:v>
                </c:pt>
                <c:pt idx="13">
                  <c:v>11624.304573097896</c:v>
                </c:pt>
                <c:pt idx="14">
                  <c:v>11624.304573097896</c:v>
                </c:pt>
                <c:pt idx="15">
                  <c:v>11590.606788673702</c:v>
                </c:pt>
                <c:pt idx="16">
                  <c:v>11590.606788673702</c:v>
                </c:pt>
                <c:pt idx="17">
                  <c:v>11544.831361093165</c:v>
                </c:pt>
                <c:pt idx="18">
                  <c:v>11544.831361093165</c:v>
                </c:pt>
                <c:pt idx="19">
                  <c:v>11324.339718121209</c:v>
                </c:pt>
                <c:pt idx="20">
                  <c:v>11324.339718121209</c:v>
                </c:pt>
                <c:pt idx="21">
                  <c:v>11236.753907685683</c:v>
                </c:pt>
                <c:pt idx="22">
                  <c:v>11236.753907685683</c:v>
                </c:pt>
                <c:pt idx="23">
                  <c:v>11185.340505229036</c:v>
                </c:pt>
                <c:pt idx="24">
                  <c:v>11185.340505229036</c:v>
                </c:pt>
                <c:pt idx="25">
                  <c:v>11165.992513571631</c:v>
                </c:pt>
                <c:pt idx="26">
                  <c:v>11165.992513571631</c:v>
                </c:pt>
                <c:pt idx="27">
                  <c:v>11045.64537996195</c:v>
                </c:pt>
                <c:pt idx="28">
                  <c:v>11045.64537996195</c:v>
                </c:pt>
                <c:pt idx="29">
                  <c:v>10958.418255194745</c:v>
                </c:pt>
                <c:pt idx="30">
                  <c:v>10958.418255194745</c:v>
                </c:pt>
                <c:pt idx="31">
                  <c:v>10888.430417719777</c:v>
                </c:pt>
                <c:pt idx="32">
                  <c:v>10888.430417719777</c:v>
                </c:pt>
                <c:pt idx="33">
                  <c:v>10870.992878322157</c:v>
                </c:pt>
                <c:pt idx="34">
                  <c:v>10870.992878322157</c:v>
                </c:pt>
                <c:pt idx="35">
                  <c:v>10760.944553799087</c:v>
                </c:pt>
                <c:pt idx="36">
                  <c:v>10760.944553799087</c:v>
                </c:pt>
                <c:pt idx="37">
                  <c:v>10674.415772642535</c:v>
                </c:pt>
                <c:pt idx="38">
                  <c:v>10674.415772642535</c:v>
                </c:pt>
                <c:pt idx="39">
                  <c:v>10275.665883452753</c:v>
                </c:pt>
                <c:pt idx="40">
                  <c:v>10275.665883452753</c:v>
                </c:pt>
                <c:pt idx="41">
                  <c:v>10266.326771045895</c:v>
                </c:pt>
                <c:pt idx="42">
                  <c:v>10266.326771045895</c:v>
                </c:pt>
                <c:pt idx="43">
                  <c:v>10080.711406271888</c:v>
                </c:pt>
                <c:pt idx="44">
                  <c:v>10080.711406271888</c:v>
                </c:pt>
                <c:pt idx="45">
                  <c:v>10018.826631823818</c:v>
                </c:pt>
                <c:pt idx="46">
                  <c:v>10018.826631823818</c:v>
                </c:pt>
                <c:pt idx="47">
                  <c:v>9997.7771181834669</c:v>
                </c:pt>
                <c:pt idx="48">
                  <c:v>9997.7771181834669</c:v>
                </c:pt>
                <c:pt idx="49">
                  <c:v>7274.6620862426407</c:v>
                </c:pt>
                <c:pt idx="50">
                  <c:v>7274.6620862426407</c:v>
                </c:pt>
                <c:pt idx="51">
                  <c:v>7249.0899328218247</c:v>
                </c:pt>
                <c:pt idx="52">
                  <c:v>7249.0899328218247</c:v>
                </c:pt>
                <c:pt idx="53">
                  <c:v>7067.8171271252195</c:v>
                </c:pt>
                <c:pt idx="54">
                  <c:v>7067.8171271252195</c:v>
                </c:pt>
                <c:pt idx="55">
                  <c:v>6997.1521004816195</c:v>
                </c:pt>
                <c:pt idx="56">
                  <c:v>6997.1521004816195</c:v>
                </c:pt>
                <c:pt idx="57">
                  <c:v>6717.3998863546049</c:v>
                </c:pt>
                <c:pt idx="58">
                  <c:v>6717.3998863546049</c:v>
                </c:pt>
                <c:pt idx="59">
                  <c:v>6715.3534401690058</c:v>
                </c:pt>
                <c:pt idx="60">
                  <c:v>6715.3534401690058</c:v>
                </c:pt>
                <c:pt idx="61">
                  <c:v>6384.4632983463016</c:v>
                </c:pt>
                <c:pt idx="62">
                  <c:v>6384.4632983463016</c:v>
                </c:pt>
                <c:pt idx="63">
                  <c:v>6336.6601760518188</c:v>
                </c:pt>
                <c:pt idx="64">
                  <c:v>6336.6601760518188</c:v>
                </c:pt>
                <c:pt idx="65">
                  <c:v>6065.2529254922092</c:v>
                </c:pt>
                <c:pt idx="66">
                  <c:v>6065.2529254922092</c:v>
                </c:pt>
                <c:pt idx="67">
                  <c:v>6051.4503812863859</c:v>
                </c:pt>
                <c:pt idx="68">
                  <c:v>6051.4503812863859</c:v>
                </c:pt>
                <c:pt idx="69">
                  <c:v>5975.701730394132</c:v>
                </c:pt>
                <c:pt idx="70">
                  <c:v>5975.701730394132</c:v>
                </c:pt>
                <c:pt idx="71">
                  <c:v>5883.0883650817404</c:v>
                </c:pt>
                <c:pt idx="72">
                  <c:v>5883.0883650817404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DA-421D-9213-A70098C4CB96}"/>
            </c:ext>
          </c:extLst>
        </c:ser>
        <c:ser>
          <c:idx val="0"/>
          <c:order val="2"/>
          <c:tx>
            <c:strRef>
              <c:f>BE!$AF$534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BE!$AE$535:$AE$558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1714</c:v>
                </c:pt>
                <c:pt idx="8" formatCode="0">
                  <c:v>1714</c:v>
                </c:pt>
                <c:pt idx="9" formatCode="0">
                  <c:v>1805</c:v>
                </c:pt>
                <c:pt idx="10" formatCode="0">
                  <c:v>1805</c:v>
                </c:pt>
                <c:pt idx="11" formatCode="0">
                  <c:v>2729</c:v>
                </c:pt>
                <c:pt idx="12" formatCode="0">
                  <c:v>2729</c:v>
                </c:pt>
                <c:pt idx="13" formatCode="0">
                  <c:v>3653</c:v>
                </c:pt>
                <c:pt idx="14" formatCode="0">
                  <c:v>3653</c:v>
                </c:pt>
                <c:pt idx="15" formatCode="0">
                  <c:v>4973</c:v>
                </c:pt>
                <c:pt idx="16" formatCode="0">
                  <c:v>4973</c:v>
                </c:pt>
                <c:pt idx="17" formatCode="0">
                  <c:v>6065</c:v>
                </c:pt>
                <c:pt idx="18" formatCode="0">
                  <c:v>6065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7759</c:v>
                </c:pt>
                <c:pt idx="22" formatCode="0">
                  <c:v>7759</c:v>
                </c:pt>
                <c:pt idx="23" formatCode="0">
                  <c:v>8760</c:v>
                </c:pt>
              </c:numCache>
            </c:numRef>
          </c:xVal>
          <c:yVal>
            <c:numRef>
              <c:f>BE!$AF$535:$AF$558</c:f>
              <c:numCache>
                <c:formatCode>0</c:formatCode>
                <c:ptCount val="24"/>
                <c:pt idx="0">
                  <c:v>10396.72587117169</c:v>
                </c:pt>
                <c:pt idx="1">
                  <c:v>10396.72587117169</c:v>
                </c:pt>
                <c:pt idx="2">
                  <c:v>9597.7262334618335</c:v>
                </c:pt>
                <c:pt idx="3">
                  <c:v>9597.7262334618335</c:v>
                </c:pt>
                <c:pt idx="4">
                  <c:v>9597.725783461834</c:v>
                </c:pt>
                <c:pt idx="5">
                  <c:v>9597.725783461834</c:v>
                </c:pt>
                <c:pt idx="6">
                  <c:v>9349.4992562153948</c:v>
                </c:pt>
                <c:pt idx="7">
                  <c:v>9349.4992562153948</c:v>
                </c:pt>
                <c:pt idx="8">
                  <c:v>8962.7765237358617</c:v>
                </c:pt>
                <c:pt idx="9">
                  <c:v>8962.7765237358617</c:v>
                </c:pt>
                <c:pt idx="10">
                  <c:v>8898.1794807600872</c:v>
                </c:pt>
                <c:pt idx="11">
                  <c:v>8898.1794807600872</c:v>
                </c:pt>
                <c:pt idx="12">
                  <c:v>8898.1791207601182</c:v>
                </c:pt>
                <c:pt idx="13">
                  <c:v>8898.1791207601182</c:v>
                </c:pt>
                <c:pt idx="14">
                  <c:v>8793.1657965008089</c:v>
                </c:pt>
                <c:pt idx="15">
                  <c:v>8793.1657965008089</c:v>
                </c:pt>
                <c:pt idx="16">
                  <c:v>8536.664159163558</c:v>
                </c:pt>
                <c:pt idx="17">
                  <c:v>8536.664159163558</c:v>
                </c:pt>
                <c:pt idx="18">
                  <c:v>8216.1482456436916</c:v>
                </c:pt>
                <c:pt idx="19">
                  <c:v>8216.1482456436916</c:v>
                </c:pt>
                <c:pt idx="20">
                  <c:v>8216.141644656891</c:v>
                </c:pt>
                <c:pt idx="21">
                  <c:v>8216.141644656891</c:v>
                </c:pt>
                <c:pt idx="22">
                  <c:v>7797.7859237654066</c:v>
                </c:pt>
                <c:pt idx="23">
                  <c:v>7797.7859237654066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DA-421D-9213-A70098C4C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3072"/>
        <c:axId val="1"/>
      </c:scatterChart>
      <c:valAx>
        <c:axId val="993203072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003230799157627"/>
              <c:y val="0.943978189594987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5.3651564231162827E-3"/>
              <c:y val="0.4778785227604125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030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8927851937953601E-2"/>
          <c:y val="0.7079343290751490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43156823442183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620338907176139E-2"/>
          <c:y val="0.1262002961379779"/>
          <c:w val="0.8745500659600155"/>
          <c:h val="0.74037507067613695"/>
        </c:manualLayout>
      </c:layout>
      <c:scatterChart>
        <c:scatterStyle val="lineMarker"/>
        <c:varyColors val="0"/>
        <c:ser>
          <c:idx val="2"/>
          <c:order val="0"/>
          <c:tx>
            <c:strRef>
              <c:f>BG!$U$534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BG!$T$535:$T$558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BG!$U$535:$U$558</c:f>
              <c:numCache>
                <c:formatCode>0</c:formatCode>
                <c:ptCount val="24"/>
                <c:pt idx="0">
                  <c:v>4387.8767844724443</c:v>
                </c:pt>
                <c:pt idx="1">
                  <c:v>4387.8767844724443</c:v>
                </c:pt>
                <c:pt idx="2">
                  <c:v>3994.5083951273232</c:v>
                </c:pt>
                <c:pt idx="3">
                  <c:v>3994.5083951273232</c:v>
                </c:pt>
                <c:pt idx="4">
                  <c:v>3743.7896143689863</c:v>
                </c:pt>
                <c:pt idx="5">
                  <c:v>3743.7896143689863</c:v>
                </c:pt>
                <c:pt idx="6">
                  <c:v>3705.7777050303212</c:v>
                </c:pt>
                <c:pt idx="7">
                  <c:v>3705.7777050303212</c:v>
                </c:pt>
                <c:pt idx="8">
                  <c:v>3673.9110030313009</c:v>
                </c:pt>
                <c:pt idx="9">
                  <c:v>3673.9110030313009</c:v>
                </c:pt>
                <c:pt idx="10">
                  <c:v>3414.4244759414628</c:v>
                </c:pt>
                <c:pt idx="11">
                  <c:v>3414.4244759414628</c:v>
                </c:pt>
                <c:pt idx="12">
                  <c:v>3379.7267569415553</c:v>
                </c:pt>
                <c:pt idx="13">
                  <c:v>3379.7267569415553</c:v>
                </c:pt>
                <c:pt idx="14">
                  <c:v>3343.110292725306</c:v>
                </c:pt>
                <c:pt idx="15">
                  <c:v>3343.110292725306</c:v>
                </c:pt>
                <c:pt idx="16">
                  <c:v>2246.3736271998428</c:v>
                </c:pt>
                <c:pt idx="17">
                  <c:v>2246.3736271998428</c:v>
                </c:pt>
                <c:pt idx="18">
                  <c:v>1963.897860165275</c:v>
                </c:pt>
                <c:pt idx="19">
                  <c:v>1963.897860165275</c:v>
                </c:pt>
                <c:pt idx="20">
                  <c:v>1917.7040264667726</c:v>
                </c:pt>
                <c:pt idx="21">
                  <c:v>1917.7040264667726</c:v>
                </c:pt>
                <c:pt idx="22">
                  <c:v>1824.6388992327206</c:v>
                </c:pt>
                <c:pt idx="23">
                  <c:v>1824.6388992327206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47-46B3-A497-034611425A0A}"/>
            </c:ext>
          </c:extLst>
        </c:ser>
        <c:ser>
          <c:idx val="1"/>
          <c:order val="1"/>
          <c:tx>
            <c:strRef>
              <c:f>BG!$J$534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BG!$I$534:$I$606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1855.416666666667</c:v>
                </c:pt>
                <c:pt idx="23" formatCode="0">
                  <c:v>1855.416666666667</c:v>
                </c:pt>
                <c:pt idx="24" formatCode="0">
                  <c:v>1885.8333333333337</c:v>
                </c:pt>
                <c:pt idx="25" formatCode="0">
                  <c:v>1885.8333333333337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2007.5000000000007</c:v>
                </c:pt>
                <c:pt idx="33" formatCode="0">
                  <c:v>2007.5000000000007</c:v>
                </c:pt>
                <c:pt idx="34" formatCode="0">
                  <c:v>2037.9166666666674</c:v>
                </c:pt>
                <c:pt idx="35" formatCode="0">
                  <c:v>2037.9166666666674</c:v>
                </c:pt>
                <c:pt idx="36" formatCode="0">
                  <c:v>2372.5000000000009</c:v>
                </c:pt>
                <c:pt idx="37" formatCode="0">
                  <c:v>2372.5000000000009</c:v>
                </c:pt>
                <c:pt idx="38" formatCode="0">
                  <c:v>2707.0833333333344</c:v>
                </c:pt>
                <c:pt idx="39" formatCode="0">
                  <c:v>2707.0833333333344</c:v>
                </c:pt>
                <c:pt idx="40" formatCode="0">
                  <c:v>3041.6666666666679</c:v>
                </c:pt>
                <c:pt idx="41" formatCode="0">
                  <c:v>3041.6666666666679</c:v>
                </c:pt>
                <c:pt idx="42" formatCode="0">
                  <c:v>3376.2500000000014</c:v>
                </c:pt>
                <c:pt idx="43" formatCode="0">
                  <c:v>3376.2500000000014</c:v>
                </c:pt>
                <c:pt idx="44" formatCode="0">
                  <c:v>3710.8333333333348</c:v>
                </c:pt>
                <c:pt idx="45" formatCode="0">
                  <c:v>3710.8333333333348</c:v>
                </c:pt>
                <c:pt idx="46" formatCode="0">
                  <c:v>4045.4166666666683</c:v>
                </c:pt>
                <c:pt idx="47" formatCode="0">
                  <c:v>4045.4166666666683</c:v>
                </c:pt>
                <c:pt idx="48" formatCode="0">
                  <c:v>4380.0000000000018</c:v>
                </c:pt>
                <c:pt idx="49" formatCode="0">
                  <c:v>4380.0000000000018</c:v>
                </c:pt>
                <c:pt idx="50" formatCode="0">
                  <c:v>4745.0000000000018</c:v>
                </c:pt>
                <c:pt idx="51" formatCode="0">
                  <c:v>4745.0000000000018</c:v>
                </c:pt>
                <c:pt idx="52" formatCode="0">
                  <c:v>5110.0000000000018</c:v>
                </c:pt>
                <c:pt idx="53" formatCode="0">
                  <c:v>5110.0000000000018</c:v>
                </c:pt>
                <c:pt idx="54" formatCode="0">
                  <c:v>5475.0000000000018</c:v>
                </c:pt>
                <c:pt idx="55" formatCode="0">
                  <c:v>5475.0000000000018</c:v>
                </c:pt>
                <c:pt idx="56" formatCode="0">
                  <c:v>5840.0000000000018</c:v>
                </c:pt>
                <c:pt idx="57" formatCode="0">
                  <c:v>5840.0000000000018</c:v>
                </c:pt>
                <c:pt idx="58" formatCode="0">
                  <c:v>6205.0000000000018</c:v>
                </c:pt>
                <c:pt idx="59" formatCode="0">
                  <c:v>6205.0000000000018</c:v>
                </c:pt>
                <c:pt idx="60" formatCode="0">
                  <c:v>6570.0000000000018</c:v>
                </c:pt>
                <c:pt idx="61" formatCode="0">
                  <c:v>6570.0000000000018</c:v>
                </c:pt>
                <c:pt idx="62" formatCode="0">
                  <c:v>6935.0000000000018</c:v>
                </c:pt>
                <c:pt idx="63" formatCode="0">
                  <c:v>6935.0000000000018</c:v>
                </c:pt>
                <c:pt idx="64" formatCode="0">
                  <c:v>7300.0000000000018</c:v>
                </c:pt>
                <c:pt idx="65" formatCode="0">
                  <c:v>7300.0000000000018</c:v>
                </c:pt>
                <c:pt idx="66" formatCode="0">
                  <c:v>7665.0000000000018</c:v>
                </c:pt>
                <c:pt idx="67" formatCode="0">
                  <c:v>7665.0000000000018</c:v>
                </c:pt>
                <c:pt idx="68" formatCode="0">
                  <c:v>8030.0000000000018</c:v>
                </c:pt>
                <c:pt idx="69" formatCode="0">
                  <c:v>8030.0000000000018</c:v>
                </c:pt>
                <c:pt idx="70" formatCode="0">
                  <c:v>8395.0000000000018</c:v>
                </c:pt>
                <c:pt idx="71" formatCode="0">
                  <c:v>8395.0000000000018</c:v>
                </c:pt>
                <c:pt idx="72" formatCode="0">
                  <c:v>8760.0000000000018</c:v>
                </c:pt>
              </c:numCache>
            </c:numRef>
          </c:xVal>
          <c:yVal>
            <c:numRef>
              <c:f>BG!$J$534:$J$606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4494.2032351971957</c:v>
                </c:pt>
                <c:pt idx="2">
                  <c:v>4494.2032351971957</c:v>
                </c:pt>
                <c:pt idx="3">
                  <c:v>4416.1003754943276</c:v>
                </c:pt>
                <c:pt idx="4">
                  <c:v>4416.1003754943276</c:v>
                </c:pt>
                <c:pt idx="5">
                  <c:v>4307.748843674668</c:v>
                </c:pt>
                <c:pt idx="6">
                  <c:v>4307.748843674668</c:v>
                </c:pt>
                <c:pt idx="7">
                  <c:v>4143.6201392129997</c:v>
                </c:pt>
                <c:pt idx="8">
                  <c:v>4143.6201392129997</c:v>
                </c:pt>
                <c:pt idx="9">
                  <c:v>4120.9933267370079</c:v>
                </c:pt>
                <c:pt idx="10">
                  <c:v>4120.9933267370079</c:v>
                </c:pt>
                <c:pt idx="11">
                  <c:v>4090.6463615936514</c:v>
                </c:pt>
                <c:pt idx="12">
                  <c:v>4090.6463615936514</c:v>
                </c:pt>
                <c:pt idx="13">
                  <c:v>4020.2618933463091</c:v>
                </c:pt>
                <c:pt idx="14">
                  <c:v>4020.2618933463091</c:v>
                </c:pt>
                <c:pt idx="15">
                  <c:v>3922.7766055606226</c:v>
                </c:pt>
                <c:pt idx="16">
                  <c:v>3922.7766055606226</c:v>
                </c:pt>
                <c:pt idx="17">
                  <c:v>3798.9821279742582</c:v>
                </c:pt>
                <c:pt idx="18">
                  <c:v>3798.9821279742582</c:v>
                </c:pt>
                <c:pt idx="19">
                  <c:v>3775.0367454339885</c:v>
                </c:pt>
                <c:pt idx="20">
                  <c:v>3775.0367454339885</c:v>
                </c:pt>
                <c:pt idx="21">
                  <c:v>3754.4736580720414</c:v>
                </c:pt>
                <c:pt idx="22">
                  <c:v>3754.4736580720414</c:v>
                </c:pt>
                <c:pt idx="23">
                  <c:v>3752.3938941259985</c:v>
                </c:pt>
                <c:pt idx="24">
                  <c:v>3752.3938941259985</c:v>
                </c:pt>
                <c:pt idx="25">
                  <c:v>3722.799425931576</c:v>
                </c:pt>
                <c:pt idx="26">
                  <c:v>3722.799425931576</c:v>
                </c:pt>
                <c:pt idx="27">
                  <c:v>3678.1230589614725</c:v>
                </c:pt>
                <c:pt idx="28">
                  <c:v>3678.1230589614725</c:v>
                </c:pt>
                <c:pt idx="29">
                  <c:v>3596.5065435208217</c:v>
                </c:pt>
                <c:pt idx="30">
                  <c:v>3596.5065435208217</c:v>
                </c:pt>
                <c:pt idx="31">
                  <c:v>3584.0487524929149</c:v>
                </c:pt>
                <c:pt idx="32">
                  <c:v>3584.0487524929149</c:v>
                </c:pt>
                <c:pt idx="33">
                  <c:v>3545.7229837327977</c:v>
                </c:pt>
                <c:pt idx="34">
                  <c:v>3545.7229837327977</c:v>
                </c:pt>
                <c:pt idx="35">
                  <c:v>3464.7006474774166</c:v>
                </c:pt>
                <c:pt idx="36">
                  <c:v>3464.7006474774166</c:v>
                </c:pt>
                <c:pt idx="37">
                  <c:v>3422.1925379486897</c:v>
                </c:pt>
                <c:pt idx="38">
                  <c:v>3422.1925379486897</c:v>
                </c:pt>
                <c:pt idx="39">
                  <c:v>3385.4736847235313</c:v>
                </c:pt>
                <c:pt idx="40">
                  <c:v>3385.4736847235313</c:v>
                </c:pt>
                <c:pt idx="41">
                  <c:v>3346.4214935502596</c:v>
                </c:pt>
                <c:pt idx="42">
                  <c:v>3346.4214935502596</c:v>
                </c:pt>
                <c:pt idx="43">
                  <c:v>3275.8506291698136</c:v>
                </c:pt>
                <c:pt idx="44">
                  <c:v>3275.8506291698136</c:v>
                </c:pt>
                <c:pt idx="45">
                  <c:v>3268.8318260243855</c:v>
                </c:pt>
                <c:pt idx="46">
                  <c:v>3268.8318260243855</c:v>
                </c:pt>
                <c:pt idx="47">
                  <c:v>3233.7839659302099</c:v>
                </c:pt>
                <c:pt idx="48">
                  <c:v>3233.7839659302099</c:v>
                </c:pt>
                <c:pt idx="49">
                  <c:v>2293.6476936680319</c:v>
                </c:pt>
                <c:pt idx="50">
                  <c:v>2293.6476936680319</c:v>
                </c:pt>
                <c:pt idx="51">
                  <c:v>2275.9196196204002</c:v>
                </c:pt>
                <c:pt idx="52">
                  <c:v>2275.9196196204002</c:v>
                </c:pt>
                <c:pt idx="53">
                  <c:v>2199.5172983950215</c:v>
                </c:pt>
                <c:pt idx="54">
                  <c:v>2199.5172983950215</c:v>
                </c:pt>
                <c:pt idx="55">
                  <c:v>2158.1882743684578</c:v>
                </c:pt>
                <c:pt idx="56">
                  <c:v>2158.1882743684578</c:v>
                </c:pt>
                <c:pt idx="57">
                  <c:v>2107.0208962755496</c:v>
                </c:pt>
                <c:pt idx="58">
                  <c:v>2107.0208962755496</c:v>
                </c:pt>
                <c:pt idx="59">
                  <c:v>1996.2824838092959</c:v>
                </c:pt>
                <c:pt idx="60">
                  <c:v>1996.2824838092959</c:v>
                </c:pt>
                <c:pt idx="61">
                  <c:v>1949.20453425042</c:v>
                </c:pt>
                <c:pt idx="62">
                  <c:v>1949.20453425042</c:v>
                </c:pt>
                <c:pt idx="63">
                  <c:v>1873.6561622740467</c:v>
                </c:pt>
                <c:pt idx="64">
                  <c:v>1873.6561622740467</c:v>
                </c:pt>
                <c:pt idx="65">
                  <c:v>1854.8979557834721</c:v>
                </c:pt>
                <c:pt idx="66">
                  <c:v>1854.8979557834721</c:v>
                </c:pt>
                <c:pt idx="67">
                  <c:v>1829.3777944754956</c:v>
                </c:pt>
                <c:pt idx="68">
                  <c:v>1829.3777944754956</c:v>
                </c:pt>
                <c:pt idx="69">
                  <c:v>1815.4707603299205</c:v>
                </c:pt>
                <c:pt idx="70">
                  <c:v>1815.4707603299205</c:v>
                </c:pt>
                <c:pt idx="71">
                  <c:v>1794.4434976482894</c:v>
                </c:pt>
                <c:pt idx="72">
                  <c:v>1794.4434976482894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47-46B3-A497-034611425A0A}"/>
            </c:ext>
          </c:extLst>
        </c:ser>
        <c:ser>
          <c:idx val="0"/>
          <c:order val="2"/>
          <c:tx>
            <c:strRef>
              <c:f>BG!$AF$534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BG!$AE$535:$AE$558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1198</c:v>
                </c:pt>
                <c:pt idx="8" formatCode="0">
                  <c:v>1198</c:v>
                </c:pt>
                <c:pt idx="9" formatCode="0">
                  <c:v>2122</c:v>
                </c:pt>
                <c:pt idx="10" formatCode="0">
                  <c:v>2122</c:v>
                </c:pt>
                <c:pt idx="11" formatCode="0">
                  <c:v>3562</c:v>
                </c:pt>
                <c:pt idx="12" formatCode="0">
                  <c:v>3562</c:v>
                </c:pt>
                <c:pt idx="13" formatCode="0">
                  <c:v>3653</c:v>
                </c:pt>
                <c:pt idx="14" formatCode="0">
                  <c:v>3653</c:v>
                </c:pt>
                <c:pt idx="15" formatCode="0">
                  <c:v>4745</c:v>
                </c:pt>
                <c:pt idx="16" formatCode="0">
                  <c:v>4745</c:v>
                </c:pt>
                <c:pt idx="17" formatCode="0">
                  <c:v>6065</c:v>
                </c:pt>
                <c:pt idx="18" formatCode="0">
                  <c:v>6065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7759</c:v>
                </c:pt>
                <c:pt idx="22" formatCode="0">
                  <c:v>7759</c:v>
                </c:pt>
                <c:pt idx="23" formatCode="0">
                  <c:v>8760</c:v>
                </c:pt>
              </c:numCache>
            </c:numRef>
          </c:xVal>
          <c:yVal>
            <c:numRef>
              <c:f>BG!$AF$535:$AF$558</c:f>
              <c:numCache>
                <c:formatCode>0</c:formatCode>
                <c:ptCount val="24"/>
                <c:pt idx="0">
                  <c:v>5051.7562846021565</c:v>
                </c:pt>
                <c:pt idx="1">
                  <c:v>5051.7562846021565</c:v>
                </c:pt>
                <c:pt idx="2">
                  <c:v>3314.1338959186719</c:v>
                </c:pt>
                <c:pt idx="3">
                  <c:v>3314.1338959186719</c:v>
                </c:pt>
                <c:pt idx="4">
                  <c:v>3059.4955822640354</c:v>
                </c:pt>
                <c:pt idx="5">
                  <c:v>3059.4955822640354</c:v>
                </c:pt>
                <c:pt idx="6">
                  <c:v>2910.6229380589857</c:v>
                </c:pt>
                <c:pt idx="7">
                  <c:v>2910.6229380589857</c:v>
                </c:pt>
                <c:pt idx="8">
                  <c:v>2910.0509316478333</c:v>
                </c:pt>
                <c:pt idx="9">
                  <c:v>2910.0509316478333</c:v>
                </c:pt>
                <c:pt idx="10">
                  <c:v>2836.7447152679042</c:v>
                </c:pt>
                <c:pt idx="11">
                  <c:v>2836.7447152679042</c:v>
                </c:pt>
                <c:pt idx="12">
                  <c:v>2825.8944350398101</c:v>
                </c:pt>
                <c:pt idx="13">
                  <c:v>2825.8944350398101</c:v>
                </c:pt>
                <c:pt idx="14">
                  <c:v>2804.2996232650121</c:v>
                </c:pt>
                <c:pt idx="15">
                  <c:v>2804.2996232650121</c:v>
                </c:pt>
                <c:pt idx="16">
                  <c:v>2798.533974731879</c:v>
                </c:pt>
                <c:pt idx="17">
                  <c:v>2798.533974731879</c:v>
                </c:pt>
                <c:pt idx="18">
                  <c:v>2711.4816121742729</c:v>
                </c:pt>
                <c:pt idx="19">
                  <c:v>2711.4816121742729</c:v>
                </c:pt>
                <c:pt idx="20">
                  <c:v>2710.9095157631168</c:v>
                </c:pt>
                <c:pt idx="21">
                  <c:v>2710.9095157631168</c:v>
                </c:pt>
                <c:pt idx="22">
                  <c:v>2453.2951535183961</c:v>
                </c:pt>
                <c:pt idx="23">
                  <c:v>2453.2951535183961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47-46B3-A497-034611425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11808"/>
        <c:axId val="1"/>
      </c:scatterChart>
      <c:valAx>
        <c:axId val="99321180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03573049609407"/>
              <c:y val="0.917055418577728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87802746461206E-2"/>
              <c:y val="0.4677824615357423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118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086308139953346E-2"/>
          <c:y val="0.65911127189755259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8610951528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CH!$U$534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CH!$T$535:$T$558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CH!$U$535:$U$558</c:f>
              <c:numCache>
                <c:formatCode>0</c:formatCode>
                <c:ptCount val="24"/>
                <c:pt idx="0">
                  <c:v>8678.7030581426934</c:v>
                </c:pt>
                <c:pt idx="1">
                  <c:v>8678.7030581426934</c:v>
                </c:pt>
                <c:pt idx="2">
                  <c:v>7786.9251980277004</c:v>
                </c:pt>
                <c:pt idx="3">
                  <c:v>7786.9251980277004</c:v>
                </c:pt>
                <c:pt idx="4">
                  <c:v>7702.1099200178105</c:v>
                </c:pt>
                <c:pt idx="5">
                  <c:v>7702.1099200178105</c:v>
                </c:pt>
                <c:pt idx="6">
                  <c:v>7398.0730536515794</c:v>
                </c:pt>
                <c:pt idx="7">
                  <c:v>7398.0730536515794</c:v>
                </c:pt>
                <c:pt idx="8">
                  <c:v>7358.8781680286211</c:v>
                </c:pt>
                <c:pt idx="9">
                  <c:v>7358.8781680286211</c:v>
                </c:pt>
                <c:pt idx="10">
                  <c:v>6878.8430361218352</c:v>
                </c:pt>
                <c:pt idx="11">
                  <c:v>6878.8430361218352</c:v>
                </c:pt>
                <c:pt idx="12">
                  <c:v>6641.4665133833605</c:v>
                </c:pt>
                <c:pt idx="13">
                  <c:v>6641.4665133833605</c:v>
                </c:pt>
                <c:pt idx="14">
                  <c:v>6600.4652632173302</c:v>
                </c:pt>
                <c:pt idx="15">
                  <c:v>6600.4652632173302</c:v>
                </c:pt>
                <c:pt idx="16">
                  <c:v>4530.9734939424234</c:v>
                </c:pt>
                <c:pt idx="17">
                  <c:v>4530.9734939424234</c:v>
                </c:pt>
                <c:pt idx="18">
                  <c:v>3936.8024808382474</c:v>
                </c:pt>
                <c:pt idx="19">
                  <c:v>3936.8024808382474</c:v>
                </c:pt>
                <c:pt idx="20">
                  <c:v>3766.4431579720708</c:v>
                </c:pt>
                <c:pt idx="21">
                  <c:v>3766.4431579720708</c:v>
                </c:pt>
                <c:pt idx="22">
                  <c:v>3525.0657411710204</c:v>
                </c:pt>
                <c:pt idx="23">
                  <c:v>3525.0657411710204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40-48A4-A1FD-4DFE0425CE09}"/>
            </c:ext>
          </c:extLst>
        </c:ser>
        <c:ser>
          <c:idx val="1"/>
          <c:order val="1"/>
          <c:tx>
            <c:strRef>
              <c:f>CH!$J$534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CH!$I$534:$I$606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517.08333333333337</c:v>
                </c:pt>
                <c:pt idx="15" formatCode="0">
                  <c:v>517.08333333333337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1186.25</c:v>
                </c:pt>
                <c:pt idx="19" formatCode="0">
                  <c:v>1186.25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1551.2500000000002</c:v>
                </c:pt>
                <c:pt idx="23" formatCode="0">
                  <c:v>1551.2500000000002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1612.0833333333337</c:v>
                </c:pt>
                <c:pt idx="27" formatCode="0">
                  <c:v>1612.0833333333337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2342.0833333333335</c:v>
                </c:pt>
                <c:pt idx="35" formatCode="0">
                  <c:v>2342.0833333333335</c:v>
                </c:pt>
                <c:pt idx="36" formatCode="0">
                  <c:v>2372.5</c:v>
                </c:pt>
                <c:pt idx="37" formatCode="0">
                  <c:v>2372.5</c:v>
                </c:pt>
                <c:pt idx="38" formatCode="0">
                  <c:v>2707.0833333333335</c:v>
                </c:pt>
                <c:pt idx="39" formatCode="0">
                  <c:v>2707.0833333333335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CH!$J$534:$J$606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8883.2824761944557</c:v>
                </c:pt>
                <c:pt idx="2">
                  <c:v>8883.2824761944557</c:v>
                </c:pt>
                <c:pt idx="3">
                  <c:v>8764.6771699438086</c:v>
                </c:pt>
                <c:pt idx="4">
                  <c:v>8764.6771699438086</c:v>
                </c:pt>
                <c:pt idx="5">
                  <c:v>8612.8294429607722</c:v>
                </c:pt>
                <c:pt idx="6">
                  <c:v>8612.8294429607722</c:v>
                </c:pt>
                <c:pt idx="7">
                  <c:v>8466.5541982834893</c:v>
                </c:pt>
                <c:pt idx="8">
                  <c:v>8466.5541982834893</c:v>
                </c:pt>
                <c:pt idx="9">
                  <c:v>8255.400678920787</c:v>
                </c:pt>
                <c:pt idx="10">
                  <c:v>8255.400678920787</c:v>
                </c:pt>
                <c:pt idx="11">
                  <c:v>8066.2394314695557</c:v>
                </c:pt>
                <c:pt idx="12">
                  <c:v>8066.2394314695557</c:v>
                </c:pt>
                <c:pt idx="13">
                  <c:v>7971.0560029556518</c:v>
                </c:pt>
                <c:pt idx="14">
                  <c:v>7971.0560029556518</c:v>
                </c:pt>
                <c:pt idx="15">
                  <c:v>7863.2977032072358</c:v>
                </c:pt>
                <c:pt idx="16">
                  <c:v>7863.2977032072358</c:v>
                </c:pt>
                <c:pt idx="17">
                  <c:v>7670.7511012416007</c:v>
                </c:pt>
                <c:pt idx="18">
                  <c:v>7670.7511012416007</c:v>
                </c:pt>
                <c:pt idx="19">
                  <c:v>7598.7312692769428</c:v>
                </c:pt>
                <c:pt idx="20">
                  <c:v>7598.7312692769428</c:v>
                </c:pt>
                <c:pt idx="21">
                  <c:v>7594.0103163147005</c:v>
                </c:pt>
                <c:pt idx="22">
                  <c:v>7594.0103163147005</c:v>
                </c:pt>
                <c:pt idx="23">
                  <c:v>7520.8791527511657</c:v>
                </c:pt>
                <c:pt idx="24">
                  <c:v>7520.8791527511657</c:v>
                </c:pt>
                <c:pt idx="25">
                  <c:v>7445.0201254836093</c:v>
                </c:pt>
                <c:pt idx="26">
                  <c:v>7445.0201254836093</c:v>
                </c:pt>
                <c:pt idx="27">
                  <c:v>7406.2624369011892</c:v>
                </c:pt>
                <c:pt idx="28">
                  <c:v>7406.2624369011892</c:v>
                </c:pt>
                <c:pt idx="29">
                  <c:v>7241.7416110936192</c:v>
                </c:pt>
                <c:pt idx="30">
                  <c:v>7241.7416110936192</c:v>
                </c:pt>
                <c:pt idx="31">
                  <c:v>7153.5351905115986</c:v>
                </c:pt>
                <c:pt idx="32">
                  <c:v>7153.5351905115986</c:v>
                </c:pt>
                <c:pt idx="33">
                  <c:v>7035.5914726408992</c:v>
                </c:pt>
                <c:pt idx="34">
                  <c:v>7035.5914726408992</c:v>
                </c:pt>
                <c:pt idx="35">
                  <c:v>6841.5950437509773</c:v>
                </c:pt>
                <c:pt idx="36">
                  <c:v>6841.5950437509773</c:v>
                </c:pt>
                <c:pt idx="37">
                  <c:v>6789.2664926772995</c:v>
                </c:pt>
                <c:pt idx="38">
                  <c:v>6789.2664926772995</c:v>
                </c:pt>
                <c:pt idx="39">
                  <c:v>6754.4483049528089</c:v>
                </c:pt>
                <c:pt idx="40">
                  <c:v>6754.4483049528089</c:v>
                </c:pt>
                <c:pt idx="41">
                  <c:v>6679.694824325783</c:v>
                </c:pt>
                <c:pt idx="42">
                  <c:v>6679.694824325783</c:v>
                </c:pt>
                <c:pt idx="43">
                  <c:v>6416.860309572352</c:v>
                </c:pt>
                <c:pt idx="44">
                  <c:v>6416.860309572352</c:v>
                </c:pt>
                <c:pt idx="45">
                  <c:v>6305.5584316698087</c:v>
                </c:pt>
                <c:pt idx="46">
                  <c:v>6305.5584316698087</c:v>
                </c:pt>
                <c:pt idx="47">
                  <c:v>6125.3831345475346</c:v>
                </c:pt>
                <c:pt idx="48">
                  <c:v>6125.3831345475346</c:v>
                </c:pt>
                <c:pt idx="49">
                  <c:v>4623.9949964667348</c:v>
                </c:pt>
                <c:pt idx="50">
                  <c:v>4623.9949964667348</c:v>
                </c:pt>
                <c:pt idx="51">
                  <c:v>4613.0965021831962</c:v>
                </c:pt>
                <c:pt idx="52">
                  <c:v>4613.0965021831962</c:v>
                </c:pt>
                <c:pt idx="53">
                  <c:v>4396.9952213819397</c:v>
                </c:pt>
                <c:pt idx="54">
                  <c:v>4396.9952213819397</c:v>
                </c:pt>
                <c:pt idx="55">
                  <c:v>4396.3764147084939</c:v>
                </c:pt>
                <c:pt idx="56">
                  <c:v>4396.3764147084939</c:v>
                </c:pt>
                <c:pt idx="57">
                  <c:v>4158.827136525254</c:v>
                </c:pt>
                <c:pt idx="58">
                  <c:v>4158.827136525254</c:v>
                </c:pt>
                <c:pt idx="59">
                  <c:v>4030.9879185762989</c:v>
                </c:pt>
                <c:pt idx="60">
                  <c:v>4030.9879185762989</c:v>
                </c:pt>
                <c:pt idx="61">
                  <c:v>3863.0387128849388</c:v>
                </c:pt>
                <c:pt idx="62">
                  <c:v>3863.0387128849388</c:v>
                </c:pt>
                <c:pt idx="63">
                  <c:v>3716.1277706573615</c:v>
                </c:pt>
                <c:pt idx="64">
                  <c:v>3716.1277706573615</c:v>
                </c:pt>
                <c:pt idx="65">
                  <c:v>3595.2975996117643</c:v>
                </c:pt>
                <c:pt idx="66">
                  <c:v>3595.2975996117643</c:v>
                </c:pt>
                <c:pt idx="67">
                  <c:v>3571.5858227599379</c:v>
                </c:pt>
                <c:pt idx="68">
                  <c:v>3571.5858227599379</c:v>
                </c:pt>
                <c:pt idx="69">
                  <c:v>3482.2208368428578</c:v>
                </c:pt>
                <c:pt idx="70">
                  <c:v>3482.2208368428578</c:v>
                </c:pt>
                <c:pt idx="71">
                  <c:v>3474.1156999945815</c:v>
                </c:pt>
                <c:pt idx="72">
                  <c:v>3474.1156999945815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40-48A4-A1FD-4DFE0425CE09}"/>
            </c:ext>
          </c:extLst>
        </c:ser>
        <c:ser>
          <c:idx val="0"/>
          <c:order val="2"/>
          <c:tx>
            <c:strRef>
              <c:f>CH!$AF$534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CH!$AE$535:$AE$558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1320</c:v>
                </c:pt>
                <c:pt idx="2">
                  <c:v>1320</c:v>
                </c:pt>
                <c:pt idx="3" formatCode="0">
                  <c:v>2167</c:v>
                </c:pt>
                <c:pt idx="4" formatCode="0">
                  <c:v>2167</c:v>
                </c:pt>
                <c:pt idx="5" formatCode="0">
                  <c:v>2287</c:v>
                </c:pt>
                <c:pt idx="6" formatCode="0">
                  <c:v>2287</c:v>
                </c:pt>
                <c:pt idx="7" formatCode="0">
                  <c:v>3134</c:v>
                </c:pt>
                <c:pt idx="8" formatCode="0">
                  <c:v>3134</c:v>
                </c:pt>
                <c:pt idx="9" formatCode="0">
                  <c:v>4135</c:v>
                </c:pt>
                <c:pt idx="10" formatCode="0">
                  <c:v>4135</c:v>
                </c:pt>
                <c:pt idx="11" formatCode="0">
                  <c:v>4212</c:v>
                </c:pt>
                <c:pt idx="12" formatCode="0">
                  <c:v>4212</c:v>
                </c:pt>
                <c:pt idx="13" formatCode="0">
                  <c:v>4289</c:v>
                </c:pt>
                <c:pt idx="14" formatCode="0">
                  <c:v>4289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CH!$AF$535:$AF$558</c:f>
              <c:numCache>
                <c:formatCode>0</c:formatCode>
                <c:ptCount val="24"/>
                <c:pt idx="0">
                  <c:v>6436.8503613226158</c:v>
                </c:pt>
                <c:pt idx="1">
                  <c:v>6436.8503613226158</c:v>
                </c:pt>
                <c:pt idx="2">
                  <c:v>5801.2626239639012</c:v>
                </c:pt>
                <c:pt idx="3">
                  <c:v>5801.2626239639012</c:v>
                </c:pt>
                <c:pt idx="4">
                  <c:v>5776.645916658179</c:v>
                </c:pt>
                <c:pt idx="5">
                  <c:v>5776.645916658179</c:v>
                </c:pt>
                <c:pt idx="6">
                  <c:v>5667.8061450174018</c:v>
                </c:pt>
                <c:pt idx="7">
                  <c:v>5667.8061450174018</c:v>
                </c:pt>
                <c:pt idx="8">
                  <c:v>5667.5828622353811</c:v>
                </c:pt>
                <c:pt idx="9">
                  <c:v>5667.5828622353811</c:v>
                </c:pt>
                <c:pt idx="10">
                  <c:v>5569.8566940482324</c:v>
                </c:pt>
                <c:pt idx="11">
                  <c:v>5569.8566940482324</c:v>
                </c:pt>
                <c:pt idx="12">
                  <c:v>5436.4000351017303</c:v>
                </c:pt>
                <c:pt idx="13">
                  <c:v>5436.4000351017303</c:v>
                </c:pt>
                <c:pt idx="14">
                  <c:v>5399.8746946747806</c:v>
                </c:pt>
                <c:pt idx="15">
                  <c:v>5399.8746946747806</c:v>
                </c:pt>
                <c:pt idx="16">
                  <c:v>5357.7343082922143</c:v>
                </c:pt>
                <c:pt idx="17">
                  <c:v>5357.7343082922143</c:v>
                </c:pt>
                <c:pt idx="18">
                  <c:v>5224.2777393457136</c:v>
                </c:pt>
                <c:pt idx="19">
                  <c:v>5224.2777393457136</c:v>
                </c:pt>
                <c:pt idx="20">
                  <c:v>5170.4048058485496</c:v>
                </c:pt>
                <c:pt idx="21">
                  <c:v>5170.4048058485496</c:v>
                </c:pt>
                <c:pt idx="22">
                  <c:v>5138.6013489478864</c:v>
                </c:pt>
                <c:pt idx="23">
                  <c:v>5138.6013489478864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40-48A4-A1FD-4DFE0425C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6816"/>
        <c:axId val="1"/>
      </c:scatterChart>
      <c:valAx>
        <c:axId val="993206816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3583071427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79230171334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068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3796683686897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988510329098518E-2"/>
          <c:y val="0.11610427244693966"/>
          <c:w val="0.88310419513229377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CY!$U$534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CY!$T$535:$T$558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1092</c:v>
                </c:pt>
                <c:pt idx="4" formatCode="0">
                  <c:v>1092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1289</c:v>
                </c:pt>
                <c:pt idx="8" formatCode="0">
                  <c:v>1289</c:v>
                </c:pt>
                <c:pt idx="9" formatCode="0">
                  <c:v>2609</c:v>
                </c:pt>
                <c:pt idx="10" formatCode="0">
                  <c:v>2609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CY!$U$535:$U$558</c:f>
              <c:numCache>
                <c:formatCode>0</c:formatCode>
                <c:ptCount val="24"/>
                <c:pt idx="0">
                  <c:v>598.55573782524743</c:v>
                </c:pt>
                <c:pt idx="1">
                  <c:v>598.55573782524743</c:v>
                </c:pt>
                <c:pt idx="2">
                  <c:v>530.07940043257554</c:v>
                </c:pt>
                <c:pt idx="3">
                  <c:v>530.07940043257554</c:v>
                </c:pt>
                <c:pt idx="4">
                  <c:v>522.07774028027461</c:v>
                </c:pt>
                <c:pt idx="5">
                  <c:v>522.07774028027461</c:v>
                </c:pt>
                <c:pt idx="6">
                  <c:v>471.70456146864768</c:v>
                </c:pt>
                <c:pt idx="7">
                  <c:v>471.70456146864768</c:v>
                </c:pt>
                <c:pt idx="8">
                  <c:v>466.31239592597774</c:v>
                </c:pt>
                <c:pt idx="9">
                  <c:v>466.31239592597774</c:v>
                </c:pt>
                <c:pt idx="10">
                  <c:v>455.74581249372699</c:v>
                </c:pt>
                <c:pt idx="11">
                  <c:v>455.74581249372699</c:v>
                </c:pt>
                <c:pt idx="12">
                  <c:v>419.32294863389575</c:v>
                </c:pt>
                <c:pt idx="13">
                  <c:v>419.32294863389575</c:v>
                </c:pt>
                <c:pt idx="14">
                  <c:v>406.08084448755403</c:v>
                </c:pt>
                <c:pt idx="15">
                  <c:v>406.08084448755403</c:v>
                </c:pt>
                <c:pt idx="16">
                  <c:v>216.92715389606479</c:v>
                </c:pt>
                <c:pt idx="17">
                  <c:v>216.92715389606479</c:v>
                </c:pt>
                <c:pt idx="18">
                  <c:v>191.46919939541539</c:v>
                </c:pt>
                <c:pt idx="19">
                  <c:v>191.46919939541539</c:v>
                </c:pt>
                <c:pt idx="20">
                  <c:v>186.62222628142479</c:v>
                </c:pt>
                <c:pt idx="21">
                  <c:v>186.62222628142479</c:v>
                </c:pt>
                <c:pt idx="22">
                  <c:v>182.01424303661972</c:v>
                </c:pt>
                <c:pt idx="23">
                  <c:v>182.01424303661972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0-4A01-9B20-F8A58107F06A}"/>
            </c:ext>
          </c:extLst>
        </c:ser>
        <c:ser>
          <c:idx val="1"/>
          <c:order val="1"/>
          <c:tx>
            <c:strRef>
              <c:f>CY!$J$534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CY!$I$534:$I$606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425.83333333333337</c:v>
                </c:pt>
                <c:pt idx="9" formatCode="0">
                  <c:v>425.83333333333337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790.83333333333348</c:v>
                </c:pt>
                <c:pt idx="13" formatCode="0">
                  <c:v>790.83333333333348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1247.0833333333335</c:v>
                </c:pt>
                <c:pt idx="23" formatCode="0">
                  <c:v>1247.0833333333335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2250.8333333333339</c:v>
                </c:pt>
                <c:pt idx="29" formatCode="0">
                  <c:v>2250.8333333333339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2615.8333333333339</c:v>
                </c:pt>
                <c:pt idx="33" formatCode="0">
                  <c:v>2615.8333333333339</c:v>
                </c:pt>
                <c:pt idx="34" formatCode="0">
                  <c:v>2950.4166666666674</c:v>
                </c:pt>
                <c:pt idx="35" formatCode="0">
                  <c:v>2950.4166666666674</c:v>
                </c:pt>
                <c:pt idx="36" formatCode="0">
                  <c:v>2980.8333333333339</c:v>
                </c:pt>
                <c:pt idx="37" formatCode="0">
                  <c:v>2980.8333333333339</c:v>
                </c:pt>
                <c:pt idx="38" formatCode="0">
                  <c:v>3011.2500000000005</c:v>
                </c:pt>
                <c:pt idx="39" formatCode="0">
                  <c:v>3011.2500000000005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CY!$J$534:$J$606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619.95968901059632</c:v>
                </c:pt>
                <c:pt idx="2">
                  <c:v>619.95968901059632</c:v>
                </c:pt>
                <c:pt idx="3">
                  <c:v>617.87356118424111</c:v>
                </c:pt>
                <c:pt idx="4">
                  <c:v>617.87356118424111</c:v>
                </c:pt>
                <c:pt idx="5">
                  <c:v>553.12165490846257</c:v>
                </c:pt>
                <c:pt idx="6">
                  <c:v>553.12165490846257</c:v>
                </c:pt>
                <c:pt idx="7">
                  <c:v>548.76614059823692</c:v>
                </c:pt>
                <c:pt idx="8">
                  <c:v>548.76614059823692</c:v>
                </c:pt>
                <c:pt idx="9">
                  <c:v>547.51651458887488</c:v>
                </c:pt>
                <c:pt idx="10">
                  <c:v>547.51651458887488</c:v>
                </c:pt>
                <c:pt idx="11">
                  <c:v>546.94752843933531</c:v>
                </c:pt>
                <c:pt idx="12">
                  <c:v>546.94752843933531</c:v>
                </c:pt>
                <c:pt idx="13">
                  <c:v>533.61522075603318</c:v>
                </c:pt>
                <c:pt idx="14">
                  <c:v>533.61522075603318</c:v>
                </c:pt>
                <c:pt idx="15">
                  <c:v>525.89656327237822</c:v>
                </c:pt>
                <c:pt idx="16">
                  <c:v>525.89656327237822</c:v>
                </c:pt>
                <c:pt idx="17">
                  <c:v>507.95644624897989</c:v>
                </c:pt>
                <c:pt idx="18">
                  <c:v>507.95644624897989</c:v>
                </c:pt>
                <c:pt idx="19">
                  <c:v>505.70411813914069</c:v>
                </c:pt>
                <c:pt idx="20">
                  <c:v>505.70411813914069</c:v>
                </c:pt>
                <c:pt idx="21">
                  <c:v>490.37504309915829</c:v>
                </c:pt>
                <c:pt idx="22">
                  <c:v>490.37504309915829</c:v>
                </c:pt>
                <c:pt idx="23">
                  <c:v>489.32907733069754</c:v>
                </c:pt>
                <c:pt idx="24">
                  <c:v>489.32907733069754</c:v>
                </c:pt>
                <c:pt idx="25">
                  <c:v>476.868561948609</c:v>
                </c:pt>
                <c:pt idx="26">
                  <c:v>476.868561948609</c:v>
                </c:pt>
                <c:pt idx="27">
                  <c:v>466.57811034703968</c:v>
                </c:pt>
                <c:pt idx="28">
                  <c:v>466.57811034703968</c:v>
                </c:pt>
                <c:pt idx="29">
                  <c:v>458.64440936010919</c:v>
                </c:pt>
                <c:pt idx="30">
                  <c:v>458.64440936010919</c:v>
                </c:pt>
                <c:pt idx="31">
                  <c:v>453.6743266611827</c:v>
                </c:pt>
                <c:pt idx="32">
                  <c:v>453.6743266611827</c:v>
                </c:pt>
                <c:pt idx="33">
                  <c:v>451.67567498443071</c:v>
                </c:pt>
                <c:pt idx="34">
                  <c:v>451.67567498443071</c:v>
                </c:pt>
                <c:pt idx="35">
                  <c:v>448.28610174539631</c:v>
                </c:pt>
                <c:pt idx="36">
                  <c:v>448.28610174539631</c:v>
                </c:pt>
                <c:pt idx="37">
                  <c:v>441.43242076755075</c:v>
                </c:pt>
                <c:pt idx="38">
                  <c:v>441.43242076755075</c:v>
                </c:pt>
                <c:pt idx="39">
                  <c:v>438.29181303193513</c:v>
                </c:pt>
                <c:pt idx="40">
                  <c:v>438.29181303193513</c:v>
                </c:pt>
                <c:pt idx="41">
                  <c:v>407.85876395017959</c:v>
                </c:pt>
                <c:pt idx="42">
                  <c:v>407.85876395017959</c:v>
                </c:pt>
                <c:pt idx="43">
                  <c:v>398.77544788073908</c:v>
                </c:pt>
                <c:pt idx="44">
                  <c:v>398.77544788073908</c:v>
                </c:pt>
                <c:pt idx="45">
                  <c:v>393.5050810761947</c:v>
                </c:pt>
                <c:pt idx="46">
                  <c:v>393.5050810761947</c:v>
                </c:pt>
                <c:pt idx="47">
                  <c:v>390.74120327323658</c:v>
                </c:pt>
                <c:pt idx="48">
                  <c:v>390.74120327323658</c:v>
                </c:pt>
                <c:pt idx="49">
                  <c:v>225.04828831170065</c:v>
                </c:pt>
                <c:pt idx="50">
                  <c:v>225.04828831170065</c:v>
                </c:pt>
                <c:pt idx="51">
                  <c:v>218.07149669923228</c:v>
                </c:pt>
                <c:pt idx="52">
                  <c:v>218.07149669923228</c:v>
                </c:pt>
                <c:pt idx="53">
                  <c:v>214.92675556837654</c:v>
                </c:pt>
                <c:pt idx="54">
                  <c:v>214.92675556837654</c:v>
                </c:pt>
                <c:pt idx="55">
                  <c:v>205.78361235162131</c:v>
                </c:pt>
                <c:pt idx="56">
                  <c:v>205.78361235162131</c:v>
                </c:pt>
                <c:pt idx="57">
                  <c:v>196.20840156771334</c:v>
                </c:pt>
                <c:pt idx="58">
                  <c:v>196.20840156771334</c:v>
                </c:pt>
                <c:pt idx="59">
                  <c:v>192.59851151950704</c:v>
                </c:pt>
                <c:pt idx="60">
                  <c:v>192.59851151950704</c:v>
                </c:pt>
                <c:pt idx="61">
                  <c:v>192.5320699266268</c:v>
                </c:pt>
                <c:pt idx="62">
                  <c:v>192.5320699266268</c:v>
                </c:pt>
                <c:pt idx="63">
                  <c:v>189.82463075004725</c:v>
                </c:pt>
                <c:pt idx="64">
                  <c:v>189.82463075004725</c:v>
                </c:pt>
                <c:pt idx="65">
                  <c:v>185.55002167519243</c:v>
                </c:pt>
                <c:pt idx="66">
                  <c:v>185.55002167519243</c:v>
                </c:pt>
                <c:pt idx="67">
                  <c:v>184.23429348080117</c:v>
                </c:pt>
                <c:pt idx="68">
                  <c:v>184.23429348080117</c:v>
                </c:pt>
                <c:pt idx="69">
                  <c:v>181.58671616143579</c:v>
                </c:pt>
                <c:pt idx="70">
                  <c:v>181.58671616143579</c:v>
                </c:pt>
                <c:pt idx="71">
                  <c:v>175.49702390555356</c:v>
                </c:pt>
                <c:pt idx="72">
                  <c:v>175.49702390555356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50-4A01-9B20-F8A58107F06A}"/>
            </c:ext>
          </c:extLst>
        </c:ser>
        <c:ser>
          <c:idx val="0"/>
          <c:order val="2"/>
          <c:tx>
            <c:strRef>
              <c:f>CY!$AF$534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CY!$AE$535:$AE$558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1001</c:v>
                </c:pt>
                <c:pt idx="2">
                  <c:v>1001</c:v>
                </c:pt>
                <c:pt idx="3" formatCode="0">
                  <c:v>1078</c:v>
                </c:pt>
                <c:pt idx="4" formatCode="0">
                  <c:v>1078</c:v>
                </c:pt>
                <c:pt idx="5" formatCode="0">
                  <c:v>2398</c:v>
                </c:pt>
                <c:pt idx="6" formatCode="0">
                  <c:v>2398</c:v>
                </c:pt>
                <c:pt idx="7" formatCode="0">
                  <c:v>3245</c:v>
                </c:pt>
                <c:pt idx="8" formatCode="0">
                  <c:v>3245</c:v>
                </c:pt>
                <c:pt idx="9" formatCode="0">
                  <c:v>4337</c:v>
                </c:pt>
                <c:pt idx="10" formatCode="0">
                  <c:v>4337</c:v>
                </c:pt>
                <c:pt idx="11" formatCode="0">
                  <c:v>5184</c:v>
                </c:pt>
                <c:pt idx="12" formatCode="0">
                  <c:v>5184</c:v>
                </c:pt>
                <c:pt idx="13" formatCode="0">
                  <c:v>5261</c:v>
                </c:pt>
                <c:pt idx="14" formatCode="0">
                  <c:v>5261</c:v>
                </c:pt>
                <c:pt idx="15" formatCode="0">
                  <c:v>6701</c:v>
                </c:pt>
                <c:pt idx="16" formatCode="0">
                  <c:v>6701</c:v>
                </c:pt>
                <c:pt idx="17" formatCode="0">
                  <c:v>6792</c:v>
                </c:pt>
                <c:pt idx="18" formatCode="0">
                  <c:v>6792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CY!$AF$535:$AF$558</c:f>
              <c:numCache>
                <c:formatCode>0</c:formatCode>
                <c:ptCount val="24"/>
                <c:pt idx="0">
                  <c:v>475.32562548781999</c:v>
                </c:pt>
                <c:pt idx="1">
                  <c:v>475.32562548781999</c:v>
                </c:pt>
                <c:pt idx="2">
                  <c:v>403.16080148748119</c:v>
                </c:pt>
                <c:pt idx="3">
                  <c:v>403.16080148748119</c:v>
                </c:pt>
                <c:pt idx="4">
                  <c:v>348.00260619343459</c:v>
                </c:pt>
                <c:pt idx="5">
                  <c:v>348.00260619343459</c:v>
                </c:pt>
                <c:pt idx="6">
                  <c:v>346.80706484883785</c:v>
                </c:pt>
                <c:pt idx="7">
                  <c:v>346.80706484883785</c:v>
                </c:pt>
                <c:pt idx="8">
                  <c:v>340.54011168634622</c:v>
                </c:pt>
                <c:pt idx="9">
                  <c:v>340.54011168634622</c:v>
                </c:pt>
                <c:pt idx="10">
                  <c:v>339.77742773900928</c:v>
                </c:pt>
                <c:pt idx="11">
                  <c:v>339.77742773900928</c:v>
                </c:pt>
                <c:pt idx="12">
                  <c:v>336.49934137360742</c:v>
                </c:pt>
                <c:pt idx="13">
                  <c:v>336.49934137360742</c:v>
                </c:pt>
                <c:pt idx="14">
                  <c:v>312.67281541813003</c:v>
                </c:pt>
                <c:pt idx="15">
                  <c:v>312.67281541813003</c:v>
                </c:pt>
                <c:pt idx="16">
                  <c:v>288.68572996580025</c:v>
                </c:pt>
                <c:pt idx="17">
                  <c:v>288.68572996580025</c:v>
                </c:pt>
                <c:pt idx="18">
                  <c:v>282.96109066067766</c:v>
                </c:pt>
                <c:pt idx="19">
                  <c:v>282.96109066067766</c:v>
                </c:pt>
                <c:pt idx="20">
                  <c:v>239.01434886076336</c:v>
                </c:pt>
                <c:pt idx="21">
                  <c:v>239.01434886076336</c:v>
                </c:pt>
                <c:pt idx="22">
                  <c:v>237.03925962341711</c:v>
                </c:pt>
                <c:pt idx="23">
                  <c:v>237.03925962341711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50-4A01-9B20-F8A58107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192672"/>
        <c:axId val="1"/>
      </c:scatterChart>
      <c:valAx>
        <c:axId val="993192672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217828034653567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1926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852549199497582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8489825869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77869430621127"/>
          <c:w val="0.87559298083590731"/>
          <c:h val="0.7588844474430404"/>
        </c:manualLayout>
      </c:layout>
      <c:scatterChart>
        <c:scatterStyle val="lineMarker"/>
        <c:varyColors val="0"/>
        <c:ser>
          <c:idx val="2"/>
          <c:order val="0"/>
          <c:tx>
            <c:strRef>
              <c:f>CZ!$U$534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CZ!$T$535:$T$558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CZ!$U$535:$U$558</c:f>
              <c:numCache>
                <c:formatCode>0</c:formatCode>
                <c:ptCount val="24"/>
                <c:pt idx="0">
                  <c:v>8687.8023766290371</c:v>
                </c:pt>
                <c:pt idx="1">
                  <c:v>8687.8023766290371</c:v>
                </c:pt>
                <c:pt idx="2">
                  <c:v>7915.9012511466881</c:v>
                </c:pt>
                <c:pt idx="3">
                  <c:v>7915.9012511466881</c:v>
                </c:pt>
                <c:pt idx="4">
                  <c:v>7272.676658569656</c:v>
                </c:pt>
                <c:pt idx="5">
                  <c:v>7272.676658569656</c:v>
                </c:pt>
                <c:pt idx="6">
                  <c:v>7240.223011672645</c:v>
                </c:pt>
                <c:pt idx="7">
                  <c:v>7240.223011672645</c:v>
                </c:pt>
                <c:pt idx="8">
                  <c:v>7192.6357968849998</c:v>
                </c:pt>
                <c:pt idx="9">
                  <c:v>7192.6357968849998</c:v>
                </c:pt>
                <c:pt idx="10">
                  <c:v>6642.1311430339474</c:v>
                </c:pt>
                <c:pt idx="11">
                  <c:v>6642.1311430339474</c:v>
                </c:pt>
                <c:pt idx="12">
                  <c:v>6615.7303839932447</c:v>
                </c:pt>
                <c:pt idx="13">
                  <c:v>6615.7303839932447</c:v>
                </c:pt>
                <c:pt idx="14">
                  <c:v>6539.6834073652008</c:v>
                </c:pt>
                <c:pt idx="15">
                  <c:v>6539.6834073652008</c:v>
                </c:pt>
                <c:pt idx="16">
                  <c:v>4217.2142370861575</c:v>
                </c:pt>
                <c:pt idx="17">
                  <c:v>4217.2142370861575</c:v>
                </c:pt>
                <c:pt idx="18">
                  <c:v>3609.3931713142197</c:v>
                </c:pt>
                <c:pt idx="19">
                  <c:v>3609.3931713142197</c:v>
                </c:pt>
                <c:pt idx="20">
                  <c:v>3459.0836144783725</c:v>
                </c:pt>
                <c:pt idx="21">
                  <c:v>3459.0836144783725</c:v>
                </c:pt>
                <c:pt idx="22">
                  <c:v>3177.5531827149084</c:v>
                </c:pt>
                <c:pt idx="23">
                  <c:v>3177.5531827149084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B-45AC-9DA4-8FCBD76F0303}"/>
            </c:ext>
          </c:extLst>
        </c:ser>
        <c:ser>
          <c:idx val="1"/>
          <c:order val="1"/>
          <c:tx>
            <c:strRef>
              <c:f>CZ!$J$534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CZ!$I$534:$I$606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1186.25</c:v>
                </c:pt>
                <c:pt idx="19" formatCode="0">
                  <c:v>1186.25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1551.2500000000002</c:v>
                </c:pt>
                <c:pt idx="23" formatCode="0">
                  <c:v>1551.2500000000002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2342.0833333333335</c:v>
                </c:pt>
                <c:pt idx="35" formatCode="0">
                  <c:v>2342.0833333333335</c:v>
                </c:pt>
                <c:pt idx="36" formatCode="0">
                  <c:v>2676.666666666667</c:v>
                </c:pt>
                <c:pt idx="37" formatCode="0">
                  <c:v>2676.666666666667</c:v>
                </c:pt>
                <c:pt idx="38" formatCode="0">
                  <c:v>3011.2500000000005</c:v>
                </c:pt>
                <c:pt idx="39" formatCode="0">
                  <c:v>3011.2500000000005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CZ!$J$534:$J$606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8934.0925040160982</c:v>
                </c:pt>
                <c:pt idx="2">
                  <c:v>8934.0925040160982</c:v>
                </c:pt>
                <c:pt idx="3">
                  <c:v>8800.0481597008566</c:v>
                </c:pt>
                <c:pt idx="4">
                  <c:v>8800.0481597008566</c:v>
                </c:pt>
                <c:pt idx="5">
                  <c:v>8475.727955347018</c:v>
                </c:pt>
                <c:pt idx="6">
                  <c:v>8475.727955347018</c:v>
                </c:pt>
                <c:pt idx="7">
                  <c:v>8208.3097673564243</c:v>
                </c:pt>
                <c:pt idx="8">
                  <c:v>8208.3097673564243</c:v>
                </c:pt>
                <c:pt idx="9">
                  <c:v>8137.6427357194443</c:v>
                </c:pt>
                <c:pt idx="10">
                  <c:v>8137.6427357194443</c:v>
                </c:pt>
                <c:pt idx="11">
                  <c:v>8083.781542554234</c:v>
                </c:pt>
                <c:pt idx="12">
                  <c:v>8083.781542554234</c:v>
                </c:pt>
                <c:pt idx="13">
                  <c:v>8016.3271443648255</c:v>
                </c:pt>
                <c:pt idx="14">
                  <c:v>8016.3271443648255</c:v>
                </c:pt>
                <c:pt idx="15">
                  <c:v>7737.0158862016651</c:v>
                </c:pt>
                <c:pt idx="16">
                  <c:v>7737.0158862016651</c:v>
                </c:pt>
                <c:pt idx="17">
                  <c:v>7726.6086677179965</c:v>
                </c:pt>
                <c:pt idx="18">
                  <c:v>7726.6086677179965</c:v>
                </c:pt>
                <c:pt idx="19">
                  <c:v>7484.3404488863898</c:v>
                </c:pt>
                <c:pt idx="20">
                  <c:v>7484.3404488863898</c:v>
                </c:pt>
                <c:pt idx="21">
                  <c:v>7413.1262858025084</c:v>
                </c:pt>
                <c:pt idx="22">
                  <c:v>7413.1262858025084</c:v>
                </c:pt>
                <c:pt idx="23">
                  <c:v>7384.393998036956</c:v>
                </c:pt>
                <c:pt idx="24">
                  <c:v>7384.393998036956</c:v>
                </c:pt>
                <c:pt idx="25">
                  <c:v>7375.713903851336</c:v>
                </c:pt>
                <c:pt idx="26">
                  <c:v>7375.713903851336</c:v>
                </c:pt>
                <c:pt idx="27">
                  <c:v>7068.8297315886721</c:v>
                </c:pt>
                <c:pt idx="28">
                  <c:v>7068.8297315886721</c:v>
                </c:pt>
                <c:pt idx="29">
                  <c:v>7006.5332495835955</c:v>
                </c:pt>
                <c:pt idx="30">
                  <c:v>7006.5332495835955</c:v>
                </c:pt>
                <c:pt idx="31">
                  <c:v>6855.9588536299398</c:v>
                </c:pt>
                <c:pt idx="32">
                  <c:v>6855.9588536299398</c:v>
                </c:pt>
                <c:pt idx="33">
                  <c:v>6847.1190828683275</c:v>
                </c:pt>
                <c:pt idx="34">
                  <c:v>6847.1190828683275</c:v>
                </c:pt>
                <c:pt idx="35">
                  <c:v>6770.1060478732907</c:v>
                </c:pt>
                <c:pt idx="36">
                  <c:v>6770.1060478732907</c:v>
                </c:pt>
                <c:pt idx="37">
                  <c:v>6748.0780979327874</c:v>
                </c:pt>
                <c:pt idx="38">
                  <c:v>6748.0780979327874</c:v>
                </c:pt>
                <c:pt idx="39">
                  <c:v>6725.056528371596</c:v>
                </c:pt>
                <c:pt idx="40">
                  <c:v>6725.056528371596</c:v>
                </c:pt>
                <c:pt idx="41">
                  <c:v>6436.7389350826124</c:v>
                </c:pt>
                <c:pt idx="42">
                  <c:v>6436.7389350826124</c:v>
                </c:pt>
                <c:pt idx="43">
                  <c:v>6265.4012087683896</c:v>
                </c:pt>
                <c:pt idx="44">
                  <c:v>6265.4012087683896</c:v>
                </c:pt>
                <c:pt idx="45">
                  <c:v>6255.8936886490137</c:v>
                </c:pt>
                <c:pt idx="46">
                  <c:v>6255.8936886490137</c:v>
                </c:pt>
                <c:pt idx="47">
                  <c:v>6134.1395249049829</c:v>
                </c:pt>
                <c:pt idx="48">
                  <c:v>6134.1395249049829</c:v>
                </c:pt>
                <c:pt idx="49">
                  <c:v>4336.4821418223964</c:v>
                </c:pt>
                <c:pt idx="50">
                  <c:v>4336.4821418223964</c:v>
                </c:pt>
                <c:pt idx="51">
                  <c:v>4309.2981746822124</c:v>
                </c:pt>
                <c:pt idx="52">
                  <c:v>4309.2981746822124</c:v>
                </c:pt>
                <c:pt idx="53">
                  <c:v>4102.953135843929</c:v>
                </c:pt>
                <c:pt idx="54">
                  <c:v>4102.953135843929</c:v>
                </c:pt>
                <c:pt idx="55">
                  <c:v>4057.7318213575149</c:v>
                </c:pt>
                <c:pt idx="56">
                  <c:v>4057.7318213575149</c:v>
                </c:pt>
                <c:pt idx="57">
                  <c:v>3881.8521729881395</c:v>
                </c:pt>
                <c:pt idx="58">
                  <c:v>3881.8521729881395</c:v>
                </c:pt>
                <c:pt idx="59">
                  <c:v>3695.5024849877973</c:v>
                </c:pt>
                <c:pt idx="60">
                  <c:v>3695.5024849877973</c:v>
                </c:pt>
                <c:pt idx="61">
                  <c:v>3542.7682690761712</c:v>
                </c:pt>
                <c:pt idx="62">
                  <c:v>3542.7682690761712</c:v>
                </c:pt>
                <c:pt idx="63">
                  <c:v>3366.4046177125679</c:v>
                </c:pt>
                <c:pt idx="64">
                  <c:v>3366.4046177125679</c:v>
                </c:pt>
                <c:pt idx="65">
                  <c:v>3226.5689851614202</c:v>
                </c:pt>
                <c:pt idx="66">
                  <c:v>3226.5689851614202</c:v>
                </c:pt>
                <c:pt idx="67">
                  <c:v>3220.9349270507573</c:v>
                </c:pt>
                <c:pt idx="68">
                  <c:v>3220.9349270507573</c:v>
                </c:pt>
                <c:pt idx="69">
                  <c:v>3156.9524220799485</c:v>
                </c:pt>
                <c:pt idx="70">
                  <c:v>3156.9524220799485</c:v>
                </c:pt>
                <c:pt idx="71">
                  <c:v>3140.7676335415281</c:v>
                </c:pt>
                <c:pt idx="72">
                  <c:v>3140.7676335415281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B-45AC-9DA4-8FCBD76F0303}"/>
            </c:ext>
          </c:extLst>
        </c:ser>
        <c:ser>
          <c:idx val="0"/>
          <c:order val="2"/>
          <c:tx>
            <c:strRef>
              <c:f>CZ!$AF$534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CZ!$AE$535:$AE$558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CZ!$AF$535:$AF$558</c:f>
              <c:numCache>
                <c:formatCode>0</c:formatCode>
                <c:ptCount val="24"/>
                <c:pt idx="0">
                  <c:v>9222.9011795479455</c:v>
                </c:pt>
                <c:pt idx="1">
                  <c:v>9222.9011795479455</c:v>
                </c:pt>
                <c:pt idx="2">
                  <c:v>9181.35510512363</c:v>
                </c:pt>
                <c:pt idx="3">
                  <c:v>9181.35510512363</c:v>
                </c:pt>
                <c:pt idx="4">
                  <c:v>8801.0765063743456</c:v>
                </c:pt>
                <c:pt idx="5">
                  <c:v>8801.0765063743456</c:v>
                </c:pt>
                <c:pt idx="6">
                  <c:v>7380.44876770475</c:v>
                </c:pt>
                <c:pt idx="7">
                  <c:v>7380.44876770475</c:v>
                </c:pt>
                <c:pt idx="8">
                  <c:v>6245.0953414918868</c:v>
                </c:pt>
                <c:pt idx="9">
                  <c:v>6245.0953414918868</c:v>
                </c:pt>
                <c:pt idx="10">
                  <c:v>6223.8822649001795</c:v>
                </c:pt>
                <c:pt idx="11">
                  <c:v>6223.8822649001795</c:v>
                </c:pt>
                <c:pt idx="12">
                  <c:v>5872.9149832976245</c:v>
                </c:pt>
                <c:pt idx="13">
                  <c:v>5872.9149832976245</c:v>
                </c:pt>
                <c:pt idx="14">
                  <c:v>5647.1985989218529</c:v>
                </c:pt>
                <c:pt idx="15">
                  <c:v>5647.1985989218529</c:v>
                </c:pt>
                <c:pt idx="16">
                  <c:v>4647.5961441222789</c:v>
                </c:pt>
                <c:pt idx="17">
                  <c:v>4647.5961441222789</c:v>
                </c:pt>
                <c:pt idx="18">
                  <c:v>4634.3250839388866</c:v>
                </c:pt>
                <c:pt idx="19">
                  <c:v>4634.3250839388866</c:v>
                </c:pt>
                <c:pt idx="20">
                  <c:v>4622.4967590264032</c:v>
                </c:pt>
                <c:pt idx="21">
                  <c:v>4622.4967590264032</c:v>
                </c:pt>
                <c:pt idx="22">
                  <c:v>4504.6258391266283</c:v>
                </c:pt>
                <c:pt idx="23">
                  <c:v>4504.6258391266283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CB-45AC-9DA4-8FCBD76F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193088"/>
        <c:axId val="1"/>
      </c:scatterChart>
      <c:valAx>
        <c:axId val="99319308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6538537521"/>
              <c:y val="0.9271514798023984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1.3949369232071797E-2"/>
              <c:y val="0.4677824615357423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1930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14322795328577"/>
          <c:y val="0.68436457733424039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58864744911177"/>
          <c:y val="2.85852399763160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76461052415784E-2"/>
          <c:y val="0.11602213346831153"/>
          <c:w val="0.87218738365941795"/>
          <c:h val="0.7583475680320072"/>
        </c:manualLayout>
      </c:layout>
      <c:scatterChart>
        <c:scatterStyle val="lineMarker"/>
        <c:varyColors val="0"/>
        <c:ser>
          <c:idx val="2"/>
          <c:order val="0"/>
          <c:tx>
            <c:strRef>
              <c:f>DE!$U$534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DE!$T$535:$T$558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DE!$U$535:$U$558</c:f>
              <c:numCache>
                <c:formatCode>0</c:formatCode>
                <c:ptCount val="24"/>
                <c:pt idx="0">
                  <c:v>79579.268409636104</c:v>
                </c:pt>
                <c:pt idx="1">
                  <c:v>79579.268409636104</c:v>
                </c:pt>
                <c:pt idx="2">
                  <c:v>72797.86872809504</c:v>
                </c:pt>
                <c:pt idx="3">
                  <c:v>72797.86872809504</c:v>
                </c:pt>
                <c:pt idx="4">
                  <c:v>69721.132987449921</c:v>
                </c:pt>
                <c:pt idx="5">
                  <c:v>69721.132987449921</c:v>
                </c:pt>
                <c:pt idx="6">
                  <c:v>69072.574484066732</c:v>
                </c:pt>
                <c:pt idx="7">
                  <c:v>69072.574484066732</c:v>
                </c:pt>
                <c:pt idx="8">
                  <c:v>66792.544340246663</c:v>
                </c:pt>
                <c:pt idx="9">
                  <c:v>66792.544340246663</c:v>
                </c:pt>
                <c:pt idx="10">
                  <c:v>63931.128427825526</c:v>
                </c:pt>
                <c:pt idx="11">
                  <c:v>63931.128427825526</c:v>
                </c:pt>
                <c:pt idx="12">
                  <c:v>63345.407423937671</c:v>
                </c:pt>
                <c:pt idx="13">
                  <c:v>63345.407423937671</c:v>
                </c:pt>
                <c:pt idx="14">
                  <c:v>61151.771773288827</c:v>
                </c:pt>
                <c:pt idx="15">
                  <c:v>61151.771773288827</c:v>
                </c:pt>
                <c:pt idx="16">
                  <c:v>46375.626201438892</c:v>
                </c:pt>
                <c:pt idx="17">
                  <c:v>46375.626201438892</c:v>
                </c:pt>
                <c:pt idx="18">
                  <c:v>41627.558565691805</c:v>
                </c:pt>
                <c:pt idx="19">
                  <c:v>41627.558565691805</c:v>
                </c:pt>
                <c:pt idx="20">
                  <c:v>40318.584512174406</c:v>
                </c:pt>
                <c:pt idx="21">
                  <c:v>40318.584512174406</c:v>
                </c:pt>
                <c:pt idx="22">
                  <c:v>37911.704357516064</c:v>
                </c:pt>
                <c:pt idx="23">
                  <c:v>37911.704357516064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31-4E2B-8F47-8F69EF19268E}"/>
            </c:ext>
          </c:extLst>
        </c:ser>
        <c:ser>
          <c:idx val="1"/>
          <c:order val="1"/>
          <c:tx>
            <c:strRef>
              <c:f>DE!$J$534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1216.666666666667</c:v>
                </c:pt>
                <c:pt idx="21" formatCode="0">
                  <c:v>1216.666666666667</c:v>
                </c:pt>
                <c:pt idx="22" formatCode="0">
                  <c:v>1247.0833333333337</c:v>
                </c:pt>
                <c:pt idx="23" formatCode="0">
                  <c:v>1247.0833333333337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2007.5000000000007</c:v>
                </c:pt>
                <c:pt idx="33" formatCode="0">
                  <c:v>2007.5000000000007</c:v>
                </c:pt>
                <c:pt idx="34" formatCode="0">
                  <c:v>2342.0833333333339</c:v>
                </c:pt>
                <c:pt idx="35" formatCode="0">
                  <c:v>2342.0833333333339</c:v>
                </c:pt>
                <c:pt idx="36" formatCode="0">
                  <c:v>2676.6666666666674</c:v>
                </c:pt>
                <c:pt idx="37" formatCode="0">
                  <c:v>2676.6666666666674</c:v>
                </c:pt>
                <c:pt idx="38" formatCode="0">
                  <c:v>3011.2500000000009</c:v>
                </c:pt>
                <c:pt idx="39" formatCode="0">
                  <c:v>3011.2500000000009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DE!$J$534:$J$606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81042.892419663549</c:v>
                </c:pt>
                <c:pt idx="2">
                  <c:v>81042.892419663549</c:v>
                </c:pt>
                <c:pt idx="3">
                  <c:v>80073.790622431901</c:v>
                </c:pt>
                <c:pt idx="4">
                  <c:v>80073.790622431901</c:v>
                </c:pt>
                <c:pt idx="5">
                  <c:v>78051.535814437681</c:v>
                </c:pt>
                <c:pt idx="6">
                  <c:v>78051.535814437681</c:v>
                </c:pt>
                <c:pt idx="7">
                  <c:v>76149.002603951725</c:v>
                </c:pt>
                <c:pt idx="8">
                  <c:v>76149.002603951725</c:v>
                </c:pt>
                <c:pt idx="9">
                  <c:v>75219.353525105253</c:v>
                </c:pt>
                <c:pt idx="10">
                  <c:v>75219.353525105253</c:v>
                </c:pt>
                <c:pt idx="11">
                  <c:v>74117.399303859551</c:v>
                </c:pt>
                <c:pt idx="12">
                  <c:v>74117.399303859551</c:v>
                </c:pt>
                <c:pt idx="13">
                  <c:v>73240.656056217733</c:v>
                </c:pt>
                <c:pt idx="14">
                  <c:v>73240.656056217733</c:v>
                </c:pt>
                <c:pt idx="15">
                  <c:v>71435.116167276588</c:v>
                </c:pt>
                <c:pt idx="16">
                  <c:v>71435.116167276588</c:v>
                </c:pt>
                <c:pt idx="17">
                  <c:v>71248.148118884303</c:v>
                </c:pt>
                <c:pt idx="18">
                  <c:v>71248.148118884303</c:v>
                </c:pt>
                <c:pt idx="19">
                  <c:v>70409.667984515196</c:v>
                </c:pt>
                <c:pt idx="20">
                  <c:v>70409.667984515196</c:v>
                </c:pt>
                <c:pt idx="21">
                  <c:v>70145.387691865326</c:v>
                </c:pt>
                <c:pt idx="22">
                  <c:v>70145.387691865326</c:v>
                </c:pt>
                <c:pt idx="23">
                  <c:v>69712.18357094677</c:v>
                </c:pt>
                <c:pt idx="24">
                  <c:v>69712.18357094677</c:v>
                </c:pt>
                <c:pt idx="25">
                  <c:v>68898.236852528353</c:v>
                </c:pt>
                <c:pt idx="26">
                  <c:v>68898.236852528353</c:v>
                </c:pt>
                <c:pt idx="27">
                  <c:v>67126.597912466023</c:v>
                </c:pt>
                <c:pt idx="28">
                  <c:v>67126.597912466023</c:v>
                </c:pt>
                <c:pt idx="29">
                  <c:v>66440.154123471773</c:v>
                </c:pt>
                <c:pt idx="30">
                  <c:v>66440.154123471773</c:v>
                </c:pt>
                <c:pt idx="31">
                  <c:v>65858.42321391587</c:v>
                </c:pt>
                <c:pt idx="32">
                  <c:v>65858.42321391587</c:v>
                </c:pt>
                <c:pt idx="33">
                  <c:v>65311.438321181195</c:v>
                </c:pt>
                <c:pt idx="34">
                  <c:v>65311.438321181195</c:v>
                </c:pt>
                <c:pt idx="35">
                  <c:v>64555.864332666541</c:v>
                </c:pt>
                <c:pt idx="36">
                  <c:v>64555.864332666541</c:v>
                </c:pt>
                <c:pt idx="37">
                  <c:v>64028.61858474031</c:v>
                </c:pt>
                <c:pt idx="38">
                  <c:v>64028.61858474031</c:v>
                </c:pt>
                <c:pt idx="39">
                  <c:v>63377.48605999459</c:v>
                </c:pt>
                <c:pt idx="40">
                  <c:v>63377.48605999459</c:v>
                </c:pt>
                <c:pt idx="41">
                  <c:v>61566.429846202998</c:v>
                </c:pt>
                <c:pt idx="42">
                  <c:v>61566.429846202998</c:v>
                </c:pt>
                <c:pt idx="43">
                  <c:v>60878.58088838691</c:v>
                </c:pt>
                <c:pt idx="44">
                  <c:v>60878.58088838691</c:v>
                </c:pt>
                <c:pt idx="45">
                  <c:v>60432.273742378602</c:v>
                </c:pt>
                <c:pt idx="46">
                  <c:v>60432.273742378602</c:v>
                </c:pt>
                <c:pt idx="47">
                  <c:v>58179.873215579966</c:v>
                </c:pt>
                <c:pt idx="48">
                  <c:v>58179.873215579966</c:v>
                </c:pt>
                <c:pt idx="49">
                  <c:v>47109.744044860854</c:v>
                </c:pt>
                <c:pt idx="50">
                  <c:v>47109.744044860854</c:v>
                </c:pt>
                <c:pt idx="51">
                  <c:v>46999.412701237554</c:v>
                </c:pt>
                <c:pt idx="52">
                  <c:v>46999.412701237554</c:v>
                </c:pt>
                <c:pt idx="53">
                  <c:v>45357.124628815771</c:v>
                </c:pt>
                <c:pt idx="54">
                  <c:v>45357.124628815771</c:v>
                </c:pt>
                <c:pt idx="55">
                  <c:v>45241.595536912719</c:v>
                </c:pt>
                <c:pt idx="56">
                  <c:v>45241.595536912719</c:v>
                </c:pt>
                <c:pt idx="57">
                  <c:v>43540.253200291889</c:v>
                </c:pt>
                <c:pt idx="58">
                  <c:v>43540.253200291889</c:v>
                </c:pt>
                <c:pt idx="59">
                  <c:v>42466.740962528158</c:v>
                </c:pt>
                <c:pt idx="60">
                  <c:v>42466.740962528158</c:v>
                </c:pt>
                <c:pt idx="61">
                  <c:v>41122.496043195293</c:v>
                </c:pt>
                <c:pt idx="62">
                  <c:v>41122.496043195293</c:v>
                </c:pt>
                <c:pt idx="63">
                  <c:v>39777.807992495225</c:v>
                </c:pt>
                <c:pt idx="64">
                  <c:v>39777.807992495225</c:v>
                </c:pt>
                <c:pt idx="65">
                  <c:v>38659.047298083482</c:v>
                </c:pt>
                <c:pt idx="66">
                  <c:v>38659.047298083482</c:v>
                </c:pt>
                <c:pt idx="67">
                  <c:v>38108.985813396779</c:v>
                </c:pt>
                <c:pt idx="68">
                  <c:v>38108.985813396779</c:v>
                </c:pt>
                <c:pt idx="69">
                  <c:v>37852.743222161444</c:v>
                </c:pt>
                <c:pt idx="70">
                  <c:v>37852.743222161444</c:v>
                </c:pt>
                <c:pt idx="71">
                  <c:v>37596.155658563061</c:v>
                </c:pt>
                <c:pt idx="72">
                  <c:v>37596.155658563061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31-4E2B-8F47-8F69EF19268E}"/>
            </c:ext>
          </c:extLst>
        </c:ser>
        <c:ser>
          <c:idx val="0"/>
          <c:order val="2"/>
          <c:tx>
            <c:strRef>
              <c:f>DE!$AF$534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1198</c:v>
                </c:pt>
                <c:pt idx="8" formatCode="0">
                  <c:v>1198</c:v>
                </c:pt>
                <c:pt idx="9" formatCode="0">
                  <c:v>2638</c:v>
                </c:pt>
                <c:pt idx="10" formatCode="0">
                  <c:v>2638</c:v>
                </c:pt>
                <c:pt idx="11" formatCode="0">
                  <c:v>3958</c:v>
                </c:pt>
                <c:pt idx="12" formatCode="0">
                  <c:v>3958</c:v>
                </c:pt>
                <c:pt idx="13" formatCode="0">
                  <c:v>4882</c:v>
                </c:pt>
                <c:pt idx="14" formatCode="0">
                  <c:v>4882</c:v>
                </c:pt>
                <c:pt idx="15" formatCode="0">
                  <c:v>4973</c:v>
                </c:pt>
                <c:pt idx="16" formatCode="0">
                  <c:v>4973</c:v>
                </c:pt>
                <c:pt idx="17" formatCode="0">
                  <c:v>6065</c:v>
                </c:pt>
                <c:pt idx="18" formatCode="0">
                  <c:v>6065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7759</c:v>
                </c:pt>
                <c:pt idx="22" formatCode="0">
                  <c:v>7759</c:v>
                </c:pt>
                <c:pt idx="23" formatCode="0">
                  <c:v>8760</c:v>
                </c:pt>
              </c:numCache>
            </c:numRef>
          </c:xVal>
          <c:yVal>
            <c:numRef>
              <c:f>DE!$AF$535:$AF$558</c:f>
              <c:numCache>
                <c:formatCode>0</c:formatCode>
                <c:ptCount val="24"/>
                <c:pt idx="0">
                  <c:v>75135.037013189954</c:v>
                </c:pt>
                <c:pt idx="1">
                  <c:v>75135.037013189954</c:v>
                </c:pt>
                <c:pt idx="2">
                  <c:v>54877.516493374831</c:v>
                </c:pt>
                <c:pt idx="3">
                  <c:v>54877.516493374831</c:v>
                </c:pt>
                <c:pt idx="4">
                  <c:v>54642.034079032506</c:v>
                </c:pt>
                <c:pt idx="5">
                  <c:v>54642.034079032506</c:v>
                </c:pt>
                <c:pt idx="6">
                  <c:v>54401.139975416474</c:v>
                </c:pt>
                <c:pt idx="7">
                  <c:v>54401.139975416474</c:v>
                </c:pt>
                <c:pt idx="8">
                  <c:v>54296.733866147013</c:v>
                </c:pt>
                <c:pt idx="9">
                  <c:v>54296.733866147013</c:v>
                </c:pt>
                <c:pt idx="10">
                  <c:v>54238.985895491896</c:v>
                </c:pt>
                <c:pt idx="11">
                  <c:v>54238.985895491896</c:v>
                </c:pt>
                <c:pt idx="12">
                  <c:v>54237.911178006929</c:v>
                </c:pt>
                <c:pt idx="13">
                  <c:v>54237.911178006929</c:v>
                </c:pt>
                <c:pt idx="14">
                  <c:v>54202.048683859874</c:v>
                </c:pt>
                <c:pt idx="15">
                  <c:v>54202.048683859874</c:v>
                </c:pt>
                <c:pt idx="16">
                  <c:v>54110.695955416748</c:v>
                </c:pt>
                <c:pt idx="17">
                  <c:v>54110.695955416748</c:v>
                </c:pt>
                <c:pt idx="18">
                  <c:v>54106.616824602475</c:v>
                </c:pt>
                <c:pt idx="19">
                  <c:v>54106.616824602475</c:v>
                </c:pt>
                <c:pt idx="20">
                  <c:v>53950.090591774686</c:v>
                </c:pt>
                <c:pt idx="21">
                  <c:v>53950.090591774686</c:v>
                </c:pt>
                <c:pt idx="22">
                  <c:v>52110.947860863394</c:v>
                </c:pt>
                <c:pt idx="23">
                  <c:v>52110.947860863394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31-4E2B-8F47-8F69EF192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14304"/>
        <c:axId val="1"/>
      </c:scatterChart>
      <c:valAx>
        <c:axId val="99321430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788302749709935"/>
              <c:y val="0.924814019459688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1.7143726132945829E-2"/>
              <c:y val="0.4657700363212174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143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45497110714572"/>
          <c:y val="0.69025701526946759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DK!$U$534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DK!$T$535:$T$558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DK!$U$535:$U$558</c:f>
              <c:numCache>
                <c:formatCode>0</c:formatCode>
                <c:ptCount val="24"/>
                <c:pt idx="0">
                  <c:v>5596.4312216641865</c:v>
                </c:pt>
                <c:pt idx="1">
                  <c:v>5596.4312216641865</c:v>
                </c:pt>
                <c:pt idx="2">
                  <c:v>5017.6882310701112</c:v>
                </c:pt>
                <c:pt idx="3">
                  <c:v>5017.6882310701112</c:v>
                </c:pt>
                <c:pt idx="4">
                  <c:v>4920.2531451764262</c:v>
                </c:pt>
                <c:pt idx="5">
                  <c:v>4920.2531451764262</c:v>
                </c:pt>
                <c:pt idx="6">
                  <c:v>4872.7144448721765</c:v>
                </c:pt>
                <c:pt idx="7">
                  <c:v>4872.7144448721765</c:v>
                </c:pt>
                <c:pt idx="8">
                  <c:v>4852.631114975834</c:v>
                </c:pt>
                <c:pt idx="9">
                  <c:v>4852.631114975834</c:v>
                </c:pt>
                <c:pt idx="10">
                  <c:v>4400.89254773623</c:v>
                </c:pt>
                <c:pt idx="11">
                  <c:v>4400.89254773623</c:v>
                </c:pt>
                <c:pt idx="12">
                  <c:v>4370.8781958007148</c:v>
                </c:pt>
                <c:pt idx="13">
                  <c:v>4370.8781958007148</c:v>
                </c:pt>
                <c:pt idx="14">
                  <c:v>4358.2257635092519</c:v>
                </c:pt>
                <c:pt idx="15">
                  <c:v>4358.2257635092519</c:v>
                </c:pt>
                <c:pt idx="16">
                  <c:v>2665.3240595961315</c:v>
                </c:pt>
                <c:pt idx="17">
                  <c:v>2665.3240595961315</c:v>
                </c:pt>
                <c:pt idx="18">
                  <c:v>2322.7652648527828</c:v>
                </c:pt>
                <c:pt idx="19">
                  <c:v>2322.7652648527828</c:v>
                </c:pt>
                <c:pt idx="20">
                  <c:v>2132.5879970648948</c:v>
                </c:pt>
                <c:pt idx="21">
                  <c:v>2132.5879970648948</c:v>
                </c:pt>
                <c:pt idx="22">
                  <c:v>1995.3366212623896</c:v>
                </c:pt>
                <c:pt idx="23">
                  <c:v>1995.3366212623896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70-4E72-AB75-AB1EA09F53F5}"/>
            </c:ext>
          </c:extLst>
        </c:ser>
        <c:ser>
          <c:idx val="1"/>
          <c:order val="1"/>
          <c:tx>
            <c:strRef>
              <c:f>DK!$J$534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DK!$I$534:$I$606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517.08333333333337</c:v>
                </c:pt>
                <c:pt idx="15" formatCode="0">
                  <c:v>517.08333333333337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942.91666666666663</c:v>
                </c:pt>
                <c:pt idx="23" formatCode="0">
                  <c:v>942.91666666666663</c:v>
                </c:pt>
                <c:pt idx="24" formatCode="0">
                  <c:v>1277.5</c:v>
                </c:pt>
                <c:pt idx="25" formatCode="0">
                  <c:v>1277.5</c:v>
                </c:pt>
                <c:pt idx="26" formatCode="0">
                  <c:v>1612.0833333333335</c:v>
                </c:pt>
                <c:pt idx="27" formatCode="0">
                  <c:v>1612.0833333333335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2342.0833333333335</c:v>
                </c:pt>
                <c:pt idx="35" formatCode="0">
                  <c:v>2342.0833333333335</c:v>
                </c:pt>
                <c:pt idx="36" formatCode="0">
                  <c:v>2676.666666666667</c:v>
                </c:pt>
                <c:pt idx="37" formatCode="0">
                  <c:v>2676.666666666667</c:v>
                </c:pt>
                <c:pt idx="38" formatCode="0">
                  <c:v>3011.2500000000005</c:v>
                </c:pt>
                <c:pt idx="39" formatCode="0">
                  <c:v>3011.2500000000005</c:v>
                </c:pt>
                <c:pt idx="40" formatCode="0">
                  <c:v>3345.8333333333339</c:v>
                </c:pt>
                <c:pt idx="41" formatCode="0">
                  <c:v>3345.8333333333339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DK!$J$534:$J$606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5664.7982545311661</c:v>
                </c:pt>
                <c:pt idx="2">
                  <c:v>5664.7982545311661</c:v>
                </c:pt>
                <c:pt idx="3">
                  <c:v>5613.5234752087381</c:v>
                </c:pt>
                <c:pt idx="4">
                  <c:v>5613.5234752087381</c:v>
                </c:pt>
                <c:pt idx="5">
                  <c:v>5474.7002906793068</c:v>
                </c:pt>
                <c:pt idx="6">
                  <c:v>5474.7002906793068</c:v>
                </c:pt>
                <c:pt idx="7">
                  <c:v>5460.9250286805418</c:v>
                </c:pt>
                <c:pt idx="8">
                  <c:v>5460.9250286805418</c:v>
                </c:pt>
                <c:pt idx="9">
                  <c:v>5357.6665507408024</c:v>
                </c:pt>
                <c:pt idx="10">
                  <c:v>5357.6665507408024</c:v>
                </c:pt>
                <c:pt idx="11">
                  <c:v>5343.8993430931368</c:v>
                </c:pt>
                <c:pt idx="12">
                  <c:v>5343.8993430931368</c:v>
                </c:pt>
                <c:pt idx="13">
                  <c:v>5078.8474744447658</c:v>
                </c:pt>
                <c:pt idx="14">
                  <c:v>5078.8474744447658</c:v>
                </c:pt>
                <c:pt idx="15">
                  <c:v>5031.7389123980074</c:v>
                </c:pt>
                <c:pt idx="16">
                  <c:v>5031.7389123980074</c:v>
                </c:pt>
                <c:pt idx="17">
                  <c:v>5013.0681431397943</c:v>
                </c:pt>
                <c:pt idx="18">
                  <c:v>5013.0681431397943</c:v>
                </c:pt>
                <c:pt idx="19">
                  <c:v>4984.9961915697277</c:v>
                </c:pt>
                <c:pt idx="20">
                  <c:v>4984.9961915697277</c:v>
                </c:pt>
                <c:pt idx="21">
                  <c:v>4931.227936188091</c:v>
                </c:pt>
                <c:pt idx="22">
                  <c:v>4931.227936188091</c:v>
                </c:pt>
                <c:pt idx="23">
                  <c:v>4910.5077570814547</c:v>
                </c:pt>
                <c:pt idx="24">
                  <c:v>4910.5077570814547</c:v>
                </c:pt>
                <c:pt idx="25">
                  <c:v>4867.849009212483</c:v>
                </c:pt>
                <c:pt idx="26">
                  <c:v>4867.849009212483</c:v>
                </c:pt>
                <c:pt idx="27">
                  <c:v>4802.9715219643876</c:v>
                </c:pt>
                <c:pt idx="28">
                  <c:v>4802.9715219643876</c:v>
                </c:pt>
                <c:pt idx="29">
                  <c:v>4795.9300894870839</c:v>
                </c:pt>
                <c:pt idx="30">
                  <c:v>4795.9300894870839</c:v>
                </c:pt>
                <c:pt idx="31">
                  <c:v>4629.186611846395</c:v>
                </c:pt>
                <c:pt idx="32">
                  <c:v>4629.186611846395</c:v>
                </c:pt>
                <c:pt idx="33">
                  <c:v>4613.301080050649</c:v>
                </c:pt>
                <c:pt idx="34">
                  <c:v>4613.301080050649</c:v>
                </c:pt>
                <c:pt idx="35">
                  <c:v>4495.7353449814518</c:v>
                </c:pt>
                <c:pt idx="36">
                  <c:v>4495.7353449814518</c:v>
                </c:pt>
                <c:pt idx="37">
                  <c:v>4476.1626007386039</c:v>
                </c:pt>
                <c:pt idx="38">
                  <c:v>4476.1626007386039</c:v>
                </c:pt>
                <c:pt idx="39">
                  <c:v>4413.2503152756281</c:v>
                </c:pt>
                <c:pt idx="40">
                  <c:v>4413.2503152756281</c:v>
                </c:pt>
                <c:pt idx="41">
                  <c:v>4331.8761107884857</c:v>
                </c:pt>
                <c:pt idx="42">
                  <c:v>4331.8761107884857</c:v>
                </c:pt>
                <c:pt idx="43">
                  <c:v>4153.4650226339536</c:v>
                </c:pt>
                <c:pt idx="44">
                  <c:v>4153.4650226339536</c:v>
                </c:pt>
                <c:pt idx="45">
                  <c:v>4144.5287641091245</c:v>
                </c:pt>
                <c:pt idx="46">
                  <c:v>4144.5287641091245</c:v>
                </c:pt>
                <c:pt idx="47">
                  <c:v>3889.1166760876531</c:v>
                </c:pt>
                <c:pt idx="48">
                  <c:v>3889.1166760876531</c:v>
                </c:pt>
                <c:pt idx="49">
                  <c:v>2737.8629460076654</c:v>
                </c:pt>
                <c:pt idx="50">
                  <c:v>2737.8629460076654</c:v>
                </c:pt>
                <c:pt idx="51">
                  <c:v>2721.6114981678952</c:v>
                </c:pt>
                <c:pt idx="52">
                  <c:v>2721.6114981678952</c:v>
                </c:pt>
                <c:pt idx="53">
                  <c:v>2605.4208262501666</c:v>
                </c:pt>
                <c:pt idx="54">
                  <c:v>2605.4208262501666</c:v>
                </c:pt>
                <c:pt idx="55">
                  <c:v>2567.9269498641584</c:v>
                </c:pt>
                <c:pt idx="56">
                  <c:v>2567.9269498641584</c:v>
                </c:pt>
                <c:pt idx="57">
                  <c:v>2419.7462470386558</c:v>
                </c:pt>
                <c:pt idx="58">
                  <c:v>2419.7462470386558</c:v>
                </c:pt>
                <c:pt idx="59">
                  <c:v>2397.3205958083308</c:v>
                </c:pt>
                <c:pt idx="60">
                  <c:v>2397.3205958083308</c:v>
                </c:pt>
                <c:pt idx="61">
                  <c:v>2195.4673315406003</c:v>
                </c:pt>
                <c:pt idx="62">
                  <c:v>2195.4673315406003</c:v>
                </c:pt>
                <c:pt idx="63">
                  <c:v>2165.8432067987396</c:v>
                </c:pt>
                <c:pt idx="64">
                  <c:v>2165.8432067987396</c:v>
                </c:pt>
                <c:pt idx="65">
                  <c:v>2062.2212448393807</c:v>
                </c:pt>
                <c:pt idx="66">
                  <c:v>2062.2212448393807</c:v>
                </c:pt>
                <c:pt idx="67">
                  <c:v>1979.0987046831601</c:v>
                </c:pt>
                <c:pt idx="68">
                  <c:v>1979.0987046831601</c:v>
                </c:pt>
                <c:pt idx="69">
                  <c:v>1961.6602767975519</c:v>
                </c:pt>
                <c:pt idx="70">
                  <c:v>1961.6602767975519</c:v>
                </c:pt>
                <c:pt idx="71">
                  <c:v>1949.4383920636724</c:v>
                </c:pt>
                <c:pt idx="72">
                  <c:v>1949.4383920636724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70-4E72-AB75-AB1EA09F53F5}"/>
            </c:ext>
          </c:extLst>
        </c:ser>
        <c:ser>
          <c:idx val="0"/>
          <c:order val="2"/>
          <c:tx>
            <c:strRef>
              <c:f>DK!$AF$534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DK!$AE$535:$AE$558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1092</c:v>
                </c:pt>
                <c:pt idx="4" formatCode="0">
                  <c:v>1092</c:v>
                </c:pt>
                <c:pt idx="5" formatCode="0">
                  <c:v>2184</c:v>
                </c:pt>
                <c:pt idx="6" formatCode="0">
                  <c:v>2184</c:v>
                </c:pt>
                <c:pt idx="7" formatCode="0">
                  <c:v>2261</c:v>
                </c:pt>
                <c:pt idx="8" formatCode="0">
                  <c:v>2261</c:v>
                </c:pt>
                <c:pt idx="9" formatCode="0">
                  <c:v>2338</c:v>
                </c:pt>
                <c:pt idx="10" formatCode="0">
                  <c:v>2338</c:v>
                </c:pt>
                <c:pt idx="11" formatCode="0">
                  <c:v>2458</c:v>
                </c:pt>
                <c:pt idx="12" formatCode="0">
                  <c:v>2458</c:v>
                </c:pt>
                <c:pt idx="13" formatCode="0">
                  <c:v>3305</c:v>
                </c:pt>
                <c:pt idx="14" formatCode="0">
                  <c:v>3305</c:v>
                </c:pt>
                <c:pt idx="15" formatCode="0">
                  <c:v>4152</c:v>
                </c:pt>
                <c:pt idx="16" formatCode="0">
                  <c:v>4152</c:v>
                </c:pt>
                <c:pt idx="17" formatCode="0">
                  <c:v>5076</c:v>
                </c:pt>
                <c:pt idx="18" formatCode="0">
                  <c:v>5076</c:v>
                </c:pt>
                <c:pt idx="19" formatCode="0">
                  <c:v>6000</c:v>
                </c:pt>
                <c:pt idx="20" formatCode="0">
                  <c:v>6000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DK!$AF$535:$AF$558</c:f>
              <c:numCache>
                <c:formatCode>0</c:formatCode>
                <c:ptCount val="24"/>
                <c:pt idx="0">
                  <c:v>4039.8878295749987</c:v>
                </c:pt>
                <c:pt idx="1">
                  <c:v>4039.8878295749987</c:v>
                </c:pt>
                <c:pt idx="2">
                  <c:v>3796.4047620970873</c:v>
                </c:pt>
                <c:pt idx="3">
                  <c:v>3796.4047620970873</c:v>
                </c:pt>
                <c:pt idx="4">
                  <c:v>3683.9707948889677</c:v>
                </c:pt>
                <c:pt idx="5">
                  <c:v>3683.9707948889677</c:v>
                </c:pt>
                <c:pt idx="6">
                  <c:v>3676.39603256088</c:v>
                </c:pt>
                <c:pt idx="7">
                  <c:v>3676.39603256088</c:v>
                </c:pt>
                <c:pt idx="8">
                  <c:v>3574.7321129292327</c:v>
                </c:pt>
                <c:pt idx="9">
                  <c:v>3574.7321129292327</c:v>
                </c:pt>
                <c:pt idx="10">
                  <c:v>3526.436740255022</c:v>
                </c:pt>
                <c:pt idx="11">
                  <c:v>3526.436740255022</c:v>
                </c:pt>
                <c:pt idx="12">
                  <c:v>3426.7967565078493</c:v>
                </c:pt>
                <c:pt idx="13">
                  <c:v>3426.7967565078493</c:v>
                </c:pt>
                <c:pt idx="14">
                  <c:v>3426.7964865078493</c:v>
                </c:pt>
                <c:pt idx="15">
                  <c:v>3426.7964865078493</c:v>
                </c:pt>
                <c:pt idx="16">
                  <c:v>3396.8464524025962</c:v>
                </c:pt>
                <c:pt idx="17">
                  <c:v>3396.8464524025962</c:v>
                </c:pt>
                <c:pt idx="18">
                  <c:v>3396.3426618695698</c:v>
                </c:pt>
                <c:pt idx="19">
                  <c:v>3396.3426618695698</c:v>
                </c:pt>
                <c:pt idx="20">
                  <c:v>3324.2109552460547</c:v>
                </c:pt>
                <c:pt idx="21">
                  <c:v>3324.2109552460547</c:v>
                </c:pt>
                <c:pt idx="22">
                  <c:v>3320.825130188085</c:v>
                </c:pt>
                <c:pt idx="23">
                  <c:v>3320.825130188085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70-4E72-AB75-AB1EA09F5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5568"/>
        <c:axId val="1"/>
      </c:scatterChart>
      <c:valAx>
        <c:axId val="99320556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055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2906289177766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FR!$U$534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FR!$T$535:$T$558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1092</c:v>
                </c:pt>
                <c:pt idx="4" formatCode="0">
                  <c:v>1092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2532</c:v>
                </c:pt>
                <c:pt idx="8" formatCode="0">
                  <c:v>2532</c:v>
                </c:pt>
                <c:pt idx="9" formatCode="0">
                  <c:v>2609</c:v>
                </c:pt>
                <c:pt idx="10" formatCode="0">
                  <c:v>2609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FR!$U$535:$U$558</c:f>
              <c:numCache>
                <c:formatCode>0</c:formatCode>
                <c:ptCount val="24"/>
                <c:pt idx="0">
                  <c:v>8162.8118734651498</c:v>
                </c:pt>
                <c:pt idx="1">
                  <c:v>8162.8118734651498</c:v>
                </c:pt>
                <c:pt idx="2">
                  <c:v>7345.5757697066892</c:v>
                </c:pt>
                <c:pt idx="3">
                  <c:v>7345.5757697066892</c:v>
                </c:pt>
                <c:pt idx="4">
                  <c:v>6742.2936331526953</c:v>
                </c:pt>
                <c:pt idx="5">
                  <c:v>6742.2936331526953</c:v>
                </c:pt>
                <c:pt idx="6">
                  <c:v>6138.1307100948834</c:v>
                </c:pt>
                <c:pt idx="7">
                  <c:v>6138.1307100948834</c:v>
                </c:pt>
                <c:pt idx="8">
                  <c:v>6122.8499603235869</c:v>
                </c:pt>
                <c:pt idx="9">
                  <c:v>6122.8499603235869</c:v>
                </c:pt>
                <c:pt idx="10">
                  <c:v>6086.5674040012791</c:v>
                </c:pt>
                <c:pt idx="11">
                  <c:v>6086.5674040012791</c:v>
                </c:pt>
                <c:pt idx="12">
                  <c:v>5571.710939541611</c:v>
                </c:pt>
                <c:pt idx="13">
                  <c:v>5571.710939541611</c:v>
                </c:pt>
                <c:pt idx="14">
                  <c:v>5545.269329267946</c:v>
                </c:pt>
                <c:pt idx="15">
                  <c:v>5545.269329267946</c:v>
                </c:pt>
                <c:pt idx="16">
                  <c:v>3556.8367609911884</c:v>
                </c:pt>
                <c:pt idx="17">
                  <c:v>3556.8367609911884</c:v>
                </c:pt>
                <c:pt idx="18">
                  <c:v>3227.075413174608</c:v>
                </c:pt>
                <c:pt idx="19">
                  <c:v>3227.075413174608</c:v>
                </c:pt>
                <c:pt idx="20">
                  <c:v>3201.7018950191023</c:v>
                </c:pt>
                <c:pt idx="21">
                  <c:v>3201.7018950191023</c:v>
                </c:pt>
                <c:pt idx="22">
                  <c:v>3131.0568063187152</c:v>
                </c:pt>
                <c:pt idx="23">
                  <c:v>3131.0568063187152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3A-45EE-BEAF-6EC502D2C0F0}"/>
            </c:ext>
          </c:extLst>
        </c:ser>
        <c:ser>
          <c:idx val="1"/>
          <c:order val="1"/>
          <c:tx>
            <c:strRef>
              <c:f>FR!$J$534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FR!$I$534:$I$606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365.00000000000006</c:v>
                </c:pt>
                <c:pt idx="5" formatCode="0">
                  <c:v>365.00000000000006</c:v>
                </c:pt>
                <c:pt idx="6" formatCode="0">
                  <c:v>395.41666666666674</c:v>
                </c:pt>
                <c:pt idx="7" formatCode="0">
                  <c:v>395.41666666666674</c:v>
                </c:pt>
                <c:pt idx="8" formatCode="0">
                  <c:v>730.00000000000011</c:v>
                </c:pt>
                <c:pt idx="9" formatCode="0">
                  <c:v>730.00000000000011</c:v>
                </c:pt>
                <c:pt idx="10" formatCode="0">
                  <c:v>760.41666666666674</c:v>
                </c:pt>
                <c:pt idx="11" formatCode="0">
                  <c:v>760.41666666666674</c:v>
                </c:pt>
                <c:pt idx="12" formatCode="0">
                  <c:v>790.83333333333337</c:v>
                </c:pt>
                <c:pt idx="13" formatCode="0">
                  <c:v>790.83333333333337</c:v>
                </c:pt>
                <c:pt idx="14" formatCode="0">
                  <c:v>821.25</c:v>
                </c:pt>
                <c:pt idx="15" formatCode="0">
                  <c:v>821.25</c:v>
                </c:pt>
                <c:pt idx="16" formatCode="0">
                  <c:v>851.66666666666663</c:v>
                </c:pt>
                <c:pt idx="17" formatCode="0">
                  <c:v>851.66666666666663</c:v>
                </c:pt>
                <c:pt idx="18" formatCode="0">
                  <c:v>882.08333333333326</c:v>
                </c:pt>
                <c:pt idx="19" formatCode="0">
                  <c:v>882.08333333333326</c:v>
                </c:pt>
                <c:pt idx="20" formatCode="0">
                  <c:v>912.49999999999989</c:v>
                </c:pt>
                <c:pt idx="21" formatCode="0">
                  <c:v>912.49999999999989</c:v>
                </c:pt>
                <c:pt idx="22" formatCode="0">
                  <c:v>942.91666666666652</c:v>
                </c:pt>
                <c:pt idx="23" formatCode="0">
                  <c:v>942.91666666666652</c:v>
                </c:pt>
                <c:pt idx="24" formatCode="0">
                  <c:v>1277.5</c:v>
                </c:pt>
                <c:pt idx="25" formatCode="0">
                  <c:v>1277.5</c:v>
                </c:pt>
                <c:pt idx="26" formatCode="0">
                  <c:v>1612.0833333333335</c:v>
                </c:pt>
                <c:pt idx="27" formatCode="0">
                  <c:v>1612.0833333333335</c:v>
                </c:pt>
                <c:pt idx="28" formatCode="0">
                  <c:v>1642.5000000000002</c:v>
                </c:pt>
                <c:pt idx="29" formatCode="0">
                  <c:v>1642.5000000000002</c:v>
                </c:pt>
                <c:pt idx="30" formatCode="0">
                  <c:v>1977.0833333333335</c:v>
                </c:pt>
                <c:pt idx="31" formatCode="0">
                  <c:v>1977.0833333333335</c:v>
                </c:pt>
                <c:pt idx="32" formatCode="0">
                  <c:v>2007.5000000000002</c:v>
                </c:pt>
                <c:pt idx="33" formatCode="0">
                  <c:v>2007.5000000000002</c:v>
                </c:pt>
                <c:pt idx="34" formatCode="0">
                  <c:v>2342.0833333333335</c:v>
                </c:pt>
                <c:pt idx="35" formatCode="0">
                  <c:v>2342.0833333333335</c:v>
                </c:pt>
                <c:pt idx="36" formatCode="0">
                  <c:v>2676.666666666667</c:v>
                </c:pt>
                <c:pt idx="37" formatCode="0">
                  <c:v>2676.666666666667</c:v>
                </c:pt>
                <c:pt idx="38" formatCode="0">
                  <c:v>2707.0833333333335</c:v>
                </c:pt>
                <c:pt idx="39" formatCode="0">
                  <c:v>2707.0833333333335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FR!$J$534:$J$606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9942.8560797710106</c:v>
                </c:pt>
                <c:pt idx="2">
                  <c:v>9942.8560797710106</c:v>
                </c:pt>
                <c:pt idx="3">
                  <c:v>8902.5227811263376</c:v>
                </c:pt>
                <c:pt idx="4">
                  <c:v>8902.5227811263376</c:v>
                </c:pt>
                <c:pt idx="5">
                  <c:v>7774.0230496372569</c:v>
                </c:pt>
                <c:pt idx="6">
                  <c:v>7774.0230496372569</c:v>
                </c:pt>
                <c:pt idx="7">
                  <c:v>7007.2500372642589</c:v>
                </c:pt>
                <c:pt idx="8">
                  <c:v>7007.2500372642589</c:v>
                </c:pt>
                <c:pt idx="9">
                  <c:v>6875.7636449376823</c:v>
                </c:pt>
                <c:pt idx="10">
                  <c:v>6875.7636449376823</c:v>
                </c:pt>
                <c:pt idx="11">
                  <c:v>6785.0979292223237</c:v>
                </c:pt>
                <c:pt idx="12">
                  <c:v>6785.0979292223237</c:v>
                </c:pt>
                <c:pt idx="13">
                  <c:v>6714.2747664501612</c:v>
                </c:pt>
                <c:pt idx="14">
                  <c:v>6714.2747664501612</c:v>
                </c:pt>
                <c:pt idx="15">
                  <c:v>6607.064194198103</c:v>
                </c:pt>
                <c:pt idx="16">
                  <c:v>6607.064194198103</c:v>
                </c:pt>
                <c:pt idx="17">
                  <c:v>6431.1627127465736</c:v>
                </c:pt>
                <c:pt idx="18">
                  <c:v>6431.1627127465736</c:v>
                </c:pt>
                <c:pt idx="19">
                  <c:v>6417.3667148877275</c:v>
                </c:pt>
                <c:pt idx="20">
                  <c:v>6417.3667148877275</c:v>
                </c:pt>
                <c:pt idx="21">
                  <c:v>6363.2517204135893</c:v>
                </c:pt>
                <c:pt idx="22">
                  <c:v>6363.2517204135893</c:v>
                </c:pt>
                <c:pt idx="23">
                  <c:v>6258.7314454028619</c:v>
                </c:pt>
                <c:pt idx="24">
                  <c:v>6258.7314454028619</c:v>
                </c:pt>
                <c:pt idx="25">
                  <c:v>6176.8300348443445</c:v>
                </c:pt>
                <c:pt idx="26">
                  <c:v>6176.8300348443445</c:v>
                </c:pt>
                <c:pt idx="27">
                  <c:v>6144.3027783274174</c:v>
                </c:pt>
                <c:pt idx="28">
                  <c:v>6144.3027783274174</c:v>
                </c:pt>
                <c:pt idx="29">
                  <c:v>6076.3897752644334</c:v>
                </c:pt>
                <c:pt idx="30">
                  <c:v>6076.3897752644334</c:v>
                </c:pt>
                <c:pt idx="31">
                  <c:v>6044.6538938869153</c:v>
                </c:pt>
                <c:pt idx="32">
                  <c:v>6044.6538938869153</c:v>
                </c:pt>
                <c:pt idx="33">
                  <c:v>6017.4480746678573</c:v>
                </c:pt>
                <c:pt idx="34">
                  <c:v>6017.4480746678573</c:v>
                </c:pt>
                <c:pt idx="35">
                  <c:v>5858.4271415000449</c:v>
                </c:pt>
                <c:pt idx="36">
                  <c:v>5858.4271415000449</c:v>
                </c:pt>
                <c:pt idx="37">
                  <c:v>5829.4840010006928</c:v>
                </c:pt>
                <c:pt idx="38">
                  <c:v>5829.4840010006928</c:v>
                </c:pt>
                <c:pt idx="39">
                  <c:v>5820.7248210200632</c:v>
                </c:pt>
                <c:pt idx="40">
                  <c:v>5820.7248210200632</c:v>
                </c:pt>
                <c:pt idx="41">
                  <c:v>5798.7259694872801</c:v>
                </c:pt>
                <c:pt idx="42">
                  <c:v>5798.7259694872801</c:v>
                </c:pt>
                <c:pt idx="43">
                  <c:v>5588.193800800962</c:v>
                </c:pt>
                <c:pt idx="44">
                  <c:v>5588.193800800962</c:v>
                </c:pt>
                <c:pt idx="45">
                  <c:v>5512.7259631680299</c:v>
                </c:pt>
                <c:pt idx="46">
                  <c:v>5512.7259631680299</c:v>
                </c:pt>
                <c:pt idx="47">
                  <c:v>5317.2814744572524</c:v>
                </c:pt>
                <c:pt idx="48">
                  <c:v>5317.2814744572524</c:v>
                </c:pt>
                <c:pt idx="49">
                  <c:v>3610.2032574216269</c:v>
                </c:pt>
                <c:pt idx="50">
                  <c:v>3610.2032574216269</c:v>
                </c:pt>
                <c:pt idx="51">
                  <c:v>3602.8791987885133</c:v>
                </c:pt>
                <c:pt idx="52">
                  <c:v>3602.8791987885133</c:v>
                </c:pt>
                <c:pt idx="53">
                  <c:v>3477.7248990144844</c:v>
                </c:pt>
                <c:pt idx="54">
                  <c:v>3477.7248990144844</c:v>
                </c:pt>
                <c:pt idx="55">
                  <c:v>3472.9775479347254</c:v>
                </c:pt>
                <c:pt idx="56">
                  <c:v>3472.9775479347254</c:v>
                </c:pt>
                <c:pt idx="57">
                  <c:v>3373.8155722260744</c:v>
                </c:pt>
                <c:pt idx="58">
                  <c:v>3373.8155722260744</c:v>
                </c:pt>
                <c:pt idx="59">
                  <c:v>3341.1098982728345</c:v>
                </c:pt>
                <c:pt idx="60">
                  <c:v>3341.1098982728345</c:v>
                </c:pt>
                <c:pt idx="61">
                  <c:v>3242.2222656241538</c:v>
                </c:pt>
                <c:pt idx="62">
                  <c:v>3242.2222656241538</c:v>
                </c:pt>
                <c:pt idx="63">
                  <c:v>3177.0787522110181</c:v>
                </c:pt>
                <c:pt idx="64">
                  <c:v>3177.0787522110181</c:v>
                </c:pt>
                <c:pt idx="65">
                  <c:v>3153.0479324903117</c:v>
                </c:pt>
                <c:pt idx="66">
                  <c:v>3153.0479324903117</c:v>
                </c:pt>
                <c:pt idx="67">
                  <c:v>3136.7326161837427</c:v>
                </c:pt>
                <c:pt idx="68">
                  <c:v>3136.7326161837427</c:v>
                </c:pt>
                <c:pt idx="69">
                  <c:v>3078.0520185086584</c:v>
                </c:pt>
                <c:pt idx="70">
                  <c:v>3078.0520185086584</c:v>
                </c:pt>
                <c:pt idx="71">
                  <c:v>3041.0535098170071</c:v>
                </c:pt>
                <c:pt idx="72">
                  <c:v>3041.0535098170071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3A-45EE-BEAF-6EC502D2C0F0}"/>
            </c:ext>
          </c:extLst>
        </c:ser>
        <c:ser>
          <c:idx val="0"/>
          <c:order val="2"/>
          <c:tx>
            <c:strRef>
              <c:f>FR!$AF$534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FR!$AE$535:$AE$558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1320</c:v>
                </c:pt>
                <c:pt idx="2">
                  <c:v>1320</c:v>
                </c:pt>
                <c:pt idx="3" formatCode="0">
                  <c:v>2167</c:v>
                </c:pt>
                <c:pt idx="4" formatCode="0">
                  <c:v>2167</c:v>
                </c:pt>
                <c:pt idx="5" formatCode="0">
                  <c:v>3014</c:v>
                </c:pt>
                <c:pt idx="6" formatCode="0">
                  <c:v>3014</c:v>
                </c:pt>
                <c:pt idx="7" formatCode="0">
                  <c:v>3134</c:v>
                </c:pt>
                <c:pt idx="8" formatCode="0">
                  <c:v>3134</c:v>
                </c:pt>
                <c:pt idx="9" formatCode="0">
                  <c:v>4135</c:v>
                </c:pt>
                <c:pt idx="10" formatCode="0">
                  <c:v>4135</c:v>
                </c:pt>
                <c:pt idx="11" formatCode="0">
                  <c:v>4212</c:v>
                </c:pt>
                <c:pt idx="12" formatCode="0">
                  <c:v>4212</c:v>
                </c:pt>
                <c:pt idx="13" formatCode="0">
                  <c:v>4289</c:v>
                </c:pt>
                <c:pt idx="14" formatCode="0">
                  <c:v>4289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FR!$AF$535:$AF$558</c:f>
              <c:numCache>
                <c:formatCode>0</c:formatCode>
                <c:ptCount val="24"/>
                <c:pt idx="0">
                  <c:v>64846.581979148796</c:v>
                </c:pt>
                <c:pt idx="1">
                  <c:v>64846.581979148796</c:v>
                </c:pt>
                <c:pt idx="2">
                  <c:v>53926.45781301488</c:v>
                </c:pt>
                <c:pt idx="3">
                  <c:v>53926.45781301488</c:v>
                </c:pt>
                <c:pt idx="4">
                  <c:v>53911.387826546357</c:v>
                </c:pt>
                <c:pt idx="5">
                  <c:v>53911.387826546357</c:v>
                </c:pt>
                <c:pt idx="6">
                  <c:v>49314.952277624645</c:v>
                </c:pt>
                <c:pt idx="7">
                  <c:v>49314.952277624645</c:v>
                </c:pt>
                <c:pt idx="8">
                  <c:v>45418.186417670455</c:v>
                </c:pt>
                <c:pt idx="9">
                  <c:v>45418.186417670455</c:v>
                </c:pt>
                <c:pt idx="10">
                  <c:v>42461.676776425877</c:v>
                </c:pt>
                <c:pt idx="11">
                  <c:v>42461.676776425877</c:v>
                </c:pt>
                <c:pt idx="12">
                  <c:v>42446.60696995772</c:v>
                </c:pt>
                <c:pt idx="13">
                  <c:v>42446.60696995772</c:v>
                </c:pt>
                <c:pt idx="14">
                  <c:v>37220.274481439585</c:v>
                </c:pt>
                <c:pt idx="15">
                  <c:v>37220.274481439585</c:v>
                </c:pt>
                <c:pt idx="16">
                  <c:v>36376.515427734455</c:v>
                </c:pt>
                <c:pt idx="17">
                  <c:v>36376.515427734455</c:v>
                </c:pt>
                <c:pt idx="18">
                  <c:v>32458.35542726413</c:v>
                </c:pt>
                <c:pt idx="19">
                  <c:v>32458.35542726413</c:v>
                </c:pt>
                <c:pt idx="20">
                  <c:v>32443.285530795638</c:v>
                </c:pt>
                <c:pt idx="21">
                  <c:v>32443.285530795638</c:v>
                </c:pt>
                <c:pt idx="22">
                  <c:v>29705.521589894473</c:v>
                </c:pt>
                <c:pt idx="23">
                  <c:v>29705.521589894473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3A-45EE-BEAF-6EC502D2C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12640"/>
        <c:axId val="1"/>
      </c:scatterChart>
      <c:valAx>
        <c:axId val="993212640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126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68087932251377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43151864081505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620338907176139E-2"/>
          <c:y val="0.11610427244693966"/>
          <c:w val="0.87562445179043324"/>
          <c:h val="0.75047109436717518"/>
        </c:manualLayout>
      </c:layout>
      <c:scatterChart>
        <c:scatterStyle val="lineMarker"/>
        <c:varyColors val="0"/>
        <c:ser>
          <c:idx val="2"/>
          <c:order val="0"/>
          <c:tx>
            <c:strRef>
              <c:f>EL!$U$534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EL!$T$535:$T$558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1092</c:v>
                </c:pt>
                <c:pt idx="4" formatCode="0">
                  <c:v>1092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2532</c:v>
                </c:pt>
                <c:pt idx="8" formatCode="0">
                  <c:v>2532</c:v>
                </c:pt>
                <c:pt idx="9" formatCode="0">
                  <c:v>2609</c:v>
                </c:pt>
                <c:pt idx="10" formatCode="0">
                  <c:v>2609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EL!$U$535:$U$558</c:f>
              <c:numCache>
                <c:formatCode>0</c:formatCode>
                <c:ptCount val="24"/>
                <c:pt idx="0">
                  <c:v>972.27483225636479</c:v>
                </c:pt>
                <c:pt idx="1">
                  <c:v>972.27483225636479</c:v>
                </c:pt>
                <c:pt idx="2">
                  <c:v>871.20009707593795</c:v>
                </c:pt>
                <c:pt idx="3">
                  <c:v>871.20009707593795</c:v>
                </c:pt>
                <c:pt idx="4">
                  <c:v>868.00203029508248</c:v>
                </c:pt>
                <c:pt idx="5">
                  <c:v>868.00203029508248</c:v>
                </c:pt>
                <c:pt idx="6">
                  <c:v>785.60080348776739</c:v>
                </c:pt>
                <c:pt idx="7">
                  <c:v>785.60080348776739</c:v>
                </c:pt>
                <c:pt idx="8">
                  <c:v>778.19943850949096</c:v>
                </c:pt>
                <c:pt idx="9">
                  <c:v>778.19943850949096</c:v>
                </c:pt>
                <c:pt idx="10">
                  <c:v>770.12810510645227</c:v>
                </c:pt>
                <c:pt idx="11">
                  <c:v>770.12810510645227</c:v>
                </c:pt>
                <c:pt idx="12">
                  <c:v>703.48133202870281</c:v>
                </c:pt>
                <c:pt idx="13">
                  <c:v>703.48133202870281</c:v>
                </c:pt>
                <c:pt idx="14">
                  <c:v>697.30218980596885</c:v>
                </c:pt>
                <c:pt idx="15">
                  <c:v>697.30218980596885</c:v>
                </c:pt>
                <c:pt idx="16">
                  <c:v>388.85421089502887</c:v>
                </c:pt>
                <c:pt idx="17">
                  <c:v>388.85421089502887</c:v>
                </c:pt>
                <c:pt idx="18">
                  <c:v>342.16808542938503</c:v>
                </c:pt>
                <c:pt idx="19">
                  <c:v>342.16808542938503</c:v>
                </c:pt>
                <c:pt idx="20">
                  <c:v>335.78326604332506</c:v>
                </c:pt>
                <c:pt idx="21">
                  <c:v>335.78326604332506</c:v>
                </c:pt>
                <c:pt idx="22">
                  <c:v>329.22599984317742</c:v>
                </c:pt>
                <c:pt idx="23">
                  <c:v>329.22599984317742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6-498F-ACE9-CD6FAA2CE081}"/>
            </c:ext>
          </c:extLst>
        </c:ser>
        <c:ser>
          <c:idx val="1"/>
          <c:order val="1"/>
          <c:tx>
            <c:strRef>
              <c:f>EL!$J$534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EL!$I$534:$I$606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395.41666666666669</c:v>
                </c:pt>
                <c:pt idx="7" formatCode="0">
                  <c:v>395.41666666666669</c:v>
                </c:pt>
                <c:pt idx="8" formatCode="0">
                  <c:v>425.83333333333337</c:v>
                </c:pt>
                <c:pt idx="9" formatCode="0">
                  <c:v>425.83333333333337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790.83333333333348</c:v>
                </c:pt>
                <c:pt idx="13" formatCode="0">
                  <c:v>790.83333333333348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942.91666666666663</c:v>
                </c:pt>
                <c:pt idx="23" formatCode="0">
                  <c:v>942.91666666666663</c:v>
                </c:pt>
                <c:pt idx="24" formatCode="0">
                  <c:v>1277.5</c:v>
                </c:pt>
                <c:pt idx="25" formatCode="0">
                  <c:v>1277.5</c:v>
                </c:pt>
                <c:pt idx="26" formatCode="0">
                  <c:v>1612.0833333333335</c:v>
                </c:pt>
                <c:pt idx="27" formatCode="0">
                  <c:v>1612.0833333333335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2342.0833333333335</c:v>
                </c:pt>
                <c:pt idx="35" formatCode="0">
                  <c:v>2342.0833333333335</c:v>
                </c:pt>
                <c:pt idx="36" formatCode="0">
                  <c:v>2372.5</c:v>
                </c:pt>
                <c:pt idx="37" formatCode="0">
                  <c:v>2372.5</c:v>
                </c:pt>
                <c:pt idx="38" formatCode="0">
                  <c:v>2707.0833333333335</c:v>
                </c:pt>
                <c:pt idx="39" formatCode="0">
                  <c:v>2707.0833333333335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EL!$J$534:$J$606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1025.9951549700049</c:v>
                </c:pt>
                <c:pt idx="2">
                  <c:v>1025.9951549700049</c:v>
                </c:pt>
                <c:pt idx="3">
                  <c:v>986.41052935726862</c:v>
                </c:pt>
                <c:pt idx="4">
                  <c:v>986.41052935726862</c:v>
                </c:pt>
                <c:pt idx="5">
                  <c:v>917.78568350076387</c:v>
                </c:pt>
                <c:pt idx="6">
                  <c:v>917.78568350076387</c:v>
                </c:pt>
                <c:pt idx="7">
                  <c:v>897.23499978413111</c:v>
                </c:pt>
                <c:pt idx="8">
                  <c:v>897.23499978413111</c:v>
                </c:pt>
                <c:pt idx="9">
                  <c:v>885.92266559899406</c:v>
                </c:pt>
                <c:pt idx="10">
                  <c:v>885.92266559899406</c:v>
                </c:pt>
                <c:pt idx="11">
                  <c:v>883.41995796126457</c:v>
                </c:pt>
                <c:pt idx="12">
                  <c:v>883.41995796126457</c:v>
                </c:pt>
                <c:pt idx="13">
                  <c:v>868.77125581554878</c:v>
                </c:pt>
                <c:pt idx="14">
                  <c:v>868.77125581554878</c:v>
                </c:pt>
                <c:pt idx="15">
                  <c:v>857.69952217742923</c:v>
                </c:pt>
                <c:pt idx="16">
                  <c:v>857.69952217742923</c:v>
                </c:pt>
                <c:pt idx="17">
                  <c:v>828.72365761369258</c:v>
                </c:pt>
                <c:pt idx="18">
                  <c:v>828.72365761369258</c:v>
                </c:pt>
                <c:pt idx="19">
                  <c:v>808.69938238312284</c:v>
                </c:pt>
                <c:pt idx="20">
                  <c:v>808.69938238312284</c:v>
                </c:pt>
                <c:pt idx="21">
                  <c:v>806.14868517314289</c:v>
                </c:pt>
                <c:pt idx="22">
                  <c:v>806.14868517314289</c:v>
                </c:pt>
                <c:pt idx="23">
                  <c:v>806.04158835615283</c:v>
                </c:pt>
                <c:pt idx="24">
                  <c:v>806.04158835615283</c:v>
                </c:pt>
                <c:pt idx="25">
                  <c:v>801.74752991821197</c:v>
                </c:pt>
                <c:pt idx="26">
                  <c:v>801.74752991821197</c:v>
                </c:pt>
                <c:pt idx="27">
                  <c:v>786.24935438064836</c:v>
                </c:pt>
                <c:pt idx="28">
                  <c:v>786.24935438064836</c:v>
                </c:pt>
                <c:pt idx="29">
                  <c:v>776.48741021658896</c:v>
                </c:pt>
                <c:pt idx="30">
                  <c:v>776.48741021658896</c:v>
                </c:pt>
                <c:pt idx="31">
                  <c:v>768.9658212543743</c:v>
                </c:pt>
                <c:pt idx="32">
                  <c:v>768.9658212543743</c:v>
                </c:pt>
                <c:pt idx="33">
                  <c:v>763.16155475420703</c:v>
                </c:pt>
                <c:pt idx="34">
                  <c:v>763.16155475420703</c:v>
                </c:pt>
                <c:pt idx="35">
                  <c:v>755.14811563863134</c:v>
                </c:pt>
                <c:pt idx="36">
                  <c:v>755.14811563863134</c:v>
                </c:pt>
                <c:pt idx="37">
                  <c:v>750.58289590255424</c:v>
                </c:pt>
                <c:pt idx="38">
                  <c:v>750.58289590255424</c:v>
                </c:pt>
                <c:pt idx="39">
                  <c:v>729.92820200974586</c:v>
                </c:pt>
                <c:pt idx="40">
                  <c:v>729.92820200974586</c:v>
                </c:pt>
                <c:pt idx="41">
                  <c:v>729.26115946170569</c:v>
                </c:pt>
                <c:pt idx="42">
                  <c:v>729.26115946170569</c:v>
                </c:pt>
                <c:pt idx="43">
                  <c:v>696.78239382782613</c:v>
                </c:pt>
                <c:pt idx="44">
                  <c:v>696.78239382782613</c:v>
                </c:pt>
                <c:pt idx="45">
                  <c:v>690.05605964551171</c:v>
                </c:pt>
                <c:pt idx="46">
                  <c:v>690.05605964551171</c:v>
                </c:pt>
                <c:pt idx="47">
                  <c:v>683.54718181777935</c:v>
                </c:pt>
                <c:pt idx="48">
                  <c:v>683.54718181777935</c:v>
                </c:pt>
                <c:pt idx="49">
                  <c:v>397.12080454754113</c:v>
                </c:pt>
                <c:pt idx="50">
                  <c:v>397.12080454754113</c:v>
                </c:pt>
                <c:pt idx="51">
                  <c:v>394.08576849364096</c:v>
                </c:pt>
                <c:pt idx="52">
                  <c:v>394.08576849364096</c:v>
                </c:pt>
                <c:pt idx="53">
                  <c:v>381.11965860519803</c:v>
                </c:pt>
                <c:pt idx="54">
                  <c:v>381.11965860519803</c:v>
                </c:pt>
                <c:pt idx="55">
                  <c:v>370.97135487093374</c:v>
                </c:pt>
                <c:pt idx="56">
                  <c:v>370.97135487093374</c:v>
                </c:pt>
                <c:pt idx="57">
                  <c:v>363.36220667789684</c:v>
                </c:pt>
                <c:pt idx="58">
                  <c:v>363.36220667789684</c:v>
                </c:pt>
                <c:pt idx="59">
                  <c:v>347.72621706119872</c:v>
                </c:pt>
                <c:pt idx="60">
                  <c:v>347.72621706119872</c:v>
                </c:pt>
                <c:pt idx="61">
                  <c:v>343.51429792820858</c:v>
                </c:pt>
                <c:pt idx="62">
                  <c:v>343.51429792820858</c:v>
                </c:pt>
                <c:pt idx="63">
                  <c:v>334.9663206186658</c:v>
                </c:pt>
                <c:pt idx="64">
                  <c:v>334.9663206186658</c:v>
                </c:pt>
                <c:pt idx="65">
                  <c:v>334.27323962848641</c:v>
                </c:pt>
                <c:pt idx="66">
                  <c:v>334.27323962848641</c:v>
                </c:pt>
                <c:pt idx="67">
                  <c:v>334.10550840624569</c:v>
                </c:pt>
                <c:pt idx="68">
                  <c:v>334.10550840624569</c:v>
                </c:pt>
                <c:pt idx="69">
                  <c:v>322.70488532293894</c:v>
                </c:pt>
                <c:pt idx="70">
                  <c:v>322.70488532293894</c:v>
                </c:pt>
                <c:pt idx="71">
                  <c:v>314.38816249657975</c:v>
                </c:pt>
                <c:pt idx="72">
                  <c:v>314.38816249657975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56-498F-ACE9-CD6FAA2CE081}"/>
            </c:ext>
          </c:extLst>
        </c:ser>
        <c:ser>
          <c:idx val="0"/>
          <c:order val="2"/>
          <c:tx>
            <c:strRef>
              <c:f>EL!$AF$534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EL!$AE$535:$AE$558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1001</c:v>
                </c:pt>
                <c:pt idx="2">
                  <c:v>1001</c:v>
                </c:pt>
                <c:pt idx="3" formatCode="0">
                  <c:v>1078</c:v>
                </c:pt>
                <c:pt idx="4" formatCode="0">
                  <c:v>1078</c:v>
                </c:pt>
                <c:pt idx="5" formatCode="0">
                  <c:v>2398</c:v>
                </c:pt>
                <c:pt idx="6" formatCode="0">
                  <c:v>2398</c:v>
                </c:pt>
                <c:pt idx="7" formatCode="0">
                  <c:v>3490</c:v>
                </c:pt>
                <c:pt idx="8" formatCode="0">
                  <c:v>3490</c:v>
                </c:pt>
                <c:pt idx="9" formatCode="0">
                  <c:v>4930</c:v>
                </c:pt>
                <c:pt idx="10" formatCode="0">
                  <c:v>4930</c:v>
                </c:pt>
                <c:pt idx="11" formatCode="0">
                  <c:v>5777</c:v>
                </c:pt>
                <c:pt idx="12" formatCode="0">
                  <c:v>5777</c:v>
                </c:pt>
                <c:pt idx="13" formatCode="0">
                  <c:v>6624</c:v>
                </c:pt>
                <c:pt idx="14" formatCode="0">
                  <c:v>6624</c:v>
                </c:pt>
                <c:pt idx="15" formatCode="0">
                  <c:v>6701</c:v>
                </c:pt>
                <c:pt idx="16" formatCode="0">
                  <c:v>6701</c:v>
                </c:pt>
                <c:pt idx="17" formatCode="0">
                  <c:v>6792</c:v>
                </c:pt>
                <c:pt idx="18" formatCode="0">
                  <c:v>6792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EL!$AF$535:$AF$558</c:f>
              <c:numCache>
                <c:formatCode>0</c:formatCode>
                <c:ptCount val="24"/>
                <c:pt idx="0">
                  <c:v>6253.0138056865571</c:v>
                </c:pt>
                <c:pt idx="1">
                  <c:v>6253.0138056865571</c:v>
                </c:pt>
                <c:pt idx="2">
                  <c:v>5951.9075100452255</c:v>
                </c:pt>
                <c:pt idx="3">
                  <c:v>5951.9075100452255</c:v>
                </c:pt>
                <c:pt idx="4">
                  <c:v>4919.7352262898748</c:v>
                </c:pt>
                <c:pt idx="5">
                  <c:v>4919.7352262898748</c:v>
                </c:pt>
                <c:pt idx="6">
                  <c:v>4905.24212428584</c:v>
                </c:pt>
                <c:pt idx="7">
                  <c:v>4905.24212428584</c:v>
                </c:pt>
                <c:pt idx="8">
                  <c:v>4790.3757107974443</c:v>
                </c:pt>
                <c:pt idx="9">
                  <c:v>4790.3757107974443</c:v>
                </c:pt>
                <c:pt idx="10">
                  <c:v>4749.7223273769259</c:v>
                </c:pt>
                <c:pt idx="11">
                  <c:v>4749.7223273769259</c:v>
                </c:pt>
                <c:pt idx="12">
                  <c:v>4635.7330575110336</c:v>
                </c:pt>
                <c:pt idx="13">
                  <c:v>4635.7330575110336</c:v>
                </c:pt>
                <c:pt idx="14">
                  <c:v>4578.0327501552001</c:v>
                </c:pt>
                <c:pt idx="15">
                  <c:v>4578.0327501552001</c:v>
                </c:pt>
                <c:pt idx="16">
                  <c:v>4124.8490061454868</c:v>
                </c:pt>
                <c:pt idx="17">
                  <c:v>4124.8490061454868</c:v>
                </c:pt>
                <c:pt idx="18">
                  <c:v>3947.0821722026617</c:v>
                </c:pt>
                <c:pt idx="19">
                  <c:v>3947.0821722026617</c:v>
                </c:pt>
                <c:pt idx="20">
                  <c:v>3922.9696938375096</c:v>
                </c:pt>
                <c:pt idx="21">
                  <c:v>3922.9696938375096</c:v>
                </c:pt>
                <c:pt idx="22">
                  <c:v>3911.5467969607325</c:v>
                </c:pt>
                <c:pt idx="23">
                  <c:v>3911.5467969607325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56-498F-ACE9-CD6FAA2C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12224"/>
        <c:axId val="1"/>
      </c:scatterChart>
      <c:valAx>
        <c:axId val="99321222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03572940479213"/>
              <c:y val="0.917055418577728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8776564219795E-2"/>
              <c:y val="0.4627344309234073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122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91731973791771"/>
          <c:y val="0.67931391624690285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37609199071892"/>
          <c:y val="0.11610427244693966"/>
          <c:w val="0.8627166134706733"/>
          <c:h val="0.74037507067613695"/>
        </c:manualLayout>
      </c:layout>
      <c:scatterChart>
        <c:scatterStyle val="lineMarker"/>
        <c:varyColors val="0"/>
        <c:ser>
          <c:idx val="2"/>
          <c:order val="0"/>
          <c:tx>
            <c:strRef>
              <c:f>ES!$U$534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ES!$T$535:$T$558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2532</c:v>
                </c:pt>
                <c:pt idx="8" formatCode="0">
                  <c:v>2532</c:v>
                </c:pt>
                <c:pt idx="9" formatCode="0">
                  <c:v>2609</c:v>
                </c:pt>
                <c:pt idx="10" formatCode="0">
                  <c:v>2609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ES!$U$535:$U$558</c:f>
              <c:numCache>
                <c:formatCode>0</c:formatCode>
                <c:ptCount val="24"/>
                <c:pt idx="0">
                  <c:v>31673.064414916782</c:v>
                </c:pt>
                <c:pt idx="1">
                  <c:v>31673.064414916782</c:v>
                </c:pt>
                <c:pt idx="2">
                  <c:v>31125.14314599102</c:v>
                </c:pt>
                <c:pt idx="3">
                  <c:v>31125.14314599102</c:v>
                </c:pt>
                <c:pt idx="4">
                  <c:v>28751.72545678759</c:v>
                </c:pt>
                <c:pt idx="5">
                  <c:v>28751.72545678759</c:v>
                </c:pt>
                <c:pt idx="6">
                  <c:v>28533.333354040671</c:v>
                </c:pt>
                <c:pt idx="7">
                  <c:v>28533.333354040671</c:v>
                </c:pt>
                <c:pt idx="8">
                  <c:v>26952.783865193909</c:v>
                </c:pt>
                <c:pt idx="9">
                  <c:v>26952.783865193909</c:v>
                </c:pt>
                <c:pt idx="10">
                  <c:v>26618.42628733188</c:v>
                </c:pt>
                <c:pt idx="11">
                  <c:v>26618.42628733188</c:v>
                </c:pt>
                <c:pt idx="12">
                  <c:v>24767.016955987576</c:v>
                </c:pt>
                <c:pt idx="13">
                  <c:v>24767.016955987576</c:v>
                </c:pt>
                <c:pt idx="14">
                  <c:v>24428.729719810657</c:v>
                </c:pt>
                <c:pt idx="15">
                  <c:v>24428.729719810657</c:v>
                </c:pt>
                <c:pt idx="16">
                  <c:v>16499.678493697065</c:v>
                </c:pt>
                <c:pt idx="17">
                  <c:v>16499.678493697065</c:v>
                </c:pt>
                <c:pt idx="18">
                  <c:v>14538.533533895739</c:v>
                </c:pt>
                <c:pt idx="19">
                  <c:v>14538.533533895739</c:v>
                </c:pt>
                <c:pt idx="20">
                  <c:v>14408.63401030282</c:v>
                </c:pt>
                <c:pt idx="21">
                  <c:v>14408.63401030282</c:v>
                </c:pt>
                <c:pt idx="22">
                  <c:v>14159.080854612417</c:v>
                </c:pt>
                <c:pt idx="23">
                  <c:v>14159.080854612417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A-4782-9A2D-E12183C7DED7}"/>
            </c:ext>
          </c:extLst>
        </c:ser>
        <c:ser>
          <c:idx val="1"/>
          <c:order val="1"/>
          <c:tx>
            <c:strRef>
              <c:f>ES!$J$534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ES!$I$534:$I$606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1551.2500000000002</c:v>
                </c:pt>
                <c:pt idx="23" formatCode="0">
                  <c:v>1551.2500000000002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2311.6666666666674</c:v>
                </c:pt>
                <c:pt idx="33" formatCode="0">
                  <c:v>2311.6666666666674</c:v>
                </c:pt>
                <c:pt idx="34" formatCode="0">
                  <c:v>2646.2500000000009</c:v>
                </c:pt>
                <c:pt idx="35" formatCode="0">
                  <c:v>2646.2500000000009</c:v>
                </c:pt>
                <c:pt idx="36" formatCode="0">
                  <c:v>2676.6666666666674</c:v>
                </c:pt>
                <c:pt idx="37" formatCode="0">
                  <c:v>2676.6666666666674</c:v>
                </c:pt>
                <c:pt idx="38" formatCode="0">
                  <c:v>3011.2500000000009</c:v>
                </c:pt>
                <c:pt idx="39" formatCode="0">
                  <c:v>3011.2500000000009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ES!$J$534:$J$606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34320.403534578138</c:v>
                </c:pt>
                <c:pt idx="2">
                  <c:v>34320.403534578138</c:v>
                </c:pt>
                <c:pt idx="3">
                  <c:v>32244.969933329488</c:v>
                </c:pt>
                <c:pt idx="4">
                  <c:v>32244.969933329488</c:v>
                </c:pt>
                <c:pt idx="5">
                  <c:v>32213.354724962068</c:v>
                </c:pt>
                <c:pt idx="6">
                  <c:v>32213.354724962068</c:v>
                </c:pt>
                <c:pt idx="7">
                  <c:v>31610.565669251966</c:v>
                </c:pt>
                <c:pt idx="8">
                  <c:v>31610.565669251966</c:v>
                </c:pt>
                <c:pt idx="9">
                  <c:v>31045.487928253002</c:v>
                </c:pt>
                <c:pt idx="10">
                  <c:v>31045.487928253002</c:v>
                </c:pt>
                <c:pt idx="11">
                  <c:v>30354.079568526719</c:v>
                </c:pt>
                <c:pt idx="12">
                  <c:v>30354.079568526719</c:v>
                </c:pt>
                <c:pt idx="13">
                  <c:v>29514.250681625399</c:v>
                </c:pt>
                <c:pt idx="14">
                  <c:v>29514.250681625399</c:v>
                </c:pt>
                <c:pt idx="15">
                  <c:v>29244.557415687894</c:v>
                </c:pt>
                <c:pt idx="16">
                  <c:v>29244.557415687894</c:v>
                </c:pt>
                <c:pt idx="17">
                  <c:v>29085.909617651811</c:v>
                </c:pt>
                <c:pt idx="18">
                  <c:v>29085.909617651811</c:v>
                </c:pt>
                <c:pt idx="19">
                  <c:v>28970.498238972483</c:v>
                </c:pt>
                <c:pt idx="20">
                  <c:v>28970.498238972483</c:v>
                </c:pt>
                <c:pt idx="21">
                  <c:v>28845.755497705526</c:v>
                </c:pt>
                <c:pt idx="22">
                  <c:v>28845.755497705526</c:v>
                </c:pt>
                <c:pt idx="23">
                  <c:v>28245.805304826696</c:v>
                </c:pt>
                <c:pt idx="24">
                  <c:v>28245.805304826696</c:v>
                </c:pt>
                <c:pt idx="25">
                  <c:v>27841.918114978795</c:v>
                </c:pt>
                <c:pt idx="26">
                  <c:v>27841.918114978795</c:v>
                </c:pt>
                <c:pt idx="27">
                  <c:v>27335.123524729199</c:v>
                </c:pt>
                <c:pt idx="28">
                  <c:v>27335.123524729199</c:v>
                </c:pt>
                <c:pt idx="29">
                  <c:v>27244.779739450667</c:v>
                </c:pt>
                <c:pt idx="30">
                  <c:v>27244.779739450667</c:v>
                </c:pt>
                <c:pt idx="31">
                  <c:v>26697.637916415268</c:v>
                </c:pt>
                <c:pt idx="32">
                  <c:v>26697.637916415268</c:v>
                </c:pt>
                <c:pt idx="33">
                  <c:v>26486.248667470241</c:v>
                </c:pt>
                <c:pt idx="34">
                  <c:v>26486.248667470241</c:v>
                </c:pt>
                <c:pt idx="35">
                  <c:v>26272.62603079257</c:v>
                </c:pt>
                <c:pt idx="36">
                  <c:v>26272.62603079257</c:v>
                </c:pt>
                <c:pt idx="37">
                  <c:v>25781.127559541161</c:v>
                </c:pt>
                <c:pt idx="38">
                  <c:v>25781.127559541161</c:v>
                </c:pt>
                <c:pt idx="39">
                  <c:v>25396.464257619828</c:v>
                </c:pt>
                <c:pt idx="40">
                  <c:v>25396.464257619828</c:v>
                </c:pt>
                <c:pt idx="41">
                  <c:v>25128.814524875423</c:v>
                </c:pt>
                <c:pt idx="42">
                  <c:v>25128.814524875423</c:v>
                </c:pt>
                <c:pt idx="43">
                  <c:v>24915.1793187394</c:v>
                </c:pt>
                <c:pt idx="44">
                  <c:v>24915.1793187394</c:v>
                </c:pt>
                <c:pt idx="45">
                  <c:v>24125.404544101926</c:v>
                </c:pt>
                <c:pt idx="46">
                  <c:v>24125.404544101926</c:v>
                </c:pt>
                <c:pt idx="47">
                  <c:v>23376.968670347713</c:v>
                </c:pt>
                <c:pt idx="48">
                  <c:v>23376.968670347713</c:v>
                </c:pt>
                <c:pt idx="49">
                  <c:v>16891.187100185707</c:v>
                </c:pt>
                <c:pt idx="50">
                  <c:v>16891.187100185707</c:v>
                </c:pt>
                <c:pt idx="51">
                  <c:v>16769.029948366748</c:v>
                </c:pt>
                <c:pt idx="52">
                  <c:v>16769.029948366748</c:v>
                </c:pt>
                <c:pt idx="53">
                  <c:v>16124.981190370632</c:v>
                </c:pt>
                <c:pt idx="54">
                  <c:v>16124.981190370632</c:v>
                </c:pt>
                <c:pt idx="55">
                  <c:v>15893.183352403723</c:v>
                </c:pt>
                <c:pt idx="56">
                  <c:v>15893.183352403723</c:v>
                </c:pt>
                <c:pt idx="57">
                  <c:v>15423.158639064091</c:v>
                </c:pt>
                <c:pt idx="58">
                  <c:v>15423.158639064091</c:v>
                </c:pt>
                <c:pt idx="59">
                  <c:v>14695.385353096146</c:v>
                </c:pt>
                <c:pt idx="60">
                  <c:v>14695.385353096146</c:v>
                </c:pt>
                <c:pt idx="61">
                  <c:v>14548.131387287698</c:v>
                </c:pt>
                <c:pt idx="62">
                  <c:v>14548.131387287698</c:v>
                </c:pt>
                <c:pt idx="63">
                  <c:v>14392.006038291844</c:v>
                </c:pt>
                <c:pt idx="64">
                  <c:v>14392.006038291844</c:v>
                </c:pt>
                <c:pt idx="65">
                  <c:v>14362.1715337569</c:v>
                </c:pt>
                <c:pt idx="66">
                  <c:v>14362.1715337569</c:v>
                </c:pt>
                <c:pt idx="67">
                  <c:v>14109.1444980918</c:v>
                </c:pt>
                <c:pt idx="68">
                  <c:v>14109.1444980918</c:v>
                </c:pt>
                <c:pt idx="69">
                  <c:v>13868.061355254929</c:v>
                </c:pt>
                <c:pt idx="70">
                  <c:v>13868.061355254929</c:v>
                </c:pt>
                <c:pt idx="71">
                  <c:v>13659.001069583215</c:v>
                </c:pt>
                <c:pt idx="72">
                  <c:v>13659.001069583215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CA-4782-9A2D-E12183C7DED7}"/>
            </c:ext>
          </c:extLst>
        </c:ser>
        <c:ser>
          <c:idx val="0"/>
          <c:order val="2"/>
          <c:tx>
            <c:strRef>
              <c:f>ES!$AF$534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ES!$AE$535:$AE$558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168</c:v>
                </c:pt>
                <c:pt idx="4" formatCode="0">
                  <c:v>168</c:v>
                </c:pt>
                <c:pt idx="5" formatCode="0">
                  <c:v>245</c:v>
                </c:pt>
                <c:pt idx="6" formatCode="0">
                  <c:v>245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1366</c:v>
                </c:pt>
                <c:pt idx="10" formatCode="0">
                  <c:v>1366</c:v>
                </c:pt>
                <c:pt idx="11" formatCode="0">
                  <c:v>2213</c:v>
                </c:pt>
                <c:pt idx="12" formatCode="0">
                  <c:v>2213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ES!$AF$535:$AF$558</c:f>
              <c:numCache>
                <c:formatCode>0</c:formatCode>
                <c:ptCount val="24"/>
                <c:pt idx="0">
                  <c:v>37806.289642220938</c:v>
                </c:pt>
                <c:pt idx="1">
                  <c:v>37806.289642220938</c:v>
                </c:pt>
                <c:pt idx="2">
                  <c:v>36533.473060392796</c:v>
                </c:pt>
                <c:pt idx="3">
                  <c:v>36533.473060392796</c:v>
                </c:pt>
                <c:pt idx="4">
                  <c:v>33870.329051400877</c:v>
                </c:pt>
                <c:pt idx="5">
                  <c:v>33870.329051400877</c:v>
                </c:pt>
                <c:pt idx="6">
                  <c:v>32225.367374876518</c:v>
                </c:pt>
                <c:pt idx="7">
                  <c:v>32225.367374876518</c:v>
                </c:pt>
                <c:pt idx="8">
                  <c:v>25594.54872811741</c:v>
                </c:pt>
                <c:pt idx="9">
                  <c:v>25594.54872811741</c:v>
                </c:pt>
                <c:pt idx="10">
                  <c:v>23847.057362683256</c:v>
                </c:pt>
                <c:pt idx="11">
                  <c:v>23847.057362683256</c:v>
                </c:pt>
                <c:pt idx="12">
                  <c:v>22477.069390914992</c:v>
                </c:pt>
                <c:pt idx="13">
                  <c:v>22477.069390914992</c:v>
                </c:pt>
                <c:pt idx="14">
                  <c:v>21672.171614990548</c:v>
                </c:pt>
                <c:pt idx="15">
                  <c:v>21672.171614990548</c:v>
                </c:pt>
                <c:pt idx="16">
                  <c:v>19412.711092195837</c:v>
                </c:pt>
                <c:pt idx="17">
                  <c:v>19412.711092195837</c:v>
                </c:pt>
                <c:pt idx="18">
                  <c:v>17744.946809270303</c:v>
                </c:pt>
                <c:pt idx="19">
                  <c:v>17744.946809270303</c:v>
                </c:pt>
                <c:pt idx="20">
                  <c:v>17516.53217065677</c:v>
                </c:pt>
                <c:pt idx="21">
                  <c:v>17516.53217065677</c:v>
                </c:pt>
                <c:pt idx="22">
                  <c:v>17257.792879252196</c:v>
                </c:pt>
                <c:pt idx="23">
                  <c:v>17257.792879252196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CA-4782-9A2D-E12183C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6400"/>
        <c:axId val="1"/>
      </c:scatterChart>
      <c:valAx>
        <c:axId val="993206400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1290859319276816"/>
              <c:y val="0.906959534098641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6825782115581415E-2"/>
              <c:y val="0.457686400311072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064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505739301479385"/>
          <c:y val="0.67257970146378609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IT!$U$534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IT!$T$535:$T$558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288</c:v>
                </c:pt>
                <c:pt idx="6" formatCode="0">
                  <c:v>288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IT!$U$535:$U$558</c:f>
              <c:numCache>
                <c:formatCode>0</c:formatCode>
                <c:ptCount val="24"/>
                <c:pt idx="0">
                  <c:v>44348.53760117705</c:v>
                </c:pt>
                <c:pt idx="1">
                  <c:v>44348.53760117705</c:v>
                </c:pt>
                <c:pt idx="2">
                  <c:v>42979.356772222913</c:v>
                </c:pt>
                <c:pt idx="3">
                  <c:v>42979.356772222913</c:v>
                </c:pt>
                <c:pt idx="4">
                  <c:v>41504.380747804418</c:v>
                </c:pt>
                <c:pt idx="5">
                  <c:v>41504.380747804418</c:v>
                </c:pt>
                <c:pt idx="6">
                  <c:v>41154.207066826966</c:v>
                </c:pt>
                <c:pt idx="7">
                  <c:v>41154.207066826966</c:v>
                </c:pt>
                <c:pt idx="8">
                  <c:v>40650.663134906565</c:v>
                </c:pt>
                <c:pt idx="9">
                  <c:v>40650.663134906565</c:v>
                </c:pt>
                <c:pt idx="10">
                  <c:v>39365.7207568425</c:v>
                </c:pt>
                <c:pt idx="11">
                  <c:v>39365.7207568425</c:v>
                </c:pt>
                <c:pt idx="12">
                  <c:v>38088.020450717784</c:v>
                </c:pt>
                <c:pt idx="13">
                  <c:v>38088.020450717784</c:v>
                </c:pt>
                <c:pt idx="14">
                  <c:v>37768.294908733216</c:v>
                </c:pt>
                <c:pt idx="15">
                  <c:v>37768.294908733216</c:v>
                </c:pt>
                <c:pt idx="16">
                  <c:v>22061.379403485982</c:v>
                </c:pt>
                <c:pt idx="17">
                  <c:v>22061.379403485982</c:v>
                </c:pt>
                <c:pt idx="18">
                  <c:v>20656.182673167976</c:v>
                </c:pt>
                <c:pt idx="19">
                  <c:v>20656.182673167976</c:v>
                </c:pt>
                <c:pt idx="20">
                  <c:v>20389.962538529948</c:v>
                </c:pt>
                <c:pt idx="21">
                  <c:v>20389.962538529948</c:v>
                </c:pt>
                <c:pt idx="22">
                  <c:v>20379.741133791373</c:v>
                </c:pt>
                <c:pt idx="23">
                  <c:v>20379.741133791373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5-462F-B344-F42949EF3DE8}"/>
            </c:ext>
          </c:extLst>
        </c:ser>
        <c:ser>
          <c:idx val="1"/>
          <c:order val="1"/>
          <c:tx>
            <c:strRef>
              <c:f>IT!$J$534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IT!$I$534:$I$606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273.75</c:v>
                </c:pt>
                <c:pt idx="19" formatCode="0">
                  <c:v>273.75</c:v>
                </c:pt>
                <c:pt idx="20" formatCode="0">
                  <c:v>304.16666666666669</c:v>
                </c:pt>
                <c:pt idx="21" formatCode="0">
                  <c:v>304.16666666666669</c:v>
                </c:pt>
                <c:pt idx="22" formatCode="0">
                  <c:v>334.58333333333337</c:v>
                </c:pt>
                <c:pt idx="23" formatCode="0">
                  <c:v>334.58333333333337</c:v>
                </c:pt>
                <c:pt idx="24" formatCode="0">
                  <c:v>365.00000000000006</c:v>
                </c:pt>
                <c:pt idx="25" formatCode="0">
                  <c:v>365.00000000000006</c:v>
                </c:pt>
                <c:pt idx="26" formatCode="0">
                  <c:v>699.58333333333348</c:v>
                </c:pt>
                <c:pt idx="27" formatCode="0">
                  <c:v>699.58333333333348</c:v>
                </c:pt>
                <c:pt idx="28" formatCode="0">
                  <c:v>1034.166666666667</c:v>
                </c:pt>
                <c:pt idx="29" formatCode="0">
                  <c:v>1034.166666666667</c:v>
                </c:pt>
                <c:pt idx="30" formatCode="0">
                  <c:v>1368.7500000000005</c:v>
                </c:pt>
                <c:pt idx="31" formatCode="0">
                  <c:v>1368.7500000000005</c:v>
                </c:pt>
                <c:pt idx="32" formatCode="0">
                  <c:v>1703.3333333333339</c:v>
                </c:pt>
                <c:pt idx="33" formatCode="0">
                  <c:v>1703.3333333333339</c:v>
                </c:pt>
                <c:pt idx="34" formatCode="0">
                  <c:v>2037.9166666666674</c:v>
                </c:pt>
                <c:pt idx="35" formatCode="0">
                  <c:v>2037.9166666666674</c:v>
                </c:pt>
                <c:pt idx="36" formatCode="0">
                  <c:v>2372.5000000000009</c:v>
                </c:pt>
                <c:pt idx="37" formatCode="0">
                  <c:v>2372.5000000000009</c:v>
                </c:pt>
                <c:pt idx="38" formatCode="0">
                  <c:v>2707.0833333333344</c:v>
                </c:pt>
                <c:pt idx="39" formatCode="0">
                  <c:v>2707.0833333333344</c:v>
                </c:pt>
                <c:pt idx="40" formatCode="0">
                  <c:v>3041.6666666666679</c:v>
                </c:pt>
                <c:pt idx="41" formatCode="0">
                  <c:v>3041.6666666666679</c:v>
                </c:pt>
                <c:pt idx="42" formatCode="0">
                  <c:v>3376.2500000000014</c:v>
                </c:pt>
                <c:pt idx="43" formatCode="0">
                  <c:v>3376.2500000000014</c:v>
                </c:pt>
                <c:pt idx="44" formatCode="0">
                  <c:v>3710.8333333333348</c:v>
                </c:pt>
                <c:pt idx="45" formatCode="0">
                  <c:v>3710.8333333333348</c:v>
                </c:pt>
                <c:pt idx="46" formatCode="0">
                  <c:v>4045.4166666666683</c:v>
                </c:pt>
                <c:pt idx="47" formatCode="0">
                  <c:v>4045.4166666666683</c:v>
                </c:pt>
                <c:pt idx="48" formatCode="0">
                  <c:v>4380.0000000000018</c:v>
                </c:pt>
                <c:pt idx="49" formatCode="0">
                  <c:v>4380.0000000000018</c:v>
                </c:pt>
                <c:pt idx="50" formatCode="0">
                  <c:v>4745.0000000000018</c:v>
                </c:pt>
                <c:pt idx="51" formatCode="0">
                  <c:v>4745.0000000000018</c:v>
                </c:pt>
                <c:pt idx="52" formatCode="0">
                  <c:v>5110.0000000000018</c:v>
                </c:pt>
                <c:pt idx="53" formatCode="0">
                  <c:v>5110.0000000000018</c:v>
                </c:pt>
                <c:pt idx="54" formatCode="0">
                  <c:v>5475.0000000000018</c:v>
                </c:pt>
                <c:pt idx="55" formatCode="0">
                  <c:v>5475.0000000000018</c:v>
                </c:pt>
                <c:pt idx="56" formatCode="0">
                  <c:v>5840.0000000000018</c:v>
                </c:pt>
                <c:pt idx="57" formatCode="0">
                  <c:v>5840.0000000000018</c:v>
                </c:pt>
                <c:pt idx="58" formatCode="0">
                  <c:v>6205.0000000000018</c:v>
                </c:pt>
                <c:pt idx="59" formatCode="0">
                  <c:v>6205.0000000000018</c:v>
                </c:pt>
                <c:pt idx="60" formatCode="0">
                  <c:v>6570.0000000000018</c:v>
                </c:pt>
                <c:pt idx="61" formatCode="0">
                  <c:v>6570.0000000000018</c:v>
                </c:pt>
                <c:pt idx="62" formatCode="0">
                  <c:v>6935.0000000000018</c:v>
                </c:pt>
                <c:pt idx="63" formatCode="0">
                  <c:v>6935.0000000000018</c:v>
                </c:pt>
                <c:pt idx="64" formatCode="0">
                  <c:v>7300.0000000000018</c:v>
                </c:pt>
                <c:pt idx="65" formatCode="0">
                  <c:v>7300.0000000000018</c:v>
                </c:pt>
                <c:pt idx="66" formatCode="0">
                  <c:v>7665.0000000000018</c:v>
                </c:pt>
                <c:pt idx="67" formatCode="0">
                  <c:v>7665.0000000000018</c:v>
                </c:pt>
                <c:pt idx="68" formatCode="0">
                  <c:v>8030.0000000000018</c:v>
                </c:pt>
                <c:pt idx="69" formatCode="0">
                  <c:v>8030.0000000000018</c:v>
                </c:pt>
                <c:pt idx="70" formatCode="0">
                  <c:v>8395.0000000000018</c:v>
                </c:pt>
                <c:pt idx="71" formatCode="0">
                  <c:v>8395.0000000000018</c:v>
                </c:pt>
                <c:pt idx="72" formatCode="0">
                  <c:v>8760.0000000000018</c:v>
                </c:pt>
              </c:numCache>
            </c:numRef>
          </c:xVal>
          <c:yVal>
            <c:numRef>
              <c:f>IT!$J$534:$J$606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44507.744250575284</c:v>
                </c:pt>
                <c:pt idx="2">
                  <c:v>44507.744250575284</c:v>
                </c:pt>
                <c:pt idx="3">
                  <c:v>44137.437239954656</c:v>
                </c:pt>
                <c:pt idx="4">
                  <c:v>44137.437239954656</c:v>
                </c:pt>
                <c:pt idx="5">
                  <c:v>43933.779632055317</c:v>
                </c:pt>
                <c:pt idx="6">
                  <c:v>43933.779632055317</c:v>
                </c:pt>
                <c:pt idx="7">
                  <c:v>43814.114243595752</c:v>
                </c:pt>
                <c:pt idx="8">
                  <c:v>43814.114243595752</c:v>
                </c:pt>
                <c:pt idx="9">
                  <c:v>43082.31024086773</c:v>
                </c:pt>
                <c:pt idx="10">
                  <c:v>43082.31024086773</c:v>
                </c:pt>
                <c:pt idx="11">
                  <c:v>42889.57750292046</c:v>
                </c:pt>
                <c:pt idx="12">
                  <c:v>42889.57750292046</c:v>
                </c:pt>
                <c:pt idx="13">
                  <c:v>42722.162168249786</c:v>
                </c:pt>
                <c:pt idx="14">
                  <c:v>42722.162168249786</c:v>
                </c:pt>
                <c:pt idx="15">
                  <c:v>42210.102502984206</c:v>
                </c:pt>
                <c:pt idx="16">
                  <c:v>42210.102502984206</c:v>
                </c:pt>
                <c:pt idx="17">
                  <c:v>42001.045437620305</c:v>
                </c:pt>
                <c:pt idx="18">
                  <c:v>42001.045437620305</c:v>
                </c:pt>
                <c:pt idx="19">
                  <c:v>41266.551202887982</c:v>
                </c:pt>
                <c:pt idx="20">
                  <c:v>41266.551202887982</c:v>
                </c:pt>
                <c:pt idx="21">
                  <c:v>41194.158131156728</c:v>
                </c:pt>
                <c:pt idx="22">
                  <c:v>41194.158131156728</c:v>
                </c:pt>
                <c:pt idx="23">
                  <c:v>41040.707533931149</c:v>
                </c:pt>
                <c:pt idx="24">
                  <c:v>41040.707533931149</c:v>
                </c:pt>
                <c:pt idx="25">
                  <c:v>40796.518244411229</c:v>
                </c:pt>
                <c:pt idx="26">
                  <c:v>40796.518244411229</c:v>
                </c:pt>
                <c:pt idx="27">
                  <c:v>40462.831091200802</c:v>
                </c:pt>
                <c:pt idx="28">
                  <c:v>40462.831091200802</c:v>
                </c:pt>
                <c:pt idx="29">
                  <c:v>40206.285066034434</c:v>
                </c:pt>
                <c:pt idx="30">
                  <c:v>40206.285066034434</c:v>
                </c:pt>
                <c:pt idx="31">
                  <c:v>40172.033491635957</c:v>
                </c:pt>
                <c:pt idx="32">
                  <c:v>40172.033491635957</c:v>
                </c:pt>
                <c:pt idx="33">
                  <c:v>39513.22805656198</c:v>
                </c:pt>
                <c:pt idx="34">
                  <c:v>39513.22805656198</c:v>
                </c:pt>
                <c:pt idx="35">
                  <c:v>39336.736287669286</c:v>
                </c:pt>
                <c:pt idx="36">
                  <c:v>39336.736287669286</c:v>
                </c:pt>
                <c:pt idx="37">
                  <c:v>39137.916064435049</c:v>
                </c:pt>
                <c:pt idx="38">
                  <c:v>39137.916064435049</c:v>
                </c:pt>
                <c:pt idx="39">
                  <c:v>38723.3428180177</c:v>
                </c:pt>
                <c:pt idx="40">
                  <c:v>38723.3428180177</c:v>
                </c:pt>
                <c:pt idx="41">
                  <c:v>38501.57917924926</c:v>
                </c:pt>
                <c:pt idx="42">
                  <c:v>38501.57917924926</c:v>
                </c:pt>
                <c:pt idx="43">
                  <c:v>37856.721433141414</c:v>
                </c:pt>
                <c:pt idx="44">
                  <c:v>37856.721433141414</c:v>
                </c:pt>
                <c:pt idx="45">
                  <c:v>37808.948689135366</c:v>
                </c:pt>
                <c:pt idx="46">
                  <c:v>37808.948689135366</c:v>
                </c:pt>
                <c:pt idx="47">
                  <c:v>37663.468819247617</c:v>
                </c:pt>
                <c:pt idx="48">
                  <c:v>37663.468819247617</c:v>
                </c:pt>
                <c:pt idx="49">
                  <c:v>22195.489010691243</c:v>
                </c:pt>
                <c:pt idx="50">
                  <c:v>22195.489010691243</c:v>
                </c:pt>
                <c:pt idx="51">
                  <c:v>22132.579530875337</c:v>
                </c:pt>
                <c:pt idx="52">
                  <c:v>22132.579530875337</c:v>
                </c:pt>
                <c:pt idx="53">
                  <c:v>21759.499299896397</c:v>
                </c:pt>
                <c:pt idx="54">
                  <c:v>21759.499299896397</c:v>
                </c:pt>
                <c:pt idx="55">
                  <c:v>21588.607128328895</c:v>
                </c:pt>
                <c:pt idx="56">
                  <c:v>21588.607128328895</c:v>
                </c:pt>
                <c:pt idx="57">
                  <c:v>21271.899114893626</c:v>
                </c:pt>
                <c:pt idx="58">
                  <c:v>21271.899114893626</c:v>
                </c:pt>
                <c:pt idx="59">
                  <c:v>20787.836368280081</c:v>
                </c:pt>
                <c:pt idx="60">
                  <c:v>20787.836368280081</c:v>
                </c:pt>
                <c:pt idx="61">
                  <c:v>20684.195616972342</c:v>
                </c:pt>
                <c:pt idx="62">
                  <c:v>20684.195616972342</c:v>
                </c:pt>
                <c:pt idx="63">
                  <c:v>20524.603141233907</c:v>
                </c:pt>
                <c:pt idx="64">
                  <c:v>20524.603141233907</c:v>
                </c:pt>
                <c:pt idx="65">
                  <c:v>20467.005331746568</c:v>
                </c:pt>
                <c:pt idx="66">
                  <c:v>20467.005331746568</c:v>
                </c:pt>
                <c:pt idx="67">
                  <c:v>20432.469003085327</c:v>
                </c:pt>
                <c:pt idx="68">
                  <c:v>20432.469003085327</c:v>
                </c:pt>
                <c:pt idx="69">
                  <c:v>20052.282115171634</c:v>
                </c:pt>
                <c:pt idx="70">
                  <c:v>20052.282115171634</c:v>
                </c:pt>
                <c:pt idx="71">
                  <c:v>20020.525666848942</c:v>
                </c:pt>
                <c:pt idx="72">
                  <c:v>20020.525666848942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65-462F-B344-F42949EF3DE8}"/>
            </c:ext>
          </c:extLst>
        </c:ser>
        <c:ser>
          <c:idx val="0"/>
          <c:order val="2"/>
          <c:tx>
            <c:strRef>
              <c:f>IT!$AF$534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IT!$AE$535:$AE$558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IT!$AF$535:$AF$558</c:f>
              <c:numCache>
                <c:formatCode>0</c:formatCode>
                <c:ptCount val="24"/>
                <c:pt idx="0">
                  <c:v>53195.5625869457</c:v>
                </c:pt>
                <c:pt idx="1">
                  <c:v>53195.5625869457</c:v>
                </c:pt>
                <c:pt idx="2">
                  <c:v>52350.664503015199</c:v>
                </c:pt>
                <c:pt idx="3">
                  <c:v>52350.664503015199</c:v>
                </c:pt>
                <c:pt idx="4">
                  <c:v>45757.368257571266</c:v>
                </c:pt>
                <c:pt idx="5">
                  <c:v>45757.368257571266</c:v>
                </c:pt>
                <c:pt idx="6">
                  <c:v>40439.932128934706</c:v>
                </c:pt>
                <c:pt idx="7">
                  <c:v>40439.932128934706</c:v>
                </c:pt>
                <c:pt idx="8">
                  <c:v>38035.317646053765</c:v>
                </c:pt>
                <c:pt idx="9">
                  <c:v>38035.317646053765</c:v>
                </c:pt>
                <c:pt idx="10">
                  <c:v>37539.098487937132</c:v>
                </c:pt>
                <c:pt idx="11">
                  <c:v>37539.098487937132</c:v>
                </c:pt>
                <c:pt idx="12">
                  <c:v>32343.671973495646</c:v>
                </c:pt>
                <c:pt idx="13">
                  <c:v>32343.671973495646</c:v>
                </c:pt>
                <c:pt idx="14">
                  <c:v>31272.262931150213</c:v>
                </c:pt>
                <c:pt idx="15">
                  <c:v>31272.262931150213</c:v>
                </c:pt>
                <c:pt idx="16">
                  <c:v>26925.429381209811</c:v>
                </c:pt>
                <c:pt idx="17">
                  <c:v>26925.429381209811</c:v>
                </c:pt>
                <c:pt idx="18">
                  <c:v>26884.832395638616</c:v>
                </c:pt>
                <c:pt idx="19">
                  <c:v>26884.832395638616</c:v>
                </c:pt>
                <c:pt idx="20">
                  <c:v>25802.671275221961</c:v>
                </c:pt>
                <c:pt idx="21">
                  <c:v>25802.671275221961</c:v>
                </c:pt>
                <c:pt idx="22">
                  <c:v>22328.971710384696</c:v>
                </c:pt>
                <c:pt idx="23">
                  <c:v>22328.971710384696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65-462F-B344-F42949EF3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5104"/>
        <c:axId val="1"/>
      </c:scatterChart>
      <c:valAx>
        <c:axId val="99323510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51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68087932251377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EE!$U$534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EE!$T$535:$T$558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1092</c:v>
                </c:pt>
                <c:pt idx="4" formatCode="0">
                  <c:v>1092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2532</c:v>
                </c:pt>
                <c:pt idx="8" formatCode="0">
                  <c:v>2532</c:v>
                </c:pt>
                <c:pt idx="9" formatCode="0">
                  <c:v>2609</c:v>
                </c:pt>
                <c:pt idx="10" formatCode="0">
                  <c:v>2609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EE!$U$535:$U$558</c:f>
              <c:numCache>
                <c:formatCode>0</c:formatCode>
                <c:ptCount val="24"/>
                <c:pt idx="0">
                  <c:v>1027.8472894764673</c:v>
                </c:pt>
                <c:pt idx="1">
                  <c:v>1027.8472894764673</c:v>
                </c:pt>
                <c:pt idx="2">
                  <c:v>919.70283203143856</c:v>
                </c:pt>
                <c:pt idx="3">
                  <c:v>919.70283203143856</c:v>
                </c:pt>
                <c:pt idx="4">
                  <c:v>849.89809903422281</c:v>
                </c:pt>
                <c:pt idx="5">
                  <c:v>849.89809903422281</c:v>
                </c:pt>
                <c:pt idx="6">
                  <c:v>768.88296640228168</c:v>
                </c:pt>
                <c:pt idx="7">
                  <c:v>768.88296640228168</c:v>
                </c:pt>
                <c:pt idx="8">
                  <c:v>763.82331811838321</c:v>
                </c:pt>
                <c:pt idx="9">
                  <c:v>763.82331811838321</c:v>
                </c:pt>
                <c:pt idx="10">
                  <c:v>747.04160399462251</c:v>
                </c:pt>
                <c:pt idx="11">
                  <c:v>747.04160399462251</c:v>
                </c:pt>
                <c:pt idx="12">
                  <c:v>691.9588020015741</c:v>
                </c:pt>
                <c:pt idx="13">
                  <c:v>691.9588020015741</c:v>
                </c:pt>
                <c:pt idx="14">
                  <c:v>677.55707787605479</c:v>
                </c:pt>
                <c:pt idx="15">
                  <c:v>677.55707787605479</c:v>
                </c:pt>
                <c:pt idx="16">
                  <c:v>401.9380138355333</c:v>
                </c:pt>
                <c:pt idx="17">
                  <c:v>401.9380138355333</c:v>
                </c:pt>
                <c:pt idx="18">
                  <c:v>353.6233410524776</c:v>
                </c:pt>
                <c:pt idx="19">
                  <c:v>353.6233410524776</c:v>
                </c:pt>
                <c:pt idx="20">
                  <c:v>319.97697879644664</c:v>
                </c:pt>
                <c:pt idx="21">
                  <c:v>319.97697879644664</c:v>
                </c:pt>
                <c:pt idx="22">
                  <c:v>316.0605596305445</c:v>
                </c:pt>
                <c:pt idx="23">
                  <c:v>316.0605596305445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9D-4B26-B384-A94B07C1E354}"/>
            </c:ext>
          </c:extLst>
        </c:ser>
        <c:ser>
          <c:idx val="1"/>
          <c:order val="1"/>
          <c:tx>
            <c:strRef>
              <c:f>EE!$J$534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EE!$I$534:$I$606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395.41666666666669</c:v>
                </c:pt>
                <c:pt idx="7" formatCode="0">
                  <c:v>395.41666666666669</c:v>
                </c:pt>
                <c:pt idx="8" formatCode="0">
                  <c:v>730</c:v>
                </c:pt>
                <c:pt idx="9" formatCode="0">
                  <c:v>730</c:v>
                </c:pt>
                <c:pt idx="10" formatCode="0">
                  <c:v>760.41666666666663</c:v>
                </c:pt>
                <c:pt idx="11" formatCode="0">
                  <c:v>760.41666666666663</c:v>
                </c:pt>
                <c:pt idx="12" formatCode="0">
                  <c:v>790.83333333333326</c:v>
                </c:pt>
                <c:pt idx="13" formatCode="0">
                  <c:v>790.83333333333326</c:v>
                </c:pt>
                <c:pt idx="14" formatCode="0">
                  <c:v>821.24999999999989</c:v>
                </c:pt>
                <c:pt idx="15" formatCode="0">
                  <c:v>821.24999999999989</c:v>
                </c:pt>
                <c:pt idx="16" formatCode="0">
                  <c:v>851.66666666666652</c:v>
                </c:pt>
                <c:pt idx="17" formatCode="0">
                  <c:v>851.66666666666652</c:v>
                </c:pt>
                <c:pt idx="18" formatCode="0">
                  <c:v>882.08333333333314</c:v>
                </c:pt>
                <c:pt idx="19" formatCode="0">
                  <c:v>882.08333333333314</c:v>
                </c:pt>
                <c:pt idx="20" formatCode="0">
                  <c:v>912.49999999999977</c:v>
                </c:pt>
                <c:pt idx="21" formatCode="0">
                  <c:v>912.49999999999977</c:v>
                </c:pt>
                <c:pt idx="22" formatCode="0">
                  <c:v>1247.083333333333</c:v>
                </c:pt>
                <c:pt idx="23" formatCode="0">
                  <c:v>1247.083333333333</c:v>
                </c:pt>
                <c:pt idx="24" formatCode="0">
                  <c:v>1277.4999999999998</c:v>
                </c:pt>
                <c:pt idx="25" formatCode="0">
                  <c:v>1277.4999999999998</c:v>
                </c:pt>
                <c:pt idx="26" formatCode="0">
                  <c:v>1612.083333333333</c:v>
                </c:pt>
                <c:pt idx="27" formatCode="0">
                  <c:v>1612.083333333333</c:v>
                </c:pt>
                <c:pt idx="28" formatCode="0">
                  <c:v>1946.6666666666665</c:v>
                </c:pt>
                <c:pt idx="29" formatCode="0">
                  <c:v>1946.6666666666665</c:v>
                </c:pt>
                <c:pt idx="30" formatCode="0">
                  <c:v>1977.0833333333333</c:v>
                </c:pt>
                <c:pt idx="31" formatCode="0">
                  <c:v>1977.0833333333333</c:v>
                </c:pt>
                <c:pt idx="32" formatCode="0">
                  <c:v>2311.6666666666665</c:v>
                </c:pt>
                <c:pt idx="33" formatCode="0">
                  <c:v>2311.6666666666665</c:v>
                </c:pt>
                <c:pt idx="34" formatCode="0">
                  <c:v>2646.25</c:v>
                </c:pt>
                <c:pt idx="35" formatCode="0">
                  <c:v>2646.25</c:v>
                </c:pt>
                <c:pt idx="36" formatCode="0">
                  <c:v>2676.6666666666665</c:v>
                </c:pt>
                <c:pt idx="37" formatCode="0">
                  <c:v>2676.6666666666665</c:v>
                </c:pt>
                <c:pt idx="38" formatCode="0">
                  <c:v>3011.25</c:v>
                </c:pt>
                <c:pt idx="39" formatCode="0">
                  <c:v>3011.25</c:v>
                </c:pt>
                <c:pt idx="40" formatCode="0">
                  <c:v>3041.6666666666665</c:v>
                </c:pt>
                <c:pt idx="41" formatCode="0">
                  <c:v>3041.6666666666665</c:v>
                </c:pt>
                <c:pt idx="42" formatCode="0">
                  <c:v>3376.25</c:v>
                </c:pt>
                <c:pt idx="43" formatCode="0">
                  <c:v>3376.25</c:v>
                </c:pt>
                <c:pt idx="44" formatCode="0">
                  <c:v>3710.8333333333335</c:v>
                </c:pt>
                <c:pt idx="45" formatCode="0">
                  <c:v>3710.8333333333335</c:v>
                </c:pt>
                <c:pt idx="46" formatCode="0">
                  <c:v>4045.416666666667</c:v>
                </c:pt>
                <c:pt idx="47" formatCode="0">
                  <c:v>4045.416666666667</c:v>
                </c:pt>
                <c:pt idx="48" formatCode="0">
                  <c:v>4380</c:v>
                </c:pt>
                <c:pt idx="49" formatCode="0">
                  <c:v>4380</c:v>
                </c:pt>
                <c:pt idx="50" formatCode="0">
                  <c:v>4745</c:v>
                </c:pt>
                <c:pt idx="51" formatCode="0">
                  <c:v>4745</c:v>
                </c:pt>
                <c:pt idx="52" formatCode="0">
                  <c:v>5110</c:v>
                </c:pt>
                <c:pt idx="53" formatCode="0">
                  <c:v>5110</c:v>
                </c:pt>
                <c:pt idx="54" formatCode="0">
                  <c:v>5475</c:v>
                </c:pt>
                <c:pt idx="55" formatCode="0">
                  <c:v>5475</c:v>
                </c:pt>
                <c:pt idx="56" formatCode="0">
                  <c:v>5840</c:v>
                </c:pt>
                <c:pt idx="57" formatCode="0">
                  <c:v>5840</c:v>
                </c:pt>
                <c:pt idx="58" formatCode="0">
                  <c:v>6205</c:v>
                </c:pt>
                <c:pt idx="59" formatCode="0">
                  <c:v>6205</c:v>
                </c:pt>
                <c:pt idx="60" formatCode="0">
                  <c:v>6570</c:v>
                </c:pt>
                <c:pt idx="61" formatCode="0">
                  <c:v>6570</c:v>
                </c:pt>
                <c:pt idx="62" formatCode="0">
                  <c:v>6935</c:v>
                </c:pt>
                <c:pt idx="63" formatCode="0">
                  <c:v>6935</c:v>
                </c:pt>
                <c:pt idx="64" formatCode="0">
                  <c:v>7300</c:v>
                </c:pt>
                <c:pt idx="65" formatCode="0">
                  <c:v>7300</c:v>
                </c:pt>
                <c:pt idx="66" formatCode="0">
                  <c:v>7665</c:v>
                </c:pt>
                <c:pt idx="67" formatCode="0">
                  <c:v>7665</c:v>
                </c:pt>
                <c:pt idx="68" formatCode="0">
                  <c:v>8030</c:v>
                </c:pt>
                <c:pt idx="69" formatCode="0">
                  <c:v>8030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EE!$J$534:$J$606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1143.3241359802814</c:v>
                </c:pt>
                <c:pt idx="2">
                  <c:v>1143.3241359802814</c:v>
                </c:pt>
                <c:pt idx="3">
                  <c:v>1032.329802534364</c:v>
                </c:pt>
                <c:pt idx="4">
                  <c:v>1032.329802534364</c:v>
                </c:pt>
                <c:pt idx="5">
                  <c:v>1019.8654100368281</c:v>
                </c:pt>
                <c:pt idx="6">
                  <c:v>1019.8654100368281</c:v>
                </c:pt>
                <c:pt idx="7">
                  <c:v>923.35835135956097</c:v>
                </c:pt>
                <c:pt idx="8">
                  <c:v>923.35835135956097</c:v>
                </c:pt>
                <c:pt idx="9">
                  <c:v>900.24735733470914</c:v>
                </c:pt>
                <c:pt idx="10">
                  <c:v>900.24735733470914</c:v>
                </c:pt>
                <c:pt idx="11">
                  <c:v>855.05933330464336</c:v>
                </c:pt>
                <c:pt idx="12">
                  <c:v>855.05933330464336</c:v>
                </c:pt>
                <c:pt idx="13">
                  <c:v>852.39085374318392</c:v>
                </c:pt>
                <c:pt idx="14">
                  <c:v>852.39085374318392</c:v>
                </c:pt>
                <c:pt idx="15">
                  <c:v>833.82341763176771</c:v>
                </c:pt>
                <c:pt idx="16">
                  <c:v>833.82341763176771</c:v>
                </c:pt>
                <c:pt idx="17">
                  <c:v>822.8479275097036</c:v>
                </c:pt>
                <c:pt idx="18">
                  <c:v>822.8479275097036</c:v>
                </c:pt>
                <c:pt idx="19">
                  <c:v>811.4166354819539</c:v>
                </c:pt>
                <c:pt idx="20">
                  <c:v>811.4166354819539</c:v>
                </c:pt>
                <c:pt idx="21">
                  <c:v>809.13302067222207</c:v>
                </c:pt>
                <c:pt idx="22">
                  <c:v>809.13302067222207</c:v>
                </c:pt>
                <c:pt idx="23">
                  <c:v>781.01067519698302</c:v>
                </c:pt>
                <c:pt idx="24">
                  <c:v>781.01067519698302</c:v>
                </c:pt>
                <c:pt idx="25">
                  <c:v>773.43943044037962</c:v>
                </c:pt>
                <c:pt idx="26">
                  <c:v>773.43943044037962</c:v>
                </c:pt>
                <c:pt idx="27">
                  <c:v>770.90759445087576</c:v>
                </c:pt>
                <c:pt idx="28">
                  <c:v>770.90759445087576</c:v>
                </c:pt>
                <c:pt idx="29">
                  <c:v>761.95253131067273</c:v>
                </c:pt>
                <c:pt idx="30">
                  <c:v>761.95253131067273</c:v>
                </c:pt>
                <c:pt idx="31">
                  <c:v>754.70059834149151</c:v>
                </c:pt>
                <c:pt idx="32">
                  <c:v>754.70059834149151</c:v>
                </c:pt>
                <c:pt idx="33">
                  <c:v>744.53137893055032</c:v>
                </c:pt>
                <c:pt idx="34">
                  <c:v>744.53137893055032</c:v>
                </c:pt>
                <c:pt idx="35">
                  <c:v>738.0939544198236</c:v>
                </c:pt>
                <c:pt idx="36">
                  <c:v>738.0939544198236</c:v>
                </c:pt>
                <c:pt idx="37">
                  <c:v>734.94245659866431</c:v>
                </c:pt>
                <c:pt idx="38">
                  <c:v>734.94245659866431</c:v>
                </c:pt>
                <c:pt idx="39">
                  <c:v>720.38472007246116</c:v>
                </c:pt>
                <c:pt idx="40">
                  <c:v>720.38472007246116</c:v>
                </c:pt>
                <c:pt idx="41">
                  <c:v>707.26760385662487</c:v>
                </c:pt>
                <c:pt idx="42">
                  <c:v>707.26760385662487</c:v>
                </c:pt>
                <c:pt idx="43">
                  <c:v>690.84674586426297</c:v>
                </c:pt>
                <c:pt idx="44">
                  <c:v>690.84674586426297</c:v>
                </c:pt>
                <c:pt idx="45">
                  <c:v>669.06978527734339</c:v>
                </c:pt>
                <c:pt idx="46">
                  <c:v>669.06978527734339</c:v>
                </c:pt>
                <c:pt idx="47">
                  <c:v>653.82704116994944</c:v>
                </c:pt>
                <c:pt idx="48">
                  <c:v>653.82704116994944</c:v>
                </c:pt>
                <c:pt idx="49">
                  <c:v>415.70188036410667</c:v>
                </c:pt>
                <c:pt idx="50">
                  <c:v>415.70188036410667</c:v>
                </c:pt>
                <c:pt idx="51">
                  <c:v>410.70314704553891</c:v>
                </c:pt>
                <c:pt idx="52">
                  <c:v>410.70314704553891</c:v>
                </c:pt>
                <c:pt idx="53">
                  <c:v>395.99729028396303</c:v>
                </c:pt>
                <c:pt idx="54">
                  <c:v>395.99729028396303</c:v>
                </c:pt>
                <c:pt idx="55">
                  <c:v>386.52035754197965</c:v>
                </c:pt>
                <c:pt idx="56">
                  <c:v>386.52035754197965</c:v>
                </c:pt>
                <c:pt idx="57">
                  <c:v>364.0571831646144</c:v>
                </c:pt>
                <c:pt idx="58">
                  <c:v>364.0571831646144</c:v>
                </c:pt>
                <c:pt idx="59">
                  <c:v>360.37454676027585</c:v>
                </c:pt>
                <c:pt idx="60">
                  <c:v>360.37454676027585</c:v>
                </c:pt>
                <c:pt idx="61">
                  <c:v>347.78214502359572</c:v>
                </c:pt>
                <c:pt idx="62">
                  <c:v>347.78214502359572</c:v>
                </c:pt>
                <c:pt idx="63">
                  <c:v>330.04871353383891</c:v>
                </c:pt>
                <c:pt idx="64">
                  <c:v>330.04871353383891</c:v>
                </c:pt>
                <c:pt idx="65">
                  <c:v>324.37326148095815</c:v>
                </c:pt>
                <c:pt idx="66">
                  <c:v>324.37326148095815</c:v>
                </c:pt>
                <c:pt idx="67">
                  <c:v>314.46657078209847</c:v>
                </c:pt>
                <c:pt idx="68">
                  <c:v>314.46657078209847</c:v>
                </c:pt>
                <c:pt idx="69">
                  <c:v>295.85976014617444</c:v>
                </c:pt>
                <c:pt idx="70">
                  <c:v>295.85976014617444</c:v>
                </c:pt>
                <c:pt idx="71">
                  <c:v>292.45356853039016</c:v>
                </c:pt>
                <c:pt idx="72">
                  <c:v>292.45356853039016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9D-4B26-B384-A94B07C1E354}"/>
            </c:ext>
          </c:extLst>
        </c:ser>
        <c:ser>
          <c:idx val="0"/>
          <c:order val="2"/>
          <c:tx>
            <c:strRef>
              <c:f>EE!$AF$534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EE!$AE$535:$AE$558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2213</c:v>
                </c:pt>
                <c:pt idx="12" formatCode="0">
                  <c:v>2213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EE!$AF$535:$AF$558</c:f>
              <c:numCache>
                <c:formatCode>0</c:formatCode>
                <c:ptCount val="24"/>
                <c:pt idx="0">
                  <c:v>1382.0682804108808</c:v>
                </c:pt>
                <c:pt idx="1">
                  <c:v>1382.0682804108808</c:v>
                </c:pt>
                <c:pt idx="2">
                  <c:v>1318.1260417712188</c:v>
                </c:pt>
                <c:pt idx="3">
                  <c:v>1318.1260417712188</c:v>
                </c:pt>
                <c:pt idx="4">
                  <c:v>1274.3605436782129</c:v>
                </c:pt>
                <c:pt idx="5">
                  <c:v>1274.3605436782129</c:v>
                </c:pt>
                <c:pt idx="6">
                  <c:v>1062.9037810162483</c:v>
                </c:pt>
                <c:pt idx="7">
                  <c:v>1062.9037810162483</c:v>
                </c:pt>
                <c:pt idx="8">
                  <c:v>639.04978086234769</c:v>
                </c:pt>
                <c:pt idx="9">
                  <c:v>639.04978086234769</c:v>
                </c:pt>
                <c:pt idx="10">
                  <c:v>622.32827932974965</c:v>
                </c:pt>
                <c:pt idx="11">
                  <c:v>622.32827932974965</c:v>
                </c:pt>
                <c:pt idx="12">
                  <c:v>616.45801138445597</c:v>
                </c:pt>
                <c:pt idx="13">
                  <c:v>616.45801138445597</c:v>
                </c:pt>
                <c:pt idx="14">
                  <c:v>566.73042844020767</c:v>
                </c:pt>
                <c:pt idx="15">
                  <c:v>566.73042844020767</c:v>
                </c:pt>
                <c:pt idx="16">
                  <c:v>503.07830153795686</c:v>
                </c:pt>
                <c:pt idx="17">
                  <c:v>503.07830153795686</c:v>
                </c:pt>
                <c:pt idx="18">
                  <c:v>498.76403985655503</c:v>
                </c:pt>
                <c:pt idx="19">
                  <c:v>498.76403985655503</c:v>
                </c:pt>
                <c:pt idx="20">
                  <c:v>458.46721671214425</c:v>
                </c:pt>
                <c:pt idx="21">
                  <c:v>458.46721671214425</c:v>
                </c:pt>
                <c:pt idx="22">
                  <c:v>445.94068537078101</c:v>
                </c:pt>
                <c:pt idx="23">
                  <c:v>445.94068537078101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9D-4B26-B384-A94B07C1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05984"/>
        <c:axId val="1"/>
      </c:scatterChart>
      <c:valAx>
        <c:axId val="99320598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059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2906289177766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FI!$U$534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FI!$T$535:$T$558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FI!$U$535:$U$558</c:f>
              <c:numCache>
                <c:formatCode>0</c:formatCode>
                <c:ptCount val="24"/>
                <c:pt idx="0">
                  <c:v>11814.930380495138</c:v>
                </c:pt>
                <c:pt idx="1">
                  <c:v>11814.930380495138</c:v>
                </c:pt>
                <c:pt idx="2">
                  <c:v>10961.195587957078</c:v>
                </c:pt>
                <c:pt idx="3">
                  <c:v>10961.195587957078</c:v>
                </c:pt>
                <c:pt idx="4">
                  <c:v>10837.768775667455</c:v>
                </c:pt>
                <c:pt idx="5">
                  <c:v>10837.768775667455</c:v>
                </c:pt>
                <c:pt idx="6">
                  <c:v>10582.741136098773</c:v>
                </c:pt>
                <c:pt idx="7">
                  <c:v>10582.741136098773</c:v>
                </c:pt>
                <c:pt idx="8">
                  <c:v>10500.856655332032</c:v>
                </c:pt>
                <c:pt idx="9">
                  <c:v>10500.856655332032</c:v>
                </c:pt>
                <c:pt idx="10">
                  <c:v>10046.072564223561</c:v>
                </c:pt>
                <c:pt idx="11">
                  <c:v>10046.072564223561</c:v>
                </c:pt>
                <c:pt idx="12">
                  <c:v>9857.3424902890129</c:v>
                </c:pt>
                <c:pt idx="13">
                  <c:v>9857.3424902890129</c:v>
                </c:pt>
                <c:pt idx="14">
                  <c:v>9789.3857370486458</c:v>
                </c:pt>
                <c:pt idx="15">
                  <c:v>9789.3857370486458</c:v>
                </c:pt>
                <c:pt idx="16">
                  <c:v>7442.3347397115203</c:v>
                </c:pt>
                <c:pt idx="17">
                  <c:v>7442.3347397115203</c:v>
                </c:pt>
                <c:pt idx="18">
                  <c:v>6811.9596196273706</c:v>
                </c:pt>
                <c:pt idx="19">
                  <c:v>6811.9596196273706</c:v>
                </c:pt>
                <c:pt idx="20">
                  <c:v>6497.9917707715267</c:v>
                </c:pt>
                <c:pt idx="21">
                  <c:v>6497.9917707715267</c:v>
                </c:pt>
                <c:pt idx="22">
                  <c:v>6184.4154161679307</c:v>
                </c:pt>
                <c:pt idx="23">
                  <c:v>6184.4154161679307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5E-4459-8172-A1A8C6E323B2}"/>
            </c:ext>
          </c:extLst>
        </c:ser>
        <c:ser>
          <c:idx val="1"/>
          <c:order val="1"/>
          <c:tx>
            <c:strRef>
              <c:f>FI!$J$534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FI!$I$534:$I$606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1216.6666666666667</c:v>
                </c:pt>
                <c:pt idx="21" formatCode="0">
                  <c:v>1216.6666666666667</c:v>
                </c:pt>
                <c:pt idx="22" formatCode="0">
                  <c:v>1247.0833333333335</c:v>
                </c:pt>
                <c:pt idx="23" formatCode="0">
                  <c:v>1247.0833333333335</c:v>
                </c:pt>
                <c:pt idx="24" formatCode="0">
                  <c:v>1277.5000000000002</c:v>
                </c:pt>
                <c:pt idx="25" formatCode="0">
                  <c:v>1277.5000000000002</c:v>
                </c:pt>
                <c:pt idx="26" formatCode="0">
                  <c:v>1307.916666666667</c:v>
                </c:pt>
                <c:pt idx="27" formatCode="0">
                  <c:v>1307.916666666667</c:v>
                </c:pt>
                <c:pt idx="28" formatCode="0">
                  <c:v>1642.5000000000005</c:v>
                </c:pt>
                <c:pt idx="29" formatCode="0">
                  <c:v>1642.5000000000005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2007.5000000000007</c:v>
                </c:pt>
                <c:pt idx="33" formatCode="0">
                  <c:v>2007.5000000000007</c:v>
                </c:pt>
                <c:pt idx="34" formatCode="0">
                  <c:v>2037.9166666666674</c:v>
                </c:pt>
                <c:pt idx="35" formatCode="0">
                  <c:v>2037.9166666666674</c:v>
                </c:pt>
                <c:pt idx="36" formatCode="0">
                  <c:v>2372.5000000000009</c:v>
                </c:pt>
                <c:pt idx="37" formatCode="0">
                  <c:v>2372.5000000000009</c:v>
                </c:pt>
                <c:pt idx="38" formatCode="0">
                  <c:v>2707.0833333333344</c:v>
                </c:pt>
                <c:pt idx="39" formatCode="0">
                  <c:v>2707.0833333333344</c:v>
                </c:pt>
                <c:pt idx="40" formatCode="0">
                  <c:v>3041.6666666666679</c:v>
                </c:pt>
                <c:pt idx="41" formatCode="0">
                  <c:v>3041.6666666666679</c:v>
                </c:pt>
                <c:pt idx="42" formatCode="0">
                  <c:v>3376.2500000000014</c:v>
                </c:pt>
                <c:pt idx="43" formatCode="0">
                  <c:v>3376.2500000000014</c:v>
                </c:pt>
                <c:pt idx="44" formatCode="0">
                  <c:v>3710.8333333333348</c:v>
                </c:pt>
                <c:pt idx="45" formatCode="0">
                  <c:v>3710.8333333333348</c:v>
                </c:pt>
                <c:pt idx="46" formatCode="0">
                  <c:v>4045.4166666666683</c:v>
                </c:pt>
                <c:pt idx="47" formatCode="0">
                  <c:v>4045.4166666666683</c:v>
                </c:pt>
                <c:pt idx="48" formatCode="0">
                  <c:v>4380.0000000000018</c:v>
                </c:pt>
                <c:pt idx="49" formatCode="0">
                  <c:v>4380.0000000000018</c:v>
                </c:pt>
                <c:pt idx="50" formatCode="0">
                  <c:v>4745.0000000000018</c:v>
                </c:pt>
                <c:pt idx="51" formatCode="0">
                  <c:v>4745.0000000000018</c:v>
                </c:pt>
                <c:pt idx="52" formatCode="0">
                  <c:v>5110.0000000000018</c:v>
                </c:pt>
                <c:pt idx="53" formatCode="0">
                  <c:v>5110.0000000000018</c:v>
                </c:pt>
                <c:pt idx="54" formatCode="0">
                  <c:v>5475.0000000000018</c:v>
                </c:pt>
                <c:pt idx="55" formatCode="0">
                  <c:v>5475.0000000000018</c:v>
                </c:pt>
                <c:pt idx="56" formatCode="0">
                  <c:v>5840.0000000000018</c:v>
                </c:pt>
                <c:pt idx="57" formatCode="0">
                  <c:v>5840.0000000000018</c:v>
                </c:pt>
                <c:pt idx="58" formatCode="0">
                  <c:v>6205.0000000000018</c:v>
                </c:pt>
                <c:pt idx="59" formatCode="0">
                  <c:v>6205.0000000000018</c:v>
                </c:pt>
                <c:pt idx="60" formatCode="0">
                  <c:v>6570.0000000000018</c:v>
                </c:pt>
                <c:pt idx="61" formatCode="0">
                  <c:v>6570.0000000000018</c:v>
                </c:pt>
                <c:pt idx="62" formatCode="0">
                  <c:v>6935.0000000000018</c:v>
                </c:pt>
                <c:pt idx="63" formatCode="0">
                  <c:v>6935.0000000000018</c:v>
                </c:pt>
                <c:pt idx="64" formatCode="0">
                  <c:v>7300.0000000000018</c:v>
                </c:pt>
                <c:pt idx="65" formatCode="0">
                  <c:v>7300.0000000000018</c:v>
                </c:pt>
                <c:pt idx="66" formatCode="0">
                  <c:v>7665.0000000000018</c:v>
                </c:pt>
                <c:pt idx="67" formatCode="0">
                  <c:v>7665.0000000000018</c:v>
                </c:pt>
                <c:pt idx="68" formatCode="0">
                  <c:v>8030.0000000000018</c:v>
                </c:pt>
                <c:pt idx="69" formatCode="0">
                  <c:v>8030.0000000000018</c:v>
                </c:pt>
                <c:pt idx="70" formatCode="0">
                  <c:v>8395.0000000000018</c:v>
                </c:pt>
                <c:pt idx="71" formatCode="0">
                  <c:v>8395.0000000000018</c:v>
                </c:pt>
                <c:pt idx="72" formatCode="0">
                  <c:v>8760.0000000000018</c:v>
                </c:pt>
              </c:numCache>
            </c:numRef>
          </c:xVal>
          <c:yVal>
            <c:numRef>
              <c:f>FI!$J$534:$J$606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11985.978618831221</c:v>
                </c:pt>
                <c:pt idx="2">
                  <c:v>11985.978618831221</c:v>
                </c:pt>
                <c:pt idx="3">
                  <c:v>11876.99238756653</c:v>
                </c:pt>
                <c:pt idx="4">
                  <c:v>11876.99238756653</c:v>
                </c:pt>
                <c:pt idx="5">
                  <c:v>11619.130300048695</c:v>
                </c:pt>
                <c:pt idx="6">
                  <c:v>11619.130300048695</c:v>
                </c:pt>
                <c:pt idx="7">
                  <c:v>11394.153292487359</c:v>
                </c:pt>
                <c:pt idx="8">
                  <c:v>11394.153292487359</c:v>
                </c:pt>
                <c:pt idx="9">
                  <c:v>11320.788878168822</c:v>
                </c:pt>
                <c:pt idx="10">
                  <c:v>11320.788878168822</c:v>
                </c:pt>
                <c:pt idx="11">
                  <c:v>11115.058067452295</c:v>
                </c:pt>
                <c:pt idx="12">
                  <c:v>11115.058067452295</c:v>
                </c:pt>
                <c:pt idx="13">
                  <c:v>11015.694199700647</c:v>
                </c:pt>
                <c:pt idx="14">
                  <c:v>11015.694199700647</c:v>
                </c:pt>
                <c:pt idx="15">
                  <c:v>10876.663311964947</c:v>
                </c:pt>
                <c:pt idx="16">
                  <c:v>10876.663311964947</c:v>
                </c:pt>
                <c:pt idx="17">
                  <c:v>10871.641394272583</c:v>
                </c:pt>
                <c:pt idx="18">
                  <c:v>10871.641394272583</c:v>
                </c:pt>
                <c:pt idx="19">
                  <c:v>10787.918006585616</c:v>
                </c:pt>
                <c:pt idx="20">
                  <c:v>10787.918006585616</c:v>
                </c:pt>
                <c:pt idx="21">
                  <c:v>10786.55387338079</c:v>
                </c:pt>
                <c:pt idx="22">
                  <c:v>10786.55387338079</c:v>
                </c:pt>
                <c:pt idx="23">
                  <c:v>10710.010716479099</c:v>
                </c:pt>
                <c:pt idx="24">
                  <c:v>10710.010716479099</c:v>
                </c:pt>
                <c:pt idx="25">
                  <c:v>10689.858084405232</c:v>
                </c:pt>
                <c:pt idx="26">
                  <c:v>10689.858084405232</c:v>
                </c:pt>
                <c:pt idx="27">
                  <c:v>10582.884563964089</c:v>
                </c:pt>
                <c:pt idx="28">
                  <c:v>10582.884563964089</c:v>
                </c:pt>
                <c:pt idx="29">
                  <c:v>10522.601309067826</c:v>
                </c:pt>
                <c:pt idx="30">
                  <c:v>10522.601309067826</c:v>
                </c:pt>
                <c:pt idx="31">
                  <c:v>10175.985669640075</c:v>
                </c:pt>
                <c:pt idx="32">
                  <c:v>10175.985669640075</c:v>
                </c:pt>
                <c:pt idx="33">
                  <c:v>10102.072541861286</c:v>
                </c:pt>
                <c:pt idx="34">
                  <c:v>10102.072541861286</c:v>
                </c:pt>
                <c:pt idx="35">
                  <c:v>10077.554047505588</c:v>
                </c:pt>
                <c:pt idx="36">
                  <c:v>10077.554047505588</c:v>
                </c:pt>
                <c:pt idx="37">
                  <c:v>10073.974824181094</c:v>
                </c:pt>
                <c:pt idx="38">
                  <c:v>10073.974824181094</c:v>
                </c:pt>
                <c:pt idx="39">
                  <c:v>10039.067566120139</c:v>
                </c:pt>
                <c:pt idx="40">
                  <c:v>10039.067566120139</c:v>
                </c:pt>
                <c:pt idx="41">
                  <c:v>9957.9458174703941</c:v>
                </c:pt>
                <c:pt idx="42">
                  <c:v>9957.9458174703941</c:v>
                </c:pt>
                <c:pt idx="43">
                  <c:v>9938.2050088471115</c:v>
                </c:pt>
                <c:pt idx="44">
                  <c:v>9938.2050088471115</c:v>
                </c:pt>
                <c:pt idx="45">
                  <c:v>9492.7547008110705</c:v>
                </c:pt>
                <c:pt idx="46">
                  <c:v>9492.7547008110705</c:v>
                </c:pt>
                <c:pt idx="47">
                  <c:v>9431.9850906237461</c:v>
                </c:pt>
                <c:pt idx="48">
                  <c:v>9431.9850906237461</c:v>
                </c:pt>
                <c:pt idx="49">
                  <c:v>7587.7880674978169</c:v>
                </c:pt>
                <c:pt idx="50">
                  <c:v>7587.7880674978169</c:v>
                </c:pt>
                <c:pt idx="51">
                  <c:v>7567.7608379947842</c:v>
                </c:pt>
                <c:pt idx="52">
                  <c:v>7567.7608379947842</c:v>
                </c:pt>
                <c:pt idx="53">
                  <c:v>7313.0385167929835</c:v>
                </c:pt>
                <c:pt idx="54">
                  <c:v>7313.0385167929835</c:v>
                </c:pt>
                <c:pt idx="55">
                  <c:v>7275.6465882478642</c:v>
                </c:pt>
                <c:pt idx="56">
                  <c:v>7275.6465882478642</c:v>
                </c:pt>
                <c:pt idx="57">
                  <c:v>7002.1387163797735</c:v>
                </c:pt>
                <c:pt idx="58">
                  <c:v>7002.1387163797735</c:v>
                </c:pt>
                <c:pt idx="59">
                  <c:v>6926.7284624451877</c:v>
                </c:pt>
                <c:pt idx="60">
                  <c:v>6926.7284624451877</c:v>
                </c:pt>
                <c:pt idx="61">
                  <c:v>6598.8489513821851</c:v>
                </c:pt>
                <c:pt idx="62">
                  <c:v>6598.8489513821851</c:v>
                </c:pt>
                <c:pt idx="63">
                  <c:v>6530.6092322048489</c:v>
                </c:pt>
                <c:pt idx="64">
                  <c:v>6530.6092322048489</c:v>
                </c:pt>
                <c:pt idx="65">
                  <c:v>6339.8493157048124</c:v>
                </c:pt>
                <c:pt idx="66">
                  <c:v>6339.8493157048124</c:v>
                </c:pt>
                <c:pt idx="67">
                  <c:v>6219.1268836311692</c:v>
                </c:pt>
                <c:pt idx="68">
                  <c:v>6219.1268836311692</c:v>
                </c:pt>
                <c:pt idx="69">
                  <c:v>6116.8153944572323</c:v>
                </c:pt>
                <c:pt idx="70">
                  <c:v>6116.8153944572323</c:v>
                </c:pt>
                <c:pt idx="71">
                  <c:v>6079.8373739970966</c:v>
                </c:pt>
                <c:pt idx="72">
                  <c:v>6079.8373739970966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5E-4459-8172-A1A8C6E323B2}"/>
            </c:ext>
          </c:extLst>
        </c:ser>
        <c:ser>
          <c:idx val="0"/>
          <c:order val="2"/>
          <c:tx>
            <c:strRef>
              <c:f>FI!$AF$534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FI!$AE$535:$AE$558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2441</c:v>
                </c:pt>
                <c:pt idx="10" formatCode="0">
                  <c:v>2441</c:v>
                </c:pt>
                <c:pt idx="11" formatCode="0">
                  <c:v>3288</c:v>
                </c:pt>
                <c:pt idx="12" formatCode="0">
                  <c:v>3288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4819</c:v>
                </c:pt>
                <c:pt idx="16" formatCode="0">
                  <c:v>4819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FI!$AF$535:$AF$558</c:f>
              <c:numCache>
                <c:formatCode>0</c:formatCode>
                <c:ptCount val="24"/>
                <c:pt idx="0">
                  <c:v>10564.070128933219</c:v>
                </c:pt>
                <c:pt idx="1">
                  <c:v>10564.070128933219</c:v>
                </c:pt>
                <c:pt idx="2">
                  <c:v>9901.8965816566233</c:v>
                </c:pt>
                <c:pt idx="3">
                  <c:v>9901.8965816566233</c:v>
                </c:pt>
                <c:pt idx="4">
                  <c:v>9304.947473773831</c:v>
                </c:pt>
                <c:pt idx="5">
                  <c:v>9304.947473773831</c:v>
                </c:pt>
                <c:pt idx="6">
                  <c:v>9269.6670636583731</c:v>
                </c:pt>
                <c:pt idx="7">
                  <c:v>9269.6670636583731</c:v>
                </c:pt>
                <c:pt idx="8">
                  <c:v>8902.7669394902587</c:v>
                </c:pt>
                <c:pt idx="9">
                  <c:v>8902.7669394902587</c:v>
                </c:pt>
                <c:pt idx="10">
                  <c:v>8852.5616984117823</c:v>
                </c:pt>
                <c:pt idx="11">
                  <c:v>8852.5616984117823</c:v>
                </c:pt>
                <c:pt idx="12">
                  <c:v>7977.170872070099</c:v>
                </c:pt>
                <c:pt idx="13">
                  <c:v>7977.170872070099</c:v>
                </c:pt>
                <c:pt idx="14">
                  <c:v>7862.7952929598523</c:v>
                </c:pt>
                <c:pt idx="15">
                  <c:v>7862.7952929598523</c:v>
                </c:pt>
                <c:pt idx="16">
                  <c:v>7615.6527413920348</c:v>
                </c:pt>
                <c:pt idx="17">
                  <c:v>7615.6527413920348</c:v>
                </c:pt>
                <c:pt idx="18">
                  <c:v>6654.5044736531972</c:v>
                </c:pt>
                <c:pt idx="19">
                  <c:v>6654.5044736531972</c:v>
                </c:pt>
                <c:pt idx="20">
                  <c:v>6530.8673637309485</c:v>
                </c:pt>
                <c:pt idx="21">
                  <c:v>6530.8673637309485</c:v>
                </c:pt>
                <c:pt idx="22">
                  <c:v>5856.9457465721935</c:v>
                </c:pt>
                <c:pt idx="23">
                  <c:v>5856.9457465721935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5E-4459-8172-A1A8C6E32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193504"/>
        <c:axId val="1"/>
      </c:scatterChart>
      <c:valAx>
        <c:axId val="99319350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1935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30436563023368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HU!$U$534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HU!$T$535:$T$558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HU!$U$535:$U$558</c:f>
              <c:numCache>
                <c:formatCode>0</c:formatCode>
                <c:ptCount val="24"/>
                <c:pt idx="0">
                  <c:v>5262.6017314873307</c:v>
                </c:pt>
                <c:pt idx="1">
                  <c:v>5262.6017314873307</c:v>
                </c:pt>
                <c:pt idx="2">
                  <c:v>4778.7368803513264</c:v>
                </c:pt>
                <c:pt idx="3">
                  <c:v>4778.7368803513264</c:v>
                </c:pt>
                <c:pt idx="4">
                  <c:v>4407.3581456691454</c:v>
                </c:pt>
                <c:pt idx="5">
                  <c:v>4407.3581456691454</c:v>
                </c:pt>
                <c:pt idx="6">
                  <c:v>4296.4361373049533</c:v>
                </c:pt>
                <c:pt idx="7">
                  <c:v>4296.4361373049533</c:v>
                </c:pt>
                <c:pt idx="8">
                  <c:v>4237.2657357786302</c:v>
                </c:pt>
                <c:pt idx="9">
                  <c:v>4237.2657357786302</c:v>
                </c:pt>
                <c:pt idx="10">
                  <c:v>3985.8723405215906</c:v>
                </c:pt>
                <c:pt idx="11">
                  <c:v>3985.8723405215906</c:v>
                </c:pt>
                <c:pt idx="12">
                  <c:v>3908.5298656176897</c:v>
                </c:pt>
                <c:pt idx="13">
                  <c:v>3908.5298656176897</c:v>
                </c:pt>
                <c:pt idx="14">
                  <c:v>3857.1150191352394</c:v>
                </c:pt>
                <c:pt idx="15">
                  <c:v>3857.1150191352394</c:v>
                </c:pt>
                <c:pt idx="16">
                  <c:v>2674.397208277177</c:v>
                </c:pt>
                <c:pt idx="17">
                  <c:v>2674.397208277177</c:v>
                </c:pt>
                <c:pt idx="18">
                  <c:v>2248.752416351937</c:v>
                </c:pt>
                <c:pt idx="19">
                  <c:v>2248.752416351937</c:v>
                </c:pt>
                <c:pt idx="20">
                  <c:v>2118.6349705492657</c:v>
                </c:pt>
                <c:pt idx="21">
                  <c:v>2118.6349705492657</c:v>
                </c:pt>
                <c:pt idx="22">
                  <c:v>1987.0541382882366</c:v>
                </c:pt>
                <c:pt idx="23">
                  <c:v>1987.0541382882366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13-40FA-A21D-7750943EBD66}"/>
            </c:ext>
          </c:extLst>
        </c:ser>
        <c:ser>
          <c:idx val="1"/>
          <c:order val="1"/>
          <c:tx>
            <c:strRef>
              <c:f>HU!$J$534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HU!$I$534:$I$606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425.83333333333337</c:v>
                </c:pt>
                <c:pt idx="9" formatCode="0">
                  <c:v>425.83333333333337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790.83333333333348</c:v>
                </c:pt>
                <c:pt idx="13" formatCode="0">
                  <c:v>790.83333333333348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1855.416666666667</c:v>
                </c:pt>
                <c:pt idx="23" formatCode="0">
                  <c:v>1855.416666666667</c:v>
                </c:pt>
                <c:pt idx="24" formatCode="0">
                  <c:v>1885.8333333333337</c:v>
                </c:pt>
                <c:pt idx="25" formatCode="0">
                  <c:v>1885.8333333333337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2311.6666666666674</c:v>
                </c:pt>
                <c:pt idx="33" formatCode="0">
                  <c:v>2311.6666666666674</c:v>
                </c:pt>
                <c:pt idx="34" formatCode="0">
                  <c:v>2342.0833333333339</c:v>
                </c:pt>
                <c:pt idx="35" formatCode="0">
                  <c:v>2342.0833333333339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HU!$J$534:$J$606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5454.3300557875791</c:v>
                </c:pt>
                <c:pt idx="2">
                  <c:v>5454.3300557875791</c:v>
                </c:pt>
                <c:pt idx="3">
                  <c:v>5366.1048932290905</c:v>
                </c:pt>
                <c:pt idx="4">
                  <c:v>5366.1048932290905</c:v>
                </c:pt>
                <c:pt idx="5">
                  <c:v>5125.3919021284264</c:v>
                </c:pt>
                <c:pt idx="6">
                  <c:v>5125.3919021284264</c:v>
                </c:pt>
                <c:pt idx="7">
                  <c:v>4951.3727469897958</c:v>
                </c:pt>
                <c:pt idx="8">
                  <c:v>4951.3727469897958</c:v>
                </c:pt>
                <c:pt idx="9">
                  <c:v>4921.0680894425168</c:v>
                </c:pt>
                <c:pt idx="10">
                  <c:v>4921.0680894425168</c:v>
                </c:pt>
                <c:pt idx="11">
                  <c:v>4871.5097287860872</c:v>
                </c:pt>
                <c:pt idx="12">
                  <c:v>4871.5097287860872</c:v>
                </c:pt>
                <c:pt idx="13">
                  <c:v>4797.5005649782197</c:v>
                </c:pt>
                <c:pt idx="14">
                  <c:v>4797.5005649782197</c:v>
                </c:pt>
                <c:pt idx="15">
                  <c:v>4656.3556526077273</c:v>
                </c:pt>
                <c:pt idx="16">
                  <c:v>4656.3556526077273</c:v>
                </c:pt>
                <c:pt idx="17">
                  <c:v>4628.050213796213</c:v>
                </c:pt>
                <c:pt idx="18">
                  <c:v>4628.050213796213</c:v>
                </c:pt>
                <c:pt idx="19">
                  <c:v>4471.3425497206008</c:v>
                </c:pt>
                <c:pt idx="20">
                  <c:v>4471.3425497206008</c:v>
                </c:pt>
                <c:pt idx="21">
                  <c:v>4362.511026191075</c:v>
                </c:pt>
                <c:pt idx="22">
                  <c:v>4362.511026191075</c:v>
                </c:pt>
                <c:pt idx="23">
                  <c:v>4351.6183164464474</c:v>
                </c:pt>
                <c:pt idx="24">
                  <c:v>4351.6183164464474</c:v>
                </c:pt>
                <c:pt idx="25">
                  <c:v>4319.7858607678436</c:v>
                </c:pt>
                <c:pt idx="26">
                  <c:v>4319.7858607678436</c:v>
                </c:pt>
                <c:pt idx="27">
                  <c:v>4278.5703950597353</c:v>
                </c:pt>
                <c:pt idx="28">
                  <c:v>4278.5703950597353</c:v>
                </c:pt>
                <c:pt idx="29">
                  <c:v>4244.4733996397936</c:v>
                </c:pt>
                <c:pt idx="30">
                  <c:v>4244.4733996397936</c:v>
                </c:pt>
                <c:pt idx="31">
                  <c:v>4175.2875696440215</c:v>
                </c:pt>
                <c:pt idx="32">
                  <c:v>4175.2875696440215</c:v>
                </c:pt>
                <c:pt idx="33">
                  <c:v>4039.5422031718354</c:v>
                </c:pt>
                <c:pt idx="34">
                  <c:v>4039.5422031718354</c:v>
                </c:pt>
                <c:pt idx="35">
                  <c:v>4024.5836100500842</c:v>
                </c:pt>
                <c:pt idx="36">
                  <c:v>4024.5836100500842</c:v>
                </c:pt>
                <c:pt idx="37">
                  <c:v>3959.8213523316758</c:v>
                </c:pt>
                <c:pt idx="38">
                  <c:v>3959.8213523316758</c:v>
                </c:pt>
                <c:pt idx="39">
                  <c:v>3910.2987701239163</c:v>
                </c:pt>
                <c:pt idx="40">
                  <c:v>3910.2987701239163</c:v>
                </c:pt>
                <c:pt idx="41">
                  <c:v>3896.7237161985759</c:v>
                </c:pt>
                <c:pt idx="42">
                  <c:v>3896.7237161985759</c:v>
                </c:pt>
                <c:pt idx="43">
                  <c:v>3845.7299858848673</c:v>
                </c:pt>
                <c:pt idx="44">
                  <c:v>3845.7299858848673</c:v>
                </c:pt>
                <c:pt idx="45">
                  <c:v>3674.2145534789838</c:v>
                </c:pt>
                <c:pt idx="46">
                  <c:v>3674.2145534789838</c:v>
                </c:pt>
                <c:pt idx="47">
                  <c:v>3661.5709153500411</c:v>
                </c:pt>
                <c:pt idx="48">
                  <c:v>3661.5709153500411</c:v>
                </c:pt>
                <c:pt idx="49">
                  <c:v>2763.630050565585</c:v>
                </c:pt>
                <c:pt idx="50">
                  <c:v>2763.630050565585</c:v>
                </c:pt>
                <c:pt idx="51">
                  <c:v>2748.6594326566856</c:v>
                </c:pt>
                <c:pt idx="52">
                  <c:v>2748.6594326566856</c:v>
                </c:pt>
                <c:pt idx="53">
                  <c:v>2593.7621636182571</c:v>
                </c:pt>
                <c:pt idx="54">
                  <c:v>2593.7621636182571</c:v>
                </c:pt>
                <c:pt idx="55">
                  <c:v>2561.397389260449</c:v>
                </c:pt>
                <c:pt idx="56">
                  <c:v>2561.397389260449</c:v>
                </c:pt>
                <c:pt idx="57">
                  <c:v>2414.7243399468539</c:v>
                </c:pt>
                <c:pt idx="58">
                  <c:v>2414.7243399468539</c:v>
                </c:pt>
                <c:pt idx="59">
                  <c:v>2300.3625352354738</c:v>
                </c:pt>
                <c:pt idx="60">
                  <c:v>2300.3625352354738</c:v>
                </c:pt>
                <c:pt idx="61">
                  <c:v>2162.1528251414593</c:v>
                </c:pt>
                <c:pt idx="62">
                  <c:v>2162.1528251414593</c:v>
                </c:pt>
                <c:pt idx="63">
                  <c:v>2086.9079696503163</c:v>
                </c:pt>
                <c:pt idx="64">
                  <c:v>2086.9079696503163</c:v>
                </c:pt>
                <c:pt idx="65">
                  <c:v>2018.9391782479402</c:v>
                </c:pt>
                <c:pt idx="66">
                  <c:v>2018.9391782479402</c:v>
                </c:pt>
                <c:pt idx="67">
                  <c:v>1998.0486883245705</c:v>
                </c:pt>
                <c:pt idx="68">
                  <c:v>1998.0486883245705</c:v>
                </c:pt>
                <c:pt idx="69">
                  <c:v>1969.0609991362828</c:v>
                </c:pt>
                <c:pt idx="70">
                  <c:v>1969.0609991362828</c:v>
                </c:pt>
                <c:pt idx="71">
                  <c:v>1934.302495138319</c:v>
                </c:pt>
                <c:pt idx="72">
                  <c:v>1934.302495138319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13-40FA-A21D-7750943EBD66}"/>
            </c:ext>
          </c:extLst>
        </c:ser>
        <c:ser>
          <c:idx val="0"/>
          <c:order val="2"/>
          <c:tx>
            <c:strRef>
              <c:f>HU!$AF$534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HU!$AE$535:$AE$558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HU!$AF$535:$AF$558</c:f>
              <c:numCache>
                <c:formatCode>0</c:formatCode>
                <c:ptCount val="24"/>
                <c:pt idx="0">
                  <c:v>8621.3341032322005</c:v>
                </c:pt>
                <c:pt idx="1">
                  <c:v>8621.3341032322005</c:v>
                </c:pt>
                <c:pt idx="2">
                  <c:v>8465.6894267224179</c:v>
                </c:pt>
                <c:pt idx="3">
                  <c:v>8465.6894267224179</c:v>
                </c:pt>
                <c:pt idx="4">
                  <c:v>5423.2681043969387</c:v>
                </c:pt>
                <c:pt idx="5">
                  <c:v>5423.2681043969387</c:v>
                </c:pt>
                <c:pt idx="6">
                  <c:v>5261.2324664077569</c:v>
                </c:pt>
                <c:pt idx="7">
                  <c:v>5261.2324664077569</c:v>
                </c:pt>
                <c:pt idx="8">
                  <c:v>4097.4586359732102</c:v>
                </c:pt>
                <c:pt idx="9">
                  <c:v>4097.4586359732102</c:v>
                </c:pt>
                <c:pt idx="10">
                  <c:v>3996.1074174200212</c:v>
                </c:pt>
                <c:pt idx="11">
                  <c:v>3996.1074174200212</c:v>
                </c:pt>
                <c:pt idx="12">
                  <c:v>3963.8791665239669</c:v>
                </c:pt>
                <c:pt idx="13">
                  <c:v>3963.8791665239669</c:v>
                </c:pt>
                <c:pt idx="14">
                  <c:v>3520.4544286865635</c:v>
                </c:pt>
                <c:pt idx="15">
                  <c:v>3520.4544286865635</c:v>
                </c:pt>
                <c:pt idx="16">
                  <c:v>2617.0427806180201</c:v>
                </c:pt>
                <c:pt idx="17">
                  <c:v>2617.0427806180201</c:v>
                </c:pt>
                <c:pt idx="18">
                  <c:v>2428.5490307194823</c:v>
                </c:pt>
                <c:pt idx="19">
                  <c:v>2428.5490307194823</c:v>
                </c:pt>
                <c:pt idx="20">
                  <c:v>2428.0882966973486</c:v>
                </c:pt>
                <c:pt idx="21">
                  <c:v>2428.0882966973486</c:v>
                </c:pt>
                <c:pt idx="22">
                  <c:v>2337.1042772191477</c:v>
                </c:pt>
                <c:pt idx="23">
                  <c:v>2337.1042772191477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13-40FA-A21D-7750943EB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6768"/>
        <c:axId val="1"/>
      </c:scatterChart>
      <c:valAx>
        <c:axId val="99323676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67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2906289177766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8610951528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IE!$U$534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IE!$T$535:$T$558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IE!$U$535:$U$558</c:f>
              <c:numCache>
                <c:formatCode>0</c:formatCode>
                <c:ptCount val="24"/>
                <c:pt idx="0">
                  <c:v>3811.0820824490925</c:v>
                </c:pt>
                <c:pt idx="1">
                  <c:v>3811.0820824490925</c:v>
                </c:pt>
                <c:pt idx="2">
                  <c:v>3557.0678829831368</c:v>
                </c:pt>
                <c:pt idx="3">
                  <c:v>3557.0678829831368</c:v>
                </c:pt>
                <c:pt idx="4">
                  <c:v>3532.8187040185398</c:v>
                </c:pt>
                <c:pt idx="5">
                  <c:v>3532.8187040185398</c:v>
                </c:pt>
                <c:pt idx="6">
                  <c:v>3428.822395836602</c:v>
                </c:pt>
                <c:pt idx="7">
                  <c:v>3428.822395836602</c:v>
                </c:pt>
                <c:pt idx="8">
                  <c:v>3381.6202903880571</c:v>
                </c:pt>
                <c:pt idx="9">
                  <c:v>3381.6202903880571</c:v>
                </c:pt>
                <c:pt idx="10">
                  <c:v>3202.6053176671639</c:v>
                </c:pt>
                <c:pt idx="11">
                  <c:v>3202.6053176671639</c:v>
                </c:pt>
                <c:pt idx="12">
                  <c:v>3179.6940052513542</c:v>
                </c:pt>
                <c:pt idx="13">
                  <c:v>3179.6940052513542</c:v>
                </c:pt>
                <c:pt idx="14">
                  <c:v>3044.6336821831833</c:v>
                </c:pt>
                <c:pt idx="15">
                  <c:v>3044.6336821831833</c:v>
                </c:pt>
                <c:pt idx="16">
                  <c:v>1511.1412101653668</c:v>
                </c:pt>
                <c:pt idx="17">
                  <c:v>1511.1412101653668</c:v>
                </c:pt>
                <c:pt idx="18">
                  <c:v>1375.4837320931365</c:v>
                </c:pt>
                <c:pt idx="19">
                  <c:v>1375.4837320931365</c:v>
                </c:pt>
                <c:pt idx="20">
                  <c:v>1314.3233109448031</c:v>
                </c:pt>
                <c:pt idx="21">
                  <c:v>1314.3233109448031</c:v>
                </c:pt>
                <c:pt idx="22">
                  <c:v>1218.6675651967178</c:v>
                </c:pt>
                <c:pt idx="23">
                  <c:v>1218.6675651967178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3-47C0-93C1-8F9B200B7E9D}"/>
            </c:ext>
          </c:extLst>
        </c:ser>
        <c:ser>
          <c:idx val="1"/>
          <c:order val="1"/>
          <c:tx>
            <c:strRef>
              <c:f>IE!$J$534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IE!$I$534:$I$606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273.75</c:v>
                </c:pt>
                <c:pt idx="19" formatCode="0">
                  <c:v>273.75</c:v>
                </c:pt>
                <c:pt idx="20" formatCode="0">
                  <c:v>608.33333333333337</c:v>
                </c:pt>
                <c:pt idx="21" formatCode="0">
                  <c:v>608.33333333333337</c:v>
                </c:pt>
                <c:pt idx="22" formatCode="0">
                  <c:v>942.91666666666674</c:v>
                </c:pt>
                <c:pt idx="23" formatCode="0">
                  <c:v>942.91666666666674</c:v>
                </c:pt>
                <c:pt idx="24" formatCode="0">
                  <c:v>973.33333333333337</c:v>
                </c:pt>
                <c:pt idx="25" formatCode="0">
                  <c:v>973.33333333333337</c:v>
                </c:pt>
                <c:pt idx="26" formatCode="0">
                  <c:v>1003.75</c:v>
                </c:pt>
                <c:pt idx="27" formatCode="0">
                  <c:v>1003.75</c:v>
                </c:pt>
                <c:pt idx="28" formatCode="0">
                  <c:v>1338.3333333333335</c:v>
                </c:pt>
                <c:pt idx="29" formatCode="0">
                  <c:v>1338.3333333333335</c:v>
                </c:pt>
                <c:pt idx="30" formatCode="0">
                  <c:v>1672.916666666667</c:v>
                </c:pt>
                <c:pt idx="31" formatCode="0">
                  <c:v>1672.916666666667</c:v>
                </c:pt>
                <c:pt idx="32" formatCode="0">
                  <c:v>1703.3333333333337</c:v>
                </c:pt>
                <c:pt idx="33" formatCode="0">
                  <c:v>1703.3333333333337</c:v>
                </c:pt>
                <c:pt idx="34" formatCode="0">
                  <c:v>2037.916666666667</c:v>
                </c:pt>
                <c:pt idx="35" formatCode="0">
                  <c:v>2037.916666666667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IE!$J$534:$J$606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3808.2258795060989</c:v>
                </c:pt>
                <c:pt idx="2">
                  <c:v>3808.2258795060989</c:v>
                </c:pt>
                <c:pt idx="3">
                  <c:v>3793.9186511237663</c:v>
                </c:pt>
                <c:pt idx="4">
                  <c:v>3793.9186511237663</c:v>
                </c:pt>
                <c:pt idx="5">
                  <c:v>3739.1420382068095</c:v>
                </c:pt>
                <c:pt idx="6">
                  <c:v>3739.1420382068095</c:v>
                </c:pt>
                <c:pt idx="7">
                  <c:v>3713.2611883507416</c:v>
                </c:pt>
                <c:pt idx="8">
                  <c:v>3713.2611883507416</c:v>
                </c:pt>
                <c:pt idx="9">
                  <c:v>3708.1964620198351</c:v>
                </c:pt>
                <c:pt idx="10">
                  <c:v>3708.1964620198351</c:v>
                </c:pt>
                <c:pt idx="11">
                  <c:v>3622.294828245866</c:v>
                </c:pt>
                <c:pt idx="12">
                  <c:v>3622.294828245866</c:v>
                </c:pt>
                <c:pt idx="13">
                  <c:v>3611.9831221352592</c:v>
                </c:pt>
                <c:pt idx="14">
                  <c:v>3611.9831221352592</c:v>
                </c:pt>
                <c:pt idx="15">
                  <c:v>3518.8533991658801</c:v>
                </c:pt>
                <c:pt idx="16">
                  <c:v>3518.8533991658801</c:v>
                </c:pt>
                <c:pt idx="17">
                  <c:v>3465.2457794718871</c:v>
                </c:pt>
                <c:pt idx="18">
                  <c:v>3465.2457794718871</c:v>
                </c:pt>
                <c:pt idx="19">
                  <c:v>3426.4530088320116</c:v>
                </c:pt>
                <c:pt idx="20">
                  <c:v>3426.4530088320116</c:v>
                </c:pt>
                <c:pt idx="21">
                  <c:v>3413.394642335832</c:v>
                </c:pt>
                <c:pt idx="22">
                  <c:v>3413.394642335832</c:v>
                </c:pt>
                <c:pt idx="23">
                  <c:v>3411.2075408017104</c:v>
                </c:pt>
                <c:pt idx="24">
                  <c:v>3411.2075408017104</c:v>
                </c:pt>
                <c:pt idx="25">
                  <c:v>3367.8658564048228</c:v>
                </c:pt>
                <c:pt idx="26">
                  <c:v>3367.8658564048228</c:v>
                </c:pt>
                <c:pt idx="27">
                  <c:v>3364.7766008139374</c:v>
                </c:pt>
                <c:pt idx="28">
                  <c:v>3364.7766008139374</c:v>
                </c:pt>
                <c:pt idx="29">
                  <c:v>3341.0563529682017</c:v>
                </c:pt>
                <c:pt idx="30">
                  <c:v>3341.0563529682017</c:v>
                </c:pt>
                <c:pt idx="31">
                  <c:v>3340.4703565399236</c:v>
                </c:pt>
                <c:pt idx="32">
                  <c:v>3340.4703565399236</c:v>
                </c:pt>
                <c:pt idx="33">
                  <c:v>3337.5399107177086</c:v>
                </c:pt>
                <c:pt idx="34">
                  <c:v>3337.5399107177086</c:v>
                </c:pt>
                <c:pt idx="35">
                  <c:v>3260.8576052437156</c:v>
                </c:pt>
                <c:pt idx="36">
                  <c:v>3260.8576052437156</c:v>
                </c:pt>
                <c:pt idx="37">
                  <c:v>3250.4394315813443</c:v>
                </c:pt>
                <c:pt idx="38">
                  <c:v>3250.4394315813443</c:v>
                </c:pt>
                <c:pt idx="39">
                  <c:v>3168.2944858959177</c:v>
                </c:pt>
                <c:pt idx="40">
                  <c:v>3168.2944858959177</c:v>
                </c:pt>
                <c:pt idx="41">
                  <c:v>3118.9542941256218</c:v>
                </c:pt>
                <c:pt idx="42">
                  <c:v>3118.9542941256218</c:v>
                </c:pt>
                <c:pt idx="43">
                  <c:v>3071.656062596745</c:v>
                </c:pt>
                <c:pt idx="44">
                  <c:v>3071.656062596745</c:v>
                </c:pt>
                <c:pt idx="45">
                  <c:v>3031.9158925656379</c:v>
                </c:pt>
                <c:pt idx="46">
                  <c:v>3031.9158925656379</c:v>
                </c:pt>
                <c:pt idx="47">
                  <c:v>3007.7817269136026</c:v>
                </c:pt>
                <c:pt idx="48">
                  <c:v>3007.7817269136026</c:v>
                </c:pt>
                <c:pt idx="49">
                  <c:v>1533.0206659425025</c:v>
                </c:pt>
                <c:pt idx="50">
                  <c:v>1533.0206659425025</c:v>
                </c:pt>
                <c:pt idx="51">
                  <c:v>1526.7370059300795</c:v>
                </c:pt>
                <c:pt idx="52">
                  <c:v>1526.7370059300795</c:v>
                </c:pt>
                <c:pt idx="53">
                  <c:v>1485.5163787760723</c:v>
                </c:pt>
                <c:pt idx="54">
                  <c:v>1485.5163787760723</c:v>
                </c:pt>
                <c:pt idx="55">
                  <c:v>1467.7608732501451</c:v>
                </c:pt>
                <c:pt idx="56">
                  <c:v>1467.7608732501451</c:v>
                </c:pt>
                <c:pt idx="57">
                  <c:v>1415.9986555234141</c:v>
                </c:pt>
                <c:pt idx="58">
                  <c:v>1415.9986555234141</c:v>
                </c:pt>
                <c:pt idx="59">
                  <c:v>1411.9156178084754</c:v>
                </c:pt>
                <c:pt idx="60">
                  <c:v>1411.9156178084754</c:v>
                </c:pt>
                <c:pt idx="61">
                  <c:v>1342.1058431010599</c:v>
                </c:pt>
                <c:pt idx="62">
                  <c:v>1342.1058431010599</c:v>
                </c:pt>
                <c:pt idx="63">
                  <c:v>1317.8774308899172</c:v>
                </c:pt>
                <c:pt idx="64">
                  <c:v>1317.8774308899172</c:v>
                </c:pt>
                <c:pt idx="65">
                  <c:v>1267.6180421796616</c:v>
                </c:pt>
                <c:pt idx="66">
                  <c:v>1267.6180421796616</c:v>
                </c:pt>
                <c:pt idx="67">
                  <c:v>1241.2259364979436</c:v>
                </c:pt>
                <c:pt idx="68">
                  <c:v>1241.2259364979436</c:v>
                </c:pt>
                <c:pt idx="69">
                  <c:v>1210.4041998183882</c:v>
                </c:pt>
                <c:pt idx="70">
                  <c:v>1210.4041998183882</c:v>
                </c:pt>
                <c:pt idx="71">
                  <c:v>1196.8331354878171</c:v>
                </c:pt>
                <c:pt idx="72">
                  <c:v>1196.8331354878171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F3-47C0-93C1-8F9B200B7E9D}"/>
            </c:ext>
          </c:extLst>
        </c:ser>
        <c:ser>
          <c:idx val="0"/>
          <c:order val="2"/>
          <c:tx>
            <c:strRef>
              <c:f>IE!$AF$534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IE!$AE$535:$AE$558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847</c:v>
                </c:pt>
                <c:pt idx="2">
                  <c:v>847</c:v>
                </c:pt>
                <c:pt idx="3" formatCode="0">
                  <c:v>1694</c:v>
                </c:pt>
                <c:pt idx="4" formatCode="0">
                  <c:v>1694</c:v>
                </c:pt>
                <c:pt idx="5" formatCode="0">
                  <c:v>2695</c:v>
                </c:pt>
                <c:pt idx="6" formatCode="0">
                  <c:v>2695</c:v>
                </c:pt>
                <c:pt idx="7" formatCode="0">
                  <c:v>2772</c:v>
                </c:pt>
                <c:pt idx="8" formatCode="0">
                  <c:v>2772</c:v>
                </c:pt>
                <c:pt idx="9" formatCode="0">
                  <c:v>2849</c:v>
                </c:pt>
                <c:pt idx="10" formatCode="0">
                  <c:v>2849</c:v>
                </c:pt>
                <c:pt idx="11" formatCode="0">
                  <c:v>2940</c:v>
                </c:pt>
                <c:pt idx="12" formatCode="0">
                  <c:v>2940</c:v>
                </c:pt>
                <c:pt idx="13" formatCode="0">
                  <c:v>4260</c:v>
                </c:pt>
                <c:pt idx="14" formatCode="0">
                  <c:v>4260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IE!$AF$535:$AF$558</c:f>
              <c:numCache>
                <c:formatCode>0</c:formatCode>
                <c:ptCount val="24"/>
                <c:pt idx="0">
                  <c:v>2762.5818152369156</c:v>
                </c:pt>
                <c:pt idx="1">
                  <c:v>2762.5818152369156</c:v>
                </c:pt>
                <c:pt idx="2">
                  <c:v>2762.5815452369156</c:v>
                </c:pt>
                <c:pt idx="3">
                  <c:v>2762.5815452369156</c:v>
                </c:pt>
                <c:pt idx="4">
                  <c:v>2624.3644474671805</c:v>
                </c:pt>
                <c:pt idx="5">
                  <c:v>2624.3644474671805</c:v>
                </c:pt>
                <c:pt idx="6">
                  <c:v>2586.7220822308868</c:v>
                </c:pt>
                <c:pt idx="7">
                  <c:v>2586.7220822308868</c:v>
                </c:pt>
                <c:pt idx="8">
                  <c:v>2586.721632230855</c:v>
                </c:pt>
                <c:pt idx="9">
                  <c:v>2586.721632230855</c:v>
                </c:pt>
                <c:pt idx="10">
                  <c:v>2576.3959646244184</c:v>
                </c:pt>
                <c:pt idx="11">
                  <c:v>2576.3959646244184</c:v>
                </c:pt>
                <c:pt idx="12">
                  <c:v>2530.9924779870785</c:v>
                </c:pt>
                <c:pt idx="13">
                  <c:v>2530.9924779870785</c:v>
                </c:pt>
                <c:pt idx="14">
                  <c:v>2361.3084730137648</c:v>
                </c:pt>
                <c:pt idx="15">
                  <c:v>2361.3084730137648</c:v>
                </c:pt>
                <c:pt idx="16">
                  <c:v>2012.6802031372119</c:v>
                </c:pt>
                <c:pt idx="17">
                  <c:v>2012.6802031372119</c:v>
                </c:pt>
                <c:pt idx="18">
                  <c:v>2001.9826930940312</c:v>
                </c:pt>
                <c:pt idx="19">
                  <c:v>2001.9826930940312</c:v>
                </c:pt>
                <c:pt idx="20">
                  <c:v>2001.9823330940333</c:v>
                </c:pt>
                <c:pt idx="21">
                  <c:v>2001.9823330940333</c:v>
                </c:pt>
                <c:pt idx="22">
                  <c:v>1959.261305181547</c:v>
                </c:pt>
                <c:pt idx="23">
                  <c:v>1959.261305181547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F3-47C0-93C1-8F9B200B7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2608"/>
        <c:axId val="1"/>
      </c:scatterChart>
      <c:valAx>
        <c:axId val="99323260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3583071427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79230171334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26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84201699946169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988510329098518E-2"/>
          <c:y val="0.11610427244693966"/>
          <c:w val="0.88310419513229377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IS!$U$534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IS!$T$535:$T$558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IS!$U$535:$U$558</c:f>
              <c:numCache>
                <c:formatCode>0</c:formatCode>
                <c:ptCount val="24"/>
                <c:pt idx="0">
                  <c:v>771.27655693252564</c:v>
                </c:pt>
                <c:pt idx="1">
                  <c:v>771.27655693252564</c:v>
                </c:pt>
                <c:pt idx="2">
                  <c:v>754.70985996608408</c:v>
                </c:pt>
                <c:pt idx="3">
                  <c:v>754.70985996608408</c:v>
                </c:pt>
                <c:pt idx="4">
                  <c:v>748.81252439384127</c:v>
                </c:pt>
                <c:pt idx="5">
                  <c:v>748.81252439384127</c:v>
                </c:pt>
                <c:pt idx="6">
                  <c:v>748.40769031043885</c:v>
                </c:pt>
                <c:pt idx="7">
                  <c:v>748.40769031043885</c:v>
                </c:pt>
                <c:pt idx="8">
                  <c:v>736.63376086867436</c:v>
                </c:pt>
                <c:pt idx="9">
                  <c:v>736.63376086867436</c:v>
                </c:pt>
                <c:pt idx="10">
                  <c:v>733.50019888193776</c:v>
                </c:pt>
                <c:pt idx="11">
                  <c:v>733.50019888193776</c:v>
                </c:pt>
                <c:pt idx="12">
                  <c:v>728.18772303586775</c:v>
                </c:pt>
                <c:pt idx="13">
                  <c:v>728.18772303586775</c:v>
                </c:pt>
                <c:pt idx="14">
                  <c:v>717.20740885032251</c:v>
                </c:pt>
                <c:pt idx="15">
                  <c:v>717.20740885032251</c:v>
                </c:pt>
                <c:pt idx="16">
                  <c:v>616.51749452757804</c:v>
                </c:pt>
                <c:pt idx="17">
                  <c:v>616.51749452757804</c:v>
                </c:pt>
                <c:pt idx="18">
                  <c:v>605.558902325894</c:v>
                </c:pt>
                <c:pt idx="19">
                  <c:v>605.558902325894</c:v>
                </c:pt>
                <c:pt idx="20">
                  <c:v>603.82777447337469</c:v>
                </c:pt>
                <c:pt idx="21">
                  <c:v>603.82777447337469</c:v>
                </c:pt>
                <c:pt idx="22">
                  <c:v>594.01190340454502</c:v>
                </c:pt>
                <c:pt idx="23">
                  <c:v>594.01190340454502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F-4446-ACB6-4BF60D7861B6}"/>
            </c:ext>
          </c:extLst>
        </c:ser>
        <c:ser>
          <c:idx val="1"/>
          <c:order val="1"/>
          <c:tx>
            <c:strRef>
              <c:f>IS!$J$534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IS!$I$534:$I$606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577.91666666666674</c:v>
                </c:pt>
                <c:pt idx="19" formatCode="0">
                  <c:v>577.91666666666674</c:v>
                </c:pt>
                <c:pt idx="20" formatCode="0">
                  <c:v>912.50000000000011</c:v>
                </c:pt>
                <c:pt idx="21" formatCode="0">
                  <c:v>912.50000000000011</c:v>
                </c:pt>
                <c:pt idx="22" formatCode="0">
                  <c:v>1247.0833333333335</c:v>
                </c:pt>
                <c:pt idx="23" formatCode="0">
                  <c:v>1247.0833333333335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2311.6666666666674</c:v>
                </c:pt>
                <c:pt idx="33" formatCode="0">
                  <c:v>2311.6666666666674</c:v>
                </c:pt>
                <c:pt idx="34" formatCode="0">
                  <c:v>2342.0833333333339</c:v>
                </c:pt>
                <c:pt idx="35" formatCode="0">
                  <c:v>2342.0833333333339</c:v>
                </c:pt>
                <c:pt idx="36" formatCode="0">
                  <c:v>2676.6666666666674</c:v>
                </c:pt>
                <c:pt idx="37" formatCode="0">
                  <c:v>2676.6666666666674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IS!$J$534:$J$606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771.33383375416577</c:v>
                </c:pt>
                <c:pt idx="2">
                  <c:v>771.33383375416577</c:v>
                </c:pt>
                <c:pt idx="3">
                  <c:v>768.52430057683989</c:v>
                </c:pt>
                <c:pt idx="4">
                  <c:v>768.52430057683989</c:v>
                </c:pt>
                <c:pt idx="5">
                  <c:v>766.85141846723786</c:v>
                </c:pt>
                <c:pt idx="6">
                  <c:v>766.85141846723786</c:v>
                </c:pt>
                <c:pt idx="7">
                  <c:v>766.20726821328947</c:v>
                </c:pt>
                <c:pt idx="8">
                  <c:v>766.20726821328947</c:v>
                </c:pt>
                <c:pt idx="9">
                  <c:v>766.00582720958243</c:v>
                </c:pt>
                <c:pt idx="10">
                  <c:v>766.00582720958243</c:v>
                </c:pt>
                <c:pt idx="11">
                  <c:v>756.41393089839528</c:v>
                </c:pt>
                <c:pt idx="12">
                  <c:v>756.41393089839528</c:v>
                </c:pt>
                <c:pt idx="13">
                  <c:v>755.34574264421144</c:v>
                </c:pt>
                <c:pt idx="14">
                  <c:v>755.34574264421144</c:v>
                </c:pt>
                <c:pt idx="15">
                  <c:v>753.80194363694261</c:v>
                </c:pt>
                <c:pt idx="16">
                  <c:v>753.80194363694261</c:v>
                </c:pt>
                <c:pt idx="17">
                  <c:v>748.46784503361221</c:v>
                </c:pt>
                <c:pt idx="18">
                  <c:v>748.46784503361221</c:v>
                </c:pt>
                <c:pt idx="19">
                  <c:v>745.93694324577325</c:v>
                </c:pt>
                <c:pt idx="20">
                  <c:v>745.93694324577325</c:v>
                </c:pt>
                <c:pt idx="21">
                  <c:v>744.42996679993337</c:v>
                </c:pt>
                <c:pt idx="22">
                  <c:v>744.42996679993337</c:v>
                </c:pt>
                <c:pt idx="23">
                  <c:v>743.84969921579784</c:v>
                </c:pt>
                <c:pt idx="24">
                  <c:v>743.84969921579784</c:v>
                </c:pt>
                <c:pt idx="25">
                  <c:v>743.66823583229359</c:v>
                </c:pt>
                <c:pt idx="26">
                  <c:v>743.66823583229359</c:v>
                </c:pt>
                <c:pt idx="27">
                  <c:v>740.13991997588164</c:v>
                </c:pt>
                <c:pt idx="28">
                  <c:v>740.13991997588164</c:v>
                </c:pt>
                <c:pt idx="29">
                  <c:v>740.04170699913777</c:v>
                </c:pt>
                <c:pt idx="30">
                  <c:v>740.04170699913777</c:v>
                </c:pt>
                <c:pt idx="31">
                  <c:v>735.02760196519091</c:v>
                </c:pt>
                <c:pt idx="32">
                  <c:v>735.02760196519091</c:v>
                </c:pt>
                <c:pt idx="33">
                  <c:v>734.18490185074927</c:v>
                </c:pt>
                <c:pt idx="34">
                  <c:v>734.18490185074927</c:v>
                </c:pt>
                <c:pt idx="35">
                  <c:v>734.06534973621547</c:v>
                </c:pt>
                <c:pt idx="36">
                  <c:v>734.06534973621547</c:v>
                </c:pt>
                <c:pt idx="37">
                  <c:v>734.01767700644234</c:v>
                </c:pt>
                <c:pt idx="38">
                  <c:v>734.01767700644234</c:v>
                </c:pt>
                <c:pt idx="39">
                  <c:v>732.67465476272537</c:v>
                </c:pt>
                <c:pt idx="40">
                  <c:v>732.67465476272537</c:v>
                </c:pt>
                <c:pt idx="41">
                  <c:v>720.36754253912477</c:v>
                </c:pt>
                <c:pt idx="42">
                  <c:v>720.36754253912477</c:v>
                </c:pt>
                <c:pt idx="43">
                  <c:v>720.27906969230605</c:v>
                </c:pt>
                <c:pt idx="44">
                  <c:v>720.27906969230605</c:v>
                </c:pt>
                <c:pt idx="45">
                  <c:v>715.00310472392312</c:v>
                </c:pt>
                <c:pt idx="46">
                  <c:v>715.00310472392312</c:v>
                </c:pt>
                <c:pt idx="47">
                  <c:v>714.85246416169605</c:v>
                </c:pt>
                <c:pt idx="48">
                  <c:v>714.85246416169605</c:v>
                </c:pt>
                <c:pt idx="49">
                  <c:v>617.83808520612968</c:v>
                </c:pt>
                <c:pt idx="50">
                  <c:v>617.83808520612968</c:v>
                </c:pt>
                <c:pt idx="51">
                  <c:v>617.74596169041286</c:v>
                </c:pt>
                <c:pt idx="52">
                  <c:v>617.74596169041286</c:v>
                </c:pt>
                <c:pt idx="53">
                  <c:v>615.0245728118781</c:v>
                </c:pt>
                <c:pt idx="54">
                  <c:v>615.0245728118781</c:v>
                </c:pt>
                <c:pt idx="55">
                  <c:v>613.64754644985533</c:v>
                </c:pt>
                <c:pt idx="56">
                  <c:v>613.64754644985533</c:v>
                </c:pt>
                <c:pt idx="57">
                  <c:v>611.03183952496352</c:v>
                </c:pt>
                <c:pt idx="58">
                  <c:v>611.03183952496352</c:v>
                </c:pt>
                <c:pt idx="59">
                  <c:v>608.36124633261079</c:v>
                </c:pt>
                <c:pt idx="60">
                  <c:v>608.36124633261079</c:v>
                </c:pt>
                <c:pt idx="61">
                  <c:v>604.68710459051886</c:v>
                </c:pt>
                <c:pt idx="62">
                  <c:v>604.68710459051886</c:v>
                </c:pt>
                <c:pt idx="63">
                  <c:v>601.15745142524679</c:v>
                </c:pt>
                <c:pt idx="64">
                  <c:v>601.15745142524679</c:v>
                </c:pt>
                <c:pt idx="65">
                  <c:v>599.86930505539021</c:v>
                </c:pt>
                <c:pt idx="66">
                  <c:v>599.86930505539021</c:v>
                </c:pt>
                <c:pt idx="67">
                  <c:v>594.98869735668609</c:v>
                </c:pt>
                <c:pt idx="68">
                  <c:v>594.98869735668609</c:v>
                </c:pt>
                <c:pt idx="69">
                  <c:v>594.03364104446155</c:v>
                </c:pt>
                <c:pt idx="70">
                  <c:v>594.03364104446155</c:v>
                </c:pt>
                <c:pt idx="71">
                  <c:v>592.62682248444878</c:v>
                </c:pt>
                <c:pt idx="72">
                  <c:v>592.62682248444878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F-4446-ACB6-4BF60D7861B6}"/>
            </c:ext>
          </c:extLst>
        </c:ser>
        <c:ser>
          <c:idx val="0"/>
          <c:order val="2"/>
          <c:tx>
            <c:strRef>
              <c:f>IS!$AF$534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IS!$AE$535:$AE$558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1183</c:v>
                </c:pt>
                <c:pt idx="4" formatCode="0">
                  <c:v>1183</c:v>
                </c:pt>
                <c:pt idx="5" formatCode="0">
                  <c:v>2184</c:v>
                </c:pt>
                <c:pt idx="6" formatCode="0">
                  <c:v>2184</c:v>
                </c:pt>
                <c:pt idx="7" formatCode="0">
                  <c:v>2261</c:v>
                </c:pt>
                <c:pt idx="8" formatCode="0">
                  <c:v>2261</c:v>
                </c:pt>
                <c:pt idx="9" formatCode="0">
                  <c:v>3185</c:v>
                </c:pt>
                <c:pt idx="10" formatCode="0">
                  <c:v>3185</c:v>
                </c:pt>
                <c:pt idx="11" formatCode="0">
                  <c:v>4032</c:v>
                </c:pt>
                <c:pt idx="12" formatCode="0">
                  <c:v>4032</c:v>
                </c:pt>
                <c:pt idx="13" formatCode="0">
                  <c:v>4152</c:v>
                </c:pt>
                <c:pt idx="14" formatCode="0">
                  <c:v>4152</c:v>
                </c:pt>
                <c:pt idx="15" formatCode="0">
                  <c:v>5592</c:v>
                </c:pt>
                <c:pt idx="16" formatCode="0">
                  <c:v>5592</c:v>
                </c:pt>
                <c:pt idx="17" formatCode="0">
                  <c:v>5669</c:v>
                </c:pt>
                <c:pt idx="18" formatCode="0">
                  <c:v>5669</c:v>
                </c:pt>
                <c:pt idx="19" formatCode="0">
                  <c:v>6593</c:v>
                </c:pt>
                <c:pt idx="20" formatCode="0">
                  <c:v>6593</c:v>
                </c:pt>
                <c:pt idx="21" formatCode="0">
                  <c:v>7440</c:v>
                </c:pt>
                <c:pt idx="22" formatCode="0">
                  <c:v>7440</c:v>
                </c:pt>
                <c:pt idx="23" formatCode="0">
                  <c:v>8760</c:v>
                </c:pt>
              </c:numCache>
            </c:numRef>
          </c:xVal>
          <c:yVal>
            <c:numRef>
              <c:f>IS!$AF$535:$AF$558</c:f>
              <c:numCache>
                <c:formatCode>0</c:formatCode>
                <c:ptCount val="24"/>
                <c:pt idx="0">
                  <c:v>670.45181324200883</c:v>
                </c:pt>
                <c:pt idx="1">
                  <c:v>670.45181324200883</c:v>
                </c:pt>
                <c:pt idx="2">
                  <c:v>670.45171324200635</c:v>
                </c:pt>
                <c:pt idx="3">
                  <c:v>670.45171324200635</c:v>
                </c:pt>
                <c:pt idx="4">
                  <c:v>670.45161324200876</c:v>
                </c:pt>
                <c:pt idx="5">
                  <c:v>670.45161324200876</c:v>
                </c:pt>
                <c:pt idx="6">
                  <c:v>670.4515132420089</c:v>
                </c:pt>
                <c:pt idx="7">
                  <c:v>670.4515132420089</c:v>
                </c:pt>
                <c:pt idx="8">
                  <c:v>670.45141324201074</c:v>
                </c:pt>
                <c:pt idx="9">
                  <c:v>670.45141324201074</c:v>
                </c:pt>
                <c:pt idx="10">
                  <c:v>670.4513132420069</c:v>
                </c:pt>
                <c:pt idx="11">
                  <c:v>670.4513132420069</c:v>
                </c:pt>
                <c:pt idx="12">
                  <c:v>670.45121324200852</c:v>
                </c:pt>
                <c:pt idx="13">
                  <c:v>670.45121324200852</c:v>
                </c:pt>
                <c:pt idx="14">
                  <c:v>670.45111324200968</c:v>
                </c:pt>
                <c:pt idx="15">
                  <c:v>670.45111324200968</c:v>
                </c:pt>
                <c:pt idx="16">
                  <c:v>670.4510632420089</c:v>
                </c:pt>
                <c:pt idx="17">
                  <c:v>670.4510632420089</c:v>
                </c:pt>
                <c:pt idx="18">
                  <c:v>670.45105324201074</c:v>
                </c:pt>
                <c:pt idx="19">
                  <c:v>670.45105324201074</c:v>
                </c:pt>
                <c:pt idx="20">
                  <c:v>670.4510432420069</c:v>
                </c:pt>
                <c:pt idx="21">
                  <c:v>670.4510432420069</c:v>
                </c:pt>
                <c:pt idx="22">
                  <c:v>670.45101324200607</c:v>
                </c:pt>
                <c:pt idx="23">
                  <c:v>670.45101324200607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AF-4446-ACB6-4BF60D786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23040"/>
        <c:axId val="1"/>
      </c:scatterChart>
      <c:valAx>
        <c:axId val="993223040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217828034653567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230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852549199497582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LT!$U$534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LT!$T$535:$T$558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LT!$U$535:$U$558</c:f>
              <c:numCache>
                <c:formatCode>0</c:formatCode>
                <c:ptCount val="24"/>
                <c:pt idx="0">
                  <c:v>1141.173145000585</c:v>
                </c:pt>
                <c:pt idx="1">
                  <c:v>1141.173145000585</c:v>
                </c:pt>
                <c:pt idx="2">
                  <c:v>1122.8405411990359</c:v>
                </c:pt>
                <c:pt idx="3">
                  <c:v>1122.8405411990359</c:v>
                </c:pt>
                <c:pt idx="4">
                  <c:v>1033.7928312642628</c:v>
                </c:pt>
                <c:pt idx="5">
                  <c:v>1033.7928312642628</c:v>
                </c:pt>
                <c:pt idx="6">
                  <c:v>1020.3080376111199</c:v>
                </c:pt>
                <c:pt idx="7">
                  <c:v>1020.3080376111199</c:v>
                </c:pt>
                <c:pt idx="8">
                  <c:v>1018.8853708951683</c:v>
                </c:pt>
                <c:pt idx="9">
                  <c:v>1018.8853708951683</c:v>
                </c:pt>
                <c:pt idx="10">
                  <c:v>1013.8429239994642</c:v>
                </c:pt>
                <c:pt idx="11">
                  <c:v>1013.8429239994642</c:v>
                </c:pt>
                <c:pt idx="12">
                  <c:v>925.91442830150015</c:v>
                </c:pt>
                <c:pt idx="13">
                  <c:v>925.91442830150015</c:v>
                </c:pt>
                <c:pt idx="14">
                  <c:v>924.44079803090028</c:v>
                </c:pt>
                <c:pt idx="15">
                  <c:v>924.44079803090028</c:v>
                </c:pt>
                <c:pt idx="16">
                  <c:v>551.90040691858974</c:v>
                </c:pt>
                <c:pt idx="17">
                  <c:v>551.90040691858974</c:v>
                </c:pt>
                <c:pt idx="18">
                  <c:v>490.51921870812032</c:v>
                </c:pt>
                <c:pt idx="19">
                  <c:v>490.51921870812032</c:v>
                </c:pt>
                <c:pt idx="20">
                  <c:v>449.3606529993923</c:v>
                </c:pt>
                <c:pt idx="21">
                  <c:v>449.3606529993923</c:v>
                </c:pt>
                <c:pt idx="22">
                  <c:v>432.11819833286546</c:v>
                </c:pt>
                <c:pt idx="23">
                  <c:v>432.11819833286546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8-4B17-BE2B-CB21EB36729F}"/>
            </c:ext>
          </c:extLst>
        </c:ser>
        <c:ser>
          <c:idx val="1"/>
          <c:order val="1"/>
          <c:tx>
            <c:strRef>
              <c:f>LT!$J$534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LT!$I$534:$I$606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547.5</c:v>
                </c:pt>
                <c:pt idx="17" formatCode="0">
                  <c:v>547.5</c:v>
                </c:pt>
                <c:pt idx="18" formatCode="0">
                  <c:v>577.91666666666663</c:v>
                </c:pt>
                <c:pt idx="19" formatCode="0">
                  <c:v>577.91666666666663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942.91666666666663</c:v>
                </c:pt>
                <c:pt idx="23" formatCode="0">
                  <c:v>942.91666666666663</c:v>
                </c:pt>
                <c:pt idx="24" formatCode="0">
                  <c:v>1277.5</c:v>
                </c:pt>
                <c:pt idx="25" formatCode="0">
                  <c:v>1277.5</c:v>
                </c:pt>
                <c:pt idx="26" formatCode="0">
                  <c:v>1307.9166666666667</c:v>
                </c:pt>
                <c:pt idx="27" formatCode="0">
                  <c:v>1307.9166666666667</c:v>
                </c:pt>
                <c:pt idx="28" formatCode="0">
                  <c:v>1338.3333333333335</c:v>
                </c:pt>
                <c:pt idx="29" formatCode="0">
                  <c:v>1338.3333333333335</c:v>
                </c:pt>
                <c:pt idx="30" formatCode="0">
                  <c:v>1672.916666666667</c:v>
                </c:pt>
                <c:pt idx="31" formatCode="0">
                  <c:v>1672.916666666667</c:v>
                </c:pt>
                <c:pt idx="32" formatCode="0">
                  <c:v>2007.5000000000005</c:v>
                </c:pt>
                <c:pt idx="33" formatCode="0">
                  <c:v>2007.5000000000005</c:v>
                </c:pt>
                <c:pt idx="34" formatCode="0">
                  <c:v>2342.0833333333339</c:v>
                </c:pt>
                <c:pt idx="35" formatCode="0">
                  <c:v>2342.0833333333339</c:v>
                </c:pt>
                <c:pt idx="36" formatCode="0">
                  <c:v>2676.6666666666674</c:v>
                </c:pt>
                <c:pt idx="37" formatCode="0">
                  <c:v>2676.6666666666674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LT!$J$534:$J$606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1181.5315874992261</c:v>
                </c:pt>
                <c:pt idx="2">
                  <c:v>1181.5315874992261</c:v>
                </c:pt>
                <c:pt idx="3">
                  <c:v>1151.1039984286331</c:v>
                </c:pt>
                <c:pt idx="4">
                  <c:v>1151.1039984286331</c:v>
                </c:pt>
                <c:pt idx="5">
                  <c:v>1145.9608688037467</c:v>
                </c:pt>
                <c:pt idx="6">
                  <c:v>1145.9608688037467</c:v>
                </c:pt>
                <c:pt idx="7">
                  <c:v>1120.9244351016903</c:v>
                </c:pt>
                <c:pt idx="8">
                  <c:v>1120.9244351016903</c:v>
                </c:pt>
                <c:pt idx="9">
                  <c:v>1118.6286050256281</c:v>
                </c:pt>
                <c:pt idx="10">
                  <c:v>1118.6286050256281</c:v>
                </c:pt>
                <c:pt idx="11">
                  <c:v>1102.7536260287011</c:v>
                </c:pt>
                <c:pt idx="12">
                  <c:v>1102.7536260287011</c:v>
                </c:pt>
                <c:pt idx="13">
                  <c:v>1087.2072247235524</c:v>
                </c:pt>
                <c:pt idx="14">
                  <c:v>1087.2072247235524</c:v>
                </c:pt>
                <c:pt idx="15">
                  <c:v>1064.9364273287379</c:v>
                </c:pt>
                <c:pt idx="16">
                  <c:v>1064.9364273287379</c:v>
                </c:pt>
                <c:pt idx="17">
                  <c:v>1058.1134775763164</c:v>
                </c:pt>
                <c:pt idx="18">
                  <c:v>1058.1134775763164</c:v>
                </c:pt>
                <c:pt idx="19">
                  <c:v>1042.6430927549375</c:v>
                </c:pt>
                <c:pt idx="20">
                  <c:v>1042.6430927549375</c:v>
                </c:pt>
                <c:pt idx="21">
                  <c:v>1042.3000952075508</c:v>
                </c:pt>
                <c:pt idx="22">
                  <c:v>1042.3000952075508</c:v>
                </c:pt>
                <c:pt idx="23">
                  <c:v>1037.8595204371002</c:v>
                </c:pt>
                <c:pt idx="24">
                  <c:v>1037.8595204371002</c:v>
                </c:pt>
                <c:pt idx="25">
                  <c:v>1020.4312237904721</c:v>
                </c:pt>
                <c:pt idx="26">
                  <c:v>1020.4312237904721</c:v>
                </c:pt>
                <c:pt idx="27">
                  <c:v>1013.9879215113</c:v>
                </c:pt>
                <c:pt idx="28">
                  <c:v>1013.9879215113</c:v>
                </c:pt>
                <c:pt idx="29">
                  <c:v>1013.8699702721549</c:v>
                </c:pt>
                <c:pt idx="30">
                  <c:v>1013.8699702721549</c:v>
                </c:pt>
                <c:pt idx="31">
                  <c:v>1012.0128979879246</c:v>
                </c:pt>
                <c:pt idx="32">
                  <c:v>1012.0128979879246</c:v>
                </c:pt>
                <c:pt idx="33">
                  <c:v>999.21908005723878</c:v>
                </c:pt>
                <c:pt idx="34">
                  <c:v>999.21908005723878</c:v>
                </c:pt>
                <c:pt idx="35">
                  <c:v>986.10874400700277</c:v>
                </c:pt>
                <c:pt idx="36">
                  <c:v>986.10874400700277</c:v>
                </c:pt>
                <c:pt idx="37">
                  <c:v>980.7443589059236</c:v>
                </c:pt>
                <c:pt idx="38">
                  <c:v>980.7443589059236</c:v>
                </c:pt>
                <c:pt idx="39">
                  <c:v>957.52319408815208</c:v>
                </c:pt>
                <c:pt idx="40">
                  <c:v>957.52319408815208</c:v>
                </c:pt>
                <c:pt idx="41">
                  <c:v>945.29125293361119</c:v>
                </c:pt>
                <c:pt idx="42">
                  <c:v>945.29125293361119</c:v>
                </c:pt>
                <c:pt idx="43">
                  <c:v>925.26598290653021</c:v>
                </c:pt>
                <c:pt idx="44">
                  <c:v>925.26598290653021</c:v>
                </c:pt>
                <c:pt idx="45">
                  <c:v>920.74433425464383</c:v>
                </c:pt>
                <c:pt idx="46">
                  <c:v>920.74433425464383</c:v>
                </c:pt>
                <c:pt idx="47">
                  <c:v>890.43339107906309</c:v>
                </c:pt>
                <c:pt idx="48">
                  <c:v>890.43339107906309</c:v>
                </c:pt>
                <c:pt idx="49">
                  <c:v>567.33655931315309</c:v>
                </c:pt>
                <c:pt idx="50">
                  <c:v>567.33655931315309</c:v>
                </c:pt>
                <c:pt idx="51">
                  <c:v>562.63702135584492</c:v>
                </c:pt>
                <c:pt idx="52">
                  <c:v>562.63702135584492</c:v>
                </c:pt>
                <c:pt idx="53">
                  <c:v>543.18156919056639</c:v>
                </c:pt>
                <c:pt idx="54">
                  <c:v>543.18156919056639</c:v>
                </c:pt>
                <c:pt idx="55">
                  <c:v>533.37860427402882</c:v>
                </c:pt>
                <c:pt idx="56">
                  <c:v>533.37860427402882</c:v>
                </c:pt>
                <c:pt idx="57">
                  <c:v>503.78567401144915</c:v>
                </c:pt>
                <c:pt idx="58">
                  <c:v>503.78567401144915</c:v>
                </c:pt>
                <c:pt idx="59">
                  <c:v>501.85778584604088</c:v>
                </c:pt>
                <c:pt idx="60">
                  <c:v>501.85778584604088</c:v>
                </c:pt>
                <c:pt idx="61">
                  <c:v>461.48227531333242</c:v>
                </c:pt>
                <c:pt idx="62">
                  <c:v>461.48227531333242</c:v>
                </c:pt>
                <c:pt idx="63">
                  <c:v>456.15212859867705</c:v>
                </c:pt>
                <c:pt idx="64">
                  <c:v>456.15212859867705</c:v>
                </c:pt>
                <c:pt idx="65">
                  <c:v>447.65350510720123</c:v>
                </c:pt>
                <c:pt idx="66">
                  <c:v>447.65350510720123</c:v>
                </c:pt>
                <c:pt idx="67">
                  <c:v>433.39694284062551</c:v>
                </c:pt>
                <c:pt idx="68">
                  <c:v>433.39694284062551</c:v>
                </c:pt>
                <c:pt idx="69">
                  <c:v>425.58452139873799</c:v>
                </c:pt>
                <c:pt idx="70">
                  <c:v>425.58452139873799</c:v>
                </c:pt>
                <c:pt idx="71">
                  <c:v>413.02919357225994</c:v>
                </c:pt>
                <c:pt idx="72">
                  <c:v>413.02919357225994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8-4B17-BE2B-CB21EB36729F}"/>
            </c:ext>
          </c:extLst>
        </c:ser>
        <c:ser>
          <c:idx val="0"/>
          <c:order val="2"/>
          <c:tx>
            <c:strRef>
              <c:f>LT!$AF$534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LT!$AE$535:$AE$558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4303</c:v>
                </c:pt>
                <c:pt idx="16" formatCode="0">
                  <c:v>4303</c:v>
                </c:pt>
                <c:pt idx="17" formatCode="0">
                  <c:v>5227</c:v>
                </c:pt>
                <c:pt idx="18" formatCode="0">
                  <c:v>5227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LT!$AF$535:$AF$558</c:f>
              <c:numCache>
                <c:formatCode>0</c:formatCode>
                <c:ptCount val="24"/>
                <c:pt idx="0">
                  <c:v>1479.0378402024769</c:v>
                </c:pt>
                <c:pt idx="1">
                  <c:v>1479.0378402024769</c:v>
                </c:pt>
                <c:pt idx="2">
                  <c:v>1437.1964834692903</c:v>
                </c:pt>
                <c:pt idx="3">
                  <c:v>1437.1964834692903</c:v>
                </c:pt>
                <c:pt idx="4">
                  <c:v>1211.1498697349339</c:v>
                </c:pt>
                <c:pt idx="5">
                  <c:v>1211.1498697349339</c:v>
                </c:pt>
                <c:pt idx="6">
                  <c:v>1071.3506288749404</c:v>
                </c:pt>
                <c:pt idx="7">
                  <c:v>1071.3506288749404</c:v>
                </c:pt>
                <c:pt idx="8">
                  <c:v>895.9231287602255</c:v>
                </c:pt>
                <c:pt idx="9">
                  <c:v>895.9231287602255</c:v>
                </c:pt>
                <c:pt idx="10">
                  <c:v>878.85925971996789</c:v>
                </c:pt>
                <c:pt idx="11">
                  <c:v>878.85925971996789</c:v>
                </c:pt>
                <c:pt idx="12">
                  <c:v>851.06386829749067</c:v>
                </c:pt>
                <c:pt idx="13">
                  <c:v>851.06386829749067</c:v>
                </c:pt>
                <c:pt idx="14">
                  <c:v>671.42901681732644</c:v>
                </c:pt>
                <c:pt idx="15">
                  <c:v>671.42901681732644</c:v>
                </c:pt>
                <c:pt idx="16">
                  <c:v>670.64350509008102</c:v>
                </c:pt>
                <c:pt idx="17">
                  <c:v>670.64350509008102</c:v>
                </c:pt>
                <c:pt idx="18">
                  <c:v>645.54329765308375</c:v>
                </c:pt>
                <c:pt idx="19">
                  <c:v>645.54329765308375</c:v>
                </c:pt>
                <c:pt idx="20">
                  <c:v>598.26461657659797</c:v>
                </c:pt>
                <c:pt idx="21">
                  <c:v>598.26461657659797</c:v>
                </c:pt>
                <c:pt idx="22">
                  <c:v>582.52965883019795</c:v>
                </c:pt>
                <c:pt idx="23">
                  <c:v>582.52965883019795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8-4B17-BE2B-CB21EB367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3024"/>
        <c:axId val="1"/>
      </c:scatterChart>
      <c:valAx>
        <c:axId val="99323302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30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2906289177766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LU!$U$534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LU!$T$535:$T$558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288</c:v>
                </c:pt>
                <c:pt idx="6" formatCode="0">
                  <c:v>288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LU!$U$535:$U$558</c:f>
              <c:numCache>
                <c:formatCode>0</c:formatCode>
                <c:ptCount val="24"/>
                <c:pt idx="0">
                  <c:v>913.95138134997126</c:v>
                </c:pt>
                <c:pt idx="1">
                  <c:v>913.95138134997126</c:v>
                </c:pt>
                <c:pt idx="2">
                  <c:v>897.3262927544688</c:v>
                </c:pt>
                <c:pt idx="3">
                  <c:v>897.3262927544688</c:v>
                </c:pt>
                <c:pt idx="4">
                  <c:v>869.24363128308084</c:v>
                </c:pt>
                <c:pt idx="5">
                  <c:v>869.24363128308084</c:v>
                </c:pt>
                <c:pt idx="6">
                  <c:v>867.71876121492949</c:v>
                </c:pt>
                <c:pt idx="7">
                  <c:v>867.71876121492949</c:v>
                </c:pt>
                <c:pt idx="8">
                  <c:v>842.09715523972079</c:v>
                </c:pt>
                <c:pt idx="9">
                  <c:v>842.09715523972079</c:v>
                </c:pt>
                <c:pt idx="10">
                  <c:v>826.21091056888122</c:v>
                </c:pt>
                <c:pt idx="11">
                  <c:v>826.21091056888122</c:v>
                </c:pt>
                <c:pt idx="12">
                  <c:v>802.23366175437809</c:v>
                </c:pt>
                <c:pt idx="13">
                  <c:v>802.23366175437809</c:v>
                </c:pt>
                <c:pt idx="14">
                  <c:v>800.98113279003564</c:v>
                </c:pt>
                <c:pt idx="15">
                  <c:v>800.98113279003564</c:v>
                </c:pt>
                <c:pt idx="16">
                  <c:v>463.14320944108857</c:v>
                </c:pt>
                <c:pt idx="17">
                  <c:v>463.14320944108857</c:v>
                </c:pt>
                <c:pt idx="18">
                  <c:v>440.60144908489093</c:v>
                </c:pt>
                <c:pt idx="19">
                  <c:v>440.60144908489093</c:v>
                </c:pt>
                <c:pt idx="20">
                  <c:v>425.04240868126419</c:v>
                </c:pt>
                <c:pt idx="21">
                  <c:v>425.04240868126419</c:v>
                </c:pt>
                <c:pt idx="22">
                  <c:v>420.44285149167132</c:v>
                </c:pt>
                <c:pt idx="23">
                  <c:v>420.44285149167132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3-41B6-BCC4-26A9CC119CBF}"/>
            </c:ext>
          </c:extLst>
        </c:ser>
        <c:ser>
          <c:idx val="1"/>
          <c:order val="1"/>
          <c:tx>
            <c:strRef>
              <c:f>LU!$J$534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LU!$I$534:$I$606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577.91666666666674</c:v>
                </c:pt>
                <c:pt idx="19" formatCode="0">
                  <c:v>577.91666666666674</c:v>
                </c:pt>
                <c:pt idx="20" formatCode="0">
                  <c:v>608.33333333333337</c:v>
                </c:pt>
                <c:pt idx="21" formatCode="0">
                  <c:v>608.33333333333337</c:v>
                </c:pt>
                <c:pt idx="22" formatCode="0">
                  <c:v>638.75</c:v>
                </c:pt>
                <c:pt idx="23" formatCode="0">
                  <c:v>638.75</c:v>
                </c:pt>
                <c:pt idx="24" formatCode="0">
                  <c:v>669.16666666666663</c:v>
                </c:pt>
                <c:pt idx="25" formatCode="0">
                  <c:v>669.16666666666663</c:v>
                </c:pt>
                <c:pt idx="26" formatCode="0">
                  <c:v>699.58333333333326</c:v>
                </c:pt>
                <c:pt idx="27" formatCode="0">
                  <c:v>699.58333333333326</c:v>
                </c:pt>
                <c:pt idx="28" formatCode="0">
                  <c:v>1034.1666666666665</c:v>
                </c:pt>
                <c:pt idx="29" formatCode="0">
                  <c:v>1034.1666666666665</c:v>
                </c:pt>
                <c:pt idx="30" formatCode="0">
                  <c:v>1368.75</c:v>
                </c:pt>
                <c:pt idx="31" formatCode="0">
                  <c:v>1368.75</c:v>
                </c:pt>
                <c:pt idx="32" formatCode="0">
                  <c:v>1703.3333333333335</c:v>
                </c:pt>
                <c:pt idx="33" formatCode="0">
                  <c:v>1703.3333333333335</c:v>
                </c:pt>
                <c:pt idx="34" formatCode="0">
                  <c:v>2037.916666666667</c:v>
                </c:pt>
                <c:pt idx="35" formatCode="0">
                  <c:v>2037.916666666667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LU!$J$534:$J$606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951.07425016682782</c:v>
                </c:pt>
                <c:pt idx="2">
                  <c:v>951.07425016682782</c:v>
                </c:pt>
                <c:pt idx="3">
                  <c:v>912.97989109540515</c:v>
                </c:pt>
                <c:pt idx="4">
                  <c:v>912.97989109540515</c:v>
                </c:pt>
                <c:pt idx="5">
                  <c:v>911.93449926325786</c:v>
                </c:pt>
                <c:pt idx="6">
                  <c:v>911.93449926325786</c:v>
                </c:pt>
                <c:pt idx="7">
                  <c:v>900.81686004939627</c:v>
                </c:pt>
                <c:pt idx="8">
                  <c:v>900.81686004939627</c:v>
                </c:pt>
                <c:pt idx="9">
                  <c:v>900.29847776322379</c:v>
                </c:pt>
                <c:pt idx="10">
                  <c:v>900.29847776322379</c:v>
                </c:pt>
                <c:pt idx="11">
                  <c:v>887.91670009775567</c:v>
                </c:pt>
                <c:pt idx="12">
                  <c:v>887.91670009775567</c:v>
                </c:pt>
                <c:pt idx="13">
                  <c:v>881.05296540414827</c:v>
                </c:pt>
                <c:pt idx="14">
                  <c:v>881.05296540414827</c:v>
                </c:pt>
                <c:pt idx="15">
                  <c:v>872.78468137589903</c:v>
                </c:pt>
                <c:pt idx="16">
                  <c:v>872.78468137589903</c:v>
                </c:pt>
                <c:pt idx="17">
                  <c:v>872.65841327571229</c:v>
                </c:pt>
                <c:pt idx="18">
                  <c:v>872.65841327571229</c:v>
                </c:pt>
                <c:pt idx="19">
                  <c:v>872.36368583778983</c:v>
                </c:pt>
                <c:pt idx="20">
                  <c:v>872.36368583778983</c:v>
                </c:pt>
                <c:pt idx="21">
                  <c:v>871.77807190177884</c:v>
                </c:pt>
                <c:pt idx="22">
                  <c:v>871.77807190177884</c:v>
                </c:pt>
                <c:pt idx="23">
                  <c:v>863.28258391338693</c:v>
                </c:pt>
                <c:pt idx="24">
                  <c:v>863.28258391338693</c:v>
                </c:pt>
                <c:pt idx="25">
                  <c:v>861.17911806263635</c:v>
                </c:pt>
                <c:pt idx="26">
                  <c:v>861.17911806263635</c:v>
                </c:pt>
                <c:pt idx="27">
                  <c:v>841.21903628585653</c:v>
                </c:pt>
                <c:pt idx="28">
                  <c:v>841.21903628585653</c:v>
                </c:pt>
                <c:pt idx="29">
                  <c:v>840.21728676719886</c:v>
                </c:pt>
                <c:pt idx="30">
                  <c:v>840.21728676719886</c:v>
                </c:pt>
                <c:pt idx="31">
                  <c:v>830.46169709107028</c:v>
                </c:pt>
                <c:pt idx="32">
                  <c:v>830.46169709107028</c:v>
                </c:pt>
                <c:pt idx="33">
                  <c:v>829.8486880044112</c:v>
                </c:pt>
                <c:pt idx="34">
                  <c:v>829.8486880044112</c:v>
                </c:pt>
                <c:pt idx="35">
                  <c:v>819.07357724054077</c:v>
                </c:pt>
                <c:pt idx="36">
                  <c:v>819.07357724054077</c:v>
                </c:pt>
                <c:pt idx="37">
                  <c:v>812.73433072920375</c:v>
                </c:pt>
                <c:pt idx="38">
                  <c:v>812.73433072920375</c:v>
                </c:pt>
                <c:pt idx="39">
                  <c:v>805.24690058395777</c:v>
                </c:pt>
                <c:pt idx="40">
                  <c:v>805.24690058395777</c:v>
                </c:pt>
                <c:pt idx="41">
                  <c:v>804.7906506576652</c:v>
                </c:pt>
                <c:pt idx="42">
                  <c:v>804.7906506576652</c:v>
                </c:pt>
                <c:pt idx="43">
                  <c:v>804.64824258591341</c:v>
                </c:pt>
                <c:pt idx="44">
                  <c:v>804.64824258591341</c:v>
                </c:pt>
                <c:pt idx="45">
                  <c:v>796.65222749018187</c:v>
                </c:pt>
                <c:pt idx="46">
                  <c:v>796.65222749018187</c:v>
                </c:pt>
                <c:pt idx="47">
                  <c:v>795.08645078268182</c:v>
                </c:pt>
                <c:pt idx="48">
                  <c:v>795.08645078268182</c:v>
                </c:pt>
                <c:pt idx="49">
                  <c:v>468.14886329512569</c:v>
                </c:pt>
                <c:pt idx="50">
                  <c:v>468.14886329512569</c:v>
                </c:pt>
                <c:pt idx="51">
                  <c:v>466.3068885414034</c:v>
                </c:pt>
                <c:pt idx="52">
                  <c:v>466.3068885414034</c:v>
                </c:pt>
                <c:pt idx="53">
                  <c:v>460.38363360763191</c:v>
                </c:pt>
                <c:pt idx="54">
                  <c:v>460.38363360763191</c:v>
                </c:pt>
                <c:pt idx="55">
                  <c:v>455.26549856754383</c:v>
                </c:pt>
                <c:pt idx="56">
                  <c:v>455.26549856754383</c:v>
                </c:pt>
                <c:pt idx="57">
                  <c:v>446.27852713139623</c:v>
                </c:pt>
                <c:pt idx="58">
                  <c:v>446.27852713139623</c:v>
                </c:pt>
                <c:pt idx="59">
                  <c:v>442.78980426794436</c:v>
                </c:pt>
                <c:pt idx="60">
                  <c:v>442.78980426794436</c:v>
                </c:pt>
                <c:pt idx="61">
                  <c:v>430.80035827310957</c:v>
                </c:pt>
                <c:pt idx="62">
                  <c:v>430.80035827310957</c:v>
                </c:pt>
                <c:pt idx="63">
                  <c:v>428.48131091669126</c:v>
                </c:pt>
                <c:pt idx="64">
                  <c:v>428.48131091669126</c:v>
                </c:pt>
                <c:pt idx="65">
                  <c:v>427.57490667924412</c:v>
                </c:pt>
                <c:pt idx="66">
                  <c:v>427.57490667924412</c:v>
                </c:pt>
                <c:pt idx="67">
                  <c:v>420.1480872417942</c:v>
                </c:pt>
                <c:pt idx="68">
                  <c:v>420.1480872417942</c:v>
                </c:pt>
                <c:pt idx="69">
                  <c:v>418.00667180710724</c:v>
                </c:pt>
                <c:pt idx="70">
                  <c:v>418.00667180710724</c:v>
                </c:pt>
                <c:pt idx="71">
                  <c:v>412.26679213676135</c:v>
                </c:pt>
                <c:pt idx="72">
                  <c:v>412.26679213676135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3-41B6-BCC4-26A9CC119CBF}"/>
            </c:ext>
          </c:extLst>
        </c:ser>
        <c:ser>
          <c:idx val="0"/>
          <c:order val="2"/>
          <c:tx>
            <c:strRef>
              <c:f>LU!$AF$534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LU!$AE$535:$AE$558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1183</c:v>
                </c:pt>
                <c:pt idx="4" formatCode="0">
                  <c:v>1183</c:v>
                </c:pt>
                <c:pt idx="5" formatCode="0">
                  <c:v>2184</c:v>
                </c:pt>
                <c:pt idx="6" formatCode="0">
                  <c:v>2184</c:v>
                </c:pt>
                <c:pt idx="7" formatCode="0">
                  <c:v>2261</c:v>
                </c:pt>
                <c:pt idx="8" formatCode="0">
                  <c:v>2261</c:v>
                </c:pt>
                <c:pt idx="9" formatCode="0">
                  <c:v>3185</c:v>
                </c:pt>
                <c:pt idx="10" formatCode="0">
                  <c:v>3185</c:v>
                </c:pt>
                <c:pt idx="11" formatCode="0">
                  <c:v>4032</c:v>
                </c:pt>
                <c:pt idx="12" formatCode="0">
                  <c:v>4032</c:v>
                </c:pt>
                <c:pt idx="13" formatCode="0">
                  <c:v>4152</c:v>
                </c:pt>
                <c:pt idx="14" formatCode="0">
                  <c:v>4152</c:v>
                </c:pt>
                <c:pt idx="15" formatCode="0">
                  <c:v>5592</c:v>
                </c:pt>
                <c:pt idx="16" formatCode="0">
                  <c:v>5592</c:v>
                </c:pt>
                <c:pt idx="17" formatCode="0">
                  <c:v>5669</c:v>
                </c:pt>
                <c:pt idx="18" formatCode="0">
                  <c:v>5669</c:v>
                </c:pt>
                <c:pt idx="19" formatCode="0">
                  <c:v>6593</c:v>
                </c:pt>
                <c:pt idx="20" formatCode="0">
                  <c:v>6593</c:v>
                </c:pt>
                <c:pt idx="21" formatCode="0">
                  <c:v>7440</c:v>
                </c:pt>
                <c:pt idx="22" formatCode="0">
                  <c:v>7440</c:v>
                </c:pt>
                <c:pt idx="23" formatCode="0">
                  <c:v>8760</c:v>
                </c:pt>
              </c:numCache>
            </c:numRef>
          </c:xVal>
          <c:yVal>
            <c:numRef>
              <c:f>LU!$AF$535:$AF$558</c:f>
              <c:numCache>
                <c:formatCode>0</c:formatCode>
                <c:ptCount val="24"/>
                <c:pt idx="0">
                  <c:v>8.9999999999999998E-4</c:v>
                </c:pt>
                <c:pt idx="1">
                  <c:v>8.9999999999999998E-4</c:v>
                </c:pt>
                <c:pt idx="2">
                  <c:v>8.0000000000000004E-4</c:v>
                </c:pt>
                <c:pt idx="3">
                  <c:v>8.0000000000000004E-4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5.9999999999999995E-4</c:v>
                </c:pt>
                <c:pt idx="7">
                  <c:v>5.9999999999999995E-4</c:v>
                </c:pt>
                <c:pt idx="8">
                  <c:v>5.0000000000000001E-4</c:v>
                </c:pt>
                <c:pt idx="9">
                  <c:v>5.0000000000000001E-4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2.9999999999999997E-4</c:v>
                </c:pt>
                <c:pt idx="13">
                  <c:v>2.9999999999999997E-4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1.4999999999999999E-4</c:v>
                </c:pt>
                <c:pt idx="17">
                  <c:v>1.4999999999999999E-4</c:v>
                </c:pt>
                <c:pt idx="18">
                  <c:v>1.3999999999999999E-4</c:v>
                </c:pt>
                <c:pt idx="19">
                  <c:v>1.3999999999999999E-4</c:v>
                </c:pt>
                <c:pt idx="20">
                  <c:v>1.2999999999999999E-4</c:v>
                </c:pt>
                <c:pt idx="21">
                  <c:v>1.2999999999999999E-4</c:v>
                </c:pt>
                <c:pt idx="22">
                  <c:v>1E-4</c:v>
                </c:pt>
                <c:pt idx="23">
                  <c:v>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73-41B6-BCC4-26A9CC119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18048"/>
        <c:axId val="1"/>
      </c:scatterChart>
      <c:valAx>
        <c:axId val="99321804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18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2906289177766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8610951528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LV!$U$534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LV!$T$535:$T$558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2532</c:v>
                </c:pt>
                <c:pt idx="8" formatCode="0">
                  <c:v>2532</c:v>
                </c:pt>
                <c:pt idx="9" formatCode="0">
                  <c:v>2609</c:v>
                </c:pt>
                <c:pt idx="10" formatCode="0">
                  <c:v>2609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LV!$U$535:$U$558</c:f>
              <c:numCache>
                <c:formatCode>0</c:formatCode>
                <c:ptCount val="24"/>
                <c:pt idx="0">
                  <c:v>862.16168072892538</c:v>
                </c:pt>
                <c:pt idx="1">
                  <c:v>862.16168072892538</c:v>
                </c:pt>
                <c:pt idx="2">
                  <c:v>804.276184038152</c:v>
                </c:pt>
                <c:pt idx="3">
                  <c:v>804.276184038152</c:v>
                </c:pt>
                <c:pt idx="4">
                  <c:v>771.72978892670733</c:v>
                </c:pt>
                <c:pt idx="5">
                  <c:v>771.72978892670733</c:v>
                </c:pt>
                <c:pt idx="6">
                  <c:v>724.07865988411902</c:v>
                </c:pt>
                <c:pt idx="7">
                  <c:v>724.07865988411902</c:v>
                </c:pt>
                <c:pt idx="8">
                  <c:v>718.84498812074662</c:v>
                </c:pt>
                <c:pt idx="9">
                  <c:v>718.84498812074662</c:v>
                </c:pt>
                <c:pt idx="10">
                  <c:v>698.29249443236517</c:v>
                </c:pt>
                <c:pt idx="11">
                  <c:v>698.29249443236517</c:v>
                </c:pt>
                <c:pt idx="12">
                  <c:v>647.8059363089186</c:v>
                </c:pt>
                <c:pt idx="13">
                  <c:v>647.8059363089186</c:v>
                </c:pt>
                <c:pt idx="14">
                  <c:v>630.09323612299318</c:v>
                </c:pt>
                <c:pt idx="15">
                  <c:v>630.09323612299318</c:v>
                </c:pt>
                <c:pt idx="16">
                  <c:v>360.71320171345343</c:v>
                </c:pt>
                <c:pt idx="17">
                  <c:v>360.71320171345343</c:v>
                </c:pt>
                <c:pt idx="18">
                  <c:v>316.91864411464525</c:v>
                </c:pt>
                <c:pt idx="19">
                  <c:v>316.91864411464525</c:v>
                </c:pt>
                <c:pt idx="20">
                  <c:v>280.97514131045136</c:v>
                </c:pt>
                <c:pt idx="21">
                  <c:v>280.97514131045136</c:v>
                </c:pt>
                <c:pt idx="22">
                  <c:v>279.35324340644502</c:v>
                </c:pt>
                <c:pt idx="23">
                  <c:v>279.35324340644502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B-4B1E-B508-ED0170602E50}"/>
            </c:ext>
          </c:extLst>
        </c:ser>
        <c:ser>
          <c:idx val="1"/>
          <c:order val="1"/>
          <c:tx>
            <c:strRef>
              <c:f>LV!$J$534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LV!$I$534:$I$606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942.91666666666663</c:v>
                </c:pt>
                <c:pt idx="23" formatCode="0">
                  <c:v>942.91666666666663</c:v>
                </c:pt>
                <c:pt idx="24" formatCode="0">
                  <c:v>1277.5</c:v>
                </c:pt>
                <c:pt idx="25" formatCode="0">
                  <c:v>1277.5</c:v>
                </c:pt>
                <c:pt idx="26" formatCode="0">
                  <c:v>1612.0833333333335</c:v>
                </c:pt>
                <c:pt idx="27" formatCode="0">
                  <c:v>1612.0833333333335</c:v>
                </c:pt>
                <c:pt idx="28" formatCode="0">
                  <c:v>1642.5000000000002</c:v>
                </c:pt>
                <c:pt idx="29" formatCode="0">
                  <c:v>1642.5000000000002</c:v>
                </c:pt>
                <c:pt idx="30" formatCode="0">
                  <c:v>1977.0833333333335</c:v>
                </c:pt>
                <c:pt idx="31" formatCode="0">
                  <c:v>1977.0833333333335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2646.2500000000005</c:v>
                </c:pt>
                <c:pt idx="35" formatCode="0">
                  <c:v>2646.2500000000005</c:v>
                </c:pt>
                <c:pt idx="36" formatCode="0">
                  <c:v>2676.666666666667</c:v>
                </c:pt>
                <c:pt idx="37" formatCode="0">
                  <c:v>2676.666666666667</c:v>
                </c:pt>
                <c:pt idx="38" formatCode="0">
                  <c:v>3011.2500000000005</c:v>
                </c:pt>
                <c:pt idx="39" formatCode="0">
                  <c:v>3011.2500000000005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LV!$J$534:$J$606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902.05363237021493</c:v>
                </c:pt>
                <c:pt idx="2">
                  <c:v>902.05363237021493</c:v>
                </c:pt>
                <c:pt idx="3">
                  <c:v>885.20763266912797</c:v>
                </c:pt>
                <c:pt idx="4">
                  <c:v>885.20763266912797</c:v>
                </c:pt>
                <c:pt idx="5">
                  <c:v>809.92561676243758</c:v>
                </c:pt>
                <c:pt idx="6">
                  <c:v>809.92561676243758</c:v>
                </c:pt>
                <c:pt idx="7">
                  <c:v>808.52365258188547</c:v>
                </c:pt>
                <c:pt idx="8">
                  <c:v>808.52365258188547</c:v>
                </c:pt>
                <c:pt idx="9">
                  <c:v>806.34280226191981</c:v>
                </c:pt>
                <c:pt idx="10">
                  <c:v>806.34280226191981</c:v>
                </c:pt>
                <c:pt idx="11">
                  <c:v>792.71035406319004</c:v>
                </c:pt>
                <c:pt idx="12">
                  <c:v>792.71035406319004</c:v>
                </c:pt>
                <c:pt idx="13">
                  <c:v>791.71572070165041</c:v>
                </c:pt>
                <c:pt idx="14">
                  <c:v>791.71572070165041</c:v>
                </c:pt>
                <c:pt idx="15">
                  <c:v>787.38875852594458</c:v>
                </c:pt>
                <c:pt idx="16">
                  <c:v>787.38875852594458</c:v>
                </c:pt>
                <c:pt idx="17">
                  <c:v>778.5121724779159</c:v>
                </c:pt>
                <c:pt idx="18">
                  <c:v>778.5121724779159</c:v>
                </c:pt>
                <c:pt idx="19">
                  <c:v>763.51921903923551</c:v>
                </c:pt>
                <c:pt idx="20">
                  <c:v>763.51921903923551</c:v>
                </c:pt>
                <c:pt idx="21">
                  <c:v>735.9892506006812</c:v>
                </c:pt>
                <c:pt idx="22">
                  <c:v>735.9892506006812</c:v>
                </c:pt>
                <c:pt idx="23">
                  <c:v>729.06684245141105</c:v>
                </c:pt>
                <c:pt idx="24">
                  <c:v>729.06684245141105</c:v>
                </c:pt>
                <c:pt idx="25">
                  <c:v>727.66728423398126</c:v>
                </c:pt>
                <c:pt idx="26">
                  <c:v>727.66728423398126</c:v>
                </c:pt>
                <c:pt idx="27">
                  <c:v>712.93245737668519</c:v>
                </c:pt>
                <c:pt idx="28">
                  <c:v>712.93245737668519</c:v>
                </c:pt>
                <c:pt idx="29">
                  <c:v>711.36069655534152</c:v>
                </c:pt>
                <c:pt idx="30">
                  <c:v>711.36069655534152</c:v>
                </c:pt>
                <c:pt idx="31">
                  <c:v>709.19478180045201</c:v>
                </c:pt>
                <c:pt idx="32">
                  <c:v>709.19478180045201</c:v>
                </c:pt>
                <c:pt idx="33">
                  <c:v>700.88685700828853</c:v>
                </c:pt>
                <c:pt idx="34">
                  <c:v>700.88685700828853</c:v>
                </c:pt>
                <c:pt idx="35">
                  <c:v>692.31979784681585</c:v>
                </c:pt>
                <c:pt idx="36">
                  <c:v>692.31979784681585</c:v>
                </c:pt>
                <c:pt idx="37">
                  <c:v>688.17134981574895</c:v>
                </c:pt>
                <c:pt idx="38">
                  <c:v>688.17134981574895</c:v>
                </c:pt>
                <c:pt idx="39">
                  <c:v>670.84428924750978</c:v>
                </c:pt>
                <c:pt idx="40">
                  <c:v>670.84428924750978</c:v>
                </c:pt>
                <c:pt idx="41">
                  <c:v>663.05166127485791</c:v>
                </c:pt>
                <c:pt idx="42">
                  <c:v>663.05166127485791</c:v>
                </c:pt>
                <c:pt idx="43">
                  <c:v>643.12282543640515</c:v>
                </c:pt>
                <c:pt idx="44">
                  <c:v>643.12282543640515</c:v>
                </c:pt>
                <c:pt idx="45">
                  <c:v>624.23419867696214</c:v>
                </c:pt>
                <c:pt idx="46">
                  <c:v>624.23419867696214</c:v>
                </c:pt>
                <c:pt idx="47">
                  <c:v>605.68096627115028</c:v>
                </c:pt>
                <c:pt idx="48">
                  <c:v>605.68096627115028</c:v>
                </c:pt>
                <c:pt idx="49">
                  <c:v>373.36899167891767</c:v>
                </c:pt>
                <c:pt idx="50">
                  <c:v>373.36899167891767</c:v>
                </c:pt>
                <c:pt idx="51">
                  <c:v>368.52478865787822</c:v>
                </c:pt>
                <c:pt idx="52">
                  <c:v>368.52478865787822</c:v>
                </c:pt>
                <c:pt idx="53">
                  <c:v>355.80639404577403</c:v>
                </c:pt>
                <c:pt idx="54">
                  <c:v>355.80639404577403</c:v>
                </c:pt>
                <c:pt idx="55">
                  <c:v>346.24170057915694</c:v>
                </c:pt>
                <c:pt idx="56">
                  <c:v>346.24170057915694</c:v>
                </c:pt>
                <c:pt idx="57">
                  <c:v>326.73902363397264</c:v>
                </c:pt>
                <c:pt idx="58">
                  <c:v>326.73902363397264</c:v>
                </c:pt>
                <c:pt idx="59">
                  <c:v>321.73587468101636</c:v>
                </c:pt>
                <c:pt idx="60">
                  <c:v>321.73587468101636</c:v>
                </c:pt>
                <c:pt idx="61">
                  <c:v>295.44517403299966</c:v>
                </c:pt>
                <c:pt idx="62">
                  <c:v>295.44517403299966</c:v>
                </c:pt>
                <c:pt idx="63">
                  <c:v>295.44362125798557</c:v>
                </c:pt>
                <c:pt idx="64">
                  <c:v>295.44362125798557</c:v>
                </c:pt>
                <c:pt idx="65">
                  <c:v>288.62257350310369</c:v>
                </c:pt>
                <c:pt idx="66">
                  <c:v>288.62257350310369</c:v>
                </c:pt>
                <c:pt idx="67">
                  <c:v>279.35495566867985</c:v>
                </c:pt>
                <c:pt idx="68">
                  <c:v>279.35495566867985</c:v>
                </c:pt>
                <c:pt idx="69">
                  <c:v>261.53638376757056</c:v>
                </c:pt>
                <c:pt idx="70">
                  <c:v>261.53638376757056</c:v>
                </c:pt>
                <c:pt idx="71">
                  <c:v>259.60410753404119</c:v>
                </c:pt>
                <c:pt idx="72">
                  <c:v>259.60410753404119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7B-4B1E-B508-ED0170602E50}"/>
            </c:ext>
          </c:extLst>
        </c:ser>
        <c:ser>
          <c:idx val="0"/>
          <c:order val="2"/>
          <c:tx>
            <c:strRef>
              <c:f>LV!$AF$534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LV!$AE$535:$AE$558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2213</c:v>
                </c:pt>
                <c:pt idx="12" formatCode="0">
                  <c:v>2213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LV!$AF$535:$AF$558</c:f>
              <c:numCache>
                <c:formatCode>0</c:formatCode>
                <c:ptCount val="24"/>
                <c:pt idx="0">
                  <c:v>1295.8752344394045</c:v>
                </c:pt>
                <c:pt idx="1">
                  <c:v>1295.8752344394045</c:v>
                </c:pt>
                <c:pt idx="2">
                  <c:v>1235.8214166218372</c:v>
                </c:pt>
                <c:pt idx="3">
                  <c:v>1235.8214166218372</c:v>
                </c:pt>
                <c:pt idx="4">
                  <c:v>1233.9402360857405</c:v>
                </c:pt>
                <c:pt idx="5">
                  <c:v>1233.9402360857405</c:v>
                </c:pt>
                <c:pt idx="6">
                  <c:v>968.12196341899221</c:v>
                </c:pt>
                <c:pt idx="7">
                  <c:v>968.12196341899221</c:v>
                </c:pt>
                <c:pt idx="8">
                  <c:v>608.52353907593522</c:v>
                </c:pt>
                <c:pt idx="9">
                  <c:v>608.52353907593522</c:v>
                </c:pt>
                <c:pt idx="10">
                  <c:v>602.53108423940125</c:v>
                </c:pt>
                <c:pt idx="11">
                  <c:v>602.53108423940125</c:v>
                </c:pt>
                <c:pt idx="12">
                  <c:v>584.86324255947079</c:v>
                </c:pt>
                <c:pt idx="13">
                  <c:v>584.86324255947079</c:v>
                </c:pt>
                <c:pt idx="14">
                  <c:v>507.18701059539234</c:v>
                </c:pt>
                <c:pt idx="15">
                  <c:v>507.18701059539234</c:v>
                </c:pt>
                <c:pt idx="16">
                  <c:v>428.41592612560254</c:v>
                </c:pt>
                <c:pt idx="17">
                  <c:v>428.41592612560254</c:v>
                </c:pt>
                <c:pt idx="18">
                  <c:v>428.41556612560254</c:v>
                </c:pt>
                <c:pt idx="19">
                  <c:v>428.41556612560254</c:v>
                </c:pt>
                <c:pt idx="20">
                  <c:v>401.06632825768105</c:v>
                </c:pt>
                <c:pt idx="21">
                  <c:v>401.06632825768105</c:v>
                </c:pt>
                <c:pt idx="22">
                  <c:v>371.66220023746718</c:v>
                </c:pt>
                <c:pt idx="23">
                  <c:v>371.66220023746718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7B-4B1E-B508-ED017060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26784"/>
        <c:axId val="1"/>
      </c:scatterChart>
      <c:valAx>
        <c:axId val="99322678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3583071427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79230171334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26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84201699946169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7988510329098518E-2"/>
          <c:y val="0.11610427244693966"/>
          <c:w val="0.88310419513229377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MT!$U$534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MT!$T$535:$T$558</c:f>
              <c:numCache>
                <c:formatCode>General</c:formatCode>
                <c:ptCount val="24"/>
                <c:pt idx="0">
                  <c:v>0</c:v>
                </c:pt>
                <c:pt idx="1">
                  <c:v>91</c:v>
                </c:pt>
                <c:pt idx="2">
                  <c:v>91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1212</c:v>
                </c:pt>
                <c:pt idx="6" formatCode="0">
                  <c:v>1212</c:v>
                </c:pt>
                <c:pt idx="7" formatCode="0">
                  <c:v>1289</c:v>
                </c:pt>
                <c:pt idx="8" formatCode="0">
                  <c:v>1289</c:v>
                </c:pt>
                <c:pt idx="9" formatCode="0">
                  <c:v>1366</c:v>
                </c:pt>
                <c:pt idx="10" formatCode="0">
                  <c:v>1366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MT!$U$535:$U$558</c:f>
              <c:numCache>
                <c:formatCode>0</c:formatCode>
                <c:ptCount val="24"/>
                <c:pt idx="0">
                  <c:v>401.92698773724237</c:v>
                </c:pt>
                <c:pt idx="1">
                  <c:v>401.92698773724237</c:v>
                </c:pt>
                <c:pt idx="2">
                  <c:v>360.76909513095381</c:v>
                </c:pt>
                <c:pt idx="3">
                  <c:v>360.76909513095381</c:v>
                </c:pt>
                <c:pt idx="4">
                  <c:v>357.4356730655735</c:v>
                </c:pt>
                <c:pt idx="5">
                  <c:v>357.4356730655735</c:v>
                </c:pt>
                <c:pt idx="6">
                  <c:v>334.27111098877629</c:v>
                </c:pt>
                <c:pt idx="7">
                  <c:v>334.27111098877629</c:v>
                </c:pt>
                <c:pt idx="8">
                  <c:v>327.61807369992295</c:v>
                </c:pt>
                <c:pt idx="9">
                  <c:v>327.61807369992295</c:v>
                </c:pt>
                <c:pt idx="10">
                  <c:v>322.46641349110001</c:v>
                </c:pt>
                <c:pt idx="11">
                  <c:v>322.46641349110001</c:v>
                </c:pt>
                <c:pt idx="12">
                  <c:v>298.09384283476351</c:v>
                </c:pt>
                <c:pt idx="13">
                  <c:v>298.09384283476351</c:v>
                </c:pt>
                <c:pt idx="14">
                  <c:v>292.59767538516041</c:v>
                </c:pt>
                <c:pt idx="15">
                  <c:v>292.59767538516041</c:v>
                </c:pt>
                <c:pt idx="16">
                  <c:v>97.027763883342061</c:v>
                </c:pt>
                <c:pt idx="17">
                  <c:v>97.027763883342061</c:v>
                </c:pt>
                <c:pt idx="18">
                  <c:v>87.136493043084087</c:v>
                </c:pt>
                <c:pt idx="19">
                  <c:v>87.136493043084087</c:v>
                </c:pt>
                <c:pt idx="20">
                  <c:v>83.701529464344858</c:v>
                </c:pt>
                <c:pt idx="21">
                  <c:v>83.701529464344858</c:v>
                </c:pt>
                <c:pt idx="22">
                  <c:v>82.077003657884177</c:v>
                </c:pt>
                <c:pt idx="23">
                  <c:v>82.077003657884177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5-4B8F-B94F-E1D0C62C4266}"/>
            </c:ext>
          </c:extLst>
        </c:ser>
        <c:ser>
          <c:idx val="1"/>
          <c:order val="1"/>
          <c:tx>
            <c:strRef>
              <c:f>MT!$J$534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MT!$I$534:$I$606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790.83333333333348</c:v>
                </c:pt>
                <c:pt idx="13" formatCode="0">
                  <c:v>790.83333333333348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1247.0833333333335</c:v>
                </c:pt>
                <c:pt idx="23" formatCode="0">
                  <c:v>1247.0833333333335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1946.6666666666672</c:v>
                </c:pt>
                <c:pt idx="29" formatCode="0">
                  <c:v>1946.6666666666672</c:v>
                </c:pt>
                <c:pt idx="30" formatCode="0">
                  <c:v>1977.0833333333339</c:v>
                </c:pt>
                <c:pt idx="31" formatCode="0">
                  <c:v>1977.0833333333339</c:v>
                </c:pt>
                <c:pt idx="32" formatCode="0">
                  <c:v>2311.6666666666674</c:v>
                </c:pt>
                <c:pt idx="33" formatCode="0">
                  <c:v>2311.6666666666674</c:v>
                </c:pt>
                <c:pt idx="34" formatCode="0">
                  <c:v>2342.0833333333339</c:v>
                </c:pt>
                <c:pt idx="35" formatCode="0">
                  <c:v>2342.0833333333339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MT!$J$534:$J$606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414.21956406366309</c:v>
                </c:pt>
                <c:pt idx="2">
                  <c:v>414.21956406366309</c:v>
                </c:pt>
                <c:pt idx="3">
                  <c:v>412.47678341566791</c:v>
                </c:pt>
                <c:pt idx="4">
                  <c:v>412.47678341566791</c:v>
                </c:pt>
                <c:pt idx="5">
                  <c:v>375.78110624414467</c:v>
                </c:pt>
                <c:pt idx="6">
                  <c:v>375.78110624414467</c:v>
                </c:pt>
                <c:pt idx="7">
                  <c:v>371.01606470893091</c:v>
                </c:pt>
                <c:pt idx="8">
                  <c:v>371.01606470893091</c:v>
                </c:pt>
                <c:pt idx="9">
                  <c:v>368.19195324667766</c:v>
                </c:pt>
                <c:pt idx="10">
                  <c:v>368.19195324667766</c:v>
                </c:pt>
                <c:pt idx="11">
                  <c:v>366.66632059817135</c:v>
                </c:pt>
                <c:pt idx="12">
                  <c:v>366.66632059817135</c:v>
                </c:pt>
                <c:pt idx="13">
                  <c:v>365.55757328946055</c:v>
                </c:pt>
                <c:pt idx="14">
                  <c:v>365.55757328946055</c:v>
                </c:pt>
                <c:pt idx="15">
                  <c:v>363.5994607663647</c:v>
                </c:pt>
                <c:pt idx="16">
                  <c:v>363.5994607663647</c:v>
                </c:pt>
                <c:pt idx="17">
                  <c:v>353.82984838563442</c:v>
                </c:pt>
                <c:pt idx="18">
                  <c:v>353.82984838563442</c:v>
                </c:pt>
                <c:pt idx="19">
                  <c:v>349.93063027726902</c:v>
                </c:pt>
                <c:pt idx="20">
                  <c:v>349.93063027726902</c:v>
                </c:pt>
                <c:pt idx="21">
                  <c:v>334.51091790201741</c:v>
                </c:pt>
                <c:pt idx="22">
                  <c:v>334.51091790201741</c:v>
                </c:pt>
                <c:pt idx="23">
                  <c:v>331.72043118915326</c:v>
                </c:pt>
                <c:pt idx="24">
                  <c:v>331.72043118915326</c:v>
                </c:pt>
                <c:pt idx="25">
                  <c:v>326.82649725450341</c:v>
                </c:pt>
                <c:pt idx="26">
                  <c:v>326.82649725450341</c:v>
                </c:pt>
                <c:pt idx="27">
                  <c:v>326.54363937422823</c:v>
                </c:pt>
                <c:pt idx="28">
                  <c:v>326.54363937422823</c:v>
                </c:pt>
                <c:pt idx="29">
                  <c:v>325.90883396371834</c:v>
                </c:pt>
                <c:pt idx="30">
                  <c:v>325.90883396371834</c:v>
                </c:pt>
                <c:pt idx="31">
                  <c:v>323.83236387373762</c:v>
                </c:pt>
                <c:pt idx="32">
                  <c:v>323.83236387373762</c:v>
                </c:pt>
                <c:pt idx="33">
                  <c:v>322.72112777075864</c:v>
                </c:pt>
                <c:pt idx="34">
                  <c:v>322.72112777075864</c:v>
                </c:pt>
                <c:pt idx="35">
                  <c:v>319.77803691824215</c:v>
                </c:pt>
                <c:pt idx="36">
                  <c:v>319.77803691824215</c:v>
                </c:pt>
                <c:pt idx="37">
                  <c:v>316.28994064041058</c:v>
                </c:pt>
                <c:pt idx="38">
                  <c:v>316.28994064041058</c:v>
                </c:pt>
                <c:pt idx="39">
                  <c:v>312.71938154853439</c:v>
                </c:pt>
                <c:pt idx="40">
                  <c:v>312.71938154853439</c:v>
                </c:pt>
                <c:pt idx="41">
                  <c:v>291.74079954232951</c:v>
                </c:pt>
                <c:pt idx="42">
                  <c:v>291.74079954232951</c:v>
                </c:pt>
                <c:pt idx="43">
                  <c:v>290.82724946866574</c:v>
                </c:pt>
                <c:pt idx="44">
                  <c:v>290.82724946866574</c:v>
                </c:pt>
                <c:pt idx="45">
                  <c:v>288.00925986917235</c:v>
                </c:pt>
                <c:pt idx="46">
                  <c:v>288.00925986917235</c:v>
                </c:pt>
                <c:pt idx="47">
                  <c:v>285.56996226388628</c:v>
                </c:pt>
                <c:pt idx="48">
                  <c:v>285.56996226388628</c:v>
                </c:pt>
                <c:pt idx="49">
                  <c:v>100.75405699391625</c:v>
                </c:pt>
                <c:pt idx="50">
                  <c:v>100.75405699391625</c:v>
                </c:pt>
                <c:pt idx="51">
                  <c:v>97.756504586618675</c:v>
                </c:pt>
                <c:pt idx="52">
                  <c:v>97.756504586618675</c:v>
                </c:pt>
                <c:pt idx="53">
                  <c:v>95.117578642420057</c:v>
                </c:pt>
                <c:pt idx="54">
                  <c:v>95.117578642420057</c:v>
                </c:pt>
                <c:pt idx="55">
                  <c:v>92.659666235119872</c:v>
                </c:pt>
                <c:pt idx="56">
                  <c:v>92.659666235119872</c:v>
                </c:pt>
                <c:pt idx="57">
                  <c:v>89.605635828727287</c:v>
                </c:pt>
                <c:pt idx="58">
                  <c:v>89.605635828727287</c:v>
                </c:pt>
                <c:pt idx="59">
                  <c:v>87.860814502559592</c:v>
                </c:pt>
                <c:pt idx="60">
                  <c:v>87.860814502559592</c:v>
                </c:pt>
                <c:pt idx="61">
                  <c:v>85.824254191540945</c:v>
                </c:pt>
                <c:pt idx="62">
                  <c:v>85.824254191540945</c:v>
                </c:pt>
                <c:pt idx="63">
                  <c:v>85.672984782052396</c:v>
                </c:pt>
                <c:pt idx="64">
                  <c:v>85.672984782052396</c:v>
                </c:pt>
                <c:pt idx="65">
                  <c:v>83.230248554568917</c:v>
                </c:pt>
                <c:pt idx="66">
                  <c:v>83.230248554568917</c:v>
                </c:pt>
                <c:pt idx="67">
                  <c:v>83.226838444186626</c:v>
                </c:pt>
                <c:pt idx="68">
                  <c:v>83.226838444186626</c:v>
                </c:pt>
                <c:pt idx="69">
                  <c:v>82.918319069471579</c:v>
                </c:pt>
                <c:pt idx="70">
                  <c:v>82.918319069471579</c:v>
                </c:pt>
                <c:pt idx="71">
                  <c:v>78.530344744160217</c:v>
                </c:pt>
                <c:pt idx="72">
                  <c:v>78.530344744160217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35-4B8F-B94F-E1D0C62C4266}"/>
            </c:ext>
          </c:extLst>
        </c:ser>
        <c:ser>
          <c:idx val="0"/>
          <c:order val="2"/>
          <c:tx>
            <c:strRef>
              <c:f>MT!$AF$534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MT!$AE$535:$AE$558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1001</c:v>
                </c:pt>
                <c:pt idx="2">
                  <c:v>1001</c:v>
                </c:pt>
                <c:pt idx="3" formatCode="0">
                  <c:v>1078</c:v>
                </c:pt>
                <c:pt idx="4" formatCode="0">
                  <c:v>1078</c:v>
                </c:pt>
                <c:pt idx="5" formatCode="0">
                  <c:v>1169</c:v>
                </c:pt>
                <c:pt idx="6" formatCode="0">
                  <c:v>1169</c:v>
                </c:pt>
                <c:pt idx="7" formatCode="0">
                  <c:v>2016</c:v>
                </c:pt>
                <c:pt idx="8" formatCode="0">
                  <c:v>2016</c:v>
                </c:pt>
                <c:pt idx="9" formatCode="0">
                  <c:v>2863</c:v>
                </c:pt>
                <c:pt idx="10" formatCode="0">
                  <c:v>2863</c:v>
                </c:pt>
                <c:pt idx="11" formatCode="0">
                  <c:v>4183</c:v>
                </c:pt>
                <c:pt idx="12" formatCode="0">
                  <c:v>4183</c:v>
                </c:pt>
                <c:pt idx="13" formatCode="0">
                  <c:v>4260</c:v>
                </c:pt>
                <c:pt idx="14" formatCode="0">
                  <c:v>4260</c:v>
                </c:pt>
                <c:pt idx="15" formatCode="0">
                  <c:v>5352</c:v>
                </c:pt>
                <c:pt idx="16" formatCode="0">
                  <c:v>5352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6912</c:v>
                </c:pt>
                <c:pt idx="20" formatCode="0">
                  <c:v>6912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MT!$AF$535:$AF$558</c:f>
              <c:numCache>
                <c:formatCode>0</c:formatCode>
                <c:ptCount val="24"/>
                <c:pt idx="0">
                  <c:v>285.16526841033641</c:v>
                </c:pt>
                <c:pt idx="1">
                  <c:v>285.16526841033641</c:v>
                </c:pt>
                <c:pt idx="2">
                  <c:v>284.52521695583334</c:v>
                </c:pt>
                <c:pt idx="3">
                  <c:v>284.52521695583334</c:v>
                </c:pt>
                <c:pt idx="4">
                  <c:v>269.9999374821158</c:v>
                </c:pt>
                <c:pt idx="5">
                  <c:v>269.9999374821158</c:v>
                </c:pt>
                <c:pt idx="6">
                  <c:v>218.6538106724951</c:v>
                </c:pt>
                <c:pt idx="7">
                  <c:v>218.6538106724951</c:v>
                </c:pt>
                <c:pt idx="8">
                  <c:v>215.60308685539937</c:v>
                </c:pt>
                <c:pt idx="9">
                  <c:v>215.60308685539937</c:v>
                </c:pt>
                <c:pt idx="10">
                  <c:v>215.33850659946989</c:v>
                </c:pt>
                <c:pt idx="11">
                  <c:v>215.33850659946989</c:v>
                </c:pt>
                <c:pt idx="12">
                  <c:v>202.62303884905489</c:v>
                </c:pt>
                <c:pt idx="13">
                  <c:v>202.62303884905489</c:v>
                </c:pt>
                <c:pt idx="14">
                  <c:v>200.04709369191187</c:v>
                </c:pt>
                <c:pt idx="15">
                  <c:v>200.04709369191187</c:v>
                </c:pt>
                <c:pt idx="16">
                  <c:v>188.51865624978558</c:v>
                </c:pt>
                <c:pt idx="17">
                  <c:v>188.51865624978558</c:v>
                </c:pt>
                <c:pt idx="18">
                  <c:v>186.47354475657946</c:v>
                </c:pt>
                <c:pt idx="19">
                  <c:v>186.47354475657946</c:v>
                </c:pt>
                <c:pt idx="20">
                  <c:v>159.17641373307183</c:v>
                </c:pt>
                <c:pt idx="21">
                  <c:v>159.17641373307183</c:v>
                </c:pt>
                <c:pt idx="22">
                  <c:v>158.42572490865987</c:v>
                </c:pt>
                <c:pt idx="23">
                  <c:v>158.42572490865987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5-4B8F-B94F-E1D0C62C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7184"/>
        <c:axId val="1"/>
      </c:scatterChart>
      <c:valAx>
        <c:axId val="99323718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217828034653567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71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852549199497582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43156823442183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14103972010011"/>
          <c:y val="0.11610427244693966"/>
          <c:w val="0.8681037509775092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NL!$U$534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NL!$T$535:$T$558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NL!$U$535:$U$558</c:f>
              <c:numCache>
                <c:formatCode>0</c:formatCode>
                <c:ptCount val="24"/>
                <c:pt idx="0">
                  <c:v>16141.281598278518</c:v>
                </c:pt>
                <c:pt idx="1">
                  <c:v>16141.281598278518</c:v>
                </c:pt>
                <c:pt idx="2">
                  <c:v>14830.5487584947</c:v>
                </c:pt>
                <c:pt idx="3">
                  <c:v>14830.5487584947</c:v>
                </c:pt>
                <c:pt idx="4">
                  <c:v>14826.194783673622</c:v>
                </c:pt>
                <c:pt idx="5">
                  <c:v>14826.194783673622</c:v>
                </c:pt>
                <c:pt idx="6">
                  <c:v>14668.017730873362</c:v>
                </c:pt>
                <c:pt idx="7">
                  <c:v>14668.017730873362</c:v>
                </c:pt>
                <c:pt idx="8">
                  <c:v>14667.823993432452</c:v>
                </c:pt>
                <c:pt idx="9">
                  <c:v>14667.823993432452</c:v>
                </c:pt>
                <c:pt idx="10">
                  <c:v>13500.086057418031</c:v>
                </c:pt>
                <c:pt idx="11">
                  <c:v>13500.086057418031</c:v>
                </c:pt>
                <c:pt idx="12">
                  <c:v>13497.353371562154</c:v>
                </c:pt>
                <c:pt idx="13">
                  <c:v>13497.353371562154</c:v>
                </c:pt>
                <c:pt idx="14">
                  <c:v>13349.028838754859</c:v>
                </c:pt>
                <c:pt idx="15">
                  <c:v>13349.028838754859</c:v>
                </c:pt>
                <c:pt idx="16">
                  <c:v>8512.1910791625487</c:v>
                </c:pt>
                <c:pt idx="17">
                  <c:v>8512.1910791625487</c:v>
                </c:pt>
                <c:pt idx="18">
                  <c:v>7837.8437969948054</c:v>
                </c:pt>
                <c:pt idx="19">
                  <c:v>7837.8437969948054</c:v>
                </c:pt>
                <c:pt idx="20">
                  <c:v>7476.8354983032505</c:v>
                </c:pt>
                <c:pt idx="21">
                  <c:v>7476.8354983032505</c:v>
                </c:pt>
                <c:pt idx="22">
                  <c:v>7249.1425645742884</c:v>
                </c:pt>
                <c:pt idx="23">
                  <c:v>7249.1425645742884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D0-4121-92A0-8848E4EA7904}"/>
            </c:ext>
          </c:extLst>
        </c:ser>
        <c:ser>
          <c:idx val="1"/>
          <c:order val="1"/>
          <c:tx>
            <c:strRef>
              <c:f>NL!$J$534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NL!$I$534:$I$606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577.91666666666674</c:v>
                </c:pt>
                <c:pt idx="19" formatCode="0">
                  <c:v>577.91666666666674</c:v>
                </c:pt>
                <c:pt idx="20" formatCode="0">
                  <c:v>912.50000000000011</c:v>
                </c:pt>
                <c:pt idx="21" formatCode="0">
                  <c:v>912.50000000000011</c:v>
                </c:pt>
                <c:pt idx="22" formatCode="0">
                  <c:v>942.91666666666674</c:v>
                </c:pt>
                <c:pt idx="23" formatCode="0">
                  <c:v>942.91666666666674</c:v>
                </c:pt>
                <c:pt idx="24" formatCode="0">
                  <c:v>973.33333333333337</c:v>
                </c:pt>
                <c:pt idx="25" formatCode="0">
                  <c:v>973.33333333333337</c:v>
                </c:pt>
                <c:pt idx="26" formatCode="0">
                  <c:v>1003.75</c:v>
                </c:pt>
                <c:pt idx="27" formatCode="0">
                  <c:v>1003.75</c:v>
                </c:pt>
                <c:pt idx="28" formatCode="0">
                  <c:v>1338.3333333333335</c:v>
                </c:pt>
                <c:pt idx="29" formatCode="0">
                  <c:v>1338.3333333333335</c:v>
                </c:pt>
                <c:pt idx="30" formatCode="0">
                  <c:v>1672.916666666667</c:v>
                </c:pt>
                <c:pt idx="31" formatCode="0">
                  <c:v>1672.916666666667</c:v>
                </c:pt>
                <c:pt idx="32" formatCode="0">
                  <c:v>2007.5000000000005</c:v>
                </c:pt>
                <c:pt idx="33" formatCode="0">
                  <c:v>2007.5000000000005</c:v>
                </c:pt>
                <c:pt idx="34" formatCode="0">
                  <c:v>2037.9166666666672</c:v>
                </c:pt>
                <c:pt idx="35" formatCode="0">
                  <c:v>2037.9166666666672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NL!$J$534:$J$606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16205.916002605523</c:v>
                </c:pt>
                <c:pt idx="2">
                  <c:v>16205.916002605523</c:v>
                </c:pt>
                <c:pt idx="3">
                  <c:v>16146.441074547716</c:v>
                </c:pt>
                <c:pt idx="4">
                  <c:v>16146.441074547716</c:v>
                </c:pt>
                <c:pt idx="5">
                  <c:v>15879.189151379769</c:v>
                </c:pt>
                <c:pt idx="6">
                  <c:v>15879.189151379769</c:v>
                </c:pt>
                <c:pt idx="7">
                  <c:v>15722.435894891234</c:v>
                </c:pt>
                <c:pt idx="8">
                  <c:v>15722.435894891234</c:v>
                </c:pt>
                <c:pt idx="9">
                  <c:v>15537.367496747624</c:v>
                </c:pt>
                <c:pt idx="10">
                  <c:v>15537.367496747624</c:v>
                </c:pt>
                <c:pt idx="11">
                  <c:v>15324.651450515874</c:v>
                </c:pt>
                <c:pt idx="12">
                  <c:v>15324.651450515874</c:v>
                </c:pt>
                <c:pt idx="13">
                  <c:v>15115.146266828446</c:v>
                </c:pt>
                <c:pt idx="14">
                  <c:v>15115.146266828446</c:v>
                </c:pt>
                <c:pt idx="15">
                  <c:v>15028.147575109206</c:v>
                </c:pt>
                <c:pt idx="16">
                  <c:v>15028.147575109206</c:v>
                </c:pt>
                <c:pt idx="17">
                  <c:v>14726.986190341286</c:v>
                </c:pt>
                <c:pt idx="18">
                  <c:v>14726.986190341286</c:v>
                </c:pt>
                <c:pt idx="19">
                  <c:v>14672.134570270277</c:v>
                </c:pt>
                <c:pt idx="20">
                  <c:v>14672.134570270277</c:v>
                </c:pt>
                <c:pt idx="21">
                  <c:v>14631.83651313496</c:v>
                </c:pt>
                <c:pt idx="22">
                  <c:v>14631.83651313496</c:v>
                </c:pt>
                <c:pt idx="23">
                  <c:v>14523.332826795526</c:v>
                </c:pt>
                <c:pt idx="24">
                  <c:v>14523.332826795526</c:v>
                </c:pt>
                <c:pt idx="25">
                  <c:v>14463.325739425229</c:v>
                </c:pt>
                <c:pt idx="26">
                  <c:v>14463.325739425229</c:v>
                </c:pt>
                <c:pt idx="27">
                  <c:v>14436.840604542847</c:v>
                </c:pt>
                <c:pt idx="28">
                  <c:v>14436.840604542847</c:v>
                </c:pt>
                <c:pt idx="29">
                  <c:v>14292.580846157516</c:v>
                </c:pt>
                <c:pt idx="30">
                  <c:v>14292.580846157516</c:v>
                </c:pt>
                <c:pt idx="31">
                  <c:v>14133.734907507443</c:v>
                </c:pt>
                <c:pt idx="32">
                  <c:v>14133.734907507443</c:v>
                </c:pt>
                <c:pt idx="33">
                  <c:v>14062.046543122495</c:v>
                </c:pt>
                <c:pt idx="34">
                  <c:v>14062.046543122495</c:v>
                </c:pt>
                <c:pt idx="35">
                  <c:v>13928.004278714583</c:v>
                </c:pt>
                <c:pt idx="36">
                  <c:v>13928.004278714583</c:v>
                </c:pt>
                <c:pt idx="37">
                  <c:v>13750.157671854387</c:v>
                </c:pt>
                <c:pt idx="38">
                  <c:v>13750.157671854387</c:v>
                </c:pt>
                <c:pt idx="39">
                  <c:v>13680.287417998636</c:v>
                </c:pt>
                <c:pt idx="40">
                  <c:v>13680.287417998636</c:v>
                </c:pt>
                <c:pt idx="41">
                  <c:v>13324.459641413123</c:v>
                </c:pt>
                <c:pt idx="42">
                  <c:v>13324.459641413123</c:v>
                </c:pt>
                <c:pt idx="43">
                  <c:v>13224.566681184408</c:v>
                </c:pt>
                <c:pt idx="44">
                  <c:v>13224.566681184408</c:v>
                </c:pt>
                <c:pt idx="45">
                  <c:v>13168.248605271157</c:v>
                </c:pt>
                <c:pt idx="46">
                  <c:v>13168.248605271157</c:v>
                </c:pt>
                <c:pt idx="47">
                  <c:v>12811.913808732361</c:v>
                </c:pt>
                <c:pt idx="48">
                  <c:v>12811.913808732361</c:v>
                </c:pt>
                <c:pt idx="49">
                  <c:v>8646.6260783826219</c:v>
                </c:pt>
                <c:pt idx="50">
                  <c:v>8646.6260783826219</c:v>
                </c:pt>
                <c:pt idx="51">
                  <c:v>8608.7865270938019</c:v>
                </c:pt>
                <c:pt idx="52">
                  <c:v>8608.7865270938019</c:v>
                </c:pt>
                <c:pt idx="53">
                  <c:v>8400.2636774405128</c:v>
                </c:pt>
                <c:pt idx="54">
                  <c:v>8400.2636774405128</c:v>
                </c:pt>
                <c:pt idx="55">
                  <c:v>8314.3766190755796</c:v>
                </c:pt>
                <c:pt idx="56">
                  <c:v>8314.3766190755796</c:v>
                </c:pt>
                <c:pt idx="57">
                  <c:v>7993.5088627651094</c:v>
                </c:pt>
                <c:pt idx="58">
                  <c:v>7993.5088627651094</c:v>
                </c:pt>
                <c:pt idx="59">
                  <c:v>7986.3942836562865</c:v>
                </c:pt>
                <c:pt idx="60">
                  <c:v>7986.3942836562865</c:v>
                </c:pt>
                <c:pt idx="61">
                  <c:v>7583.2934633857212</c:v>
                </c:pt>
                <c:pt idx="62">
                  <c:v>7583.2934633857212</c:v>
                </c:pt>
                <c:pt idx="63">
                  <c:v>7543.9687469374885</c:v>
                </c:pt>
                <c:pt idx="64">
                  <c:v>7543.9687469374885</c:v>
                </c:pt>
                <c:pt idx="65">
                  <c:v>7429.788374132012</c:v>
                </c:pt>
                <c:pt idx="66">
                  <c:v>7429.788374132012</c:v>
                </c:pt>
                <c:pt idx="67">
                  <c:v>7247.2238624117381</c:v>
                </c:pt>
                <c:pt idx="68">
                  <c:v>7247.2238624117381</c:v>
                </c:pt>
                <c:pt idx="69">
                  <c:v>7181.6600232373667</c:v>
                </c:pt>
                <c:pt idx="70">
                  <c:v>7181.6600232373667</c:v>
                </c:pt>
                <c:pt idx="71">
                  <c:v>7103.5136002888703</c:v>
                </c:pt>
                <c:pt idx="72">
                  <c:v>7103.5136002888703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D0-4121-92A0-8848E4EA7904}"/>
            </c:ext>
          </c:extLst>
        </c:ser>
        <c:ser>
          <c:idx val="0"/>
          <c:order val="2"/>
          <c:tx>
            <c:strRef>
              <c:f>NL!$AF$534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NL!$AE$535:$AE$558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1001</c:v>
                </c:pt>
                <c:pt idx="2">
                  <c:v>1001</c:v>
                </c:pt>
                <c:pt idx="3" formatCode="0">
                  <c:v>1092</c:v>
                </c:pt>
                <c:pt idx="4" formatCode="0">
                  <c:v>1092</c:v>
                </c:pt>
                <c:pt idx="5" formatCode="0">
                  <c:v>1939</c:v>
                </c:pt>
                <c:pt idx="6" formatCode="0">
                  <c:v>1939</c:v>
                </c:pt>
                <c:pt idx="7" formatCode="0">
                  <c:v>2786</c:v>
                </c:pt>
                <c:pt idx="8" formatCode="0">
                  <c:v>2786</c:v>
                </c:pt>
                <c:pt idx="9" formatCode="0">
                  <c:v>2863</c:v>
                </c:pt>
                <c:pt idx="10" formatCode="0">
                  <c:v>2863</c:v>
                </c:pt>
                <c:pt idx="11" formatCode="0">
                  <c:v>2940</c:v>
                </c:pt>
                <c:pt idx="12" formatCode="0">
                  <c:v>2940</c:v>
                </c:pt>
                <c:pt idx="13" formatCode="0">
                  <c:v>4032</c:v>
                </c:pt>
                <c:pt idx="14" formatCode="0">
                  <c:v>4032</c:v>
                </c:pt>
                <c:pt idx="15" formatCode="0">
                  <c:v>5352</c:v>
                </c:pt>
                <c:pt idx="16" formatCode="0">
                  <c:v>5352</c:v>
                </c:pt>
                <c:pt idx="17" formatCode="0">
                  <c:v>6276</c:v>
                </c:pt>
                <c:pt idx="18" formatCode="0">
                  <c:v>6276</c:v>
                </c:pt>
                <c:pt idx="19" formatCode="0">
                  <c:v>7200</c:v>
                </c:pt>
                <c:pt idx="20" formatCode="0">
                  <c:v>7200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NL!$AF$535:$AF$558</c:f>
              <c:numCache>
                <c:formatCode>0</c:formatCode>
                <c:ptCount val="24"/>
                <c:pt idx="0">
                  <c:v>13772.921596920509</c:v>
                </c:pt>
                <c:pt idx="1">
                  <c:v>13772.921596920509</c:v>
                </c:pt>
                <c:pt idx="2">
                  <c:v>13594.720220669693</c:v>
                </c:pt>
                <c:pt idx="3">
                  <c:v>13594.720220669693</c:v>
                </c:pt>
                <c:pt idx="4">
                  <c:v>12117.853390004258</c:v>
                </c:pt>
                <c:pt idx="5">
                  <c:v>12117.853390004258</c:v>
                </c:pt>
                <c:pt idx="6">
                  <c:v>12109.943539733387</c:v>
                </c:pt>
                <c:pt idx="7">
                  <c:v>12109.943539733387</c:v>
                </c:pt>
                <c:pt idx="8">
                  <c:v>11309.19966942897</c:v>
                </c:pt>
                <c:pt idx="9">
                  <c:v>11309.19966942897</c:v>
                </c:pt>
                <c:pt idx="10">
                  <c:v>11301.289999158103</c:v>
                </c:pt>
                <c:pt idx="11">
                  <c:v>11301.289999158103</c:v>
                </c:pt>
                <c:pt idx="12">
                  <c:v>10649.162769231532</c:v>
                </c:pt>
                <c:pt idx="13">
                  <c:v>10649.162769231532</c:v>
                </c:pt>
                <c:pt idx="14">
                  <c:v>10324.669316944237</c:v>
                </c:pt>
                <c:pt idx="15">
                  <c:v>10324.669316944237</c:v>
                </c:pt>
                <c:pt idx="16">
                  <c:v>9983.9060888288896</c:v>
                </c:pt>
                <c:pt idx="17">
                  <c:v>9983.9060888288896</c:v>
                </c:pt>
                <c:pt idx="18">
                  <c:v>9975.9963285580052</c:v>
                </c:pt>
                <c:pt idx="19">
                  <c:v>9975.9963285580052</c:v>
                </c:pt>
                <c:pt idx="20">
                  <c:v>9544.4114808968388</c:v>
                </c:pt>
                <c:pt idx="21">
                  <c:v>9544.4114808968388</c:v>
                </c:pt>
                <c:pt idx="22">
                  <c:v>9263.3187457725799</c:v>
                </c:pt>
                <c:pt idx="23">
                  <c:v>9263.3187457725799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D0-4121-92A0-8848E4EA7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4688"/>
        <c:axId val="1"/>
      </c:scatterChart>
      <c:valAx>
        <c:axId val="99323468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1033331359895806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8780274646120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46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84201699946169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NO!$U$534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NO!$T$535:$T$558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2441</c:v>
                </c:pt>
                <c:pt idx="10" formatCode="0">
                  <c:v>2441</c:v>
                </c:pt>
                <c:pt idx="11" formatCode="0">
                  <c:v>3288</c:v>
                </c:pt>
                <c:pt idx="12" formatCode="0">
                  <c:v>3288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NO!$U$535:$U$558</c:f>
              <c:numCache>
                <c:formatCode>0</c:formatCode>
                <c:ptCount val="24"/>
                <c:pt idx="0">
                  <c:v>17986.862861726273</c:v>
                </c:pt>
                <c:pt idx="1">
                  <c:v>17986.862861726273</c:v>
                </c:pt>
                <c:pt idx="2">
                  <c:v>16584.181425886385</c:v>
                </c:pt>
                <c:pt idx="3">
                  <c:v>16584.181425886385</c:v>
                </c:pt>
                <c:pt idx="4">
                  <c:v>15748.702871963966</c:v>
                </c:pt>
                <c:pt idx="5">
                  <c:v>15748.702871963966</c:v>
                </c:pt>
                <c:pt idx="6">
                  <c:v>15557.635801180984</c:v>
                </c:pt>
                <c:pt idx="7">
                  <c:v>15557.635801180984</c:v>
                </c:pt>
                <c:pt idx="8">
                  <c:v>14579.701322694924</c:v>
                </c:pt>
                <c:pt idx="9">
                  <c:v>14579.701322694924</c:v>
                </c:pt>
                <c:pt idx="10">
                  <c:v>14402.329187052082</c:v>
                </c:pt>
                <c:pt idx="11">
                  <c:v>14402.329187052082</c:v>
                </c:pt>
                <c:pt idx="12">
                  <c:v>13918.57936182678</c:v>
                </c:pt>
                <c:pt idx="13">
                  <c:v>13918.57936182678</c:v>
                </c:pt>
                <c:pt idx="14">
                  <c:v>12932.282736556934</c:v>
                </c:pt>
                <c:pt idx="15">
                  <c:v>12932.282736556934</c:v>
                </c:pt>
                <c:pt idx="16">
                  <c:v>10532.501797934612</c:v>
                </c:pt>
                <c:pt idx="17">
                  <c:v>10532.501797934612</c:v>
                </c:pt>
                <c:pt idx="18">
                  <c:v>9471.921639457345</c:v>
                </c:pt>
                <c:pt idx="19">
                  <c:v>9471.921639457345</c:v>
                </c:pt>
                <c:pt idx="20">
                  <c:v>9180.4671057870419</c:v>
                </c:pt>
                <c:pt idx="21">
                  <c:v>9180.4671057870419</c:v>
                </c:pt>
                <c:pt idx="22">
                  <c:v>8425.1131172010864</c:v>
                </c:pt>
                <c:pt idx="23">
                  <c:v>8425.1131172010864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2-4E2F-864A-648F400EB336}"/>
            </c:ext>
          </c:extLst>
        </c:ser>
        <c:ser>
          <c:idx val="1"/>
          <c:order val="1"/>
          <c:tx>
            <c:strRef>
              <c:f>NO!$J$534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NO!$I$534:$I$606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1216.666666666667</c:v>
                </c:pt>
                <c:pt idx="21" formatCode="0">
                  <c:v>1216.666666666667</c:v>
                </c:pt>
                <c:pt idx="22" formatCode="0">
                  <c:v>1551.2500000000005</c:v>
                </c:pt>
                <c:pt idx="23" formatCode="0">
                  <c:v>1551.2500000000005</c:v>
                </c:pt>
                <c:pt idx="24" formatCode="0">
                  <c:v>1885.8333333333339</c:v>
                </c:pt>
                <c:pt idx="25" formatCode="0">
                  <c:v>1885.8333333333339</c:v>
                </c:pt>
                <c:pt idx="26" formatCode="0">
                  <c:v>1916.2500000000007</c:v>
                </c:pt>
                <c:pt idx="27" formatCode="0">
                  <c:v>1916.2500000000007</c:v>
                </c:pt>
                <c:pt idx="28" formatCode="0">
                  <c:v>2250.8333333333339</c:v>
                </c:pt>
                <c:pt idx="29" formatCode="0">
                  <c:v>2250.8333333333339</c:v>
                </c:pt>
                <c:pt idx="30" formatCode="0">
                  <c:v>2585.4166666666674</c:v>
                </c:pt>
                <c:pt idx="31" formatCode="0">
                  <c:v>2585.4166666666674</c:v>
                </c:pt>
                <c:pt idx="32" formatCode="0">
                  <c:v>2615.8333333333339</c:v>
                </c:pt>
                <c:pt idx="33" formatCode="0">
                  <c:v>2615.8333333333339</c:v>
                </c:pt>
                <c:pt idx="34" formatCode="0">
                  <c:v>2646.2500000000005</c:v>
                </c:pt>
                <c:pt idx="35" formatCode="0">
                  <c:v>2646.2500000000005</c:v>
                </c:pt>
                <c:pt idx="36" formatCode="0">
                  <c:v>2980.8333333333339</c:v>
                </c:pt>
                <c:pt idx="37" formatCode="0">
                  <c:v>2980.8333333333339</c:v>
                </c:pt>
                <c:pt idx="38" formatCode="0">
                  <c:v>3011.2500000000005</c:v>
                </c:pt>
                <c:pt idx="39" formatCode="0">
                  <c:v>3011.2500000000005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NO!$J$534:$J$606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18317.880207345988</c:v>
                </c:pt>
                <c:pt idx="2">
                  <c:v>18317.880207345988</c:v>
                </c:pt>
                <c:pt idx="3">
                  <c:v>18134.931669753249</c:v>
                </c:pt>
                <c:pt idx="4">
                  <c:v>18134.931669753249</c:v>
                </c:pt>
                <c:pt idx="5">
                  <c:v>17566.141511086131</c:v>
                </c:pt>
                <c:pt idx="6">
                  <c:v>17566.141511086131</c:v>
                </c:pt>
                <c:pt idx="7">
                  <c:v>17283.53503119358</c:v>
                </c:pt>
                <c:pt idx="8">
                  <c:v>17283.53503119358</c:v>
                </c:pt>
                <c:pt idx="9">
                  <c:v>17157.791121040085</c:v>
                </c:pt>
                <c:pt idx="10">
                  <c:v>17157.791121040085</c:v>
                </c:pt>
                <c:pt idx="11">
                  <c:v>16882.693944525974</c:v>
                </c:pt>
                <c:pt idx="12">
                  <c:v>16882.693944525974</c:v>
                </c:pt>
                <c:pt idx="13">
                  <c:v>16716.908206434669</c:v>
                </c:pt>
                <c:pt idx="14">
                  <c:v>16716.908206434669</c:v>
                </c:pt>
                <c:pt idx="15">
                  <c:v>16208.425039063064</c:v>
                </c:pt>
                <c:pt idx="16">
                  <c:v>16208.425039063064</c:v>
                </c:pt>
                <c:pt idx="17">
                  <c:v>16106.051663372944</c:v>
                </c:pt>
                <c:pt idx="18">
                  <c:v>16106.051663372944</c:v>
                </c:pt>
                <c:pt idx="19">
                  <c:v>15982.146416493297</c:v>
                </c:pt>
                <c:pt idx="20">
                  <c:v>15982.146416493297</c:v>
                </c:pt>
                <c:pt idx="21">
                  <c:v>15956.969374154296</c:v>
                </c:pt>
                <c:pt idx="22">
                  <c:v>15956.969374154296</c:v>
                </c:pt>
                <c:pt idx="23">
                  <c:v>15838.476201200252</c:v>
                </c:pt>
                <c:pt idx="24">
                  <c:v>15838.476201200252</c:v>
                </c:pt>
                <c:pt idx="25">
                  <c:v>14960.425746396368</c:v>
                </c:pt>
                <c:pt idx="26">
                  <c:v>14960.425746396368</c:v>
                </c:pt>
                <c:pt idx="27">
                  <c:v>14899.642790261905</c:v>
                </c:pt>
                <c:pt idx="28">
                  <c:v>14899.642790261905</c:v>
                </c:pt>
                <c:pt idx="29">
                  <c:v>14782.564864015178</c:v>
                </c:pt>
                <c:pt idx="30">
                  <c:v>14782.564864015178</c:v>
                </c:pt>
                <c:pt idx="31">
                  <c:v>14663.51534998707</c:v>
                </c:pt>
                <c:pt idx="32">
                  <c:v>14663.51534998707</c:v>
                </c:pt>
                <c:pt idx="33">
                  <c:v>14198.292165048886</c:v>
                </c:pt>
                <c:pt idx="34">
                  <c:v>14198.292165048886</c:v>
                </c:pt>
                <c:pt idx="35">
                  <c:v>13870.782019192542</c:v>
                </c:pt>
                <c:pt idx="36">
                  <c:v>13870.782019192542</c:v>
                </c:pt>
                <c:pt idx="37">
                  <c:v>13793.755451858793</c:v>
                </c:pt>
                <c:pt idx="38">
                  <c:v>13793.755451858793</c:v>
                </c:pt>
                <c:pt idx="39">
                  <c:v>13690.95316775675</c:v>
                </c:pt>
                <c:pt idx="40">
                  <c:v>13690.95316775675</c:v>
                </c:pt>
                <c:pt idx="41">
                  <c:v>13598.087755658802</c:v>
                </c:pt>
                <c:pt idx="42">
                  <c:v>13598.087755658802</c:v>
                </c:pt>
                <c:pt idx="43">
                  <c:v>13186.098667531101</c:v>
                </c:pt>
                <c:pt idx="44">
                  <c:v>13186.098667531101</c:v>
                </c:pt>
                <c:pt idx="45">
                  <c:v>12820.798278227297</c:v>
                </c:pt>
                <c:pt idx="46">
                  <c:v>12820.798278227297</c:v>
                </c:pt>
                <c:pt idx="47">
                  <c:v>12725.320510701429</c:v>
                </c:pt>
                <c:pt idx="48">
                  <c:v>12725.320510701429</c:v>
                </c:pt>
                <c:pt idx="49">
                  <c:v>10722.552038224778</c:v>
                </c:pt>
                <c:pt idx="50">
                  <c:v>10722.552038224778</c:v>
                </c:pt>
                <c:pt idx="51">
                  <c:v>10717.068601860063</c:v>
                </c:pt>
                <c:pt idx="52">
                  <c:v>10717.068601860063</c:v>
                </c:pt>
                <c:pt idx="53">
                  <c:v>10276.185111826262</c:v>
                </c:pt>
                <c:pt idx="54">
                  <c:v>10276.185111826262</c:v>
                </c:pt>
                <c:pt idx="55">
                  <c:v>10270.249849449538</c:v>
                </c:pt>
                <c:pt idx="56">
                  <c:v>10270.249849449538</c:v>
                </c:pt>
                <c:pt idx="57">
                  <c:v>9965.3346083395809</c:v>
                </c:pt>
                <c:pt idx="58">
                  <c:v>9965.3346083395809</c:v>
                </c:pt>
                <c:pt idx="59">
                  <c:v>9673.4493273719017</c:v>
                </c:pt>
                <c:pt idx="60">
                  <c:v>9673.4493273719017</c:v>
                </c:pt>
                <c:pt idx="61">
                  <c:v>9345.702216457712</c:v>
                </c:pt>
                <c:pt idx="62">
                  <c:v>9345.702216457712</c:v>
                </c:pt>
                <c:pt idx="63">
                  <c:v>9006.988360338295</c:v>
                </c:pt>
                <c:pt idx="64">
                  <c:v>9006.988360338295</c:v>
                </c:pt>
                <c:pt idx="65">
                  <c:v>8752.3415747455183</c:v>
                </c:pt>
                <c:pt idx="66">
                  <c:v>8752.3415747455183</c:v>
                </c:pt>
                <c:pt idx="67">
                  <c:v>8458.0757235709989</c:v>
                </c:pt>
                <c:pt idx="68">
                  <c:v>8458.0757235709989</c:v>
                </c:pt>
                <c:pt idx="69">
                  <c:v>8422.3476984321569</c:v>
                </c:pt>
                <c:pt idx="70">
                  <c:v>8422.3476984321569</c:v>
                </c:pt>
                <c:pt idx="71">
                  <c:v>8367.3304061372728</c:v>
                </c:pt>
                <c:pt idx="72">
                  <c:v>8367.3304061372728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62-4E2F-864A-648F400EB336}"/>
            </c:ext>
          </c:extLst>
        </c:ser>
        <c:ser>
          <c:idx val="0"/>
          <c:order val="2"/>
          <c:tx>
            <c:strRef>
              <c:f>NO!$AF$534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NO!$AE$535:$AE$558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2880</c:v>
                </c:pt>
                <c:pt idx="6" formatCode="0">
                  <c:v>2880</c:v>
                </c:pt>
                <c:pt idx="7" formatCode="0">
                  <c:v>3727</c:v>
                </c:pt>
                <c:pt idx="8" formatCode="0">
                  <c:v>3727</c:v>
                </c:pt>
                <c:pt idx="9" formatCode="0">
                  <c:v>4574</c:v>
                </c:pt>
                <c:pt idx="10" formatCode="0">
                  <c:v>4574</c:v>
                </c:pt>
                <c:pt idx="11" formatCode="0">
                  <c:v>4651</c:v>
                </c:pt>
                <c:pt idx="12" formatCode="0">
                  <c:v>4651</c:v>
                </c:pt>
                <c:pt idx="13" formatCode="0">
                  <c:v>4728</c:v>
                </c:pt>
                <c:pt idx="14" formatCode="0">
                  <c:v>4728</c:v>
                </c:pt>
                <c:pt idx="15" formatCode="0">
                  <c:v>5652</c:v>
                </c:pt>
                <c:pt idx="16" formatCode="0">
                  <c:v>5652</c:v>
                </c:pt>
                <c:pt idx="17" formatCode="0">
                  <c:v>6576</c:v>
                </c:pt>
                <c:pt idx="18" formatCode="0">
                  <c:v>6576</c:v>
                </c:pt>
                <c:pt idx="19" formatCode="0">
                  <c:v>7577</c:v>
                </c:pt>
                <c:pt idx="20" formatCode="0">
                  <c:v>7577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NO!$AF$535:$AF$558</c:f>
              <c:numCache>
                <c:formatCode>0</c:formatCode>
                <c:ptCount val="24"/>
                <c:pt idx="0">
                  <c:v>15541.423598169882</c:v>
                </c:pt>
                <c:pt idx="1">
                  <c:v>15541.423598169882</c:v>
                </c:pt>
                <c:pt idx="2">
                  <c:v>15436.965115444771</c:v>
                </c:pt>
                <c:pt idx="3">
                  <c:v>15436.965115444771</c:v>
                </c:pt>
                <c:pt idx="4">
                  <c:v>13720.703788382034</c:v>
                </c:pt>
                <c:pt idx="5">
                  <c:v>13720.703788382034</c:v>
                </c:pt>
                <c:pt idx="6">
                  <c:v>12245.385472086044</c:v>
                </c:pt>
                <c:pt idx="7">
                  <c:v>12245.385472086044</c:v>
                </c:pt>
                <c:pt idx="8">
                  <c:v>12245.385202086043</c:v>
                </c:pt>
                <c:pt idx="9">
                  <c:v>12245.385202086043</c:v>
                </c:pt>
                <c:pt idx="10">
                  <c:v>12169.538313069583</c:v>
                </c:pt>
                <c:pt idx="11">
                  <c:v>12169.538313069583</c:v>
                </c:pt>
                <c:pt idx="12">
                  <c:v>12169.53786306962</c:v>
                </c:pt>
                <c:pt idx="13">
                  <c:v>12169.53786306962</c:v>
                </c:pt>
                <c:pt idx="14">
                  <c:v>10988.59282474871</c:v>
                </c:pt>
                <c:pt idx="15">
                  <c:v>10988.59282474871</c:v>
                </c:pt>
                <c:pt idx="16">
                  <c:v>10988.59246474871</c:v>
                </c:pt>
                <c:pt idx="17">
                  <c:v>10988.59246474871</c:v>
                </c:pt>
                <c:pt idx="18">
                  <c:v>10600.588852431381</c:v>
                </c:pt>
                <c:pt idx="19">
                  <c:v>10600.588852431381</c:v>
                </c:pt>
                <c:pt idx="20">
                  <c:v>10424.103424506347</c:v>
                </c:pt>
                <c:pt idx="21">
                  <c:v>10424.103424506347</c:v>
                </c:pt>
                <c:pt idx="22">
                  <c:v>9466.5579521853997</c:v>
                </c:pt>
                <c:pt idx="23">
                  <c:v>9466.5579521853997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62-4E2F-864A-648F400EB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22208"/>
        <c:axId val="1"/>
      </c:scatterChart>
      <c:valAx>
        <c:axId val="99322220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222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6239595091813554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PL!$U$534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PL!$T$535:$T$558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PL!$U$535:$U$558</c:f>
              <c:numCache>
                <c:formatCode>0</c:formatCode>
                <c:ptCount val="24"/>
                <c:pt idx="0">
                  <c:v>16109.243390642992</c:v>
                </c:pt>
                <c:pt idx="1">
                  <c:v>16109.243390642992</c:v>
                </c:pt>
                <c:pt idx="2">
                  <c:v>14846.907666545347</c:v>
                </c:pt>
                <c:pt idx="3">
                  <c:v>14846.907666545347</c:v>
                </c:pt>
                <c:pt idx="4">
                  <c:v>14760.303166783853</c:v>
                </c:pt>
                <c:pt idx="5">
                  <c:v>14760.303166783853</c:v>
                </c:pt>
                <c:pt idx="6">
                  <c:v>14675.24302833247</c:v>
                </c:pt>
                <c:pt idx="7">
                  <c:v>14675.24302833247</c:v>
                </c:pt>
                <c:pt idx="8">
                  <c:v>14501.486103366215</c:v>
                </c:pt>
                <c:pt idx="9">
                  <c:v>14501.486103366215</c:v>
                </c:pt>
                <c:pt idx="10">
                  <c:v>13598.991781987575</c:v>
                </c:pt>
                <c:pt idx="11">
                  <c:v>13598.991781987575</c:v>
                </c:pt>
                <c:pt idx="12">
                  <c:v>13475.026964005168</c:v>
                </c:pt>
                <c:pt idx="13">
                  <c:v>13475.026964005168</c:v>
                </c:pt>
                <c:pt idx="14">
                  <c:v>13325.856085052643</c:v>
                </c:pt>
                <c:pt idx="15">
                  <c:v>13325.856085052643</c:v>
                </c:pt>
                <c:pt idx="16">
                  <c:v>8594.2681209330622</c:v>
                </c:pt>
                <c:pt idx="17">
                  <c:v>8594.2681209330622</c:v>
                </c:pt>
                <c:pt idx="18">
                  <c:v>7898.4980070217534</c:v>
                </c:pt>
                <c:pt idx="19">
                  <c:v>7898.4980070217534</c:v>
                </c:pt>
                <c:pt idx="20">
                  <c:v>7500.2601284960829</c:v>
                </c:pt>
                <c:pt idx="21">
                  <c:v>7500.2601284960829</c:v>
                </c:pt>
                <c:pt idx="22">
                  <c:v>7266.0865792015675</c:v>
                </c:pt>
                <c:pt idx="23">
                  <c:v>7266.0865792015675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C-46A6-B467-D06649BBC235}"/>
            </c:ext>
          </c:extLst>
        </c:ser>
        <c:ser>
          <c:idx val="1"/>
          <c:order val="1"/>
          <c:tx>
            <c:strRef>
              <c:f>PL!$J$534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PL!$I$534:$I$606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517.08333333333337</c:v>
                </c:pt>
                <c:pt idx="15" formatCode="0">
                  <c:v>517.08333333333337</c:v>
                </c:pt>
                <c:pt idx="16" formatCode="0">
                  <c:v>547.5</c:v>
                </c:pt>
                <c:pt idx="17" formatCode="0">
                  <c:v>547.5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942.91666666666663</c:v>
                </c:pt>
                <c:pt idx="23" formatCode="0">
                  <c:v>942.91666666666663</c:v>
                </c:pt>
                <c:pt idx="24" formatCode="0">
                  <c:v>1277.5</c:v>
                </c:pt>
                <c:pt idx="25" formatCode="0">
                  <c:v>1277.5</c:v>
                </c:pt>
                <c:pt idx="26" formatCode="0">
                  <c:v>1307.9166666666667</c:v>
                </c:pt>
                <c:pt idx="27" formatCode="0">
                  <c:v>1307.9166666666667</c:v>
                </c:pt>
                <c:pt idx="28" formatCode="0">
                  <c:v>1338.3333333333335</c:v>
                </c:pt>
                <c:pt idx="29" formatCode="0">
                  <c:v>1338.3333333333335</c:v>
                </c:pt>
                <c:pt idx="30" formatCode="0">
                  <c:v>1672.916666666667</c:v>
                </c:pt>
                <c:pt idx="31" formatCode="0">
                  <c:v>1672.916666666667</c:v>
                </c:pt>
                <c:pt idx="32" formatCode="0">
                  <c:v>1703.3333333333337</c:v>
                </c:pt>
                <c:pt idx="33" formatCode="0">
                  <c:v>1703.3333333333337</c:v>
                </c:pt>
                <c:pt idx="34" formatCode="0">
                  <c:v>2037.916666666667</c:v>
                </c:pt>
                <c:pt idx="35" formatCode="0">
                  <c:v>2037.916666666667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PL!$J$534:$J$606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16257.513112283572</c:v>
                </c:pt>
                <c:pt idx="2">
                  <c:v>16257.513112283572</c:v>
                </c:pt>
                <c:pt idx="3">
                  <c:v>16173.748275620712</c:v>
                </c:pt>
                <c:pt idx="4">
                  <c:v>16173.748275620712</c:v>
                </c:pt>
                <c:pt idx="5">
                  <c:v>15807.287046555599</c:v>
                </c:pt>
                <c:pt idx="6">
                  <c:v>15807.287046555599</c:v>
                </c:pt>
                <c:pt idx="7">
                  <c:v>15630.646645015133</c:v>
                </c:pt>
                <c:pt idx="8">
                  <c:v>15630.646645015133</c:v>
                </c:pt>
                <c:pt idx="9">
                  <c:v>15458.97659809875</c:v>
                </c:pt>
                <c:pt idx="10">
                  <c:v>15458.97659809875</c:v>
                </c:pt>
                <c:pt idx="11">
                  <c:v>15420.118515793596</c:v>
                </c:pt>
                <c:pt idx="12">
                  <c:v>15420.118515793596</c:v>
                </c:pt>
                <c:pt idx="13">
                  <c:v>14893.246367050539</c:v>
                </c:pt>
                <c:pt idx="14">
                  <c:v>14893.246367050539</c:v>
                </c:pt>
                <c:pt idx="15">
                  <c:v>14867.356287483699</c:v>
                </c:pt>
                <c:pt idx="16">
                  <c:v>14867.356287483699</c:v>
                </c:pt>
                <c:pt idx="17">
                  <c:v>14816.252763170634</c:v>
                </c:pt>
                <c:pt idx="18">
                  <c:v>14816.252763170634</c:v>
                </c:pt>
                <c:pt idx="19">
                  <c:v>14621.411575215685</c:v>
                </c:pt>
                <c:pt idx="20">
                  <c:v>14621.411575215685</c:v>
                </c:pt>
                <c:pt idx="21">
                  <c:v>14545.597605498491</c:v>
                </c:pt>
                <c:pt idx="22">
                  <c:v>14545.597605498491</c:v>
                </c:pt>
                <c:pt idx="23">
                  <c:v>14492.727531771563</c:v>
                </c:pt>
                <c:pt idx="24">
                  <c:v>14492.727531771563</c:v>
                </c:pt>
                <c:pt idx="25">
                  <c:v>14445.567775998505</c:v>
                </c:pt>
                <c:pt idx="26">
                  <c:v>14445.567775998505</c:v>
                </c:pt>
                <c:pt idx="27">
                  <c:v>14347.246592438765</c:v>
                </c:pt>
                <c:pt idx="28">
                  <c:v>14347.246592438765</c:v>
                </c:pt>
                <c:pt idx="29">
                  <c:v>14329.908525573948</c:v>
                </c:pt>
                <c:pt idx="30">
                  <c:v>14329.908525573948</c:v>
                </c:pt>
                <c:pt idx="31">
                  <c:v>14258.588523649541</c:v>
                </c:pt>
                <c:pt idx="32">
                  <c:v>14258.588523649541</c:v>
                </c:pt>
                <c:pt idx="33">
                  <c:v>14149.807454924368</c:v>
                </c:pt>
                <c:pt idx="34">
                  <c:v>14149.807454924368</c:v>
                </c:pt>
                <c:pt idx="35">
                  <c:v>14126.038278593593</c:v>
                </c:pt>
                <c:pt idx="36">
                  <c:v>14126.038278593593</c:v>
                </c:pt>
                <c:pt idx="37">
                  <c:v>13647.939645507524</c:v>
                </c:pt>
                <c:pt idx="38">
                  <c:v>13647.939645507524</c:v>
                </c:pt>
                <c:pt idx="39">
                  <c:v>13436.719634650877</c:v>
                </c:pt>
                <c:pt idx="40">
                  <c:v>13436.719634650877</c:v>
                </c:pt>
                <c:pt idx="41">
                  <c:v>13340.668142520719</c:v>
                </c:pt>
                <c:pt idx="42">
                  <c:v>13340.668142520719</c:v>
                </c:pt>
                <c:pt idx="43">
                  <c:v>13249.944747694904</c:v>
                </c:pt>
                <c:pt idx="44">
                  <c:v>13249.944747694904</c:v>
                </c:pt>
                <c:pt idx="45">
                  <c:v>13178.677106632995</c:v>
                </c:pt>
                <c:pt idx="46">
                  <c:v>13178.677106632995</c:v>
                </c:pt>
                <c:pt idx="47">
                  <c:v>13102.320551027768</c:v>
                </c:pt>
                <c:pt idx="48">
                  <c:v>13102.320551027768</c:v>
                </c:pt>
                <c:pt idx="49">
                  <c:v>8738.2871176512817</c:v>
                </c:pt>
                <c:pt idx="50">
                  <c:v>8738.2871176512817</c:v>
                </c:pt>
                <c:pt idx="51">
                  <c:v>8712.8140054665091</c:v>
                </c:pt>
                <c:pt idx="52">
                  <c:v>8712.8140054665091</c:v>
                </c:pt>
                <c:pt idx="53">
                  <c:v>8465.2674661064339</c:v>
                </c:pt>
                <c:pt idx="54">
                  <c:v>8465.2674661064339</c:v>
                </c:pt>
                <c:pt idx="55">
                  <c:v>8395.9547300443101</c:v>
                </c:pt>
                <c:pt idx="56">
                  <c:v>8395.9547300443101</c:v>
                </c:pt>
                <c:pt idx="57">
                  <c:v>8072.2396332852677</c:v>
                </c:pt>
                <c:pt idx="58">
                  <c:v>8072.2396332852677</c:v>
                </c:pt>
                <c:pt idx="59">
                  <c:v>8028.6212851995961</c:v>
                </c:pt>
                <c:pt idx="60">
                  <c:v>8028.6212851995961</c:v>
                </c:pt>
                <c:pt idx="61">
                  <c:v>7613.2947466673568</c:v>
                </c:pt>
                <c:pt idx="62">
                  <c:v>7613.2947466673568</c:v>
                </c:pt>
                <c:pt idx="63">
                  <c:v>7597.4606490667638</c:v>
                </c:pt>
                <c:pt idx="64">
                  <c:v>7597.4606490667638</c:v>
                </c:pt>
                <c:pt idx="65">
                  <c:v>7332.3440217263269</c:v>
                </c:pt>
                <c:pt idx="66">
                  <c:v>7332.3440217263269</c:v>
                </c:pt>
                <c:pt idx="67">
                  <c:v>7312.8551517121932</c:v>
                </c:pt>
                <c:pt idx="68">
                  <c:v>7312.8551517121932</c:v>
                </c:pt>
                <c:pt idx="69">
                  <c:v>7232.8273820663371</c:v>
                </c:pt>
                <c:pt idx="70">
                  <c:v>7232.8273820663371</c:v>
                </c:pt>
                <c:pt idx="71">
                  <c:v>7124.7876626520074</c:v>
                </c:pt>
                <c:pt idx="72">
                  <c:v>7124.7876626520074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C-46A6-B467-D06649BBC235}"/>
            </c:ext>
          </c:extLst>
        </c:ser>
        <c:ser>
          <c:idx val="0"/>
          <c:order val="2"/>
          <c:tx>
            <c:strRef>
              <c:f>PL!$AF$534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PL!$AE$535:$AE$558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PL!$AF$535:$AF$558</c:f>
              <c:numCache>
                <c:formatCode>0</c:formatCode>
                <c:ptCount val="24"/>
                <c:pt idx="0">
                  <c:v>27595.637386024111</c:v>
                </c:pt>
                <c:pt idx="1">
                  <c:v>27595.637386024111</c:v>
                </c:pt>
                <c:pt idx="2">
                  <c:v>27259.416324370079</c:v>
                </c:pt>
                <c:pt idx="3">
                  <c:v>27259.416324370079</c:v>
                </c:pt>
                <c:pt idx="4">
                  <c:v>20452.386692202992</c:v>
                </c:pt>
                <c:pt idx="5">
                  <c:v>20452.386692202992</c:v>
                </c:pt>
                <c:pt idx="6">
                  <c:v>19885.619688910432</c:v>
                </c:pt>
                <c:pt idx="7">
                  <c:v>19885.619688910432</c:v>
                </c:pt>
                <c:pt idx="8">
                  <c:v>13668.940369176762</c:v>
                </c:pt>
                <c:pt idx="9">
                  <c:v>13668.940369176762</c:v>
                </c:pt>
                <c:pt idx="10">
                  <c:v>13451.419674863142</c:v>
                </c:pt>
                <c:pt idx="11">
                  <c:v>13451.419674863142</c:v>
                </c:pt>
                <c:pt idx="12">
                  <c:v>12817.685321721146</c:v>
                </c:pt>
                <c:pt idx="13">
                  <c:v>12817.685321721146</c:v>
                </c:pt>
                <c:pt idx="14">
                  <c:v>11468.521102504048</c:v>
                </c:pt>
                <c:pt idx="15">
                  <c:v>11468.521102504048</c:v>
                </c:pt>
                <c:pt idx="16">
                  <c:v>8445.4339267599516</c:v>
                </c:pt>
                <c:pt idx="17">
                  <c:v>8445.4339267599516</c:v>
                </c:pt>
                <c:pt idx="18">
                  <c:v>8325.5742624390623</c:v>
                </c:pt>
                <c:pt idx="19">
                  <c:v>8325.5742624390623</c:v>
                </c:pt>
                <c:pt idx="20">
                  <c:v>8325.5739024390641</c:v>
                </c:pt>
                <c:pt idx="21">
                  <c:v>8325.5739024390641</c:v>
                </c:pt>
                <c:pt idx="22">
                  <c:v>8226.9735769726885</c:v>
                </c:pt>
                <c:pt idx="23">
                  <c:v>8226.9735769726885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1C-46A6-B467-D06649BBC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8848"/>
        <c:axId val="1"/>
      </c:scatterChart>
      <c:valAx>
        <c:axId val="99323884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88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2260659491885324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PT!$U$534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PT!$T$535:$T$558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PT!$U$535:$U$558</c:f>
              <c:numCache>
                <c:formatCode>0</c:formatCode>
                <c:ptCount val="24"/>
                <c:pt idx="0">
                  <c:v>7240.7711953687676</c:v>
                </c:pt>
                <c:pt idx="1">
                  <c:v>7240.7711953687676</c:v>
                </c:pt>
                <c:pt idx="2">
                  <c:v>6548.7116472512143</c:v>
                </c:pt>
                <c:pt idx="3">
                  <c:v>6548.7116472512143</c:v>
                </c:pt>
                <c:pt idx="4">
                  <c:v>5730.692279200508</c:v>
                </c:pt>
                <c:pt idx="5">
                  <c:v>5730.692279200508</c:v>
                </c:pt>
                <c:pt idx="6">
                  <c:v>5381.6872225295183</c:v>
                </c:pt>
                <c:pt idx="7">
                  <c:v>5381.6872225295183</c:v>
                </c:pt>
                <c:pt idx="8">
                  <c:v>5215.2730287958047</c:v>
                </c:pt>
                <c:pt idx="9">
                  <c:v>5215.2730287958047</c:v>
                </c:pt>
                <c:pt idx="10">
                  <c:v>5192.6116317920396</c:v>
                </c:pt>
                <c:pt idx="11">
                  <c:v>5192.6116317920396</c:v>
                </c:pt>
                <c:pt idx="12">
                  <c:v>4873.8621446856132</c:v>
                </c:pt>
                <c:pt idx="13">
                  <c:v>4873.8621446856132</c:v>
                </c:pt>
                <c:pt idx="14">
                  <c:v>4719.7407110513614</c:v>
                </c:pt>
                <c:pt idx="15">
                  <c:v>4719.7407110513614</c:v>
                </c:pt>
                <c:pt idx="16">
                  <c:v>3451.7839096404282</c:v>
                </c:pt>
                <c:pt idx="17">
                  <c:v>3451.7839096404282</c:v>
                </c:pt>
                <c:pt idx="18">
                  <c:v>2841.002354550249</c:v>
                </c:pt>
                <c:pt idx="19">
                  <c:v>2841.002354550249</c:v>
                </c:pt>
                <c:pt idx="20">
                  <c:v>2832.6327324085191</c:v>
                </c:pt>
                <c:pt idx="21">
                  <c:v>2832.6327324085191</c:v>
                </c:pt>
                <c:pt idx="22">
                  <c:v>2582.7606185159448</c:v>
                </c:pt>
                <c:pt idx="23">
                  <c:v>2582.7606185159448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C-4780-9247-9A8451DA5C08}"/>
            </c:ext>
          </c:extLst>
        </c:ser>
        <c:ser>
          <c:idx val="1"/>
          <c:order val="1"/>
          <c:tx>
            <c:strRef>
              <c:f>PT!$J$534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PT!$I$534:$I$606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425.83333333333337</c:v>
                </c:pt>
                <c:pt idx="9" formatCode="0">
                  <c:v>425.83333333333337</c:v>
                </c:pt>
                <c:pt idx="10" formatCode="0">
                  <c:v>760.41666666666674</c:v>
                </c:pt>
                <c:pt idx="11" formatCode="0">
                  <c:v>760.41666666666674</c:v>
                </c:pt>
                <c:pt idx="12" formatCode="0">
                  <c:v>790.83333333333337</c:v>
                </c:pt>
                <c:pt idx="13" formatCode="0">
                  <c:v>790.83333333333337</c:v>
                </c:pt>
                <c:pt idx="14" formatCode="0">
                  <c:v>1125.4166666666667</c:v>
                </c:pt>
                <c:pt idx="15" formatCode="0">
                  <c:v>1125.4166666666667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1855.416666666667</c:v>
                </c:pt>
                <c:pt idx="23" formatCode="0">
                  <c:v>1855.416666666667</c:v>
                </c:pt>
                <c:pt idx="24" formatCode="0">
                  <c:v>2190.0000000000005</c:v>
                </c:pt>
                <c:pt idx="25" formatCode="0">
                  <c:v>2190.0000000000005</c:v>
                </c:pt>
                <c:pt idx="26" formatCode="0">
                  <c:v>2220.416666666667</c:v>
                </c:pt>
                <c:pt idx="27" formatCode="0">
                  <c:v>2220.416666666667</c:v>
                </c:pt>
                <c:pt idx="28" formatCode="0">
                  <c:v>2250.8333333333335</c:v>
                </c:pt>
                <c:pt idx="29" formatCode="0">
                  <c:v>2250.8333333333335</c:v>
                </c:pt>
                <c:pt idx="30" formatCode="0">
                  <c:v>2281.25</c:v>
                </c:pt>
                <c:pt idx="31" formatCode="0">
                  <c:v>2281.25</c:v>
                </c:pt>
                <c:pt idx="32" formatCode="0">
                  <c:v>2311.6666666666665</c:v>
                </c:pt>
                <c:pt idx="33" formatCode="0">
                  <c:v>2311.6666666666665</c:v>
                </c:pt>
                <c:pt idx="34" formatCode="0">
                  <c:v>2342.083333333333</c:v>
                </c:pt>
                <c:pt idx="35" formatCode="0">
                  <c:v>2342.083333333333</c:v>
                </c:pt>
                <c:pt idx="36" formatCode="0">
                  <c:v>2372.4999999999995</c:v>
                </c:pt>
                <c:pt idx="37" formatCode="0">
                  <c:v>2372.4999999999995</c:v>
                </c:pt>
                <c:pt idx="38" formatCode="0">
                  <c:v>2707.083333333333</c:v>
                </c:pt>
                <c:pt idx="39" formatCode="0">
                  <c:v>2707.083333333333</c:v>
                </c:pt>
                <c:pt idx="40" formatCode="0">
                  <c:v>3041.6666666666665</c:v>
                </c:pt>
                <c:pt idx="41" formatCode="0">
                  <c:v>3041.6666666666665</c:v>
                </c:pt>
                <c:pt idx="42" formatCode="0">
                  <c:v>3376.25</c:v>
                </c:pt>
                <c:pt idx="43" formatCode="0">
                  <c:v>3376.25</c:v>
                </c:pt>
                <c:pt idx="44" formatCode="0">
                  <c:v>3710.8333333333335</c:v>
                </c:pt>
                <c:pt idx="45" formatCode="0">
                  <c:v>3710.8333333333335</c:v>
                </c:pt>
                <c:pt idx="46" formatCode="0">
                  <c:v>4045.416666666667</c:v>
                </c:pt>
                <c:pt idx="47" formatCode="0">
                  <c:v>4045.416666666667</c:v>
                </c:pt>
                <c:pt idx="48" formatCode="0">
                  <c:v>4380</c:v>
                </c:pt>
                <c:pt idx="49" formatCode="0">
                  <c:v>4380</c:v>
                </c:pt>
                <c:pt idx="50" formatCode="0">
                  <c:v>4745</c:v>
                </c:pt>
                <c:pt idx="51" formatCode="0">
                  <c:v>4745</c:v>
                </c:pt>
                <c:pt idx="52" formatCode="0">
                  <c:v>5110</c:v>
                </c:pt>
                <c:pt idx="53" formatCode="0">
                  <c:v>5110</c:v>
                </c:pt>
                <c:pt idx="54" formatCode="0">
                  <c:v>5475</c:v>
                </c:pt>
                <c:pt idx="55" formatCode="0">
                  <c:v>5475</c:v>
                </c:pt>
                <c:pt idx="56" formatCode="0">
                  <c:v>5840</c:v>
                </c:pt>
                <c:pt idx="57" formatCode="0">
                  <c:v>5840</c:v>
                </c:pt>
                <c:pt idx="58" formatCode="0">
                  <c:v>6205</c:v>
                </c:pt>
                <c:pt idx="59" formatCode="0">
                  <c:v>6205</c:v>
                </c:pt>
                <c:pt idx="60" formatCode="0">
                  <c:v>6570</c:v>
                </c:pt>
                <c:pt idx="61" formatCode="0">
                  <c:v>6570</c:v>
                </c:pt>
                <c:pt idx="62" formatCode="0">
                  <c:v>6935</c:v>
                </c:pt>
                <c:pt idx="63" formatCode="0">
                  <c:v>6935</c:v>
                </c:pt>
                <c:pt idx="64" formatCode="0">
                  <c:v>7300</c:v>
                </c:pt>
                <c:pt idx="65" formatCode="0">
                  <c:v>7300</c:v>
                </c:pt>
                <c:pt idx="66" formatCode="0">
                  <c:v>7665</c:v>
                </c:pt>
                <c:pt idx="67" formatCode="0">
                  <c:v>7665</c:v>
                </c:pt>
                <c:pt idx="68" formatCode="0">
                  <c:v>8030</c:v>
                </c:pt>
                <c:pt idx="69" formatCode="0">
                  <c:v>8030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PT!$J$534:$J$606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7740.7463436241633</c:v>
                </c:pt>
                <c:pt idx="2">
                  <c:v>7740.7463436241633</c:v>
                </c:pt>
                <c:pt idx="3">
                  <c:v>7414.2596216986558</c:v>
                </c:pt>
                <c:pt idx="4">
                  <c:v>7414.2596216986558</c:v>
                </c:pt>
                <c:pt idx="5">
                  <c:v>7070.2726950200786</c:v>
                </c:pt>
                <c:pt idx="6">
                  <c:v>7070.2726950200786</c:v>
                </c:pt>
                <c:pt idx="7">
                  <c:v>6999.3104893460768</c:v>
                </c:pt>
                <c:pt idx="8">
                  <c:v>6999.3104893460768</c:v>
                </c:pt>
                <c:pt idx="9">
                  <c:v>6704.8441313265375</c:v>
                </c:pt>
                <c:pt idx="10">
                  <c:v>6704.8441313265375</c:v>
                </c:pt>
                <c:pt idx="11">
                  <c:v>6408.581515018951</c:v>
                </c:pt>
                <c:pt idx="12">
                  <c:v>6408.581515018951</c:v>
                </c:pt>
                <c:pt idx="13">
                  <c:v>6396.5540799721521</c:v>
                </c:pt>
                <c:pt idx="14">
                  <c:v>6396.5540799721521</c:v>
                </c:pt>
                <c:pt idx="15">
                  <c:v>6366.9031772304852</c:v>
                </c:pt>
                <c:pt idx="16">
                  <c:v>6366.9031772304852</c:v>
                </c:pt>
                <c:pt idx="17">
                  <c:v>5998.4458563326652</c:v>
                </c:pt>
                <c:pt idx="18">
                  <c:v>5998.4458563326652</c:v>
                </c:pt>
                <c:pt idx="19">
                  <c:v>5799.5844771316988</c:v>
                </c:pt>
                <c:pt idx="20">
                  <c:v>5799.5844771316988</c:v>
                </c:pt>
                <c:pt idx="21">
                  <c:v>5764.405891833012</c:v>
                </c:pt>
                <c:pt idx="22">
                  <c:v>5764.405891833012</c:v>
                </c:pt>
                <c:pt idx="23">
                  <c:v>5433.1904511347193</c:v>
                </c:pt>
                <c:pt idx="24">
                  <c:v>5433.1904511347193</c:v>
                </c:pt>
                <c:pt idx="25">
                  <c:v>5307.0729679299511</c:v>
                </c:pt>
                <c:pt idx="26">
                  <c:v>5307.0729679299511</c:v>
                </c:pt>
                <c:pt idx="27">
                  <c:v>5301.968739169617</c:v>
                </c:pt>
                <c:pt idx="28">
                  <c:v>5301.968739169617</c:v>
                </c:pt>
                <c:pt idx="29">
                  <c:v>5298.5420948170749</c:v>
                </c:pt>
                <c:pt idx="30">
                  <c:v>5298.5420948170749</c:v>
                </c:pt>
                <c:pt idx="31">
                  <c:v>5293.2257473989448</c:v>
                </c:pt>
                <c:pt idx="32">
                  <c:v>5293.2257473989448</c:v>
                </c:pt>
                <c:pt idx="33">
                  <c:v>5099.414343448354</c:v>
                </c:pt>
                <c:pt idx="34">
                  <c:v>5099.414343448354</c:v>
                </c:pt>
                <c:pt idx="35">
                  <c:v>5000.9157431729427</c:v>
                </c:pt>
                <c:pt idx="36">
                  <c:v>5000.9157431729427</c:v>
                </c:pt>
                <c:pt idx="37">
                  <c:v>4802.8912983153314</c:v>
                </c:pt>
                <c:pt idx="38">
                  <c:v>4802.8912983153314</c:v>
                </c:pt>
                <c:pt idx="39">
                  <c:v>4800.0257100036397</c:v>
                </c:pt>
                <c:pt idx="40">
                  <c:v>4800.0257100036397</c:v>
                </c:pt>
                <c:pt idx="41">
                  <c:v>4796.108693516313</c:v>
                </c:pt>
                <c:pt idx="42">
                  <c:v>4796.108693516313</c:v>
                </c:pt>
                <c:pt idx="43">
                  <c:v>4794.9368589977876</c:v>
                </c:pt>
                <c:pt idx="44">
                  <c:v>4794.9368589977876</c:v>
                </c:pt>
                <c:pt idx="45">
                  <c:v>4616.6390879773408</c:v>
                </c:pt>
                <c:pt idx="46">
                  <c:v>4616.6390879773408</c:v>
                </c:pt>
                <c:pt idx="47">
                  <c:v>4531.2989618842485</c:v>
                </c:pt>
                <c:pt idx="48">
                  <c:v>4531.2989618842485</c:v>
                </c:pt>
                <c:pt idx="49">
                  <c:v>3601.1212901937383</c:v>
                </c:pt>
                <c:pt idx="50">
                  <c:v>3601.1212901937383</c:v>
                </c:pt>
                <c:pt idx="51">
                  <c:v>3530.8980166624265</c:v>
                </c:pt>
                <c:pt idx="52">
                  <c:v>3530.8980166624265</c:v>
                </c:pt>
                <c:pt idx="53">
                  <c:v>3364.1521004671677</c:v>
                </c:pt>
                <c:pt idx="54">
                  <c:v>3364.1521004671677</c:v>
                </c:pt>
                <c:pt idx="55">
                  <c:v>3230.0714284583114</c:v>
                </c:pt>
                <c:pt idx="56">
                  <c:v>3230.0714284583114</c:v>
                </c:pt>
                <c:pt idx="57">
                  <c:v>3106.9609673710165</c:v>
                </c:pt>
                <c:pt idx="58">
                  <c:v>3106.9609673710165</c:v>
                </c:pt>
                <c:pt idx="59">
                  <c:v>2925.7177264622451</c:v>
                </c:pt>
                <c:pt idx="60">
                  <c:v>2925.7177264622451</c:v>
                </c:pt>
                <c:pt idx="61">
                  <c:v>2857.8752392910974</c:v>
                </c:pt>
                <c:pt idx="62">
                  <c:v>2857.8752392910974</c:v>
                </c:pt>
                <c:pt idx="63">
                  <c:v>2692.2587495958551</c:v>
                </c:pt>
                <c:pt idx="64">
                  <c:v>2692.2587495958551</c:v>
                </c:pt>
                <c:pt idx="65">
                  <c:v>2664.783737190387</c:v>
                </c:pt>
                <c:pt idx="66">
                  <c:v>2664.783737190387</c:v>
                </c:pt>
                <c:pt idx="67">
                  <c:v>2636.6469363956144</c:v>
                </c:pt>
                <c:pt idx="68">
                  <c:v>2636.6469363956144</c:v>
                </c:pt>
                <c:pt idx="69">
                  <c:v>2575.1060101572662</c:v>
                </c:pt>
                <c:pt idx="70">
                  <c:v>2575.1060101572662</c:v>
                </c:pt>
                <c:pt idx="71">
                  <c:v>2522.304361183722</c:v>
                </c:pt>
                <c:pt idx="72">
                  <c:v>2522.304361183722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C-4780-9247-9A8451DA5C08}"/>
            </c:ext>
          </c:extLst>
        </c:ser>
        <c:ser>
          <c:idx val="0"/>
          <c:order val="2"/>
          <c:tx>
            <c:strRef>
              <c:f>PT!$AF$534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PT!$AE$535:$AE$558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PT!$AF$535:$AF$558</c:f>
              <c:numCache>
                <c:formatCode>0</c:formatCode>
                <c:ptCount val="24"/>
                <c:pt idx="0">
                  <c:v>9032.0357199381397</c:v>
                </c:pt>
                <c:pt idx="1">
                  <c:v>9032.0357199381397</c:v>
                </c:pt>
                <c:pt idx="2">
                  <c:v>8953.3267661658592</c:v>
                </c:pt>
                <c:pt idx="3">
                  <c:v>8953.3267661658592</c:v>
                </c:pt>
                <c:pt idx="4">
                  <c:v>8845.8817070406349</c:v>
                </c:pt>
                <c:pt idx="5">
                  <c:v>8845.8817070406349</c:v>
                </c:pt>
                <c:pt idx="6">
                  <c:v>7851.0201064585335</c:v>
                </c:pt>
                <c:pt idx="7">
                  <c:v>7851.0201064585335</c:v>
                </c:pt>
                <c:pt idx="8">
                  <c:v>4993.4951333881618</c:v>
                </c:pt>
                <c:pt idx="9">
                  <c:v>4993.4951333881618</c:v>
                </c:pt>
                <c:pt idx="10">
                  <c:v>4661.1688747055196</c:v>
                </c:pt>
                <c:pt idx="11">
                  <c:v>4661.1688747055196</c:v>
                </c:pt>
                <c:pt idx="12">
                  <c:v>4568.8456299554409</c:v>
                </c:pt>
                <c:pt idx="13">
                  <c:v>4568.8456299554409</c:v>
                </c:pt>
                <c:pt idx="14">
                  <c:v>3927.1981070731258</c:v>
                </c:pt>
                <c:pt idx="15">
                  <c:v>3927.1981070731258</c:v>
                </c:pt>
                <c:pt idx="16">
                  <c:v>3621.1980904955681</c:v>
                </c:pt>
                <c:pt idx="17">
                  <c:v>3621.1980904955681</c:v>
                </c:pt>
                <c:pt idx="18">
                  <c:v>3561.2447337560916</c:v>
                </c:pt>
                <c:pt idx="19">
                  <c:v>3561.2447337560916</c:v>
                </c:pt>
                <c:pt idx="20">
                  <c:v>3530.4313177050603</c:v>
                </c:pt>
                <c:pt idx="21">
                  <c:v>3530.4313177050603</c:v>
                </c:pt>
                <c:pt idx="22">
                  <c:v>3526.0286395284006</c:v>
                </c:pt>
                <c:pt idx="23">
                  <c:v>3526.0286395284006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1C-4780-9247-9A8451DA5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4272"/>
        <c:axId val="1"/>
      </c:scatterChart>
      <c:valAx>
        <c:axId val="993234272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  <c:min val="2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42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30436563023368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43151864081505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620338907176139E-2"/>
          <c:y val="0.11610427244693966"/>
          <c:w val="0.87562445179043324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RO!$U$534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RO!$T$535:$T$558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RO!$U$535:$U$558</c:f>
              <c:numCache>
                <c:formatCode>0</c:formatCode>
                <c:ptCount val="24"/>
                <c:pt idx="0">
                  <c:v>5590.8471316208725</c:v>
                </c:pt>
                <c:pt idx="1">
                  <c:v>5590.8471316208725</c:v>
                </c:pt>
                <c:pt idx="2">
                  <c:v>5457.0550083345006</c:v>
                </c:pt>
                <c:pt idx="3">
                  <c:v>5457.0550083345006</c:v>
                </c:pt>
                <c:pt idx="4">
                  <c:v>5192.8353895454911</c:v>
                </c:pt>
                <c:pt idx="5">
                  <c:v>5192.8353895454911</c:v>
                </c:pt>
                <c:pt idx="6">
                  <c:v>5190.8902058622352</c:v>
                </c:pt>
                <c:pt idx="7">
                  <c:v>5190.8902058622352</c:v>
                </c:pt>
                <c:pt idx="8">
                  <c:v>5162.9057891211778</c:v>
                </c:pt>
                <c:pt idx="9">
                  <c:v>5162.9057891211778</c:v>
                </c:pt>
                <c:pt idx="10">
                  <c:v>5066.9279477134451</c:v>
                </c:pt>
                <c:pt idx="11">
                  <c:v>5066.9279477134451</c:v>
                </c:pt>
                <c:pt idx="12">
                  <c:v>4832.749013315537</c:v>
                </c:pt>
                <c:pt idx="13">
                  <c:v>4832.749013315537</c:v>
                </c:pt>
                <c:pt idx="14">
                  <c:v>4808.0331790954742</c:v>
                </c:pt>
                <c:pt idx="15">
                  <c:v>4808.0331790954742</c:v>
                </c:pt>
                <c:pt idx="16">
                  <c:v>3268.1441515987531</c:v>
                </c:pt>
                <c:pt idx="17">
                  <c:v>3268.1441515987531</c:v>
                </c:pt>
                <c:pt idx="18">
                  <c:v>3067.02421894798</c:v>
                </c:pt>
                <c:pt idx="19">
                  <c:v>3067.02421894798</c:v>
                </c:pt>
                <c:pt idx="20">
                  <c:v>2961.3359867613153</c:v>
                </c:pt>
                <c:pt idx="21">
                  <c:v>2961.3359867613153</c:v>
                </c:pt>
                <c:pt idx="22">
                  <c:v>2927.0160545992726</c:v>
                </c:pt>
                <c:pt idx="23">
                  <c:v>2927.0160545992726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3C-4407-AF87-FD4594AFCAA5}"/>
            </c:ext>
          </c:extLst>
        </c:ser>
        <c:ser>
          <c:idx val="1"/>
          <c:order val="1"/>
          <c:tx>
            <c:strRef>
              <c:f>RO!$J$534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RO!$I$534:$I$606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577.91666666666674</c:v>
                </c:pt>
                <c:pt idx="19" formatCode="0">
                  <c:v>577.91666666666674</c:v>
                </c:pt>
                <c:pt idx="20" formatCode="0">
                  <c:v>608.33333333333337</c:v>
                </c:pt>
                <c:pt idx="21" formatCode="0">
                  <c:v>608.33333333333337</c:v>
                </c:pt>
                <c:pt idx="22" formatCode="0">
                  <c:v>942.91666666666674</c:v>
                </c:pt>
                <c:pt idx="23" formatCode="0">
                  <c:v>942.91666666666674</c:v>
                </c:pt>
                <c:pt idx="24" formatCode="0">
                  <c:v>973.33333333333337</c:v>
                </c:pt>
                <c:pt idx="25" formatCode="0">
                  <c:v>973.33333333333337</c:v>
                </c:pt>
                <c:pt idx="26" formatCode="0">
                  <c:v>1003.75</c:v>
                </c:pt>
                <c:pt idx="27" formatCode="0">
                  <c:v>1003.75</c:v>
                </c:pt>
                <c:pt idx="28" formatCode="0">
                  <c:v>1034.1666666666667</c:v>
                </c:pt>
                <c:pt idx="29" formatCode="0">
                  <c:v>1034.1666666666667</c:v>
                </c:pt>
                <c:pt idx="30" formatCode="0">
                  <c:v>1368.75</c:v>
                </c:pt>
                <c:pt idx="31" formatCode="0">
                  <c:v>1368.75</c:v>
                </c:pt>
                <c:pt idx="32" formatCode="0">
                  <c:v>1703.3333333333335</c:v>
                </c:pt>
                <c:pt idx="33" formatCode="0">
                  <c:v>1703.3333333333335</c:v>
                </c:pt>
                <c:pt idx="34" formatCode="0">
                  <c:v>2037.916666666667</c:v>
                </c:pt>
                <c:pt idx="35" formatCode="0">
                  <c:v>2037.916666666667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RO!$J$534:$J$606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5635.9785903347165</c:v>
                </c:pt>
                <c:pt idx="2">
                  <c:v>5635.9785903347165</c:v>
                </c:pt>
                <c:pt idx="3">
                  <c:v>5600.3744261748006</c:v>
                </c:pt>
                <c:pt idx="4">
                  <c:v>5600.3744261748006</c:v>
                </c:pt>
                <c:pt idx="5">
                  <c:v>5517.5757768825133</c:v>
                </c:pt>
                <c:pt idx="6">
                  <c:v>5517.5757768825133</c:v>
                </c:pt>
                <c:pt idx="7">
                  <c:v>5512.3766174507173</c:v>
                </c:pt>
                <c:pt idx="8">
                  <c:v>5512.3766174507173</c:v>
                </c:pt>
                <c:pt idx="9">
                  <c:v>5499.4238591680059</c:v>
                </c:pt>
                <c:pt idx="10">
                  <c:v>5499.4238591680059</c:v>
                </c:pt>
                <c:pt idx="11">
                  <c:v>5425.1157829932181</c:v>
                </c:pt>
                <c:pt idx="12">
                  <c:v>5425.1157829932181</c:v>
                </c:pt>
                <c:pt idx="13">
                  <c:v>5390.395648478514</c:v>
                </c:pt>
                <c:pt idx="14">
                  <c:v>5390.395648478514</c:v>
                </c:pt>
                <c:pt idx="15">
                  <c:v>5324.2295737221575</c:v>
                </c:pt>
                <c:pt idx="16">
                  <c:v>5324.2295737221575</c:v>
                </c:pt>
                <c:pt idx="17">
                  <c:v>5233.6869016726187</c:v>
                </c:pt>
                <c:pt idx="18">
                  <c:v>5233.6869016726187</c:v>
                </c:pt>
                <c:pt idx="19">
                  <c:v>5231.7593491256002</c:v>
                </c:pt>
                <c:pt idx="20">
                  <c:v>5231.7593491256002</c:v>
                </c:pt>
                <c:pt idx="21">
                  <c:v>5201.5363474208834</c:v>
                </c:pt>
                <c:pt idx="22">
                  <c:v>5201.5363474208834</c:v>
                </c:pt>
                <c:pt idx="23">
                  <c:v>5176.4816799070613</c:v>
                </c:pt>
                <c:pt idx="24">
                  <c:v>5176.4816799070613</c:v>
                </c:pt>
                <c:pt idx="25">
                  <c:v>5141.0712119155414</c:v>
                </c:pt>
                <c:pt idx="26">
                  <c:v>5141.0712119155414</c:v>
                </c:pt>
                <c:pt idx="27">
                  <c:v>5139.2762180937261</c:v>
                </c:pt>
                <c:pt idx="28">
                  <c:v>5139.2762180937261</c:v>
                </c:pt>
                <c:pt idx="29">
                  <c:v>5122.6049710777443</c:v>
                </c:pt>
                <c:pt idx="30">
                  <c:v>5122.6049710777443</c:v>
                </c:pt>
                <c:pt idx="31">
                  <c:v>5120.5768732395809</c:v>
                </c:pt>
                <c:pt idx="32">
                  <c:v>5120.5768732395809</c:v>
                </c:pt>
                <c:pt idx="33">
                  <c:v>5104.4360690849862</c:v>
                </c:pt>
                <c:pt idx="34">
                  <c:v>5104.4360690849862</c:v>
                </c:pt>
                <c:pt idx="35">
                  <c:v>5043.8056053227292</c:v>
                </c:pt>
                <c:pt idx="36">
                  <c:v>5043.8056053227292</c:v>
                </c:pt>
                <c:pt idx="37">
                  <c:v>5013.0324422828926</c:v>
                </c:pt>
                <c:pt idx="38">
                  <c:v>5013.0324422828926</c:v>
                </c:pt>
                <c:pt idx="39">
                  <c:v>4949.0416093708691</c:v>
                </c:pt>
                <c:pt idx="40">
                  <c:v>4949.0416093708691</c:v>
                </c:pt>
                <c:pt idx="41">
                  <c:v>4869.6042407329915</c:v>
                </c:pt>
                <c:pt idx="42">
                  <c:v>4869.6042407329915</c:v>
                </c:pt>
                <c:pt idx="43">
                  <c:v>4820.6753475569631</c:v>
                </c:pt>
                <c:pt idx="44">
                  <c:v>4820.6753475569631</c:v>
                </c:pt>
                <c:pt idx="45">
                  <c:v>4787.1967044490693</c:v>
                </c:pt>
                <c:pt idx="46">
                  <c:v>4787.1967044490693</c:v>
                </c:pt>
                <c:pt idx="47">
                  <c:v>4785.4495333677432</c:v>
                </c:pt>
                <c:pt idx="48">
                  <c:v>4785.4495333677432</c:v>
                </c:pt>
                <c:pt idx="49">
                  <c:v>3305.7272594087817</c:v>
                </c:pt>
                <c:pt idx="50">
                  <c:v>3305.7272594087817</c:v>
                </c:pt>
                <c:pt idx="51">
                  <c:v>3302.5832420753545</c:v>
                </c:pt>
                <c:pt idx="52">
                  <c:v>3302.5832420753545</c:v>
                </c:pt>
                <c:pt idx="53">
                  <c:v>3222.6921315987843</c:v>
                </c:pt>
                <c:pt idx="54">
                  <c:v>3222.6921315987843</c:v>
                </c:pt>
                <c:pt idx="55">
                  <c:v>3214.4552058549502</c:v>
                </c:pt>
                <c:pt idx="56">
                  <c:v>3214.4552058549502</c:v>
                </c:pt>
                <c:pt idx="57">
                  <c:v>3117.6661052694931</c:v>
                </c:pt>
                <c:pt idx="58">
                  <c:v>3117.6661052694931</c:v>
                </c:pt>
                <c:pt idx="59">
                  <c:v>3102.2361072219796</c:v>
                </c:pt>
                <c:pt idx="60">
                  <c:v>3102.2361072219796</c:v>
                </c:pt>
                <c:pt idx="61">
                  <c:v>2993.4299927938218</c:v>
                </c:pt>
                <c:pt idx="62">
                  <c:v>2993.4299927938218</c:v>
                </c:pt>
                <c:pt idx="63">
                  <c:v>2985.8941760409593</c:v>
                </c:pt>
                <c:pt idx="64">
                  <c:v>2985.8941760409593</c:v>
                </c:pt>
                <c:pt idx="65">
                  <c:v>2972.5480925517459</c:v>
                </c:pt>
                <c:pt idx="66">
                  <c:v>2972.5480925517459</c:v>
                </c:pt>
                <c:pt idx="67">
                  <c:v>2918.4225885390815</c:v>
                </c:pt>
                <c:pt idx="68">
                  <c:v>2918.4225885390815</c:v>
                </c:pt>
                <c:pt idx="69">
                  <c:v>2894.7344534669446</c:v>
                </c:pt>
                <c:pt idx="70">
                  <c:v>2894.7344534669446</c:v>
                </c:pt>
                <c:pt idx="71">
                  <c:v>2880.9365081918013</c:v>
                </c:pt>
                <c:pt idx="72">
                  <c:v>2880.9365081918013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3C-4407-AF87-FD4594AFCAA5}"/>
            </c:ext>
          </c:extLst>
        </c:ser>
        <c:ser>
          <c:idx val="0"/>
          <c:order val="2"/>
          <c:tx>
            <c:strRef>
              <c:f>RO!$AF$534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RO!$AE$535:$AE$558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3972</c:v>
                </c:pt>
                <c:pt idx="14" formatCode="0">
                  <c:v>3972</c:v>
                </c:pt>
                <c:pt idx="15" formatCode="0">
                  <c:v>4819</c:v>
                </c:pt>
                <c:pt idx="16" formatCode="0">
                  <c:v>4819</c:v>
                </c:pt>
                <c:pt idx="17" formatCode="0">
                  <c:v>5743</c:v>
                </c:pt>
                <c:pt idx="18" formatCode="0">
                  <c:v>5743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7836</c:v>
                </c:pt>
                <c:pt idx="22" formatCode="0">
                  <c:v>7836</c:v>
                </c:pt>
                <c:pt idx="23" formatCode="0">
                  <c:v>8760</c:v>
                </c:pt>
              </c:numCache>
            </c:numRef>
          </c:xVal>
          <c:yVal>
            <c:numRef>
              <c:f>RO!$AF$535:$AF$558</c:f>
              <c:numCache>
                <c:formatCode>0</c:formatCode>
                <c:ptCount val="24"/>
                <c:pt idx="0">
                  <c:v>6644.8198816586364</c:v>
                </c:pt>
                <c:pt idx="1">
                  <c:v>6644.8198816586364</c:v>
                </c:pt>
                <c:pt idx="2">
                  <c:v>5954.4891922163852</c:v>
                </c:pt>
                <c:pt idx="3">
                  <c:v>5954.4891922163852</c:v>
                </c:pt>
                <c:pt idx="4">
                  <c:v>5853.4148973203519</c:v>
                </c:pt>
                <c:pt idx="5">
                  <c:v>5853.4148973203519</c:v>
                </c:pt>
                <c:pt idx="6">
                  <c:v>4726.9333955303955</c:v>
                </c:pt>
                <c:pt idx="7">
                  <c:v>4726.9333955303955</c:v>
                </c:pt>
                <c:pt idx="8">
                  <c:v>4412.2540642783624</c:v>
                </c:pt>
                <c:pt idx="9">
                  <c:v>4412.2540642783624</c:v>
                </c:pt>
                <c:pt idx="10">
                  <c:v>4261.7775420945445</c:v>
                </c:pt>
                <c:pt idx="11">
                  <c:v>4261.7775420945445</c:v>
                </c:pt>
                <c:pt idx="12">
                  <c:v>4119.4668487421604</c:v>
                </c:pt>
                <c:pt idx="13">
                  <c:v>4119.4668487421604</c:v>
                </c:pt>
                <c:pt idx="14">
                  <c:v>3976.3148696106732</c:v>
                </c:pt>
                <c:pt idx="15">
                  <c:v>3976.3148696106732</c:v>
                </c:pt>
                <c:pt idx="16">
                  <c:v>3921.9101527917842</c:v>
                </c:pt>
                <c:pt idx="17">
                  <c:v>3921.9101527917842</c:v>
                </c:pt>
                <c:pt idx="18">
                  <c:v>3788.2135639187086</c:v>
                </c:pt>
                <c:pt idx="19">
                  <c:v>3788.2135639187086</c:v>
                </c:pt>
                <c:pt idx="20">
                  <c:v>3637.03298080077</c:v>
                </c:pt>
                <c:pt idx="21">
                  <c:v>3637.03298080077</c:v>
                </c:pt>
                <c:pt idx="22">
                  <c:v>3572.7714466799389</c:v>
                </c:pt>
                <c:pt idx="23">
                  <c:v>3572.7714466799389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3C-4407-AF87-FD4594AFC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25536"/>
        <c:axId val="1"/>
      </c:scatterChart>
      <c:valAx>
        <c:axId val="993225536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03572940479213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8776564219795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25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3873613599569352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01093892187144"/>
          <c:y val="0.11610427244693966"/>
          <c:w val="0.8680817665395208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SE!$U$534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SE!$T$535:$T$558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SE!$U$535:$U$558</c:f>
              <c:numCache>
                <c:formatCode>0</c:formatCode>
                <c:ptCount val="24"/>
                <c:pt idx="0">
                  <c:v>21577.49625383013</c:v>
                </c:pt>
                <c:pt idx="1">
                  <c:v>21577.49625383013</c:v>
                </c:pt>
                <c:pt idx="2">
                  <c:v>19691.760981263833</c:v>
                </c:pt>
                <c:pt idx="3">
                  <c:v>19691.760981263833</c:v>
                </c:pt>
                <c:pt idx="4">
                  <c:v>19138.298085565235</c:v>
                </c:pt>
                <c:pt idx="5">
                  <c:v>19138.298085565235</c:v>
                </c:pt>
                <c:pt idx="6">
                  <c:v>19116.361092318137</c:v>
                </c:pt>
                <c:pt idx="7">
                  <c:v>19116.361092318137</c:v>
                </c:pt>
                <c:pt idx="8">
                  <c:v>17556.812914588943</c:v>
                </c:pt>
                <c:pt idx="9">
                  <c:v>17556.812914588943</c:v>
                </c:pt>
                <c:pt idx="10">
                  <c:v>17502.725100890824</c:v>
                </c:pt>
                <c:pt idx="11">
                  <c:v>17502.725100890824</c:v>
                </c:pt>
                <c:pt idx="12">
                  <c:v>17480.92952504144</c:v>
                </c:pt>
                <c:pt idx="13">
                  <c:v>17480.92952504144</c:v>
                </c:pt>
                <c:pt idx="14">
                  <c:v>16076.391270550757</c:v>
                </c:pt>
                <c:pt idx="15">
                  <c:v>16076.391270550757</c:v>
                </c:pt>
                <c:pt idx="16">
                  <c:v>12033.30895627604</c:v>
                </c:pt>
                <c:pt idx="17">
                  <c:v>12033.30895627604</c:v>
                </c:pt>
                <c:pt idx="18">
                  <c:v>10720.736954173663</c:v>
                </c:pt>
                <c:pt idx="19">
                  <c:v>10720.736954173663</c:v>
                </c:pt>
                <c:pt idx="20">
                  <c:v>10005.110962648023</c:v>
                </c:pt>
                <c:pt idx="21">
                  <c:v>10005.110962648023</c:v>
                </c:pt>
                <c:pt idx="22">
                  <c:v>9144.025384781</c:v>
                </c:pt>
                <c:pt idx="23">
                  <c:v>9144.025384781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C1-47D7-90E8-D86D15821FC2}"/>
            </c:ext>
          </c:extLst>
        </c:ser>
        <c:ser>
          <c:idx val="1"/>
          <c:order val="1"/>
          <c:tx>
            <c:strRef>
              <c:f>SE!$J$534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SE!$I$534:$I$606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486.66666666666674</c:v>
                </c:pt>
                <c:pt idx="13" formatCode="0">
                  <c:v>486.66666666666674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851.66666666666674</c:v>
                </c:pt>
                <c:pt idx="17" formatCode="0">
                  <c:v>851.66666666666674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1216.6666666666667</c:v>
                </c:pt>
                <c:pt idx="21" formatCode="0">
                  <c:v>1216.6666666666667</c:v>
                </c:pt>
                <c:pt idx="22" formatCode="0">
                  <c:v>1551.25</c:v>
                </c:pt>
                <c:pt idx="23" formatCode="0">
                  <c:v>1551.25</c:v>
                </c:pt>
                <c:pt idx="24" formatCode="0">
                  <c:v>1885.8333333333335</c:v>
                </c:pt>
                <c:pt idx="25" formatCode="0">
                  <c:v>1885.8333333333335</c:v>
                </c:pt>
                <c:pt idx="26" formatCode="0">
                  <c:v>1916.2500000000002</c:v>
                </c:pt>
                <c:pt idx="27" formatCode="0">
                  <c:v>1916.2500000000002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2615.8333333333339</c:v>
                </c:pt>
                <c:pt idx="33" formatCode="0">
                  <c:v>2615.8333333333339</c:v>
                </c:pt>
                <c:pt idx="34" formatCode="0">
                  <c:v>2646.2500000000005</c:v>
                </c:pt>
                <c:pt idx="35" formatCode="0">
                  <c:v>2646.2500000000005</c:v>
                </c:pt>
                <c:pt idx="36" formatCode="0">
                  <c:v>2676.666666666667</c:v>
                </c:pt>
                <c:pt idx="37" formatCode="0">
                  <c:v>2676.666666666667</c:v>
                </c:pt>
                <c:pt idx="38" formatCode="0">
                  <c:v>2707.0833333333335</c:v>
                </c:pt>
                <c:pt idx="39" formatCode="0">
                  <c:v>2707.0833333333335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SE!$J$534:$J$606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21839.250287484629</c:v>
                </c:pt>
                <c:pt idx="2">
                  <c:v>21839.250287484629</c:v>
                </c:pt>
                <c:pt idx="3">
                  <c:v>21675.682959787991</c:v>
                </c:pt>
                <c:pt idx="4">
                  <c:v>21675.682959787991</c:v>
                </c:pt>
                <c:pt idx="5">
                  <c:v>21140.840180807932</c:v>
                </c:pt>
                <c:pt idx="6">
                  <c:v>21140.840180807932</c:v>
                </c:pt>
                <c:pt idx="7">
                  <c:v>20718.638332325907</c:v>
                </c:pt>
                <c:pt idx="8">
                  <c:v>20718.638332325907</c:v>
                </c:pt>
                <c:pt idx="9">
                  <c:v>20716.603792757003</c:v>
                </c:pt>
                <c:pt idx="10">
                  <c:v>20716.603792757003</c:v>
                </c:pt>
                <c:pt idx="11">
                  <c:v>19929.648662787189</c:v>
                </c:pt>
                <c:pt idx="12">
                  <c:v>19929.648662787189</c:v>
                </c:pt>
                <c:pt idx="13">
                  <c:v>19781.930327398753</c:v>
                </c:pt>
                <c:pt idx="14">
                  <c:v>19781.930327398753</c:v>
                </c:pt>
                <c:pt idx="15">
                  <c:v>19557.972578401255</c:v>
                </c:pt>
                <c:pt idx="16">
                  <c:v>19557.972578401255</c:v>
                </c:pt>
                <c:pt idx="17">
                  <c:v>19540.237806762172</c:v>
                </c:pt>
                <c:pt idx="18">
                  <c:v>19540.237806762172</c:v>
                </c:pt>
                <c:pt idx="19">
                  <c:v>19301.623860690754</c:v>
                </c:pt>
                <c:pt idx="20">
                  <c:v>19301.623860690754</c:v>
                </c:pt>
                <c:pt idx="21">
                  <c:v>18920.671131834635</c:v>
                </c:pt>
                <c:pt idx="22">
                  <c:v>18920.671131834635</c:v>
                </c:pt>
                <c:pt idx="23">
                  <c:v>18920.485887406823</c:v>
                </c:pt>
                <c:pt idx="24">
                  <c:v>18920.485887406823</c:v>
                </c:pt>
                <c:pt idx="25">
                  <c:v>18408.893613336928</c:v>
                </c:pt>
                <c:pt idx="26">
                  <c:v>18408.893613336928</c:v>
                </c:pt>
                <c:pt idx="27">
                  <c:v>18334.607923255004</c:v>
                </c:pt>
                <c:pt idx="28">
                  <c:v>18334.607923255004</c:v>
                </c:pt>
                <c:pt idx="29">
                  <c:v>17876.139070503945</c:v>
                </c:pt>
                <c:pt idx="30">
                  <c:v>17876.139070503945</c:v>
                </c:pt>
                <c:pt idx="31">
                  <c:v>17862.281554062454</c:v>
                </c:pt>
                <c:pt idx="32">
                  <c:v>17862.281554062454</c:v>
                </c:pt>
                <c:pt idx="33">
                  <c:v>17636.142958811386</c:v>
                </c:pt>
                <c:pt idx="34">
                  <c:v>17636.142958811386</c:v>
                </c:pt>
                <c:pt idx="35">
                  <c:v>17544.552667907432</c:v>
                </c:pt>
                <c:pt idx="36">
                  <c:v>17544.552667907432</c:v>
                </c:pt>
                <c:pt idx="37">
                  <c:v>17382.301250720568</c:v>
                </c:pt>
                <c:pt idx="38">
                  <c:v>17382.301250720568</c:v>
                </c:pt>
                <c:pt idx="39">
                  <c:v>16844.351983239878</c:v>
                </c:pt>
                <c:pt idx="40">
                  <c:v>16844.351983239878</c:v>
                </c:pt>
                <c:pt idx="41">
                  <c:v>16775.411439464813</c:v>
                </c:pt>
                <c:pt idx="42">
                  <c:v>16775.411439464813</c:v>
                </c:pt>
                <c:pt idx="43">
                  <c:v>16148.949138366015</c:v>
                </c:pt>
                <c:pt idx="44">
                  <c:v>16148.949138366015</c:v>
                </c:pt>
                <c:pt idx="45">
                  <c:v>16065.004039920987</c:v>
                </c:pt>
                <c:pt idx="46">
                  <c:v>16065.004039920987</c:v>
                </c:pt>
                <c:pt idx="47">
                  <c:v>15919.946616166893</c:v>
                </c:pt>
                <c:pt idx="48">
                  <c:v>15919.946616166893</c:v>
                </c:pt>
                <c:pt idx="49">
                  <c:v>12355.735382474053</c:v>
                </c:pt>
                <c:pt idx="50">
                  <c:v>12355.735382474053</c:v>
                </c:pt>
                <c:pt idx="51">
                  <c:v>12277.170144492888</c:v>
                </c:pt>
                <c:pt idx="52">
                  <c:v>12277.170144492888</c:v>
                </c:pt>
                <c:pt idx="53">
                  <c:v>11796.784608246666</c:v>
                </c:pt>
                <c:pt idx="54">
                  <c:v>11796.784608246666</c:v>
                </c:pt>
                <c:pt idx="55">
                  <c:v>11648.813707539321</c:v>
                </c:pt>
                <c:pt idx="56">
                  <c:v>11648.813707539321</c:v>
                </c:pt>
                <c:pt idx="57">
                  <c:v>11079.005857530628</c:v>
                </c:pt>
                <c:pt idx="58">
                  <c:v>11079.005857530628</c:v>
                </c:pt>
                <c:pt idx="59">
                  <c:v>10984.29503074129</c:v>
                </c:pt>
                <c:pt idx="60">
                  <c:v>10984.29503074129</c:v>
                </c:pt>
                <c:pt idx="61">
                  <c:v>10225.663835164976</c:v>
                </c:pt>
                <c:pt idx="62">
                  <c:v>10225.663835164976</c:v>
                </c:pt>
                <c:pt idx="63">
                  <c:v>10115.632322966936</c:v>
                </c:pt>
                <c:pt idx="64">
                  <c:v>10115.632322966936</c:v>
                </c:pt>
                <c:pt idx="65">
                  <c:v>9424.7185038252719</c:v>
                </c:pt>
                <c:pt idx="66">
                  <c:v>9424.7185038252719</c:v>
                </c:pt>
                <c:pt idx="67">
                  <c:v>9421.540794806222</c:v>
                </c:pt>
                <c:pt idx="68">
                  <c:v>9421.540794806222</c:v>
                </c:pt>
                <c:pt idx="69">
                  <c:v>9016.0807852667731</c:v>
                </c:pt>
                <c:pt idx="70">
                  <c:v>9016.0807852667731</c:v>
                </c:pt>
                <c:pt idx="71">
                  <c:v>8952.9811977986392</c:v>
                </c:pt>
                <c:pt idx="72">
                  <c:v>8952.9811977986392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C1-47D7-90E8-D86D15821FC2}"/>
            </c:ext>
          </c:extLst>
        </c:ser>
        <c:ser>
          <c:idx val="0"/>
          <c:order val="2"/>
          <c:tx>
            <c:strRef>
              <c:f>SE!$AF$534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SE!$AE$535:$AE$558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2880</c:v>
                </c:pt>
                <c:pt idx="6" formatCode="0">
                  <c:v>2880</c:v>
                </c:pt>
                <c:pt idx="7" formatCode="0">
                  <c:v>3727</c:v>
                </c:pt>
                <c:pt idx="8" formatCode="0">
                  <c:v>3727</c:v>
                </c:pt>
                <c:pt idx="9" formatCode="0">
                  <c:v>4574</c:v>
                </c:pt>
                <c:pt idx="10" formatCode="0">
                  <c:v>4574</c:v>
                </c:pt>
                <c:pt idx="11" formatCode="0">
                  <c:v>4651</c:v>
                </c:pt>
                <c:pt idx="12" formatCode="0">
                  <c:v>4651</c:v>
                </c:pt>
                <c:pt idx="13" formatCode="0">
                  <c:v>4728</c:v>
                </c:pt>
                <c:pt idx="14" formatCode="0">
                  <c:v>4728</c:v>
                </c:pt>
                <c:pt idx="15" formatCode="0">
                  <c:v>5652</c:v>
                </c:pt>
                <c:pt idx="16" formatCode="0">
                  <c:v>5652</c:v>
                </c:pt>
                <c:pt idx="17" formatCode="0">
                  <c:v>6576</c:v>
                </c:pt>
                <c:pt idx="18" formatCode="0">
                  <c:v>6576</c:v>
                </c:pt>
                <c:pt idx="19" formatCode="0">
                  <c:v>7577</c:v>
                </c:pt>
                <c:pt idx="20" formatCode="0">
                  <c:v>7577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SE!$AF$535:$AF$558</c:f>
              <c:numCache>
                <c:formatCode>0</c:formatCode>
                <c:ptCount val="24"/>
                <c:pt idx="0">
                  <c:v>17913.43539722111</c:v>
                </c:pt>
                <c:pt idx="1">
                  <c:v>17913.43539722111</c:v>
                </c:pt>
                <c:pt idx="2">
                  <c:v>17748.249549364074</c:v>
                </c:pt>
                <c:pt idx="3">
                  <c:v>17748.249549364074</c:v>
                </c:pt>
                <c:pt idx="4">
                  <c:v>15934.478764955189</c:v>
                </c:pt>
                <c:pt idx="5">
                  <c:v>15934.478764955189</c:v>
                </c:pt>
                <c:pt idx="6">
                  <c:v>14277.189906854548</c:v>
                </c:pt>
                <c:pt idx="7">
                  <c:v>14277.189906854548</c:v>
                </c:pt>
                <c:pt idx="8">
                  <c:v>14277.189636854548</c:v>
                </c:pt>
                <c:pt idx="9">
                  <c:v>14277.189636854548</c:v>
                </c:pt>
                <c:pt idx="10">
                  <c:v>14183.57840558964</c:v>
                </c:pt>
                <c:pt idx="11">
                  <c:v>14183.57840558964</c:v>
                </c:pt>
                <c:pt idx="12">
                  <c:v>14183.577955589737</c:v>
                </c:pt>
                <c:pt idx="13">
                  <c:v>14183.577955589737</c:v>
                </c:pt>
                <c:pt idx="14">
                  <c:v>13010.545727307885</c:v>
                </c:pt>
                <c:pt idx="15">
                  <c:v>13010.545727307885</c:v>
                </c:pt>
                <c:pt idx="16">
                  <c:v>13010.545367307885</c:v>
                </c:pt>
                <c:pt idx="17">
                  <c:v>13010.545367307885</c:v>
                </c:pt>
                <c:pt idx="18">
                  <c:v>12669.07418635268</c:v>
                </c:pt>
                <c:pt idx="19">
                  <c:v>12669.07418635268</c:v>
                </c:pt>
                <c:pt idx="20">
                  <c:v>12451.258410187254</c:v>
                </c:pt>
                <c:pt idx="21">
                  <c:v>12451.258410187254</c:v>
                </c:pt>
                <c:pt idx="22">
                  <c:v>11503.823878419509</c:v>
                </c:pt>
                <c:pt idx="23">
                  <c:v>11503.823878419509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C1-47D7-90E8-D86D1582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8432"/>
        <c:axId val="1"/>
      </c:scatterChart>
      <c:valAx>
        <c:axId val="993238432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968952189247019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84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6884145799605244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SI!$U$534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SI!$T$535:$T$558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197</c:v>
                </c:pt>
                <c:pt idx="4" formatCode="0">
                  <c:v>197</c:v>
                </c:pt>
                <c:pt idx="5" formatCode="0">
                  <c:v>274</c:v>
                </c:pt>
                <c:pt idx="6" formatCode="0">
                  <c:v>274</c:v>
                </c:pt>
                <c:pt idx="7" formatCode="0">
                  <c:v>1594</c:v>
                </c:pt>
                <c:pt idx="8" formatCode="0">
                  <c:v>1594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SI!$U$535:$U$558</c:f>
              <c:numCache>
                <c:formatCode>0</c:formatCode>
                <c:ptCount val="24"/>
                <c:pt idx="0">
                  <c:v>1626.5719338354934</c:v>
                </c:pt>
                <c:pt idx="1">
                  <c:v>1626.5719338354934</c:v>
                </c:pt>
                <c:pt idx="2">
                  <c:v>1507.3444042089304</c:v>
                </c:pt>
                <c:pt idx="3">
                  <c:v>1507.3444042089304</c:v>
                </c:pt>
                <c:pt idx="4">
                  <c:v>1506.3025377973563</c:v>
                </c:pt>
                <c:pt idx="5">
                  <c:v>1506.3025377973563</c:v>
                </c:pt>
                <c:pt idx="6">
                  <c:v>1500.0431336676113</c:v>
                </c:pt>
                <c:pt idx="7">
                  <c:v>1500.0431336676113</c:v>
                </c:pt>
                <c:pt idx="8">
                  <c:v>1480.6531997225959</c:v>
                </c:pt>
                <c:pt idx="9">
                  <c:v>1480.6531997225959</c:v>
                </c:pt>
                <c:pt idx="10">
                  <c:v>1392.9627072418898</c:v>
                </c:pt>
                <c:pt idx="11">
                  <c:v>1392.9627072418898</c:v>
                </c:pt>
                <c:pt idx="12">
                  <c:v>1391.9367809633879</c:v>
                </c:pt>
                <c:pt idx="13">
                  <c:v>1391.9367809633879</c:v>
                </c:pt>
                <c:pt idx="14">
                  <c:v>1368.8387606041701</c:v>
                </c:pt>
                <c:pt idx="15">
                  <c:v>1368.8387606041701</c:v>
                </c:pt>
                <c:pt idx="16">
                  <c:v>825.82623920102162</c:v>
                </c:pt>
                <c:pt idx="17">
                  <c:v>825.82623920102162</c:v>
                </c:pt>
                <c:pt idx="18">
                  <c:v>776.28880557794969</c:v>
                </c:pt>
                <c:pt idx="19">
                  <c:v>776.28880557794969</c:v>
                </c:pt>
                <c:pt idx="20">
                  <c:v>762.76875455499101</c:v>
                </c:pt>
                <c:pt idx="21">
                  <c:v>762.76875455499101</c:v>
                </c:pt>
                <c:pt idx="22">
                  <c:v>748.24884606437877</c:v>
                </c:pt>
                <c:pt idx="23">
                  <c:v>748.24884606437877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A4-4C3C-8034-FD7B41CDB4AD}"/>
            </c:ext>
          </c:extLst>
        </c:ser>
        <c:ser>
          <c:idx val="1"/>
          <c:order val="1"/>
          <c:tx>
            <c:strRef>
              <c:f>SI!$J$534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SI!$I$534:$I$606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547.5</c:v>
                </c:pt>
                <c:pt idx="17" formatCode="0">
                  <c:v>547.5</c:v>
                </c:pt>
                <c:pt idx="18" formatCode="0">
                  <c:v>882.08333333333337</c:v>
                </c:pt>
                <c:pt idx="19" formatCode="0">
                  <c:v>882.08333333333337</c:v>
                </c:pt>
                <c:pt idx="20" formatCode="0">
                  <c:v>912.5</c:v>
                </c:pt>
                <c:pt idx="21" formatCode="0">
                  <c:v>912.5</c:v>
                </c:pt>
                <c:pt idx="22" formatCode="0">
                  <c:v>942.91666666666663</c:v>
                </c:pt>
                <c:pt idx="23" formatCode="0">
                  <c:v>942.91666666666663</c:v>
                </c:pt>
                <c:pt idx="24" formatCode="0">
                  <c:v>973.33333333333326</c:v>
                </c:pt>
                <c:pt idx="25" formatCode="0">
                  <c:v>973.33333333333326</c:v>
                </c:pt>
                <c:pt idx="26" formatCode="0">
                  <c:v>1003.7499999999999</c:v>
                </c:pt>
                <c:pt idx="27" formatCode="0">
                  <c:v>1003.7499999999999</c:v>
                </c:pt>
                <c:pt idx="28" formatCode="0">
                  <c:v>1338.3333333333333</c:v>
                </c:pt>
                <c:pt idx="29" formatCode="0">
                  <c:v>1338.3333333333333</c:v>
                </c:pt>
                <c:pt idx="30" formatCode="0">
                  <c:v>1368.75</c:v>
                </c:pt>
                <c:pt idx="31" formatCode="0">
                  <c:v>1368.75</c:v>
                </c:pt>
                <c:pt idx="32" formatCode="0">
                  <c:v>1703.3333333333335</c:v>
                </c:pt>
                <c:pt idx="33" formatCode="0">
                  <c:v>1703.3333333333335</c:v>
                </c:pt>
                <c:pt idx="34" formatCode="0">
                  <c:v>2037.916666666667</c:v>
                </c:pt>
                <c:pt idx="35" formatCode="0">
                  <c:v>2037.916666666667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SI!$J$534:$J$606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1635.2443028326563</c:v>
                </c:pt>
                <c:pt idx="2">
                  <c:v>1635.2443028326563</c:v>
                </c:pt>
                <c:pt idx="3">
                  <c:v>1625.8732980463574</c:v>
                </c:pt>
                <c:pt idx="4">
                  <c:v>1625.8732980463574</c:v>
                </c:pt>
                <c:pt idx="5">
                  <c:v>1601.8049996582274</c:v>
                </c:pt>
                <c:pt idx="6">
                  <c:v>1601.8049996582274</c:v>
                </c:pt>
                <c:pt idx="7">
                  <c:v>1582.31055479628</c:v>
                </c:pt>
                <c:pt idx="8">
                  <c:v>1582.31055479628</c:v>
                </c:pt>
                <c:pt idx="9">
                  <c:v>1572.4320981196324</c:v>
                </c:pt>
                <c:pt idx="10">
                  <c:v>1572.4320981196324</c:v>
                </c:pt>
                <c:pt idx="11">
                  <c:v>1529.3436933165876</c:v>
                </c:pt>
                <c:pt idx="12">
                  <c:v>1529.3436933165876</c:v>
                </c:pt>
                <c:pt idx="13">
                  <c:v>1526.3963774583958</c:v>
                </c:pt>
                <c:pt idx="14">
                  <c:v>1526.3963774583958</c:v>
                </c:pt>
                <c:pt idx="15">
                  <c:v>1507.9308042041682</c:v>
                </c:pt>
                <c:pt idx="16">
                  <c:v>1507.9308042041682</c:v>
                </c:pt>
                <c:pt idx="17">
                  <c:v>1499.4757929849329</c:v>
                </c:pt>
                <c:pt idx="18">
                  <c:v>1499.4757929849329</c:v>
                </c:pt>
                <c:pt idx="19">
                  <c:v>1486.9912241351658</c:v>
                </c:pt>
                <c:pt idx="20">
                  <c:v>1486.9912241351658</c:v>
                </c:pt>
                <c:pt idx="21">
                  <c:v>1484.350170358575</c:v>
                </c:pt>
                <c:pt idx="22">
                  <c:v>1484.350170358575</c:v>
                </c:pt>
                <c:pt idx="23">
                  <c:v>1482.3618196980619</c:v>
                </c:pt>
                <c:pt idx="24">
                  <c:v>1482.3618196980619</c:v>
                </c:pt>
                <c:pt idx="25">
                  <c:v>1478.7599864146571</c:v>
                </c:pt>
                <c:pt idx="26">
                  <c:v>1478.7599864146571</c:v>
                </c:pt>
                <c:pt idx="27">
                  <c:v>1477.8528149213078</c:v>
                </c:pt>
                <c:pt idx="28">
                  <c:v>1477.8528149213078</c:v>
                </c:pt>
                <c:pt idx="29">
                  <c:v>1470.1497032037407</c:v>
                </c:pt>
                <c:pt idx="30">
                  <c:v>1470.1497032037407</c:v>
                </c:pt>
                <c:pt idx="31">
                  <c:v>1460.2586554527841</c:v>
                </c:pt>
                <c:pt idx="32">
                  <c:v>1460.2586554527841</c:v>
                </c:pt>
                <c:pt idx="33">
                  <c:v>1451.4461428551483</c:v>
                </c:pt>
                <c:pt idx="34">
                  <c:v>1451.4461428551483</c:v>
                </c:pt>
                <c:pt idx="35">
                  <c:v>1412.68945570239</c:v>
                </c:pt>
                <c:pt idx="36">
                  <c:v>1412.68945570239</c:v>
                </c:pt>
                <c:pt idx="37">
                  <c:v>1409.940171342553</c:v>
                </c:pt>
                <c:pt idx="38">
                  <c:v>1409.940171342553</c:v>
                </c:pt>
                <c:pt idx="39">
                  <c:v>1374.5803900732608</c:v>
                </c:pt>
                <c:pt idx="40">
                  <c:v>1374.5803900732608</c:v>
                </c:pt>
                <c:pt idx="41">
                  <c:v>1372.1874133528461</c:v>
                </c:pt>
                <c:pt idx="42">
                  <c:v>1372.1874133528461</c:v>
                </c:pt>
                <c:pt idx="43">
                  <c:v>1370.3262787333599</c:v>
                </c:pt>
                <c:pt idx="44">
                  <c:v>1370.3262787333599</c:v>
                </c:pt>
                <c:pt idx="45">
                  <c:v>1367.1756984325789</c:v>
                </c:pt>
                <c:pt idx="46">
                  <c:v>1367.1756984325789</c:v>
                </c:pt>
                <c:pt idx="47">
                  <c:v>1359.3724536235468</c:v>
                </c:pt>
                <c:pt idx="48">
                  <c:v>1359.3724536235468</c:v>
                </c:pt>
                <c:pt idx="49">
                  <c:v>832.45071336804608</c:v>
                </c:pt>
                <c:pt idx="50">
                  <c:v>832.45071336804608</c:v>
                </c:pt>
                <c:pt idx="51">
                  <c:v>831.32028036821191</c:v>
                </c:pt>
                <c:pt idx="52">
                  <c:v>831.32028036821191</c:v>
                </c:pt>
                <c:pt idx="53">
                  <c:v>813.73864152841645</c:v>
                </c:pt>
                <c:pt idx="54">
                  <c:v>813.73864152841645</c:v>
                </c:pt>
                <c:pt idx="55">
                  <c:v>812.21837308431213</c:v>
                </c:pt>
                <c:pt idx="56">
                  <c:v>812.21837308431213</c:v>
                </c:pt>
                <c:pt idx="57">
                  <c:v>795.13760613761679</c:v>
                </c:pt>
                <c:pt idx="58">
                  <c:v>795.13760613761679</c:v>
                </c:pt>
                <c:pt idx="59">
                  <c:v>784.85525754275898</c:v>
                </c:pt>
                <c:pt idx="60">
                  <c:v>784.85525754275898</c:v>
                </c:pt>
                <c:pt idx="61">
                  <c:v>770.95045736231225</c:v>
                </c:pt>
                <c:pt idx="62">
                  <c:v>770.95045736231225</c:v>
                </c:pt>
                <c:pt idx="63">
                  <c:v>760.91426726219925</c:v>
                </c:pt>
                <c:pt idx="64">
                  <c:v>760.91426726219925</c:v>
                </c:pt>
                <c:pt idx="65">
                  <c:v>749.24996863442686</c:v>
                </c:pt>
                <c:pt idx="66">
                  <c:v>749.24996863442686</c:v>
                </c:pt>
                <c:pt idx="67">
                  <c:v>749.13334914828454</c:v>
                </c:pt>
                <c:pt idx="68">
                  <c:v>749.13334914828454</c:v>
                </c:pt>
                <c:pt idx="69">
                  <c:v>748.81518399446929</c:v>
                </c:pt>
                <c:pt idx="70">
                  <c:v>748.81518399446929</c:v>
                </c:pt>
                <c:pt idx="71">
                  <c:v>744.00140818431544</c:v>
                </c:pt>
                <c:pt idx="72">
                  <c:v>744.00140818431544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A4-4C3C-8034-FD7B41CDB4AD}"/>
            </c:ext>
          </c:extLst>
        </c:ser>
        <c:ser>
          <c:idx val="0"/>
          <c:order val="2"/>
          <c:tx>
            <c:strRef>
              <c:f>SI!$AF$534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SI!$AE$535:$AE$558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SI!$AF$535:$AF$558</c:f>
              <c:numCache>
                <c:formatCode>0</c:formatCode>
                <c:ptCount val="24"/>
                <c:pt idx="0">
                  <c:v>2034.9042017813892</c:v>
                </c:pt>
                <c:pt idx="1">
                  <c:v>2034.9042017813892</c:v>
                </c:pt>
                <c:pt idx="2">
                  <c:v>2034.7639630081285</c:v>
                </c:pt>
                <c:pt idx="3">
                  <c:v>2034.7639630081285</c:v>
                </c:pt>
                <c:pt idx="4">
                  <c:v>1895.2435782234563</c:v>
                </c:pt>
                <c:pt idx="5">
                  <c:v>1895.2435782234563</c:v>
                </c:pt>
                <c:pt idx="6">
                  <c:v>1763.8022400803793</c:v>
                </c:pt>
                <c:pt idx="7">
                  <c:v>1763.8022400803793</c:v>
                </c:pt>
                <c:pt idx="8">
                  <c:v>1313.7533047924289</c:v>
                </c:pt>
                <c:pt idx="9">
                  <c:v>1313.7533047924289</c:v>
                </c:pt>
                <c:pt idx="10">
                  <c:v>1311.3842670106051</c:v>
                </c:pt>
                <c:pt idx="11">
                  <c:v>1311.3842670106051</c:v>
                </c:pt>
                <c:pt idx="12">
                  <c:v>1207.6050870819961</c:v>
                </c:pt>
                <c:pt idx="13">
                  <c:v>1207.6050870819961</c:v>
                </c:pt>
                <c:pt idx="14">
                  <c:v>1180.9476170577982</c:v>
                </c:pt>
                <c:pt idx="15">
                  <c:v>1180.9476170577982</c:v>
                </c:pt>
                <c:pt idx="16">
                  <c:v>953.11572252799431</c:v>
                </c:pt>
                <c:pt idx="17">
                  <c:v>953.11572252799431</c:v>
                </c:pt>
                <c:pt idx="18">
                  <c:v>953.08041533468213</c:v>
                </c:pt>
                <c:pt idx="19">
                  <c:v>953.08041533468213</c:v>
                </c:pt>
                <c:pt idx="20">
                  <c:v>941.16449942192014</c:v>
                </c:pt>
                <c:pt idx="21">
                  <c:v>941.16449942192014</c:v>
                </c:pt>
                <c:pt idx="22">
                  <c:v>842.49976347854397</c:v>
                </c:pt>
                <c:pt idx="23">
                  <c:v>842.49976347854397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4-4C3C-8034-FD7B41CDB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28032"/>
        <c:axId val="1"/>
      </c:scatterChart>
      <c:valAx>
        <c:axId val="993228032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280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0325430030305465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00462912060802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499724625484977E-2"/>
          <c:y val="0.11610427244693966"/>
          <c:w val="0.87559298083590731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SK!$U$534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SK!$T$535:$T$558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1440</c:v>
                </c:pt>
                <c:pt idx="4" formatCode="0">
                  <c:v>1440</c:v>
                </c:pt>
                <c:pt idx="5" formatCode="0">
                  <c:v>1517</c:v>
                </c:pt>
                <c:pt idx="6" formatCode="0">
                  <c:v>1517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2532</c:v>
                </c:pt>
                <c:pt idx="12" formatCode="0">
                  <c:v>2532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SK!$U$535:$U$558</c:f>
              <c:numCache>
                <c:formatCode>0</c:formatCode>
                <c:ptCount val="24"/>
                <c:pt idx="0">
                  <c:v>3841.9564647669495</c:v>
                </c:pt>
                <c:pt idx="1">
                  <c:v>3841.9564647669495</c:v>
                </c:pt>
                <c:pt idx="2">
                  <c:v>3525.2088328468326</c:v>
                </c:pt>
                <c:pt idx="3">
                  <c:v>3525.2088328468326</c:v>
                </c:pt>
                <c:pt idx="4">
                  <c:v>3250.692718797638</c:v>
                </c:pt>
                <c:pt idx="5">
                  <c:v>3250.692718797638</c:v>
                </c:pt>
                <c:pt idx="6">
                  <c:v>3248.9307058040863</c:v>
                </c:pt>
                <c:pt idx="7">
                  <c:v>3248.9307058040863</c:v>
                </c:pt>
                <c:pt idx="8">
                  <c:v>3213.0774318510998</c:v>
                </c:pt>
                <c:pt idx="9">
                  <c:v>3213.0774318510998</c:v>
                </c:pt>
                <c:pt idx="10">
                  <c:v>2993.0172102952515</c:v>
                </c:pt>
                <c:pt idx="11">
                  <c:v>2993.0172102952515</c:v>
                </c:pt>
                <c:pt idx="12">
                  <c:v>2977.9808194748653</c:v>
                </c:pt>
                <c:pt idx="13">
                  <c:v>2977.9808194748653</c:v>
                </c:pt>
                <c:pt idx="14">
                  <c:v>2960.6181688535871</c:v>
                </c:pt>
                <c:pt idx="15">
                  <c:v>2960.6181688535871</c:v>
                </c:pt>
                <c:pt idx="16">
                  <c:v>2092.7223727951614</c:v>
                </c:pt>
                <c:pt idx="17">
                  <c:v>2092.7223727951614</c:v>
                </c:pt>
                <c:pt idx="18">
                  <c:v>1835.4930774289123</c:v>
                </c:pt>
                <c:pt idx="19">
                  <c:v>1835.4930774289123</c:v>
                </c:pt>
                <c:pt idx="20">
                  <c:v>1757.6657194581703</c:v>
                </c:pt>
                <c:pt idx="21">
                  <c:v>1757.6657194581703</c:v>
                </c:pt>
                <c:pt idx="22">
                  <c:v>1651.3621201810424</c:v>
                </c:pt>
                <c:pt idx="23">
                  <c:v>1651.3621201810424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4-4B1E-862B-8CFE801C6E16}"/>
            </c:ext>
          </c:extLst>
        </c:ser>
        <c:ser>
          <c:idx val="1"/>
          <c:order val="1"/>
          <c:tx>
            <c:strRef>
              <c:f>SK!$J$534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SK!$I$534:$I$606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456.25000000000006</c:v>
                </c:pt>
                <c:pt idx="11" formatCode="0">
                  <c:v>456.25000000000006</c:v>
                </c:pt>
                <c:pt idx="12" formatCode="0">
                  <c:v>790.83333333333348</c:v>
                </c:pt>
                <c:pt idx="13" formatCode="0">
                  <c:v>790.83333333333348</c:v>
                </c:pt>
                <c:pt idx="14" formatCode="0">
                  <c:v>821.25000000000011</c:v>
                </c:pt>
                <c:pt idx="15" formatCode="0">
                  <c:v>821.25000000000011</c:v>
                </c:pt>
                <c:pt idx="16" formatCode="0">
                  <c:v>1155.8333333333335</c:v>
                </c:pt>
                <c:pt idx="17" formatCode="0">
                  <c:v>1155.8333333333335</c:v>
                </c:pt>
                <c:pt idx="18" formatCode="0">
                  <c:v>1186.2500000000002</c:v>
                </c:pt>
                <c:pt idx="19" formatCode="0">
                  <c:v>1186.2500000000002</c:v>
                </c:pt>
                <c:pt idx="20" formatCode="0">
                  <c:v>1520.8333333333335</c:v>
                </c:pt>
                <c:pt idx="21" formatCode="0">
                  <c:v>1520.8333333333335</c:v>
                </c:pt>
                <c:pt idx="22" formatCode="0">
                  <c:v>1551.2500000000002</c:v>
                </c:pt>
                <c:pt idx="23" formatCode="0">
                  <c:v>1551.2500000000002</c:v>
                </c:pt>
                <c:pt idx="24" formatCode="0">
                  <c:v>1885.8333333333335</c:v>
                </c:pt>
                <c:pt idx="25" formatCode="0">
                  <c:v>1885.8333333333335</c:v>
                </c:pt>
                <c:pt idx="26" formatCode="0">
                  <c:v>1916.2500000000002</c:v>
                </c:pt>
                <c:pt idx="27" formatCode="0">
                  <c:v>1916.2500000000002</c:v>
                </c:pt>
                <c:pt idx="28" formatCode="0">
                  <c:v>1946.666666666667</c:v>
                </c:pt>
                <c:pt idx="29" formatCode="0">
                  <c:v>1946.666666666667</c:v>
                </c:pt>
                <c:pt idx="30" formatCode="0">
                  <c:v>1977.0833333333337</c:v>
                </c:pt>
                <c:pt idx="31" formatCode="0">
                  <c:v>1977.0833333333337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2342.0833333333335</c:v>
                </c:pt>
                <c:pt idx="35" formatCode="0">
                  <c:v>2342.0833333333335</c:v>
                </c:pt>
                <c:pt idx="36" formatCode="0">
                  <c:v>2372.5</c:v>
                </c:pt>
                <c:pt idx="37" formatCode="0">
                  <c:v>2372.5</c:v>
                </c:pt>
                <c:pt idx="38" formatCode="0">
                  <c:v>2707.0833333333335</c:v>
                </c:pt>
                <c:pt idx="39" formatCode="0">
                  <c:v>2707.0833333333335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SK!$J$534:$J$606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3954.8626628748584</c:v>
                </c:pt>
                <c:pt idx="2">
                  <c:v>3954.8626628748584</c:v>
                </c:pt>
                <c:pt idx="3">
                  <c:v>3906.4870678916377</c:v>
                </c:pt>
                <c:pt idx="4">
                  <c:v>3906.4870678916377</c:v>
                </c:pt>
                <c:pt idx="5">
                  <c:v>3746.707062267521</c:v>
                </c:pt>
                <c:pt idx="6">
                  <c:v>3746.707062267521</c:v>
                </c:pt>
                <c:pt idx="7">
                  <c:v>3627.1818852871679</c:v>
                </c:pt>
                <c:pt idx="8">
                  <c:v>3627.1818852871679</c:v>
                </c:pt>
                <c:pt idx="9">
                  <c:v>3626.8496832299566</c:v>
                </c:pt>
                <c:pt idx="10">
                  <c:v>3626.8496832299566</c:v>
                </c:pt>
                <c:pt idx="11">
                  <c:v>3583.0013297285973</c:v>
                </c:pt>
                <c:pt idx="12">
                  <c:v>3583.0013297285973</c:v>
                </c:pt>
                <c:pt idx="13">
                  <c:v>3571.8286685644389</c:v>
                </c:pt>
                <c:pt idx="14">
                  <c:v>3571.8286685644389</c:v>
                </c:pt>
                <c:pt idx="15">
                  <c:v>3440.240662113044</c:v>
                </c:pt>
                <c:pt idx="16">
                  <c:v>3440.240662113044</c:v>
                </c:pt>
                <c:pt idx="17">
                  <c:v>3411.8991404065068</c:v>
                </c:pt>
                <c:pt idx="18">
                  <c:v>3411.8991404065068</c:v>
                </c:pt>
                <c:pt idx="19">
                  <c:v>3331.9073311488837</c:v>
                </c:pt>
                <c:pt idx="20">
                  <c:v>3331.9073311488837</c:v>
                </c:pt>
                <c:pt idx="21">
                  <c:v>3300.1082096410796</c:v>
                </c:pt>
                <c:pt idx="22">
                  <c:v>3300.1082096410796</c:v>
                </c:pt>
                <c:pt idx="23">
                  <c:v>3283.764472518144</c:v>
                </c:pt>
                <c:pt idx="24">
                  <c:v>3283.764472518144</c:v>
                </c:pt>
                <c:pt idx="25">
                  <c:v>3256.7997362279325</c:v>
                </c:pt>
                <c:pt idx="26">
                  <c:v>3256.7997362279325</c:v>
                </c:pt>
                <c:pt idx="27">
                  <c:v>3184.7760841803511</c:v>
                </c:pt>
                <c:pt idx="28">
                  <c:v>3184.7760841803511</c:v>
                </c:pt>
                <c:pt idx="29">
                  <c:v>3130.9515087794466</c:v>
                </c:pt>
                <c:pt idx="30">
                  <c:v>3130.9515087794466</c:v>
                </c:pt>
                <c:pt idx="31">
                  <c:v>3117.4225901951163</c:v>
                </c:pt>
                <c:pt idx="32">
                  <c:v>3117.4225901951163</c:v>
                </c:pt>
                <c:pt idx="33">
                  <c:v>3086.5554656967975</c:v>
                </c:pt>
                <c:pt idx="34">
                  <c:v>3086.5554656967975</c:v>
                </c:pt>
                <c:pt idx="35">
                  <c:v>3062.317190927196</c:v>
                </c:pt>
                <c:pt idx="36">
                  <c:v>3062.317190927196</c:v>
                </c:pt>
                <c:pt idx="37">
                  <c:v>3038.2802210524965</c:v>
                </c:pt>
                <c:pt idx="38">
                  <c:v>3038.2802210524965</c:v>
                </c:pt>
                <c:pt idx="39">
                  <c:v>3001.1403038809135</c:v>
                </c:pt>
                <c:pt idx="40">
                  <c:v>3001.1403038809135</c:v>
                </c:pt>
                <c:pt idx="41">
                  <c:v>2923.5483318067231</c:v>
                </c:pt>
                <c:pt idx="42">
                  <c:v>2923.5483318067231</c:v>
                </c:pt>
                <c:pt idx="43">
                  <c:v>2876.033137743892</c:v>
                </c:pt>
                <c:pt idx="44">
                  <c:v>2876.033137743892</c:v>
                </c:pt>
                <c:pt idx="45">
                  <c:v>2843.713416679986</c:v>
                </c:pt>
                <c:pt idx="46">
                  <c:v>2843.713416679986</c:v>
                </c:pt>
                <c:pt idx="47">
                  <c:v>2822.9063678461248</c:v>
                </c:pt>
                <c:pt idx="48">
                  <c:v>2822.9063678461248</c:v>
                </c:pt>
                <c:pt idx="49">
                  <c:v>2145.9034755341258</c:v>
                </c:pt>
                <c:pt idx="50">
                  <c:v>2145.9034755341258</c:v>
                </c:pt>
                <c:pt idx="51">
                  <c:v>2138.5767922153809</c:v>
                </c:pt>
                <c:pt idx="52">
                  <c:v>2138.5767922153809</c:v>
                </c:pt>
                <c:pt idx="53">
                  <c:v>2040.4184886501541</c:v>
                </c:pt>
                <c:pt idx="54">
                  <c:v>2040.4184886501541</c:v>
                </c:pt>
                <c:pt idx="55">
                  <c:v>2022.0992125328137</c:v>
                </c:pt>
                <c:pt idx="56">
                  <c:v>2022.0992125328137</c:v>
                </c:pt>
                <c:pt idx="57">
                  <c:v>1941.0515656046348</c:v>
                </c:pt>
                <c:pt idx="58">
                  <c:v>1941.0515656046348</c:v>
                </c:pt>
                <c:pt idx="59">
                  <c:v>1871.0067226155595</c:v>
                </c:pt>
                <c:pt idx="60">
                  <c:v>1871.0067226155595</c:v>
                </c:pt>
                <c:pt idx="61">
                  <c:v>1788.7262701266445</c:v>
                </c:pt>
                <c:pt idx="62">
                  <c:v>1788.7262701266445</c:v>
                </c:pt>
                <c:pt idx="63">
                  <c:v>1735.6107038263385</c:v>
                </c:pt>
                <c:pt idx="64">
                  <c:v>1735.6107038263385</c:v>
                </c:pt>
                <c:pt idx="65">
                  <c:v>1661.4525351851098</c:v>
                </c:pt>
                <c:pt idx="66">
                  <c:v>1661.4525351851098</c:v>
                </c:pt>
                <c:pt idx="67">
                  <c:v>1661.3944900123142</c:v>
                </c:pt>
                <c:pt idx="68">
                  <c:v>1661.3944900123142</c:v>
                </c:pt>
                <c:pt idx="69">
                  <c:v>1658.2249122989167</c:v>
                </c:pt>
                <c:pt idx="70">
                  <c:v>1658.2249122989167</c:v>
                </c:pt>
                <c:pt idx="71">
                  <c:v>1628.3742297168978</c:v>
                </c:pt>
                <c:pt idx="72">
                  <c:v>1628.3742297168978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4-4B1E-862B-8CFE801C6E16}"/>
            </c:ext>
          </c:extLst>
        </c:ser>
        <c:ser>
          <c:idx val="0"/>
          <c:order val="2"/>
          <c:tx>
            <c:strRef>
              <c:f>SK!$AF$534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SK!$AE$535:$AE$558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SK!$AF$535:$AF$558</c:f>
              <c:numCache>
                <c:formatCode>0</c:formatCode>
                <c:ptCount val="24"/>
                <c:pt idx="0">
                  <c:v>3993.2215789965335</c:v>
                </c:pt>
                <c:pt idx="1">
                  <c:v>3993.2215789965335</c:v>
                </c:pt>
                <c:pt idx="2">
                  <c:v>3930.2971949958405</c:v>
                </c:pt>
                <c:pt idx="3">
                  <c:v>3930.2971949958405</c:v>
                </c:pt>
                <c:pt idx="4">
                  <c:v>3916.0911364270801</c:v>
                </c:pt>
                <c:pt idx="5">
                  <c:v>3916.0911364270801</c:v>
                </c:pt>
                <c:pt idx="6">
                  <c:v>3237.3577413828807</c:v>
                </c:pt>
                <c:pt idx="7">
                  <c:v>3237.3577413828807</c:v>
                </c:pt>
                <c:pt idx="8">
                  <c:v>2823.9887068230846</c:v>
                </c:pt>
                <c:pt idx="9">
                  <c:v>2823.9887068230846</c:v>
                </c:pt>
                <c:pt idx="10">
                  <c:v>2783.4090356931038</c:v>
                </c:pt>
                <c:pt idx="11">
                  <c:v>2783.4090356931038</c:v>
                </c:pt>
                <c:pt idx="12">
                  <c:v>2731.5363582808332</c:v>
                </c:pt>
                <c:pt idx="13">
                  <c:v>2731.5363582808332</c:v>
                </c:pt>
                <c:pt idx="14">
                  <c:v>2580.0142279569186</c:v>
                </c:pt>
                <c:pt idx="15">
                  <c:v>2580.0142279569186</c:v>
                </c:pt>
                <c:pt idx="16">
                  <c:v>2279.8352398988472</c:v>
                </c:pt>
                <c:pt idx="17">
                  <c:v>2279.8352398988472</c:v>
                </c:pt>
                <c:pt idx="18">
                  <c:v>2252.9218223722519</c:v>
                </c:pt>
                <c:pt idx="19">
                  <c:v>2252.9218223722519</c:v>
                </c:pt>
                <c:pt idx="20">
                  <c:v>2252.9213162934525</c:v>
                </c:pt>
                <c:pt idx="21">
                  <c:v>2252.9213162934525</c:v>
                </c:pt>
                <c:pt idx="22">
                  <c:v>2202.0563294926806</c:v>
                </c:pt>
                <c:pt idx="23">
                  <c:v>2202.0563294926806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E4-4B1E-862B-8CFE801C6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40928"/>
        <c:axId val="1"/>
      </c:scatterChart>
      <c:valAx>
        <c:axId val="99324092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647045059217222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6051292460622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409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915742399712899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Calculated Load Duration Curve</a:t>
            </a:r>
          </a:p>
        </c:rich>
      </c:tx>
      <c:layout>
        <c:manualLayout>
          <c:xMode val="edge"/>
          <c:yMode val="edge"/>
          <c:x val="0.33843156823442183"/>
          <c:y val="2.86053889728430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14103972010011"/>
          <c:y val="0.11610427244693966"/>
          <c:w val="0.86810375097750925"/>
          <c:h val="0.74878842375200216"/>
        </c:manualLayout>
      </c:layout>
      <c:scatterChart>
        <c:scatterStyle val="lineMarker"/>
        <c:varyColors val="0"/>
        <c:ser>
          <c:idx val="2"/>
          <c:order val="0"/>
          <c:tx>
            <c:strRef>
              <c:f>UK!$U$534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UK!$T$535:$T$558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1531</c:v>
                </c:pt>
                <c:pt idx="6" formatCode="0">
                  <c:v>1531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UK!$U$535:$U$558</c:f>
              <c:numCache>
                <c:formatCode>0</c:formatCode>
                <c:ptCount val="24"/>
                <c:pt idx="0">
                  <c:v>54733.32286630907</c:v>
                </c:pt>
                <c:pt idx="1">
                  <c:v>54733.32286630907</c:v>
                </c:pt>
                <c:pt idx="2">
                  <c:v>50512.327584267245</c:v>
                </c:pt>
                <c:pt idx="3">
                  <c:v>50512.327584267245</c:v>
                </c:pt>
                <c:pt idx="4">
                  <c:v>49484.397919866118</c:v>
                </c:pt>
                <c:pt idx="5">
                  <c:v>49484.397919866118</c:v>
                </c:pt>
                <c:pt idx="6">
                  <c:v>48524.325323926954</c:v>
                </c:pt>
                <c:pt idx="7">
                  <c:v>48524.325323926954</c:v>
                </c:pt>
                <c:pt idx="8">
                  <c:v>47832.662568437881</c:v>
                </c:pt>
                <c:pt idx="9">
                  <c:v>47832.662568437881</c:v>
                </c:pt>
                <c:pt idx="10">
                  <c:v>45512.837016919533</c:v>
                </c:pt>
                <c:pt idx="11">
                  <c:v>45512.837016919533</c:v>
                </c:pt>
                <c:pt idx="12">
                  <c:v>43968.73347029202</c:v>
                </c:pt>
                <c:pt idx="13">
                  <c:v>43968.73347029202</c:v>
                </c:pt>
                <c:pt idx="14">
                  <c:v>43306.763292226024</c:v>
                </c:pt>
                <c:pt idx="15">
                  <c:v>43306.763292226024</c:v>
                </c:pt>
                <c:pt idx="16">
                  <c:v>30875.421145870903</c:v>
                </c:pt>
                <c:pt idx="17">
                  <c:v>30875.421145870903</c:v>
                </c:pt>
                <c:pt idx="18">
                  <c:v>27642.693349146397</c:v>
                </c:pt>
                <c:pt idx="19">
                  <c:v>27642.693349146397</c:v>
                </c:pt>
                <c:pt idx="20">
                  <c:v>26500.138189672129</c:v>
                </c:pt>
                <c:pt idx="21">
                  <c:v>26500.138189672129</c:v>
                </c:pt>
                <c:pt idx="22">
                  <c:v>25161.591318889736</c:v>
                </c:pt>
                <c:pt idx="23">
                  <c:v>25161.591318889736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6-4BB3-9E2E-498553E3EEC0}"/>
            </c:ext>
          </c:extLst>
        </c:ser>
        <c:ser>
          <c:idx val="1"/>
          <c:order val="1"/>
          <c:tx>
            <c:strRef>
              <c:f>UK!$J$534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UK!$I$534:$I$606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365.00000000000006</c:v>
                </c:pt>
                <c:pt idx="5" formatCode="0">
                  <c:v>365.00000000000006</c:v>
                </c:pt>
                <c:pt idx="6" formatCode="0">
                  <c:v>395.41666666666674</c:v>
                </c:pt>
                <c:pt idx="7" formatCode="0">
                  <c:v>395.41666666666674</c:v>
                </c:pt>
                <c:pt idx="8" formatCode="0">
                  <c:v>425.83333333333343</c:v>
                </c:pt>
                <c:pt idx="9" formatCode="0">
                  <c:v>425.83333333333343</c:v>
                </c:pt>
                <c:pt idx="10" formatCode="0">
                  <c:v>456.25000000000011</c:v>
                </c:pt>
                <c:pt idx="11" formatCode="0">
                  <c:v>456.25000000000011</c:v>
                </c:pt>
                <c:pt idx="12" formatCode="0">
                  <c:v>486.6666666666668</c:v>
                </c:pt>
                <c:pt idx="13" formatCode="0">
                  <c:v>486.6666666666668</c:v>
                </c:pt>
                <c:pt idx="14" formatCode="0">
                  <c:v>517.08333333333348</c:v>
                </c:pt>
                <c:pt idx="15" formatCode="0">
                  <c:v>517.08333333333348</c:v>
                </c:pt>
                <c:pt idx="16" formatCode="0">
                  <c:v>851.66666666666686</c:v>
                </c:pt>
                <c:pt idx="17" formatCode="0">
                  <c:v>851.66666666666686</c:v>
                </c:pt>
                <c:pt idx="18" formatCode="0">
                  <c:v>882.08333333333348</c:v>
                </c:pt>
                <c:pt idx="19" formatCode="0">
                  <c:v>882.08333333333348</c:v>
                </c:pt>
                <c:pt idx="20" formatCode="0">
                  <c:v>1216.666666666667</c:v>
                </c:pt>
                <c:pt idx="21" formatCode="0">
                  <c:v>1216.666666666667</c:v>
                </c:pt>
                <c:pt idx="22" formatCode="0">
                  <c:v>1247.0833333333337</c:v>
                </c:pt>
                <c:pt idx="23" formatCode="0">
                  <c:v>1247.0833333333337</c:v>
                </c:pt>
                <c:pt idx="24" formatCode="0">
                  <c:v>1581.666666666667</c:v>
                </c:pt>
                <c:pt idx="25" formatCode="0">
                  <c:v>1581.666666666667</c:v>
                </c:pt>
                <c:pt idx="26" formatCode="0">
                  <c:v>1916.2500000000005</c:v>
                </c:pt>
                <c:pt idx="27" formatCode="0">
                  <c:v>1916.2500000000005</c:v>
                </c:pt>
                <c:pt idx="28" formatCode="0">
                  <c:v>2250.8333333333339</c:v>
                </c:pt>
                <c:pt idx="29" formatCode="0">
                  <c:v>2250.8333333333339</c:v>
                </c:pt>
                <c:pt idx="30" formatCode="0">
                  <c:v>2281.2500000000005</c:v>
                </c:pt>
                <c:pt idx="31" formatCode="0">
                  <c:v>2281.2500000000005</c:v>
                </c:pt>
                <c:pt idx="32" formatCode="0">
                  <c:v>2311.666666666667</c:v>
                </c:pt>
                <c:pt idx="33" formatCode="0">
                  <c:v>2311.666666666667</c:v>
                </c:pt>
                <c:pt idx="34" formatCode="0">
                  <c:v>2646.2500000000005</c:v>
                </c:pt>
                <c:pt idx="35" formatCode="0">
                  <c:v>2646.2500000000005</c:v>
                </c:pt>
                <c:pt idx="36" formatCode="0">
                  <c:v>2980.8333333333339</c:v>
                </c:pt>
                <c:pt idx="37" formatCode="0">
                  <c:v>2980.8333333333339</c:v>
                </c:pt>
                <c:pt idx="38" formatCode="0">
                  <c:v>3011.2500000000005</c:v>
                </c:pt>
                <c:pt idx="39" formatCode="0">
                  <c:v>3011.2500000000005</c:v>
                </c:pt>
                <c:pt idx="40" formatCode="0">
                  <c:v>3041.666666666667</c:v>
                </c:pt>
                <c:pt idx="41" formatCode="0">
                  <c:v>3041.666666666667</c:v>
                </c:pt>
                <c:pt idx="42" formatCode="0">
                  <c:v>3376.2500000000005</c:v>
                </c:pt>
                <c:pt idx="43" formatCode="0">
                  <c:v>3376.2500000000005</c:v>
                </c:pt>
                <c:pt idx="44" formatCode="0">
                  <c:v>3710.8333333333339</c:v>
                </c:pt>
                <c:pt idx="45" formatCode="0">
                  <c:v>3710.8333333333339</c:v>
                </c:pt>
                <c:pt idx="46" formatCode="0">
                  <c:v>4045.4166666666674</c:v>
                </c:pt>
                <c:pt idx="47" formatCode="0">
                  <c:v>4045.4166666666674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UK!$J$534:$J$606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64904.446896333444</c:v>
                </c:pt>
                <c:pt idx="2">
                  <c:v>64904.446896333444</c:v>
                </c:pt>
                <c:pt idx="3">
                  <c:v>57966.707131388386</c:v>
                </c:pt>
                <c:pt idx="4">
                  <c:v>57966.707131388386</c:v>
                </c:pt>
                <c:pt idx="5">
                  <c:v>55382.324071879892</c:v>
                </c:pt>
                <c:pt idx="6">
                  <c:v>55382.324071879892</c:v>
                </c:pt>
                <c:pt idx="7">
                  <c:v>55064.752366921639</c:v>
                </c:pt>
                <c:pt idx="8">
                  <c:v>55064.752366921639</c:v>
                </c:pt>
                <c:pt idx="9">
                  <c:v>53483.670467856173</c:v>
                </c:pt>
                <c:pt idx="10">
                  <c:v>53483.670467856173</c:v>
                </c:pt>
                <c:pt idx="11">
                  <c:v>52467.613147260119</c:v>
                </c:pt>
                <c:pt idx="12">
                  <c:v>52467.613147260119</c:v>
                </c:pt>
                <c:pt idx="13">
                  <c:v>52372.979712827269</c:v>
                </c:pt>
                <c:pt idx="14">
                  <c:v>52372.979712827269</c:v>
                </c:pt>
                <c:pt idx="15">
                  <c:v>50067.261497808868</c:v>
                </c:pt>
                <c:pt idx="16">
                  <c:v>50067.261497808868</c:v>
                </c:pt>
                <c:pt idx="17">
                  <c:v>49775.259796140599</c:v>
                </c:pt>
                <c:pt idx="18">
                  <c:v>49775.259796140599</c:v>
                </c:pt>
                <c:pt idx="19">
                  <c:v>49774.984063320997</c:v>
                </c:pt>
                <c:pt idx="20">
                  <c:v>49774.984063320997</c:v>
                </c:pt>
                <c:pt idx="21">
                  <c:v>49337.44786824433</c:v>
                </c:pt>
                <c:pt idx="22">
                  <c:v>49337.44786824433</c:v>
                </c:pt>
                <c:pt idx="23">
                  <c:v>48377.182048061906</c:v>
                </c:pt>
                <c:pt idx="24">
                  <c:v>48377.182048061906</c:v>
                </c:pt>
                <c:pt idx="25">
                  <c:v>47447.084129075345</c:v>
                </c:pt>
                <c:pt idx="26">
                  <c:v>47447.084129075345</c:v>
                </c:pt>
                <c:pt idx="27">
                  <c:v>47399.972406065266</c:v>
                </c:pt>
                <c:pt idx="28">
                  <c:v>47399.972406065266</c:v>
                </c:pt>
                <c:pt idx="29">
                  <c:v>46638.23038120522</c:v>
                </c:pt>
                <c:pt idx="30">
                  <c:v>46638.23038120522</c:v>
                </c:pt>
                <c:pt idx="31">
                  <c:v>45277.776588948313</c:v>
                </c:pt>
                <c:pt idx="32">
                  <c:v>45277.776588948313</c:v>
                </c:pt>
                <c:pt idx="33">
                  <c:v>45085.404014916559</c:v>
                </c:pt>
                <c:pt idx="34">
                  <c:v>45085.404014916559</c:v>
                </c:pt>
                <c:pt idx="35">
                  <c:v>44649.845983279833</c:v>
                </c:pt>
                <c:pt idx="36">
                  <c:v>44649.845983279833</c:v>
                </c:pt>
                <c:pt idx="37">
                  <c:v>43703.171407864327</c:v>
                </c:pt>
                <c:pt idx="38">
                  <c:v>43703.171407864327</c:v>
                </c:pt>
                <c:pt idx="39">
                  <c:v>42576.720341230939</c:v>
                </c:pt>
                <c:pt idx="40">
                  <c:v>42576.720341230939</c:v>
                </c:pt>
                <c:pt idx="41">
                  <c:v>42282.077835649448</c:v>
                </c:pt>
                <c:pt idx="42">
                  <c:v>42282.077835649448</c:v>
                </c:pt>
                <c:pt idx="43">
                  <c:v>41018.297965964797</c:v>
                </c:pt>
                <c:pt idx="44">
                  <c:v>41018.297965964797</c:v>
                </c:pt>
                <c:pt idx="45">
                  <c:v>39650.19844330776</c:v>
                </c:pt>
                <c:pt idx="46">
                  <c:v>39650.19844330776</c:v>
                </c:pt>
                <c:pt idx="47">
                  <c:v>38610.053071982686</c:v>
                </c:pt>
                <c:pt idx="48">
                  <c:v>38610.053071982686</c:v>
                </c:pt>
                <c:pt idx="49">
                  <c:v>31421.090915763714</c:v>
                </c:pt>
                <c:pt idx="50">
                  <c:v>31421.090915763714</c:v>
                </c:pt>
                <c:pt idx="51">
                  <c:v>31304.656722423821</c:v>
                </c:pt>
                <c:pt idx="52">
                  <c:v>31304.656722423821</c:v>
                </c:pt>
                <c:pt idx="53">
                  <c:v>30189.900073488374</c:v>
                </c:pt>
                <c:pt idx="54">
                  <c:v>30189.900073488374</c:v>
                </c:pt>
                <c:pt idx="55">
                  <c:v>29993.48350921529</c:v>
                </c:pt>
                <c:pt idx="56">
                  <c:v>29993.48350921529</c:v>
                </c:pt>
                <c:pt idx="57">
                  <c:v>28825.075113706258</c:v>
                </c:pt>
                <c:pt idx="58">
                  <c:v>28825.075113706258</c:v>
                </c:pt>
                <c:pt idx="59">
                  <c:v>28410.949111921069</c:v>
                </c:pt>
                <c:pt idx="60">
                  <c:v>28410.949111921069</c:v>
                </c:pt>
                <c:pt idx="61">
                  <c:v>27108.76247118942</c:v>
                </c:pt>
                <c:pt idx="62">
                  <c:v>27108.76247118942</c:v>
                </c:pt>
                <c:pt idx="63">
                  <c:v>26865.751248227596</c:v>
                </c:pt>
                <c:pt idx="64">
                  <c:v>26865.751248227596</c:v>
                </c:pt>
                <c:pt idx="65">
                  <c:v>26232.086516060688</c:v>
                </c:pt>
                <c:pt idx="66">
                  <c:v>26232.086516060688</c:v>
                </c:pt>
                <c:pt idx="67">
                  <c:v>25324.299424754012</c:v>
                </c:pt>
                <c:pt idx="68">
                  <c:v>25324.299424754012</c:v>
                </c:pt>
                <c:pt idx="69">
                  <c:v>24503.636693272336</c:v>
                </c:pt>
                <c:pt idx="70">
                  <c:v>24503.636693272336</c:v>
                </c:pt>
                <c:pt idx="71">
                  <c:v>23971.104123676039</c:v>
                </c:pt>
                <c:pt idx="72">
                  <c:v>23971.104123676039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46-4BB3-9E2E-498553E3EEC0}"/>
            </c:ext>
          </c:extLst>
        </c:ser>
        <c:ser>
          <c:idx val="0"/>
          <c:order val="2"/>
          <c:tx>
            <c:strRef>
              <c:f>UK!$AF$534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UK!$AE$535:$AE$558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3379</c:v>
                </c:pt>
                <c:pt idx="14" formatCode="0">
                  <c:v>3379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5472</c:v>
                </c:pt>
                <c:pt idx="18" formatCode="0">
                  <c:v>5472</c:v>
                </c:pt>
                <c:pt idx="19" formatCode="0">
                  <c:v>6396</c:v>
                </c:pt>
                <c:pt idx="20" formatCode="0">
                  <c:v>6396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UK!$AF$535:$AF$558</c:f>
              <c:numCache>
                <c:formatCode>0</c:formatCode>
                <c:ptCount val="24"/>
                <c:pt idx="0">
                  <c:v>56415.290161007928</c:v>
                </c:pt>
                <c:pt idx="1">
                  <c:v>56415.290161007928</c:v>
                </c:pt>
                <c:pt idx="2">
                  <c:v>56388.019149793436</c:v>
                </c:pt>
                <c:pt idx="3">
                  <c:v>56388.019149793436</c:v>
                </c:pt>
                <c:pt idx="4">
                  <c:v>56191.616595739841</c:v>
                </c:pt>
                <c:pt idx="5">
                  <c:v>56191.616595739841</c:v>
                </c:pt>
                <c:pt idx="6">
                  <c:v>52233.405024190513</c:v>
                </c:pt>
                <c:pt idx="7">
                  <c:v>52233.405024190513</c:v>
                </c:pt>
                <c:pt idx="8">
                  <c:v>43935.925257919007</c:v>
                </c:pt>
                <c:pt idx="9">
                  <c:v>43935.925257919007</c:v>
                </c:pt>
                <c:pt idx="10">
                  <c:v>43823.858122491103</c:v>
                </c:pt>
                <c:pt idx="11">
                  <c:v>43823.858122491103</c:v>
                </c:pt>
                <c:pt idx="12">
                  <c:v>41897.75240246726</c:v>
                </c:pt>
                <c:pt idx="13">
                  <c:v>41897.75240246726</c:v>
                </c:pt>
                <c:pt idx="14">
                  <c:v>37523.46323905592</c:v>
                </c:pt>
                <c:pt idx="15">
                  <c:v>37523.46323905592</c:v>
                </c:pt>
                <c:pt idx="16">
                  <c:v>32192.869586278452</c:v>
                </c:pt>
                <c:pt idx="17">
                  <c:v>32192.869586278452</c:v>
                </c:pt>
                <c:pt idx="18">
                  <c:v>32162.384846281966</c:v>
                </c:pt>
                <c:pt idx="19">
                  <c:v>32162.384846281966</c:v>
                </c:pt>
                <c:pt idx="20">
                  <c:v>32129.985697966003</c:v>
                </c:pt>
                <c:pt idx="21">
                  <c:v>32129.985697966003</c:v>
                </c:pt>
                <c:pt idx="22">
                  <c:v>30224.050216883814</c:v>
                </c:pt>
                <c:pt idx="23">
                  <c:v>30224.050216883814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46-4BB3-9E2E-498553E3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30528"/>
        <c:axId val="1"/>
      </c:scatterChart>
      <c:valAx>
        <c:axId val="993230528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1033331359895806"/>
              <c:y val="0.915372800622144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2.1487802746461206E-2"/>
              <c:y val="0.461051812967823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2305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314897830269573E-2"/>
          <c:y val="0.68268102363846128"/>
          <c:w val="0.19624274976822317"/>
          <c:h val="0.1464691715327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Cumulative Load Duration Curve </a:t>
            </a:r>
          </a:p>
        </c:rich>
      </c:tx>
      <c:layout>
        <c:manualLayout>
          <c:xMode val="edge"/>
          <c:yMode val="edge"/>
          <c:x val="0.33478555782031005"/>
          <c:y val="2.8548855889658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64578585302397E-2"/>
          <c:y val="0.11419540580188275"/>
          <c:w val="0.87344691960836829"/>
          <c:h val="0.7607429239448954"/>
        </c:manualLayout>
      </c:layout>
      <c:scatterChart>
        <c:scatterStyle val="lineMarker"/>
        <c:varyColors val="0"/>
        <c:ser>
          <c:idx val="2"/>
          <c:order val="0"/>
          <c:tx>
            <c:strRef>
              <c:f>Cumulative!$U$534</c:f>
              <c:strCache>
                <c:ptCount val="1"/>
                <c:pt idx="0">
                  <c:v>12 TS Demand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ysDash"/>
            </a:ln>
          </c:spPr>
          <c:marker>
            <c:symbol val="triangle"/>
            <c:size val="3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Cumulative!$T$535:$T$558</c:f>
              <c:numCache>
                <c:formatCode>General</c:formatCode>
                <c:ptCount val="24"/>
                <c:pt idx="0">
                  <c:v>0</c:v>
                </c:pt>
                <c:pt idx="1">
                  <c:v>120</c:v>
                </c:pt>
                <c:pt idx="2">
                  <c:v>120</c:v>
                </c:pt>
                <c:pt idx="3" formatCode="0">
                  <c:v>211</c:v>
                </c:pt>
                <c:pt idx="4" formatCode="0">
                  <c:v>211</c:v>
                </c:pt>
                <c:pt idx="5" formatCode="0">
                  <c:v>288</c:v>
                </c:pt>
                <c:pt idx="6" formatCode="0">
                  <c:v>288</c:v>
                </c:pt>
                <c:pt idx="7" formatCode="0">
                  <c:v>1608</c:v>
                </c:pt>
                <c:pt idx="8" formatCode="0">
                  <c:v>1608</c:v>
                </c:pt>
                <c:pt idx="9" formatCode="0">
                  <c:v>1685</c:v>
                </c:pt>
                <c:pt idx="10" formatCode="0">
                  <c:v>1685</c:v>
                </c:pt>
                <c:pt idx="11" formatCode="0">
                  <c:v>2686</c:v>
                </c:pt>
                <c:pt idx="12" formatCode="0">
                  <c:v>2686</c:v>
                </c:pt>
                <c:pt idx="13" formatCode="0">
                  <c:v>3533</c:v>
                </c:pt>
                <c:pt idx="14" formatCode="0">
                  <c:v>3533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5820</c:v>
                </c:pt>
                <c:pt idx="18" formatCode="0">
                  <c:v>5820</c:v>
                </c:pt>
                <c:pt idx="19" formatCode="0">
                  <c:v>6744</c:v>
                </c:pt>
                <c:pt idx="20" formatCode="0">
                  <c:v>6744</c:v>
                </c:pt>
                <c:pt idx="21" formatCode="0">
                  <c:v>7668</c:v>
                </c:pt>
                <c:pt idx="22" formatCode="0">
                  <c:v>7668</c:v>
                </c:pt>
                <c:pt idx="23" formatCode="0">
                  <c:v>8760</c:v>
                </c:pt>
              </c:numCache>
            </c:numRef>
          </c:xVal>
          <c:yVal>
            <c:numRef>
              <c:f>Cumulative!$U$535:$U$558</c:f>
              <c:numCache>
                <c:formatCode>0</c:formatCode>
                <c:ptCount val="24"/>
                <c:pt idx="0">
                  <c:v>58010.919837683621</c:v>
                </c:pt>
                <c:pt idx="1">
                  <c:v>58010.919837683621</c:v>
                </c:pt>
                <c:pt idx="2">
                  <c:v>55112.792423591287</c:v>
                </c:pt>
                <c:pt idx="3">
                  <c:v>55112.792423591287</c:v>
                </c:pt>
                <c:pt idx="4">
                  <c:v>53365.480239768629</c:v>
                </c:pt>
                <c:pt idx="5">
                  <c:v>53365.480239768629</c:v>
                </c:pt>
                <c:pt idx="6">
                  <c:v>53108.025631334778</c:v>
                </c:pt>
                <c:pt idx="7">
                  <c:v>53108.025631334778</c:v>
                </c:pt>
                <c:pt idx="8">
                  <c:v>53026.113812258402</c:v>
                </c:pt>
                <c:pt idx="9">
                  <c:v>53026.113812258402</c:v>
                </c:pt>
                <c:pt idx="10">
                  <c:v>50402.971254834432</c:v>
                </c:pt>
                <c:pt idx="11">
                  <c:v>50402.971254834432</c:v>
                </c:pt>
                <c:pt idx="12">
                  <c:v>48926.162633850465</c:v>
                </c:pt>
                <c:pt idx="13">
                  <c:v>48926.162633850465</c:v>
                </c:pt>
                <c:pt idx="14">
                  <c:v>48611.421523092882</c:v>
                </c:pt>
                <c:pt idx="15">
                  <c:v>48611.421523092882</c:v>
                </c:pt>
                <c:pt idx="16">
                  <c:v>29009.545938069507</c:v>
                </c:pt>
                <c:pt idx="17">
                  <c:v>29009.545938069507</c:v>
                </c:pt>
                <c:pt idx="18">
                  <c:v>26816.629451096931</c:v>
                </c:pt>
                <c:pt idx="19">
                  <c:v>26816.629451096931</c:v>
                </c:pt>
                <c:pt idx="20">
                  <c:v>26353.869948562591</c:v>
                </c:pt>
                <c:pt idx="21">
                  <c:v>26353.869948562591</c:v>
                </c:pt>
                <c:pt idx="22">
                  <c:v>26073.29263064071</c:v>
                </c:pt>
                <c:pt idx="23">
                  <c:v>26073.29263064071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6-4913-BE6D-90B60C85448C}"/>
            </c:ext>
          </c:extLst>
        </c:ser>
        <c:ser>
          <c:idx val="1"/>
          <c:order val="1"/>
          <c:tx>
            <c:strRef>
              <c:f>Cumulative!$J$534</c:f>
              <c:strCache>
                <c:ptCount val="1"/>
                <c:pt idx="0">
                  <c:v>Monthly Demand 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ysDash"/>
            </a:ln>
          </c:spPr>
          <c:marker>
            <c:symbol val="square"/>
            <c:size val="3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Cumulative!$I$534:$I$606</c:f>
              <c:numCache>
                <c:formatCode>General</c:formatCode>
                <c:ptCount val="73"/>
                <c:pt idx="1">
                  <c:v>0</c:v>
                </c:pt>
                <c:pt idx="2" formatCode="0">
                  <c:v>30.416666666666668</c:v>
                </c:pt>
                <c:pt idx="3" formatCode="0">
                  <c:v>30.416666666666668</c:v>
                </c:pt>
                <c:pt idx="4" formatCode="0">
                  <c:v>60.833333333333336</c:v>
                </c:pt>
                <c:pt idx="5" formatCode="0">
                  <c:v>60.833333333333336</c:v>
                </c:pt>
                <c:pt idx="6" formatCode="0">
                  <c:v>91.25</c:v>
                </c:pt>
                <c:pt idx="7" formatCode="0">
                  <c:v>91.25</c:v>
                </c:pt>
                <c:pt idx="8" formatCode="0">
                  <c:v>121.66666666666667</c:v>
                </c:pt>
                <c:pt idx="9" formatCode="0">
                  <c:v>121.66666666666667</c:v>
                </c:pt>
                <c:pt idx="10" formatCode="0">
                  <c:v>152.08333333333334</c:v>
                </c:pt>
                <c:pt idx="11" formatCode="0">
                  <c:v>152.08333333333334</c:v>
                </c:pt>
                <c:pt idx="12" formatCode="0">
                  <c:v>182.5</c:v>
                </c:pt>
                <c:pt idx="13" formatCode="0">
                  <c:v>182.5</c:v>
                </c:pt>
                <c:pt idx="14" formatCode="0">
                  <c:v>212.91666666666666</c:v>
                </c:pt>
                <c:pt idx="15" formatCode="0">
                  <c:v>212.91666666666666</c:v>
                </c:pt>
                <c:pt idx="16" formatCode="0">
                  <c:v>243.33333333333331</c:v>
                </c:pt>
                <c:pt idx="17" formatCode="0">
                  <c:v>243.33333333333331</c:v>
                </c:pt>
                <c:pt idx="18" formatCode="0">
                  <c:v>273.75</c:v>
                </c:pt>
                <c:pt idx="19" formatCode="0">
                  <c:v>273.75</c:v>
                </c:pt>
                <c:pt idx="20" formatCode="0">
                  <c:v>608.33333333333337</c:v>
                </c:pt>
                <c:pt idx="21" formatCode="0">
                  <c:v>608.33333333333337</c:v>
                </c:pt>
                <c:pt idx="22" formatCode="0">
                  <c:v>638.75</c:v>
                </c:pt>
                <c:pt idx="23" formatCode="0">
                  <c:v>638.75</c:v>
                </c:pt>
                <c:pt idx="24" formatCode="0">
                  <c:v>973.33333333333337</c:v>
                </c:pt>
                <c:pt idx="25" formatCode="0">
                  <c:v>973.33333333333337</c:v>
                </c:pt>
                <c:pt idx="26" formatCode="0">
                  <c:v>1003.75</c:v>
                </c:pt>
                <c:pt idx="27" formatCode="0">
                  <c:v>1003.75</c:v>
                </c:pt>
                <c:pt idx="28" formatCode="0">
                  <c:v>1034.1666666666667</c:v>
                </c:pt>
                <c:pt idx="29" formatCode="0">
                  <c:v>1034.1666666666667</c:v>
                </c:pt>
                <c:pt idx="30" formatCode="0">
                  <c:v>1368.75</c:v>
                </c:pt>
                <c:pt idx="31" formatCode="0">
                  <c:v>1368.75</c:v>
                </c:pt>
                <c:pt idx="32" formatCode="0">
                  <c:v>1703.3333333333335</c:v>
                </c:pt>
                <c:pt idx="33" formatCode="0">
                  <c:v>1703.3333333333335</c:v>
                </c:pt>
                <c:pt idx="34" formatCode="0">
                  <c:v>2037.916666666667</c:v>
                </c:pt>
                <c:pt idx="35" formatCode="0">
                  <c:v>2037.916666666667</c:v>
                </c:pt>
                <c:pt idx="36" formatCode="0">
                  <c:v>2372.5000000000005</c:v>
                </c:pt>
                <c:pt idx="37" formatCode="0">
                  <c:v>2372.5000000000005</c:v>
                </c:pt>
                <c:pt idx="38" formatCode="0">
                  <c:v>2707.0833333333339</c:v>
                </c:pt>
                <c:pt idx="39" formatCode="0">
                  <c:v>2707.0833333333339</c:v>
                </c:pt>
                <c:pt idx="40" formatCode="0">
                  <c:v>3041.6666666666674</c:v>
                </c:pt>
                <c:pt idx="41" formatCode="0">
                  <c:v>3041.6666666666674</c:v>
                </c:pt>
                <c:pt idx="42" formatCode="0">
                  <c:v>3376.2500000000009</c:v>
                </c:pt>
                <c:pt idx="43" formatCode="0">
                  <c:v>3376.2500000000009</c:v>
                </c:pt>
                <c:pt idx="44" formatCode="0">
                  <c:v>3710.8333333333344</c:v>
                </c:pt>
                <c:pt idx="45" formatCode="0">
                  <c:v>3710.8333333333344</c:v>
                </c:pt>
                <c:pt idx="46" formatCode="0">
                  <c:v>4045.4166666666679</c:v>
                </c:pt>
                <c:pt idx="47" formatCode="0">
                  <c:v>4045.4166666666679</c:v>
                </c:pt>
                <c:pt idx="48" formatCode="0">
                  <c:v>4380.0000000000009</c:v>
                </c:pt>
                <c:pt idx="49" formatCode="0">
                  <c:v>4380.0000000000009</c:v>
                </c:pt>
                <c:pt idx="50" formatCode="0">
                  <c:v>4745.0000000000009</c:v>
                </c:pt>
                <c:pt idx="51" formatCode="0">
                  <c:v>4745.0000000000009</c:v>
                </c:pt>
                <c:pt idx="52" formatCode="0">
                  <c:v>5110.0000000000009</c:v>
                </c:pt>
                <c:pt idx="53" formatCode="0">
                  <c:v>5110.0000000000009</c:v>
                </c:pt>
                <c:pt idx="54" formatCode="0">
                  <c:v>5475.0000000000009</c:v>
                </c:pt>
                <c:pt idx="55" formatCode="0">
                  <c:v>5475.0000000000009</c:v>
                </c:pt>
                <c:pt idx="56" formatCode="0">
                  <c:v>5840.0000000000009</c:v>
                </c:pt>
                <c:pt idx="57" formatCode="0">
                  <c:v>5840.0000000000009</c:v>
                </c:pt>
                <c:pt idx="58" formatCode="0">
                  <c:v>6205.0000000000009</c:v>
                </c:pt>
                <c:pt idx="59" formatCode="0">
                  <c:v>6205.0000000000009</c:v>
                </c:pt>
                <c:pt idx="60" formatCode="0">
                  <c:v>6570.0000000000009</c:v>
                </c:pt>
                <c:pt idx="61" formatCode="0">
                  <c:v>6570.0000000000009</c:v>
                </c:pt>
                <c:pt idx="62" formatCode="0">
                  <c:v>6935.0000000000009</c:v>
                </c:pt>
                <c:pt idx="63" formatCode="0">
                  <c:v>6935.0000000000009</c:v>
                </c:pt>
                <c:pt idx="64" formatCode="0">
                  <c:v>7300.0000000000009</c:v>
                </c:pt>
                <c:pt idx="65" formatCode="0">
                  <c:v>7300.0000000000009</c:v>
                </c:pt>
                <c:pt idx="66" formatCode="0">
                  <c:v>7665.0000000000009</c:v>
                </c:pt>
                <c:pt idx="67" formatCode="0">
                  <c:v>7665.0000000000009</c:v>
                </c:pt>
                <c:pt idx="68" formatCode="0">
                  <c:v>8030.0000000000009</c:v>
                </c:pt>
                <c:pt idx="69" formatCode="0">
                  <c:v>8030.0000000000009</c:v>
                </c:pt>
                <c:pt idx="70" formatCode="0">
                  <c:v>8395</c:v>
                </c:pt>
                <c:pt idx="71" formatCode="0">
                  <c:v>8395</c:v>
                </c:pt>
                <c:pt idx="72" formatCode="0">
                  <c:v>8760</c:v>
                </c:pt>
              </c:numCache>
            </c:numRef>
          </c:xVal>
          <c:yVal>
            <c:numRef>
              <c:f>Cumulative!$J$534:$J$606</c:f>
              <c:numCache>
                <c:formatCode>0</c:formatCode>
                <c:ptCount val="73"/>
                <c:pt idx="0" formatCode="General">
                  <c:v>0</c:v>
                </c:pt>
                <c:pt idx="1">
                  <c:v>58465.198426583491</c:v>
                </c:pt>
                <c:pt idx="2">
                  <c:v>58465.198426583491</c:v>
                </c:pt>
                <c:pt idx="3">
                  <c:v>57915.268149618161</c:v>
                </c:pt>
                <c:pt idx="4">
                  <c:v>57915.268149618161</c:v>
                </c:pt>
                <c:pt idx="5">
                  <c:v>57191.775690274619</c:v>
                </c:pt>
                <c:pt idx="6">
                  <c:v>57191.775690274619</c:v>
                </c:pt>
                <c:pt idx="7">
                  <c:v>56393.168801167267</c:v>
                </c:pt>
                <c:pt idx="8">
                  <c:v>56393.168801167267</c:v>
                </c:pt>
                <c:pt idx="9">
                  <c:v>55961.209690630356</c:v>
                </c:pt>
                <c:pt idx="10">
                  <c:v>55961.209690630356</c:v>
                </c:pt>
                <c:pt idx="11">
                  <c:v>55865.215988484197</c:v>
                </c:pt>
                <c:pt idx="12">
                  <c:v>55865.215988484197</c:v>
                </c:pt>
                <c:pt idx="13">
                  <c:v>54691.19706035679</c:v>
                </c:pt>
                <c:pt idx="14">
                  <c:v>54691.19706035679</c:v>
                </c:pt>
                <c:pt idx="15">
                  <c:v>54225.35068281438</c:v>
                </c:pt>
                <c:pt idx="16">
                  <c:v>54225.35068281438</c:v>
                </c:pt>
                <c:pt idx="17">
                  <c:v>53894.097997865996</c:v>
                </c:pt>
                <c:pt idx="18">
                  <c:v>53894.097997865996</c:v>
                </c:pt>
                <c:pt idx="19">
                  <c:v>53520.201844646006</c:v>
                </c:pt>
                <c:pt idx="20">
                  <c:v>53520.201844646006</c:v>
                </c:pt>
                <c:pt idx="21">
                  <c:v>53169.509369619438</c:v>
                </c:pt>
                <c:pt idx="22">
                  <c:v>53169.509369619438</c:v>
                </c:pt>
                <c:pt idx="23">
                  <c:v>53024.1552470604</c:v>
                </c:pt>
                <c:pt idx="24">
                  <c:v>53024.1552470604</c:v>
                </c:pt>
                <c:pt idx="25">
                  <c:v>52777.090575179536</c:v>
                </c:pt>
                <c:pt idx="26">
                  <c:v>52777.090575179536</c:v>
                </c:pt>
                <c:pt idx="27">
                  <c:v>52532.360846581243</c:v>
                </c:pt>
                <c:pt idx="28">
                  <c:v>52532.360846581243</c:v>
                </c:pt>
                <c:pt idx="29">
                  <c:v>52375.269971335671</c:v>
                </c:pt>
                <c:pt idx="30">
                  <c:v>52375.269971335671</c:v>
                </c:pt>
                <c:pt idx="31">
                  <c:v>51522.238307309628</c:v>
                </c:pt>
                <c:pt idx="32">
                  <c:v>51522.238307309628</c:v>
                </c:pt>
                <c:pt idx="33">
                  <c:v>51269.339808476121</c:v>
                </c:pt>
                <c:pt idx="34">
                  <c:v>51269.339808476121</c:v>
                </c:pt>
                <c:pt idx="35">
                  <c:v>51176.466101384423</c:v>
                </c:pt>
                <c:pt idx="36">
                  <c:v>51176.466101384423</c:v>
                </c:pt>
                <c:pt idx="37">
                  <c:v>50032.283403233298</c:v>
                </c:pt>
                <c:pt idx="38">
                  <c:v>50032.283403233298</c:v>
                </c:pt>
                <c:pt idx="39">
                  <c:v>49703.65468725274</c:v>
                </c:pt>
                <c:pt idx="40">
                  <c:v>49703.65468725274</c:v>
                </c:pt>
                <c:pt idx="41">
                  <c:v>49333.189501497785</c:v>
                </c:pt>
                <c:pt idx="42">
                  <c:v>49333.189501497785</c:v>
                </c:pt>
                <c:pt idx="43">
                  <c:v>48748.693971756671</c:v>
                </c:pt>
                <c:pt idx="44">
                  <c:v>48748.693971756671</c:v>
                </c:pt>
                <c:pt idx="45">
                  <c:v>48366.457148951253</c:v>
                </c:pt>
                <c:pt idx="46">
                  <c:v>48366.457148951253</c:v>
                </c:pt>
                <c:pt idx="47">
                  <c:v>48161.828857553162</c:v>
                </c:pt>
                <c:pt idx="48">
                  <c:v>48161.828857553162</c:v>
                </c:pt>
                <c:pt idx="49">
                  <c:v>29286.593405959666</c:v>
                </c:pt>
                <c:pt idx="50">
                  <c:v>29286.593405959666</c:v>
                </c:pt>
                <c:pt idx="51">
                  <c:v>29192.134906958167</c:v>
                </c:pt>
                <c:pt idx="52">
                  <c:v>29192.134906958167</c:v>
                </c:pt>
                <c:pt idx="53">
                  <c:v>28548.539679613732</c:v>
                </c:pt>
                <c:pt idx="54">
                  <c:v>28548.539679613732</c:v>
                </c:pt>
                <c:pt idx="55">
                  <c:v>28314.910586277092</c:v>
                </c:pt>
                <c:pt idx="56">
                  <c:v>28314.910586277092</c:v>
                </c:pt>
                <c:pt idx="57">
                  <c:v>27768.70519993615</c:v>
                </c:pt>
                <c:pt idx="58">
                  <c:v>27768.70519993615</c:v>
                </c:pt>
                <c:pt idx="59">
                  <c:v>27049.415552850696</c:v>
                </c:pt>
                <c:pt idx="60">
                  <c:v>27049.415552850696</c:v>
                </c:pt>
                <c:pt idx="61">
                  <c:v>26750.744024007668</c:v>
                </c:pt>
                <c:pt idx="62">
                  <c:v>26750.744024007668</c:v>
                </c:pt>
                <c:pt idx="63">
                  <c:v>26322.847915755417</c:v>
                </c:pt>
                <c:pt idx="64">
                  <c:v>26322.847915755417</c:v>
                </c:pt>
                <c:pt idx="65">
                  <c:v>26220.958975114052</c:v>
                </c:pt>
                <c:pt idx="66">
                  <c:v>26220.958975114052</c:v>
                </c:pt>
                <c:pt idx="67">
                  <c:v>26209.879122518068</c:v>
                </c:pt>
                <c:pt idx="68">
                  <c:v>26209.879122518068</c:v>
                </c:pt>
                <c:pt idx="69">
                  <c:v>25723.143287517585</c:v>
                </c:pt>
                <c:pt idx="70">
                  <c:v>25723.143287517585</c:v>
                </c:pt>
                <c:pt idx="71">
                  <c:v>25667.807203122207</c:v>
                </c:pt>
                <c:pt idx="72">
                  <c:v>25667.807203122207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6-4913-BE6D-90B60C85448C}"/>
            </c:ext>
          </c:extLst>
        </c:ser>
        <c:ser>
          <c:idx val="0"/>
          <c:order val="2"/>
          <c:tx>
            <c:strRef>
              <c:f>Cumulative!$AF$534</c:f>
              <c:strCache>
                <c:ptCount val="1"/>
                <c:pt idx="0">
                  <c:v>Previous 12 TS Demand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Cumulative!$AE$535:$AE$558</c:f>
              <c:numCache>
                <c:formatCode>General</c:formatCode>
                <c:ptCount val="24"/>
                <c:pt idx="0">
                  <c:v>0</c:v>
                </c:pt>
                <c:pt idx="1">
                  <c:v>76.999999999999986</c:v>
                </c:pt>
                <c:pt idx="2">
                  <c:v>76.999999999999986</c:v>
                </c:pt>
                <c:pt idx="3" formatCode="0">
                  <c:v>153.99999999999997</c:v>
                </c:pt>
                <c:pt idx="4" formatCode="0">
                  <c:v>153.99999999999997</c:v>
                </c:pt>
                <c:pt idx="5" formatCode="0">
                  <c:v>244.99999999999997</c:v>
                </c:pt>
                <c:pt idx="6" formatCode="0">
                  <c:v>244.99999999999997</c:v>
                </c:pt>
                <c:pt idx="7" formatCode="0">
                  <c:v>365</c:v>
                </c:pt>
                <c:pt idx="8" formatCode="0">
                  <c:v>365</c:v>
                </c:pt>
                <c:pt idx="9" formatCode="0">
                  <c:v>1212</c:v>
                </c:pt>
                <c:pt idx="10" formatCode="0">
                  <c:v>1212</c:v>
                </c:pt>
                <c:pt idx="11" formatCode="0">
                  <c:v>2059</c:v>
                </c:pt>
                <c:pt idx="12" formatCode="0">
                  <c:v>2059</c:v>
                </c:pt>
                <c:pt idx="13" formatCode="0">
                  <c:v>3060</c:v>
                </c:pt>
                <c:pt idx="14" formatCode="0">
                  <c:v>3060</c:v>
                </c:pt>
                <c:pt idx="15" formatCode="0">
                  <c:v>4380</c:v>
                </c:pt>
                <c:pt idx="16" formatCode="0">
                  <c:v>4380</c:v>
                </c:pt>
                <c:pt idx="17" formatCode="0">
                  <c:v>5304</c:v>
                </c:pt>
                <c:pt idx="18" formatCode="0">
                  <c:v>5304</c:v>
                </c:pt>
                <c:pt idx="19" formatCode="0">
                  <c:v>6228</c:v>
                </c:pt>
                <c:pt idx="20" formatCode="0">
                  <c:v>6228</c:v>
                </c:pt>
                <c:pt idx="21" formatCode="0">
                  <c:v>7320</c:v>
                </c:pt>
                <c:pt idx="22" formatCode="0">
                  <c:v>7320</c:v>
                </c:pt>
                <c:pt idx="23" formatCode="0">
                  <c:v>8760</c:v>
                </c:pt>
              </c:numCache>
            </c:numRef>
          </c:xVal>
          <c:yVal>
            <c:numRef>
              <c:f>Cumulative!$AF$535:$AF$558</c:f>
              <c:numCache>
                <c:formatCode>0</c:formatCode>
                <c:ptCount val="24"/>
                <c:pt idx="0">
                  <c:v>71761.937487812625</c:v>
                </c:pt>
                <c:pt idx="1">
                  <c:v>71761.937487812625</c:v>
                </c:pt>
                <c:pt idx="2">
                  <c:v>70949.227110876396</c:v>
                </c:pt>
                <c:pt idx="3">
                  <c:v>70949.227110876396</c:v>
                </c:pt>
                <c:pt idx="4">
                  <c:v>62058.379085386718</c:v>
                </c:pt>
                <c:pt idx="5">
                  <c:v>62058.379085386718</c:v>
                </c:pt>
                <c:pt idx="6">
                  <c:v>57465.684097450649</c:v>
                </c:pt>
                <c:pt idx="7">
                  <c:v>57465.684097450649</c:v>
                </c:pt>
                <c:pt idx="8">
                  <c:v>51751.289299642638</c:v>
                </c:pt>
                <c:pt idx="9">
                  <c:v>51751.289299642638</c:v>
                </c:pt>
                <c:pt idx="10">
                  <c:v>51317.34071058585</c:v>
                </c:pt>
                <c:pt idx="11">
                  <c:v>51317.34071058585</c:v>
                </c:pt>
                <c:pt idx="12">
                  <c:v>46604.220568506629</c:v>
                </c:pt>
                <c:pt idx="13">
                  <c:v>46604.220568506629</c:v>
                </c:pt>
                <c:pt idx="14">
                  <c:v>44781.449528790552</c:v>
                </c:pt>
                <c:pt idx="15">
                  <c:v>44781.449528790552</c:v>
                </c:pt>
                <c:pt idx="16">
                  <c:v>38647.413043760367</c:v>
                </c:pt>
                <c:pt idx="17">
                  <c:v>38647.413043760367</c:v>
                </c:pt>
                <c:pt idx="18">
                  <c:v>38574.643275670649</c:v>
                </c:pt>
                <c:pt idx="19">
                  <c:v>38574.643275670649</c:v>
                </c:pt>
                <c:pt idx="20">
                  <c:v>38286.808080876406</c:v>
                </c:pt>
                <c:pt idx="21">
                  <c:v>38286.808080876406</c:v>
                </c:pt>
                <c:pt idx="22">
                  <c:v>34625.381194906615</c:v>
                </c:pt>
                <c:pt idx="23">
                  <c:v>34625.381194906615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C6-4913-BE6D-90B60C854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197664"/>
        <c:axId val="1"/>
      </c:scatterChart>
      <c:valAx>
        <c:axId val="993197664"/>
        <c:scaling>
          <c:orientation val="minMax"/>
          <c:max val="90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hours</a:t>
                </a:r>
              </a:p>
            </c:rich>
          </c:tx>
          <c:layout>
            <c:manualLayout>
              <c:xMode val="edge"/>
              <c:yMode val="edge"/>
              <c:x val="0.50754343676965197"/>
              <c:y val="0.925318747908189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1"/>
        <c:crosses val="autoZero"/>
        <c:crossBetween val="midCat"/>
        <c:majorUnit val="500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</a:t>
                </a:r>
              </a:p>
            </c:rich>
          </c:tx>
          <c:layout>
            <c:manualLayout>
              <c:xMode val="edge"/>
              <c:yMode val="edge"/>
              <c:x val="1.609546926934885E-2"/>
              <c:y val="0.465178354383554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150"/>
          </a:p>
        </c:txPr>
        <c:crossAx val="9931976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742337450703806"/>
          <c:y val="0.68731001125324098"/>
          <c:w val="0.23925485930646387"/>
          <c:h val="0.147462320540152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5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150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866775</xdr:colOff>
      <xdr:row>537</xdr:row>
      <xdr:rowOff>152400</xdr:rowOff>
    </xdr:from>
    <xdr:to>
      <xdr:col>15</xdr:col>
      <xdr:colOff>76200</xdr:colOff>
      <xdr:row>567</xdr:row>
      <xdr:rowOff>95250</xdr:rowOff>
    </xdr:to>
    <xdr:graphicFrame macro="">
      <xdr:nvGraphicFramePr>
        <xdr:cNvPr id="29731" name="Chart 3">
          <a:extLst>
            <a:ext uri="{FF2B5EF4-FFF2-40B4-BE49-F238E27FC236}">
              <a16:creationId xmlns:a16="http://schemas.microsoft.com/office/drawing/2014/main" id="{12732DA3-F2AB-49F2-B3CB-95E01BC0F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52259" name="Chart 3">
          <a:extLst>
            <a:ext uri="{FF2B5EF4-FFF2-40B4-BE49-F238E27FC236}">
              <a16:creationId xmlns:a16="http://schemas.microsoft.com/office/drawing/2014/main" id="{01B5072D-B2FB-403A-A5AD-2AABC60F2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1781175</xdr:colOff>
      <xdr:row>534</xdr:row>
      <xdr:rowOff>104775</xdr:rowOff>
    </xdr:from>
    <xdr:to>
      <xdr:col>11</xdr:col>
      <xdr:colOff>352425</xdr:colOff>
      <xdr:row>564</xdr:row>
      <xdr:rowOff>47625</xdr:rowOff>
    </xdr:to>
    <xdr:graphicFrame macro="">
      <xdr:nvGraphicFramePr>
        <xdr:cNvPr id="58403" name="Chart 3">
          <a:extLst>
            <a:ext uri="{FF2B5EF4-FFF2-40B4-BE49-F238E27FC236}">
              <a16:creationId xmlns:a16="http://schemas.microsoft.com/office/drawing/2014/main" id="{1695ABA6-A385-4BB4-B864-D08B9F6AE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1104900</xdr:colOff>
      <xdr:row>542</xdr:row>
      <xdr:rowOff>47625</xdr:rowOff>
    </xdr:from>
    <xdr:to>
      <xdr:col>15</xdr:col>
      <xdr:colOff>314325</xdr:colOff>
      <xdr:row>571</xdr:row>
      <xdr:rowOff>180975</xdr:rowOff>
    </xdr:to>
    <xdr:graphicFrame macro="">
      <xdr:nvGraphicFramePr>
        <xdr:cNvPr id="62499" name="Chart 3">
          <a:extLst>
            <a:ext uri="{FF2B5EF4-FFF2-40B4-BE49-F238E27FC236}">
              <a16:creationId xmlns:a16="http://schemas.microsoft.com/office/drawing/2014/main" id="{AAB5A9BB-82E5-4B5E-BF5F-4A0EACC60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64547" name="Chart 3">
          <a:extLst>
            <a:ext uri="{FF2B5EF4-FFF2-40B4-BE49-F238E27FC236}">
              <a16:creationId xmlns:a16="http://schemas.microsoft.com/office/drawing/2014/main" id="{069A7F1D-698B-43E9-9B30-EFFF91255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534</xdr:row>
      <xdr:rowOff>104775</xdr:rowOff>
    </xdr:from>
    <xdr:to>
      <xdr:col>10</xdr:col>
      <xdr:colOff>209550</xdr:colOff>
      <xdr:row>564</xdr:row>
      <xdr:rowOff>47625</xdr:rowOff>
    </xdr:to>
    <xdr:graphicFrame macro="">
      <xdr:nvGraphicFramePr>
        <xdr:cNvPr id="60451" name="Chart 3">
          <a:extLst>
            <a:ext uri="{FF2B5EF4-FFF2-40B4-BE49-F238E27FC236}">
              <a16:creationId xmlns:a16="http://schemas.microsoft.com/office/drawing/2014/main" id="{DFB7EB63-E270-423D-ACAC-59AF26C7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50211" name="Chart 3">
          <a:extLst>
            <a:ext uri="{FF2B5EF4-FFF2-40B4-BE49-F238E27FC236}">
              <a16:creationId xmlns:a16="http://schemas.microsoft.com/office/drawing/2014/main" id="{C0F99973-9639-46BB-A6A9-231FCD95D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66595" name="Chart 3">
          <a:extLst>
            <a:ext uri="{FF2B5EF4-FFF2-40B4-BE49-F238E27FC236}">
              <a16:creationId xmlns:a16="http://schemas.microsoft.com/office/drawing/2014/main" id="{FAC1515E-1FAC-45B8-ADEC-57085359F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48163" name="Chart 3">
          <a:extLst>
            <a:ext uri="{FF2B5EF4-FFF2-40B4-BE49-F238E27FC236}">
              <a16:creationId xmlns:a16="http://schemas.microsoft.com/office/drawing/2014/main" id="{86EE333D-1CD2-432C-94D8-F80330FDA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1085850</xdr:colOff>
      <xdr:row>541</xdr:row>
      <xdr:rowOff>123825</xdr:rowOff>
    </xdr:from>
    <xdr:to>
      <xdr:col>10</xdr:col>
      <xdr:colOff>304800</xdr:colOff>
      <xdr:row>571</xdr:row>
      <xdr:rowOff>66675</xdr:rowOff>
    </xdr:to>
    <xdr:graphicFrame macro="">
      <xdr:nvGraphicFramePr>
        <xdr:cNvPr id="56355" name="Chart 3">
          <a:extLst>
            <a:ext uri="{FF2B5EF4-FFF2-40B4-BE49-F238E27FC236}">
              <a16:creationId xmlns:a16="http://schemas.microsoft.com/office/drawing/2014/main" id="{F5DE1707-8D1B-43C1-B59A-ACE1D5CBB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46115" name="Chart 3">
          <a:extLst>
            <a:ext uri="{FF2B5EF4-FFF2-40B4-BE49-F238E27FC236}">
              <a16:creationId xmlns:a16="http://schemas.microsoft.com/office/drawing/2014/main" id="{E76CCE81-FC7B-42A3-A2DD-06B180496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54307" name="Chart 3">
          <a:extLst>
            <a:ext uri="{FF2B5EF4-FFF2-40B4-BE49-F238E27FC236}">
              <a16:creationId xmlns:a16="http://schemas.microsoft.com/office/drawing/2014/main" id="{60B45EFC-C370-418D-8F90-B16D8153B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68643" name="Chart 3">
          <a:extLst>
            <a:ext uri="{FF2B5EF4-FFF2-40B4-BE49-F238E27FC236}">
              <a16:creationId xmlns:a16="http://schemas.microsoft.com/office/drawing/2014/main" id="{9CAEBF43-B8E3-4177-84B0-CDCC6692C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70691" name="Chart 3">
          <a:extLst>
            <a:ext uri="{FF2B5EF4-FFF2-40B4-BE49-F238E27FC236}">
              <a16:creationId xmlns:a16="http://schemas.microsoft.com/office/drawing/2014/main" id="{94A9866C-484F-43A4-9198-5FE989E54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72739" name="Chart 3">
          <a:extLst>
            <a:ext uri="{FF2B5EF4-FFF2-40B4-BE49-F238E27FC236}">
              <a16:creationId xmlns:a16="http://schemas.microsoft.com/office/drawing/2014/main" id="{600A8336-208B-4BB2-A1F0-8C996DFCF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1038225</xdr:colOff>
      <xdr:row>536</xdr:row>
      <xdr:rowOff>85725</xdr:rowOff>
    </xdr:from>
    <xdr:to>
      <xdr:col>15</xdr:col>
      <xdr:colOff>247650</xdr:colOff>
      <xdr:row>566</xdr:row>
      <xdr:rowOff>28575</xdr:rowOff>
    </xdr:to>
    <xdr:graphicFrame macro="">
      <xdr:nvGraphicFramePr>
        <xdr:cNvPr id="74787" name="Chart 3">
          <a:extLst>
            <a:ext uri="{FF2B5EF4-FFF2-40B4-BE49-F238E27FC236}">
              <a16:creationId xmlns:a16="http://schemas.microsoft.com/office/drawing/2014/main" id="{19FDC780-3926-4E3A-872F-758B47FC0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76835" name="Chart 3">
          <a:extLst>
            <a:ext uri="{FF2B5EF4-FFF2-40B4-BE49-F238E27FC236}">
              <a16:creationId xmlns:a16="http://schemas.microsoft.com/office/drawing/2014/main" id="{4C77B991-4DD3-4C2B-9032-1471BECBA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1952625</xdr:colOff>
      <xdr:row>545</xdr:row>
      <xdr:rowOff>114300</xdr:rowOff>
    </xdr:from>
    <xdr:to>
      <xdr:col>11</xdr:col>
      <xdr:colOff>523875</xdr:colOff>
      <xdr:row>575</xdr:row>
      <xdr:rowOff>57150</xdr:rowOff>
    </xdr:to>
    <xdr:graphicFrame macro="">
      <xdr:nvGraphicFramePr>
        <xdr:cNvPr id="78883" name="Chart 3">
          <a:extLst>
            <a:ext uri="{FF2B5EF4-FFF2-40B4-BE49-F238E27FC236}">
              <a16:creationId xmlns:a16="http://schemas.microsoft.com/office/drawing/2014/main" id="{709D37DA-9271-44B9-934D-6BE973CCB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80931" name="Chart 3">
          <a:extLst>
            <a:ext uri="{FF2B5EF4-FFF2-40B4-BE49-F238E27FC236}">
              <a16:creationId xmlns:a16="http://schemas.microsoft.com/office/drawing/2014/main" id="{DB7578F4-8481-44CB-8D1C-DF09BECE2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548</xdr:row>
      <xdr:rowOff>47625</xdr:rowOff>
    </xdr:from>
    <xdr:to>
      <xdr:col>12</xdr:col>
      <xdr:colOff>628650</xdr:colOff>
      <xdr:row>577</xdr:row>
      <xdr:rowOff>180975</xdr:rowOff>
    </xdr:to>
    <xdr:graphicFrame macro="">
      <xdr:nvGraphicFramePr>
        <xdr:cNvPr id="82979" name="Chart 3">
          <a:extLst>
            <a:ext uri="{FF2B5EF4-FFF2-40B4-BE49-F238E27FC236}">
              <a16:creationId xmlns:a16="http://schemas.microsoft.com/office/drawing/2014/main" id="{77387CD4-15E4-4DF9-8FF4-AB6499A13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85027" name="Chart 3">
          <a:extLst>
            <a:ext uri="{FF2B5EF4-FFF2-40B4-BE49-F238E27FC236}">
              <a16:creationId xmlns:a16="http://schemas.microsoft.com/office/drawing/2014/main" id="{408615DB-0635-4684-A8F8-ED62119B1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1790700</xdr:colOff>
      <xdr:row>549</xdr:row>
      <xdr:rowOff>152400</xdr:rowOff>
    </xdr:from>
    <xdr:to>
      <xdr:col>11</xdr:col>
      <xdr:colOff>361950</xdr:colOff>
      <xdr:row>579</xdr:row>
      <xdr:rowOff>95250</xdr:rowOff>
    </xdr:to>
    <xdr:graphicFrame macro="">
      <xdr:nvGraphicFramePr>
        <xdr:cNvPr id="87075" name="Chart 3">
          <a:extLst>
            <a:ext uri="{FF2B5EF4-FFF2-40B4-BE49-F238E27FC236}">
              <a16:creationId xmlns:a16="http://schemas.microsoft.com/office/drawing/2014/main" id="{9D27F2BE-44B0-4588-B403-C98193868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89123" name="Chart 3">
          <a:extLst>
            <a:ext uri="{FF2B5EF4-FFF2-40B4-BE49-F238E27FC236}">
              <a16:creationId xmlns:a16="http://schemas.microsoft.com/office/drawing/2014/main" id="{08551B78-2129-4815-AA6C-EDBFDF6F6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91171" name="Chart 3">
          <a:extLst>
            <a:ext uri="{FF2B5EF4-FFF2-40B4-BE49-F238E27FC236}">
              <a16:creationId xmlns:a16="http://schemas.microsoft.com/office/drawing/2014/main" id="{9E58A441-FC94-444D-8B9A-555B9C7DE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93219" name="Chart 3">
          <a:extLst>
            <a:ext uri="{FF2B5EF4-FFF2-40B4-BE49-F238E27FC236}">
              <a16:creationId xmlns:a16="http://schemas.microsoft.com/office/drawing/2014/main" id="{9DD792AC-A2F1-4573-B506-8F4A5305E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541</xdr:row>
      <xdr:rowOff>9525</xdr:rowOff>
    </xdr:from>
    <xdr:to>
      <xdr:col>9</xdr:col>
      <xdr:colOff>133350</xdr:colOff>
      <xdr:row>570</xdr:row>
      <xdr:rowOff>142875</xdr:rowOff>
    </xdr:to>
    <xdr:graphicFrame macro="">
      <xdr:nvGraphicFramePr>
        <xdr:cNvPr id="95267" name="Chart 3">
          <a:extLst>
            <a:ext uri="{FF2B5EF4-FFF2-40B4-BE49-F238E27FC236}">
              <a16:creationId xmlns:a16="http://schemas.microsoft.com/office/drawing/2014/main" id="{36F6D6B9-9E4A-4684-89C3-EA1CCF4A9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97315" name="Chart 3">
          <a:extLst>
            <a:ext uri="{FF2B5EF4-FFF2-40B4-BE49-F238E27FC236}">
              <a16:creationId xmlns:a16="http://schemas.microsoft.com/office/drawing/2014/main" id="{2474A4FE-090F-4F5B-B066-EB617C06D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99363" name="Chart 3">
          <a:extLst>
            <a:ext uri="{FF2B5EF4-FFF2-40B4-BE49-F238E27FC236}">
              <a16:creationId xmlns:a16="http://schemas.microsoft.com/office/drawing/2014/main" id="{E3A533A9-A718-4F2D-9FE6-AB7257AD5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539</xdr:row>
      <xdr:rowOff>57150</xdr:rowOff>
    </xdr:from>
    <xdr:to>
      <xdr:col>11</xdr:col>
      <xdr:colOff>581025</xdr:colOff>
      <xdr:row>569</xdr:row>
      <xdr:rowOff>0</xdr:rowOff>
    </xdr:to>
    <xdr:graphicFrame macro="">
      <xdr:nvGraphicFramePr>
        <xdr:cNvPr id="101411" name="Chart 3">
          <a:extLst>
            <a:ext uri="{FF2B5EF4-FFF2-40B4-BE49-F238E27FC236}">
              <a16:creationId xmlns:a16="http://schemas.microsoft.com/office/drawing/2014/main" id="{074C0697-2B36-41BE-B6DC-FC44267D9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2114550</xdr:colOff>
      <xdr:row>546</xdr:row>
      <xdr:rowOff>66675</xdr:rowOff>
    </xdr:from>
    <xdr:to>
      <xdr:col>12</xdr:col>
      <xdr:colOff>38100</xdr:colOff>
      <xdr:row>576</xdr:row>
      <xdr:rowOff>9525</xdr:rowOff>
    </xdr:to>
    <xdr:graphicFrame macro="">
      <xdr:nvGraphicFramePr>
        <xdr:cNvPr id="103459" name="Chart 3">
          <a:extLst>
            <a:ext uri="{FF2B5EF4-FFF2-40B4-BE49-F238E27FC236}">
              <a16:creationId xmlns:a16="http://schemas.microsoft.com/office/drawing/2014/main" id="{2043F752-D3B3-40C0-9AD5-ED0E5C009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505</xdr:row>
      <xdr:rowOff>104775</xdr:rowOff>
    </xdr:from>
    <xdr:to>
      <xdr:col>14</xdr:col>
      <xdr:colOff>371475</xdr:colOff>
      <xdr:row>535</xdr:row>
      <xdr:rowOff>0</xdr:rowOff>
    </xdr:to>
    <xdr:graphicFrame macro="">
      <xdr:nvGraphicFramePr>
        <xdr:cNvPr id="27683" name="Chart 3">
          <a:extLst>
            <a:ext uri="{FF2B5EF4-FFF2-40B4-BE49-F238E27FC236}">
              <a16:creationId xmlns:a16="http://schemas.microsoft.com/office/drawing/2014/main" id="{75E67A6C-DC9C-47C7-8F7E-CFCAE199B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4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5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27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29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0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32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33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3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indexed="13"/>
  </sheetPr>
  <dimension ref="A1:BA417"/>
  <sheetViews>
    <sheetView tabSelected="1" zoomScaleNormal="100" workbookViewId="0">
      <pane ySplit="3" topLeftCell="A4" activePane="bottomLeft" state="frozen"/>
      <selection activeCell="D1" sqref="D1"/>
      <selection pane="bottomLeft" activeCell="O16" sqref="O16"/>
    </sheetView>
  </sheetViews>
  <sheetFormatPr defaultRowHeight="12.75" x14ac:dyDescent="0.35"/>
  <cols>
    <col min="1" max="2" width="5.6640625" customWidth="1"/>
    <col min="3" max="3" width="24" style="139" customWidth="1"/>
    <col min="4" max="4" width="3.6640625" style="139" customWidth="1"/>
    <col min="5" max="5" width="11.5" customWidth="1"/>
    <col min="6" max="6" width="10.83203125" style="189" customWidth="1"/>
    <col min="7" max="7" width="42.1640625" style="192" bestFit="1" customWidth="1"/>
    <col min="8" max="8" width="14.6640625" style="221" customWidth="1"/>
    <col min="9" max="9" width="12" style="221" customWidth="1"/>
    <col min="10" max="10" width="7.83203125" customWidth="1"/>
    <col min="11" max="23" width="6.6640625" customWidth="1"/>
    <col min="24" max="24" width="8.33203125" customWidth="1"/>
    <col min="25" max="39" width="6.6640625" customWidth="1"/>
  </cols>
  <sheetData>
    <row r="1" spans="1:53" s="147" customFormat="1" ht="14.25" x14ac:dyDescent="0.45">
      <c r="C1" s="227"/>
      <c r="D1" s="227"/>
      <c r="E1" s="223"/>
      <c r="F1" s="223"/>
      <c r="G1" s="224"/>
      <c r="H1" s="225"/>
      <c r="I1" s="225"/>
      <c r="J1" s="226"/>
      <c r="K1" s="226"/>
      <c r="L1" s="226"/>
      <c r="M1" s="226"/>
      <c r="N1" s="226"/>
      <c r="O1" s="226"/>
      <c r="P1" s="226"/>
      <c r="Q1" s="226"/>
      <c r="R1" s="226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6"/>
      <c r="AM1" s="226"/>
      <c r="AN1" s="147" t="s">
        <v>294</v>
      </c>
    </row>
    <row r="2" spans="1:53" ht="14.25" x14ac:dyDescent="0.45">
      <c r="E2" s="175" t="s">
        <v>289</v>
      </c>
      <c r="F2" s="175"/>
      <c r="G2" s="194"/>
      <c r="H2" s="219"/>
      <c r="I2" s="219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</row>
    <row r="3" spans="1:53" ht="14.25" x14ac:dyDescent="0.45">
      <c r="A3" t="s">
        <v>195</v>
      </c>
      <c r="B3" t="s">
        <v>196</v>
      </c>
      <c r="E3" s="176" t="s">
        <v>173</v>
      </c>
      <c r="F3" s="188" t="s">
        <v>174</v>
      </c>
      <c r="G3" s="193" t="s">
        <v>175</v>
      </c>
      <c r="H3" s="218" t="s">
        <v>176</v>
      </c>
      <c r="I3" s="218" t="s">
        <v>177</v>
      </c>
      <c r="J3" s="177" t="s">
        <v>79</v>
      </c>
      <c r="K3" s="177" t="s">
        <v>80</v>
      </c>
      <c r="L3" s="177" t="s">
        <v>81</v>
      </c>
      <c r="M3" s="177" t="s">
        <v>82</v>
      </c>
      <c r="N3" s="177" t="s">
        <v>83</v>
      </c>
      <c r="O3" s="177" t="s">
        <v>84</v>
      </c>
      <c r="P3" s="177" t="s">
        <v>85</v>
      </c>
      <c r="Q3" s="177" t="s">
        <v>86</v>
      </c>
      <c r="R3" s="177" t="s">
        <v>87</v>
      </c>
      <c r="S3" s="177" t="s">
        <v>88</v>
      </c>
      <c r="T3" s="177" t="s">
        <v>89</v>
      </c>
      <c r="U3" s="177" t="s">
        <v>90</v>
      </c>
      <c r="V3" s="177" t="s">
        <v>304</v>
      </c>
      <c r="W3" s="177" t="s">
        <v>91</v>
      </c>
      <c r="X3" s="177" t="s">
        <v>92</v>
      </c>
      <c r="Y3" s="177" t="s">
        <v>93</v>
      </c>
      <c r="Z3" s="177" t="s">
        <v>94</v>
      </c>
      <c r="AA3" s="177" t="s">
        <v>95</v>
      </c>
      <c r="AB3" s="177" t="s">
        <v>96</v>
      </c>
      <c r="AC3" s="177" t="s">
        <v>97</v>
      </c>
      <c r="AD3" s="177" t="s">
        <v>179</v>
      </c>
      <c r="AE3" s="177" t="s">
        <v>99</v>
      </c>
      <c r="AF3" s="177" t="s">
        <v>100</v>
      </c>
      <c r="AG3" s="177" t="s">
        <v>101</v>
      </c>
      <c r="AH3" s="177" t="s">
        <v>102</v>
      </c>
      <c r="AI3" s="177" t="s">
        <v>103</v>
      </c>
      <c r="AJ3" s="177" t="s">
        <v>104</v>
      </c>
      <c r="AK3" s="177" t="s">
        <v>105</v>
      </c>
      <c r="AL3" s="177" t="s">
        <v>106</v>
      </c>
      <c r="AM3" s="177" t="s">
        <v>107</v>
      </c>
      <c r="AN3" s="177" t="s">
        <v>290</v>
      </c>
      <c r="AO3" s="177" t="s">
        <v>295</v>
      </c>
      <c r="AP3" s="177" t="s">
        <v>108</v>
      </c>
      <c r="AQ3" s="177" t="s">
        <v>296</v>
      </c>
      <c r="AR3" s="177" t="s">
        <v>291</v>
      </c>
      <c r="AS3" s="177" t="s">
        <v>292</v>
      </c>
      <c r="AT3" s="177" t="s">
        <v>293</v>
      </c>
    </row>
    <row r="4" spans="1:53" s="111" customFormat="1" ht="14.25" x14ac:dyDescent="0.45">
      <c r="A4" s="111">
        <v>4</v>
      </c>
      <c r="B4" s="111">
        <v>24</v>
      </c>
      <c r="C4" s="228" t="s">
        <v>1</v>
      </c>
      <c r="D4" s="228"/>
      <c r="E4" s="186" t="s">
        <v>23</v>
      </c>
      <c r="F4" s="175"/>
      <c r="G4" s="269" t="s">
        <v>310</v>
      </c>
      <c r="H4" s="219" t="s">
        <v>182</v>
      </c>
      <c r="I4" s="219" t="s">
        <v>288</v>
      </c>
      <c r="J4" s="266">
        <f t="shared" ref="J4:AT4" ca="1" si="0">1-SUM(J5:J15)</f>
        <v>0.34258101547293196</v>
      </c>
      <c r="K4" s="266">
        <f t="shared" ca="1" si="0"/>
        <v>0.32705604516087539</v>
      </c>
      <c r="L4" s="266">
        <f t="shared" ca="1" si="0"/>
        <v>0.4035140305717817</v>
      </c>
      <c r="M4" s="266">
        <f t="shared" ca="1" si="0"/>
        <v>0.3222182625098291</v>
      </c>
      <c r="N4" s="266">
        <f t="shared" ca="1" si="0"/>
        <v>0.49552520110900444</v>
      </c>
      <c r="O4" s="266">
        <f t="shared" ca="1" si="0"/>
        <v>0.33965201634633535</v>
      </c>
      <c r="P4" s="266">
        <f t="shared" ca="1" si="0"/>
        <v>0.33474952236835176</v>
      </c>
      <c r="Q4" s="266">
        <f t="shared" ca="1" si="0"/>
        <v>0.30427313453082061</v>
      </c>
      <c r="R4" s="266">
        <f t="shared" ca="1" si="0"/>
        <v>0.31603044331121344</v>
      </c>
      <c r="S4" s="266">
        <f t="shared" ca="1" si="0"/>
        <v>0.38177386048688056</v>
      </c>
      <c r="T4" s="266">
        <f t="shared" ca="1" si="0"/>
        <v>0.29561771446791019</v>
      </c>
      <c r="U4" s="266">
        <f t="shared" ca="1" si="0"/>
        <v>0.34706832572595592</v>
      </c>
      <c r="V4" s="266">
        <f t="shared" ca="1" si="0"/>
        <v>0.431079564277145</v>
      </c>
      <c r="W4" s="266">
        <f t="shared" ca="1" si="0"/>
        <v>0.39528546225353223</v>
      </c>
      <c r="X4" s="266">
        <f t="shared" ca="1" si="0"/>
        <v>0.26071587335686308</v>
      </c>
      <c r="Y4" s="266">
        <f t="shared" ca="1" si="0"/>
        <v>0.21446217868636475</v>
      </c>
      <c r="Z4" s="266">
        <f t="shared" ca="1" si="0"/>
        <v>0.39874405731577212</v>
      </c>
      <c r="AA4" s="266">
        <f t="shared" ca="1" si="0"/>
        <v>0.33169348340431015</v>
      </c>
      <c r="AB4" s="266">
        <f t="shared" ca="1" si="0"/>
        <v>0.32305124574434674</v>
      </c>
      <c r="AC4" s="266">
        <f t="shared" ca="1" si="0"/>
        <v>0.32447039292349211</v>
      </c>
      <c r="AD4" s="266">
        <f t="shared" ca="1" si="0"/>
        <v>0.48206254789815695</v>
      </c>
      <c r="AE4" s="266">
        <f t="shared" ca="1" si="0"/>
        <v>0.32435178461868797</v>
      </c>
      <c r="AF4" s="266">
        <f t="shared" ca="1" si="0"/>
        <v>0.26165258241269729</v>
      </c>
      <c r="AG4" s="266">
        <f t="shared" ca="1" si="0"/>
        <v>0.34063807853006967</v>
      </c>
      <c r="AH4" s="266">
        <f t="shared" ca="1" si="0"/>
        <v>0.40388704696810485</v>
      </c>
      <c r="AI4" s="266">
        <f t="shared" ca="1" si="0"/>
        <v>0.39066669716200231</v>
      </c>
      <c r="AJ4" s="266">
        <f t="shared" ca="1" si="0"/>
        <v>0.28528203699506227</v>
      </c>
      <c r="AK4" s="266">
        <f t="shared" ca="1" si="0"/>
        <v>0.37585278309727599</v>
      </c>
      <c r="AL4" s="266">
        <f t="shared" ca="1" si="0"/>
        <v>0.36181638339914068</v>
      </c>
      <c r="AM4" s="266">
        <f t="shared" ca="1" si="0"/>
        <v>0.27164696271852684</v>
      </c>
      <c r="AN4" s="266">
        <f t="shared" ca="1" si="0"/>
        <v>0.431079564277145</v>
      </c>
      <c r="AO4" s="266">
        <f t="shared" ca="1" si="0"/>
        <v>0.39874405731577212</v>
      </c>
      <c r="AP4" s="266">
        <f t="shared" ca="1" si="0"/>
        <v>0.39874405731577212</v>
      </c>
      <c r="AQ4" s="266">
        <f t="shared" ca="1" si="0"/>
        <v>0.39874405731577212</v>
      </c>
      <c r="AR4" s="266">
        <f t="shared" ca="1" si="0"/>
        <v>0.39874405731577212</v>
      </c>
      <c r="AS4" s="266">
        <f t="shared" ca="1" si="0"/>
        <v>0.431079564277145</v>
      </c>
      <c r="AT4" s="266">
        <f t="shared" ca="1" si="0"/>
        <v>0.39874405731577212</v>
      </c>
      <c r="AU4" s="190"/>
      <c r="AV4" s="190"/>
      <c r="AW4" s="190"/>
      <c r="AX4" s="190"/>
      <c r="AY4" s="190"/>
      <c r="AZ4" s="190"/>
      <c r="BA4" s="190"/>
    </row>
    <row r="5" spans="1:53" s="111" customFormat="1" ht="14.25" x14ac:dyDescent="0.45">
      <c r="A5" s="111">
        <v>5</v>
      </c>
      <c r="B5" s="111">
        <v>24</v>
      </c>
      <c r="C5" s="228"/>
      <c r="D5" s="228"/>
      <c r="E5" s="186" t="s">
        <v>24</v>
      </c>
      <c r="F5" s="175"/>
      <c r="G5" s="269" t="str">
        <f>$G$4</f>
        <v>R[_]ES*SpHeat,R_DetH*,R_Flat*,R_SDetH*</v>
      </c>
      <c r="H5" s="219" t="s">
        <v>182</v>
      </c>
      <c r="I5" s="219" t="s">
        <v>288</v>
      </c>
      <c r="J5" s="190">
        <f t="shared" ref="J5:J35" ca="1" si="1">INDIRECT(ADDRESS($B5,$A5,,,J$3))</f>
        <v>0.18269779984717319</v>
      </c>
      <c r="K5" s="190">
        <f t="shared" ref="K5:Y5" ca="1" si="2">INDIRECT(ADDRESS($B5,$A5,,,K$3))</f>
        <v>0.17604424114200612</v>
      </c>
      <c r="L5" s="190">
        <f t="shared" ca="1" si="2"/>
        <v>0.20881194917525159</v>
      </c>
      <c r="M5" s="190">
        <f t="shared" ca="1" si="2"/>
        <v>0.1739709057201291</v>
      </c>
      <c r="N5" s="190">
        <f t="shared" ca="1" si="2"/>
        <v>0.24824530797691857</v>
      </c>
      <c r="O5" s="190">
        <f t="shared" ca="1" si="2"/>
        <v>0.18144251450720322</v>
      </c>
      <c r="P5" s="190">
        <f t="shared" ca="1" si="2"/>
        <v>0.17934144565949597</v>
      </c>
      <c r="Q5" s="190">
        <f t="shared" ca="1" si="2"/>
        <v>0.16628013658626814</v>
      </c>
      <c r="R5" s="190">
        <f t="shared" ca="1" si="2"/>
        <v>0.17131898320643663</v>
      </c>
      <c r="S5" s="190">
        <f t="shared" ca="1" si="2"/>
        <v>0.19949473342457985</v>
      </c>
      <c r="T5" s="190">
        <f t="shared" ca="1" si="2"/>
        <v>0.16257067084502105</v>
      </c>
      <c r="U5" s="190">
        <f t="shared" ca="1" si="2"/>
        <v>0.18462093281275488</v>
      </c>
      <c r="V5" s="190">
        <f t="shared" ca="1" si="2"/>
        <v>0.22062574933469309</v>
      </c>
      <c r="W5" s="190">
        <f t="shared" ca="1" si="2"/>
        <v>0.20528541989600188</v>
      </c>
      <c r="X5" s="190">
        <f t="shared" ca="1" si="2"/>
        <v>0.14761273894028651</v>
      </c>
      <c r="Y5" s="190">
        <f t="shared" ca="1" si="2"/>
        <v>0.1277897269386444</v>
      </c>
      <c r="Z5" s="190">
        <f t="shared" ref="K5:AM13" ca="1" si="3">INDIRECT(ADDRESS($B5,$A5,,,Z$3))</f>
        <v>0.20676767492267603</v>
      </c>
      <c r="AA5" s="190">
        <f t="shared" ca="1" si="3"/>
        <v>0.17803171467490667</v>
      </c>
      <c r="AB5" s="190">
        <f t="shared" ca="1" si="3"/>
        <v>0.17432789853492228</v>
      </c>
      <c r="AC5" s="190">
        <f t="shared" ca="1" si="3"/>
        <v>0.17493610446884175</v>
      </c>
      <c r="AD5" s="190">
        <f t="shared" ca="1" si="3"/>
        <v>0.242475599457984</v>
      </c>
      <c r="AE5" s="190">
        <f t="shared" ca="1" si="3"/>
        <v>0.17488527233821149</v>
      </c>
      <c r="AF5" s="190">
        <f t="shared" ca="1" si="3"/>
        <v>0.14801418567850119</v>
      </c>
      <c r="AG5" s="190">
        <f t="shared" ca="1" si="3"/>
        <v>0.1818651125859464</v>
      </c>
      <c r="AH5" s="190">
        <f t="shared" ca="1" si="3"/>
        <v>0.20897181334510445</v>
      </c>
      <c r="AI5" s="190">
        <f t="shared" ca="1" si="3"/>
        <v>0.20330594914248901</v>
      </c>
      <c r="AJ5" s="190">
        <f t="shared" ca="1" si="3"/>
        <v>0.15814109478522898</v>
      </c>
      <c r="AK5" s="190">
        <f t="shared" ca="1" si="3"/>
        <v>0.19695712882903482</v>
      </c>
      <c r="AL5" s="190">
        <f t="shared" ca="1" si="3"/>
        <v>0.19094152895840552</v>
      </c>
      <c r="AM5" s="190">
        <f t="shared" ca="1" si="3"/>
        <v>0.15229749152385666</v>
      </c>
      <c r="AN5" s="264">
        <f ca="1">$V5</f>
        <v>0.22062574933469309</v>
      </c>
      <c r="AO5" s="264">
        <f ca="1">$AP5</f>
        <v>0.20676767492267603</v>
      </c>
      <c r="AP5" s="264">
        <f t="shared" ref="AP5:AP68" ca="1" si="4">$Z5</f>
        <v>0.20676767492267603</v>
      </c>
      <c r="AQ5" s="264">
        <f ca="1">$AP5</f>
        <v>0.20676767492267603</v>
      </c>
      <c r="AR5" s="264">
        <f ca="1">$AP5</f>
        <v>0.20676767492267603</v>
      </c>
      <c r="AS5" s="264">
        <f ca="1">$V5</f>
        <v>0.22062574933469309</v>
      </c>
      <c r="AT5" s="264">
        <f ca="1">$AP5</f>
        <v>0.20676767492267603</v>
      </c>
      <c r="AU5" s="190"/>
      <c r="AV5" s="190"/>
      <c r="AW5" s="190"/>
      <c r="AX5" s="190"/>
      <c r="AY5" s="190"/>
      <c r="AZ5" s="190"/>
      <c r="BA5" s="190"/>
    </row>
    <row r="6" spans="1:53" s="111" customFormat="1" ht="14.25" x14ac:dyDescent="0.45">
      <c r="A6" s="111">
        <v>6</v>
      </c>
      <c r="B6" s="111">
        <v>24</v>
      </c>
      <c r="C6" s="228"/>
      <c r="D6" s="228"/>
      <c r="E6" s="186" t="s">
        <v>25</v>
      </c>
      <c r="F6" s="175"/>
      <c r="G6" s="269" t="str">
        <f t="shared" ref="G6:G15" si="5">$G$4</f>
        <v>R[_]ES*SpHeat,R_DetH*,R_Flat*,R_SDetH*</v>
      </c>
      <c r="H6" s="219" t="s">
        <v>182</v>
      </c>
      <c r="I6" s="219" t="s">
        <v>288</v>
      </c>
      <c r="J6" s="266">
        <f>1/0.15*0.0125570776255708</f>
        <v>8.371385083713867E-2</v>
      </c>
      <c r="K6" s="266">
        <f t="shared" ref="K6:AT6" si="6">1/0.15*0.0125570776255708</f>
        <v>8.371385083713867E-2</v>
      </c>
      <c r="L6" s="266">
        <f t="shared" si="6"/>
        <v>8.371385083713867E-2</v>
      </c>
      <c r="M6" s="266">
        <f t="shared" si="6"/>
        <v>8.371385083713867E-2</v>
      </c>
      <c r="N6" s="266">
        <f t="shared" si="6"/>
        <v>8.371385083713867E-2</v>
      </c>
      <c r="O6" s="266">
        <f t="shared" si="6"/>
        <v>8.371385083713867E-2</v>
      </c>
      <c r="P6" s="266">
        <f t="shared" si="6"/>
        <v>8.371385083713867E-2</v>
      </c>
      <c r="Q6" s="266">
        <f t="shared" si="6"/>
        <v>8.371385083713867E-2</v>
      </c>
      <c r="R6" s="266">
        <f t="shared" si="6"/>
        <v>8.371385083713867E-2</v>
      </c>
      <c r="S6" s="266">
        <f t="shared" si="6"/>
        <v>8.371385083713867E-2</v>
      </c>
      <c r="T6" s="266">
        <f t="shared" si="6"/>
        <v>8.371385083713867E-2</v>
      </c>
      <c r="U6" s="266">
        <f t="shared" si="6"/>
        <v>8.371385083713867E-2</v>
      </c>
      <c r="V6" s="266">
        <f t="shared" si="6"/>
        <v>8.371385083713867E-2</v>
      </c>
      <c r="W6" s="266">
        <f t="shared" si="6"/>
        <v>8.371385083713867E-2</v>
      </c>
      <c r="X6" s="266">
        <f t="shared" si="6"/>
        <v>8.371385083713867E-2</v>
      </c>
      <c r="Y6" s="266">
        <f t="shared" si="6"/>
        <v>8.371385083713867E-2</v>
      </c>
      <c r="Z6" s="266">
        <f t="shared" si="6"/>
        <v>8.371385083713867E-2</v>
      </c>
      <c r="AA6" s="266">
        <f t="shared" si="6"/>
        <v>8.371385083713867E-2</v>
      </c>
      <c r="AB6" s="266">
        <f t="shared" si="6"/>
        <v>8.371385083713867E-2</v>
      </c>
      <c r="AC6" s="266">
        <f t="shared" si="6"/>
        <v>8.371385083713867E-2</v>
      </c>
      <c r="AD6" s="266">
        <f t="shared" si="6"/>
        <v>8.371385083713867E-2</v>
      </c>
      <c r="AE6" s="266">
        <f t="shared" si="6"/>
        <v>8.371385083713867E-2</v>
      </c>
      <c r="AF6" s="266">
        <f t="shared" si="6"/>
        <v>8.371385083713867E-2</v>
      </c>
      <c r="AG6" s="266">
        <f t="shared" si="6"/>
        <v>8.371385083713867E-2</v>
      </c>
      <c r="AH6" s="266">
        <f t="shared" si="6"/>
        <v>8.371385083713867E-2</v>
      </c>
      <c r="AI6" s="266">
        <f t="shared" si="6"/>
        <v>8.371385083713867E-2</v>
      </c>
      <c r="AJ6" s="266">
        <f t="shared" si="6"/>
        <v>8.371385083713867E-2</v>
      </c>
      <c r="AK6" s="266">
        <f t="shared" si="6"/>
        <v>8.371385083713867E-2</v>
      </c>
      <c r="AL6" s="266">
        <f t="shared" si="6"/>
        <v>8.371385083713867E-2</v>
      </c>
      <c r="AM6" s="266">
        <f t="shared" si="6"/>
        <v>8.371385083713867E-2</v>
      </c>
      <c r="AN6" s="266">
        <f t="shared" si="6"/>
        <v>8.371385083713867E-2</v>
      </c>
      <c r="AO6" s="266">
        <f t="shared" si="6"/>
        <v>8.371385083713867E-2</v>
      </c>
      <c r="AP6" s="266">
        <f t="shared" si="6"/>
        <v>8.371385083713867E-2</v>
      </c>
      <c r="AQ6" s="266">
        <f t="shared" si="6"/>
        <v>8.371385083713867E-2</v>
      </c>
      <c r="AR6" s="266">
        <f t="shared" si="6"/>
        <v>8.371385083713867E-2</v>
      </c>
      <c r="AS6" s="266">
        <f t="shared" si="6"/>
        <v>8.371385083713867E-2</v>
      </c>
      <c r="AT6" s="266">
        <f t="shared" si="6"/>
        <v>8.371385083713867E-2</v>
      </c>
      <c r="AU6" s="190"/>
      <c r="AV6" s="190"/>
      <c r="AW6" s="190"/>
      <c r="AX6" s="190"/>
      <c r="AY6" s="190"/>
      <c r="AZ6" s="190"/>
      <c r="BA6" s="190"/>
    </row>
    <row r="7" spans="1:53" s="111" customFormat="1" ht="14.25" x14ac:dyDescent="0.45">
      <c r="A7" s="111">
        <v>7</v>
      </c>
      <c r="B7" s="111">
        <v>24</v>
      </c>
      <c r="C7" s="228"/>
      <c r="D7" s="228"/>
      <c r="E7" s="186" t="s">
        <v>26</v>
      </c>
      <c r="F7" s="175"/>
      <c r="G7" s="269" t="str">
        <f t="shared" si="5"/>
        <v>R[_]ES*SpHeat,R_DetH*,R_Flat*,R_SDetH*</v>
      </c>
      <c r="H7" s="219" t="s">
        <v>182</v>
      </c>
      <c r="I7" s="219" t="s">
        <v>288</v>
      </c>
      <c r="J7" s="190">
        <f t="shared" ca="1" si="1"/>
        <v>0.1187324320456276</v>
      </c>
      <c r="K7" s="190">
        <f t="shared" ca="1" si="3"/>
        <v>0.13207079873186256</v>
      </c>
      <c r="L7" s="190">
        <f t="shared" ca="1" si="3"/>
        <v>0.10673520108204806</v>
      </c>
      <c r="M7" s="190">
        <f t="shared" ca="1" si="3"/>
        <v>0.1310179462251467</v>
      </c>
      <c r="N7" s="190">
        <f t="shared" ca="1" si="3"/>
        <v>9.3491135159659788E-2</v>
      </c>
      <c r="O7" s="190">
        <f t="shared" ca="1" si="3"/>
        <v>0.11800465066019908</v>
      </c>
      <c r="P7" s="190">
        <f t="shared" ca="1" si="3"/>
        <v>0.12365678946809475</v>
      </c>
      <c r="Q7" s="190">
        <f t="shared" ca="1" si="3"/>
        <v>0.14104332993922958</v>
      </c>
      <c r="R7" s="190">
        <f t="shared" ca="1" si="3"/>
        <v>0.13133010635473474</v>
      </c>
      <c r="S7" s="190">
        <f t="shared" ca="1" si="3"/>
        <v>0.13125034203829855</v>
      </c>
      <c r="T7" s="190">
        <f t="shared" ca="1" si="3"/>
        <v>0.13208384374693904</v>
      </c>
      <c r="U7" s="190">
        <f t="shared" ca="1" si="3"/>
        <v>0.13331225195166593</v>
      </c>
      <c r="V7" s="190">
        <f t="shared" ca="1" si="3"/>
        <v>0.11138500976865875</v>
      </c>
      <c r="W7" s="190">
        <f t="shared" ca="1" si="3"/>
        <v>9.9239584755837981E-2</v>
      </c>
      <c r="X7" s="190">
        <f t="shared" ca="1" si="3"/>
        <v>0.14844472425536001</v>
      </c>
      <c r="Y7" s="190">
        <f t="shared" ca="1" si="3"/>
        <v>0.14336417603724538</v>
      </c>
      <c r="Z7" s="190">
        <f t="shared" ca="1" si="3"/>
        <v>0.12262547008312835</v>
      </c>
      <c r="AA7" s="190">
        <f t="shared" ca="1" si="3"/>
        <v>0.12200979513341619</v>
      </c>
      <c r="AB7" s="190">
        <f t="shared" ca="1" si="3"/>
        <v>0.1267245649596315</v>
      </c>
      <c r="AC7" s="190">
        <f t="shared" ca="1" si="3"/>
        <v>0.12567319169003249</v>
      </c>
      <c r="AD7" s="190">
        <f t="shared" ca="1" si="3"/>
        <v>0.1131058902590049</v>
      </c>
      <c r="AE7" s="190">
        <f t="shared" ca="1" si="3"/>
        <v>0.1341352014123155</v>
      </c>
      <c r="AF7" s="190">
        <f t="shared" ca="1" si="3"/>
        <v>0.1358090740630529</v>
      </c>
      <c r="AG7" s="190">
        <f t="shared" ca="1" si="3"/>
        <v>0.11898406718327384</v>
      </c>
      <c r="AH7" s="190">
        <f t="shared" ca="1" si="3"/>
        <v>0.12651627336994639</v>
      </c>
      <c r="AI7" s="190">
        <f t="shared" ca="1" si="3"/>
        <v>0.10271826604147277</v>
      </c>
      <c r="AJ7" s="190">
        <f t="shared" ca="1" si="3"/>
        <v>0.13348491005007979</v>
      </c>
      <c r="AK7" s="190">
        <f t="shared" ca="1" si="3"/>
        <v>0.11178722791451881</v>
      </c>
      <c r="AL7" s="190">
        <f t="shared" ca="1" si="3"/>
        <v>0.11034412152611676</v>
      </c>
      <c r="AM7" s="190">
        <f t="shared" ca="1" si="3"/>
        <v>0.14600643895823079</v>
      </c>
      <c r="AN7" s="264">
        <f ca="1">$V7</f>
        <v>0.11138500976865875</v>
      </c>
      <c r="AO7" s="264">
        <f ca="1">$AP7</f>
        <v>0.12262547008312835</v>
      </c>
      <c r="AP7" s="264">
        <f t="shared" ca="1" si="4"/>
        <v>0.12262547008312835</v>
      </c>
      <c r="AQ7" s="264">
        <f ca="1">$AP7</f>
        <v>0.12262547008312835</v>
      </c>
      <c r="AR7" s="264">
        <f ca="1">$AP7</f>
        <v>0.12262547008312835</v>
      </c>
      <c r="AS7" s="264">
        <f ca="1">$V7</f>
        <v>0.11138500976865875</v>
      </c>
      <c r="AT7" s="264">
        <f ca="1">$AP7</f>
        <v>0.12262547008312835</v>
      </c>
      <c r="AU7" s="190"/>
      <c r="AV7" s="190"/>
      <c r="AW7" s="190"/>
      <c r="AX7" s="190"/>
      <c r="AY7" s="190"/>
      <c r="AZ7" s="190"/>
      <c r="BA7" s="190"/>
    </row>
    <row r="8" spans="1:53" s="111" customFormat="1" ht="14.25" x14ac:dyDescent="0.45">
      <c r="A8" s="111">
        <v>8</v>
      </c>
      <c r="B8" s="111">
        <v>24</v>
      </c>
      <c r="C8" s="229"/>
      <c r="D8" s="229"/>
      <c r="E8" s="186" t="s">
        <v>27</v>
      </c>
      <c r="F8" s="175"/>
      <c r="G8" s="269" t="str">
        <f t="shared" si="5"/>
        <v>R[_]ES*SpHeat,R_DetH*,R_Flat*,R_SDetH*</v>
      </c>
      <c r="H8" s="219" t="s">
        <v>182</v>
      </c>
      <c r="I8" s="219" t="s">
        <v>288</v>
      </c>
      <c r="J8" s="190">
        <f t="shared" ca="1" si="1"/>
        <v>5.602054460868406E-2</v>
      </c>
      <c r="K8" s="190">
        <f t="shared" ca="1" si="3"/>
        <v>6.2313876203762164E-2</v>
      </c>
      <c r="L8" s="190">
        <f t="shared" ca="1" si="3"/>
        <v>5.0359990025605914E-2</v>
      </c>
      <c r="M8" s="190">
        <f t="shared" ca="1" si="3"/>
        <v>6.1817117484997144E-2</v>
      </c>
      <c r="N8" s="190">
        <f t="shared" ca="1" si="3"/>
        <v>4.4111151582539358E-2</v>
      </c>
      <c r="O8" s="190">
        <f t="shared" ca="1" si="3"/>
        <v>5.5677161517263006E-2</v>
      </c>
      <c r="P8" s="190">
        <f t="shared" ca="1" si="3"/>
        <v>5.8343963576034233E-2</v>
      </c>
      <c r="Q8" s="190">
        <f t="shared" ca="1" si="3"/>
        <v>6.6547311635809528E-2</v>
      </c>
      <c r="R8" s="190">
        <f t="shared" ca="1" si="3"/>
        <v>6.1964401425562941E-2</v>
      </c>
      <c r="S8" s="190">
        <f t="shared" ca="1" si="3"/>
        <v>6.1926766885697891E-2</v>
      </c>
      <c r="T8" s="190">
        <f t="shared" ca="1" si="3"/>
        <v>6.2320031125685529E-2</v>
      </c>
      <c r="U8" s="190">
        <f t="shared" ca="1" si="3"/>
        <v>6.2899620842201506E-2</v>
      </c>
      <c r="V8" s="190">
        <f t="shared" ca="1" si="3"/>
        <v>5.2553870926234807E-2</v>
      </c>
      <c r="W8" s="190">
        <f t="shared" ca="1" si="3"/>
        <v>4.6823395166581502E-2</v>
      </c>
      <c r="X8" s="190">
        <f t="shared" ca="1" si="3"/>
        <v>7.0039450500563066E-2</v>
      </c>
      <c r="Y8" s="190">
        <f t="shared" ca="1" si="3"/>
        <v>6.7642337317704249E-2</v>
      </c>
      <c r="Z8" s="190">
        <f t="shared" ca="1" si="3"/>
        <v>5.7857364652590053E-2</v>
      </c>
      <c r="AA8" s="190">
        <f t="shared" ca="1" si="3"/>
        <v>5.756687581655287E-2</v>
      </c>
      <c r="AB8" s="190">
        <f t="shared" ca="1" si="3"/>
        <v>5.9791406796156431E-2</v>
      </c>
      <c r="AC8" s="190">
        <f t="shared" ca="1" si="3"/>
        <v>5.929534601364575E-2</v>
      </c>
      <c r="AD8" s="190">
        <f t="shared" ca="1" si="3"/>
        <v>5.3365819781444009E-2</v>
      </c>
      <c r="AE8" s="190">
        <f t="shared" ca="1" si="3"/>
        <v>6.328790630200995E-2</v>
      </c>
      <c r="AF8" s="190">
        <f t="shared" ca="1" si="3"/>
        <v>6.4077675835778572E-2</v>
      </c>
      <c r="AG8" s="190">
        <f t="shared" ca="1" si="3"/>
        <v>5.6139271541256357E-2</v>
      </c>
      <c r="AH8" s="190">
        <f t="shared" ca="1" si="3"/>
        <v>5.9693130292504205E-2</v>
      </c>
      <c r="AI8" s="190">
        <f t="shared" ca="1" si="3"/>
        <v>4.8464712680118226E-2</v>
      </c>
      <c r="AJ8" s="190">
        <f t="shared" ca="1" si="3"/>
        <v>6.2981084689421665E-2</v>
      </c>
      <c r="AK8" s="190">
        <f t="shared" ca="1" si="3"/>
        <v>5.2743646198200232E-2</v>
      </c>
      <c r="AL8" s="190">
        <f t="shared" ca="1" si="3"/>
        <v>5.2062757207604254E-2</v>
      </c>
      <c r="AM8" s="190">
        <f t="shared" ca="1" si="3"/>
        <v>6.8889014449492914E-2</v>
      </c>
      <c r="AN8" s="264">
        <f t="shared" ref="AN8:AN71" ca="1" si="7">$V8</f>
        <v>5.2553870926234807E-2</v>
      </c>
      <c r="AO8" s="264">
        <f t="shared" ref="AO8:AO71" ca="1" si="8">$AP8</f>
        <v>5.7857364652590053E-2</v>
      </c>
      <c r="AP8" s="264">
        <f t="shared" ca="1" si="4"/>
        <v>5.7857364652590053E-2</v>
      </c>
      <c r="AQ8" s="264">
        <f t="shared" ref="AQ8:AR39" ca="1" si="9">$AP8</f>
        <v>5.7857364652590053E-2</v>
      </c>
      <c r="AR8" s="264">
        <f t="shared" ca="1" si="9"/>
        <v>5.7857364652590053E-2</v>
      </c>
      <c r="AS8" s="264">
        <f t="shared" ref="AS8:AS71" ca="1" si="10">$V8</f>
        <v>5.2553870926234807E-2</v>
      </c>
      <c r="AT8" s="264">
        <f t="shared" ref="AT8:AT71" ca="1" si="11">$AP8</f>
        <v>5.7857364652590053E-2</v>
      </c>
      <c r="AU8" s="190"/>
      <c r="AV8" s="190"/>
      <c r="AW8" s="190"/>
      <c r="AX8" s="190"/>
      <c r="AY8" s="190"/>
      <c r="AZ8" s="190"/>
      <c r="BA8" s="190"/>
    </row>
    <row r="9" spans="1:53" s="111" customFormat="1" ht="14.25" x14ac:dyDescent="0.45">
      <c r="A9" s="111">
        <v>9</v>
      </c>
      <c r="B9" s="111">
        <v>24</v>
      </c>
      <c r="C9" s="228"/>
      <c r="D9" s="228"/>
      <c r="E9" s="186" t="s">
        <v>28</v>
      </c>
      <c r="F9" s="175"/>
      <c r="G9" s="269" t="str">
        <f t="shared" si="5"/>
        <v>R[_]ES*SpHeat,R_DetH*,R_Flat*,R_SDetH*</v>
      </c>
      <c r="H9" s="219" t="s">
        <v>182</v>
      </c>
      <c r="I9" s="219" t="s">
        <v>288</v>
      </c>
      <c r="J9" s="190">
        <f t="shared" ca="1" si="1"/>
        <v>1.1982172041301867E-2</v>
      </c>
      <c r="K9" s="190">
        <f t="shared" ca="1" si="3"/>
        <v>1.332824574358246E-2</v>
      </c>
      <c r="L9" s="190">
        <f t="shared" ca="1" si="3"/>
        <v>1.0771442311032374E-2</v>
      </c>
      <c r="M9" s="190">
        <f t="shared" ca="1" si="3"/>
        <v>1.3221994573179944E-2</v>
      </c>
      <c r="N9" s="190">
        <f t="shared" ca="1" si="3"/>
        <v>9.4348851995986957E-3</v>
      </c>
      <c r="O9" s="190">
        <f t="shared" ca="1" si="3"/>
        <v>1.1908726213414586E-2</v>
      </c>
      <c r="P9" s="190">
        <f t="shared" ca="1" si="3"/>
        <v>1.2479125542651766E-2</v>
      </c>
      <c r="Q9" s="190">
        <f t="shared" ca="1" si="3"/>
        <v>1.4233730544325925E-2</v>
      </c>
      <c r="R9" s="190">
        <f t="shared" ca="1" si="3"/>
        <v>1.3253496971578738E-2</v>
      </c>
      <c r="S9" s="190">
        <f t="shared" ca="1" si="3"/>
        <v>1.3245447361663158E-2</v>
      </c>
      <c r="T9" s="190">
        <f t="shared" ca="1" si="3"/>
        <v>1.3329562212993848E-2</v>
      </c>
      <c r="U9" s="190">
        <f t="shared" ca="1" si="3"/>
        <v>1.3453530013470875E-2</v>
      </c>
      <c r="V9" s="190">
        <f t="shared" ca="1" si="3"/>
        <v>1.1240689059222445E-2</v>
      </c>
      <c r="W9" s="190">
        <f t="shared" ca="1" si="3"/>
        <v>1.0015003966185487E-2</v>
      </c>
      <c r="X9" s="190">
        <f t="shared" ca="1" si="3"/>
        <v>1.4980660245953764E-2</v>
      </c>
      <c r="Y9" s="190">
        <f t="shared" ca="1" si="3"/>
        <v>1.4467944370731185E-2</v>
      </c>
      <c r="Z9" s="190">
        <f t="shared" ca="1" si="3"/>
        <v>1.237504743958176E-2</v>
      </c>
      <c r="AA9" s="190">
        <f t="shared" ca="1" si="3"/>
        <v>1.2312915105207139E-2</v>
      </c>
      <c r="AB9" s="190">
        <f t="shared" ca="1" si="3"/>
        <v>1.2788717564733458E-2</v>
      </c>
      <c r="AC9" s="190">
        <f t="shared" ca="1" si="3"/>
        <v>1.2682615675140894E-2</v>
      </c>
      <c r="AD9" s="190">
        <f t="shared" ca="1" si="3"/>
        <v>1.1414355897697744E-2</v>
      </c>
      <c r="AE9" s="190">
        <f t="shared" ca="1" si="3"/>
        <v>1.3536579959041015E-2</v>
      </c>
      <c r="AF9" s="190">
        <f t="shared" ca="1" si="3"/>
        <v>1.3705502887097085E-2</v>
      </c>
      <c r="AG9" s="190">
        <f t="shared" ca="1" si="3"/>
        <v>1.2007566412990941E-2</v>
      </c>
      <c r="AH9" s="190">
        <f t="shared" ca="1" si="3"/>
        <v>1.2767697312563399E-2</v>
      </c>
      <c r="AI9" s="190">
        <f t="shared" ca="1" si="3"/>
        <v>1.036606354546973E-2</v>
      </c>
      <c r="AJ9" s="190">
        <f t="shared" ca="1" si="3"/>
        <v>1.3470954225237412E-2</v>
      </c>
      <c r="AK9" s="190">
        <f t="shared" ca="1" si="3"/>
        <v>1.1281279881281714E-2</v>
      </c>
      <c r="AL9" s="190">
        <f t="shared" ca="1" si="3"/>
        <v>1.1135645291626466E-2</v>
      </c>
      <c r="AM9" s="190">
        <f t="shared" ca="1" si="3"/>
        <v>1.4734594757252648E-2</v>
      </c>
      <c r="AN9" s="264">
        <f t="shared" ca="1" si="7"/>
        <v>1.1240689059222445E-2</v>
      </c>
      <c r="AO9" s="264">
        <f t="shared" ca="1" si="8"/>
        <v>1.237504743958176E-2</v>
      </c>
      <c r="AP9" s="264">
        <f t="shared" ca="1" si="4"/>
        <v>1.237504743958176E-2</v>
      </c>
      <c r="AQ9" s="264">
        <f t="shared" ca="1" si="9"/>
        <v>1.237504743958176E-2</v>
      </c>
      <c r="AR9" s="264">
        <f t="shared" ca="1" si="9"/>
        <v>1.237504743958176E-2</v>
      </c>
      <c r="AS9" s="264">
        <f t="shared" ca="1" si="10"/>
        <v>1.1240689059222445E-2</v>
      </c>
      <c r="AT9" s="264">
        <f t="shared" ca="1" si="11"/>
        <v>1.237504743958176E-2</v>
      </c>
      <c r="AU9" s="190"/>
      <c r="AV9" s="190"/>
      <c r="AW9" s="190"/>
      <c r="AX9" s="190"/>
      <c r="AY9" s="190"/>
      <c r="AZ9" s="190"/>
      <c r="BA9" s="190"/>
    </row>
    <row r="10" spans="1:53" s="111" customFormat="1" ht="14.25" x14ac:dyDescent="0.45">
      <c r="A10" s="111">
        <v>10</v>
      </c>
      <c r="B10" s="111">
        <v>24</v>
      </c>
      <c r="C10" s="228"/>
      <c r="D10" s="228"/>
      <c r="E10" s="186" t="s">
        <v>29</v>
      </c>
      <c r="F10" s="175"/>
      <c r="G10" s="269" t="str">
        <f t="shared" si="5"/>
        <v>R[_]ES*SpHeat,R_DetH*,R_Flat*,R_SDetH*</v>
      </c>
      <c r="H10" s="219" t="s">
        <v>182</v>
      </c>
      <c r="I10" s="219" t="s">
        <v>288</v>
      </c>
      <c r="J10" s="190">
        <f t="shared" ca="1" si="1"/>
        <v>2.0407274357236015E-2</v>
      </c>
      <c r="K10" s="190">
        <f t="shared" ca="1" si="3"/>
        <v>2.5275288622656929E-2</v>
      </c>
      <c r="L10" s="190">
        <f t="shared" ca="1" si="3"/>
        <v>1.3725336945949701E-3</v>
      </c>
      <c r="M10" s="190">
        <f t="shared" ca="1" si="3"/>
        <v>2.6345661176287706E-2</v>
      </c>
      <c r="N10" s="190">
        <f t="shared" ca="1" si="3"/>
        <v>0</v>
      </c>
      <c r="O10" s="190">
        <f t="shared" ca="1" si="3"/>
        <v>2.1522751056766664E-2</v>
      </c>
      <c r="P10" s="190">
        <f t="shared" ca="1" si="3"/>
        <v>2.2147086232981578E-2</v>
      </c>
      <c r="Q10" s="190">
        <f t="shared" ca="1" si="3"/>
        <v>3.293156713388639E-2</v>
      </c>
      <c r="R10" s="190">
        <f t="shared" ca="1" si="3"/>
        <v>2.4510546975778626E-2</v>
      </c>
      <c r="S10" s="190">
        <f t="shared" ca="1" si="3"/>
        <v>4.8756799368477868E-3</v>
      </c>
      <c r="T10" s="190">
        <f t="shared" ca="1" si="3"/>
        <v>3.9958225288901514E-2</v>
      </c>
      <c r="U10" s="190">
        <f t="shared" ca="1" si="3"/>
        <v>1.4855618670215944E-2</v>
      </c>
      <c r="V10" s="190">
        <f t="shared" ca="1" si="3"/>
        <v>3.4560688944980849E-4</v>
      </c>
      <c r="W10" s="190">
        <f t="shared" ca="1" si="3"/>
        <v>3.6009293526133405E-3</v>
      </c>
      <c r="X10" s="190">
        <f t="shared" ca="1" si="3"/>
        <v>5.9008084210154479E-2</v>
      </c>
      <c r="Y10" s="190">
        <f t="shared" ca="1" si="3"/>
        <v>9.9577654441579039E-2</v>
      </c>
      <c r="Z10" s="190">
        <f t="shared" ca="1" si="3"/>
        <v>3.8780475491748045E-3</v>
      </c>
      <c r="AA10" s="190">
        <f t="shared" ca="1" si="3"/>
        <v>2.0428172495369254E-2</v>
      </c>
      <c r="AB10" s="190">
        <f t="shared" ca="1" si="3"/>
        <v>2.8747406487115611E-2</v>
      </c>
      <c r="AC10" s="190">
        <f t="shared" ca="1" si="3"/>
        <v>2.2229404379536487E-2</v>
      </c>
      <c r="AD10" s="190">
        <f t="shared" ca="1" si="3"/>
        <v>0</v>
      </c>
      <c r="AE10" s="190">
        <f t="shared" ca="1" si="3"/>
        <v>2.6079532049890483E-2</v>
      </c>
      <c r="AF10" s="190">
        <f t="shared" ca="1" si="3"/>
        <v>6.6098378545962053E-2</v>
      </c>
      <c r="AG10" s="190">
        <f t="shared" ca="1" si="3"/>
        <v>1.8690569037696243E-2</v>
      </c>
      <c r="AH10" s="190">
        <f t="shared" ca="1" si="3"/>
        <v>3.4666815624972377E-3</v>
      </c>
      <c r="AI10" s="190">
        <f t="shared" ca="1" si="3"/>
        <v>4.5013512062423936E-3</v>
      </c>
      <c r="AJ10" s="190">
        <f t="shared" ca="1" si="3"/>
        <v>4.7583981404806353E-2</v>
      </c>
      <c r="AK10" s="190">
        <f t="shared" ca="1" si="3"/>
        <v>6.535659594185581E-3</v>
      </c>
      <c r="AL10" s="190">
        <f t="shared" ca="1" si="3"/>
        <v>1.313355717802984E-2</v>
      </c>
      <c r="AM10" s="190">
        <f t="shared" ca="1" si="3"/>
        <v>5.4397517506340712E-2</v>
      </c>
      <c r="AN10" s="264">
        <f t="shared" ca="1" si="7"/>
        <v>3.4560688944980849E-4</v>
      </c>
      <c r="AO10" s="264">
        <f t="shared" ca="1" si="8"/>
        <v>3.8780475491748045E-3</v>
      </c>
      <c r="AP10" s="264">
        <f t="shared" ca="1" si="4"/>
        <v>3.8780475491748045E-3</v>
      </c>
      <c r="AQ10" s="264">
        <f t="shared" ca="1" si="9"/>
        <v>3.8780475491748045E-3</v>
      </c>
      <c r="AR10" s="264">
        <f t="shared" ca="1" si="9"/>
        <v>3.8780475491748045E-3</v>
      </c>
      <c r="AS10" s="264">
        <f t="shared" ca="1" si="10"/>
        <v>3.4560688944980849E-4</v>
      </c>
      <c r="AT10" s="264">
        <f t="shared" ca="1" si="11"/>
        <v>3.8780475491748045E-3</v>
      </c>
      <c r="AU10" s="190"/>
      <c r="AV10" s="190"/>
      <c r="AW10" s="190"/>
      <c r="AX10" s="190"/>
      <c r="AY10" s="190"/>
      <c r="AZ10" s="190"/>
      <c r="BA10" s="190"/>
    </row>
    <row r="11" spans="1:53" s="111" customFormat="1" ht="14.25" x14ac:dyDescent="0.45">
      <c r="A11" s="111">
        <v>11</v>
      </c>
      <c r="B11" s="111">
        <v>24</v>
      </c>
      <c r="C11" s="228"/>
      <c r="D11" s="228"/>
      <c r="E11" s="186" t="s">
        <v>30</v>
      </c>
      <c r="F11" s="175"/>
      <c r="G11" s="269" t="str">
        <f t="shared" si="5"/>
        <v>R[_]ES*SpHeat,R_DetH*,R_Flat*,R_SDetH*</v>
      </c>
      <c r="H11" s="219" t="s">
        <v>182</v>
      </c>
      <c r="I11" s="219" t="s">
        <v>288</v>
      </c>
      <c r="J11" s="190">
        <f t="shared" ca="1" si="1"/>
        <v>9.6285960270051998E-3</v>
      </c>
      <c r="K11" s="190">
        <f t="shared" ca="1" si="3"/>
        <v>1.1925431067046521E-2</v>
      </c>
      <c r="L11" s="190">
        <f t="shared" ca="1" si="3"/>
        <v>6.4759125826237133E-4</v>
      </c>
      <c r="M11" s="190">
        <f t="shared" ca="1" si="3"/>
        <v>1.2430456125116087E-2</v>
      </c>
      <c r="N11" s="190">
        <f t="shared" ca="1" si="3"/>
        <v>0</v>
      </c>
      <c r="O11" s="190">
        <f t="shared" ca="1" si="3"/>
        <v>1.015490220240629E-2</v>
      </c>
      <c r="P11" s="190">
        <f t="shared" ca="1" si="3"/>
        <v>1.0449477121721324E-2</v>
      </c>
      <c r="Q11" s="190">
        <f t="shared" ca="1" si="3"/>
        <v>1.5537829840365797E-2</v>
      </c>
      <c r="R11" s="190">
        <f t="shared" ca="1" si="3"/>
        <v>1.1564609320157678E-2</v>
      </c>
      <c r="S11" s="190">
        <f t="shared" ca="1" si="3"/>
        <v>2.3004518705965972E-3</v>
      </c>
      <c r="T11" s="190">
        <f t="shared" ca="1" si="3"/>
        <v>1.8853160031460744E-2</v>
      </c>
      <c r="U11" s="190">
        <f t="shared" ca="1" si="3"/>
        <v>7.0092040907965151E-3</v>
      </c>
      <c r="V11" s="190">
        <f t="shared" ca="1" si="3"/>
        <v>1.630648495438153E-4</v>
      </c>
      <c r="W11" s="190">
        <f t="shared" ca="1" si="3"/>
        <v>1.6989968111937128E-3</v>
      </c>
      <c r="X11" s="190">
        <f t="shared" ca="1" si="3"/>
        <v>2.7841297923532918E-2</v>
      </c>
      <c r="Y11" s="190">
        <f t="shared" ca="1" si="3"/>
        <v>4.6982903799434414E-2</v>
      </c>
      <c r="Z11" s="190">
        <f t="shared" ca="1" si="3"/>
        <v>1.8297472053773656E-3</v>
      </c>
      <c r="AA11" s="190">
        <f t="shared" ca="1" si="3"/>
        <v>9.6384562232410646E-3</v>
      </c>
      <c r="AB11" s="190">
        <f t="shared" ca="1" si="3"/>
        <v>1.3563651815677095E-2</v>
      </c>
      <c r="AC11" s="190">
        <f t="shared" ca="1" si="3"/>
        <v>1.0488316614198082E-2</v>
      </c>
      <c r="AD11" s="190">
        <f t="shared" ca="1" si="3"/>
        <v>0</v>
      </c>
      <c r="AE11" s="190">
        <f t="shared" ca="1" si="3"/>
        <v>1.2304890613316615E-2</v>
      </c>
      <c r="AF11" s="190">
        <f t="shared" ca="1" si="3"/>
        <v>3.1186653049208837E-2</v>
      </c>
      <c r="AG11" s="190">
        <f t="shared" ca="1" si="3"/>
        <v>8.8186171082184142E-3</v>
      </c>
      <c r="AH11" s="190">
        <f t="shared" ca="1" si="3"/>
        <v>1.6356557830917507E-3</v>
      </c>
      <c r="AI11" s="190">
        <f t="shared" ca="1" si="3"/>
        <v>2.1238354315167261E-3</v>
      </c>
      <c r="AJ11" s="190">
        <f t="shared" ca="1" si="3"/>
        <v>2.245115767461375E-2</v>
      </c>
      <c r="AK11" s="190">
        <f t="shared" ca="1" si="3"/>
        <v>3.0836663878201962E-3</v>
      </c>
      <c r="AL11" s="190">
        <f t="shared" ca="1" si="3"/>
        <v>6.1966980132250899E-3</v>
      </c>
      <c r="AM11" s="190">
        <f t="shared" ca="1" si="3"/>
        <v>2.5665932244145033E-2</v>
      </c>
      <c r="AN11" s="264">
        <f t="shared" ca="1" si="7"/>
        <v>1.630648495438153E-4</v>
      </c>
      <c r="AO11" s="264">
        <f t="shared" ca="1" si="8"/>
        <v>1.8297472053773656E-3</v>
      </c>
      <c r="AP11" s="264">
        <f t="shared" ca="1" si="4"/>
        <v>1.8297472053773656E-3</v>
      </c>
      <c r="AQ11" s="264">
        <f t="shared" ca="1" si="9"/>
        <v>1.8297472053773656E-3</v>
      </c>
      <c r="AR11" s="264">
        <f t="shared" ca="1" si="9"/>
        <v>1.8297472053773656E-3</v>
      </c>
      <c r="AS11" s="264">
        <f t="shared" ca="1" si="10"/>
        <v>1.630648495438153E-4</v>
      </c>
      <c r="AT11" s="264">
        <f t="shared" ca="1" si="11"/>
        <v>1.8297472053773656E-3</v>
      </c>
      <c r="AU11" s="190"/>
      <c r="AV11" s="190"/>
      <c r="AW11" s="190"/>
      <c r="AX11" s="190"/>
      <c r="AY11" s="190"/>
      <c r="AZ11" s="190"/>
      <c r="BA11" s="190"/>
    </row>
    <row r="12" spans="1:53" s="111" customFormat="1" ht="14.25" x14ac:dyDescent="0.45">
      <c r="A12" s="111">
        <v>12</v>
      </c>
      <c r="B12" s="111">
        <v>24</v>
      </c>
      <c r="C12" s="228"/>
      <c r="D12" s="228"/>
      <c r="E12" s="186" t="s">
        <v>31</v>
      </c>
      <c r="F12" s="175"/>
      <c r="G12" s="269" t="str">
        <f t="shared" si="5"/>
        <v>R[_]ES*SpHeat,R_DetH*,R_Flat*,R_SDetH*</v>
      </c>
      <c r="H12" s="219" t="s">
        <v>182</v>
      </c>
      <c r="I12" s="219" t="s">
        <v>288</v>
      </c>
      <c r="J12" s="190">
        <f t="shared" ca="1" si="1"/>
        <v>2.0594497057761117E-3</v>
      </c>
      <c r="K12" s="190">
        <f t="shared" ca="1" si="3"/>
        <v>2.5507172004516168E-3</v>
      </c>
      <c r="L12" s="190">
        <f t="shared" ca="1" si="3"/>
        <v>1.3851257468389607E-4</v>
      </c>
      <c r="M12" s="190">
        <f t="shared" ca="1" si="3"/>
        <v>2.6587364489831628E-3</v>
      </c>
      <c r="N12" s="190">
        <f t="shared" ca="1" si="3"/>
        <v>0</v>
      </c>
      <c r="O12" s="190">
        <f t="shared" ca="1" si="3"/>
        <v>2.172020748848012E-3</v>
      </c>
      <c r="P12" s="190">
        <f t="shared" ca="1" si="3"/>
        <v>2.2350270510348384E-3</v>
      </c>
      <c r="Q12" s="190">
        <f t="shared" ca="1" si="3"/>
        <v>3.3233691603004618E-3</v>
      </c>
      <c r="R12" s="190">
        <f t="shared" ca="1" si="3"/>
        <v>2.4735414379226136E-3</v>
      </c>
      <c r="S12" s="190">
        <f t="shared" ca="1" si="3"/>
        <v>4.9204109454427207E-4</v>
      </c>
      <c r="T12" s="190">
        <f t="shared" ca="1" si="3"/>
        <v>4.0324814511735474E-3</v>
      </c>
      <c r="U12" s="190">
        <f t="shared" ca="1" si="3"/>
        <v>1.4991908749759214E-3</v>
      </c>
      <c r="V12" s="190">
        <f t="shared" ca="1" si="3"/>
        <v>3.4877759485760494E-5</v>
      </c>
      <c r="W12" s="190">
        <f t="shared" ca="1" si="3"/>
        <v>3.6339654017198856E-4</v>
      </c>
      <c r="X12" s="190">
        <f t="shared" ca="1" si="3"/>
        <v>5.9549442780889843E-3</v>
      </c>
      <c r="Y12" s="190">
        <f t="shared" ca="1" si="3"/>
        <v>1.0049121090434583E-2</v>
      </c>
      <c r="Z12" s="190">
        <f t="shared" ca="1" si="3"/>
        <v>3.9136259670571422E-4</v>
      </c>
      <c r="AA12" s="190">
        <f t="shared" ca="1" si="3"/>
        <v>2.0615586921932279E-3</v>
      </c>
      <c r="AB12" s="190">
        <f t="shared" ca="1" si="3"/>
        <v>2.9011144161309337E-3</v>
      </c>
      <c r="AC12" s="190">
        <f t="shared" ca="1" si="3"/>
        <v>2.2433343869257007E-3</v>
      </c>
      <c r="AD12" s="190">
        <f t="shared" ca="1" si="3"/>
        <v>0</v>
      </c>
      <c r="AE12" s="190">
        <f t="shared" ca="1" si="3"/>
        <v>2.6318793811816086E-3</v>
      </c>
      <c r="AF12" s="190">
        <f t="shared" ca="1" si="3"/>
        <v>6.6704785688585563E-3</v>
      </c>
      <c r="AG12" s="190">
        <f t="shared" ca="1" si="3"/>
        <v>1.8862042148133824E-3</v>
      </c>
      <c r="AH12" s="190">
        <f t="shared" ca="1" si="3"/>
        <v>3.4984859805018E-4</v>
      </c>
      <c r="AI12" s="190">
        <f t="shared" ca="1" si="3"/>
        <v>4.5426480062996642E-4</v>
      </c>
      <c r="AJ12" s="190">
        <f t="shared" ca="1" si="3"/>
        <v>4.8020531692923845E-3</v>
      </c>
      <c r="AK12" s="190">
        <f t="shared" ca="1" si="3"/>
        <v>6.5956197739487524E-4</v>
      </c>
      <c r="AL12" s="190">
        <f t="shared" ca="1" si="3"/>
        <v>1.3254048528286994E-3</v>
      </c>
      <c r="AM12" s="190">
        <f t="shared" ca="1" si="3"/>
        <v>5.4896577299976875E-3</v>
      </c>
      <c r="AN12" s="264">
        <f t="shared" ca="1" si="7"/>
        <v>3.4877759485760494E-5</v>
      </c>
      <c r="AO12" s="264">
        <f t="shared" ca="1" si="8"/>
        <v>3.9136259670571422E-4</v>
      </c>
      <c r="AP12" s="264">
        <f t="shared" ca="1" si="4"/>
        <v>3.9136259670571422E-4</v>
      </c>
      <c r="AQ12" s="264">
        <f t="shared" ca="1" si="9"/>
        <v>3.9136259670571422E-4</v>
      </c>
      <c r="AR12" s="264">
        <f t="shared" ca="1" si="9"/>
        <v>3.9136259670571422E-4</v>
      </c>
      <c r="AS12" s="264">
        <f t="shared" ca="1" si="10"/>
        <v>3.4877759485760494E-5</v>
      </c>
      <c r="AT12" s="264">
        <f t="shared" ca="1" si="11"/>
        <v>3.9136259670571422E-4</v>
      </c>
      <c r="AU12" s="190"/>
      <c r="AV12" s="190"/>
      <c r="AW12" s="190"/>
      <c r="AX12" s="190"/>
      <c r="AY12" s="190"/>
      <c r="AZ12" s="190"/>
      <c r="BA12" s="190"/>
    </row>
    <row r="13" spans="1:53" s="111" customFormat="1" ht="14.25" x14ac:dyDescent="0.45">
      <c r="A13" s="111">
        <v>13</v>
      </c>
      <c r="B13" s="111">
        <v>24</v>
      </c>
      <c r="C13" s="228"/>
      <c r="D13" s="228"/>
      <c r="E13" s="186" t="s">
        <v>32</v>
      </c>
      <c r="F13" s="175"/>
      <c r="G13" s="269" t="str">
        <f t="shared" si="5"/>
        <v>R[_]ES*SpHeat,R_DetH*,R_Flat*,R_SDetH*</v>
      </c>
      <c r="H13" s="219" t="s">
        <v>182</v>
      </c>
      <c r="I13" s="219" t="s">
        <v>288</v>
      </c>
      <c r="J13" s="190">
        <f t="shared" ca="1" si="1"/>
        <v>0.10947579003215557</v>
      </c>
      <c r="K13" s="190">
        <f t="shared" ca="1" si="3"/>
        <v>0.10537125711395098</v>
      </c>
      <c r="L13" s="190">
        <f t="shared" ca="1" si="3"/>
        <v>8.5160272943587606E-2</v>
      </c>
      <c r="M13" s="190">
        <f t="shared" ca="1" si="3"/>
        <v>0.10974805630840312</v>
      </c>
      <c r="N13" s="190">
        <f t="shared" ca="1" si="3"/>
        <v>1.6200059322593496E-2</v>
      </c>
      <c r="O13" s="190">
        <f t="shared" ca="1" si="3"/>
        <v>0.11174860225804523</v>
      </c>
      <c r="P13" s="190">
        <f t="shared" ca="1" si="3"/>
        <v>0.1099252269706031</v>
      </c>
      <c r="Q13" s="190">
        <f t="shared" ca="1" si="3"/>
        <v>0.10943692455098775</v>
      </c>
      <c r="R13" s="190">
        <f t="shared" ca="1" si="3"/>
        <v>0.11689161281806672</v>
      </c>
      <c r="S13" s="190">
        <f t="shared" ca="1" si="3"/>
        <v>7.6889306905536081E-2</v>
      </c>
      <c r="T13" s="190">
        <f t="shared" ref="K13:AM22" ca="1" si="12">INDIRECT(ADDRESS($B13,$A13,,,T$3))</f>
        <v>0.11923175914540665</v>
      </c>
      <c r="U13" s="190">
        <f t="shared" ca="1" si="12"/>
        <v>9.6371652333307148E-2</v>
      </c>
      <c r="V13" s="190">
        <f t="shared" ca="1" si="12"/>
        <v>5.6498697946417084E-2</v>
      </c>
      <c r="W13" s="190">
        <f t="shared" ca="1" si="12"/>
        <v>9.7901776500855797E-2</v>
      </c>
      <c r="X13" s="190">
        <f t="shared" ca="1" si="12"/>
        <v>0.11552352539160052</v>
      </c>
      <c r="Y13" s="190">
        <f t="shared" ca="1" si="12"/>
        <v>0.12204827603732657</v>
      </c>
      <c r="Z13" s="190">
        <f t="shared" ca="1" si="12"/>
        <v>7.1097215795469598E-2</v>
      </c>
      <c r="AA13" s="190">
        <f t="shared" ca="1" si="12"/>
        <v>0.11606703710189853</v>
      </c>
      <c r="AB13" s="190">
        <f t="shared" ca="1" si="12"/>
        <v>0.11088306582507042</v>
      </c>
      <c r="AC13" s="190">
        <f t="shared" ca="1" si="12"/>
        <v>0.11716338251452479</v>
      </c>
      <c r="AD13" s="190">
        <f t="shared" ca="1" si="12"/>
        <v>8.8138808897680505E-3</v>
      </c>
      <c r="AE13" s="190">
        <f t="shared" ca="1" si="12"/>
        <v>0.10495898099875146</v>
      </c>
      <c r="AF13" s="190">
        <f t="shared" ca="1" si="12"/>
        <v>0.12021803718905064</v>
      </c>
      <c r="AG13" s="190">
        <f t="shared" ca="1" si="12"/>
        <v>0.11270569460381567</v>
      </c>
      <c r="AH13" s="190">
        <f t="shared" ca="1" si="12"/>
        <v>6.2946229561126721E-2</v>
      </c>
      <c r="AI13" s="190">
        <f t="shared" ca="1" si="12"/>
        <v>9.7718051653065116E-2</v>
      </c>
      <c r="AJ13" s="190">
        <f t="shared" ca="1" si="12"/>
        <v>0.11959317709753131</v>
      </c>
      <c r="AK13" s="190">
        <f t="shared" ca="1" si="12"/>
        <v>0.1000707533342024</v>
      </c>
      <c r="AL13" s="190">
        <f t="shared" ca="1" si="12"/>
        <v>0.10766569186456618</v>
      </c>
      <c r="AM13" s="190">
        <f t="shared" ca="1" si="12"/>
        <v>0.11264330455569896</v>
      </c>
      <c r="AN13" s="264">
        <f t="shared" ca="1" si="7"/>
        <v>5.6498697946417084E-2</v>
      </c>
      <c r="AO13" s="264">
        <f t="shared" ca="1" si="8"/>
        <v>7.1097215795469598E-2</v>
      </c>
      <c r="AP13" s="264">
        <f t="shared" ca="1" si="4"/>
        <v>7.1097215795469598E-2</v>
      </c>
      <c r="AQ13" s="264">
        <f t="shared" ca="1" si="9"/>
        <v>7.1097215795469598E-2</v>
      </c>
      <c r="AR13" s="264">
        <f t="shared" ca="1" si="9"/>
        <v>7.1097215795469598E-2</v>
      </c>
      <c r="AS13" s="264">
        <f t="shared" ca="1" si="10"/>
        <v>5.6498697946417084E-2</v>
      </c>
      <c r="AT13" s="264">
        <f t="shared" ca="1" si="11"/>
        <v>7.1097215795469598E-2</v>
      </c>
      <c r="AU13" s="190"/>
      <c r="AV13" s="190"/>
      <c r="AW13" s="190"/>
      <c r="AX13" s="190"/>
      <c r="AY13" s="190"/>
      <c r="AZ13" s="190"/>
      <c r="BA13" s="190"/>
    </row>
    <row r="14" spans="1:53" s="111" customFormat="1" ht="14.25" x14ac:dyDescent="0.45">
      <c r="A14" s="111">
        <v>14</v>
      </c>
      <c r="B14" s="111">
        <v>24</v>
      </c>
      <c r="C14" s="228"/>
      <c r="D14" s="228"/>
      <c r="E14" s="186" t="s">
        <v>33</v>
      </c>
      <c r="F14" s="175"/>
      <c r="G14" s="269" t="str">
        <f t="shared" si="5"/>
        <v>R[_]ES*SpHeat,R_DetH*,R_Flat*,R_SDetH*</v>
      </c>
      <c r="H14" s="219" t="s">
        <v>182</v>
      </c>
      <c r="I14" s="219" t="s">
        <v>288</v>
      </c>
      <c r="J14" s="190">
        <f t="shared" ca="1" si="1"/>
        <v>5.1653059517137639E-2</v>
      </c>
      <c r="K14" s="190">
        <f t="shared" ca="1" si="12"/>
        <v>4.9716451587185281E-2</v>
      </c>
      <c r="L14" s="190">
        <f t="shared" ca="1" si="12"/>
        <v>4.0180469540880129E-2</v>
      </c>
      <c r="M14" s="190">
        <f t="shared" ca="1" si="12"/>
        <v>5.1781520669757705E-2</v>
      </c>
      <c r="N14" s="190">
        <f t="shared" ca="1" si="12"/>
        <v>7.6435404405421487E-3</v>
      </c>
      <c r="O14" s="190">
        <f t="shared" ca="1" si="12"/>
        <v>5.2725421773127508E-2</v>
      </c>
      <c r="P14" s="190">
        <f t="shared" ca="1" si="12"/>
        <v>5.1865113642748525E-2</v>
      </c>
      <c r="Q14" s="190">
        <f t="shared" ca="1" si="12"/>
        <v>5.1634721937556485E-2</v>
      </c>
      <c r="R14" s="190">
        <f t="shared" ca="1" si="12"/>
        <v>5.5152006047842761E-2</v>
      </c>
      <c r="S14" s="190">
        <f t="shared" ca="1" si="12"/>
        <v>3.6278047819125823E-2</v>
      </c>
      <c r="T14" s="190">
        <f t="shared" ca="1" si="12"/>
        <v>5.6256137997832772E-2</v>
      </c>
      <c r="U14" s="190">
        <f t="shared" ca="1" si="12"/>
        <v>4.5470242254247159E-2</v>
      </c>
      <c r="V14" s="190">
        <f t="shared" ca="1" si="12"/>
        <v>2.6657314889528383E-2</v>
      </c>
      <c r="W14" s="190">
        <f t="shared" ca="1" si="12"/>
        <v>4.619218812622293E-2</v>
      </c>
      <c r="X14" s="190">
        <f t="shared" ca="1" si="12"/>
        <v>5.4506512635617552E-2</v>
      </c>
      <c r="Y14" s="190">
        <f t="shared" ca="1" si="12"/>
        <v>5.7585031944217005E-2</v>
      </c>
      <c r="Z14" s="190">
        <f t="shared" ca="1" si="12"/>
        <v>3.3545213219356565E-2</v>
      </c>
      <c r="AA14" s="190">
        <f t="shared" ca="1" si="12"/>
        <v>5.4762953285299454E-2</v>
      </c>
      <c r="AB14" s="190">
        <f t="shared" ca="1" si="12"/>
        <v>5.2317042853244247E-2</v>
      </c>
      <c r="AC14" s="190">
        <f t="shared" ca="1" si="12"/>
        <v>5.5280232903314463E-2</v>
      </c>
      <c r="AD14" s="190">
        <f t="shared" ca="1" si="12"/>
        <v>4.1585807605720821E-3</v>
      </c>
      <c r="AE14" s="190">
        <f t="shared" ca="1" si="12"/>
        <v>4.9521930746462044E-2</v>
      </c>
      <c r="AF14" s="190">
        <f t="shared" ca="1" si="12"/>
        <v>5.6721485436511454E-2</v>
      </c>
      <c r="AG14" s="190">
        <f t="shared" ca="1" si="12"/>
        <v>5.3176998764578834E-2</v>
      </c>
      <c r="AH14" s="190">
        <f t="shared" ca="1" si="12"/>
        <v>2.9699400579299637E-2</v>
      </c>
      <c r="AI14" s="190">
        <f t="shared" ca="1" si="12"/>
        <v>4.6105502745876076E-2</v>
      </c>
      <c r="AJ14" s="190">
        <f t="shared" ca="1" si="12"/>
        <v>5.642666285073563E-2</v>
      </c>
      <c r="AK14" s="190">
        <f t="shared" ca="1" si="12"/>
        <v>4.7215558584944785E-2</v>
      </c>
      <c r="AL14" s="190">
        <f t="shared" ca="1" si="12"/>
        <v>5.0799015820765174E-2</v>
      </c>
      <c r="AM14" s="190">
        <f t="shared" ca="1" si="12"/>
        <v>5.3147561782505424E-2</v>
      </c>
      <c r="AN14" s="264">
        <f t="shared" ca="1" si="7"/>
        <v>2.6657314889528383E-2</v>
      </c>
      <c r="AO14" s="264">
        <f t="shared" ca="1" si="8"/>
        <v>3.3545213219356565E-2</v>
      </c>
      <c r="AP14" s="264">
        <f t="shared" ca="1" si="4"/>
        <v>3.3545213219356565E-2</v>
      </c>
      <c r="AQ14" s="264">
        <f t="shared" ca="1" si="9"/>
        <v>3.3545213219356565E-2</v>
      </c>
      <c r="AR14" s="264">
        <f t="shared" ca="1" si="9"/>
        <v>3.3545213219356565E-2</v>
      </c>
      <c r="AS14" s="264">
        <f t="shared" ca="1" si="10"/>
        <v>2.6657314889528383E-2</v>
      </c>
      <c r="AT14" s="264">
        <f t="shared" ca="1" si="11"/>
        <v>3.3545213219356565E-2</v>
      </c>
      <c r="AU14" s="190"/>
      <c r="AV14" s="190"/>
      <c r="AW14" s="190"/>
      <c r="AX14" s="190"/>
      <c r="AY14" s="190"/>
      <c r="AZ14" s="190"/>
      <c r="BA14" s="190"/>
    </row>
    <row r="15" spans="1:53" s="111" customFormat="1" ht="14.25" x14ac:dyDescent="0.45">
      <c r="A15" s="111">
        <v>15</v>
      </c>
      <c r="B15" s="111">
        <v>24</v>
      </c>
      <c r="C15" s="228"/>
      <c r="D15" s="228"/>
      <c r="E15" s="186" t="s">
        <v>34</v>
      </c>
      <c r="F15" s="175"/>
      <c r="G15" s="269" t="str">
        <f t="shared" si="5"/>
        <v>R[_]ES*SpHeat,R_DetH*,R_Flat*,R_SDetH*</v>
      </c>
      <c r="H15" s="219" t="s">
        <v>182</v>
      </c>
      <c r="I15" s="219" t="s">
        <v>288</v>
      </c>
      <c r="J15" s="190">
        <f t="shared" ca="1" si="1"/>
        <v>1.1048015507832215E-2</v>
      </c>
      <c r="K15" s="190">
        <f t="shared" ca="1" si="12"/>
        <v>1.0633796589481295E-2</v>
      </c>
      <c r="L15" s="190">
        <f t="shared" ca="1" si="12"/>
        <v>8.5941559851326933E-3</v>
      </c>
      <c r="M15" s="190">
        <f t="shared" ca="1" si="12"/>
        <v>1.1075491921031508E-2</v>
      </c>
      <c r="N15" s="190">
        <f t="shared" ca="1" si="12"/>
        <v>1.6348683720048482E-3</v>
      </c>
      <c r="O15" s="190">
        <f t="shared" ca="1" si="12"/>
        <v>1.1277381879252271E-2</v>
      </c>
      <c r="P15" s="190">
        <f t="shared" ca="1" si="12"/>
        <v>1.1093371529143433E-2</v>
      </c>
      <c r="Q15" s="190">
        <f t="shared" ca="1" si="12"/>
        <v>1.104409330331069E-2</v>
      </c>
      <c r="R15" s="190">
        <f t="shared" ca="1" si="12"/>
        <v>1.1796401293566367E-2</v>
      </c>
      <c r="S15" s="190">
        <f t="shared" ca="1" si="12"/>
        <v>7.7594713390907993E-3</v>
      </c>
      <c r="T15" s="190">
        <f t="shared" ca="1" si="12"/>
        <v>1.2032562849536455E-2</v>
      </c>
      <c r="U15" s="190">
        <f t="shared" ca="1" si="12"/>
        <v>9.7255795932695305E-3</v>
      </c>
      <c r="V15" s="190">
        <f t="shared" ca="1" si="12"/>
        <v>5.7017034624824593E-3</v>
      </c>
      <c r="W15" s="190">
        <f t="shared" ca="1" si="12"/>
        <v>9.8799957936643468E-3</v>
      </c>
      <c r="X15" s="190">
        <f t="shared" ca="1" si="12"/>
        <v>1.1658337424840419E-2</v>
      </c>
      <c r="Y15" s="190">
        <f t="shared" ca="1" si="12"/>
        <v>1.2316798499179746E-2</v>
      </c>
      <c r="Z15" s="190">
        <f t="shared" ca="1" si="12"/>
        <v>7.1749483830290429E-3</v>
      </c>
      <c r="AA15" s="190">
        <f t="shared" ca="1" si="12"/>
        <v>1.1713187230466824E-2</v>
      </c>
      <c r="AB15" s="190">
        <f t="shared" ca="1" si="12"/>
        <v>1.1190034165832797E-2</v>
      </c>
      <c r="AC15" s="190">
        <f t="shared" ca="1" si="12"/>
        <v>1.1823827593208927E-2</v>
      </c>
      <c r="AD15" s="190">
        <f t="shared" ca="1" si="12"/>
        <v>8.8947421823347297E-4</v>
      </c>
      <c r="AE15" s="190">
        <f t="shared" ca="1" si="12"/>
        <v>1.0592190742993269E-2</v>
      </c>
      <c r="AF15" s="190">
        <f t="shared" ca="1" si="12"/>
        <v>1.2132095496142725E-2</v>
      </c>
      <c r="AG15" s="190">
        <f t="shared" ca="1" si="12"/>
        <v>1.1373969180201584E-2</v>
      </c>
      <c r="AH15" s="190">
        <f t="shared" ca="1" si="12"/>
        <v>6.3523717905724208E-3</v>
      </c>
      <c r="AI15" s="190">
        <f t="shared" ca="1" si="12"/>
        <v>9.861454753979048E-3</v>
      </c>
      <c r="AJ15" s="190">
        <f t="shared" ca="1" si="12"/>
        <v>1.2069036220851787E-2</v>
      </c>
      <c r="AK15" s="190">
        <f t="shared" ca="1" si="12"/>
        <v>1.0098883364002078E-2</v>
      </c>
      <c r="AL15" s="190">
        <f t="shared" ca="1" si="12"/>
        <v>1.086534505055255E-2</v>
      </c>
      <c r="AM15" s="190">
        <f t="shared" ca="1" si="12"/>
        <v>1.1367672936813658E-2</v>
      </c>
      <c r="AN15" s="264">
        <f t="shared" ca="1" si="7"/>
        <v>5.7017034624824593E-3</v>
      </c>
      <c r="AO15" s="264">
        <f t="shared" ca="1" si="8"/>
        <v>7.1749483830290429E-3</v>
      </c>
      <c r="AP15" s="264">
        <f t="shared" ca="1" si="4"/>
        <v>7.1749483830290429E-3</v>
      </c>
      <c r="AQ15" s="264">
        <f t="shared" ca="1" si="9"/>
        <v>7.1749483830290429E-3</v>
      </c>
      <c r="AR15" s="264">
        <f t="shared" ca="1" si="9"/>
        <v>7.1749483830290429E-3</v>
      </c>
      <c r="AS15" s="264">
        <f t="shared" ca="1" si="10"/>
        <v>5.7017034624824593E-3</v>
      </c>
      <c r="AT15" s="264">
        <f t="shared" ca="1" si="11"/>
        <v>7.1749483830290429E-3</v>
      </c>
      <c r="AU15" s="190"/>
      <c r="AV15" s="190"/>
      <c r="AW15" s="190"/>
      <c r="AX15" s="190"/>
      <c r="AY15" s="190"/>
      <c r="AZ15" s="190"/>
      <c r="BA15" s="190"/>
    </row>
    <row r="16" spans="1:53" s="111" customFormat="1" ht="14.25" x14ac:dyDescent="0.45">
      <c r="A16" s="111">
        <v>4</v>
      </c>
      <c r="B16" s="111">
        <v>49</v>
      </c>
      <c r="C16" s="228" t="s">
        <v>35</v>
      </c>
      <c r="D16" s="228"/>
      <c r="E16" s="186" t="s">
        <v>23</v>
      </c>
      <c r="F16" s="175"/>
      <c r="G16" s="269" t="s">
        <v>297</v>
      </c>
      <c r="H16" s="219" t="s">
        <v>182</v>
      </c>
      <c r="I16" s="219" t="s">
        <v>288</v>
      </c>
      <c r="J16" s="190">
        <f t="shared" ca="1" si="1"/>
        <v>0</v>
      </c>
      <c r="K16" s="190">
        <f t="shared" ca="1" si="12"/>
        <v>0</v>
      </c>
      <c r="L16" s="190">
        <f t="shared" ca="1" si="12"/>
        <v>0</v>
      </c>
      <c r="M16" s="190">
        <f t="shared" ca="1" si="12"/>
        <v>0</v>
      </c>
      <c r="N16" s="190">
        <f t="shared" ca="1" si="12"/>
        <v>5.8108245329000791E-3</v>
      </c>
      <c r="O16" s="190">
        <f t="shared" ca="1" si="12"/>
        <v>0</v>
      </c>
      <c r="P16" s="190">
        <f t="shared" ca="1" si="12"/>
        <v>0</v>
      </c>
      <c r="Q16" s="190">
        <f t="shared" ca="1" si="12"/>
        <v>0</v>
      </c>
      <c r="R16" s="190">
        <f t="shared" ca="1" si="12"/>
        <v>0</v>
      </c>
      <c r="S16" s="190">
        <f t="shared" ca="1" si="12"/>
        <v>0</v>
      </c>
      <c r="T16" s="190">
        <f t="shared" ca="1" si="12"/>
        <v>0</v>
      </c>
      <c r="U16" s="190">
        <f t="shared" ca="1" si="12"/>
        <v>0</v>
      </c>
      <c r="V16" s="190">
        <f t="shared" ca="1" si="12"/>
        <v>0</v>
      </c>
      <c r="W16" s="190">
        <f t="shared" ca="1" si="12"/>
        <v>0</v>
      </c>
      <c r="X16" s="190">
        <f t="shared" ca="1" si="12"/>
        <v>0.27249999999999996</v>
      </c>
      <c r="Y16" s="190">
        <f t="shared" ca="1" si="12"/>
        <v>0.27249999999999996</v>
      </c>
      <c r="Z16" s="190">
        <f t="shared" ca="1" si="12"/>
        <v>4.3099178835032097E-3</v>
      </c>
      <c r="AA16" s="190">
        <f t="shared" ca="1" si="12"/>
        <v>0</v>
      </c>
      <c r="AB16" s="190">
        <f t="shared" ca="1" si="12"/>
        <v>0</v>
      </c>
      <c r="AC16" s="190">
        <f t="shared" ca="1" si="12"/>
        <v>0</v>
      </c>
      <c r="AD16" s="190">
        <f t="shared" ca="1" si="12"/>
        <v>0</v>
      </c>
      <c r="AE16" s="190">
        <f t="shared" ca="1" si="12"/>
        <v>0</v>
      </c>
      <c r="AF16" s="190">
        <f t="shared" ca="1" si="12"/>
        <v>0</v>
      </c>
      <c r="AG16" s="190">
        <f t="shared" ca="1" si="12"/>
        <v>0</v>
      </c>
      <c r="AH16" s="190">
        <f t="shared" ca="1" si="12"/>
        <v>0</v>
      </c>
      <c r="AI16" s="190">
        <f t="shared" ca="1" si="12"/>
        <v>0</v>
      </c>
      <c r="AJ16" s="190">
        <f t="shared" ca="1" si="12"/>
        <v>0</v>
      </c>
      <c r="AK16" s="190">
        <f t="shared" ca="1" si="12"/>
        <v>0</v>
      </c>
      <c r="AL16" s="190">
        <f t="shared" ca="1" si="12"/>
        <v>0</v>
      </c>
      <c r="AM16" s="190">
        <f t="shared" ca="1" si="12"/>
        <v>0</v>
      </c>
      <c r="AN16" s="264">
        <f t="shared" ca="1" si="7"/>
        <v>0</v>
      </c>
      <c r="AO16" s="264">
        <f t="shared" ca="1" si="8"/>
        <v>4.3099178835032097E-3</v>
      </c>
      <c r="AP16" s="264">
        <f t="shared" ca="1" si="4"/>
        <v>4.3099178835032097E-3</v>
      </c>
      <c r="AQ16" s="264">
        <f t="shared" ca="1" si="9"/>
        <v>4.3099178835032097E-3</v>
      </c>
      <c r="AR16" s="264">
        <f t="shared" ca="1" si="9"/>
        <v>4.3099178835032097E-3</v>
      </c>
      <c r="AS16" s="264">
        <f t="shared" ca="1" si="10"/>
        <v>0</v>
      </c>
      <c r="AT16" s="264">
        <f t="shared" ca="1" si="11"/>
        <v>4.3099178835032097E-3</v>
      </c>
      <c r="AU16" s="190"/>
      <c r="AV16" s="190"/>
      <c r="AW16" s="190"/>
      <c r="AX16" s="190"/>
      <c r="AY16" s="190"/>
      <c r="AZ16" s="190"/>
      <c r="BA16" s="190"/>
    </row>
    <row r="17" spans="1:53" s="111" customFormat="1" ht="14.25" x14ac:dyDescent="0.45">
      <c r="A17" s="111">
        <v>5</v>
      </c>
      <c r="B17" s="111">
        <v>49</v>
      </c>
      <c r="C17" s="228"/>
      <c r="D17" s="228"/>
      <c r="E17" s="186" t="s">
        <v>24</v>
      </c>
      <c r="F17" s="175"/>
      <c r="G17" s="269" t="s">
        <v>297</v>
      </c>
      <c r="H17" s="219" t="s">
        <v>182</v>
      </c>
      <c r="I17" s="219" t="s">
        <v>288</v>
      </c>
      <c r="J17" s="190">
        <f t="shared" ca="1" si="1"/>
        <v>0</v>
      </c>
      <c r="K17" s="190">
        <f t="shared" ca="1" si="12"/>
        <v>0</v>
      </c>
      <c r="L17" s="190">
        <f t="shared" ca="1" si="12"/>
        <v>0</v>
      </c>
      <c r="M17" s="190">
        <f t="shared" ca="1" si="12"/>
        <v>0</v>
      </c>
      <c r="N17" s="190">
        <f t="shared" ca="1" si="12"/>
        <v>7.1080422420796057E-4</v>
      </c>
      <c r="O17" s="190">
        <f t="shared" ca="1" si="12"/>
        <v>0</v>
      </c>
      <c r="P17" s="190">
        <f t="shared" ca="1" si="12"/>
        <v>0</v>
      </c>
      <c r="Q17" s="190">
        <f t="shared" ca="1" si="12"/>
        <v>0</v>
      </c>
      <c r="R17" s="190">
        <f t="shared" ca="1" si="12"/>
        <v>0</v>
      </c>
      <c r="S17" s="190">
        <f t="shared" ca="1" si="12"/>
        <v>0</v>
      </c>
      <c r="T17" s="190">
        <f t="shared" ca="1" si="12"/>
        <v>0</v>
      </c>
      <c r="U17" s="190">
        <f t="shared" ca="1" si="12"/>
        <v>0</v>
      </c>
      <c r="V17" s="190">
        <f t="shared" ca="1" si="12"/>
        <v>0</v>
      </c>
      <c r="W17" s="190">
        <f t="shared" ca="1" si="12"/>
        <v>0</v>
      </c>
      <c r="X17" s="190">
        <f t="shared" ca="1" si="12"/>
        <v>3.3333333333333326E-2</v>
      </c>
      <c r="Y17" s="190">
        <f t="shared" ca="1" si="12"/>
        <v>3.3333333333333326E-2</v>
      </c>
      <c r="Z17" s="190">
        <f t="shared" ca="1" si="12"/>
        <v>5.2720708055085128E-4</v>
      </c>
      <c r="AA17" s="190">
        <f t="shared" ca="1" si="12"/>
        <v>0</v>
      </c>
      <c r="AB17" s="190">
        <f t="shared" ca="1" si="12"/>
        <v>0</v>
      </c>
      <c r="AC17" s="190">
        <f t="shared" ca="1" si="12"/>
        <v>0</v>
      </c>
      <c r="AD17" s="190">
        <f t="shared" ca="1" si="12"/>
        <v>0</v>
      </c>
      <c r="AE17" s="190">
        <f t="shared" ca="1" si="12"/>
        <v>0</v>
      </c>
      <c r="AF17" s="190">
        <f t="shared" ca="1" si="12"/>
        <v>0</v>
      </c>
      <c r="AG17" s="190">
        <f t="shared" ca="1" si="12"/>
        <v>0</v>
      </c>
      <c r="AH17" s="190">
        <f t="shared" ca="1" si="12"/>
        <v>0</v>
      </c>
      <c r="AI17" s="190">
        <f t="shared" ca="1" si="12"/>
        <v>0</v>
      </c>
      <c r="AJ17" s="190">
        <f t="shared" ca="1" si="12"/>
        <v>0</v>
      </c>
      <c r="AK17" s="190">
        <f t="shared" ca="1" si="12"/>
        <v>0</v>
      </c>
      <c r="AL17" s="190">
        <f t="shared" ca="1" si="12"/>
        <v>0</v>
      </c>
      <c r="AM17" s="190">
        <f t="shared" ca="1" si="12"/>
        <v>0</v>
      </c>
      <c r="AN17" s="264">
        <f t="shared" ca="1" si="7"/>
        <v>0</v>
      </c>
      <c r="AO17" s="264">
        <f t="shared" ca="1" si="8"/>
        <v>5.2720708055085128E-4</v>
      </c>
      <c r="AP17" s="264">
        <f t="shared" ca="1" si="4"/>
        <v>5.2720708055085128E-4</v>
      </c>
      <c r="AQ17" s="264">
        <f t="shared" ca="1" si="9"/>
        <v>5.2720708055085128E-4</v>
      </c>
      <c r="AR17" s="264">
        <f t="shared" ca="1" si="9"/>
        <v>5.2720708055085128E-4</v>
      </c>
      <c r="AS17" s="264">
        <f t="shared" ca="1" si="10"/>
        <v>0</v>
      </c>
      <c r="AT17" s="264">
        <f t="shared" ca="1" si="11"/>
        <v>5.2720708055085128E-4</v>
      </c>
      <c r="AU17" s="190"/>
      <c r="AV17" s="190"/>
      <c r="AW17" s="190"/>
      <c r="AX17" s="190"/>
      <c r="AY17" s="190"/>
      <c r="AZ17" s="190"/>
      <c r="BA17" s="190"/>
    </row>
    <row r="18" spans="1:53" s="111" customFormat="1" ht="14.25" x14ac:dyDescent="0.45">
      <c r="A18" s="111">
        <v>6</v>
      </c>
      <c r="B18" s="111">
        <v>49</v>
      </c>
      <c r="C18" s="228"/>
      <c r="D18" s="228"/>
      <c r="E18" s="186" t="s">
        <v>25</v>
      </c>
      <c r="F18" s="175"/>
      <c r="G18" s="269" t="s">
        <v>297</v>
      </c>
      <c r="H18" s="219" t="s">
        <v>182</v>
      </c>
      <c r="I18" s="219" t="s">
        <v>288</v>
      </c>
      <c r="J18" s="190">
        <f t="shared" ca="1" si="1"/>
        <v>0</v>
      </c>
      <c r="K18" s="190">
        <f t="shared" ca="1" si="12"/>
        <v>0</v>
      </c>
      <c r="L18" s="190">
        <f t="shared" ca="1" si="12"/>
        <v>0</v>
      </c>
      <c r="M18" s="190">
        <f t="shared" ca="1" si="12"/>
        <v>0</v>
      </c>
      <c r="N18" s="190">
        <f t="shared" ca="1" si="12"/>
        <v>5.8641348497156772E-4</v>
      </c>
      <c r="O18" s="190">
        <f t="shared" ca="1" si="12"/>
        <v>0</v>
      </c>
      <c r="P18" s="190">
        <f t="shared" ca="1" si="12"/>
        <v>0</v>
      </c>
      <c r="Q18" s="190">
        <f t="shared" ca="1" si="12"/>
        <v>0</v>
      </c>
      <c r="R18" s="190">
        <f t="shared" ca="1" si="12"/>
        <v>0</v>
      </c>
      <c r="S18" s="190">
        <f t="shared" ca="1" si="12"/>
        <v>0</v>
      </c>
      <c r="T18" s="190">
        <f t="shared" ca="1" si="12"/>
        <v>0</v>
      </c>
      <c r="U18" s="190">
        <f t="shared" ca="1" si="12"/>
        <v>0</v>
      </c>
      <c r="V18" s="190">
        <f t="shared" ca="1" si="12"/>
        <v>0</v>
      </c>
      <c r="W18" s="190">
        <f t="shared" ca="1" si="12"/>
        <v>0</v>
      </c>
      <c r="X18" s="190">
        <f t="shared" ca="1" si="12"/>
        <v>2.75E-2</v>
      </c>
      <c r="Y18" s="190">
        <f t="shared" ca="1" si="12"/>
        <v>2.75E-2</v>
      </c>
      <c r="Z18" s="190">
        <f t="shared" ca="1" si="12"/>
        <v>4.3494584145445234E-4</v>
      </c>
      <c r="AA18" s="190">
        <f t="shared" ca="1" si="12"/>
        <v>0</v>
      </c>
      <c r="AB18" s="190">
        <f t="shared" ca="1" si="12"/>
        <v>0</v>
      </c>
      <c r="AC18" s="190">
        <f t="shared" ca="1" si="12"/>
        <v>0</v>
      </c>
      <c r="AD18" s="190">
        <f t="shared" ca="1" si="12"/>
        <v>0</v>
      </c>
      <c r="AE18" s="190">
        <f t="shared" ca="1" si="12"/>
        <v>0</v>
      </c>
      <c r="AF18" s="190">
        <f t="shared" ca="1" si="12"/>
        <v>0</v>
      </c>
      <c r="AG18" s="190">
        <f t="shared" ca="1" si="12"/>
        <v>0</v>
      </c>
      <c r="AH18" s="190">
        <f t="shared" ca="1" si="12"/>
        <v>0</v>
      </c>
      <c r="AI18" s="190">
        <f t="shared" ca="1" si="12"/>
        <v>0</v>
      </c>
      <c r="AJ18" s="190">
        <f t="shared" ca="1" si="12"/>
        <v>0</v>
      </c>
      <c r="AK18" s="190">
        <f t="shared" ca="1" si="12"/>
        <v>0</v>
      </c>
      <c r="AL18" s="190">
        <f t="shared" ca="1" si="12"/>
        <v>0</v>
      </c>
      <c r="AM18" s="190">
        <f t="shared" ca="1" si="12"/>
        <v>0</v>
      </c>
      <c r="AN18" s="264">
        <f t="shared" ca="1" si="7"/>
        <v>0</v>
      </c>
      <c r="AO18" s="264">
        <f t="shared" ca="1" si="8"/>
        <v>4.3494584145445234E-4</v>
      </c>
      <c r="AP18" s="264">
        <f t="shared" ca="1" si="4"/>
        <v>4.3494584145445234E-4</v>
      </c>
      <c r="AQ18" s="264">
        <f t="shared" ca="1" si="9"/>
        <v>4.3494584145445234E-4</v>
      </c>
      <c r="AR18" s="264">
        <f t="shared" ca="1" si="9"/>
        <v>4.3494584145445234E-4</v>
      </c>
      <c r="AS18" s="264">
        <f t="shared" ca="1" si="10"/>
        <v>0</v>
      </c>
      <c r="AT18" s="264">
        <f t="shared" ca="1" si="11"/>
        <v>4.3494584145445234E-4</v>
      </c>
      <c r="AU18" s="190"/>
      <c r="AV18" s="190"/>
      <c r="AW18" s="190"/>
      <c r="AX18" s="190"/>
      <c r="AY18" s="190"/>
      <c r="AZ18" s="190"/>
      <c r="BA18" s="190"/>
    </row>
    <row r="19" spans="1:53" s="111" customFormat="1" ht="14.25" x14ac:dyDescent="0.45">
      <c r="A19" s="111">
        <v>7</v>
      </c>
      <c r="B19" s="111">
        <v>49</v>
      </c>
      <c r="C19" s="228"/>
      <c r="D19" s="228"/>
      <c r="E19" s="186" t="s">
        <v>26</v>
      </c>
      <c r="F19" s="175"/>
      <c r="G19" s="269" t="s">
        <v>297</v>
      </c>
      <c r="H19" s="219" t="s">
        <v>182</v>
      </c>
      <c r="I19" s="219" t="s">
        <v>288</v>
      </c>
      <c r="J19" s="190">
        <f t="shared" ca="1" si="1"/>
        <v>5.7876106194690261E-2</v>
      </c>
      <c r="K19" s="190">
        <f t="shared" ca="1" si="12"/>
        <v>9.0118110236220475E-2</v>
      </c>
      <c r="L19" s="190">
        <f t="shared" ca="1" si="12"/>
        <v>5.9840613931523026E-2</v>
      </c>
      <c r="M19" s="190">
        <f t="shared" ca="1" si="12"/>
        <v>5.6705202312138728E-2</v>
      </c>
      <c r="N19" s="190">
        <f t="shared" ca="1" si="12"/>
        <v>7.7533001624695355E-2</v>
      </c>
      <c r="O19" s="190">
        <f t="shared" ca="1" si="12"/>
        <v>5.5641361256544494E-2</v>
      </c>
      <c r="P19" s="190">
        <f t="shared" ca="1" si="12"/>
        <v>0.11455414012738854</v>
      </c>
      <c r="Q19" s="190">
        <f t="shared" ca="1" si="12"/>
        <v>0</v>
      </c>
      <c r="R19" s="190">
        <f t="shared" ca="1" si="12"/>
        <v>0</v>
      </c>
      <c r="S19" s="190">
        <f t="shared" ca="1" si="12"/>
        <v>3.8668614357262099E-2</v>
      </c>
      <c r="T19" s="190">
        <f t="shared" ca="1" si="12"/>
        <v>0</v>
      </c>
      <c r="U19" s="190">
        <f t="shared" ca="1" si="12"/>
        <v>4.5954142011834315E-2</v>
      </c>
      <c r="V19" s="190">
        <f t="shared" ca="1" si="12"/>
        <v>5.0567010309278349E-2</v>
      </c>
      <c r="W19" s="190">
        <f t="shared" ca="1" si="12"/>
        <v>6.4694244604316539E-2</v>
      </c>
      <c r="X19" s="190">
        <f t="shared" ca="1" si="12"/>
        <v>0.17031249999999998</v>
      </c>
      <c r="Y19" s="190">
        <f t="shared" ca="1" si="12"/>
        <v>0.17031249999999998</v>
      </c>
      <c r="Z19" s="190">
        <f t="shared" ca="1" si="12"/>
        <v>6.3560405150653407E-2</v>
      </c>
      <c r="AA19" s="190">
        <f t="shared" ca="1" si="12"/>
        <v>8.1013513513513519E-2</v>
      </c>
      <c r="AB19" s="190">
        <f t="shared" ca="1" si="12"/>
        <v>9.0118110236220475E-2</v>
      </c>
      <c r="AC19" s="190">
        <f t="shared" ca="1" si="12"/>
        <v>0</v>
      </c>
      <c r="AD19" s="190">
        <f t="shared" ca="1" si="12"/>
        <v>3.5153878583473866E-2</v>
      </c>
      <c r="AE19" s="190">
        <f t="shared" ca="1" si="12"/>
        <v>7.6907665505226486E-2</v>
      </c>
      <c r="AF19" s="190">
        <f t="shared" ca="1" si="12"/>
        <v>0</v>
      </c>
      <c r="AG19" s="190">
        <f t="shared" ca="1" si="12"/>
        <v>6.7516741071428577E-2</v>
      </c>
      <c r="AH19" s="190">
        <f t="shared" ca="1" si="12"/>
        <v>5.9632859900717039E-2</v>
      </c>
      <c r="AI19" s="190">
        <f t="shared" ca="1" si="12"/>
        <v>6.4188128140703501E-2</v>
      </c>
      <c r="AJ19" s="190">
        <f t="shared" ca="1" si="12"/>
        <v>0</v>
      </c>
      <c r="AK19" s="190">
        <f t="shared" ca="1" si="12"/>
        <v>7.1710526315789488E-2</v>
      </c>
      <c r="AL19" s="190">
        <f t="shared" ca="1" si="12"/>
        <v>5.6581145584725531E-2</v>
      </c>
      <c r="AM19" s="190">
        <f t="shared" ca="1" si="12"/>
        <v>0</v>
      </c>
      <c r="AN19" s="264">
        <f t="shared" ca="1" si="7"/>
        <v>5.0567010309278349E-2</v>
      </c>
      <c r="AO19" s="264">
        <f t="shared" ca="1" si="8"/>
        <v>6.3560405150653407E-2</v>
      </c>
      <c r="AP19" s="264">
        <f t="shared" ca="1" si="4"/>
        <v>6.3560405150653407E-2</v>
      </c>
      <c r="AQ19" s="264">
        <f t="shared" ca="1" si="9"/>
        <v>6.3560405150653407E-2</v>
      </c>
      <c r="AR19" s="264">
        <f t="shared" ca="1" si="9"/>
        <v>6.3560405150653407E-2</v>
      </c>
      <c r="AS19" s="264">
        <f t="shared" ca="1" si="10"/>
        <v>5.0567010309278349E-2</v>
      </c>
      <c r="AT19" s="264">
        <f t="shared" ca="1" si="11"/>
        <v>6.3560405150653407E-2</v>
      </c>
      <c r="AU19" s="190"/>
      <c r="AV19" s="190"/>
      <c r="AW19" s="190"/>
      <c r="AX19" s="190"/>
      <c r="AY19" s="190"/>
      <c r="AZ19" s="190"/>
      <c r="BA19" s="190"/>
    </row>
    <row r="20" spans="1:53" s="111" customFormat="1" ht="14.25" x14ac:dyDescent="0.45">
      <c r="A20" s="111">
        <v>8</v>
      </c>
      <c r="B20" s="111">
        <v>49</v>
      </c>
      <c r="C20" s="229"/>
      <c r="D20" s="229"/>
      <c r="E20" s="186" t="s">
        <v>27</v>
      </c>
      <c r="F20" s="175"/>
      <c r="G20" s="269" t="s">
        <v>297</v>
      </c>
      <c r="H20" s="219" t="s">
        <v>182</v>
      </c>
      <c r="I20" s="219" t="s">
        <v>288</v>
      </c>
      <c r="J20" s="190">
        <f t="shared" ca="1" si="1"/>
        <v>7.0796460176991132E-3</v>
      </c>
      <c r="K20" s="190">
        <f t="shared" ca="1" si="12"/>
        <v>1.1023622047244093E-2</v>
      </c>
      <c r="L20" s="190">
        <f t="shared" ca="1" si="12"/>
        <v>7.3199527744982271E-3</v>
      </c>
      <c r="M20" s="190">
        <f t="shared" ca="1" si="12"/>
        <v>6.9364161849710957E-3</v>
      </c>
      <c r="N20" s="190">
        <f t="shared" ca="1" si="12"/>
        <v>9.4841592201462179E-3</v>
      </c>
      <c r="O20" s="190">
        <f t="shared" ca="1" si="12"/>
        <v>6.8062827225130861E-3</v>
      </c>
      <c r="P20" s="190">
        <f t="shared" ca="1" si="12"/>
        <v>1.4012738853503182E-2</v>
      </c>
      <c r="Q20" s="190">
        <f t="shared" ca="1" si="12"/>
        <v>0</v>
      </c>
      <c r="R20" s="190">
        <f t="shared" ca="1" si="12"/>
        <v>0</v>
      </c>
      <c r="S20" s="190">
        <f t="shared" ca="1" si="12"/>
        <v>4.7301057317751796E-3</v>
      </c>
      <c r="T20" s="190">
        <f t="shared" ca="1" si="12"/>
        <v>0</v>
      </c>
      <c r="U20" s="190">
        <f t="shared" ca="1" si="12"/>
        <v>5.6213017751479272E-3</v>
      </c>
      <c r="V20" s="190">
        <f t="shared" ca="1" si="12"/>
        <v>6.1855670103092763E-3</v>
      </c>
      <c r="W20" s="190">
        <f t="shared" ca="1" si="12"/>
        <v>7.9136690647481998E-3</v>
      </c>
      <c r="X20" s="190">
        <f t="shared" ca="1" si="12"/>
        <v>2.0833333333333329E-2</v>
      </c>
      <c r="Y20" s="190">
        <f t="shared" ca="1" si="12"/>
        <v>2.0833333333333329E-2</v>
      </c>
      <c r="Z20" s="190">
        <f t="shared" ca="1" si="12"/>
        <v>7.7749731071135638E-3</v>
      </c>
      <c r="AA20" s="190">
        <f t="shared" ca="1" si="12"/>
        <v>9.9099099099099076E-3</v>
      </c>
      <c r="AB20" s="190">
        <f t="shared" ca="1" si="12"/>
        <v>1.1023622047244093E-2</v>
      </c>
      <c r="AC20" s="190">
        <f t="shared" ca="1" si="12"/>
        <v>0</v>
      </c>
      <c r="AD20" s="190">
        <f t="shared" ca="1" si="12"/>
        <v>4.3001686340640799E-3</v>
      </c>
      <c r="AE20" s="190">
        <f t="shared" ca="1" si="12"/>
        <v>9.4076655052264795E-3</v>
      </c>
      <c r="AF20" s="190">
        <f t="shared" ca="1" si="12"/>
        <v>0</v>
      </c>
      <c r="AG20" s="190">
        <f t="shared" ca="1" si="12"/>
        <v>8.2589285714285716E-3</v>
      </c>
      <c r="AH20" s="190">
        <f t="shared" ca="1" si="12"/>
        <v>7.2945394373965782E-3</v>
      </c>
      <c r="AI20" s="190">
        <f t="shared" ca="1" si="12"/>
        <v>7.8517587939698451E-3</v>
      </c>
      <c r="AJ20" s="190">
        <f t="shared" ca="1" si="12"/>
        <v>0</v>
      </c>
      <c r="AK20" s="190">
        <f t="shared" ca="1" si="12"/>
        <v>8.771929824561403E-3</v>
      </c>
      <c r="AL20" s="190">
        <f t="shared" ca="1" si="12"/>
        <v>6.9212410501193295E-3</v>
      </c>
      <c r="AM20" s="190">
        <f t="shared" ca="1" si="12"/>
        <v>0</v>
      </c>
      <c r="AN20" s="264">
        <f t="shared" ca="1" si="7"/>
        <v>6.1855670103092763E-3</v>
      </c>
      <c r="AO20" s="264">
        <f t="shared" ca="1" si="8"/>
        <v>7.7749731071135638E-3</v>
      </c>
      <c r="AP20" s="264">
        <f t="shared" ca="1" si="4"/>
        <v>7.7749731071135638E-3</v>
      </c>
      <c r="AQ20" s="264">
        <f t="shared" ca="1" si="9"/>
        <v>7.7749731071135638E-3</v>
      </c>
      <c r="AR20" s="264">
        <f t="shared" ca="1" si="9"/>
        <v>7.7749731071135638E-3</v>
      </c>
      <c r="AS20" s="264">
        <f t="shared" ca="1" si="10"/>
        <v>6.1855670103092763E-3</v>
      </c>
      <c r="AT20" s="264">
        <f t="shared" ca="1" si="11"/>
        <v>7.7749731071135638E-3</v>
      </c>
      <c r="AU20" s="190"/>
      <c r="AV20" s="190"/>
      <c r="AW20" s="190"/>
      <c r="AX20" s="190"/>
      <c r="AY20" s="190"/>
      <c r="AZ20" s="190"/>
      <c r="BA20" s="190"/>
    </row>
    <row r="21" spans="1:53" s="111" customFormat="1" ht="14.25" x14ac:dyDescent="0.45">
      <c r="A21" s="111">
        <v>9</v>
      </c>
      <c r="B21" s="111">
        <v>49</v>
      </c>
      <c r="C21" s="228"/>
      <c r="D21" s="228"/>
      <c r="E21" s="186" t="s">
        <v>28</v>
      </c>
      <c r="F21" s="175"/>
      <c r="G21" s="269" t="s">
        <v>297</v>
      </c>
      <c r="H21" s="219" t="s">
        <v>182</v>
      </c>
      <c r="I21" s="219" t="s">
        <v>288</v>
      </c>
      <c r="J21" s="190">
        <f t="shared" ca="1" si="1"/>
        <v>5.8407079646017705E-3</v>
      </c>
      <c r="K21" s="190">
        <f t="shared" ca="1" si="12"/>
        <v>9.0944881889763792E-3</v>
      </c>
      <c r="L21" s="190">
        <f t="shared" ca="1" si="12"/>
        <v>6.0389610389610399E-3</v>
      </c>
      <c r="M21" s="190">
        <f t="shared" ca="1" si="12"/>
        <v>5.7225433526011567E-3</v>
      </c>
      <c r="N21" s="190">
        <f t="shared" ca="1" si="12"/>
        <v>7.8244313566206321E-3</v>
      </c>
      <c r="O21" s="190">
        <f t="shared" ca="1" si="12"/>
        <v>5.6151832460732982E-3</v>
      </c>
      <c r="P21" s="190">
        <f t="shared" ca="1" si="12"/>
        <v>1.156050955414013E-2</v>
      </c>
      <c r="Q21" s="190">
        <f t="shared" ca="1" si="12"/>
        <v>0</v>
      </c>
      <c r="R21" s="190">
        <f t="shared" ca="1" si="12"/>
        <v>0</v>
      </c>
      <c r="S21" s="190">
        <f t="shared" ca="1" si="12"/>
        <v>3.9023372287145244E-3</v>
      </c>
      <c r="T21" s="190">
        <f t="shared" ca="1" si="12"/>
        <v>0</v>
      </c>
      <c r="U21" s="190">
        <f t="shared" ca="1" si="12"/>
        <v>4.6375739644970411E-3</v>
      </c>
      <c r="V21" s="190">
        <f t="shared" ca="1" si="12"/>
        <v>5.1030927835051558E-3</v>
      </c>
      <c r="W21" s="190">
        <f t="shared" ca="1" si="12"/>
        <v>6.5287769784172656E-3</v>
      </c>
      <c r="X21" s="190">
        <f t="shared" ca="1" si="12"/>
        <v>1.7187500000000001E-2</v>
      </c>
      <c r="Y21" s="190">
        <f t="shared" ca="1" si="12"/>
        <v>1.7187500000000001E-2</v>
      </c>
      <c r="Z21" s="190">
        <f t="shared" ca="1" si="12"/>
        <v>6.4143528133686926E-3</v>
      </c>
      <c r="AA21" s="190">
        <f t="shared" ca="1" si="12"/>
        <v>8.1756756756756772E-3</v>
      </c>
      <c r="AB21" s="190">
        <f t="shared" ca="1" si="12"/>
        <v>9.0944881889763792E-3</v>
      </c>
      <c r="AC21" s="190">
        <f t="shared" ca="1" si="12"/>
        <v>0</v>
      </c>
      <c r="AD21" s="190">
        <f t="shared" ca="1" si="12"/>
        <v>3.5476391231028673E-3</v>
      </c>
      <c r="AE21" s="190">
        <f t="shared" ca="1" si="12"/>
        <v>7.7613240418118474E-3</v>
      </c>
      <c r="AF21" s="190">
        <f t="shared" ca="1" si="12"/>
        <v>0</v>
      </c>
      <c r="AG21" s="190">
        <f t="shared" ca="1" si="12"/>
        <v>6.8136160714285738E-3</v>
      </c>
      <c r="AH21" s="190">
        <f t="shared" ca="1" si="12"/>
        <v>6.0179950358521788E-3</v>
      </c>
      <c r="AI21" s="190">
        <f t="shared" ca="1" si="12"/>
        <v>6.4777010050251251E-3</v>
      </c>
      <c r="AJ21" s="190">
        <f t="shared" ca="1" si="12"/>
        <v>0</v>
      </c>
      <c r="AK21" s="190">
        <f t="shared" ca="1" si="12"/>
        <v>7.2368421052631587E-3</v>
      </c>
      <c r="AL21" s="190">
        <f t="shared" ca="1" si="12"/>
        <v>5.7100238663484494E-3</v>
      </c>
      <c r="AM21" s="190">
        <f t="shared" ca="1" si="12"/>
        <v>0</v>
      </c>
      <c r="AN21" s="264">
        <f t="shared" ca="1" si="7"/>
        <v>5.1030927835051558E-3</v>
      </c>
      <c r="AO21" s="264">
        <f t="shared" ca="1" si="8"/>
        <v>6.4143528133686926E-3</v>
      </c>
      <c r="AP21" s="264">
        <f t="shared" ca="1" si="4"/>
        <v>6.4143528133686926E-3</v>
      </c>
      <c r="AQ21" s="264">
        <f t="shared" ca="1" si="9"/>
        <v>6.4143528133686926E-3</v>
      </c>
      <c r="AR21" s="264">
        <f t="shared" ca="1" si="9"/>
        <v>6.4143528133686926E-3</v>
      </c>
      <c r="AS21" s="264">
        <f t="shared" ca="1" si="10"/>
        <v>5.1030927835051558E-3</v>
      </c>
      <c r="AT21" s="264">
        <f t="shared" ca="1" si="11"/>
        <v>6.4143528133686926E-3</v>
      </c>
      <c r="AU21" s="190"/>
      <c r="AV21" s="190"/>
      <c r="AW21" s="190"/>
      <c r="AX21" s="190"/>
      <c r="AY21" s="190"/>
      <c r="AZ21" s="190"/>
      <c r="BA21" s="190"/>
    </row>
    <row r="22" spans="1:53" s="111" customFormat="1" ht="14.25" x14ac:dyDescent="0.45">
      <c r="A22" s="111">
        <v>10</v>
      </c>
      <c r="B22" s="111">
        <v>49</v>
      </c>
      <c r="C22" s="228"/>
      <c r="D22" s="228"/>
      <c r="E22" s="186" t="s">
        <v>29</v>
      </c>
      <c r="F22" s="175"/>
      <c r="G22" s="269" t="s">
        <v>297</v>
      </c>
      <c r="H22" s="219" t="s">
        <v>182</v>
      </c>
      <c r="I22" s="219" t="s">
        <v>288</v>
      </c>
      <c r="J22" s="190">
        <f t="shared" ca="1" si="1"/>
        <v>0.69993915929203543</v>
      </c>
      <c r="K22" s="190">
        <f t="shared" ca="1" si="12"/>
        <v>0.72738188976377938</v>
      </c>
      <c r="L22" s="190">
        <f t="shared" ca="1" si="12"/>
        <v>0.68044569067296334</v>
      </c>
      <c r="M22" s="190">
        <f t="shared" ca="1" si="12"/>
        <v>0.70881502890173398</v>
      </c>
      <c r="N22" s="190">
        <f t="shared" ref="K22:AM30" ca="1" si="13">INDIRECT(ADDRESS($B22,$A22,,,N$3))</f>
        <v>0.56846466287571074</v>
      </c>
      <c r="O22" s="190">
        <f t="shared" ca="1" si="13"/>
        <v>0.71905759162303651</v>
      </c>
      <c r="P22" s="190">
        <f t="shared" ca="1" si="13"/>
        <v>0.65608280254777063</v>
      </c>
      <c r="Q22" s="190">
        <f t="shared" ca="1" si="13"/>
        <v>0.8175</v>
      </c>
      <c r="R22" s="190">
        <f t="shared" ca="1" si="13"/>
        <v>0.81750000000000012</v>
      </c>
      <c r="S22" s="190">
        <f t="shared" ca="1" si="13"/>
        <v>0.67647328881469115</v>
      </c>
      <c r="T22" s="190">
        <f t="shared" ca="1" si="13"/>
        <v>0.81749999999999989</v>
      </c>
      <c r="U22" s="190">
        <f t="shared" ca="1" si="13"/>
        <v>0.6893121301775148</v>
      </c>
      <c r="V22" s="190">
        <f t="shared" ca="1" si="13"/>
        <v>0.66886363636363644</v>
      </c>
      <c r="W22" s="190">
        <f t="shared" ca="1" si="13"/>
        <v>0.70183453237410065</v>
      </c>
      <c r="X22" s="190">
        <f t="shared" ca="1" si="13"/>
        <v>0.20437499999999997</v>
      </c>
      <c r="Y22" s="190">
        <f t="shared" ca="1" si="13"/>
        <v>0.20437499999999997</v>
      </c>
      <c r="Z22" s="190">
        <f t="shared" ca="1" si="13"/>
        <v>0.65040578969230256</v>
      </c>
      <c r="AA22" s="190">
        <f t="shared" ca="1" si="13"/>
        <v>0.73648648648648662</v>
      </c>
      <c r="AB22" s="190">
        <f t="shared" ca="1" si="13"/>
        <v>0.72738188976377938</v>
      </c>
      <c r="AC22" s="190">
        <f t="shared" ca="1" si="13"/>
        <v>0.81750000000000012</v>
      </c>
      <c r="AD22" s="190">
        <f t="shared" ca="1" si="13"/>
        <v>0.63828414839797643</v>
      </c>
      <c r="AE22" s="190">
        <f t="shared" ca="1" si="13"/>
        <v>0.74059233449477346</v>
      </c>
      <c r="AF22" s="190">
        <f t="shared" ca="1" si="13"/>
        <v>0.8175</v>
      </c>
      <c r="AG22" s="190">
        <f t="shared" ca="1" si="13"/>
        <v>0.71348772321428588</v>
      </c>
      <c r="AH22" s="190">
        <f t="shared" ca="1" si="13"/>
        <v>0.60213406646442369</v>
      </c>
      <c r="AI22" s="190">
        <f t="shared" ca="1" si="13"/>
        <v>0.69117776381909546</v>
      </c>
      <c r="AJ22" s="190">
        <f t="shared" ca="1" si="13"/>
        <v>0.81750000000000012</v>
      </c>
      <c r="AK22" s="190">
        <f t="shared" ca="1" si="13"/>
        <v>0.69989473684210535</v>
      </c>
      <c r="AL22" s="190">
        <f t="shared" ca="1" si="13"/>
        <v>0.7140930787589499</v>
      </c>
      <c r="AM22" s="190">
        <f t="shared" ca="1" si="13"/>
        <v>0.8175</v>
      </c>
      <c r="AN22" s="264">
        <f t="shared" ca="1" si="7"/>
        <v>0.66886363636363644</v>
      </c>
      <c r="AO22" s="264">
        <f t="shared" ca="1" si="8"/>
        <v>0.65040578969230256</v>
      </c>
      <c r="AP22" s="264">
        <f t="shared" ca="1" si="4"/>
        <v>0.65040578969230256</v>
      </c>
      <c r="AQ22" s="264">
        <f t="shared" ca="1" si="9"/>
        <v>0.65040578969230256</v>
      </c>
      <c r="AR22" s="264">
        <f t="shared" ca="1" si="9"/>
        <v>0.65040578969230256</v>
      </c>
      <c r="AS22" s="264">
        <f t="shared" ca="1" si="10"/>
        <v>0.66886363636363644</v>
      </c>
      <c r="AT22" s="264">
        <f t="shared" ca="1" si="11"/>
        <v>0.65040578969230256</v>
      </c>
      <c r="AU22" s="190"/>
      <c r="AV22" s="190"/>
      <c r="AW22" s="190"/>
      <c r="AX22" s="190"/>
      <c r="AY22" s="190"/>
      <c r="AZ22" s="190"/>
      <c r="BA22" s="190"/>
    </row>
    <row r="23" spans="1:53" s="111" customFormat="1" ht="14.25" x14ac:dyDescent="0.45">
      <c r="A23" s="111">
        <v>11</v>
      </c>
      <c r="B23" s="111">
        <v>49</v>
      </c>
      <c r="C23" s="228"/>
      <c r="D23" s="228"/>
      <c r="E23" s="186" t="s">
        <v>30</v>
      </c>
      <c r="F23" s="175"/>
      <c r="G23" s="269" t="s">
        <v>297</v>
      </c>
      <c r="H23" s="219" t="s">
        <v>182</v>
      </c>
      <c r="I23" s="219" t="s">
        <v>288</v>
      </c>
      <c r="J23" s="190">
        <f t="shared" ca="1" si="1"/>
        <v>8.5619469026548656E-2</v>
      </c>
      <c r="K23" s="190">
        <f t="shared" ca="1" si="13"/>
        <v>8.8976377952755883E-2</v>
      </c>
      <c r="L23" s="190">
        <f t="shared" ca="1" si="13"/>
        <v>8.3234946871310472E-2</v>
      </c>
      <c r="M23" s="190">
        <f t="shared" ca="1" si="13"/>
        <v>8.6705202312138699E-2</v>
      </c>
      <c r="N23" s="190">
        <f t="shared" ca="1" si="13"/>
        <v>6.9536961819658794E-2</v>
      </c>
      <c r="O23" s="190">
        <f t="shared" ca="1" si="13"/>
        <v>8.7958115183246061E-2</v>
      </c>
      <c r="P23" s="190">
        <f t="shared" ca="1" si="13"/>
        <v>8.0254777070063676E-2</v>
      </c>
      <c r="Q23" s="190">
        <f t="shared" ca="1" si="13"/>
        <v>9.9999999999999978E-2</v>
      </c>
      <c r="R23" s="190">
        <f t="shared" ca="1" si="13"/>
        <v>9.9999999999999978E-2</v>
      </c>
      <c r="S23" s="190">
        <f t="shared" ca="1" si="13"/>
        <v>8.2749026154702254E-2</v>
      </c>
      <c r="T23" s="190">
        <f t="shared" ca="1" si="13"/>
        <v>9.9999999999999978E-2</v>
      </c>
      <c r="U23" s="190">
        <f t="shared" ca="1" si="13"/>
        <v>8.4319526627218908E-2</v>
      </c>
      <c r="V23" s="190">
        <f t="shared" ca="1" si="13"/>
        <v>8.181818181818179E-2</v>
      </c>
      <c r="W23" s="190">
        <f t="shared" ca="1" si="13"/>
        <v>8.5851318944844102E-2</v>
      </c>
      <c r="X23" s="190">
        <f t="shared" ca="1" si="13"/>
        <v>2.4999999999999994E-2</v>
      </c>
      <c r="Y23" s="190">
        <f t="shared" ca="1" si="13"/>
        <v>2.4999999999999994E-2</v>
      </c>
      <c r="Z23" s="190">
        <f t="shared" ca="1" si="13"/>
        <v>7.9560341246764824E-2</v>
      </c>
      <c r="AA23" s="190">
        <f t="shared" ca="1" si="13"/>
        <v>9.0090090090090072E-2</v>
      </c>
      <c r="AB23" s="190">
        <f t="shared" ca="1" si="13"/>
        <v>8.8976377952755883E-2</v>
      </c>
      <c r="AC23" s="190">
        <f t="shared" ca="1" si="13"/>
        <v>9.9999999999999978E-2</v>
      </c>
      <c r="AD23" s="190">
        <f t="shared" ca="1" si="13"/>
        <v>7.8077571669477208E-2</v>
      </c>
      <c r="AE23" s="190">
        <f t="shared" ca="1" si="13"/>
        <v>9.0592334494773497E-2</v>
      </c>
      <c r="AF23" s="190">
        <f t="shared" ca="1" si="13"/>
        <v>9.9999999999999978E-2</v>
      </c>
      <c r="AG23" s="190">
        <f t="shared" ca="1" si="13"/>
        <v>8.727678571428571E-2</v>
      </c>
      <c r="AH23" s="190">
        <f t="shared" ca="1" si="13"/>
        <v>7.3655543298400433E-2</v>
      </c>
      <c r="AI23" s="190">
        <f t="shared" ca="1" si="13"/>
        <v>8.4547738693467295E-2</v>
      </c>
      <c r="AJ23" s="190">
        <f t="shared" ca="1" si="13"/>
        <v>9.9999999999999978E-2</v>
      </c>
      <c r="AK23" s="190">
        <f t="shared" ca="1" si="13"/>
        <v>8.5614035087719281E-2</v>
      </c>
      <c r="AL23" s="190">
        <f t="shared" ca="1" si="13"/>
        <v>8.7350835322195688E-2</v>
      </c>
      <c r="AM23" s="190">
        <f t="shared" ca="1" si="13"/>
        <v>9.9999999999999978E-2</v>
      </c>
      <c r="AN23" s="264">
        <f t="shared" ca="1" si="7"/>
        <v>8.181818181818179E-2</v>
      </c>
      <c r="AO23" s="264">
        <f t="shared" ca="1" si="8"/>
        <v>7.9560341246764824E-2</v>
      </c>
      <c r="AP23" s="264">
        <f t="shared" ca="1" si="4"/>
        <v>7.9560341246764824E-2</v>
      </c>
      <c r="AQ23" s="264">
        <f t="shared" ca="1" si="9"/>
        <v>7.9560341246764824E-2</v>
      </c>
      <c r="AR23" s="264">
        <f t="shared" ca="1" si="9"/>
        <v>7.9560341246764824E-2</v>
      </c>
      <c r="AS23" s="264">
        <f t="shared" ca="1" si="10"/>
        <v>8.181818181818179E-2</v>
      </c>
      <c r="AT23" s="264">
        <f t="shared" ca="1" si="11"/>
        <v>7.9560341246764824E-2</v>
      </c>
      <c r="AU23" s="190"/>
      <c r="AV23" s="190"/>
      <c r="AW23" s="190"/>
      <c r="AX23" s="190"/>
      <c r="AY23" s="190"/>
      <c r="AZ23" s="190"/>
      <c r="BA23" s="190"/>
    </row>
    <row r="24" spans="1:53" s="111" customFormat="1" ht="14.25" x14ac:dyDescent="0.45">
      <c r="A24" s="111">
        <v>12</v>
      </c>
      <c r="B24" s="111">
        <v>49</v>
      </c>
      <c r="C24" s="228"/>
      <c r="D24" s="228"/>
      <c r="E24" s="186" t="s">
        <v>31</v>
      </c>
      <c r="F24" s="175"/>
      <c r="G24" s="269" t="s">
        <v>297</v>
      </c>
      <c r="H24" s="219" t="s">
        <v>182</v>
      </c>
      <c r="I24" s="219" t="s">
        <v>288</v>
      </c>
      <c r="J24" s="190">
        <f t="shared" ca="1" si="1"/>
        <v>7.0636061946902667E-2</v>
      </c>
      <c r="K24" s="190">
        <f t="shared" ca="1" si="13"/>
        <v>7.340551181102363E-2</v>
      </c>
      <c r="L24" s="190">
        <f t="shared" ca="1" si="13"/>
        <v>6.8668831168831171E-2</v>
      </c>
      <c r="M24" s="190">
        <f t="shared" ca="1" si="13"/>
        <v>7.153179190751445E-2</v>
      </c>
      <c r="N24" s="190">
        <f t="shared" ca="1" si="13"/>
        <v>5.7367993501218524E-2</v>
      </c>
      <c r="O24" s="190">
        <f t="shared" ca="1" si="13"/>
        <v>7.256544502617801E-2</v>
      </c>
      <c r="P24" s="190">
        <f t="shared" ca="1" si="13"/>
        <v>6.6210191082802544E-2</v>
      </c>
      <c r="Q24" s="190">
        <f t="shared" ca="1" si="13"/>
        <v>8.249999999999999E-2</v>
      </c>
      <c r="R24" s="190">
        <f t="shared" ca="1" si="13"/>
        <v>8.2500000000000018E-2</v>
      </c>
      <c r="S24" s="190">
        <f t="shared" ca="1" si="13"/>
        <v>6.8267946577629385E-2</v>
      </c>
      <c r="T24" s="190">
        <f t="shared" ca="1" si="13"/>
        <v>8.249999999999999E-2</v>
      </c>
      <c r="U24" s="190">
        <f t="shared" ca="1" si="13"/>
        <v>6.9563609467455628E-2</v>
      </c>
      <c r="V24" s="190">
        <f t="shared" ca="1" si="13"/>
        <v>6.7500000000000004E-2</v>
      </c>
      <c r="W24" s="190">
        <f t="shared" ca="1" si="13"/>
        <v>7.0827338129496417E-2</v>
      </c>
      <c r="X24" s="190">
        <f t="shared" ca="1" si="13"/>
        <v>2.0625000000000001E-2</v>
      </c>
      <c r="Y24" s="190">
        <f t="shared" ca="1" si="13"/>
        <v>2.0625000000000001E-2</v>
      </c>
      <c r="Z24" s="190">
        <f t="shared" ca="1" si="13"/>
        <v>6.5637281528581004E-2</v>
      </c>
      <c r="AA24" s="190">
        <f t="shared" ca="1" si="13"/>
        <v>7.4324324324324342E-2</v>
      </c>
      <c r="AB24" s="190">
        <f t="shared" ca="1" si="13"/>
        <v>7.340551181102363E-2</v>
      </c>
      <c r="AC24" s="190">
        <f t="shared" ca="1" si="13"/>
        <v>8.2500000000000018E-2</v>
      </c>
      <c r="AD24" s="190">
        <f t="shared" ca="1" si="13"/>
        <v>6.4413996627318726E-2</v>
      </c>
      <c r="AE24" s="190">
        <f t="shared" ca="1" si="13"/>
        <v>7.4738675958188172E-2</v>
      </c>
      <c r="AF24" s="190">
        <f t="shared" ca="1" si="13"/>
        <v>8.2500000000000018E-2</v>
      </c>
      <c r="AG24" s="190">
        <f t="shared" ca="1" si="13"/>
        <v>7.2003348214285737E-2</v>
      </c>
      <c r="AH24" s="190">
        <f t="shared" ca="1" si="13"/>
        <v>6.0765823221180376E-2</v>
      </c>
      <c r="AI24" s="190">
        <f t="shared" ca="1" si="13"/>
        <v>6.9751884422110555E-2</v>
      </c>
      <c r="AJ24" s="190">
        <f t="shared" ca="1" si="13"/>
        <v>8.2500000000000018E-2</v>
      </c>
      <c r="AK24" s="190">
        <f t="shared" ca="1" si="13"/>
        <v>7.0631578947368434E-2</v>
      </c>
      <c r="AL24" s="190">
        <f t="shared" ca="1" si="13"/>
        <v>7.2064439140811468E-2</v>
      </c>
      <c r="AM24" s="190">
        <f t="shared" ca="1" si="13"/>
        <v>8.2500000000000004E-2</v>
      </c>
      <c r="AN24" s="264">
        <f t="shared" ca="1" si="7"/>
        <v>6.7500000000000004E-2</v>
      </c>
      <c r="AO24" s="264">
        <f t="shared" ca="1" si="8"/>
        <v>6.5637281528581004E-2</v>
      </c>
      <c r="AP24" s="264">
        <f t="shared" ca="1" si="4"/>
        <v>6.5637281528581004E-2</v>
      </c>
      <c r="AQ24" s="264">
        <f t="shared" ca="1" si="9"/>
        <v>6.5637281528581004E-2</v>
      </c>
      <c r="AR24" s="264">
        <f t="shared" ca="1" si="9"/>
        <v>6.5637281528581004E-2</v>
      </c>
      <c r="AS24" s="264">
        <f t="shared" ca="1" si="10"/>
        <v>6.7500000000000004E-2</v>
      </c>
      <c r="AT24" s="264">
        <f t="shared" ca="1" si="11"/>
        <v>6.5637281528581004E-2</v>
      </c>
      <c r="AU24" s="190"/>
      <c r="AV24" s="190"/>
      <c r="AW24" s="190"/>
      <c r="AX24" s="190"/>
      <c r="AY24" s="190"/>
      <c r="AZ24" s="190"/>
      <c r="BA24" s="190"/>
    </row>
    <row r="25" spans="1:53" s="111" customFormat="1" ht="14.25" x14ac:dyDescent="0.45">
      <c r="A25" s="111">
        <v>13</v>
      </c>
      <c r="B25" s="111">
        <v>49</v>
      </c>
      <c r="C25" s="228"/>
      <c r="D25" s="228"/>
      <c r="E25" s="186" t="s">
        <v>32</v>
      </c>
      <c r="F25" s="175"/>
      <c r="G25" s="269" t="s">
        <v>297</v>
      </c>
      <c r="H25" s="219" t="s">
        <v>182</v>
      </c>
      <c r="I25" s="219" t="s">
        <v>288</v>
      </c>
      <c r="J25" s="190">
        <f t="shared" ca="1" si="1"/>
        <v>5.9684734513274343E-2</v>
      </c>
      <c r="K25" s="190">
        <f t="shared" ca="1" si="13"/>
        <v>0</v>
      </c>
      <c r="L25" s="190">
        <f t="shared" ca="1" si="13"/>
        <v>7.7213695395513579E-2</v>
      </c>
      <c r="M25" s="190">
        <f t="shared" ca="1" si="13"/>
        <v>5.1979768786127166E-2</v>
      </c>
      <c r="N25" s="190">
        <f t="shared" ca="1" si="13"/>
        <v>0.16569151096669368</v>
      </c>
      <c r="O25" s="190">
        <f t="shared" ca="1" si="13"/>
        <v>4.280104712041885E-2</v>
      </c>
      <c r="P25" s="190">
        <f t="shared" ca="1" si="13"/>
        <v>4.6863057324840758E-2</v>
      </c>
      <c r="Q25" s="190">
        <f t="shared" ca="1" si="13"/>
        <v>0</v>
      </c>
      <c r="R25" s="190">
        <f t="shared" ca="1" si="13"/>
        <v>0</v>
      </c>
      <c r="S25" s="190">
        <f t="shared" ca="1" si="13"/>
        <v>0.10235809682804675</v>
      </c>
      <c r="T25" s="190">
        <f t="shared" ca="1" si="13"/>
        <v>0</v>
      </c>
      <c r="U25" s="190">
        <f t="shared" ca="1" si="13"/>
        <v>8.2233727810650886E-2</v>
      </c>
      <c r="V25" s="190">
        <f t="shared" ca="1" si="13"/>
        <v>9.8069353327085287E-2</v>
      </c>
      <c r="W25" s="190">
        <f t="shared" ca="1" si="13"/>
        <v>5.0971223021582732E-2</v>
      </c>
      <c r="X25" s="190">
        <f t="shared" ca="1" si="13"/>
        <v>0.17031249999999998</v>
      </c>
      <c r="Y25" s="190">
        <f t="shared" ca="1" si="13"/>
        <v>0.17031249999999998</v>
      </c>
      <c r="Z25" s="190">
        <f t="shared" ca="1" si="13"/>
        <v>9.9223887273540576E-2</v>
      </c>
      <c r="AA25" s="190">
        <f t="shared" ca="1" si="13"/>
        <v>0</v>
      </c>
      <c r="AB25" s="190">
        <f t="shared" ca="1" si="13"/>
        <v>0</v>
      </c>
      <c r="AC25" s="190">
        <f t="shared" ca="1" si="13"/>
        <v>0</v>
      </c>
      <c r="AD25" s="190">
        <f t="shared" ca="1" si="13"/>
        <v>0.14406197301854975</v>
      </c>
      <c r="AE25" s="190">
        <f t="shared" ca="1" si="13"/>
        <v>0</v>
      </c>
      <c r="AF25" s="190">
        <f t="shared" ca="1" si="13"/>
        <v>0</v>
      </c>
      <c r="AG25" s="190">
        <f t="shared" ca="1" si="13"/>
        <v>3.6495535714285723E-2</v>
      </c>
      <c r="AH25" s="190">
        <f t="shared" ca="1" si="13"/>
        <v>0.15573307363485936</v>
      </c>
      <c r="AI25" s="190">
        <f t="shared" ca="1" si="13"/>
        <v>6.2134108040201003E-2</v>
      </c>
      <c r="AJ25" s="190">
        <f t="shared" ca="1" si="13"/>
        <v>0</v>
      </c>
      <c r="AK25" s="190">
        <f t="shared" ca="1" si="13"/>
        <v>4.5894736842105259E-2</v>
      </c>
      <c r="AL25" s="190">
        <f t="shared" ca="1" si="13"/>
        <v>4.6825775656324585E-2</v>
      </c>
      <c r="AM25" s="190">
        <f t="shared" ca="1" si="13"/>
        <v>0</v>
      </c>
      <c r="AN25" s="264">
        <f t="shared" ca="1" si="7"/>
        <v>9.8069353327085287E-2</v>
      </c>
      <c r="AO25" s="264">
        <f t="shared" ca="1" si="8"/>
        <v>9.9223887273540576E-2</v>
      </c>
      <c r="AP25" s="264">
        <f t="shared" ca="1" si="4"/>
        <v>9.9223887273540576E-2</v>
      </c>
      <c r="AQ25" s="264">
        <f t="shared" ca="1" si="9"/>
        <v>9.9223887273540576E-2</v>
      </c>
      <c r="AR25" s="264">
        <f t="shared" ca="1" si="9"/>
        <v>9.9223887273540576E-2</v>
      </c>
      <c r="AS25" s="264">
        <f t="shared" ca="1" si="10"/>
        <v>9.8069353327085287E-2</v>
      </c>
      <c r="AT25" s="264">
        <f t="shared" ca="1" si="11"/>
        <v>9.9223887273540576E-2</v>
      </c>
      <c r="AU25" s="190"/>
      <c r="AV25" s="190"/>
      <c r="AW25" s="190"/>
      <c r="AX25" s="190"/>
      <c r="AY25" s="190"/>
      <c r="AZ25" s="190"/>
      <c r="BA25" s="190"/>
    </row>
    <row r="26" spans="1:53" s="111" customFormat="1" ht="14.25" x14ac:dyDescent="0.45">
      <c r="A26" s="111">
        <v>14</v>
      </c>
      <c r="B26" s="111">
        <v>49</v>
      </c>
      <c r="C26" s="228"/>
      <c r="D26" s="228"/>
      <c r="E26" s="186" t="s">
        <v>33</v>
      </c>
      <c r="F26" s="175"/>
      <c r="G26" s="269" t="s">
        <v>297</v>
      </c>
      <c r="H26" s="219" t="s">
        <v>182</v>
      </c>
      <c r="I26" s="219" t="s">
        <v>288</v>
      </c>
      <c r="J26" s="190">
        <f t="shared" ca="1" si="1"/>
        <v>7.3008849557522114E-3</v>
      </c>
      <c r="K26" s="190">
        <f t="shared" ca="1" si="13"/>
        <v>0</v>
      </c>
      <c r="L26" s="190">
        <f t="shared" ca="1" si="13"/>
        <v>9.4451003541912611E-3</v>
      </c>
      <c r="M26" s="190">
        <f t="shared" ca="1" si="13"/>
        <v>6.358381502890172E-3</v>
      </c>
      <c r="N26" s="190">
        <f t="shared" ca="1" si="13"/>
        <v>2.0268074735986991E-2</v>
      </c>
      <c r="O26" s="190">
        <f t="shared" ca="1" si="13"/>
        <v>5.2356020942408363E-3</v>
      </c>
      <c r="P26" s="190">
        <f t="shared" ca="1" si="13"/>
        <v>5.7324840764331189E-3</v>
      </c>
      <c r="Q26" s="190">
        <f t="shared" ca="1" si="13"/>
        <v>0</v>
      </c>
      <c r="R26" s="190">
        <f t="shared" ca="1" si="13"/>
        <v>0</v>
      </c>
      <c r="S26" s="190">
        <f t="shared" ca="1" si="13"/>
        <v>1.2520868113522534E-2</v>
      </c>
      <c r="T26" s="190">
        <f t="shared" ca="1" si="13"/>
        <v>0</v>
      </c>
      <c r="U26" s="190">
        <f t="shared" ca="1" si="13"/>
        <v>1.0059171597633134E-2</v>
      </c>
      <c r="V26" s="190">
        <f t="shared" ca="1" si="13"/>
        <v>1.19962511715089E-2</v>
      </c>
      <c r="W26" s="190">
        <f t="shared" ca="1" si="13"/>
        <v>6.235011990407672E-3</v>
      </c>
      <c r="X26" s="190">
        <f t="shared" ca="1" si="13"/>
        <v>2.0833333333333329E-2</v>
      </c>
      <c r="Y26" s="190">
        <f t="shared" ca="1" si="13"/>
        <v>2.0833333333333329E-2</v>
      </c>
      <c r="Z26" s="190">
        <f t="shared" ca="1" si="13"/>
        <v>1.213747856557071E-2</v>
      </c>
      <c r="AA26" s="190">
        <f t="shared" ca="1" si="13"/>
        <v>0</v>
      </c>
      <c r="AB26" s="190">
        <f t="shared" ca="1" si="13"/>
        <v>0</v>
      </c>
      <c r="AC26" s="190">
        <f t="shared" ca="1" si="13"/>
        <v>0</v>
      </c>
      <c r="AD26" s="190">
        <f t="shared" ca="1" si="13"/>
        <v>1.762225969645868E-2</v>
      </c>
      <c r="AE26" s="190">
        <f t="shared" ca="1" si="13"/>
        <v>0</v>
      </c>
      <c r="AF26" s="190">
        <f t="shared" ca="1" si="13"/>
        <v>0</v>
      </c>
      <c r="AG26" s="190">
        <f t="shared" ca="1" si="13"/>
        <v>4.464285714285714E-3</v>
      </c>
      <c r="AH26" s="190">
        <f t="shared" ca="1" si="13"/>
        <v>1.9049917264202975E-2</v>
      </c>
      <c r="AI26" s="190">
        <f t="shared" ca="1" si="13"/>
        <v>7.6005025125628111E-3</v>
      </c>
      <c r="AJ26" s="190">
        <f t="shared" ca="1" si="13"/>
        <v>0</v>
      </c>
      <c r="AK26" s="190">
        <f t="shared" ca="1" si="13"/>
        <v>5.6140350877192961E-3</v>
      </c>
      <c r="AL26" s="190">
        <f t="shared" ca="1" si="13"/>
        <v>5.7279236276849632E-3</v>
      </c>
      <c r="AM26" s="190">
        <f t="shared" ca="1" si="13"/>
        <v>0</v>
      </c>
      <c r="AN26" s="264">
        <f t="shared" ca="1" si="7"/>
        <v>1.19962511715089E-2</v>
      </c>
      <c r="AO26" s="264">
        <f t="shared" ca="1" si="8"/>
        <v>1.213747856557071E-2</v>
      </c>
      <c r="AP26" s="264">
        <f t="shared" ca="1" si="4"/>
        <v>1.213747856557071E-2</v>
      </c>
      <c r="AQ26" s="264">
        <f t="shared" ca="1" si="9"/>
        <v>1.213747856557071E-2</v>
      </c>
      <c r="AR26" s="264">
        <f t="shared" ca="1" si="9"/>
        <v>1.213747856557071E-2</v>
      </c>
      <c r="AS26" s="264">
        <f t="shared" ca="1" si="10"/>
        <v>1.19962511715089E-2</v>
      </c>
      <c r="AT26" s="264">
        <f t="shared" ca="1" si="11"/>
        <v>1.213747856557071E-2</v>
      </c>
      <c r="AU26" s="190"/>
      <c r="AV26" s="190"/>
      <c r="AW26" s="190"/>
      <c r="AX26" s="190"/>
      <c r="AY26" s="190"/>
      <c r="AZ26" s="190"/>
      <c r="BA26" s="190"/>
    </row>
    <row r="27" spans="1:53" s="111" customFormat="1" ht="14.25" x14ac:dyDescent="0.45">
      <c r="A27" s="111">
        <v>15</v>
      </c>
      <c r="B27" s="111">
        <v>49</v>
      </c>
      <c r="C27" s="228"/>
      <c r="D27" s="228"/>
      <c r="E27" s="186" t="s">
        <v>34</v>
      </c>
      <c r="F27" s="175"/>
      <c r="G27" s="269" t="s">
        <v>297</v>
      </c>
      <c r="H27" s="219" t="s">
        <v>182</v>
      </c>
      <c r="I27" s="219" t="s">
        <v>288</v>
      </c>
      <c r="J27" s="190">
        <f t="shared" ca="1" si="1"/>
        <v>6.0232300884955764E-3</v>
      </c>
      <c r="K27" s="190">
        <f t="shared" ca="1" si="13"/>
        <v>0</v>
      </c>
      <c r="L27" s="190">
        <f t="shared" ca="1" si="13"/>
        <v>7.7922077922077931E-3</v>
      </c>
      <c r="M27" s="190">
        <f t="shared" ca="1" si="13"/>
        <v>5.2456647398843939E-3</v>
      </c>
      <c r="N27" s="190">
        <f t="shared" ca="1" si="13"/>
        <v>1.6721161657189277E-2</v>
      </c>
      <c r="O27" s="190">
        <f t="shared" ca="1" si="13"/>
        <v>4.319371727748691E-3</v>
      </c>
      <c r="P27" s="190">
        <f t="shared" ca="1" si="13"/>
        <v>4.7292993630573248E-3</v>
      </c>
      <c r="Q27" s="190">
        <f t="shared" ca="1" si="13"/>
        <v>0</v>
      </c>
      <c r="R27" s="190">
        <f t="shared" ca="1" si="13"/>
        <v>0</v>
      </c>
      <c r="S27" s="190">
        <f t="shared" ca="1" si="13"/>
        <v>1.0329716193656096E-2</v>
      </c>
      <c r="T27" s="190">
        <f t="shared" ca="1" si="13"/>
        <v>0</v>
      </c>
      <c r="U27" s="190">
        <f t="shared" ca="1" si="13"/>
        <v>8.2988165680473389E-3</v>
      </c>
      <c r="V27" s="190">
        <f t="shared" ca="1" si="13"/>
        <v>9.8969072164948445E-3</v>
      </c>
      <c r="W27" s="190">
        <f t="shared" ca="1" si="13"/>
        <v>5.1438848920863306E-3</v>
      </c>
      <c r="X27" s="190">
        <f t="shared" ca="1" si="13"/>
        <v>1.7187500000000001E-2</v>
      </c>
      <c r="Y27" s="190">
        <f t="shared" ca="1" si="13"/>
        <v>1.7187500000000001E-2</v>
      </c>
      <c r="Z27" s="190">
        <f t="shared" ca="1" si="13"/>
        <v>1.0013419816595839E-2</v>
      </c>
      <c r="AA27" s="190">
        <f t="shared" ca="1" si="13"/>
        <v>0</v>
      </c>
      <c r="AB27" s="190">
        <f t="shared" ca="1" si="13"/>
        <v>0</v>
      </c>
      <c r="AC27" s="190">
        <f t="shared" ca="1" si="13"/>
        <v>0</v>
      </c>
      <c r="AD27" s="190">
        <f t="shared" ca="1" si="13"/>
        <v>1.4538364249578417E-2</v>
      </c>
      <c r="AE27" s="190">
        <f t="shared" ca="1" si="13"/>
        <v>0</v>
      </c>
      <c r="AF27" s="190">
        <f t="shared" ca="1" si="13"/>
        <v>0</v>
      </c>
      <c r="AG27" s="190">
        <f t="shared" ca="1" si="13"/>
        <v>3.6830357142857155E-3</v>
      </c>
      <c r="AH27" s="190">
        <f t="shared" ca="1" si="13"/>
        <v>1.5716181742967461E-2</v>
      </c>
      <c r="AI27" s="190">
        <f t="shared" ca="1" si="13"/>
        <v>6.2704145728643213E-3</v>
      </c>
      <c r="AJ27" s="190">
        <f t="shared" ca="1" si="13"/>
        <v>0</v>
      </c>
      <c r="AK27" s="190">
        <f t="shared" ca="1" si="13"/>
        <v>4.6315789473684215E-3</v>
      </c>
      <c r="AL27" s="190">
        <f t="shared" ca="1" si="13"/>
        <v>4.7255369928400964E-3</v>
      </c>
      <c r="AM27" s="190">
        <f t="shared" ca="1" si="13"/>
        <v>0</v>
      </c>
      <c r="AN27" s="264">
        <f t="shared" ca="1" si="7"/>
        <v>9.8969072164948445E-3</v>
      </c>
      <c r="AO27" s="264">
        <f t="shared" ca="1" si="8"/>
        <v>1.0013419816595839E-2</v>
      </c>
      <c r="AP27" s="264">
        <f t="shared" ca="1" si="4"/>
        <v>1.0013419816595839E-2</v>
      </c>
      <c r="AQ27" s="264">
        <f t="shared" ca="1" si="9"/>
        <v>1.0013419816595839E-2</v>
      </c>
      <c r="AR27" s="264">
        <f t="shared" ca="1" si="9"/>
        <v>1.0013419816595839E-2</v>
      </c>
      <c r="AS27" s="264">
        <f t="shared" ca="1" si="10"/>
        <v>9.8969072164948445E-3</v>
      </c>
      <c r="AT27" s="264">
        <f t="shared" ca="1" si="11"/>
        <v>1.0013419816595839E-2</v>
      </c>
      <c r="AU27" s="190"/>
      <c r="AV27" s="190"/>
      <c r="AW27" s="190"/>
      <c r="AX27" s="190"/>
      <c r="AY27" s="190"/>
      <c r="AZ27" s="190"/>
      <c r="BA27" s="190"/>
    </row>
    <row r="28" spans="1:53" s="111" customFormat="1" ht="14.25" x14ac:dyDescent="0.45">
      <c r="A28" s="111">
        <v>4</v>
      </c>
      <c r="B28" s="111">
        <v>75</v>
      </c>
      <c r="C28" s="229" t="s">
        <v>37</v>
      </c>
      <c r="D28" s="229"/>
      <c r="E28" s="186" t="s">
        <v>23</v>
      </c>
      <c r="F28" s="175"/>
      <c r="G28" s="269" t="s">
        <v>298</v>
      </c>
      <c r="H28" s="219" t="s">
        <v>182</v>
      </c>
      <c r="I28" s="219" t="s">
        <v>288</v>
      </c>
      <c r="J28" s="190">
        <f t="shared" ca="1" si="1"/>
        <v>0.23823545331252488</v>
      </c>
      <c r="K28" s="190">
        <f t="shared" ca="1" si="13"/>
        <v>0.23612017610750721</v>
      </c>
      <c r="L28" s="190">
        <f t="shared" ca="1" si="13"/>
        <v>0.24653757661974313</v>
      </c>
      <c r="M28" s="190">
        <f t="shared" ca="1" si="13"/>
        <v>0.2354610282213021</v>
      </c>
      <c r="N28" s="190">
        <f t="shared" ca="1" si="13"/>
        <v>0.25907409860543973</v>
      </c>
      <c r="O28" s="190">
        <f t="shared" ca="1" si="13"/>
        <v>0.23783637718152606</v>
      </c>
      <c r="P28" s="190">
        <f t="shared" ca="1" si="13"/>
        <v>0.23716841237702585</v>
      </c>
      <c r="Q28" s="190">
        <f t="shared" ca="1" si="13"/>
        <v>0.23301600453416216</v>
      </c>
      <c r="R28" s="190">
        <f t="shared" ca="1" si="13"/>
        <v>0.23461793785549073</v>
      </c>
      <c r="S28" s="190">
        <f t="shared" ca="1" si="13"/>
        <v>0.2435754784456754</v>
      </c>
      <c r="T28" s="190">
        <f t="shared" ca="1" si="13"/>
        <v>0.23183670355059069</v>
      </c>
      <c r="U28" s="190">
        <f t="shared" ca="1" si="13"/>
        <v>0.23884684933449943</v>
      </c>
      <c r="V28" s="190">
        <f t="shared" ca="1" si="13"/>
        <v>0.25029338058709893</v>
      </c>
      <c r="W28" s="190">
        <f t="shared" ca="1" si="13"/>
        <v>0.2454164341863817</v>
      </c>
      <c r="X28" s="190">
        <f t="shared" ca="1" si="13"/>
        <v>0.22708132769921052</v>
      </c>
      <c r="Y28" s="190">
        <f t="shared" ca="1" si="13"/>
        <v>0.22077926180035512</v>
      </c>
      <c r="Z28" s="190">
        <f t="shared" ca="1" si="13"/>
        <v>0.24588766776361184</v>
      </c>
      <c r="AA28" s="190">
        <f t="shared" ca="1" si="13"/>
        <v>0.23675202706817516</v>
      </c>
      <c r="AB28" s="190">
        <f t="shared" ca="1" si="13"/>
        <v>0.23557452218700511</v>
      </c>
      <c r="AC28" s="190">
        <f t="shared" ca="1" si="13"/>
        <v>0.23576788099016371</v>
      </c>
      <c r="AD28" s="190">
        <f t="shared" ca="1" si="13"/>
        <v>0.25723981210546182</v>
      </c>
      <c r="AE28" s="190">
        <f t="shared" ca="1" si="13"/>
        <v>0.23575172060863414</v>
      </c>
      <c r="AF28" s="190">
        <f t="shared" ca="1" si="13"/>
        <v>0.22720895430806795</v>
      </c>
      <c r="AG28" s="190">
        <f t="shared" ca="1" si="13"/>
        <v>0.23797072815405987</v>
      </c>
      <c r="AH28" s="190">
        <f t="shared" ca="1" si="13"/>
        <v>0.24658840010374217</v>
      </c>
      <c r="AI28" s="190">
        <f t="shared" ca="1" si="13"/>
        <v>0.24478712744266068</v>
      </c>
      <c r="AJ28" s="190">
        <f t="shared" ca="1" si="13"/>
        <v>0.23042846749491513</v>
      </c>
      <c r="AK28" s="190">
        <f t="shared" ca="1" si="13"/>
        <v>0.24276873165134175</v>
      </c>
      <c r="AL28" s="190">
        <f t="shared" ca="1" si="13"/>
        <v>0.24085627219247083</v>
      </c>
      <c r="AM28" s="190">
        <f t="shared" ca="1" si="13"/>
        <v>0.22857068862473717</v>
      </c>
      <c r="AN28" s="264">
        <f t="shared" ca="1" si="7"/>
        <v>0.25029338058709893</v>
      </c>
      <c r="AO28" s="264">
        <f t="shared" ca="1" si="8"/>
        <v>0.24588766776361184</v>
      </c>
      <c r="AP28" s="264">
        <f t="shared" ca="1" si="4"/>
        <v>0.24588766776361184</v>
      </c>
      <c r="AQ28" s="264">
        <f t="shared" ca="1" si="9"/>
        <v>0.24588766776361184</v>
      </c>
      <c r="AR28" s="264">
        <f t="shared" ca="1" si="9"/>
        <v>0.24588766776361184</v>
      </c>
      <c r="AS28" s="264">
        <f t="shared" ca="1" si="10"/>
        <v>0.25029338058709893</v>
      </c>
      <c r="AT28" s="264">
        <f t="shared" ca="1" si="11"/>
        <v>0.24588766776361184</v>
      </c>
      <c r="AU28" s="190"/>
      <c r="AV28" s="190"/>
      <c r="AW28" s="190"/>
      <c r="AX28" s="190"/>
      <c r="AY28" s="190"/>
      <c r="AZ28" s="190"/>
      <c r="BA28" s="190"/>
    </row>
    <row r="29" spans="1:53" s="111" customFormat="1" ht="14.25" x14ac:dyDescent="0.45">
      <c r="A29" s="111">
        <v>5</v>
      </c>
      <c r="B29" s="111">
        <v>75</v>
      </c>
      <c r="C29" s="228"/>
      <c r="D29" s="228"/>
      <c r="E29" s="186" t="s">
        <v>24</v>
      </c>
      <c r="F29" s="175"/>
      <c r="G29" s="269" t="s">
        <v>298</v>
      </c>
      <c r="H29" s="219" t="s">
        <v>182</v>
      </c>
      <c r="I29" s="219" t="s">
        <v>288</v>
      </c>
      <c r="J29" s="190">
        <f t="shared" ca="1" si="1"/>
        <v>0.11240466997707599</v>
      </c>
      <c r="K29" s="190">
        <f t="shared" ca="1" si="13"/>
        <v>0.11140663617130092</v>
      </c>
      <c r="L29" s="190">
        <f t="shared" ca="1" si="13"/>
        <v>0.11632179237628774</v>
      </c>
      <c r="M29" s="190">
        <f t="shared" ca="1" si="13"/>
        <v>0.11109563585801938</v>
      </c>
      <c r="N29" s="190">
        <f t="shared" ca="1" si="13"/>
        <v>0.12223679619653779</v>
      </c>
      <c r="O29" s="190">
        <f t="shared" ca="1" si="13"/>
        <v>0.11221637717608048</v>
      </c>
      <c r="P29" s="190">
        <f t="shared" ca="1" si="13"/>
        <v>0.11190121684892441</v>
      </c>
      <c r="Q29" s="190">
        <f t="shared" ca="1" si="13"/>
        <v>0.10994202048794022</v>
      </c>
      <c r="R29" s="190">
        <f t="shared" ca="1" si="13"/>
        <v>0.11069784748096551</v>
      </c>
      <c r="S29" s="190">
        <f t="shared" ca="1" si="13"/>
        <v>0.11492421001368698</v>
      </c>
      <c r="T29" s="190">
        <f t="shared" ca="1" si="13"/>
        <v>0.10938560062675316</v>
      </c>
      <c r="U29" s="190">
        <f t="shared" ca="1" si="13"/>
        <v>0.11269313992191324</v>
      </c>
      <c r="V29" s="190">
        <f t="shared" ca="1" si="13"/>
        <v>0.11809386240020397</v>
      </c>
      <c r="W29" s="190">
        <f t="shared" ca="1" si="13"/>
        <v>0.11579281298440028</v>
      </c>
      <c r="X29" s="190">
        <f t="shared" ca="1" si="13"/>
        <v>0.10714191084104299</v>
      </c>
      <c r="Y29" s="190">
        <f t="shared" ca="1" si="13"/>
        <v>0.10416845904079669</v>
      </c>
      <c r="Z29" s="190">
        <f t="shared" ca="1" si="13"/>
        <v>0.11601515123840141</v>
      </c>
      <c r="AA29" s="190">
        <f t="shared" ca="1" si="13"/>
        <v>0.111704757201236</v>
      </c>
      <c r="AB29" s="190">
        <f t="shared" ca="1" si="13"/>
        <v>0.11114918478023834</v>
      </c>
      <c r="AC29" s="190">
        <f t="shared" ca="1" si="13"/>
        <v>0.11124041567032626</v>
      </c>
      <c r="AD29" s="190">
        <f t="shared" ca="1" si="13"/>
        <v>0.1213713399186976</v>
      </c>
      <c r="AE29" s="190">
        <f t="shared" ca="1" si="13"/>
        <v>0.11123279085073173</v>
      </c>
      <c r="AF29" s="190">
        <f t="shared" ca="1" si="13"/>
        <v>0.1072021278517752</v>
      </c>
      <c r="AG29" s="190">
        <f t="shared" ca="1" si="13"/>
        <v>0.11227976688789196</v>
      </c>
      <c r="AH29" s="190">
        <f t="shared" ca="1" si="13"/>
        <v>0.11634577200176567</v>
      </c>
      <c r="AI29" s="190">
        <f t="shared" ca="1" si="13"/>
        <v>0.11549589237137337</v>
      </c>
      <c r="AJ29" s="190">
        <f t="shared" ca="1" si="13"/>
        <v>0.10872116421778437</v>
      </c>
      <c r="AK29" s="190">
        <f t="shared" ca="1" si="13"/>
        <v>0.11454356932435523</v>
      </c>
      <c r="AL29" s="190">
        <f t="shared" ca="1" si="13"/>
        <v>0.11364122934376082</v>
      </c>
      <c r="AM29" s="190">
        <f t="shared" ca="1" si="13"/>
        <v>0.10784462372857852</v>
      </c>
      <c r="AN29" s="264">
        <f t="shared" ca="1" si="7"/>
        <v>0.11809386240020397</v>
      </c>
      <c r="AO29" s="264">
        <f t="shared" ca="1" si="8"/>
        <v>0.11601515123840141</v>
      </c>
      <c r="AP29" s="264">
        <f t="shared" ca="1" si="4"/>
        <v>0.11601515123840141</v>
      </c>
      <c r="AQ29" s="264">
        <f t="shared" ca="1" si="9"/>
        <v>0.11601515123840141</v>
      </c>
      <c r="AR29" s="264">
        <f t="shared" ca="1" si="9"/>
        <v>0.11601515123840141</v>
      </c>
      <c r="AS29" s="264">
        <f t="shared" ca="1" si="10"/>
        <v>0.11809386240020397</v>
      </c>
      <c r="AT29" s="264">
        <f t="shared" ca="1" si="11"/>
        <v>0.11601515123840141</v>
      </c>
      <c r="AU29" s="190"/>
      <c r="AV29" s="190"/>
      <c r="AW29" s="190"/>
      <c r="AX29" s="190"/>
      <c r="AY29" s="190"/>
      <c r="AZ29" s="190"/>
      <c r="BA29" s="190"/>
    </row>
    <row r="30" spans="1:53" s="111" customFormat="1" ht="14.25" x14ac:dyDescent="0.45">
      <c r="A30" s="111">
        <v>6</v>
      </c>
      <c r="B30" s="111">
        <v>75</v>
      </c>
      <c r="C30" s="228"/>
      <c r="D30" s="228"/>
      <c r="E30" s="186" t="s">
        <v>25</v>
      </c>
      <c r="F30" s="175"/>
      <c r="G30" s="269" t="s">
        <v>298</v>
      </c>
      <c r="H30" s="219" t="s">
        <v>182</v>
      </c>
      <c r="I30" s="219" t="s">
        <v>288</v>
      </c>
      <c r="J30" s="190">
        <f t="shared" ca="1" si="1"/>
        <v>2.4042109967319029E-2</v>
      </c>
      <c r="K30" s="190">
        <f t="shared" ca="1" si="13"/>
        <v>2.3828641625528248E-2</v>
      </c>
      <c r="L30" s="190">
        <f t="shared" ca="1" si="13"/>
        <v>2.4879938924928211E-2</v>
      </c>
      <c r="M30" s="190">
        <f t="shared" ca="1" si="13"/>
        <v>2.3762122114076363E-2</v>
      </c>
      <c r="N30" s="190">
        <f t="shared" ca="1" si="13"/>
        <v>2.6145092519815023E-2</v>
      </c>
      <c r="O30" s="190">
        <f t="shared" ca="1" si="13"/>
        <v>2.4001836229328322E-2</v>
      </c>
      <c r="P30" s="190">
        <f t="shared" ca="1" si="13"/>
        <v>2.3934426937131048E-2</v>
      </c>
      <c r="Q30" s="190">
        <f t="shared" ca="1" si="13"/>
        <v>2.3515376604364993E-2</v>
      </c>
      <c r="R30" s="190">
        <f t="shared" ca="1" si="13"/>
        <v>2.3677039600095401E-2</v>
      </c>
      <c r="S30" s="190">
        <f t="shared" ca="1" si="13"/>
        <v>2.4581011586260824E-2</v>
      </c>
      <c r="T30" s="190">
        <f t="shared" ca="1" si="13"/>
        <v>2.339636457849998E-2</v>
      </c>
      <c r="U30" s="190">
        <f t="shared" ca="1" si="13"/>
        <v>2.4103810483298106E-2</v>
      </c>
      <c r="V30" s="190">
        <f t="shared" ca="1" si="13"/>
        <v>2.5258965013376957E-2</v>
      </c>
      <c r="W30" s="190">
        <f t="shared" ca="1" si="13"/>
        <v>2.4766796110552283E-2</v>
      </c>
      <c r="X30" s="190">
        <f t="shared" ca="1" si="13"/>
        <v>2.291646426322308E-2</v>
      </c>
      <c r="Y30" s="190">
        <f t="shared" ca="1" si="13"/>
        <v>2.2280475961503728E-2</v>
      </c>
      <c r="Z30" s="190">
        <f t="shared" ca="1" si="13"/>
        <v>2.4814351792658073E-2</v>
      </c>
      <c r="AA30" s="190">
        <f t="shared" ca="1" si="13"/>
        <v>2.3892406401375476E-2</v>
      </c>
      <c r="AB30" s="190">
        <f t="shared" ca="1" si="13"/>
        <v>2.3773575633550974E-2</v>
      </c>
      <c r="AC30" s="190">
        <f t="shared" ca="1" si="13"/>
        <v>2.3793088907264229E-2</v>
      </c>
      <c r="AD30" s="190">
        <f t="shared" ca="1" si="13"/>
        <v>2.595998103816587E-2</v>
      </c>
      <c r="AE30" s="190">
        <f t="shared" ca="1" si="13"/>
        <v>2.3791458043073171E-2</v>
      </c>
      <c r="AF30" s="190">
        <f t="shared" ca="1" si="13"/>
        <v>2.2929344012740802E-2</v>
      </c>
      <c r="AG30" s="190">
        <f t="shared" ca="1" si="13"/>
        <v>2.4015394584354668E-2</v>
      </c>
      <c r="AH30" s="190">
        <f t="shared" ca="1" si="13"/>
        <v>2.4885067900377651E-2</v>
      </c>
      <c r="AI30" s="190">
        <f t="shared" ca="1" si="13"/>
        <v>2.470328809054374E-2</v>
      </c>
      <c r="AJ30" s="190">
        <f t="shared" ca="1" si="13"/>
        <v>2.3254249013248317E-2</v>
      </c>
      <c r="AK30" s="190">
        <f t="shared" ref="K30:AM39" ca="1" si="14">INDIRECT(ADDRESS($B30,$A30,,,AK$3))</f>
        <v>2.4499596772153756E-2</v>
      </c>
      <c r="AL30" s="190">
        <f t="shared" ca="1" si="14"/>
        <v>2.4306596276304399E-2</v>
      </c>
      <c r="AM30" s="190">
        <f t="shared" ca="1" si="14"/>
        <v>2.3066766741945955E-2</v>
      </c>
      <c r="AN30" s="264">
        <f t="shared" ca="1" si="7"/>
        <v>2.5258965013376957E-2</v>
      </c>
      <c r="AO30" s="264">
        <f t="shared" ca="1" si="8"/>
        <v>2.4814351792658073E-2</v>
      </c>
      <c r="AP30" s="264">
        <f t="shared" ca="1" si="4"/>
        <v>2.4814351792658073E-2</v>
      </c>
      <c r="AQ30" s="264">
        <f t="shared" ca="1" si="9"/>
        <v>2.4814351792658073E-2</v>
      </c>
      <c r="AR30" s="264">
        <f t="shared" ca="1" si="9"/>
        <v>2.4814351792658073E-2</v>
      </c>
      <c r="AS30" s="264">
        <f t="shared" ca="1" si="10"/>
        <v>2.5258965013376957E-2</v>
      </c>
      <c r="AT30" s="264">
        <f t="shared" ca="1" si="11"/>
        <v>2.4814351792658073E-2</v>
      </c>
      <c r="AU30" s="190"/>
      <c r="AV30" s="190"/>
      <c r="AW30" s="190"/>
      <c r="AX30" s="190"/>
      <c r="AY30" s="190"/>
      <c r="AZ30" s="190"/>
      <c r="BA30" s="190"/>
    </row>
    <row r="31" spans="1:53" s="111" customFormat="1" ht="14.25" x14ac:dyDescent="0.45">
      <c r="A31" s="111">
        <v>7</v>
      </c>
      <c r="B31" s="111">
        <v>75</v>
      </c>
      <c r="C31" s="228"/>
      <c r="D31" s="228"/>
      <c r="E31" s="186" t="s">
        <v>26</v>
      </c>
      <c r="F31" s="175"/>
      <c r="G31" s="269" t="s">
        <v>298</v>
      </c>
      <c r="H31" s="219" t="s">
        <v>182</v>
      </c>
      <c r="I31" s="219" t="s">
        <v>288</v>
      </c>
      <c r="J31" s="190">
        <f t="shared" ca="1" si="1"/>
        <v>0.13040535091795524</v>
      </c>
      <c r="K31" s="190">
        <f t="shared" ca="1" si="14"/>
        <v>0.13240610592089047</v>
      </c>
      <c r="L31" s="190">
        <f t="shared" ca="1" si="14"/>
        <v>0.1286057662734183</v>
      </c>
      <c r="M31" s="190">
        <f t="shared" ca="1" si="14"/>
        <v>0.13224817804488309</v>
      </c>
      <c r="N31" s="190">
        <f t="shared" ca="1" si="14"/>
        <v>0.12661915638506005</v>
      </c>
      <c r="O31" s="190">
        <f t="shared" ca="1" si="14"/>
        <v>0.13029618371014096</v>
      </c>
      <c r="P31" s="190">
        <f t="shared" ca="1" si="14"/>
        <v>0.13114400453132533</v>
      </c>
      <c r="Q31" s="190">
        <f t="shared" ca="1" si="14"/>
        <v>0.13375198560199553</v>
      </c>
      <c r="R31" s="190">
        <f t="shared" ca="1" si="14"/>
        <v>0.13229500206432132</v>
      </c>
      <c r="S31" s="190">
        <f t="shared" ca="1" si="14"/>
        <v>0.13228303741685588</v>
      </c>
      <c r="T31" s="190">
        <f t="shared" ca="1" si="14"/>
        <v>0.13240806267315194</v>
      </c>
      <c r="U31" s="190">
        <f t="shared" ca="1" si="14"/>
        <v>0.132592323903861</v>
      </c>
      <c r="V31" s="190">
        <f t="shared" ca="1" si="14"/>
        <v>0.12930323757640994</v>
      </c>
      <c r="W31" s="190">
        <f t="shared" ca="1" si="14"/>
        <v>0.12748142382448679</v>
      </c>
      <c r="X31" s="190">
        <f t="shared" ca="1" si="14"/>
        <v>0.1348621947494151</v>
      </c>
      <c r="Y31" s="190">
        <f t="shared" ca="1" si="14"/>
        <v>0.1341001125166979</v>
      </c>
      <c r="Z31" s="190">
        <f t="shared" ca="1" si="14"/>
        <v>0.13098930662358035</v>
      </c>
      <c r="AA31" s="190">
        <f t="shared" ca="1" si="14"/>
        <v>0.13089695538112353</v>
      </c>
      <c r="AB31" s="190">
        <f t="shared" ca="1" si="14"/>
        <v>0.13160417085505582</v>
      </c>
      <c r="AC31" s="190">
        <f t="shared" ca="1" si="14"/>
        <v>0.13144646486461598</v>
      </c>
      <c r="AD31" s="190">
        <f t="shared" ca="1" si="14"/>
        <v>0.12956136964996184</v>
      </c>
      <c r="AE31" s="190">
        <f t="shared" ca="1" si="14"/>
        <v>0.13271576632295842</v>
      </c>
      <c r="AF31" s="190">
        <f t="shared" ca="1" si="14"/>
        <v>0.13296684722056903</v>
      </c>
      <c r="AG31" s="190">
        <f t="shared" ca="1" si="14"/>
        <v>0.13044309618860217</v>
      </c>
      <c r="AH31" s="190">
        <f t="shared" ca="1" si="14"/>
        <v>0.13157292711660307</v>
      </c>
      <c r="AI31" s="190">
        <f t="shared" ca="1" si="14"/>
        <v>0.12800322601733199</v>
      </c>
      <c r="AJ31" s="190">
        <f t="shared" ca="1" si="14"/>
        <v>0.13261822261862305</v>
      </c>
      <c r="AK31" s="190">
        <f t="shared" ca="1" si="14"/>
        <v>0.12936357029828893</v>
      </c>
      <c r="AL31" s="190">
        <f t="shared" ca="1" si="14"/>
        <v>0.12914710434002863</v>
      </c>
      <c r="AM31" s="190">
        <f t="shared" ca="1" si="14"/>
        <v>0.13449645195484572</v>
      </c>
      <c r="AN31" s="264">
        <f t="shared" ca="1" si="7"/>
        <v>0.12930323757640994</v>
      </c>
      <c r="AO31" s="264">
        <f t="shared" ca="1" si="8"/>
        <v>0.13098930662358035</v>
      </c>
      <c r="AP31" s="264">
        <f t="shared" ca="1" si="4"/>
        <v>0.13098930662358035</v>
      </c>
      <c r="AQ31" s="264">
        <f t="shared" ca="1" si="9"/>
        <v>0.13098930662358035</v>
      </c>
      <c r="AR31" s="264">
        <f t="shared" ca="1" si="9"/>
        <v>0.13098930662358035</v>
      </c>
      <c r="AS31" s="264">
        <f t="shared" ca="1" si="10"/>
        <v>0.12930323757640994</v>
      </c>
      <c r="AT31" s="264">
        <f t="shared" ca="1" si="11"/>
        <v>0.13098930662358035</v>
      </c>
      <c r="AU31" s="190"/>
      <c r="AV31" s="190"/>
      <c r="AW31" s="190"/>
      <c r="AX31" s="190"/>
      <c r="AY31" s="190"/>
      <c r="AZ31" s="190"/>
      <c r="BA31" s="190"/>
    </row>
    <row r="32" spans="1:53" s="111" customFormat="1" ht="14.25" x14ac:dyDescent="0.45">
      <c r="A32" s="111">
        <v>8</v>
      </c>
      <c r="B32" s="111">
        <v>75</v>
      </c>
      <c r="C32" s="229"/>
      <c r="D32" s="229"/>
      <c r="E32" s="186" t="s">
        <v>27</v>
      </c>
      <c r="F32" s="175"/>
      <c r="G32" s="269" t="s">
        <v>298</v>
      </c>
      <c r="H32" s="219" t="s">
        <v>182</v>
      </c>
      <c r="I32" s="219" t="s">
        <v>288</v>
      </c>
      <c r="J32" s="190">
        <f t="shared" ca="1" si="1"/>
        <v>6.1528081691302618E-2</v>
      </c>
      <c r="K32" s="190">
        <f t="shared" ca="1" si="14"/>
        <v>6.2472081430564319E-2</v>
      </c>
      <c r="L32" s="190">
        <f t="shared" ca="1" si="14"/>
        <v>6.0678998503840884E-2</v>
      </c>
      <c r="M32" s="190">
        <f t="shared" ca="1" si="14"/>
        <v>6.2397567622749575E-2</v>
      </c>
      <c r="N32" s="190">
        <f t="shared" ca="1" si="14"/>
        <v>5.9741672737380909E-2</v>
      </c>
      <c r="O32" s="190">
        <f t="shared" ca="1" si="14"/>
        <v>6.1476574227589453E-2</v>
      </c>
      <c r="P32" s="190">
        <f t="shared" ca="1" si="14"/>
        <v>6.187659453640515E-2</v>
      </c>
      <c r="Q32" s="190">
        <f t="shared" ca="1" si="14"/>
        <v>6.3107096745371433E-2</v>
      </c>
      <c r="R32" s="190">
        <f t="shared" ca="1" si="14"/>
        <v>6.2419660213834452E-2</v>
      </c>
      <c r="S32" s="190">
        <f t="shared" ca="1" si="14"/>
        <v>6.2414015032854687E-2</v>
      </c>
      <c r="T32" s="190">
        <f t="shared" ca="1" si="14"/>
        <v>6.2473004668852833E-2</v>
      </c>
      <c r="U32" s="190">
        <f t="shared" ca="1" si="14"/>
        <v>6.2559943126330231E-2</v>
      </c>
      <c r="V32" s="190">
        <f t="shared" ca="1" si="14"/>
        <v>6.100808063893523E-2</v>
      </c>
      <c r="W32" s="190">
        <f t="shared" ca="1" si="14"/>
        <v>6.014850927498723E-2</v>
      </c>
      <c r="X32" s="190">
        <f t="shared" ca="1" si="14"/>
        <v>6.3630917575084475E-2</v>
      </c>
      <c r="Y32" s="190">
        <f t="shared" ca="1" si="14"/>
        <v>6.3271350597655637E-2</v>
      </c>
      <c r="Z32" s="190">
        <f t="shared" ca="1" si="14"/>
        <v>6.1803604697888523E-2</v>
      </c>
      <c r="AA32" s="190">
        <f t="shared" ca="1" si="14"/>
        <v>6.176003137248294E-2</v>
      </c>
      <c r="AB32" s="190">
        <f t="shared" ca="1" si="14"/>
        <v>6.2093711019423473E-2</v>
      </c>
      <c r="AC32" s="190">
        <f t="shared" ca="1" si="14"/>
        <v>6.2019301902046867E-2</v>
      </c>
      <c r="AD32" s="190">
        <f t="shared" ca="1" si="14"/>
        <v>6.1129872967216607E-2</v>
      </c>
      <c r="AE32" s="190">
        <f t="shared" ca="1" si="14"/>
        <v>6.2618185945301497E-2</v>
      </c>
      <c r="AF32" s="190">
        <f t="shared" ca="1" si="14"/>
        <v>6.2736651375366784E-2</v>
      </c>
      <c r="AG32" s="190">
        <f t="shared" ca="1" si="14"/>
        <v>6.1545890731188449E-2</v>
      </c>
      <c r="AH32" s="190">
        <f t="shared" ca="1" si="14"/>
        <v>6.2078969543875637E-2</v>
      </c>
      <c r="AI32" s="190">
        <f t="shared" ca="1" si="14"/>
        <v>6.0394706902017738E-2</v>
      </c>
      <c r="AJ32" s="190">
        <f t="shared" ca="1" si="14"/>
        <v>6.2572162703413259E-2</v>
      </c>
      <c r="AK32" s="190">
        <f t="shared" ca="1" si="14"/>
        <v>6.103654692973004E-2</v>
      </c>
      <c r="AL32" s="190">
        <f t="shared" ca="1" si="14"/>
        <v>6.0934413581140642E-2</v>
      </c>
      <c r="AM32" s="190">
        <f t="shared" ca="1" si="14"/>
        <v>6.3458352167423931E-2</v>
      </c>
      <c r="AN32" s="264">
        <f t="shared" ca="1" si="7"/>
        <v>6.100808063893523E-2</v>
      </c>
      <c r="AO32" s="264">
        <f t="shared" ca="1" si="8"/>
        <v>6.1803604697888523E-2</v>
      </c>
      <c r="AP32" s="264">
        <f t="shared" ca="1" si="4"/>
        <v>6.1803604697888523E-2</v>
      </c>
      <c r="AQ32" s="264">
        <f t="shared" ca="1" si="9"/>
        <v>6.1803604697888523E-2</v>
      </c>
      <c r="AR32" s="264">
        <f t="shared" ca="1" si="9"/>
        <v>6.1803604697888523E-2</v>
      </c>
      <c r="AS32" s="264">
        <f t="shared" ca="1" si="10"/>
        <v>6.100808063893523E-2</v>
      </c>
      <c r="AT32" s="264">
        <f t="shared" ca="1" si="11"/>
        <v>6.1803604697888523E-2</v>
      </c>
      <c r="AU32" s="190"/>
      <c r="AV32" s="190"/>
      <c r="AW32" s="190"/>
      <c r="AX32" s="190"/>
      <c r="AY32" s="190"/>
      <c r="AZ32" s="190"/>
      <c r="BA32" s="190"/>
    </row>
    <row r="33" spans="1:53" s="111" customFormat="1" ht="14.25" x14ac:dyDescent="0.45">
      <c r="A33" s="111">
        <v>9</v>
      </c>
      <c r="B33" s="111">
        <v>75</v>
      </c>
      <c r="C33" s="228"/>
      <c r="D33" s="228"/>
      <c r="E33" s="186" t="s">
        <v>28</v>
      </c>
      <c r="F33" s="175"/>
      <c r="G33" s="269" t="s">
        <v>298</v>
      </c>
      <c r="H33" s="219" t="s">
        <v>182</v>
      </c>
      <c r="I33" s="219" t="s">
        <v>288</v>
      </c>
      <c r="J33" s="190">
        <f t="shared" ca="1" si="1"/>
        <v>1.3160173028417502E-2</v>
      </c>
      <c r="K33" s="190">
        <f t="shared" ca="1" si="14"/>
        <v>1.3362084083759589E-2</v>
      </c>
      <c r="L33" s="190">
        <f t="shared" ca="1" si="14"/>
        <v>1.2978563568877076E-2</v>
      </c>
      <c r="M33" s="190">
        <f t="shared" ca="1" si="14"/>
        <v>1.3346146408199214E-2</v>
      </c>
      <c r="N33" s="190">
        <f t="shared" ca="1" si="14"/>
        <v>1.2778080002162026E-2</v>
      </c>
      <c r="O33" s="190">
        <f t="shared" ca="1" si="14"/>
        <v>1.3149156154234409E-2</v>
      </c>
      <c r="P33" s="190">
        <f t="shared" ca="1" si="14"/>
        <v>1.3234716053619987E-2</v>
      </c>
      <c r="Q33" s="190">
        <f t="shared" ca="1" si="14"/>
        <v>1.3497906803871111E-2</v>
      </c>
      <c r="R33" s="190">
        <f t="shared" ca="1" si="14"/>
        <v>1.3350871767959033E-2</v>
      </c>
      <c r="S33" s="190">
        <f t="shared" ca="1" si="14"/>
        <v>1.3349664326471696E-2</v>
      </c>
      <c r="T33" s="190">
        <f t="shared" ca="1" si="14"/>
        <v>1.3362281554171299E-2</v>
      </c>
      <c r="U33" s="190">
        <f t="shared" ca="1" si="14"/>
        <v>1.3380876724242855E-2</v>
      </c>
      <c r="V33" s="190">
        <f t="shared" ca="1" si="14"/>
        <v>1.3048950581105591E-2</v>
      </c>
      <c r="W33" s="190">
        <f t="shared" ca="1" si="14"/>
        <v>1.2865097817150048E-2</v>
      </c>
      <c r="X33" s="190">
        <f t="shared" ca="1" si="14"/>
        <v>1.3609946259115286E-2</v>
      </c>
      <c r="Y33" s="190">
        <f t="shared" ca="1" si="14"/>
        <v>1.35330388778319E-2</v>
      </c>
      <c r="Z33" s="190">
        <f t="shared" ca="1" si="14"/>
        <v>1.3219104338159487E-2</v>
      </c>
      <c r="AA33" s="190">
        <f t="shared" ca="1" si="14"/>
        <v>1.3209784488003293E-2</v>
      </c>
      <c r="AB33" s="190">
        <f t="shared" ca="1" si="14"/>
        <v>1.328115485693224E-2</v>
      </c>
      <c r="AC33" s="190">
        <f t="shared" ca="1" si="14"/>
        <v>1.3265239573493357E-2</v>
      </c>
      <c r="AD33" s="190">
        <f t="shared" ca="1" si="14"/>
        <v>1.3075000606876882E-2</v>
      </c>
      <c r="AE33" s="190">
        <f t="shared" ca="1" si="14"/>
        <v>1.3393334216078374E-2</v>
      </c>
      <c r="AF33" s="190">
        <f t="shared" ca="1" si="14"/>
        <v>1.3418672655286784E-2</v>
      </c>
      <c r="AG33" s="190">
        <f t="shared" ca="1" si="14"/>
        <v>1.3163982184170864E-2</v>
      </c>
      <c r="AH33" s="190">
        <f t="shared" ca="1" si="14"/>
        <v>1.3278001819106731E-2</v>
      </c>
      <c r="AI33" s="190">
        <f t="shared" ca="1" si="14"/>
        <v>1.2917756754042681E-2</v>
      </c>
      <c r="AJ33" s="190">
        <f t="shared" ca="1" si="14"/>
        <v>1.3383490356007832E-2</v>
      </c>
      <c r="AK33" s="190">
        <f t="shared" ca="1" si="14"/>
        <v>1.3055039204414479E-2</v>
      </c>
      <c r="AL33" s="190">
        <f t="shared" ca="1" si="14"/>
        <v>1.3033194015966192E-2</v>
      </c>
      <c r="AM33" s="190">
        <f t="shared" ca="1" si="14"/>
        <v>1.3573036435810117E-2</v>
      </c>
      <c r="AN33" s="264">
        <f t="shared" ca="1" si="7"/>
        <v>1.3048950581105591E-2</v>
      </c>
      <c r="AO33" s="264">
        <f t="shared" ca="1" si="8"/>
        <v>1.3219104338159487E-2</v>
      </c>
      <c r="AP33" s="264">
        <f t="shared" ca="1" si="4"/>
        <v>1.3219104338159487E-2</v>
      </c>
      <c r="AQ33" s="264">
        <f t="shared" ca="1" si="9"/>
        <v>1.3219104338159487E-2</v>
      </c>
      <c r="AR33" s="264">
        <f t="shared" ca="1" si="9"/>
        <v>1.3219104338159487E-2</v>
      </c>
      <c r="AS33" s="264">
        <f t="shared" ca="1" si="10"/>
        <v>1.3048950581105591E-2</v>
      </c>
      <c r="AT33" s="264">
        <f t="shared" ca="1" si="11"/>
        <v>1.3219104338159487E-2</v>
      </c>
      <c r="AU33" s="190"/>
      <c r="AV33" s="190"/>
      <c r="AW33" s="190"/>
      <c r="AX33" s="190"/>
      <c r="AY33" s="190"/>
      <c r="AZ33" s="190"/>
      <c r="BA33" s="190"/>
    </row>
    <row r="34" spans="1:53" s="111" customFormat="1" ht="14.25" x14ac:dyDescent="0.45">
      <c r="A34" s="111">
        <v>10</v>
      </c>
      <c r="B34" s="111">
        <v>75</v>
      </c>
      <c r="C34" s="228"/>
      <c r="D34" s="228"/>
      <c r="E34" s="186" t="s">
        <v>29</v>
      </c>
      <c r="F34" s="175"/>
      <c r="G34" s="269" t="s">
        <v>298</v>
      </c>
      <c r="H34" s="219" t="s">
        <v>182</v>
      </c>
      <c r="I34" s="219" t="s">
        <v>288</v>
      </c>
      <c r="J34" s="190">
        <f t="shared" ca="1" si="1"/>
        <v>0.13817567448691875</v>
      </c>
      <c r="K34" s="190">
        <f t="shared" ca="1" si="14"/>
        <v>0.13890587662673184</v>
      </c>
      <c r="L34" s="190">
        <f t="shared" ca="1" si="14"/>
        <v>0.13532046338752257</v>
      </c>
      <c r="M34" s="190">
        <f t="shared" ca="1" si="14"/>
        <v>0.13906643250977646</v>
      </c>
      <c r="N34" s="190">
        <f t="shared" ca="1" si="14"/>
        <v>0.13511458333333332</v>
      </c>
      <c r="O34" s="190">
        <f t="shared" ca="1" si="14"/>
        <v>0.13834299599184829</v>
      </c>
      <c r="P34" s="190">
        <f t="shared" ca="1" si="14"/>
        <v>0.13843664626828056</v>
      </c>
      <c r="Q34" s="190">
        <f t="shared" ca="1" si="14"/>
        <v>0.14005431840341628</v>
      </c>
      <c r="R34" s="190">
        <f t="shared" ca="1" si="14"/>
        <v>0.1387911653797001</v>
      </c>
      <c r="S34" s="190">
        <f t="shared" ca="1" si="14"/>
        <v>0.13584593532386049</v>
      </c>
      <c r="T34" s="190">
        <f t="shared" ca="1" si="14"/>
        <v>0.14110831712666855</v>
      </c>
      <c r="U34" s="190">
        <f t="shared" ca="1" si="14"/>
        <v>0.1373429261338657</v>
      </c>
      <c r="V34" s="190">
        <f t="shared" ca="1" si="14"/>
        <v>0.1351664243667508</v>
      </c>
      <c r="W34" s="190">
        <f t="shared" ca="1" si="14"/>
        <v>0.13565472273622531</v>
      </c>
      <c r="X34" s="190">
        <f t="shared" ca="1" si="14"/>
        <v>0.14396579596485651</v>
      </c>
      <c r="Y34" s="190">
        <f t="shared" ca="1" si="14"/>
        <v>0.15005123149957017</v>
      </c>
      <c r="Z34" s="190">
        <f t="shared" ca="1" si="14"/>
        <v>0.13569629046570952</v>
      </c>
      <c r="AA34" s="190">
        <f t="shared" ca="1" si="14"/>
        <v>0.1381788092076387</v>
      </c>
      <c r="AB34" s="190">
        <f t="shared" ca="1" si="14"/>
        <v>0.13942669430640064</v>
      </c>
      <c r="AC34" s="190">
        <f t="shared" ca="1" si="14"/>
        <v>0.13844899399026378</v>
      </c>
      <c r="AD34" s="190">
        <f t="shared" ca="1" si="14"/>
        <v>0.13511458333333332</v>
      </c>
      <c r="AE34" s="190">
        <f t="shared" ca="1" si="14"/>
        <v>0.13902651314081688</v>
      </c>
      <c r="AF34" s="190">
        <f t="shared" ca="1" si="14"/>
        <v>0.14502934011522764</v>
      </c>
      <c r="AG34" s="190">
        <f t="shared" ca="1" si="14"/>
        <v>0.13791816868898776</v>
      </c>
      <c r="AH34" s="190">
        <f t="shared" ca="1" si="14"/>
        <v>0.13563458556770791</v>
      </c>
      <c r="AI34" s="190">
        <f t="shared" ca="1" si="14"/>
        <v>0.13578978601426966</v>
      </c>
      <c r="AJ34" s="190">
        <f t="shared" ca="1" si="14"/>
        <v>0.14225218054405425</v>
      </c>
      <c r="AK34" s="190">
        <f t="shared" ca="1" si="14"/>
        <v>0.13609493227246117</v>
      </c>
      <c r="AL34" s="190">
        <f t="shared" ca="1" si="14"/>
        <v>0.13708461691003782</v>
      </c>
      <c r="AM34" s="190">
        <f t="shared" ca="1" si="14"/>
        <v>0.14327421095928444</v>
      </c>
      <c r="AN34" s="264">
        <f t="shared" ca="1" si="7"/>
        <v>0.1351664243667508</v>
      </c>
      <c r="AO34" s="264">
        <f t="shared" ca="1" si="8"/>
        <v>0.13569629046570952</v>
      </c>
      <c r="AP34" s="264">
        <f t="shared" ca="1" si="4"/>
        <v>0.13569629046570952</v>
      </c>
      <c r="AQ34" s="264">
        <f t="shared" ca="1" si="9"/>
        <v>0.13569629046570952</v>
      </c>
      <c r="AR34" s="264">
        <f t="shared" ca="1" si="9"/>
        <v>0.13569629046570952</v>
      </c>
      <c r="AS34" s="264">
        <f t="shared" ca="1" si="10"/>
        <v>0.1351664243667508</v>
      </c>
      <c r="AT34" s="264">
        <f t="shared" ca="1" si="11"/>
        <v>0.13569629046570952</v>
      </c>
      <c r="AU34" s="190"/>
      <c r="AV34" s="190"/>
      <c r="AW34" s="190"/>
      <c r="AX34" s="190"/>
      <c r="AY34" s="190"/>
      <c r="AZ34" s="190"/>
      <c r="BA34" s="190"/>
    </row>
    <row r="35" spans="1:53" s="111" customFormat="1" ht="14.25" x14ac:dyDescent="0.45">
      <c r="A35" s="111">
        <v>11</v>
      </c>
      <c r="B35" s="111">
        <v>75</v>
      </c>
      <c r="C35" s="228"/>
      <c r="D35" s="228"/>
      <c r="E35" s="186" t="s">
        <v>30</v>
      </c>
      <c r="F35" s="175"/>
      <c r="G35" s="269" t="s">
        <v>298</v>
      </c>
      <c r="H35" s="219" t="s">
        <v>182</v>
      </c>
      <c r="I35" s="219" t="s">
        <v>288</v>
      </c>
      <c r="J35" s="190">
        <f t="shared" ca="1" si="1"/>
        <v>6.5194289404050795E-2</v>
      </c>
      <c r="K35" s="190">
        <f t="shared" ca="1" si="14"/>
        <v>6.5538814660056982E-2</v>
      </c>
      <c r="L35" s="190">
        <f t="shared" ca="1" si="14"/>
        <v>6.3847138688739369E-2</v>
      </c>
      <c r="M35" s="190">
        <f t="shared" ca="1" si="14"/>
        <v>6.5614568418767422E-2</v>
      </c>
      <c r="N35" s="190">
        <f t="shared" ca="1" si="14"/>
        <v>6.3750000000000001E-2</v>
      </c>
      <c r="O35" s="190">
        <f t="shared" ca="1" si="14"/>
        <v>6.5273235330360946E-2</v>
      </c>
      <c r="P35" s="190">
        <f t="shared" ca="1" si="14"/>
        <v>6.5317421568258205E-2</v>
      </c>
      <c r="Q35" s="190">
        <f t="shared" ca="1" si="14"/>
        <v>6.6080674476054882E-2</v>
      </c>
      <c r="R35" s="190">
        <f t="shared" ca="1" si="14"/>
        <v>6.5484691398023653E-2</v>
      </c>
      <c r="S35" s="190">
        <f t="shared" ca="1" si="14"/>
        <v>6.4095067780589501E-2</v>
      </c>
      <c r="T35" s="190">
        <f t="shared" ca="1" si="14"/>
        <v>6.6577974004719126E-2</v>
      </c>
      <c r="U35" s="190">
        <f t="shared" ca="1" si="14"/>
        <v>6.480138061361948E-2</v>
      </c>
      <c r="V35" s="190">
        <f t="shared" ca="1" si="14"/>
        <v>6.3774459727431593E-2</v>
      </c>
      <c r="W35" s="190">
        <f t="shared" ca="1" si="14"/>
        <v>6.4004849521679064E-2</v>
      </c>
      <c r="X35" s="190">
        <f t="shared" ca="1" si="14"/>
        <v>6.7926194688529937E-2</v>
      </c>
      <c r="Y35" s="190">
        <f t="shared" ca="1" si="14"/>
        <v>7.0797435569915163E-2</v>
      </c>
      <c r="Z35" s="190">
        <f t="shared" ca="1" si="14"/>
        <v>6.4024462080806616E-2</v>
      </c>
      <c r="AA35" s="190">
        <f t="shared" ca="1" si="14"/>
        <v>6.5195768433486165E-2</v>
      </c>
      <c r="AB35" s="190">
        <f t="shared" ca="1" si="14"/>
        <v>6.578454777235157E-2</v>
      </c>
      <c r="AC35" s="190">
        <f t="shared" ca="1" si="14"/>
        <v>6.5323247492129727E-2</v>
      </c>
      <c r="AD35" s="190">
        <f t="shared" ca="1" si="14"/>
        <v>6.3750000000000001E-2</v>
      </c>
      <c r="AE35" s="190">
        <f t="shared" ca="1" si="14"/>
        <v>6.5595733591997496E-2</v>
      </c>
      <c r="AF35" s="190">
        <f t="shared" ca="1" si="14"/>
        <v>6.8427997957381345E-2</v>
      </c>
      <c r="AG35" s="190">
        <f t="shared" ca="1" si="14"/>
        <v>6.5072792566232773E-2</v>
      </c>
      <c r="AH35" s="190">
        <f t="shared" ca="1" si="14"/>
        <v>6.3995348367463761E-2</v>
      </c>
      <c r="AI35" s="190">
        <f t="shared" ca="1" si="14"/>
        <v>6.4068575314727511E-2</v>
      </c>
      <c r="AJ35" s="190">
        <f t="shared" ca="1" si="14"/>
        <v>6.7117673651192075E-2</v>
      </c>
      <c r="AK35" s="190">
        <f t="shared" ca="1" si="14"/>
        <v>6.4212549958173035E-2</v>
      </c>
      <c r="AL35" s="190">
        <f t="shared" ca="1" si="14"/>
        <v>6.4679504701983775E-2</v>
      </c>
      <c r="AM35" s="190">
        <f t="shared" ca="1" si="14"/>
        <v>6.7599889836621768E-2</v>
      </c>
      <c r="AN35" s="264">
        <f t="shared" ca="1" si="7"/>
        <v>6.3774459727431593E-2</v>
      </c>
      <c r="AO35" s="264">
        <f t="shared" ca="1" si="8"/>
        <v>6.4024462080806616E-2</v>
      </c>
      <c r="AP35" s="264">
        <f t="shared" ca="1" si="4"/>
        <v>6.4024462080806616E-2</v>
      </c>
      <c r="AQ35" s="264">
        <f t="shared" ca="1" si="9"/>
        <v>6.4024462080806616E-2</v>
      </c>
      <c r="AR35" s="264">
        <f t="shared" ca="1" si="9"/>
        <v>6.4024462080806616E-2</v>
      </c>
      <c r="AS35" s="264">
        <f t="shared" ca="1" si="10"/>
        <v>6.3774459727431593E-2</v>
      </c>
      <c r="AT35" s="264">
        <f t="shared" ca="1" si="11"/>
        <v>6.4024462080806616E-2</v>
      </c>
      <c r="AU35" s="190"/>
      <c r="AV35" s="190"/>
      <c r="AW35" s="190"/>
      <c r="AX35" s="190"/>
      <c r="AY35" s="190"/>
      <c r="AZ35" s="190"/>
      <c r="BA35" s="190"/>
    </row>
    <row r="36" spans="1:53" s="111" customFormat="1" ht="14.25" x14ac:dyDescent="0.45">
      <c r="A36" s="111">
        <v>12</v>
      </c>
      <c r="B36" s="111">
        <v>75</v>
      </c>
      <c r="C36" s="228"/>
      <c r="D36" s="228"/>
      <c r="E36" s="186" t="s">
        <v>31</v>
      </c>
      <c r="F36" s="175"/>
      <c r="G36" s="269" t="s">
        <v>298</v>
      </c>
      <c r="H36" s="219" t="s">
        <v>182</v>
      </c>
      <c r="I36" s="219" t="s">
        <v>288</v>
      </c>
      <c r="J36" s="190">
        <f t="shared" ref="J36:J67" ca="1" si="15">INDIRECT(ADDRESS($B36,$A36,,,J$3))</f>
        <v>1.3944334122533084E-2</v>
      </c>
      <c r="K36" s="190">
        <f t="shared" ca="1" si="14"/>
        <v>1.4018024246734408E-2</v>
      </c>
      <c r="L36" s="190">
        <f t="shared" ca="1" si="14"/>
        <v>1.3656193552869251E-2</v>
      </c>
      <c r="M36" s="190">
        <f t="shared" ca="1" si="14"/>
        <v>1.403422713401414E-2</v>
      </c>
      <c r="N36" s="190">
        <f t="shared" ca="1" si="14"/>
        <v>1.3635416666666667E-2</v>
      </c>
      <c r="O36" s="190">
        <f t="shared" ca="1" si="14"/>
        <v>1.396121977899387E-2</v>
      </c>
      <c r="P36" s="190">
        <f t="shared" ca="1" si="14"/>
        <v>1.3970670724321892E-2</v>
      </c>
      <c r="Q36" s="190">
        <f t="shared" ca="1" si="14"/>
        <v>1.4133922040711736E-2</v>
      </c>
      <c r="R36" s="190">
        <f t="shared" ca="1" si="14"/>
        <v>1.4006447882355061E-2</v>
      </c>
      <c r="S36" s="190">
        <f t="shared" ca="1" si="14"/>
        <v>1.3709222830848309E-2</v>
      </c>
      <c r="T36" s="190">
        <f t="shared" ca="1" si="14"/>
        <v>1.42402888843427E-2</v>
      </c>
      <c r="U36" s="190">
        <f t="shared" ca="1" si="14"/>
        <v>1.3860295297913054E-2</v>
      </c>
      <c r="V36" s="190">
        <f t="shared" ca="1" si="14"/>
        <v>1.3640648330589531E-2</v>
      </c>
      <c r="W36" s="190">
        <f t="shared" ca="1" si="14"/>
        <v>1.3689926147692464E-2</v>
      </c>
      <c r="X36" s="190">
        <f t="shared" ca="1" si="14"/>
        <v>1.4528658308380012E-2</v>
      </c>
      <c r="Y36" s="190">
        <f t="shared" ca="1" si="14"/>
        <v>1.5142784830231851E-2</v>
      </c>
      <c r="Z36" s="190">
        <f t="shared" ca="1" si="14"/>
        <v>1.3694121056172522E-2</v>
      </c>
      <c r="AA36" s="190">
        <f t="shared" ca="1" si="14"/>
        <v>1.3944650470495652E-2</v>
      </c>
      <c r="AB36" s="190">
        <f t="shared" ca="1" si="14"/>
        <v>1.4070583829086304E-2</v>
      </c>
      <c r="AC36" s="190">
        <f t="shared" ca="1" si="14"/>
        <v>1.3971916824705524E-2</v>
      </c>
      <c r="AD36" s="190">
        <f t="shared" ca="1" si="14"/>
        <v>1.3635416666666667E-2</v>
      </c>
      <c r="AE36" s="190">
        <f t="shared" ca="1" si="14"/>
        <v>1.4030198573843909E-2</v>
      </c>
      <c r="AF36" s="190">
        <f t="shared" ca="1" si="14"/>
        <v>1.4635988451995451E-2</v>
      </c>
      <c r="AG36" s="190">
        <f t="shared" ca="1" si="14"/>
        <v>1.3918347298888675E-2</v>
      </c>
      <c r="AH36" s="190">
        <f t="shared" ca="1" si="14"/>
        <v>1.3687893956374195E-2</v>
      </c>
      <c r="AI36" s="190">
        <f t="shared" ca="1" si="14"/>
        <v>1.3703556386761162E-2</v>
      </c>
      <c r="AJ36" s="190">
        <f t="shared" ca="1" si="14"/>
        <v>1.4355724642060525E-2</v>
      </c>
      <c r="AK36" s="190">
        <f t="shared" ca="1" si="14"/>
        <v>1.3734350963275899E-2</v>
      </c>
      <c r="AL36" s="190">
        <f t="shared" ca="1" si="14"/>
        <v>1.383422739459097E-2</v>
      </c>
      <c r="AM36" s="190">
        <f t="shared" ca="1" si="14"/>
        <v>1.4458865326166321E-2</v>
      </c>
      <c r="AN36" s="264">
        <f t="shared" ca="1" si="7"/>
        <v>1.3640648330589531E-2</v>
      </c>
      <c r="AO36" s="264">
        <f t="shared" ca="1" si="8"/>
        <v>1.3694121056172522E-2</v>
      </c>
      <c r="AP36" s="264">
        <f t="shared" ca="1" si="4"/>
        <v>1.3694121056172522E-2</v>
      </c>
      <c r="AQ36" s="264">
        <f t="shared" ca="1" si="9"/>
        <v>1.3694121056172522E-2</v>
      </c>
      <c r="AR36" s="264">
        <f t="shared" ca="1" si="9"/>
        <v>1.3694121056172522E-2</v>
      </c>
      <c r="AS36" s="264">
        <f t="shared" ca="1" si="10"/>
        <v>1.3640648330589531E-2</v>
      </c>
      <c r="AT36" s="264">
        <f t="shared" ca="1" si="11"/>
        <v>1.3694121056172522E-2</v>
      </c>
      <c r="AU36" s="190"/>
      <c r="AV36" s="190"/>
      <c r="AW36" s="190"/>
      <c r="AX36" s="190"/>
      <c r="AY36" s="190"/>
      <c r="AZ36" s="190"/>
      <c r="BA36" s="190"/>
    </row>
    <row r="37" spans="1:53" s="111" customFormat="1" ht="14.25" x14ac:dyDescent="0.45">
      <c r="A37" s="111">
        <v>13</v>
      </c>
      <c r="B37" s="111">
        <v>75</v>
      </c>
      <c r="C37" s="228"/>
      <c r="D37" s="228"/>
      <c r="E37" s="186" t="s">
        <v>32</v>
      </c>
      <c r="F37" s="175"/>
      <c r="G37" s="269" t="s">
        <v>298</v>
      </c>
      <c r="H37" s="219" t="s">
        <v>182</v>
      </c>
      <c r="I37" s="219" t="s">
        <v>288</v>
      </c>
      <c r="J37" s="190">
        <f t="shared" ca="1" si="15"/>
        <v>0.12901685461593443</v>
      </c>
      <c r="K37" s="190">
        <f t="shared" ca="1" si="14"/>
        <v>0.12840117467820375</v>
      </c>
      <c r="L37" s="190">
        <f t="shared" ca="1" si="14"/>
        <v>0.12536952705264923</v>
      </c>
      <c r="M37" s="190">
        <f t="shared" ca="1" si="14"/>
        <v>0.12905769455737157</v>
      </c>
      <c r="N37" s="190">
        <f t="shared" ca="1" si="14"/>
        <v>0.11502549500950011</v>
      </c>
      <c r="O37" s="190">
        <f t="shared" ca="1" si="14"/>
        <v>0.12935777644981789</v>
      </c>
      <c r="P37" s="190">
        <f t="shared" ca="1" si="14"/>
        <v>0.12908427015670157</v>
      </c>
      <c r="Q37" s="190">
        <f t="shared" ca="1" si="14"/>
        <v>0.12901102479375925</v>
      </c>
      <c r="R37" s="190">
        <f t="shared" ca="1" si="14"/>
        <v>0.13012922803382113</v>
      </c>
      <c r="S37" s="190">
        <f t="shared" ca="1" si="14"/>
        <v>0.12412888214694151</v>
      </c>
      <c r="T37" s="190">
        <f t="shared" ca="1" si="14"/>
        <v>0.1304802499829221</v>
      </c>
      <c r="U37" s="190">
        <f t="shared" ca="1" si="14"/>
        <v>0.12705123396110718</v>
      </c>
      <c r="V37" s="190">
        <f t="shared" ca="1" si="14"/>
        <v>0.12107029080307366</v>
      </c>
      <c r="W37" s="190">
        <f t="shared" ca="1" si="14"/>
        <v>0.12728075258623944</v>
      </c>
      <c r="X37" s="190">
        <f t="shared" ca="1" si="14"/>
        <v>0.12992401491985117</v>
      </c>
      <c r="Y37" s="190">
        <f t="shared" ca="1" si="14"/>
        <v>0.13090272751671009</v>
      </c>
      <c r="Z37" s="190">
        <f t="shared" ca="1" si="14"/>
        <v>0.12326006848043154</v>
      </c>
      <c r="AA37" s="190">
        <f t="shared" ca="1" si="14"/>
        <v>0.13000554167639586</v>
      </c>
      <c r="AB37" s="190">
        <f t="shared" ca="1" si="14"/>
        <v>0.12922794598487167</v>
      </c>
      <c r="AC37" s="190">
        <f t="shared" ca="1" si="14"/>
        <v>0.13016999348828981</v>
      </c>
      <c r="AD37" s="190">
        <f t="shared" ca="1" si="14"/>
        <v>0.1139175682445763</v>
      </c>
      <c r="AE37" s="190">
        <f t="shared" ca="1" si="14"/>
        <v>0.12833933326092384</v>
      </c>
      <c r="AF37" s="190">
        <f t="shared" ca="1" si="14"/>
        <v>0.13062819168946871</v>
      </c>
      <c r="AG37" s="190">
        <f t="shared" ca="1" si="14"/>
        <v>0.12950134030168345</v>
      </c>
      <c r="AH37" s="190">
        <f t="shared" ca="1" si="14"/>
        <v>0.12203742054528011</v>
      </c>
      <c r="AI37" s="190">
        <f t="shared" ca="1" si="14"/>
        <v>0.12725319385907086</v>
      </c>
      <c r="AJ37" s="190">
        <f t="shared" ca="1" si="14"/>
        <v>0.13053446267574081</v>
      </c>
      <c r="AK37" s="190">
        <f t="shared" ca="1" si="14"/>
        <v>0.12760609911124146</v>
      </c>
      <c r="AL37" s="190">
        <f t="shared" ca="1" si="14"/>
        <v>0.12874533989079601</v>
      </c>
      <c r="AM37" s="190">
        <f t="shared" ca="1" si="14"/>
        <v>0.12949198179446594</v>
      </c>
      <c r="AN37" s="264">
        <f t="shared" ca="1" si="7"/>
        <v>0.12107029080307366</v>
      </c>
      <c r="AO37" s="264">
        <f t="shared" ca="1" si="8"/>
        <v>0.12326006848043154</v>
      </c>
      <c r="AP37" s="264">
        <f t="shared" ca="1" si="4"/>
        <v>0.12326006848043154</v>
      </c>
      <c r="AQ37" s="264">
        <f t="shared" ca="1" si="9"/>
        <v>0.12326006848043154</v>
      </c>
      <c r="AR37" s="264">
        <f t="shared" ca="1" si="9"/>
        <v>0.12326006848043154</v>
      </c>
      <c r="AS37" s="264">
        <f t="shared" ca="1" si="10"/>
        <v>0.12107029080307366</v>
      </c>
      <c r="AT37" s="264">
        <f t="shared" ca="1" si="11"/>
        <v>0.12326006848043154</v>
      </c>
      <c r="AU37" s="190"/>
      <c r="AV37" s="190"/>
      <c r="AW37" s="190"/>
      <c r="AX37" s="190"/>
      <c r="AY37" s="190"/>
      <c r="AZ37" s="190"/>
      <c r="BA37" s="190"/>
    </row>
    <row r="38" spans="1:53" s="111" customFormat="1" ht="14.25" x14ac:dyDescent="0.45">
      <c r="A38" s="111">
        <v>14</v>
      </c>
      <c r="B38" s="111">
        <v>75</v>
      </c>
      <c r="C38" s="228"/>
      <c r="D38" s="228"/>
      <c r="E38" s="186" t="s">
        <v>33</v>
      </c>
      <c r="F38" s="175"/>
      <c r="G38" s="269" t="s">
        <v>298</v>
      </c>
      <c r="H38" s="219" t="s">
        <v>182</v>
      </c>
      <c r="I38" s="219" t="s">
        <v>288</v>
      </c>
      <c r="J38" s="190">
        <f t="shared" ca="1" si="15"/>
        <v>6.087295892757065E-2</v>
      </c>
      <c r="K38" s="190">
        <f t="shared" ca="1" si="14"/>
        <v>6.0582467738077801E-2</v>
      </c>
      <c r="L38" s="190">
        <f t="shared" ca="1" si="14"/>
        <v>5.915207043113202E-2</v>
      </c>
      <c r="M38" s="190">
        <f t="shared" ca="1" si="14"/>
        <v>6.0892228100463658E-2</v>
      </c>
      <c r="N38" s="190">
        <f t="shared" ca="1" si="14"/>
        <v>5.4271531066081333E-2</v>
      </c>
      <c r="O38" s="190">
        <f t="shared" ca="1" si="14"/>
        <v>6.1033813265969135E-2</v>
      </c>
      <c r="P38" s="190">
        <f t="shared" ca="1" si="14"/>
        <v>6.0904767046412282E-2</v>
      </c>
      <c r="Q38" s="190">
        <f t="shared" ca="1" si="14"/>
        <v>6.0870208290633478E-2</v>
      </c>
      <c r="R38" s="190">
        <f t="shared" ca="1" si="14"/>
        <v>6.139780090717642E-2</v>
      </c>
      <c r="S38" s="190">
        <f t="shared" ca="1" si="14"/>
        <v>5.8566707172868882E-2</v>
      </c>
      <c r="T38" s="190">
        <f t="shared" ca="1" si="14"/>
        <v>6.1563420699674923E-2</v>
      </c>
      <c r="U38" s="190">
        <f t="shared" ca="1" si="14"/>
        <v>5.9945536338137081E-2</v>
      </c>
      <c r="V38" s="190">
        <f t="shared" ca="1" si="14"/>
        <v>5.7123597233429267E-2</v>
      </c>
      <c r="W38" s="190">
        <f t="shared" ca="1" si="14"/>
        <v>6.0053828218933444E-2</v>
      </c>
      <c r="X38" s="190">
        <f t="shared" ca="1" si="14"/>
        <v>6.130097689534264E-2</v>
      </c>
      <c r="Y38" s="190">
        <f t="shared" ca="1" si="14"/>
        <v>6.1762754791632568E-2</v>
      </c>
      <c r="Z38" s="190">
        <f t="shared" ca="1" si="14"/>
        <v>5.8156781982903485E-2</v>
      </c>
      <c r="AA38" s="190">
        <f t="shared" ca="1" si="14"/>
        <v>6.1339442992794924E-2</v>
      </c>
      <c r="AB38" s="190">
        <f t="shared" ca="1" si="14"/>
        <v>6.0972556427986643E-2</v>
      </c>
      <c r="AC38" s="190">
        <f t="shared" ca="1" si="14"/>
        <v>6.1417034935497175E-2</v>
      </c>
      <c r="AD38" s="190">
        <f t="shared" ca="1" si="14"/>
        <v>5.3748787114085816E-2</v>
      </c>
      <c r="AE38" s="190">
        <f t="shared" ca="1" si="14"/>
        <v>6.0553289611969319E-2</v>
      </c>
      <c r="AF38" s="190">
        <f t="shared" ca="1" si="14"/>
        <v>6.1633222815476729E-2</v>
      </c>
      <c r="AG38" s="190">
        <f t="shared" ca="1" si="14"/>
        <v>6.1101549814686823E-2</v>
      </c>
      <c r="AH38" s="190">
        <f t="shared" ca="1" si="14"/>
        <v>5.7579910086894948E-2</v>
      </c>
      <c r="AI38" s="190">
        <f t="shared" ca="1" si="14"/>
        <v>6.004082541188141E-2</v>
      </c>
      <c r="AJ38" s="190">
        <f t="shared" ca="1" si="14"/>
        <v>6.1588999427610348E-2</v>
      </c>
      <c r="AK38" s="190">
        <f t="shared" ca="1" si="14"/>
        <v>6.0207333787741728E-2</v>
      </c>
      <c r="AL38" s="190">
        <f t="shared" ca="1" si="14"/>
        <v>6.0744852373114784E-2</v>
      </c>
      <c r="AM38" s="190">
        <f t="shared" ca="1" si="14"/>
        <v>6.1097134267375813E-2</v>
      </c>
      <c r="AN38" s="264">
        <f t="shared" ca="1" si="7"/>
        <v>5.7123597233429267E-2</v>
      </c>
      <c r="AO38" s="264">
        <f t="shared" ca="1" si="8"/>
        <v>5.8156781982903485E-2</v>
      </c>
      <c r="AP38" s="264">
        <f t="shared" ca="1" si="4"/>
        <v>5.8156781982903485E-2</v>
      </c>
      <c r="AQ38" s="264">
        <f t="shared" ca="1" si="9"/>
        <v>5.8156781982903485E-2</v>
      </c>
      <c r="AR38" s="264">
        <f t="shared" ca="1" si="9"/>
        <v>5.8156781982903485E-2</v>
      </c>
      <c r="AS38" s="264">
        <f t="shared" ca="1" si="10"/>
        <v>5.7123597233429267E-2</v>
      </c>
      <c r="AT38" s="264">
        <f t="shared" ca="1" si="11"/>
        <v>5.8156781982903485E-2</v>
      </c>
      <c r="AU38" s="190"/>
      <c r="AV38" s="190"/>
      <c r="AW38" s="190"/>
      <c r="AX38" s="190"/>
      <c r="AY38" s="190"/>
      <c r="AZ38" s="190"/>
      <c r="BA38" s="190"/>
    </row>
    <row r="39" spans="1:53" s="111" customFormat="1" ht="14.25" x14ac:dyDescent="0.45">
      <c r="A39" s="111">
        <v>15</v>
      </c>
      <c r="B39" s="111">
        <v>75</v>
      </c>
      <c r="C39" s="228"/>
      <c r="D39" s="228"/>
      <c r="E39" s="186" t="s">
        <v>34</v>
      </c>
      <c r="F39" s="175"/>
      <c r="G39" s="269" t="s">
        <v>298</v>
      </c>
      <c r="H39" s="219" t="s">
        <v>182</v>
      </c>
      <c r="I39" s="219" t="s">
        <v>288</v>
      </c>
      <c r="J39" s="190">
        <f t="shared" ca="1" si="15"/>
        <v>1.3020049548397054E-2</v>
      </c>
      <c r="K39" s="190">
        <f t="shared" ca="1" si="14"/>
        <v>1.2957916710644415E-2</v>
      </c>
      <c r="L39" s="190">
        <f t="shared" ca="1" si="14"/>
        <v>1.2651970619992126E-2</v>
      </c>
      <c r="M39" s="190">
        <f t="shared" ca="1" si="14"/>
        <v>1.3024171010376949E-2</v>
      </c>
      <c r="N39" s="190">
        <f t="shared" ca="1" si="14"/>
        <v>1.1608077478022949E-2</v>
      </c>
      <c r="O39" s="190">
        <f t="shared" ca="1" si="14"/>
        <v>1.3054454504110065E-2</v>
      </c>
      <c r="P39" s="190">
        <f t="shared" ca="1" si="14"/>
        <v>1.3026852951593736E-2</v>
      </c>
      <c r="Q39" s="190">
        <f t="shared" ca="1" si="14"/>
        <v>1.3019461217718827E-2</v>
      </c>
      <c r="R39" s="190">
        <f t="shared" ca="1" si="14"/>
        <v>1.3132307416257177E-2</v>
      </c>
      <c r="S39" s="190">
        <f t="shared" ca="1" si="14"/>
        <v>1.2526767923085842E-2</v>
      </c>
      <c r="T39" s="190">
        <f t="shared" ca="1" si="14"/>
        <v>1.3167731649652691E-2</v>
      </c>
      <c r="U39" s="190">
        <f t="shared" ca="1" si="14"/>
        <v>1.2821684161212652E-2</v>
      </c>
      <c r="V39" s="190">
        <f t="shared" ca="1" si="14"/>
        <v>1.2218102741594591E-2</v>
      </c>
      <c r="W39" s="190">
        <f t="shared" ca="1" si="14"/>
        <v>1.2844846591271872E-2</v>
      </c>
      <c r="X39" s="190">
        <f t="shared" ca="1" si="14"/>
        <v>1.3111597835948285E-2</v>
      </c>
      <c r="Y39" s="190">
        <f t="shared" ca="1" si="14"/>
        <v>1.3210366997099184E-2</v>
      </c>
      <c r="Z39" s="190">
        <f t="shared" ca="1" si="14"/>
        <v>1.2439089479676578E-2</v>
      </c>
      <c r="AA39" s="190">
        <f t="shared" ca="1" si="14"/>
        <v>1.3119825306792246E-2</v>
      </c>
      <c r="AB39" s="190">
        <f t="shared" ca="1" si="14"/>
        <v>1.3041352347097142E-2</v>
      </c>
      <c r="AC39" s="190">
        <f t="shared" ca="1" si="14"/>
        <v>1.3136421361203561E-2</v>
      </c>
      <c r="AD39" s="190">
        <f t="shared" ca="1" si="14"/>
        <v>1.1496268354957245E-2</v>
      </c>
      <c r="AE39" s="190">
        <f t="shared" ref="K39:AM48" ca="1" si="16">INDIRECT(ADDRESS($B39,$A39,,,AE$3))</f>
        <v>1.2951675833671211E-2</v>
      </c>
      <c r="AF39" s="190">
        <f t="shared" ca="1" si="16"/>
        <v>1.3182661546643631E-2</v>
      </c>
      <c r="AG39" s="190">
        <f t="shared" ca="1" si="16"/>
        <v>1.3068942599252458E-2</v>
      </c>
      <c r="AH39" s="190">
        <f t="shared" ca="1" si="16"/>
        <v>1.2315702990808086E-2</v>
      </c>
      <c r="AI39" s="190">
        <f t="shared" ca="1" si="16"/>
        <v>1.2842065435319079E-2</v>
      </c>
      <c r="AJ39" s="190">
        <f t="shared" ca="1" si="16"/>
        <v>1.3173202655349991E-2</v>
      </c>
      <c r="AK39" s="190">
        <f t="shared" ca="1" si="16"/>
        <v>1.2877679726822532E-2</v>
      </c>
      <c r="AL39" s="190">
        <f t="shared" ca="1" si="16"/>
        <v>1.2992648979805104E-2</v>
      </c>
      <c r="AM39" s="190">
        <f t="shared" ca="1" si="16"/>
        <v>1.306799816274427E-2</v>
      </c>
      <c r="AN39" s="264">
        <f t="shared" ca="1" si="7"/>
        <v>1.2218102741594591E-2</v>
      </c>
      <c r="AO39" s="264">
        <f t="shared" ca="1" si="8"/>
        <v>1.2439089479676578E-2</v>
      </c>
      <c r="AP39" s="264">
        <f t="shared" ca="1" si="4"/>
        <v>1.2439089479676578E-2</v>
      </c>
      <c r="AQ39" s="264">
        <f t="shared" ca="1" si="9"/>
        <v>1.2439089479676578E-2</v>
      </c>
      <c r="AR39" s="264">
        <f t="shared" ca="1" si="9"/>
        <v>1.2439089479676578E-2</v>
      </c>
      <c r="AS39" s="264">
        <f t="shared" ca="1" si="10"/>
        <v>1.2218102741594591E-2</v>
      </c>
      <c r="AT39" s="264">
        <f t="shared" ca="1" si="11"/>
        <v>1.2439089479676578E-2</v>
      </c>
      <c r="AU39" s="190"/>
      <c r="AV39" s="190"/>
      <c r="AW39" s="190"/>
      <c r="AX39" s="190"/>
      <c r="AY39" s="190"/>
      <c r="AZ39" s="190"/>
      <c r="BA39" s="190"/>
    </row>
    <row r="40" spans="1:53" s="111" customFormat="1" ht="14.25" x14ac:dyDescent="0.45">
      <c r="A40" s="111">
        <v>4</v>
      </c>
      <c r="B40" s="111">
        <v>100</v>
      </c>
      <c r="C40" s="228" t="s">
        <v>39</v>
      </c>
      <c r="D40" s="228"/>
      <c r="E40" s="186" t="s">
        <v>23</v>
      </c>
      <c r="F40" s="175"/>
      <c r="G40" s="269" t="s">
        <v>299</v>
      </c>
      <c r="H40" s="219" t="s">
        <v>182</v>
      </c>
      <c r="I40" s="219" t="s">
        <v>288</v>
      </c>
      <c r="J40" s="190">
        <f t="shared" ca="1" si="15"/>
        <v>0.24222222222222223</v>
      </c>
      <c r="K40" s="190">
        <f t="shared" ca="1" si="16"/>
        <v>0.24222222222222223</v>
      </c>
      <c r="L40" s="190">
        <f t="shared" ca="1" si="16"/>
        <v>0.24222222222222223</v>
      </c>
      <c r="M40" s="190">
        <f t="shared" ca="1" si="16"/>
        <v>0.24222222222222223</v>
      </c>
      <c r="N40" s="190">
        <f t="shared" ca="1" si="16"/>
        <v>0.24222222222222223</v>
      </c>
      <c r="O40" s="190">
        <f t="shared" ca="1" si="16"/>
        <v>0.24222222222222223</v>
      </c>
      <c r="P40" s="190">
        <f t="shared" ca="1" si="16"/>
        <v>0.24222222222222223</v>
      </c>
      <c r="Q40" s="190">
        <f t="shared" ca="1" si="16"/>
        <v>0.24222222222222223</v>
      </c>
      <c r="R40" s="190">
        <f t="shared" ca="1" si="16"/>
        <v>0.24222222222222223</v>
      </c>
      <c r="S40" s="190">
        <f t="shared" ca="1" si="16"/>
        <v>0.24222222222222223</v>
      </c>
      <c r="T40" s="190">
        <f t="shared" ca="1" si="16"/>
        <v>0.24222222222222223</v>
      </c>
      <c r="U40" s="190">
        <f t="shared" ca="1" si="16"/>
        <v>0.24222222222222223</v>
      </c>
      <c r="V40" s="190">
        <f t="shared" ca="1" si="16"/>
        <v>0.24222222222222223</v>
      </c>
      <c r="W40" s="190">
        <f t="shared" ca="1" si="16"/>
        <v>0.24222222222222223</v>
      </c>
      <c r="X40" s="190">
        <f t="shared" ca="1" si="16"/>
        <v>0.24222222222222223</v>
      </c>
      <c r="Y40" s="190">
        <f t="shared" ca="1" si="16"/>
        <v>0.24222222222222223</v>
      </c>
      <c r="Z40" s="190">
        <f t="shared" ca="1" si="16"/>
        <v>0.24222222222222223</v>
      </c>
      <c r="AA40" s="190">
        <f t="shared" ca="1" si="16"/>
        <v>0.24222222222222223</v>
      </c>
      <c r="AB40" s="190">
        <f t="shared" ca="1" si="16"/>
        <v>0.24222222222222223</v>
      </c>
      <c r="AC40" s="190">
        <f t="shared" ca="1" si="16"/>
        <v>0.24222222222222223</v>
      </c>
      <c r="AD40" s="190">
        <f t="shared" ca="1" si="16"/>
        <v>0.24222222222222223</v>
      </c>
      <c r="AE40" s="190">
        <f t="shared" ca="1" si="16"/>
        <v>0.24222222222222223</v>
      </c>
      <c r="AF40" s="190">
        <f t="shared" ca="1" si="16"/>
        <v>0.24222222222222223</v>
      </c>
      <c r="AG40" s="190">
        <f t="shared" ca="1" si="16"/>
        <v>0.24222222222222223</v>
      </c>
      <c r="AH40" s="190">
        <f t="shared" ca="1" si="16"/>
        <v>0.24222222222222223</v>
      </c>
      <c r="AI40" s="190">
        <f t="shared" ca="1" si="16"/>
        <v>0.24222222222222223</v>
      </c>
      <c r="AJ40" s="190">
        <f t="shared" ca="1" si="16"/>
        <v>0.24222222222222223</v>
      </c>
      <c r="AK40" s="190">
        <f t="shared" ca="1" si="16"/>
        <v>0.24222222222222223</v>
      </c>
      <c r="AL40" s="190">
        <f t="shared" ca="1" si="16"/>
        <v>0.24222222222222223</v>
      </c>
      <c r="AM40" s="190">
        <f t="shared" ca="1" si="16"/>
        <v>0.24222222222222223</v>
      </c>
      <c r="AN40" s="264">
        <f t="shared" ca="1" si="7"/>
        <v>0.24222222222222223</v>
      </c>
      <c r="AO40" s="264">
        <f t="shared" ca="1" si="8"/>
        <v>0.24222222222222223</v>
      </c>
      <c r="AP40" s="264">
        <f t="shared" ca="1" si="4"/>
        <v>0.24222222222222223</v>
      </c>
      <c r="AQ40" s="264">
        <f t="shared" ref="AQ40:AR91" ca="1" si="17">$AP40</f>
        <v>0.24222222222222223</v>
      </c>
      <c r="AR40" s="264">
        <f t="shared" ca="1" si="17"/>
        <v>0.24222222222222223</v>
      </c>
      <c r="AS40" s="264">
        <f t="shared" ca="1" si="10"/>
        <v>0.24222222222222223</v>
      </c>
      <c r="AT40" s="264">
        <f t="shared" ca="1" si="11"/>
        <v>0.24222222222222223</v>
      </c>
      <c r="AU40" s="190"/>
      <c r="AV40" s="190"/>
      <c r="AW40" s="190"/>
      <c r="AX40" s="190"/>
      <c r="AY40" s="190"/>
      <c r="AZ40" s="190"/>
      <c r="BA40" s="190"/>
    </row>
    <row r="41" spans="1:53" s="111" customFormat="1" ht="14.25" x14ac:dyDescent="0.45">
      <c r="A41" s="111">
        <v>5</v>
      </c>
      <c r="B41" s="111">
        <v>100</v>
      </c>
      <c r="C41" s="228"/>
      <c r="D41" s="228"/>
      <c r="E41" s="186" t="s">
        <v>24</v>
      </c>
      <c r="F41" s="175"/>
      <c r="G41" s="269" t="s">
        <v>299</v>
      </c>
      <c r="H41" s="219" t="s">
        <v>182</v>
      </c>
      <c r="I41" s="219" t="s">
        <v>288</v>
      </c>
      <c r="J41" s="190">
        <f t="shared" ca="1" si="15"/>
        <v>6.6666666666666652E-2</v>
      </c>
      <c r="K41" s="190">
        <f t="shared" ca="1" si="16"/>
        <v>6.6666666666666652E-2</v>
      </c>
      <c r="L41" s="190">
        <f t="shared" ca="1" si="16"/>
        <v>6.6666666666666652E-2</v>
      </c>
      <c r="M41" s="190">
        <f t="shared" ca="1" si="16"/>
        <v>6.6666666666666652E-2</v>
      </c>
      <c r="N41" s="190">
        <f t="shared" ca="1" si="16"/>
        <v>6.6666666666666652E-2</v>
      </c>
      <c r="O41" s="190">
        <f t="shared" ca="1" si="16"/>
        <v>6.6666666666666652E-2</v>
      </c>
      <c r="P41" s="190">
        <f t="shared" ca="1" si="16"/>
        <v>6.6666666666666652E-2</v>
      </c>
      <c r="Q41" s="190">
        <f t="shared" ca="1" si="16"/>
        <v>6.6666666666666652E-2</v>
      </c>
      <c r="R41" s="190">
        <f t="shared" ca="1" si="16"/>
        <v>6.6666666666666652E-2</v>
      </c>
      <c r="S41" s="190">
        <f t="shared" ca="1" si="16"/>
        <v>6.6666666666666652E-2</v>
      </c>
      <c r="T41" s="190">
        <f t="shared" ca="1" si="16"/>
        <v>6.6666666666666652E-2</v>
      </c>
      <c r="U41" s="190">
        <f t="shared" ca="1" si="16"/>
        <v>6.6666666666666652E-2</v>
      </c>
      <c r="V41" s="190">
        <f t="shared" ca="1" si="16"/>
        <v>6.6666666666666652E-2</v>
      </c>
      <c r="W41" s="190">
        <f t="shared" ca="1" si="16"/>
        <v>6.6666666666666652E-2</v>
      </c>
      <c r="X41" s="190">
        <f t="shared" ca="1" si="16"/>
        <v>6.6666666666666652E-2</v>
      </c>
      <c r="Y41" s="190">
        <f t="shared" ca="1" si="16"/>
        <v>6.6666666666666652E-2</v>
      </c>
      <c r="Z41" s="190">
        <f t="shared" ca="1" si="16"/>
        <v>6.6666666666666652E-2</v>
      </c>
      <c r="AA41" s="190">
        <f t="shared" ca="1" si="16"/>
        <v>6.6666666666666652E-2</v>
      </c>
      <c r="AB41" s="190">
        <f t="shared" ca="1" si="16"/>
        <v>6.6666666666666652E-2</v>
      </c>
      <c r="AC41" s="190">
        <f t="shared" ca="1" si="16"/>
        <v>6.6666666666666652E-2</v>
      </c>
      <c r="AD41" s="190">
        <f t="shared" ca="1" si="16"/>
        <v>6.6666666666666652E-2</v>
      </c>
      <c r="AE41" s="190">
        <f t="shared" ca="1" si="16"/>
        <v>6.6666666666666652E-2</v>
      </c>
      <c r="AF41" s="190">
        <f t="shared" ca="1" si="16"/>
        <v>6.6666666666666652E-2</v>
      </c>
      <c r="AG41" s="190">
        <f t="shared" ca="1" si="16"/>
        <v>6.6666666666666652E-2</v>
      </c>
      <c r="AH41" s="190">
        <f t="shared" ca="1" si="16"/>
        <v>6.6666666666666652E-2</v>
      </c>
      <c r="AI41" s="190">
        <f t="shared" ca="1" si="16"/>
        <v>6.6666666666666652E-2</v>
      </c>
      <c r="AJ41" s="190">
        <f t="shared" ca="1" si="16"/>
        <v>6.6666666666666652E-2</v>
      </c>
      <c r="AK41" s="190">
        <f t="shared" ca="1" si="16"/>
        <v>6.6666666666666652E-2</v>
      </c>
      <c r="AL41" s="190">
        <f t="shared" ca="1" si="16"/>
        <v>6.6666666666666652E-2</v>
      </c>
      <c r="AM41" s="190">
        <f t="shared" ca="1" si="16"/>
        <v>6.6666666666666652E-2</v>
      </c>
      <c r="AN41" s="264">
        <f t="shared" ca="1" si="7"/>
        <v>6.6666666666666652E-2</v>
      </c>
      <c r="AO41" s="264">
        <f t="shared" ca="1" si="8"/>
        <v>6.6666666666666652E-2</v>
      </c>
      <c r="AP41" s="264">
        <f t="shared" ca="1" si="4"/>
        <v>6.6666666666666652E-2</v>
      </c>
      <c r="AQ41" s="264">
        <f t="shared" ca="1" si="17"/>
        <v>6.6666666666666652E-2</v>
      </c>
      <c r="AR41" s="264">
        <f t="shared" ca="1" si="17"/>
        <v>6.6666666666666652E-2</v>
      </c>
      <c r="AS41" s="264">
        <f t="shared" ca="1" si="10"/>
        <v>6.6666666666666652E-2</v>
      </c>
      <c r="AT41" s="264">
        <f t="shared" ca="1" si="11"/>
        <v>6.6666666666666652E-2</v>
      </c>
      <c r="AU41" s="190"/>
      <c r="AV41" s="190"/>
      <c r="AW41" s="190"/>
      <c r="AX41" s="190"/>
      <c r="AY41" s="190"/>
      <c r="AZ41" s="190"/>
      <c r="BA41" s="190"/>
    </row>
    <row r="42" spans="1:53" s="111" customFormat="1" ht="14.25" x14ac:dyDescent="0.45">
      <c r="A42" s="111">
        <v>6</v>
      </c>
      <c r="B42" s="111">
        <v>100</v>
      </c>
      <c r="C42" s="228"/>
      <c r="D42" s="228"/>
      <c r="E42" s="186" t="s">
        <v>25</v>
      </c>
      <c r="F42" s="175"/>
      <c r="G42" s="269" t="s">
        <v>299</v>
      </c>
      <c r="H42" s="219" t="s">
        <v>182</v>
      </c>
      <c r="I42" s="219" t="s">
        <v>288</v>
      </c>
      <c r="J42" s="190">
        <f t="shared" ca="1" si="15"/>
        <v>2.4444444444444446E-2</v>
      </c>
      <c r="K42" s="190">
        <f t="shared" ca="1" si="16"/>
        <v>2.4444444444444446E-2</v>
      </c>
      <c r="L42" s="190">
        <f t="shared" ca="1" si="16"/>
        <v>2.4444444444444446E-2</v>
      </c>
      <c r="M42" s="190">
        <f t="shared" ca="1" si="16"/>
        <v>2.4444444444444446E-2</v>
      </c>
      <c r="N42" s="190">
        <f t="shared" ca="1" si="16"/>
        <v>2.4444444444444446E-2</v>
      </c>
      <c r="O42" s="190">
        <f t="shared" ca="1" si="16"/>
        <v>2.4444444444444446E-2</v>
      </c>
      <c r="P42" s="190">
        <f t="shared" ca="1" si="16"/>
        <v>2.4444444444444446E-2</v>
      </c>
      <c r="Q42" s="190">
        <f t="shared" ca="1" si="16"/>
        <v>2.4444444444444446E-2</v>
      </c>
      <c r="R42" s="190">
        <f t="shared" ca="1" si="16"/>
        <v>2.4444444444444446E-2</v>
      </c>
      <c r="S42" s="190">
        <f t="shared" ca="1" si="16"/>
        <v>2.4444444444444446E-2</v>
      </c>
      <c r="T42" s="190">
        <f t="shared" ca="1" si="16"/>
        <v>2.4444444444444446E-2</v>
      </c>
      <c r="U42" s="190">
        <f t="shared" ca="1" si="16"/>
        <v>2.4444444444444446E-2</v>
      </c>
      <c r="V42" s="190">
        <f t="shared" ca="1" si="16"/>
        <v>2.4444444444444446E-2</v>
      </c>
      <c r="W42" s="190">
        <f t="shared" ca="1" si="16"/>
        <v>2.4444444444444446E-2</v>
      </c>
      <c r="X42" s="190">
        <f t="shared" ca="1" si="16"/>
        <v>2.4444444444444446E-2</v>
      </c>
      <c r="Y42" s="190">
        <f t="shared" ca="1" si="16"/>
        <v>2.4444444444444446E-2</v>
      </c>
      <c r="Z42" s="190">
        <f t="shared" ca="1" si="16"/>
        <v>2.4444444444444446E-2</v>
      </c>
      <c r="AA42" s="190">
        <f t="shared" ca="1" si="16"/>
        <v>2.4444444444444446E-2</v>
      </c>
      <c r="AB42" s="190">
        <f t="shared" ca="1" si="16"/>
        <v>2.4444444444444446E-2</v>
      </c>
      <c r="AC42" s="190">
        <f t="shared" ca="1" si="16"/>
        <v>2.4444444444444446E-2</v>
      </c>
      <c r="AD42" s="190">
        <f t="shared" ca="1" si="16"/>
        <v>2.4444444444444446E-2</v>
      </c>
      <c r="AE42" s="190">
        <f t="shared" ca="1" si="16"/>
        <v>2.4444444444444446E-2</v>
      </c>
      <c r="AF42" s="190">
        <f t="shared" ca="1" si="16"/>
        <v>2.4444444444444446E-2</v>
      </c>
      <c r="AG42" s="190">
        <f t="shared" ca="1" si="16"/>
        <v>2.4444444444444446E-2</v>
      </c>
      <c r="AH42" s="190">
        <f t="shared" ca="1" si="16"/>
        <v>2.4444444444444446E-2</v>
      </c>
      <c r="AI42" s="190">
        <f t="shared" ca="1" si="16"/>
        <v>2.4444444444444446E-2</v>
      </c>
      <c r="AJ42" s="190">
        <f t="shared" ca="1" si="16"/>
        <v>2.4444444444444446E-2</v>
      </c>
      <c r="AK42" s="190">
        <f t="shared" ca="1" si="16"/>
        <v>2.4444444444444446E-2</v>
      </c>
      <c r="AL42" s="190">
        <f t="shared" ca="1" si="16"/>
        <v>2.4444444444444446E-2</v>
      </c>
      <c r="AM42" s="190">
        <f t="shared" ca="1" si="16"/>
        <v>2.4444444444444446E-2</v>
      </c>
      <c r="AN42" s="264">
        <f t="shared" ca="1" si="7"/>
        <v>2.4444444444444446E-2</v>
      </c>
      <c r="AO42" s="264">
        <f t="shared" ca="1" si="8"/>
        <v>2.4444444444444446E-2</v>
      </c>
      <c r="AP42" s="264">
        <f t="shared" ca="1" si="4"/>
        <v>2.4444444444444446E-2</v>
      </c>
      <c r="AQ42" s="264">
        <f t="shared" ca="1" si="17"/>
        <v>2.4444444444444446E-2</v>
      </c>
      <c r="AR42" s="264">
        <f t="shared" ca="1" si="17"/>
        <v>2.4444444444444446E-2</v>
      </c>
      <c r="AS42" s="264">
        <f t="shared" ca="1" si="10"/>
        <v>2.4444444444444446E-2</v>
      </c>
      <c r="AT42" s="264">
        <f t="shared" ca="1" si="11"/>
        <v>2.4444444444444446E-2</v>
      </c>
      <c r="AU42" s="190"/>
      <c r="AV42" s="190"/>
      <c r="AW42" s="190"/>
      <c r="AX42" s="190"/>
      <c r="AY42" s="190"/>
      <c r="AZ42" s="190"/>
      <c r="BA42" s="190"/>
    </row>
    <row r="43" spans="1:53" s="111" customFormat="1" ht="14.25" x14ac:dyDescent="0.45">
      <c r="A43" s="111">
        <v>7</v>
      </c>
      <c r="B43" s="111">
        <v>100</v>
      </c>
      <c r="C43" s="228"/>
      <c r="D43" s="228"/>
      <c r="E43" s="186" t="s">
        <v>26</v>
      </c>
      <c r="F43" s="175"/>
      <c r="G43" s="269" t="s">
        <v>299</v>
      </c>
      <c r="H43" s="219" t="s">
        <v>182</v>
      </c>
      <c r="I43" s="219" t="s">
        <v>288</v>
      </c>
      <c r="J43" s="190">
        <f t="shared" ca="1" si="15"/>
        <v>0.15138888888888891</v>
      </c>
      <c r="K43" s="190">
        <f t="shared" ca="1" si="16"/>
        <v>0.15138888888888891</v>
      </c>
      <c r="L43" s="190">
        <f t="shared" ca="1" si="16"/>
        <v>0.15138888888888891</v>
      </c>
      <c r="M43" s="190">
        <f t="shared" ca="1" si="16"/>
        <v>0.15138888888888891</v>
      </c>
      <c r="N43" s="190">
        <f t="shared" ca="1" si="16"/>
        <v>0.15138888888888891</v>
      </c>
      <c r="O43" s="190">
        <f t="shared" ca="1" si="16"/>
        <v>0.15138888888888891</v>
      </c>
      <c r="P43" s="190">
        <f t="shared" ca="1" si="16"/>
        <v>0.15138888888888891</v>
      </c>
      <c r="Q43" s="190">
        <f t="shared" ca="1" si="16"/>
        <v>0.15138888888888891</v>
      </c>
      <c r="R43" s="190">
        <f t="shared" ca="1" si="16"/>
        <v>0.15138888888888891</v>
      </c>
      <c r="S43" s="190">
        <f t="shared" ca="1" si="16"/>
        <v>0.15138888888888891</v>
      </c>
      <c r="T43" s="190">
        <f t="shared" ca="1" si="16"/>
        <v>0.15138888888888891</v>
      </c>
      <c r="U43" s="190">
        <f t="shared" ca="1" si="16"/>
        <v>0.15138888888888891</v>
      </c>
      <c r="V43" s="190">
        <f t="shared" ca="1" si="16"/>
        <v>0.15138888888888891</v>
      </c>
      <c r="W43" s="190">
        <f t="shared" ca="1" si="16"/>
        <v>0.15138888888888891</v>
      </c>
      <c r="X43" s="190">
        <f t="shared" ca="1" si="16"/>
        <v>0.15138888888888891</v>
      </c>
      <c r="Y43" s="190">
        <f t="shared" ca="1" si="16"/>
        <v>0.15138888888888891</v>
      </c>
      <c r="Z43" s="190">
        <f t="shared" ca="1" si="16"/>
        <v>0.15138888888888891</v>
      </c>
      <c r="AA43" s="190">
        <f t="shared" ca="1" si="16"/>
        <v>0.15138888888888891</v>
      </c>
      <c r="AB43" s="190">
        <f t="shared" ca="1" si="16"/>
        <v>0.15138888888888891</v>
      </c>
      <c r="AC43" s="190">
        <f t="shared" ca="1" si="16"/>
        <v>0.15138888888888891</v>
      </c>
      <c r="AD43" s="190">
        <f t="shared" ca="1" si="16"/>
        <v>0.15138888888888891</v>
      </c>
      <c r="AE43" s="190">
        <f t="shared" ca="1" si="16"/>
        <v>0.15138888888888891</v>
      </c>
      <c r="AF43" s="190">
        <f t="shared" ca="1" si="16"/>
        <v>0.15138888888888891</v>
      </c>
      <c r="AG43" s="190">
        <f t="shared" ca="1" si="16"/>
        <v>0.15138888888888891</v>
      </c>
      <c r="AH43" s="190">
        <f t="shared" ca="1" si="16"/>
        <v>0.15138888888888891</v>
      </c>
      <c r="AI43" s="190">
        <f t="shared" ca="1" si="16"/>
        <v>0.15138888888888891</v>
      </c>
      <c r="AJ43" s="190">
        <f t="shared" ca="1" si="16"/>
        <v>0.15138888888888891</v>
      </c>
      <c r="AK43" s="190">
        <f t="shared" ca="1" si="16"/>
        <v>0.15138888888888891</v>
      </c>
      <c r="AL43" s="190">
        <f t="shared" ca="1" si="16"/>
        <v>0.15138888888888891</v>
      </c>
      <c r="AM43" s="190">
        <f t="shared" ca="1" si="16"/>
        <v>0.15138888888888891</v>
      </c>
      <c r="AN43" s="264">
        <f t="shared" ca="1" si="7"/>
        <v>0.15138888888888891</v>
      </c>
      <c r="AO43" s="264">
        <f t="shared" ca="1" si="8"/>
        <v>0.15138888888888891</v>
      </c>
      <c r="AP43" s="264">
        <f t="shared" ca="1" si="4"/>
        <v>0.15138888888888891</v>
      </c>
      <c r="AQ43" s="264">
        <f t="shared" ca="1" si="17"/>
        <v>0.15138888888888891</v>
      </c>
      <c r="AR43" s="264">
        <f t="shared" ca="1" si="17"/>
        <v>0.15138888888888891</v>
      </c>
      <c r="AS43" s="264">
        <f t="shared" ca="1" si="10"/>
        <v>0.15138888888888891</v>
      </c>
      <c r="AT43" s="264">
        <f t="shared" ca="1" si="11"/>
        <v>0.15138888888888891</v>
      </c>
      <c r="AU43" s="190"/>
      <c r="AV43" s="190"/>
      <c r="AW43" s="190"/>
      <c r="AX43" s="190"/>
      <c r="AY43" s="190"/>
      <c r="AZ43" s="190"/>
      <c r="BA43" s="190"/>
    </row>
    <row r="44" spans="1:53" s="111" customFormat="1" ht="14.25" x14ac:dyDescent="0.45">
      <c r="A44" s="111">
        <v>8</v>
      </c>
      <c r="B44" s="111">
        <v>100</v>
      </c>
      <c r="C44" s="229"/>
      <c r="D44" s="229"/>
      <c r="E44" s="186" t="s">
        <v>27</v>
      </c>
      <c r="F44" s="175"/>
      <c r="G44" s="269" t="s">
        <v>299</v>
      </c>
      <c r="H44" s="219" t="s">
        <v>182</v>
      </c>
      <c r="I44" s="219" t="s">
        <v>288</v>
      </c>
      <c r="J44" s="190">
        <f t="shared" ca="1" si="15"/>
        <v>4.1666666666666657E-2</v>
      </c>
      <c r="K44" s="190">
        <f t="shared" ca="1" si="16"/>
        <v>4.1666666666666657E-2</v>
      </c>
      <c r="L44" s="190">
        <f t="shared" ca="1" si="16"/>
        <v>4.1666666666666657E-2</v>
      </c>
      <c r="M44" s="190">
        <f t="shared" ca="1" si="16"/>
        <v>4.1666666666666657E-2</v>
      </c>
      <c r="N44" s="190">
        <f t="shared" ca="1" si="16"/>
        <v>4.1666666666666657E-2</v>
      </c>
      <c r="O44" s="190">
        <f t="shared" ca="1" si="16"/>
        <v>4.1666666666666657E-2</v>
      </c>
      <c r="P44" s="190">
        <f t="shared" ca="1" si="16"/>
        <v>4.1666666666666657E-2</v>
      </c>
      <c r="Q44" s="190">
        <f t="shared" ca="1" si="16"/>
        <v>4.1666666666666657E-2</v>
      </c>
      <c r="R44" s="190">
        <f t="shared" ca="1" si="16"/>
        <v>4.1666666666666657E-2</v>
      </c>
      <c r="S44" s="190">
        <f t="shared" ca="1" si="16"/>
        <v>4.1666666666666657E-2</v>
      </c>
      <c r="T44" s="190">
        <f t="shared" ca="1" si="16"/>
        <v>4.1666666666666657E-2</v>
      </c>
      <c r="U44" s="190">
        <f t="shared" ca="1" si="16"/>
        <v>4.1666666666666657E-2</v>
      </c>
      <c r="V44" s="190">
        <f t="shared" ca="1" si="16"/>
        <v>4.1666666666666657E-2</v>
      </c>
      <c r="W44" s="190">
        <f t="shared" ca="1" si="16"/>
        <v>4.1666666666666657E-2</v>
      </c>
      <c r="X44" s="190">
        <f t="shared" ca="1" si="16"/>
        <v>4.1666666666666657E-2</v>
      </c>
      <c r="Y44" s="190">
        <f t="shared" ca="1" si="16"/>
        <v>4.1666666666666657E-2</v>
      </c>
      <c r="Z44" s="190">
        <f t="shared" ca="1" si="16"/>
        <v>4.1666666666666657E-2</v>
      </c>
      <c r="AA44" s="190">
        <f t="shared" ca="1" si="16"/>
        <v>4.1666666666666657E-2</v>
      </c>
      <c r="AB44" s="190">
        <f t="shared" ca="1" si="16"/>
        <v>4.1666666666666657E-2</v>
      </c>
      <c r="AC44" s="190">
        <f t="shared" ca="1" si="16"/>
        <v>4.1666666666666657E-2</v>
      </c>
      <c r="AD44" s="190">
        <f t="shared" ca="1" si="16"/>
        <v>4.1666666666666657E-2</v>
      </c>
      <c r="AE44" s="190">
        <f t="shared" ca="1" si="16"/>
        <v>4.1666666666666657E-2</v>
      </c>
      <c r="AF44" s="190">
        <f t="shared" ca="1" si="16"/>
        <v>4.1666666666666657E-2</v>
      </c>
      <c r="AG44" s="190">
        <f t="shared" ca="1" si="16"/>
        <v>4.1666666666666657E-2</v>
      </c>
      <c r="AH44" s="190">
        <f t="shared" ca="1" si="16"/>
        <v>4.1666666666666657E-2</v>
      </c>
      <c r="AI44" s="190">
        <f t="shared" ca="1" si="16"/>
        <v>4.1666666666666657E-2</v>
      </c>
      <c r="AJ44" s="190">
        <f t="shared" ca="1" si="16"/>
        <v>4.1666666666666657E-2</v>
      </c>
      <c r="AK44" s="190">
        <f t="shared" ca="1" si="16"/>
        <v>4.1666666666666657E-2</v>
      </c>
      <c r="AL44" s="190">
        <f t="shared" ca="1" si="16"/>
        <v>4.1666666666666657E-2</v>
      </c>
      <c r="AM44" s="190">
        <f t="shared" ca="1" si="16"/>
        <v>4.1666666666666657E-2</v>
      </c>
      <c r="AN44" s="264">
        <f t="shared" ca="1" si="7"/>
        <v>4.1666666666666657E-2</v>
      </c>
      <c r="AO44" s="264">
        <f t="shared" ca="1" si="8"/>
        <v>4.1666666666666657E-2</v>
      </c>
      <c r="AP44" s="264">
        <f t="shared" ca="1" si="4"/>
        <v>4.1666666666666657E-2</v>
      </c>
      <c r="AQ44" s="264">
        <f t="shared" ca="1" si="17"/>
        <v>4.1666666666666657E-2</v>
      </c>
      <c r="AR44" s="264">
        <f t="shared" ca="1" si="17"/>
        <v>4.1666666666666657E-2</v>
      </c>
      <c r="AS44" s="264">
        <f t="shared" ca="1" si="10"/>
        <v>4.1666666666666657E-2</v>
      </c>
      <c r="AT44" s="264">
        <f t="shared" ca="1" si="11"/>
        <v>4.1666666666666657E-2</v>
      </c>
      <c r="AU44" s="190"/>
      <c r="AV44" s="190"/>
      <c r="AW44" s="190"/>
      <c r="AX44" s="190"/>
      <c r="AY44" s="190"/>
      <c r="AZ44" s="190"/>
      <c r="BA44" s="190"/>
    </row>
    <row r="45" spans="1:53" s="111" customFormat="1" ht="14.25" x14ac:dyDescent="0.45">
      <c r="A45" s="111">
        <v>9</v>
      </c>
      <c r="B45" s="111">
        <v>100</v>
      </c>
      <c r="C45" s="228"/>
      <c r="D45" s="228"/>
      <c r="E45" s="186" t="s">
        <v>28</v>
      </c>
      <c r="F45" s="175"/>
      <c r="G45" s="269" t="s">
        <v>299</v>
      </c>
      <c r="H45" s="219" t="s">
        <v>182</v>
      </c>
      <c r="I45" s="219" t="s">
        <v>288</v>
      </c>
      <c r="J45" s="190">
        <f t="shared" ca="1" si="15"/>
        <v>1.5277777777777779E-2</v>
      </c>
      <c r="K45" s="190">
        <f t="shared" ca="1" si="16"/>
        <v>1.5277777777777779E-2</v>
      </c>
      <c r="L45" s="190">
        <f t="shared" ca="1" si="16"/>
        <v>1.5277777777777779E-2</v>
      </c>
      <c r="M45" s="190">
        <f t="shared" ca="1" si="16"/>
        <v>1.5277777777777779E-2</v>
      </c>
      <c r="N45" s="190">
        <f t="shared" ca="1" si="16"/>
        <v>1.5277777777777779E-2</v>
      </c>
      <c r="O45" s="190">
        <f t="shared" ca="1" si="16"/>
        <v>1.5277777777777779E-2</v>
      </c>
      <c r="P45" s="190">
        <f t="shared" ca="1" si="16"/>
        <v>1.5277777777777779E-2</v>
      </c>
      <c r="Q45" s="190">
        <f t="shared" ca="1" si="16"/>
        <v>1.5277777777777779E-2</v>
      </c>
      <c r="R45" s="190">
        <f t="shared" ca="1" si="16"/>
        <v>1.5277777777777779E-2</v>
      </c>
      <c r="S45" s="190">
        <f t="shared" ca="1" si="16"/>
        <v>1.5277777777777779E-2</v>
      </c>
      <c r="T45" s="190">
        <f t="shared" ca="1" si="16"/>
        <v>1.5277777777777779E-2</v>
      </c>
      <c r="U45" s="190">
        <f t="shared" ca="1" si="16"/>
        <v>1.5277777777777779E-2</v>
      </c>
      <c r="V45" s="190">
        <f t="shared" ca="1" si="16"/>
        <v>1.5277777777777779E-2</v>
      </c>
      <c r="W45" s="190">
        <f t="shared" ca="1" si="16"/>
        <v>1.5277777777777779E-2</v>
      </c>
      <c r="X45" s="190">
        <f t="shared" ca="1" si="16"/>
        <v>1.5277777777777779E-2</v>
      </c>
      <c r="Y45" s="190">
        <f t="shared" ca="1" si="16"/>
        <v>1.5277777777777779E-2</v>
      </c>
      <c r="Z45" s="190">
        <f t="shared" ca="1" si="16"/>
        <v>1.5277777777777779E-2</v>
      </c>
      <c r="AA45" s="190">
        <f t="shared" ca="1" si="16"/>
        <v>1.5277777777777779E-2</v>
      </c>
      <c r="AB45" s="190">
        <f t="shared" ca="1" si="16"/>
        <v>1.5277777777777779E-2</v>
      </c>
      <c r="AC45" s="190">
        <f t="shared" ca="1" si="16"/>
        <v>1.5277777777777779E-2</v>
      </c>
      <c r="AD45" s="190">
        <f t="shared" ca="1" si="16"/>
        <v>1.5277777777777779E-2</v>
      </c>
      <c r="AE45" s="190">
        <f t="shared" ca="1" si="16"/>
        <v>1.5277777777777779E-2</v>
      </c>
      <c r="AF45" s="190">
        <f t="shared" ca="1" si="16"/>
        <v>1.5277777777777779E-2</v>
      </c>
      <c r="AG45" s="190">
        <f t="shared" ca="1" si="16"/>
        <v>1.5277777777777779E-2</v>
      </c>
      <c r="AH45" s="190">
        <f t="shared" ca="1" si="16"/>
        <v>1.5277777777777779E-2</v>
      </c>
      <c r="AI45" s="190">
        <f t="shared" ca="1" si="16"/>
        <v>1.5277777777777779E-2</v>
      </c>
      <c r="AJ45" s="190">
        <f t="shared" ca="1" si="16"/>
        <v>1.5277777777777779E-2</v>
      </c>
      <c r="AK45" s="190">
        <f t="shared" ca="1" si="16"/>
        <v>1.5277777777777779E-2</v>
      </c>
      <c r="AL45" s="190">
        <f t="shared" ca="1" si="16"/>
        <v>1.5277777777777779E-2</v>
      </c>
      <c r="AM45" s="190">
        <f t="shared" ca="1" si="16"/>
        <v>1.5277777777777779E-2</v>
      </c>
      <c r="AN45" s="264">
        <f t="shared" ca="1" si="7"/>
        <v>1.5277777777777779E-2</v>
      </c>
      <c r="AO45" s="264">
        <f t="shared" ca="1" si="8"/>
        <v>1.5277777777777779E-2</v>
      </c>
      <c r="AP45" s="264">
        <f t="shared" ca="1" si="4"/>
        <v>1.5277777777777779E-2</v>
      </c>
      <c r="AQ45" s="264">
        <f t="shared" ca="1" si="17"/>
        <v>1.5277777777777779E-2</v>
      </c>
      <c r="AR45" s="264">
        <f t="shared" ca="1" si="17"/>
        <v>1.5277777777777779E-2</v>
      </c>
      <c r="AS45" s="264">
        <f t="shared" ca="1" si="10"/>
        <v>1.5277777777777779E-2</v>
      </c>
      <c r="AT45" s="264">
        <f t="shared" ca="1" si="11"/>
        <v>1.5277777777777779E-2</v>
      </c>
      <c r="AU45" s="190"/>
      <c r="AV45" s="190"/>
      <c r="AW45" s="190"/>
      <c r="AX45" s="190"/>
      <c r="AY45" s="190"/>
      <c r="AZ45" s="190"/>
      <c r="BA45" s="190"/>
    </row>
    <row r="46" spans="1:53" s="111" customFormat="1" ht="14.25" x14ac:dyDescent="0.45">
      <c r="A46" s="111">
        <v>10</v>
      </c>
      <c r="B46" s="111">
        <v>100</v>
      </c>
      <c r="C46" s="228"/>
      <c r="D46" s="228"/>
      <c r="E46" s="186" t="s">
        <v>29</v>
      </c>
      <c r="F46" s="175"/>
      <c r="G46" s="269" t="s">
        <v>299</v>
      </c>
      <c r="H46" s="219" t="s">
        <v>182</v>
      </c>
      <c r="I46" s="219" t="s">
        <v>288</v>
      </c>
      <c r="J46" s="190">
        <f t="shared" ca="1" si="15"/>
        <v>0.18166666666666667</v>
      </c>
      <c r="K46" s="190">
        <f t="shared" ca="1" si="16"/>
        <v>0.18166666666666667</v>
      </c>
      <c r="L46" s="190">
        <f t="shared" ca="1" si="16"/>
        <v>0.18166666666666667</v>
      </c>
      <c r="M46" s="190">
        <f t="shared" ca="1" si="16"/>
        <v>0.18166666666666667</v>
      </c>
      <c r="N46" s="190">
        <f t="shared" ca="1" si="16"/>
        <v>0.18166666666666667</v>
      </c>
      <c r="O46" s="190">
        <f t="shared" ca="1" si="16"/>
        <v>0.18166666666666667</v>
      </c>
      <c r="P46" s="190">
        <f t="shared" ca="1" si="16"/>
        <v>0.18166666666666667</v>
      </c>
      <c r="Q46" s="190">
        <f t="shared" ca="1" si="16"/>
        <v>0.18166666666666667</v>
      </c>
      <c r="R46" s="190">
        <f t="shared" ca="1" si="16"/>
        <v>0.18166666666666667</v>
      </c>
      <c r="S46" s="190">
        <f t="shared" ca="1" si="16"/>
        <v>0.18166666666666667</v>
      </c>
      <c r="T46" s="190">
        <f t="shared" ca="1" si="16"/>
        <v>0.18166666666666667</v>
      </c>
      <c r="U46" s="190">
        <f t="shared" ca="1" si="16"/>
        <v>0.18166666666666667</v>
      </c>
      <c r="V46" s="190">
        <f t="shared" ca="1" si="16"/>
        <v>0.18166666666666667</v>
      </c>
      <c r="W46" s="190">
        <f t="shared" ca="1" si="16"/>
        <v>0.18166666666666667</v>
      </c>
      <c r="X46" s="190">
        <f t="shared" ca="1" si="16"/>
        <v>0.18166666666666667</v>
      </c>
      <c r="Y46" s="190">
        <f t="shared" ca="1" si="16"/>
        <v>0.18166666666666667</v>
      </c>
      <c r="Z46" s="190">
        <f t="shared" ca="1" si="16"/>
        <v>0.18166666666666667</v>
      </c>
      <c r="AA46" s="190">
        <f t="shared" ca="1" si="16"/>
        <v>0.18166666666666667</v>
      </c>
      <c r="AB46" s="190">
        <f t="shared" ca="1" si="16"/>
        <v>0.18166666666666667</v>
      </c>
      <c r="AC46" s="190">
        <f t="shared" ca="1" si="16"/>
        <v>0.18166666666666667</v>
      </c>
      <c r="AD46" s="190">
        <f t="shared" ca="1" si="16"/>
        <v>0.18166666666666667</v>
      </c>
      <c r="AE46" s="190">
        <f t="shared" ca="1" si="16"/>
        <v>0.18166666666666667</v>
      </c>
      <c r="AF46" s="190">
        <f t="shared" ca="1" si="16"/>
        <v>0.18166666666666667</v>
      </c>
      <c r="AG46" s="190">
        <f t="shared" ca="1" si="16"/>
        <v>0.18166666666666667</v>
      </c>
      <c r="AH46" s="190">
        <f t="shared" ca="1" si="16"/>
        <v>0.18166666666666667</v>
      </c>
      <c r="AI46" s="190">
        <f t="shared" ca="1" si="16"/>
        <v>0.18166666666666667</v>
      </c>
      <c r="AJ46" s="190">
        <f t="shared" ca="1" si="16"/>
        <v>0.18166666666666667</v>
      </c>
      <c r="AK46" s="190">
        <f t="shared" ca="1" si="16"/>
        <v>0.18166666666666667</v>
      </c>
      <c r="AL46" s="190">
        <f t="shared" ca="1" si="16"/>
        <v>0.18166666666666667</v>
      </c>
      <c r="AM46" s="190">
        <f t="shared" ca="1" si="16"/>
        <v>0.18166666666666667</v>
      </c>
      <c r="AN46" s="264">
        <f t="shared" ca="1" si="7"/>
        <v>0.18166666666666667</v>
      </c>
      <c r="AO46" s="264">
        <f t="shared" ca="1" si="8"/>
        <v>0.18166666666666667</v>
      </c>
      <c r="AP46" s="264">
        <f t="shared" ca="1" si="4"/>
        <v>0.18166666666666667</v>
      </c>
      <c r="AQ46" s="264">
        <f t="shared" ca="1" si="17"/>
        <v>0.18166666666666667</v>
      </c>
      <c r="AR46" s="264">
        <f t="shared" ca="1" si="17"/>
        <v>0.18166666666666667</v>
      </c>
      <c r="AS46" s="264">
        <f t="shared" ca="1" si="10"/>
        <v>0.18166666666666667</v>
      </c>
      <c r="AT46" s="264">
        <f t="shared" ca="1" si="11"/>
        <v>0.18166666666666667</v>
      </c>
      <c r="AU46" s="190"/>
      <c r="AV46" s="190"/>
      <c r="AW46" s="190"/>
      <c r="AX46" s="190"/>
      <c r="AY46" s="190"/>
      <c r="AZ46" s="190"/>
      <c r="BA46" s="190"/>
    </row>
    <row r="47" spans="1:53" s="111" customFormat="1" ht="14.25" x14ac:dyDescent="0.45">
      <c r="A47" s="111">
        <v>11</v>
      </c>
      <c r="B47" s="111">
        <v>100</v>
      </c>
      <c r="C47" s="228"/>
      <c r="D47" s="228"/>
      <c r="E47" s="186" t="s">
        <v>30</v>
      </c>
      <c r="F47" s="175"/>
      <c r="G47" s="269" t="s">
        <v>299</v>
      </c>
      <c r="H47" s="219" t="s">
        <v>182</v>
      </c>
      <c r="I47" s="219" t="s">
        <v>288</v>
      </c>
      <c r="J47" s="190">
        <f t="shared" ca="1" si="15"/>
        <v>4.9999999999999989E-2</v>
      </c>
      <c r="K47" s="190">
        <f t="shared" ca="1" si="16"/>
        <v>4.9999999999999989E-2</v>
      </c>
      <c r="L47" s="190">
        <f t="shared" ca="1" si="16"/>
        <v>4.9999999999999989E-2</v>
      </c>
      <c r="M47" s="190">
        <f t="shared" ca="1" si="16"/>
        <v>4.9999999999999989E-2</v>
      </c>
      <c r="N47" s="190">
        <f t="shared" ca="1" si="16"/>
        <v>4.9999999999999989E-2</v>
      </c>
      <c r="O47" s="190">
        <f t="shared" ca="1" si="16"/>
        <v>4.9999999999999989E-2</v>
      </c>
      <c r="P47" s="190">
        <f t="shared" ca="1" si="16"/>
        <v>4.9999999999999989E-2</v>
      </c>
      <c r="Q47" s="190">
        <f t="shared" ca="1" si="16"/>
        <v>4.9999999999999989E-2</v>
      </c>
      <c r="R47" s="190">
        <f t="shared" ca="1" si="16"/>
        <v>4.9999999999999989E-2</v>
      </c>
      <c r="S47" s="190">
        <f t="shared" ca="1" si="16"/>
        <v>4.9999999999999989E-2</v>
      </c>
      <c r="T47" s="190">
        <f t="shared" ca="1" si="16"/>
        <v>4.9999999999999989E-2</v>
      </c>
      <c r="U47" s="190">
        <f t="shared" ca="1" si="16"/>
        <v>4.9999999999999989E-2</v>
      </c>
      <c r="V47" s="190">
        <f t="shared" ca="1" si="16"/>
        <v>4.9999999999999989E-2</v>
      </c>
      <c r="W47" s="190">
        <f t="shared" ca="1" si="16"/>
        <v>4.9999999999999989E-2</v>
      </c>
      <c r="X47" s="190">
        <f t="shared" ca="1" si="16"/>
        <v>4.9999999999999989E-2</v>
      </c>
      <c r="Y47" s="190">
        <f t="shared" ca="1" si="16"/>
        <v>4.9999999999999989E-2</v>
      </c>
      <c r="Z47" s="190">
        <f t="shared" ca="1" si="16"/>
        <v>4.9999999999999989E-2</v>
      </c>
      <c r="AA47" s="190">
        <f t="shared" ca="1" si="16"/>
        <v>4.9999999999999989E-2</v>
      </c>
      <c r="AB47" s="190">
        <f t="shared" ca="1" si="16"/>
        <v>4.9999999999999989E-2</v>
      </c>
      <c r="AC47" s="190">
        <f t="shared" ca="1" si="16"/>
        <v>4.9999999999999989E-2</v>
      </c>
      <c r="AD47" s="190">
        <f t="shared" ca="1" si="16"/>
        <v>4.9999999999999989E-2</v>
      </c>
      <c r="AE47" s="190">
        <f t="shared" ca="1" si="16"/>
        <v>4.9999999999999989E-2</v>
      </c>
      <c r="AF47" s="190">
        <f t="shared" ca="1" si="16"/>
        <v>4.9999999999999989E-2</v>
      </c>
      <c r="AG47" s="190">
        <f t="shared" ca="1" si="16"/>
        <v>4.9999999999999989E-2</v>
      </c>
      <c r="AH47" s="190">
        <f t="shared" ca="1" si="16"/>
        <v>4.9999999999999989E-2</v>
      </c>
      <c r="AI47" s="190">
        <f t="shared" ca="1" si="16"/>
        <v>4.9999999999999989E-2</v>
      </c>
      <c r="AJ47" s="190">
        <f t="shared" ca="1" si="16"/>
        <v>4.9999999999999989E-2</v>
      </c>
      <c r="AK47" s="190">
        <f t="shared" ca="1" si="16"/>
        <v>4.9999999999999989E-2</v>
      </c>
      <c r="AL47" s="190">
        <f t="shared" ca="1" si="16"/>
        <v>4.9999999999999989E-2</v>
      </c>
      <c r="AM47" s="190">
        <f t="shared" ca="1" si="16"/>
        <v>4.9999999999999989E-2</v>
      </c>
      <c r="AN47" s="264">
        <f t="shared" ca="1" si="7"/>
        <v>4.9999999999999989E-2</v>
      </c>
      <c r="AO47" s="264">
        <f t="shared" ca="1" si="8"/>
        <v>4.9999999999999989E-2</v>
      </c>
      <c r="AP47" s="264">
        <f t="shared" ca="1" si="4"/>
        <v>4.9999999999999989E-2</v>
      </c>
      <c r="AQ47" s="264">
        <f t="shared" ca="1" si="17"/>
        <v>4.9999999999999989E-2</v>
      </c>
      <c r="AR47" s="264">
        <f t="shared" ca="1" si="17"/>
        <v>4.9999999999999989E-2</v>
      </c>
      <c r="AS47" s="264">
        <f t="shared" ca="1" si="10"/>
        <v>4.9999999999999989E-2</v>
      </c>
      <c r="AT47" s="264">
        <f t="shared" ca="1" si="11"/>
        <v>4.9999999999999989E-2</v>
      </c>
      <c r="AU47" s="190"/>
      <c r="AV47" s="190"/>
      <c r="AW47" s="190"/>
      <c r="AX47" s="190"/>
      <c r="AY47" s="190"/>
      <c r="AZ47" s="190"/>
      <c r="BA47" s="190"/>
    </row>
    <row r="48" spans="1:53" s="111" customFormat="1" ht="14.25" x14ac:dyDescent="0.45">
      <c r="A48" s="111">
        <v>12</v>
      </c>
      <c r="B48" s="111">
        <v>100</v>
      </c>
      <c r="C48" s="228"/>
      <c r="D48" s="228"/>
      <c r="E48" s="186" t="s">
        <v>31</v>
      </c>
      <c r="F48" s="175"/>
      <c r="G48" s="269" t="s">
        <v>299</v>
      </c>
      <c r="H48" s="219" t="s">
        <v>182</v>
      </c>
      <c r="I48" s="219" t="s">
        <v>288</v>
      </c>
      <c r="J48" s="190">
        <f t="shared" ca="1" si="15"/>
        <v>1.8333333333333333E-2</v>
      </c>
      <c r="K48" s="190">
        <f t="shared" ca="1" si="16"/>
        <v>1.8333333333333333E-2</v>
      </c>
      <c r="L48" s="190">
        <f t="shared" ca="1" si="16"/>
        <v>1.8333333333333333E-2</v>
      </c>
      <c r="M48" s="190">
        <f t="shared" ca="1" si="16"/>
        <v>1.8333333333333333E-2</v>
      </c>
      <c r="N48" s="190">
        <f t="shared" ca="1" si="16"/>
        <v>1.8333333333333333E-2</v>
      </c>
      <c r="O48" s="190">
        <f t="shared" ca="1" si="16"/>
        <v>1.8333333333333333E-2</v>
      </c>
      <c r="P48" s="190">
        <f t="shared" ca="1" si="16"/>
        <v>1.8333333333333333E-2</v>
      </c>
      <c r="Q48" s="190">
        <f t="shared" ca="1" si="16"/>
        <v>1.8333333333333333E-2</v>
      </c>
      <c r="R48" s="190">
        <f t="shared" ca="1" si="16"/>
        <v>1.8333333333333333E-2</v>
      </c>
      <c r="S48" s="190">
        <f t="shared" ca="1" si="16"/>
        <v>1.8333333333333333E-2</v>
      </c>
      <c r="T48" s="190">
        <f t="shared" ca="1" si="16"/>
        <v>1.8333333333333333E-2</v>
      </c>
      <c r="U48" s="190">
        <f t="shared" ca="1" si="16"/>
        <v>1.8333333333333333E-2</v>
      </c>
      <c r="V48" s="190">
        <f t="shared" ca="1" si="16"/>
        <v>1.8333333333333333E-2</v>
      </c>
      <c r="W48" s="190">
        <f t="shared" ca="1" si="16"/>
        <v>1.8333333333333333E-2</v>
      </c>
      <c r="X48" s="190">
        <f t="shared" ca="1" si="16"/>
        <v>1.8333333333333333E-2</v>
      </c>
      <c r="Y48" s="190">
        <f t="shared" ref="K48:AM57" ca="1" si="18">INDIRECT(ADDRESS($B48,$A48,,,Y$3))</f>
        <v>1.8333333333333333E-2</v>
      </c>
      <c r="Z48" s="190">
        <f t="shared" ca="1" si="18"/>
        <v>1.8333333333333333E-2</v>
      </c>
      <c r="AA48" s="190">
        <f t="shared" ca="1" si="18"/>
        <v>1.8333333333333333E-2</v>
      </c>
      <c r="AB48" s="190">
        <f t="shared" ca="1" si="18"/>
        <v>1.8333333333333333E-2</v>
      </c>
      <c r="AC48" s="190">
        <f t="shared" ca="1" si="18"/>
        <v>1.8333333333333333E-2</v>
      </c>
      <c r="AD48" s="190">
        <f t="shared" ca="1" si="18"/>
        <v>1.8333333333333333E-2</v>
      </c>
      <c r="AE48" s="190">
        <f t="shared" ca="1" si="18"/>
        <v>1.8333333333333333E-2</v>
      </c>
      <c r="AF48" s="190">
        <f t="shared" ca="1" si="18"/>
        <v>1.8333333333333333E-2</v>
      </c>
      <c r="AG48" s="190">
        <f t="shared" ca="1" si="18"/>
        <v>1.8333333333333333E-2</v>
      </c>
      <c r="AH48" s="190">
        <f t="shared" ca="1" si="18"/>
        <v>1.8333333333333333E-2</v>
      </c>
      <c r="AI48" s="190">
        <f t="shared" ca="1" si="18"/>
        <v>1.8333333333333333E-2</v>
      </c>
      <c r="AJ48" s="190">
        <f t="shared" ca="1" si="18"/>
        <v>1.8333333333333333E-2</v>
      </c>
      <c r="AK48" s="190">
        <f t="shared" ca="1" si="18"/>
        <v>1.8333333333333333E-2</v>
      </c>
      <c r="AL48" s="190">
        <f t="shared" ca="1" si="18"/>
        <v>1.8333333333333333E-2</v>
      </c>
      <c r="AM48" s="190">
        <f t="shared" ca="1" si="18"/>
        <v>1.8333333333333333E-2</v>
      </c>
      <c r="AN48" s="264">
        <f t="shared" ca="1" si="7"/>
        <v>1.8333333333333333E-2</v>
      </c>
      <c r="AO48" s="264">
        <f t="shared" ca="1" si="8"/>
        <v>1.8333333333333333E-2</v>
      </c>
      <c r="AP48" s="264">
        <f t="shared" ca="1" si="4"/>
        <v>1.8333333333333333E-2</v>
      </c>
      <c r="AQ48" s="264">
        <f t="shared" ca="1" si="17"/>
        <v>1.8333333333333333E-2</v>
      </c>
      <c r="AR48" s="264">
        <f t="shared" ca="1" si="17"/>
        <v>1.8333333333333333E-2</v>
      </c>
      <c r="AS48" s="264">
        <f t="shared" ca="1" si="10"/>
        <v>1.8333333333333333E-2</v>
      </c>
      <c r="AT48" s="264">
        <f t="shared" ca="1" si="11"/>
        <v>1.8333333333333333E-2</v>
      </c>
      <c r="AU48" s="190"/>
      <c r="AV48" s="190"/>
      <c r="AW48" s="190"/>
      <c r="AX48" s="190"/>
      <c r="AY48" s="190"/>
      <c r="AZ48" s="190"/>
      <c r="BA48" s="190"/>
    </row>
    <row r="49" spans="1:53" s="111" customFormat="1" ht="14.25" x14ac:dyDescent="0.45">
      <c r="A49" s="111">
        <v>13</v>
      </c>
      <c r="B49" s="111">
        <v>100</v>
      </c>
      <c r="C49" s="228"/>
      <c r="D49" s="228"/>
      <c r="E49" s="186" t="s">
        <v>32</v>
      </c>
      <c r="F49" s="175"/>
      <c r="G49" s="269" t="s">
        <v>299</v>
      </c>
      <c r="H49" s="219" t="s">
        <v>182</v>
      </c>
      <c r="I49" s="219" t="s">
        <v>288</v>
      </c>
      <c r="J49" s="190">
        <f t="shared" ca="1" si="15"/>
        <v>0.15138888888888891</v>
      </c>
      <c r="K49" s="190">
        <f t="shared" ca="1" si="18"/>
        <v>0.15138888888888891</v>
      </c>
      <c r="L49" s="190">
        <f t="shared" ca="1" si="18"/>
        <v>0.15138888888888891</v>
      </c>
      <c r="M49" s="190">
        <f t="shared" ca="1" si="18"/>
        <v>0.15138888888888891</v>
      </c>
      <c r="N49" s="190">
        <f t="shared" ca="1" si="18"/>
        <v>0.15138888888888891</v>
      </c>
      <c r="O49" s="190">
        <f t="shared" ca="1" si="18"/>
        <v>0.15138888888888891</v>
      </c>
      <c r="P49" s="190">
        <f t="shared" ca="1" si="18"/>
        <v>0.15138888888888891</v>
      </c>
      <c r="Q49" s="190">
        <f t="shared" ca="1" si="18"/>
        <v>0.15138888888888891</v>
      </c>
      <c r="R49" s="190">
        <f t="shared" ca="1" si="18"/>
        <v>0.15138888888888891</v>
      </c>
      <c r="S49" s="190">
        <f t="shared" ca="1" si="18"/>
        <v>0.15138888888888891</v>
      </c>
      <c r="T49" s="190">
        <f t="shared" ca="1" si="18"/>
        <v>0.15138888888888891</v>
      </c>
      <c r="U49" s="190">
        <f t="shared" ca="1" si="18"/>
        <v>0.15138888888888891</v>
      </c>
      <c r="V49" s="190">
        <f t="shared" ca="1" si="18"/>
        <v>0.15138888888888891</v>
      </c>
      <c r="W49" s="190">
        <f t="shared" ca="1" si="18"/>
        <v>0.15138888888888891</v>
      </c>
      <c r="X49" s="190">
        <f t="shared" ca="1" si="18"/>
        <v>0.15138888888888891</v>
      </c>
      <c r="Y49" s="190">
        <f t="shared" ca="1" si="18"/>
        <v>0.15138888888888891</v>
      </c>
      <c r="Z49" s="190">
        <f t="shared" ca="1" si="18"/>
        <v>0.15138888888888891</v>
      </c>
      <c r="AA49" s="190">
        <f t="shared" ca="1" si="18"/>
        <v>0.15138888888888891</v>
      </c>
      <c r="AB49" s="190">
        <f t="shared" ca="1" si="18"/>
        <v>0.15138888888888891</v>
      </c>
      <c r="AC49" s="190">
        <f t="shared" ca="1" si="18"/>
        <v>0.15138888888888891</v>
      </c>
      <c r="AD49" s="190">
        <f t="shared" ca="1" si="18"/>
        <v>0.15138888888888891</v>
      </c>
      <c r="AE49" s="190">
        <f t="shared" ca="1" si="18"/>
        <v>0.15138888888888891</v>
      </c>
      <c r="AF49" s="190">
        <f t="shared" ca="1" si="18"/>
        <v>0.15138888888888891</v>
      </c>
      <c r="AG49" s="190">
        <f t="shared" ca="1" si="18"/>
        <v>0.15138888888888891</v>
      </c>
      <c r="AH49" s="190">
        <f t="shared" ca="1" si="18"/>
        <v>0.15138888888888891</v>
      </c>
      <c r="AI49" s="190">
        <f t="shared" ca="1" si="18"/>
        <v>0.15138888888888891</v>
      </c>
      <c r="AJ49" s="190">
        <f t="shared" ca="1" si="18"/>
        <v>0.15138888888888891</v>
      </c>
      <c r="AK49" s="190">
        <f t="shared" ca="1" si="18"/>
        <v>0.15138888888888891</v>
      </c>
      <c r="AL49" s="190">
        <f t="shared" ca="1" si="18"/>
        <v>0.15138888888888891</v>
      </c>
      <c r="AM49" s="190">
        <f t="shared" ca="1" si="18"/>
        <v>0.15138888888888891</v>
      </c>
      <c r="AN49" s="264">
        <f t="shared" ca="1" si="7"/>
        <v>0.15138888888888891</v>
      </c>
      <c r="AO49" s="264">
        <f t="shared" ca="1" si="8"/>
        <v>0.15138888888888891</v>
      </c>
      <c r="AP49" s="264">
        <f t="shared" ca="1" si="4"/>
        <v>0.15138888888888891</v>
      </c>
      <c r="AQ49" s="264">
        <f t="shared" ca="1" si="17"/>
        <v>0.15138888888888891</v>
      </c>
      <c r="AR49" s="264">
        <f t="shared" ca="1" si="17"/>
        <v>0.15138888888888891</v>
      </c>
      <c r="AS49" s="264">
        <f t="shared" ca="1" si="10"/>
        <v>0.15138888888888891</v>
      </c>
      <c r="AT49" s="264">
        <f t="shared" ca="1" si="11"/>
        <v>0.15138888888888891</v>
      </c>
      <c r="AU49" s="190"/>
      <c r="AV49" s="190"/>
      <c r="AW49" s="190"/>
      <c r="AX49" s="190"/>
      <c r="AY49" s="190"/>
      <c r="AZ49" s="190"/>
      <c r="BA49" s="190"/>
    </row>
    <row r="50" spans="1:53" s="111" customFormat="1" ht="14.25" x14ac:dyDescent="0.45">
      <c r="A50" s="111">
        <v>14</v>
      </c>
      <c r="B50" s="111">
        <v>100</v>
      </c>
      <c r="C50" s="228"/>
      <c r="D50" s="228"/>
      <c r="E50" s="186" t="s">
        <v>33</v>
      </c>
      <c r="F50" s="175"/>
      <c r="G50" s="269" t="s">
        <v>299</v>
      </c>
      <c r="H50" s="219" t="s">
        <v>182</v>
      </c>
      <c r="I50" s="219" t="s">
        <v>288</v>
      </c>
      <c r="J50" s="190">
        <f t="shared" ca="1" si="15"/>
        <v>4.1666666666666657E-2</v>
      </c>
      <c r="K50" s="190">
        <f t="shared" ca="1" si="18"/>
        <v>4.1666666666666657E-2</v>
      </c>
      <c r="L50" s="190">
        <f t="shared" ca="1" si="18"/>
        <v>4.1666666666666657E-2</v>
      </c>
      <c r="M50" s="190">
        <f t="shared" ca="1" si="18"/>
        <v>4.1666666666666657E-2</v>
      </c>
      <c r="N50" s="190">
        <f t="shared" ca="1" si="18"/>
        <v>4.1666666666666657E-2</v>
      </c>
      <c r="O50" s="190">
        <f t="shared" ca="1" si="18"/>
        <v>4.1666666666666657E-2</v>
      </c>
      <c r="P50" s="190">
        <f t="shared" ca="1" si="18"/>
        <v>4.1666666666666657E-2</v>
      </c>
      <c r="Q50" s="190">
        <f t="shared" ca="1" si="18"/>
        <v>4.1666666666666657E-2</v>
      </c>
      <c r="R50" s="190">
        <f t="shared" ca="1" si="18"/>
        <v>4.1666666666666657E-2</v>
      </c>
      <c r="S50" s="190">
        <f t="shared" ca="1" si="18"/>
        <v>4.1666666666666657E-2</v>
      </c>
      <c r="T50" s="190">
        <f t="shared" ca="1" si="18"/>
        <v>4.1666666666666657E-2</v>
      </c>
      <c r="U50" s="190">
        <f t="shared" ca="1" si="18"/>
        <v>4.1666666666666657E-2</v>
      </c>
      <c r="V50" s="190">
        <f t="shared" ca="1" si="18"/>
        <v>4.1666666666666657E-2</v>
      </c>
      <c r="W50" s="190">
        <f t="shared" ca="1" si="18"/>
        <v>4.1666666666666657E-2</v>
      </c>
      <c r="X50" s="190">
        <f t="shared" ca="1" si="18"/>
        <v>4.1666666666666657E-2</v>
      </c>
      <c r="Y50" s="190">
        <f t="shared" ca="1" si="18"/>
        <v>4.1666666666666657E-2</v>
      </c>
      <c r="Z50" s="190">
        <f t="shared" ca="1" si="18"/>
        <v>4.1666666666666657E-2</v>
      </c>
      <c r="AA50" s="190">
        <f t="shared" ca="1" si="18"/>
        <v>4.1666666666666657E-2</v>
      </c>
      <c r="AB50" s="190">
        <f t="shared" ca="1" si="18"/>
        <v>4.1666666666666657E-2</v>
      </c>
      <c r="AC50" s="190">
        <f t="shared" ca="1" si="18"/>
        <v>4.1666666666666657E-2</v>
      </c>
      <c r="AD50" s="190">
        <f t="shared" ca="1" si="18"/>
        <v>4.1666666666666657E-2</v>
      </c>
      <c r="AE50" s="190">
        <f t="shared" ca="1" si="18"/>
        <v>4.1666666666666657E-2</v>
      </c>
      <c r="AF50" s="190">
        <f t="shared" ca="1" si="18"/>
        <v>4.1666666666666657E-2</v>
      </c>
      <c r="AG50" s="190">
        <f t="shared" ca="1" si="18"/>
        <v>4.1666666666666657E-2</v>
      </c>
      <c r="AH50" s="190">
        <f t="shared" ca="1" si="18"/>
        <v>4.1666666666666657E-2</v>
      </c>
      <c r="AI50" s="190">
        <f t="shared" ca="1" si="18"/>
        <v>4.1666666666666657E-2</v>
      </c>
      <c r="AJ50" s="190">
        <f t="shared" ca="1" si="18"/>
        <v>4.1666666666666657E-2</v>
      </c>
      <c r="AK50" s="190">
        <f t="shared" ca="1" si="18"/>
        <v>4.1666666666666657E-2</v>
      </c>
      <c r="AL50" s="190">
        <f t="shared" ca="1" si="18"/>
        <v>4.1666666666666657E-2</v>
      </c>
      <c r="AM50" s="190">
        <f t="shared" ca="1" si="18"/>
        <v>4.1666666666666657E-2</v>
      </c>
      <c r="AN50" s="264">
        <f t="shared" ca="1" si="7"/>
        <v>4.1666666666666657E-2</v>
      </c>
      <c r="AO50" s="264">
        <f t="shared" ca="1" si="8"/>
        <v>4.1666666666666657E-2</v>
      </c>
      <c r="AP50" s="264">
        <f t="shared" ca="1" si="4"/>
        <v>4.1666666666666657E-2</v>
      </c>
      <c r="AQ50" s="264">
        <f t="shared" ca="1" si="17"/>
        <v>4.1666666666666657E-2</v>
      </c>
      <c r="AR50" s="264">
        <f t="shared" ca="1" si="17"/>
        <v>4.1666666666666657E-2</v>
      </c>
      <c r="AS50" s="264">
        <f t="shared" ca="1" si="10"/>
        <v>4.1666666666666657E-2</v>
      </c>
      <c r="AT50" s="264">
        <f t="shared" ca="1" si="11"/>
        <v>4.1666666666666657E-2</v>
      </c>
      <c r="AU50" s="190"/>
      <c r="AV50" s="190"/>
      <c r="AW50" s="190"/>
      <c r="AX50" s="190"/>
      <c r="AY50" s="190"/>
      <c r="AZ50" s="190"/>
      <c r="BA50" s="190"/>
    </row>
    <row r="51" spans="1:53" s="111" customFormat="1" ht="14.25" x14ac:dyDescent="0.45">
      <c r="A51" s="111">
        <v>15</v>
      </c>
      <c r="B51" s="111">
        <v>100</v>
      </c>
      <c r="C51" s="228"/>
      <c r="D51" s="228"/>
      <c r="E51" s="186" t="s">
        <v>34</v>
      </c>
      <c r="F51" s="175"/>
      <c r="G51" s="269" t="s">
        <v>299</v>
      </c>
      <c r="H51" s="219" t="s">
        <v>182</v>
      </c>
      <c r="I51" s="219" t="s">
        <v>288</v>
      </c>
      <c r="J51" s="190">
        <f t="shared" ca="1" si="15"/>
        <v>1.5277777777777779E-2</v>
      </c>
      <c r="K51" s="190">
        <f t="shared" ca="1" si="18"/>
        <v>1.5277777777777779E-2</v>
      </c>
      <c r="L51" s="190">
        <f t="shared" ca="1" si="18"/>
        <v>1.5277777777777779E-2</v>
      </c>
      <c r="M51" s="190">
        <f t="shared" ca="1" si="18"/>
        <v>1.5277777777777779E-2</v>
      </c>
      <c r="N51" s="190">
        <f t="shared" ca="1" si="18"/>
        <v>1.5277777777777779E-2</v>
      </c>
      <c r="O51" s="190">
        <f t="shared" ca="1" si="18"/>
        <v>1.5277777777777779E-2</v>
      </c>
      <c r="P51" s="190">
        <f t="shared" ca="1" si="18"/>
        <v>1.5277777777777779E-2</v>
      </c>
      <c r="Q51" s="190">
        <f t="shared" ca="1" si="18"/>
        <v>1.5277777777777779E-2</v>
      </c>
      <c r="R51" s="190">
        <f t="shared" ca="1" si="18"/>
        <v>1.5277777777777779E-2</v>
      </c>
      <c r="S51" s="190">
        <f t="shared" ca="1" si="18"/>
        <v>1.5277777777777779E-2</v>
      </c>
      <c r="T51" s="190">
        <f t="shared" ca="1" si="18"/>
        <v>1.5277777777777779E-2</v>
      </c>
      <c r="U51" s="190">
        <f t="shared" ca="1" si="18"/>
        <v>1.5277777777777779E-2</v>
      </c>
      <c r="V51" s="190">
        <f t="shared" ca="1" si="18"/>
        <v>1.5277777777777779E-2</v>
      </c>
      <c r="W51" s="190">
        <f t="shared" ca="1" si="18"/>
        <v>1.5277777777777779E-2</v>
      </c>
      <c r="X51" s="190">
        <f t="shared" ca="1" si="18"/>
        <v>1.5277777777777779E-2</v>
      </c>
      <c r="Y51" s="190">
        <f t="shared" ca="1" si="18"/>
        <v>1.5277777777777779E-2</v>
      </c>
      <c r="Z51" s="190">
        <f t="shared" ca="1" si="18"/>
        <v>1.5277777777777779E-2</v>
      </c>
      <c r="AA51" s="190">
        <f t="shared" ca="1" si="18"/>
        <v>1.5277777777777779E-2</v>
      </c>
      <c r="AB51" s="190">
        <f t="shared" ca="1" si="18"/>
        <v>1.5277777777777779E-2</v>
      </c>
      <c r="AC51" s="190">
        <f t="shared" ca="1" si="18"/>
        <v>1.5277777777777779E-2</v>
      </c>
      <c r="AD51" s="190">
        <f t="shared" ca="1" si="18"/>
        <v>1.5277777777777779E-2</v>
      </c>
      <c r="AE51" s="190">
        <f t="shared" ca="1" si="18"/>
        <v>1.5277777777777779E-2</v>
      </c>
      <c r="AF51" s="190">
        <f t="shared" ca="1" si="18"/>
        <v>1.5277777777777779E-2</v>
      </c>
      <c r="AG51" s="190">
        <f t="shared" ca="1" si="18"/>
        <v>1.5277777777777779E-2</v>
      </c>
      <c r="AH51" s="190">
        <f t="shared" ca="1" si="18"/>
        <v>1.5277777777777779E-2</v>
      </c>
      <c r="AI51" s="190">
        <f t="shared" ca="1" si="18"/>
        <v>1.5277777777777779E-2</v>
      </c>
      <c r="AJ51" s="190">
        <f t="shared" ca="1" si="18"/>
        <v>1.5277777777777779E-2</v>
      </c>
      <c r="AK51" s="190">
        <f t="shared" ca="1" si="18"/>
        <v>1.5277777777777779E-2</v>
      </c>
      <c r="AL51" s="190">
        <f t="shared" ca="1" si="18"/>
        <v>1.5277777777777779E-2</v>
      </c>
      <c r="AM51" s="190">
        <f t="shared" ca="1" si="18"/>
        <v>1.5277777777777779E-2</v>
      </c>
      <c r="AN51" s="264">
        <f t="shared" ca="1" si="7"/>
        <v>1.5277777777777779E-2</v>
      </c>
      <c r="AO51" s="264">
        <f t="shared" ca="1" si="8"/>
        <v>1.5277777777777779E-2</v>
      </c>
      <c r="AP51" s="264">
        <f t="shared" ca="1" si="4"/>
        <v>1.5277777777777779E-2</v>
      </c>
      <c r="AQ51" s="264">
        <f t="shared" ca="1" si="17"/>
        <v>1.5277777777777779E-2</v>
      </c>
      <c r="AR51" s="264">
        <f t="shared" ca="1" si="17"/>
        <v>1.5277777777777779E-2</v>
      </c>
      <c r="AS51" s="264">
        <f t="shared" ca="1" si="10"/>
        <v>1.5277777777777779E-2</v>
      </c>
      <c r="AT51" s="264">
        <f t="shared" ca="1" si="11"/>
        <v>1.5277777777777779E-2</v>
      </c>
      <c r="AU51" s="190"/>
      <c r="AV51" s="190"/>
      <c r="AW51" s="190"/>
      <c r="AX51" s="190"/>
      <c r="AY51" s="190"/>
      <c r="AZ51" s="190"/>
      <c r="BA51" s="190"/>
    </row>
    <row r="52" spans="1:53" s="111" customFormat="1" ht="14.25" x14ac:dyDescent="0.45">
      <c r="A52" s="111">
        <v>4</v>
      </c>
      <c r="B52" s="111">
        <v>125</v>
      </c>
      <c r="C52" s="228" t="s">
        <v>40</v>
      </c>
      <c r="D52" s="228"/>
      <c r="E52" s="186" t="s">
        <v>23</v>
      </c>
      <c r="F52" s="175" t="s">
        <v>180</v>
      </c>
      <c r="G52" s="191" t="s">
        <v>200</v>
      </c>
      <c r="H52" s="219" t="s">
        <v>182</v>
      </c>
      <c r="I52" s="219" t="s">
        <v>288</v>
      </c>
      <c r="J52" s="190">
        <f t="shared" ca="1" si="15"/>
        <v>7.4231648271692319E-2</v>
      </c>
      <c r="K52" s="190">
        <f t="shared" ca="1" si="18"/>
        <v>7.5948286328795384E-2</v>
      </c>
      <c r="L52" s="190">
        <f t="shared" ca="1" si="18"/>
        <v>7.1351150966263613E-2</v>
      </c>
      <c r="M52" s="190">
        <f t="shared" ca="1" si="18"/>
        <v>7.3653014610946324E-2</v>
      </c>
      <c r="N52" s="190">
        <f t="shared" ca="1" si="18"/>
        <v>6.8976679341447994E-2</v>
      </c>
      <c r="O52" s="190">
        <f t="shared" ca="1" si="18"/>
        <v>7.5228593341775923E-2</v>
      </c>
      <c r="P52" s="190">
        <f t="shared" ca="1" si="18"/>
        <v>7.5449073795989377E-2</v>
      </c>
      <c r="Q52" s="190">
        <f t="shared" ca="1" si="18"/>
        <v>7.9445537849244324E-2</v>
      </c>
      <c r="R52" s="190">
        <f t="shared" ca="1" si="18"/>
        <v>8.1670190302864987E-2</v>
      </c>
      <c r="S52" s="190">
        <f t="shared" ca="1" si="18"/>
        <v>7.0424114307300764E-2</v>
      </c>
      <c r="T52" s="190">
        <f t="shared" ca="1" si="18"/>
        <v>8.5637917300718985E-2</v>
      </c>
      <c r="U52" s="190">
        <f t="shared" ca="1" si="18"/>
        <v>7.2830850619042195E-2</v>
      </c>
      <c r="V52" s="190">
        <f t="shared" ca="1" si="18"/>
        <v>7.0000793637974582E-2</v>
      </c>
      <c r="W52" s="190">
        <f t="shared" ca="1" si="18"/>
        <v>7.3887804716250921E-2</v>
      </c>
      <c r="X52" s="190">
        <f t="shared" ca="1" si="18"/>
        <v>7.6629822597360731E-2</v>
      </c>
      <c r="Y52" s="190">
        <f t="shared" ca="1" si="18"/>
        <v>8.9695573828108624E-2</v>
      </c>
      <c r="Z52" s="190">
        <f t="shared" ca="1" si="18"/>
        <v>7.22673567767214E-2</v>
      </c>
      <c r="AA52" s="190">
        <f t="shared" ca="1" si="18"/>
        <v>7.8547431754827701E-2</v>
      </c>
      <c r="AB52" s="190">
        <f t="shared" ca="1" si="18"/>
        <v>7.4996259672186372E-2</v>
      </c>
      <c r="AC52" s="190">
        <f t="shared" ca="1" si="18"/>
        <v>7.982511421574405E-2</v>
      </c>
      <c r="AD52" s="190">
        <f t="shared" ca="1" si="18"/>
        <v>6.9256582373766473E-2</v>
      </c>
      <c r="AE52" s="190">
        <f t="shared" ca="1" si="18"/>
        <v>7.6435697745542819E-2</v>
      </c>
      <c r="AF52" s="190">
        <f t="shared" ca="1" si="18"/>
        <v>8.3106832431512789E-2</v>
      </c>
      <c r="AG52" s="190">
        <f t="shared" ca="1" si="18"/>
        <v>7.5981720650823217E-2</v>
      </c>
      <c r="AH52" s="190">
        <f t="shared" ca="1" si="18"/>
        <v>7.1204855835349051E-2</v>
      </c>
      <c r="AI52" s="190">
        <f t="shared" ca="1" si="18"/>
        <v>7.254573836560467E-2</v>
      </c>
      <c r="AJ52" s="190">
        <f t="shared" ca="1" si="18"/>
        <v>8.2487875535123614E-2</v>
      </c>
      <c r="AK52" s="190">
        <f t="shared" ca="1" si="18"/>
        <v>7.3246501737449482E-2</v>
      </c>
      <c r="AL52" s="190">
        <f t="shared" ca="1" si="18"/>
        <v>7.4351026290926145E-2</v>
      </c>
      <c r="AM52" s="190">
        <f t="shared" ca="1" si="18"/>
        <v>7.6639346670215602E-2</v>
      </c>
      <c r="AN52" s="264">
        <f t="shared" ca="1" si="7"/>
        <v>7.0000793637974582E-2</v>
      </c>
      <c r="AO52" s="264">
        <f t="shared" ca="1" si="8"/>
        <v>7.22673567767214E-2</v>
      </c>
      <c r="AP52" s="264">
        <f t="shared" ca="1" si="4"/>
        <v>7.22673567767214E-2</v>
      </c>
      <c r="AQ52" s="264">
        <f t="shared" ca="1" si="17"/>
        <v>7.22673567767214E-2</v>
      </c>
      <c r="AR52" s="264">
        <f t="shared" ca="1" si="17"/>
        <v>7.22673567767214E-2</v>
      </c>
      <c r="AS52" s="264">
        <f t="shared" ca="1" si="10"/>
        <v>7.0000793637974582E-2</v>
      </c>
      <c r="AT52" s="264">
        <f t="shared" ca="1" si="11"/>
        <v>7.22673567767214E-2</v>
      </c>
      <c r="AU52" s="190"/>
      <c r="AV52" s="190"/>
      <c r="AW52" s="190"/>
      <c r="AX52" s="190"/>
      <c r="AY52" s="190"/>
      <c r="AZ52" s="190"/>
      <c r="BA52" s="190"/>
    </row>
    <row r="53" spans="1:53" s="111" customFormat="1" ht="14.25" x14ac:dyDescent="0.45">
      <c r="A53" s="111">
        <v>5</v>
      </c>
      <c r="B53" s="111">
        <v>125</v>
      </c>
      <c r="C53" s="228"/>
      <c r="D53" s="228"/>
      <c r="E53" s="186" t="s">
        <v>24</v>
      </c>
      <c r="F53" s="175" t="s">
        <v>180</v>
      </c>
      <c r="G53" s="191" t="s">
        <v>200</v>
      </c>
      <c r="H53" s="219" t="s">
        <v>182</v>
      </c>
      <c r="I53" s="219" t="s">
        <v>288</v>
      </c>
      <c r="J53" s="190">
        <f t="shared" ca="1" si="15"/>
        <v>0.32689166211387449</v>
      </c>
      <c r="K53" s="190">
        <f t="shared" ca="1" si="18"/>
        <v>0.33445116915432826</v>
      </c>
      <c r="L53" s="190">
        <f t="shared" ca="1" si="18"/>
        <v>0.31420690333767459</v>
      </c>
      <c r="M53" s="190">
        <f t="shared" ca="1" si="18"/>
        <v>0.32434355058031406</v>
      </c>
      <c r="N53" s="190">
        <f t="shared" ca="1" si="18"/>
        <v>0.30375051453114715</v>
      </c>
      <c r="O53" s="190">
        <f t="shared" ca="1" si="18"/>
        <v>0.33128187893626093</v>
      </c>
      <c r="P53" s="190">
        <f t="shared" ca="1" si="18"/>
        <v>0.33225280203738439</v>
      </c>
      <c r="Q53" s="190">
        <f t="shared" ca="1" si="18"/>
        <v>0.34985190979483743</v>
      </c>
      <c r="R53" s="190">
        <f t="shared" ca="1" si="18"/>
        <v>0.3596485444529835</v>
      </c>
      <c r="S53" s="190">
        <f t="shared" ca="1" si="18"/>
        <v>0.31012454006884749</v>
      </c>
      <c r="T53" s="190">
        <f t="shared" ca="1" si="18"/>
        <v>0.37712110370958823</v>
      </c>
      <c r="U53" s="190">
        <f t="shared" ca="1" si="18"/>
        <v>0.32072301190036928</v>
      </c>
      <c r="V53" s="190">
        <f t="shared" ca="1" si="18"/>
        <v>0.30826037565346603</v>
      </c>
      <c r="W53" s="190">
        <f t="shared" ca="1" si="18"/>
        <v>0.32537748865871968</v>
      </c>
      <c r="X53" s="190">
        <f t="shared" ca="1" si="18"/>
        <v>0.33745242978654266</v>
      </c>
      <c r="Y53" s="190">
        <f t="shared" ca="1" si="18"/>
        <v>0.39498968291277192</v>
      </c>
      <c r="Z53" s="190">
        <f t="shared" ca="1" si="18"/>
        <v>0.31824157112684653</v>
      </c>
      <c r="AA53" s="190">
        <f t="shared" ca="1" si="18"/>
        <v>0.34589694717722297</v>
      </c>
      <c r="AB53" s="190">
        <f t="shared" ca="1" si="18"/>
        <v>0.33025875818944456</v>
      </c>
      <c r="AC53" s="190">
        <f t="shared" ca="1" si="18"/>
        <v>0.35152343874823067</v>
      </c>
      <c r="AD53" s="190">
        <f t="shared" ca="1" si="18"/>
        <v>0.30498311504043951</v>
      </c>
      <c r="AE53" s="190">
        <f t="shared" ca="1" si="18"/>
        <v>0.33659756805376662</v>
      </c>
      <c r="AF53" s="190">
        <f t="shared" ca="1" si="18"/>
        <v>0.36597504190023977</v>
      </c>
      <c r="AG53" s="190">
        <f t="shared" ca="1" si="18"/>
        <v>0.3345984028660105</v>
      </c>
      <c r="AH53" s="190">
        <f t="shared" ca="1" si="18"/>
        <v>0.3135626678987849</v>
      </c>
      <c r="AI53" s="190">
        <f t="shared" ca="1" si="18"/>
        <v>0.31946747170174539</v>
      </c>
      <c r="AJ53" s="190">
        <f t="shared" ca="1" si="18"/>
        <v>0.36324936015467274</v>
      </c>
      <c r="AK53" s="190">
        <f t="shared" ca="1" si="18"/>
        <v>0.32255340214656653</v>
      </c>
      <c r="AL53" s="190">
        <f t="shared" ca="1" si="18"/>
        <v>0.32741736348297756</v>
      </c>
      <c r="AM53" s="190">
        <f t="shared" ca="1" si="18"/>
        <v>0.33749437065783022</v>
      </c>
      <c r="AN53" s="264">
        <f t="shared" ca="1" si="7"/>
        <v>0.30826037565346603</v>
      </c>
      <c r="AO53" s="264">
        <f t="shared" ca="1" si="8"/>
        <v>0.31824157112684653</v>
      </c>
      <c r="AP53" s="264">
        <f t="shared" ca="1" si="4"/>
        <v>0.31824157112684653</v>
      </c>
      <c r="AQ53" s="264">
        <f t="shared" ca="1" si="17"/>
        <v>0.31824157112684653</v>
      </c>
      <c r="AR53" s="264">
        <f t="shared" ca="1" si="17"/>
        <v>0.31824157112684653</v>
      </c>
      <c r="AS53" s="264">
        <f t="shared" ca="1" si="10"/>
        <v>0.30826037565346603</v>
      </c>
      <c r="AT53" s="264">
        <f t="shared" ca="1" si="11"/>
        <v>0.31824157112684653</v>
      </c>
      <c r="AU53" s="190"/>
      <c r="AV53" s="190"/>
      <c r="AW53" s="190"/>
      <c r="AX53" s="190"/>
      <c r="AY53" s="190"/>
      <c r="AZ53" s="190"/>
      <c r="BA53" s="190"/>
    </row>
    <row r="54" spans="1:53" s="111" customFormat="1" ht="14.25" x14ac:dyDescent="0.45">
      <c r="A54" s="111">
        <v>6</v>
      </c>
      <c r="B54" s="111">
        <v>125</v>
      </c>
      <c r="C54" s="228"/>
      <c r="D54" s="228"/>
      <c r="E54" s="186" t="s">
        <v>25</v>
      </c>
      <c r="F54" s="175" t="s">
        <v>180</v>
      </c>
      <c r="G54" s="191" t="s">
        <v>200</v>
      </c>
      <c r="H54" s="219" t="s">
        <v>182</v>
      </c>
      <c r="I54" s="219" t="s">
        <v>288</v>
      </c>
      <c r="J54" s="190">
        <f t="shared" ca="1" si="15"/>
        <v>7.4912672567762906E-3</v>
      </c>
      <c r="K54" s="190">
        <f t="shared" ca="1" si="18"/>
        <v>7.6645059597866896E-3</v>
      </c>
      <c r="L54" s="190">
        <f t="shared" ca="1" si="18"/>
        <v>7.200574868155043E-3</v>
      </c>
      <c r="M54" s="190">
        <f t="shared" ca="1" si="18"/>
        <v>7.4328730341321984E-3</v>
      </c>
      <c r="N54" s="190">
        <f t="shared" ca="1" si="18"/>
        <v>6.9609492913387892E-3</v>
      </c>
      <c r="O54" s="190">
        <f t="shared" ca="1" si="18"/>
        <v>7.5918763922893148E-3</v>
      </c>
      <c r="P54" s="190">
        <f t="shared" ca="1" si="18"/>
        <v>7.6141267133567276E-3</v>
      </c>
      <c r="Q54" s="190">
        <f t="shared" ca="1" si="18"/>
        <v>8.0174395994650257E-3</v>
      </c>
      <c r="R54" s="190">
        <f t="shared" ca="1" si="18"/>
        <v>8.2419458103808723E-3</v>
      </c>
      <c r="S54" s="190">
        <f t="shared" ca="1" si="18"/>
        <v>7.1070207099110877E-3</v>
      </c>
      <c r="T54" s="190">
        <f t="shared" ca="1" si="18"/>
        <v>8.6423586266780646E-3</v>
      </c>
      <c r="U54" s="190">
        <f t="shared" ca="1" si="18"/>
        <v>7.3499023560501288E-3</v>
      </c>
      <c r="V54" s="190">
        <f t="shared" ca="1" si="18"/>
        <v>7.0643002753919305E-3</v>
      </c>
      <c r="W54" s="190">
        <f t="shared" ca="1" si="18"/>
        <v>7.4565674484289935E-3</v>
      </c>
      <c r="X54" s="190">
        <f t="shared" ca="1" si="18"/>
        <v>7.7332848492749351E-3</v>
      </c>
      <c r="Y54" s="190">
        <f t="shared" ca="1" si="18"/>
        <v>9.0518469000843583E-3</v>
      </c>
      <c r="Z54" s="190">
        <f t="shared" ca="1" si="18"/>
        <v>7.2930360049902332E-3</v>
      </c>
      <c r="AA54" s="190">
        <f t="shared" ca="1" si="18"/>
        <v>7.9268050394780271E-3</v>
      </c>
      <c r="AB54" s="190">
        <f t="shared" ca="1" si="18"/>
        <v>7.5684298751747718E-3</v>
      </c>
      <c r="AC54" s="190">
        <f t="shared" ca="1" si="18"/>
        <v>8.0557454713136196E-3</v>
      </c>
      <c r="AD54" s="190">
        <f t="shared" ca="1" si="18"/>
        <v>6.9891963863434048E-3</v>
      </c>
      <c r="AE54" s="190">
        <f t="shared" ca="1" si="18"/>
        <v>7.7136942678988187E-3</v>
      </c>
      <c r="AF54" s="190">
        <f t="shared" ca="1" si="18"/>
        <v>8.3869280435471625E-3</v>
      </c>
      <c r="AG54" s="190">
        <f t="shared" ca="1" si="18"/>
        <v>7.6678800656794074E-3</v>
      </c>
      <c r="AH54" s="190">
        <f t="shared" ca="1" si="18"/>
        <v>7.1858111393471539E-3</v>
      </c>
      <c r="AI54" s="190">
        <f t="shared" ca="1" si="18"/>
        <v>7.3211295598316663E-3</v>
      </c>
      <c r="AJ54" s="190">
        <f t="shared" ca="1" si="18"/>
        <v>8.3244645035445847E-3</v>
      </c>
      <c r="AK54" s="190">
        <f t="shared" ca="1" si="18"/>
        <v>7.3918487991921494E-3</v>
      </c>
      <c r="AL54" s="190">
        <f t="shared" ca="1" si="18"/>
        <v>7.5033145798182365E-3</v>
      </c>
      <c r="AM54" s="190">
        <f t="shared" ca="1" si="18"/>
        <v>7.734245994241943E-3</v>
      </c>
      <c r="AN54" s="264">
        <f t="shared" ca="1" si="7"/>
        <v>7.0643002753919305E-3</v>
      </c>
      <c r="AO54" s="264">
        <f t="shared" ca="1" si="8"/>
        <v>7.2930360049902332E-3</v>
      </c>
      <c r="AP54" s="264">
        <f t="shared" ca="1" si="4"/>
        <v>7.2930360049902332E-3</v>
      </c>
      <c r="AQ54" s="264">
        <f t="shared" ca="1" si="17"/>
        <v>7.2930360049902332E-3</v>
      </c>
      <c r="AR54" s="264">
        <f t="shared" ca="1" si="17"/>
        <v>7.2930360049902332E-3</v>
      </c>
      <c r="AS54" s="264">
        <f t="shared" ca="1" si="10"/>
        <v>7.0643002753919305E-3</v>
      </c>
      <c r="AT54" s="264">
        <f t="shared" ca="1" si="11"/>
        <v>7.2930360049902332E-3</v>
      </c>
      <c r="AU54" s="190"/>
      <c r="AV54" s="190"/>
      <c r="AW54" s="190"/>
      <c r="AX54" s="190"/>
      <c r="AY54" s="190"/>
      <c r="AZ54" s="190"/>
      <c r="BA54" s="190"/>
    </row>
    <row r="55" spans="1:53" s="111" customFormat="1" ht="14.25" x14ac:dyDescent="0.45">
      <c r="A55" s="111">
        <v>7</v>
      </c>
      <c r="B55" s="111">
        <v>125</v>
      </c>
      <c r="C55" s="228"/>
      <c r="D55" s="228"/>
      <c r="E55" s="186" t="s">
        <v>26</v>
      </c>
      <c r="F55" s="175" t="s">
        <v>180</v>
      </c>
      <c r="G55" s="191" t="s">
        <v>200</v>
      </c>
      <c r="H55" s="219" t="s">
        <v>182</v>
      </c>
      <c r="I55" s="219" t="s">
        <v>288</v>
      </c>
      <c r="J55" s="190">
        <f t="shared" ca="1" si="15"/>
        <v>3.2535978436745314E-2</v>
      </c>
      <c r="K55" s="190">
        <f t="shared" ca="1" si="18"/>
        <v>3.1887880110923042E-2</v>
      </c>
      <c r="L55" s="190">
        <f t="shared" ca="1" si="18"/>
        <v>3.363697514515232E-2</v>
      </c>
      <c r="M55" s="190">
        <f t="shared" ca="1" si="18"/>
        <v>3.2755897936786141E-2</v>
      </c>
      <c r="N55" s="190">
        <f t="shared" ca="1" si="18"/>
        <v>3.4554418812558024E-2</v>
      </c>
      <c r="O55" s="190">
        <f t="shared" ca="1" si="18"/>
        <v>3.2158758876950438E-2</v>
      </c>
      <c r="P55" s="190">
        <f t="shared" ca="1" si="18"/>
        <v>3.2075640987795896E-2</v>
      </c>
      <c r="Q55" s="190">
        <f t="shared" ca="1" si="18"/>
        <v>3.0592094861391129E-2</v>
      </c>
      <c r="R55" s="190">
        <f t="shared" ca="1" si="18"/>
        <v>2.9789889938086872E-2</v>
      </c>
      <c r="S55" s="190">
        <f t="shared" ca="1" si="18"/>
        <v>3.3994253303991112E-2</v>
      </c>
      <c r="T55" s="190">
        <f t="shared" ca="1" si="18"/>
        <v>2.8419005169936864E-2</v>
      </c>
      <c r="U55" s="190">
        <f t="shared" ca="1" si="18"/>
        <v>3.3069511923413848E-2</v>
      </c>
      <c r="V55" s="190">
        <f t="shared" ca="1" si="18"/>
        <v>3.4157803594820769E-2</v>
      </c>
      <c r="W55" s="190">
        <f t="shared" ca="1" si="18"/>
        <v>3.2666579312591822E-2</v>
      </c>
      <c r="X55" s="190">
        <f t="shared" ca="1" si="18"/>
        <v>3.1632566331776309E-2</v>
      </c>
      <c r="Y55" s="190">
        <f t="shared" ca="1" si="18"/>
        <v>2.7136307834680618E-2</v>
      </c>
      <c r="Z55" s="190">
        <f t="shared" ca="1" si="18"/>
        <v>3.328517467434771E-2</v>
      </c>
      <c r="AA55" s="190">
        <f t="shared" ca="1" si="18"/>
        <v>3.0921232596811378E-2</v>
      </c>
      <c r="AB55" s="190">
        <f t="shared" ca="1" si="18"/>
        <v>3.2246468534792544E-2</v>
      </c>
      <c r="AC55" s="190">
        <f t="shared" ca="1" si="18"/>
        <v>3.0453843808910606E-2</v>
      </c>
      <c r="AD55" s="190">
        <f t="shared" ca="1" si="18"/>
        <v>3.4445892381114389E-2</v>
      </c>
      <c r="AE55" s="190">
        <f t="shared" ca="1" si="18"/>
        <v>3.1705164268143279E-2</v>
      </c>
      <c r="AF55" s="190">
        <f t="shared" ca="1" si="18"/>
        <v>2.928345502988423E-2</v>
      </c>
      <c r="AG55" s="190">
        <f t="shared" ca="1" si="18"/>
        <v>3.1875327104870822E-2</v>
      </c>
      <c r="AH55" s="190">
        <f t="shared" ca="1" si="18"/>
        <v>3.3693272466230446E-2</v>
      </c>
      <c r="AI55" s="190">
        <f t="shared" ca="1" si="18"/>
        <v>3.3178561175826821E-2</v>
      </c>
      <c r="AJ55" s="190">
        <f t="shared" ca="1" si="18"/>
        <v>2.9500403827747702E-2</v>
      </c>
      <c r="AK55" s="190">
        <f t="shared" ca="1" si="18"/>
        <v>3.2910801055024773E-2</v>
      </c>
      <c r="AL55" s="190">
        <f t="shared" ca="1" si="18"/>
        <v>3.2490693536886064E-2</v>
      </c>
      <c r="AM55" s="190">
        <f t="shared" ca="1" si="18"/>
        <v>3.1629007166869637E-2</v>
      </c>
      <c r="AN55" s="264">
        <f t="shared" ca="1" si="7"/>
        <v>3.4157803594820769E-2</v>
      </c>
      <c r="AO55" s="264">
        <f t="shared" ca="1" si="8"/>
        <v>3.328517467434771E-2</v>
      </c>
      <c r="AP55" s="264">
        <f t="shared" ca="1" si="4"/>
        <v>3.328517467434771E-2</v>
      </c>
      <c r="AQ55" s="264">
        <f t="shared" ca="1" si="17"/>
        <v>3.328517467434771E-2</v>
      </c>
      <c r="AR55" s="264">
        <f t="shared" ca="1" si="17"/>
        <v>3.328517467434771E-2</v>
      </c>
      <c r="AS55" s="264">
        <f t="shared" ca="1" si="10"/>
        <v>3.4157803594820769E-2</v>
      </c>
      <c r="AT55" s="264">
        <f t="shared" ca="1" si="11"/>
        <v>3.328517467434771E-2</v>
      </c>
      <c r="AU55" s="190"/>
      <c r="AV55" s="190"/>
      <c r="AW55" s="190"/>
      <c r="AX55" s="190"/>
      <c r="AY55" s="190"/>
      <c r="AZ55" s="190"/>
      <c r="BA55" s="190"/>
    </row>
    <row r="56" spans="1:53" s="111" customFormat="1" ht="14.25" x14ac:dyDescent="0.45">
      <c r="A56" s="111">
        <v>8</v>
      </c>
      <c r="B56" s="111">
        <v>125</v>
      </c>
      <c r="C56" s="229"/>
      <c r="D56" s="229"/>
      <c r="E56" s="186" t="s">
        <v>27</v>
      </c>
      <c r="F56" s="175" t="s">
        <v>180</v>
      </c>
      <c r="G56" s="191" t="s">
        <v>200</v>
      </c>
      <c r="H56" s="219" t="s">
        <v>182</v>
      </c>
      <c r="I56" s="219" t="s">
        <v>288</v>
      </c>
      <c r="J56" s="190">
        <f t="shared" ca="1" si="15"/>
        <v>0.14327770320768579</v>
      </c>
      <c r="K56" s="190">
        <f t="shared" ca="1" si="18"/>
        <v>0.14042369223158771</v>
      </c>
      <c r="L56" s="190">
        <f t="shared" ca="1" si="18"/>
        <v>0.14812612907956985</v>
      </c>
      <c r="M56" s="190">
        <f t="shared" ca="1" si="18"/>
        <v>0.14424615605190227</v>
      </c>
      <c r="N56" s="190">
        <f t="shared" ca="1" si="18"/>
        <v>0.15216624798190687</v>
      </c>
      <c r="O56" s="190">
        <f t="shared" ca="1" si="18"/>
        <v>0.14161655285262578</v>
      </c>
      <c r="P56" s="190">
        <f t="shared" ca="1" si="18"/>
        <v>0.1412505291205691</v>
      </c>
      <c r="Q56" s="190">
        <f t="shared" ca="1" si="18"/>
        <v>0.13471748195841965</v>
      </c>
      <c r="R56" s="190">
        <f t="shared" ca="1" si="18"/>
        <v>0.13118483642460274</v>
      </c>
      <c r="S56" s="190">
        <f t="shared" ca="1" si="18"/>
        <v>0.14969946409097004</v>
      </c>
      <c r="T56" s="190">
        <f t="shared" ca="1" si="18"/>
        <v>0.12514791267495134</v>
      </c>
      <c r="U56" s="190">
        <f t="shared" ca="1" si="18"/>
        <v>0.14562720847007932</v>
      </c>
      <c r="V56" s="190">
        <f t="shared" ca="1" si="18"/>
        <v>0.15041968555517402</v>
      </c>
      <c r="W56" s="190">
        <f t="shared" ca="1" si="18"/>
        <v>0.14385282633067958</v>
      </c>
      <c r="X56" s="190">
        <f t="shared" ca="1" si="18"/>
        <v>0.13929937467204245</v>
      </c>
      <c r="Y56" s="190">
        <f t="shared" ca="1" si="18"/>
        <v>0.11949933725363941</v>
      </c>
      <c r="Z56" s="190">
        <f t="shared" ca="1" si="18"/>
        <v>0.14657691599712752</v>
      </c>
      <c r="AA56" s="190">
        <f t="shared" ca="1" si="18"/>
        <v>0.13616689583916936</v>
      </c>
      <c r="AB56" s="190">
        <f t="shared" ca="1" si="18"/>
        <v>0.14200279721743508</v>
      </c>
      <c r="AC56" s="190">
        <f t="shared" ca="1" si="18"/>
        <v>0.13410866998419349</v>
      </c>
      <c r="AD56" s="190">
        <f t="shared" ca="1" si="18"/>
        <v>0.15168833342142116</v>
      </c>
      <c r="AE56" s="190">
        <f t="shared" ca="1" si="18"/>
        <v>0.1396190720065025</v>
      </c>
      <c r="AF56" s="190">
        <f t="shared" ca="1" si="18"/>
        <v>0.12895466435178377</v>
      </c>
      <c r="AG56" s="190">
        <f t="shared" ca="1" si="18"/>
        <v>0.14036841293888069</v>
      </c>
      <c r="AH56" s="190">
        <f t="shared" ca="1" si="18"/>
        <v>0.14837404388798731</v>
      </c>
      <c r="AI56" s="190">
        <f t="shared" ca="1" si="18"/>
        <v>0.14610742536143922</v>
      </c>
      <c r="AJ56" s="190">
        <f t="shared" ca="1" si="18"/>
        <v>0.12991003520476052</v>
      </c>
      <c r="AK56" s="190">
        <f t="shared" ca="1" si="18"/>
        <v>0.1449282982239623</v>
      </c>
      <c r="AL56" s="190">
        <f t="shared" ca="1" si="18"/>
        <v>0.14307828346518633</v>
      </c>
      <c r="AM56" s="190">
        <f t="shared" ca="1" si="18"/>
        <v>0.13928370128529749</v>
      </c>
      <c r="AN56" s="264">
        <f t="shared" ca="1" si="7"/>
        <v>0.15041968555517402</v>
      </c>
      <c r="AO56" s="264">
        <f t="shared" ca="1" si="8"/>
        <v>0.14657691599712752</v>
      </c>
      <c r="AP56" s="264">
        <f t="shared" ca="1" si="4"/>
        <v>0.14657691599712752</v>
      </c>
      <c r="AQ56" s="264">
        <f t="shared" ca="1" si="17"/>
        <v>0.14657691599712752</v>
      </c>
      <c r="AR56" s="264">
        <f t="shared" ca="1" si="17"/>
        <v>0.14657691599712752</v>
      </c>
      <c r="AS56" s="264">
        <f t="shared" ca="1" si="10"/>
        <v>0.15041968555517402</v>
      </c>
      <c r="AT56" s="264">
        <f t="shared" ca="1" si="11"/>
        <v>0.14657691599712752</v>
      </c>
      <c r="AU56" s="190"/>
      <c r="AV56" s="190"/>
      <c r="AW56" s="190"/>
      <c r="AX56" s="190"/>
      <c r="AY56" s="190"/>
      <c r="AZ56" s="190"/>
      <c r="BA56" s="190"/>
    </row>
    <row r="57" spans="1:53" s="111" customFormat="1" ht="14.25" x14ac:dyDescent="0.45">
      <c r="A57" s="111">
        <v>9</v>
      </c>
      <c r="B57" s="111">
        <v>125</v>
      </c>
      <c r="C57" s="228"/>
      <c r="D57" s="228"/>
      <c r="E57" s="186" t="s">
        <v>28</v>
      </c>
      <c r="F57" s="175" t="s">
        <v>180</v>
      </c>
      <c r="G57" s="191" t="s">
        <v>200</v>
      </c>
      <c r="H57" s="219" t="s">
        <v>182</v>
      </c>
      <c r="I57" s="219" t="s">
        <v>288</v>
      </c>
      <c r="J57" s="190">
        <f t="shared" ca="1" si="15"/>
        <v>3.2834473651761334E-3</v>
      </c>
      <c r="K57" s="190">
        <f t="shared" ca="1" si="18"/>
        <v>3.2180429469738847E-3</v>
      </c>
      <c r="L57" s="190">
        <f t="shared" ca="1" si="18"/>
        <v>3.3945571247401421E-3</v>
      </c>
      <c r="M57" s="190">
        <f t="shared" ca="1" si="18"/>
        <v>3.3056410761894274E-3</v>
      </c>
      <c r="N57" s="190">
        <f t="shared" ca="1" si="18"/>
        <v>3.4871431829186991E-3</v>
      </c>
      <c r="O57" s="190">
        <f t="shared" ca="1" si="18"/>
        <v>3.245379336206008E-3</v>
      </c>
      <c r="P57" s="190">
        <f t="shared" ca="1" si="18"/>
        <v>3.2369912923463752E-3</v>
      </c>
      <c r="Q57" s="190">
        <f t="shared" ca="1" si="18"/>
        <v>3.0872756282137839E-3</v>
      </c>
      <c r="R57" s="190">
        <f t="shared" ca="1" si="18"/>
        <v>3.0063191680638128E-3</v>
      </c>
      <c r="S57" s="190">
        <f t="shared" ref="K57:AM66" ca="1" si="19">INDIRECT(ADDRESS($B57,$A57,,,S$3))</f>
        <v>3.4306127187513969E-3</v>
      </c>
      <c r="T57" s="190">
        <f t="shared" ca="1" si="19"/>
        <v>2.8679729988009685E-3</v>
      </c>
      <c r="U57" s="190">
        <f t="shared" ca="1" si="19"/>
        <v>3.3372901941059853E-3</v>
      </c>
      <c r="V57" s="190">
        <f t="shared" ca="1" si="19"/>
        <v>3.4471177939727382E-3</v>
      </c>
      <c r="W57" s="190">
        <f t="shared" ca="1" si="19"/>
        <v>3.2966272700780739E-3</v>
      </c>
      <c r="X57" s="190">
        <f t="shared" ca="1" si="19"/>
        <v>3.1922773362343063E-3</v>
      </c>
      <c r="Y57" s="190">
        <f t="shared" ca="1" si="19"/>
        <v>2.7385264787292366E-3</v>
      </c>
      <c r="Z57" s="190">
        <f t="shared" ca="1" si="19"/>
        <v>3.3590543249341727E-3</v>
      </c>
      <c r="AA57" s="190">
        <f t="shared" ca="1" si="19"/>
        <v>3.1204913629809651E-3</v>
      </c>
      <c r="AB57" s="190">
        <f t="shared" ca="1" si="19"/>
        <v>3.254230769566221E-3</v>
      </c>
      <c r="AC57" s="190">
        <f t="shared" ca="1" si="19"/>
        <v>3.0733236871377683E-3</v>
      </c>
      <c r="AD57" s="190">
        <f t="shared" ca="1" si="19"/>
        <v>3.476190974240902E-3</v>
      </c>
      <c r="AE57" s="190">
        <f t="shared" ca="1" si="19"/>
        <v>3.1996037334823492E-3</v>
      </c>
      <c r="AF57" s="190">
        <f t="shared" ca="1" si="19"/>
        <v>2.9552110580617118E-3</v>
      </c>
      <c r="AG57" s="190">
        <f t="shared" ca="1" si="19"/>
        <v>3.2167761298493493E-3</v>
      </c>
      <c r="AH57" s="190">
        <f t="shared" ca="1" si="19"/>
        <v>3.4002385057663757E-3</v>
      </c>
      <c r="AI57" s="190">
        <f t="shared" ca="1" si="19"/>
        <v>3.3482951645329821E-3</v>
      </c>
      <c r="AJ57" s="190">
        <f t="shared" ca="1" si="19"/>
        <v>2.977104973442429E-3</v>
      </c>
      <c r="AK57" s="190">
        <f t="shared" ca="1" si="19"/>
        <v>3.3212735009658031E-3</v>
      </c>
      <c r="AL57" s="190">
        <f t="shared" ca="1" si="19"/>
        <v>3.2788773294105209E-3</v>
      </c>
      <c r="AM57" s="190">
        <f t="shared" ca="1" si="19"/>
        <v>3.1919181544547343E-3</v>
      </c>
      <c r="AN57" s="264">
        <f t="shared" ca="1" si="7"/>
        <v>3.4471177939727382E-3</v>
      </c>
      <c r="AO57" s="264">
        <f t="shared" ca="1" si="8"/>
        <v>3.3590543249341727E-3</v>
      </c>
      <c r="AP57" s="264">
        <f t="shared" ca="1" si="4"/>
        <v>3.3590543249341727E-3</v>
      </c>
      <c r="AQ57" s="264">
        <f t="shared" ca="1" si="17"/>
        <v>3.3590543249341727E-3</v>
      </c>
      <c r="AR57" s="264">
        <f t="shared" ca="1" si="17"/>
        <v>3.3590543249341727E-3</v>
      </c>
      <c r="AS57" s="264">
        <f t="shared" ca="1" si="10"/>
        <v>3.4471177939727382E-3</v>
      </c>
      <c r="AT57" s="264">
        <f t="shared" ca="1" si="11"/>
        <v>3.3590543249341727E-3</v>
      </c>
      <c r="AU57" s="190"/>
      <c r="AV57" s="190"/>
      <c r="AW57" s="190"/>
      <c r="AX57" s="190"/>
      <c r="AY57" s="190"/>
      <c r="AZ57" s="190"/>
      <c r="BA57" s="190"/>
    </row>
    <row r="58" spans="1:53" s="111" customFormat="1" ht="14.25" x14ac:dyDescent="0.45">
      <c r="A58" s="111">
        <v>10</v>
      </c>
      <c r="B58" s="111">
        <v>125</v>
      </c>
      <c r="C58" s="228"/>
      <c r="D58" s="228"/>
      <c r="E58" s="186" t="s">
        <v>29</v>
      </c>
      <c r="F58" s="175" t="s">
        <v>180</v>
      </c>
      <c r="G58" s="191" t="s">
        <v>200</v>
      </c>
      <c r="H58" s="219" t="s">
        <v>182</v>
      </c>
      <c r="I58" s="219" t="s">
        <v>288</v>
      </c>
      <c r="J58" s="190">
        <f t="shared" ca="1" si="15"/>
        <v>3.3728418477004966E-2</v>
      </c>
      <c r="K58" s="190">
        <f t="shared" ca="1" si="19"/>
        <v>3.2255430836337431E-2</v>
      </c>
      <c r="L58" s="190">
        <f t="shared" ca="1" si="19"/>
        <v>3.6195742900475766E-2</v>
      </c>
      <c r="M58" s="190">
        <f t="shared" ca="1" si="19"/>
        <v>3.4224451691036301E-2</v>
      </c>
      <c r="N58" s="190">
        <f t="shared" ca="1" si="19"/>
        <v>3.8226518640727854E-2</v>
      </c>
      <c r="O58" s="190">
        <f t="shared" ca="1" si="19"/>
        <v>3.2873245020215776E-2</v>
      </c>
      <c r="P58" s="190">
        <f t="shared" ca="1" si="19"/>
        <v>3.2684018914031034E-2</v>
      </c>
      <c r="Q58" s="190">
        <f t="shared" ca="1" si="19"/>
        <v>2.9246448285159356E-2</v>
      </c>
      <c r="R58" s="190">
        <f t="shared" ca="1" si="19"/>
        <v>2.7324863680851345E-2</v>
      </c>
      <c r="S58" s="190">
        <f t="shared" ca="1" si="19"/>
        <v>3.6988877887557906E-2</v>
      </c>
      <c r="T58" s="190">
        <f t="shared" ca="1" si="19"/>
        <v>2.3876156658345034E-2</v>
      </c>
      <c r="U58" s="190">
        <f t="shared" ca="1" si="19"/>
        <v>3.4928887656997809E-2</v>
      </c>
      <c r="V58" s="190">
        <f t="shared" ca="1" si="19"/>
        <v>3.7350927822277558E-2</v>
      </c>
      <c r="W58" s="190">
        <f t="shared" ca="1" si="19"/>
        <v>3.402320458798444E-2</v>
      </c>
      <c r="X58" s="190">
        <f t="shared" ca="1" si="19"/>
        <v>3.1669978003290758E-2</v>
      </c>
      <c r="Y58" s="190">
        <f t="shared" ca="1" si="19"/>
        <v>2.0303477227107881E-2</v>
      </c>
      <c r="Z58" s="190">
        <f t="shared" ca="1" si="19"/>
        <v>3.5411464810638824E-2</v>
      </c>
      <c r="AA58" s="190">
        <f t="shared" ca="1" si="19"/>
        <v>3.0020382294126156E-2</v>
      </c>
      <c r="AB58" s="190">
        <f t="shared" ca="1" si="19"/>
        <v>3.3072604039156933E-2</v>
      </c>
      <c r="AC58" s="190">
        <f t="shared" ca="1" si="19"/>
        <v>2.8919059794957909E-2</v>
      </c>
      <c r="AD58" s="190">
        <f t="shared" ca="1" si="19"/>
        <v>3.7987248204210892E-2</v>
      </c>
      <c r="AE58" s="190">
        <f t="shared" ca="1" si="19"/>
        <v>3.1836775828225625E-2</v>
      </c>
      <c r="AF58" s="190">
        <f t="shared" ca="1" si="19"/>
        <v>2.6079834282202286E-2</v>
      </c>
      <c r="AG58" s="190">
        <f t="shared" ca="1" si="19"/>
        <v>3.2226719298770239E-2</v>
      </c>
      <c r="AH58" s="190">
        <f t="shared" ca="1" si="19"/>
        <v>3.6320933579107005E-2</v>
      </c>
      <c r="AI58" s="190">
        <f t="shared" ca="1" si="19"/>
        <v>3.5173080534343537E-2</v>
      </c>
      <c r="AJ58" s="190">
        <f t="shared" ca="1" si="19"/>
        <v>2.6616683171998504E-2</v>
      </c>
      <c r="AK58" s="190">
        <f t="shared" ca="1" si="19"/>
        <v>3.4572806137034312E-2</v>
      </c>
      <c r="AL58" s="190">
        <f t="shared" ca="1" si="19"/>
        <v>3.3626053915292109E-2</v>
      </c>
      <c r="AM58" s="190">
        <f t="shared" ca="1" si="19"/>
        <v>3.166179377897059E-2</v>
      </c>
      <c r="AN58" s="264">
        <f t="shared" ca="1" si="7"/>
        <v>3.7350927822277558E-2</v>
      </c>
      <c r="AO58" s="264">
        <f t="shared" ca="1" si="8"/>
        <v>3.5411464810638824E-2</v>
      </c>
      <c r="AP58" s="264">
        <f t="shared" ca="1" si="4"/>
        <v>3.5411464810638824E-2</v>
      </c>
      <c r="AQ58" s="264">
        <f t="shared" ca="1" si="17"/>
        <v>3.5411464810638824E-2</v>
      </c>
      <c r="AR58" s="264">
        <f t="shared" ca="1" si="17"/>
        <v>3.5411464810638824E-2</v>
      </c>
      <c r="AS58" s="264">
        <f t="shared" ca="1" si="10"/>
        <v>3.7350927822277558E-2</v>
      </c>
      <c r="AT58" s="264">
        <f t="shared" ca="1" si="11"/>
        <v>3.5411464810638824E-2</v>
      </c>
      <c r="AU58" s="190"/>
      <c r="AV58" s="190"/>
      <c r="AW58" s="190"/>
      <c r="AX58" s="190"/>
      <c r="AY58" s="190"/>
      <c r="AZ58" s="190"/>
      <c r="BA58" s="190"/>
    </row>
    <row r="59" spans="1:53" s="111" customFormat="1" ht="14.25" x14ac:dyDescent="0.45">
      <c r="A59" s="111">
        <v>11</v>
      </c>
      <c r="B59" s="111">
        <v>125</v>
      </c>
      <c r="C59" s="228"/>
      <c r="D59" s="228"/>
      <c r="E59" s="186" t="s">
        <v>30</v>
      </c>
      <c r="F59" s="175" t="s">
        <v>180</v>
      </c>
      <c r="G59" s="191" t="s">
        <v>200</v>
      </c>
      <c r="H59" s="219" t="s">
        <v>182</v>
      </c>
      <c r="I59" s="219" t="s">
        <v>288</v>
      </c>
      <c r="J59" s="190">
        <f t="shared" ca="1" si="15"/>
        <v>0.14852881531158152</v>
      </c>
      <c r="K59" s="190">
        <f t="shared" ca="1" si="19"/>
        <v>0.14204226423341254</v>
      </c>
      <c r="L59" s="190">
        <f t="shared" ca="1" si="19"/>
        <v>0.15939409717640704</v>
      </c>
      <c r="M59" s="190">
        <f t="shared" ca="1" si="19"/>
        <v>0.15071318175869197</v>
      </c>
      <c r="N59" s="190">
        <f t="shared" ca="1" si="19"/>
        <v>0.16833696282155386</v>
      </c>
      <c r="O59" s="190">
        <f t="shared" ca="1" si="19"/>
        <v>0.1447629138504915</v>
      </c>
      <c r="P59" s="190">
        <f t="shared" ca="1" si="19"/>
        <v>0.1439296245755495</v>
      </c>
      <c r="Q59" s="190">
        <f t="shared" ca="1" si="19"/>
        <v>0.12879169887042652</v>
      </c>
      <c r="R59" s="190">
        <f t="shared" ca="1" si="19"/>
        <v>0.12032967492484997</v>
      </c>
      <c r="S59" s="190">
        <f t="shared" ca="1" si="19"/>
        <v>0.16288680170667702</v>
      </c>
      <c r="T59" s="190">
        <f t="shared" ca="1" si="19"/>
        <v>0.10514270822023503</v>
      </c>
      <c r="U59" s="190">
        <f t="shared" ca="1" si="19"/>
        <v>0.15381528509503622</v>
      </c>
      <c r="V59" s="190">
        <f t="shared" ca="1" si="19"/>
        <v>0.16448115004305711</v>
      </c>
      <c r="W59" s="190">
        <f t="shared" ca="1" si="19"/>
        <v>0.14982695598378468</v>
      </c>
      <c r="X59" s="190">
        <f t="shared" ca="1" si="19"/>
        <v>0.13946412331724373</v>
      </c>
      <c r="Y59" s="190">
        <f t="shared" ca="1" si="19"/>
        <v>8.9409807972585159E-2</v>
      </c>
      <c r="Z59" s="190">
        <f t="shared" ca="1" si="19"/>
        <v>0.15594039549639116</v>
      </c>
      <c r="AA59" s="190">
        <f t="shared" ca="1" si="19"/>
        <v>0.13219984863468398</v>
      </c>
      <c r="AB59" s="190">
        <f t="shared" ca="1" si="19"/>
        <v>0.14564082512656262</v>
      </c>
      <c r="AC59" s="190">
        <f t="shared" ca="1" si="19"/>
        <v>0.12734998808788806</v>
      </c>
      <c r="AD59" s="190">
        <f t="shared" ca="1" si="19"/>
        <v>0.16728329484423146</v>
      </c>
      <c r="AE59" s="190">
        <f t="shared" ca="1" si="19"/>
        <v>0.14019864584906699</v>
      </c>
      <c r="AF59" s="190">
        <f t="shared" ca="1" si="19"/>
        <v>0.1148469766555697</v>
      </c>
      <c r="AG59" s="190">
        <f t="shared" ca="1" si="19"/>
        <v>0.14191582810467626</v>
      </c>
      <c r="AH59" s="190">
        <f t="shared" ca="1" si="19"/>
        <v>0.15994539557771892</v>
      </c>
      <c r="AI59" s="190">
        <f t="shared" ca="1" si="19"/>
        <v>0.15489062987600824</v>
      </c>
      <c r="AJ59" s="190">
        <f t="shared" ca="1" si="19"/>
        <v>0.11721108185834203</v>
      </c>
      <c r="AK59" s="190">
        <f t="shared" ca="1" si="19"/>
        <v>0.15224721968602267</v>
      </c>
      <c r="AL59" s="190">
        <f t="shared" ca="1" si="19"/>
        <v>0.14807803559027718</v>
      </c>
      <c r="AM59" s="190">
        <f t="shared" ca="1" si="19"/>
        <v>0.13942808269638426</v>
      </c>
      <c r="AN59" s="264">
        <f t="shared" ca="1" si="7"/>
        <v>0.16448115004305711</v>
      </c>
      <c r="AO59" s="264">
        <f t="shared" ca="1" si="8"/>
        <v>0.15594039549639116</v>
      </c>
      <c r="AP59" s="264">
        <f t="shared" ca="1" si="4"/>
        <v>0.15594039549639116</v>
      </c>
      <c r="AQ59" s="264">
        <f t="shared" ca="1" si="17"/>
        <v>0.15594039549639116</v>
      </c>
      <c r="AR59" s="264">
        <f t="shared" ca="1" si="17"/>
        <v>0.15594039549639116</v>
      </c>
      <c r="AS59" s="264">
        <f t="shared" ca="1" si="10"/>
        <v>0.16448115004305711</v>
      </c>
      <c r="AT59" s="264">
        <f t="shared" ca="1" si="11"/>
        <v>0.15594039549639116</v>
      </c>
      <c r="AU59" s="190"/>
      <c r="AV59" s="190"/>
      <c r="AW59" s="190"/>
      <c r="AX59" s="190"/>
      <c r="AY59" s="190"/>
      <c r="AZ59" s="190"/>
      <c r="BA59" s="190"/>
    </row>
    <row r="60" spans="1:53" s="111" customFormat="1" ht="14.25" x14ac:dyDescent="0.45">
      <c r="A60" s="111">
        <v>12</v>
      </c>
      <c r="B60" s="111">
        <v>125</v>
      </c>
      <c r="C60" s="228"/>
      <c r="D60" s="228"/>
      <c r="E60" s="186" t="s">
        <v>31</v>
      </c>
      <c r="F60" s="175" t="s">
        <v>180</v>
      </c>
      <c r="G60" s="191" t="s">
        <v>200</v>
      </c>
      <c r="H60" s="219" t="s">
        <v>182</v>
      </c>
      <c r="I60" s="219" t="s">
        <v>288</v>
      </c>
      <c r="J60" s="190">
        <f t="shared" ca="1" si="15"/>
        <v>3.4037853508904099E-3</v>
      </c>
      <c r="K60" s="190">
        <f t="shared" ca="1" si="19"/>
        <v>3.2551352220157046E-3</v>
      </c>
      <c r="L60" s="190">
        <f t="shared" ca="1" si="19"/>
        <v>3.6527813936259946E-3</v>
      </c>
      <c r="M60" s="190">
        <f t="shared" ca="1" si="19"/>
        <v>3.4538437486366915E-3</v>
      </c>
      <c r="N60" s="190">
        <f t="shared" ca="1" si="19"/>
        <v>3.8577220646606094E-3</v>
      </c>
      <c r="O60" s="190">
        <f t="shared" ca="1" si="19"/>
        <v>3.3174834424070966E-3</v>
      </c>
      <c r="P60" s="190">
        <f t="shared" ca="1" si="19"/>
        <v>3.2983872298563434E-3</v>
      </c>
      <c r="Q60" s="190">
        <f t="shared" ca="1" si="19"/>
        <v>2.9514764324472748E-3</v>
      </c>
      <c r="R60" s="190">
        <f t="shared" ca="1" si="19"/>
        <v>2.757555050361145E-3</v>
      </c>
      <c r="S60" s="190">
        <f t="shared" ca="1" si="19"/>
        <v>3.7328225391113482E-3</v>
      </c>
      <c r="T60" s="190">
        <f t="shared" ca="1" si="19"/>
        <v>2.4095203967137192E-3</v>
      </c>
      <c r="U60" s="190">
        <f t="shared" ca="1" si="19"/>
        <v>3.5249336167612472E-3</v>
      </c>
      <c r="V60" s="190">
        <f t="shared" ca="1" si="19"/>
        <v>3.7693596884867259E-3</v>
      </c>
      <c r="W60" s="190">
        <f t="shared" ca="1" si="19"/>
        <v>3.4335344079617323E-3</v>
      </c>
      <c r="X60" s="190">
        <f t="shared" ca="1" si="19"/>
        <v>3.1960528260201685E-3</v>
      </c>
      <c r="Y60" s="190">
        <f t="shared" ca="1" si="19"/>
        <v>2.0489747660384101E-3</v>
      </c>
      <c r="Z60" s="190">
        <f t="shared" ca="1" si="19"/>
        <v>3.5736340634589647E-3</v>
      </c>
      <c r="AA60" s="190">
        <f t="shared" ca="1" si="19"/>
        <v>3.0295798645448421E-3</v>
      </c>
      <c r="AB60" s="190">
        <f t="shared" ca="1" si="19"/>
        <v>3.337602242483727E-3</v>
      </c>
      <c r="AC60" s="190">
        <f t="shared" ca="1" si="19"/>
        <v>2.9184372270141014E-3</v>
      </c>
      <c r="AD60" s="190">
        <f t="shared" ca="1" si="19"/>
        <v>3.8335755068469712E-3</v>
      </c>
      <c r="AE60" s="190">
        <f t="shared" ca="1" si="19"/>
        <v>3.2128856340411182E-3</v>
      </c>
      <c r="AF60" s="190">
        <f t="shared" ca="1" si="19"/>
        <v>2.6319098816901393E-3</v>
      </c>
      <c r="AG60" s="190">
        <f t="shared" ca="1" si="19"/>
        <v>3.252237727398832E-3</v>
      </c>
      <c r="AH60" s="190">
        <f t="shared" ca="1" si="19"/>
        <v>3.6654153153227254E-3</v>
      </c>
      <c r="AI60" s="190">
        <f t="shared" ca="1" si="19"/>
        <v>3.5495769346585229E-3</v>
      </c>
      <c r="AJ60" s="190">
        <f t="shared" ca="1" si="19"/>
        <v>2.6860872925870052E-3</v>
      </c>
      <c r="AK60" s="190">
        <f t="shared" ca="1" si="19"/>
        <v>3.488998784471353E-3</v>
      </c>
      <c r="AL60" s="190">
        <f t="shared" ca="1" si="19"/>
        <v>3.3934549822771855E-3</v>
      </c>
      <c r="AM60" s="190">
        <f t="shared" ca="1" si="19"/>
        <v>3.1952268951254727E-3</v>
      </c>
      <c r="AN60" s="264">
        <f t="shared" ca="1" si="7"/>
        <v>3.7693596884867259E-3</v>
      </c>
      <c r="AO60" s="264">
        <f t="shared" ca="1" si="8"/>
        <v>3.5736340634589647E-3</v>
      </c>
      <c r="AP60" s="264">
        <f t="shared" ca="1" si="4"/>
        <v>3.5736340634589647E-3</v>
      </c>
      <c r="AQ60" s="264">
        <f t="shared" ca="1" si="17"/>
        <v>3.5736340634589647E-3</v>
      </c>
      <c r="AR60" s="264">
        <f t="shared" ca="1" si="17"/>
        <v>3.5736340634589647E-3</v>
      </c>
      <c r="AS60" s="264">
        <f t="shared" ca="1" si="10"/>
        <v>3.7693596884867259E-3</v>
      </c>
      <c r="AT60" s="264">
        <f t="shared" ca="1" si="11"/>
        <v>3.5736340634589647E-3</v>
      </c>
      <c r="AU60" s="190"/>
      <c r="AV60" s="190"/>
      <c r="AW60" s="190"/>
      <c r="AX60" s="190"/>
      <c r="AY60" s="190"/>
      <c r="AZ60" s="190"/>
      <c r="BA60" s="190"/>
    </row>
    <row r="61" spans="1:53" s="111" customFormat="1" ht="14.25" x14ac:dyDescent="0.45">
      <c r="A61" s="111">
        <v>13</v>
      </c>
      <c r="B61" s="111">
        <v>125</v>
      </c>
      <c r="C61" s="228"/>
      <c r="D61" s="228"/>
      <c r="E61" s="186" t="s">
        <v>32</v>
      </c>
      <c r="F61" s="175" t="s">
        <v>180</v>
      </c>
      <c r="G61" s="191" t="s">
        <v>200</v>
      </c>
      <c r="H61" s="219" t="s">
        <v>182</v>
      </c>
      <c r="I61" s="219" t="s">
        <v>288</v>
      </c>
      <c r="J61" s="190">
        <f t="shared" ca="1" si="15"/>
        <v>4.1170621481224065E-2</v>
      </c>
      <c r="K61" s="190">
        <f t="shared" ca="1" si="19"/>
        <v>4.1575069390610842E-2</v>
      </c>
      <c r="L61" s="190">
        <f t="shared" ca="1" si="19"/>
        <v>4.0482797654774971E-2</v>
      </c>
      <c r="M61" s="190">
        <f t="shared" ca="1" si="19"/>
        <v>4.1033302427897919E-2</v>
      </c>
      <c r="N61" s="190">
        <f t="shared" ca="1" si="19"/>
        <v>3.9909049871932792E-2</v>
      </c>
      <c r="O61" s="190">
        <f t="shared" ca="1" si="19"/>
        <v>4.1406069427724526E-2</v>
      </c>
      <c r="P61" s="190">
        <f t="shared" ca="1" si="19"/>
        <v>4.145793296885035E-2</v>
      </c>
      <c r="Q61" s="190">
        <f t="shared" ca="1" si="19"/>
        <v>4.2382585670871845E-2</v>
      </c>
      <c r="R61" s="190">
        <f t="shared" ca="1" si="19"/>
        <v>4.2881722744863474E-2</v>
      </c>
      <c r="S61" s="190">
        <f t="shared" ca="1" si="19"/>
        <v>4.0259421167816903E-2</v>
      </c>
      <c r="T61" s="190">
        <f t="shared" ca="1" si="19"/>
        <v>4.3733587537665777E-2</v>
      </c>
      <c r="U61" s="190">
        <f t="shared" ca="1" si="19"/>
        <v>4.0837416467212832E-2</v>
      </c>
      <c r="V61" s="190">
        <f t="shared" ca="1" si="19"/>
        <v>4.0157141611593762E-2</v>
      </c>
      <c r="W61" s="190">
        <f t="shared" ca="1" si="19"/>
        <v>4.1089078049839529E-2</v>
      </c>
      <c r="X61" s="190">
        <f t="shared" ca="1" si="19"/>
        <v>4.1734299734238894E-2</v>
      </c>
      <c r="Y61" s="190">
        <f t="shared" ca="1" si="19"/>
        <v>4.4531307776769551E-2</v>
      </c>
      <c r="Z61" s="190">
        <f t="shared" ca="1" si="19"/>
        <v>4.0702670404958716E-2</v>
      </c>
      <c r="AA61" s="190">
        <f t="shared" ca="1" si="19"/>
        <v>4.2177620020901432E-2</v>
      </c>
      <c r="AB61" s="190">
        <f t="shared" ca="1" si="19"/>
        <v>4.1351334420530815E-2</v>
      </c>
      <c r="AC61" s="190">
        <f t="shared" ca="1" si="19"/>
        <v>4.2468648847054105E-2</v>
      </c>
      <c r="AD61" s="190">
        <f t="shared" ca="1" si="19"/>
        <v>3.9976943707574909E-2</v>
      </c>
      <c r="AE61" s="190">
        <f t="shared" ca="1" si="19"/>
        <v>4.1689028824754962E-2</v>
      </c>
      <c r="AF61" s="190">
        <f t="shared" ca="1" si="19"/>
        <v>4.3196544923067376E-2</v>
      </c>
      <c r="AG61" s="190">
        <f t="shared" ca="1" si="19"/>
        <v>4.1582899612202393E-2</v>
      </c>
      <c r="AH61" s="190">
        <f t="shared" ca="1" si="19"/>
        <v>4.0447604785980147E-2</v>
      </c>
      <c r="AI61" s="190">
        <f t="shared" ca="1" si="19"/>
        <v>4.0769286590891601E-2</v>
      </c>
      <c r="AJ61" s="190">
        <f t="shared" ca="1" si="19"/>
        <v>4.3061704131796864E-2</v>
      </c>
      <c r="AK61" s="190">
        <f t="shared" ca="1" si="19"/>
        <v>4.0936557737158111E-2</v>
      </c>
      <c r="AL61" s="190">
        <f t="shared" ca="1" si="19"/>
        <v>4.1198892923562373E-2</v>
      </c>
      <c r="AM61" s="190">
        <f t="shared" ca="1" si="19"/>
        <v>4.1736519050610821E-2</v>
      </c>
      <c r="AN61" s="264">
        <f t="shared" ca="1" si="7"/>
        <v>4.0157141611593762E-2</v>
      </c>
      <c r="AO61" s="264">
        <f t="shared" ca="1" si="8"/>
        <v>4.0702670404958716E-2</v>
      </c>
      <c r="AP61" s="264">
        <f t="shared" ca="1" si="4"/>
        <v>4.0702670404958716E-2</v>
      </c>
      <c r="AQ61" s="264">
        <f t="shared" ca="1" si="17"/>
        <v>4.0702670404958716E-2</v>
      </c>
      <c r="AR61" s="264">
        <f t="shared" ca="1" si="17"/>
        <v>4.0702670404958716E-2</v>
      </c>
      <c r="AS61" s="264">
        <f t="shared" ca="1" si="10"/>
        <v>4.0157141611593762E-2</v>
      </c>
      <c r="AT61" s="264">
        <f t="shared" ca="1" si="11"/>
        <v>4.0702670404958716E-2</v>
      </c>
      <c r="AU61" s="190"/>
      <c r="AV61" s="190"/>
      <c r="AW61" s="190"/>
      <c r="AX61" s="190"/>
      <c r="AY61" s="190"/>
      <c r="AZ61" s="190"/>
      <c r="BA61" s="190"/>
    </row>
    <row r="62" spans="1:53" s="111" customFormat="1" ht="14.25" x14ac:dyDescent="0.45">
      <c r="A62" s="111">
        <v>14</v>
      </c>
      <c r="B62" s="111">
        <v>125</v>
      </c>
      <c r="C62" s="228"/>
      <c r="D62" s="228"/>
      <c r="E62" s="186" t="s">
        <v>33</v>
      </c>
      <c r="F62" s="175" t="s">
        <v>180</v>
      </c>
      <c r="G62" s="191" t="s">
        <v>200</v>
      </c>
      <c r="H62" s="219" t="s">
        <v>182</v>
      </c>
      <c r="I62" s="219" t="s">
        <v>288</v>
      </c>
      <c r="J62" s="190">
        <f t="shared" ca="1" si="15"/>
        <v>0.18130181936685827</v>
      </c>
      <c r="K62" s="190">
        <f t="shared" ca="1" si="19"/>
        <v>0.18308287438067161</v>
      </c>
      <c r="L62" s="190">
        <f t="shared" ca="1" si="19"/>
        <v>0.17827287040634851</v>
      </c>
      <c r="M62" s="190">
        <f t="shared" ca="1" si="19"/>
        <v>0.18069711160909174</v>
      </c>
      <c r="N62" s="190">
        <f t="shared" ca="1" si="19"/>
        <v>0.17574627466539208</v>
      </c>
      <c r="O62" s="190">
        <f t="shared" ca="1" si="19"/>
        <v>0.18233865436062174</v>
      </c>
      <c r="P62" s="190">
        <f t="shared" ca="1" si="19"/>
        <v>0.18256704426649698</v>
      </c>
      <c r="Q62" s="190">
        <f t="shared" ca="1" si="19"/>
        <v>0.18663890937631641</v>
      </c>
      <c r="R62" s="190">
        <f t="shared" ca="1" si="19"/>
        <v>0.18883694419756392</v>
      </c>
      <c r="S62" s="190">
        <f t="shared" ca="1" si="19"/>
        <v>0.17728919413350561</v>
      </c>
      <c r="T62" s="190">
        <f t="shared" ca="1" si="19"/>
        <v>0.19258827539522547</v>
      </c>
      <c r="U62" s="190">
        <f t="shared" ca="1" si="19"/>
        <v>0.17983449453451525</v>
      </c>
      <c r="V62" s="190">
        <f t="shared" ca="1" si="19"/>
        <v>0.17683878874830281</v>
      </c>
      <c r="W62" s="190">
        <f t="shared" ca="1" si="19"/>
        <v>0.18094272902681624</v>
      </c>
      <c r="X62" s="190">
        <f t="shared" ca="1" si="19"/>
        <v>0.18378407222417126</v>
      </c>
      <c r="Y62" s="190">
        <f t="shared" ca="1" si="19"/>
        <v>0.19610117186100354</v>
      </c>
      <c r="Z62" s="190">
        <f t="shared" ca="1" si="19"/>
        <v>0.17924111737963472</v>
      </c>
      <c r="AA62" s="190">
        <f t="shared" ca="1" si="19"/>
        <v>0.18573630834892371</v>
      </c>
      <c r="AB62" s="190">
        <f t="shared" ca="1" si="19"/>
        <v>0.18209761946655773</v>
      </c>
      <c r="AC62" s="190">
        <f t="shared" ca="1" si="19"/>
        <v>0.18701790317968781</v>
      </c>
      <c r="AD62" s="190">
        <f t="shared" ca="1" si="19"/>
        <v>0.17604525669390786</v>
      </c>
      <c r="AE62" s="190">
        <f t="shared" ca="1" si="19"/>
        <v>0.18358471409066404</v>
      </c>
      <c r="AF62" s="190">
        <f t="shared" ca="1" si="19"/>
        <v>0.19022331709240681</v>
      </c>
      <c r="AG62" s="190">
        <f t="shared" ca="1" si="19"/>
        <v>0.18311735609043253</v>
      </c>
      <c r="AH62" s="190">
        <f t="shared" ca="1" si="19"/>
        <v>0.17811789263550887</v>
      </c>
      <c r="AI62" s="190">
        <f t="shared" ca="1" si="19"/>
        <v>0.17953447306080705</v>
      </c>
      <c r="AJ62" s="190">
        <f t="shared" ca="1" si="19"/>
        <v>0.18962952278222472</v>
      </c>
      <c r="AK62" s="190">
        <f t="shared" ca="1" si="19"/>
        <v>0.18027107994344857</v>
      </c>
      <c r="AL62" s="190">
        <f t="shared" ca="1" si="19"/>
        <v>0.1814263174615591</v>
      </c>
      <c r="AM62" s="190">
        <f t="shared" ca="1" si="19"/>
        <v>0.18379384536048798</v>
      </c>
      <c r="AN62" s="264">
        <f t="shared" ca="1" si="7"/>
        <v>0.17683878874830281</v>
      </c>
      <c r="AO62" s="264">
        <f t="shared" ca="1" si="8"/>
        <v>0.17924111737963472</v>
      </c>
      <c r="AP62" s="264">
        <f t="shared" ca="1" si="4"/>
        <v>0.17924111737963472</v>
      </c>
      <c r="AQ62" s="264">
        <f t="shared" ca="1" si="17"/>
        <v>0.17924111737963472</v>
      </c>
      <c r="AR62" s="264">
        <f t="shared" ca="1" si="17"/>
        <v>0.17924111737963472</v>
      </c>
      <c r="AS62" s="264">
        <f t="shared" ca="1" si="10"/>
        <v>0.17683878874830281</v>
      </c>
      <c r="AT62" s="264">
        <f t="shared" ca="1" si="11"/>
        <v>0.17924111737963472</v>
      </c>
      <c r="AU62" s="190"/>
      <c r="AV62" s="190"/>
      <c r="AW62" s="190"/>
      <c r="AX62" s="190"/>
      <c r="AY62" s="190"/>
      <c r="AZ62" s="190"/>
      <c r="BA62" s="190"/>
    </row>
    <row r="63" spans="1:53" s="111" customFormat="1" ht="14.25" x14ac:dyDescent="0.45">
      <c r="A63" s="111">
        <v>15</v>
      </c>
      <c r="B63" s="111">
        <v>125</v>
      </c>
      <c r="C63" s="228"/>
      <c r="D63" s="228"/>
      <c r="E63" s="186" t="s">
        <v>34</v>
      </c>
      <c r="F63" s="175" t="s">
        <v>180</v>
      </c>
      <c r="G63" s="191" t="s">
        <v>200</v>
      </c>
      <c r="H63" s="219" t="s">
        <v>182</v>
      </c>
      <c r="I63" s="219" t="s">
        <v>288</v>
      </c>
      <c r="J63" s="190">
        <f t="shared" ca="1" si="15"/>
        <v>4.1548333604905022E-3</v>
      </c>
      <c r="K63" s="190">
        <f t="shared" ca="1" si="19"/>
        <v>4.1956492045570571E-3</v>
      </c>
      <c r="L63" s="190">
        <f t="shared" ca="1" si="19"/>
        <v>4.0854199468121537E-3</v>
      </c>
      <c r="M63" s="190">
        <f t="shared" ca="1" si="19"/>
        <v>4.14097547437502E-3</v>
      </c>
      <c r="N63" s="190">
        <f t="shared" ca="1" si="19"/>
        <v>4.0275187944152357E-3</v>
      </c>
      <c r="O63" s="190">
        <f t="shared" ca="1" si="19"/>
        <v>4.1785941624309158E-3</v>
      </c>
      <c r="P63" s="190">
        <f t="shared" ca="1" si="19"/>
        <v>4.1838280977738894E-3</v>
      </c>
      <c r="Q63" s="190">
        <f t="shared" ca="1" si="19"/>
        <v>4.2771416732072512E-3</v>
      </c>
      <c r="R63" s="190">
        <f t="shared" ca="1" si="19"/>
        <v>4.3275133045275064E-3</v>
      </c>
      <c r="S63" s="190">
        <f t="shared" ca="1" si="19"/>
        <v>4.062877365559504E-3</v>
      </c>
      <c r="T63" s="190">
        <f t="shared" ca="1" si="19"/>
        <v>4.4134813111405841E-3</v>
      </c>
      <c r="U63" s="190">
        <f t="shared" ca="1" si="19"/>
        <v>4.1212071664159747E-3</v>
      </c>
      <c r="V63" s="190">
        <f t="shared" ca="1" si="19"/>
        <v>4.0525555754819401E-3</v>
      </c>
      <c r="W63" s="190">
        <f t="shared" ca="1" si="19"/>
        <v>4.1466042068645393E-3</v>
      </c>
      <c r="X63" s="190">
        <f t="shared" ca="1" si="19"/>
        <v>4.2117183218039252E-3</v>
      </c>
      <c r="Y63" s="190">
        <f t="shared" ca="1" si="19"/>
        <v>4.4939851884813319E-3</v>
      </c>
      <c r="Z63" s="190">
        <f t="shared" ca="1" si="19"/>
        <v>4.1076089399499629E-3</v>
      </c>
      <c r="AA63" s="190">
        <f t="shared" ca="1" si="19"/>
        <v>4.2564570663295026E-3</v>
      </c>
      <c r="AB63" s="190">
        <f t="shared" ca="1" si="19"/>
        <v>4.1730704461086154E-3</v>
      </c>
      <c r="AC63" s="190">
        <f t="shared" ca="1" si="19"/>
        <v>4.2858269478678462E-3</v>
      </c>
      <c r="AD63" s="190">
        <f t="shared" ca="1" si="19"/>
        <v>4.0343704659020554E-3</v>
      </c>
      <c r="AE63" s="190">
        <f t="shared" ca="1" si="19"/>
        <v>4.2071496979110513E-3</v>
      </c>
      <c r="AF63" s="190">
        <f t="shared" ca="1" si="19"/>
        <v>4.3592843500343233E-3</v>
      </c>
      <c r="AG63" s="190">
        <f t="shared" ca="1" si="19"/>
        <v>4.1964394104057456E-3</v>
      </c>
      <c r="AH63" s="190">
        <f t="shared" ca="1" si="19"/>
        <v>4.0818683728970784E-3</v>
      </c>
      <c r="AI63" s="190">
        <f t="shared" ca="1" si="19"/>
        <v>4.1143316743101621E-3</v>
      </c>
      <c r="AJ63" s="190">
        <f t="shared" ca="1" si="19"/>
        <v>4.3456765637593167E-3</v>
      </c>
      <c r="AK63" s="190">
        <f t="shared" ca="1" si="19"/>
        <v>4.13121224870403E-3</v>
      </c>
      <c r="AL63" s="190">
        <f t="shared" ca="1" si="19"/>
        <v>4.1576864418273957E-3</v>
      </c>
      <c r="AM63" s="190">
        <f t="shared" ca="1" si="19"/>
        <v>4.2119422895111839E-3</v>
      </c>
      <c r="AN63" s="264">
        <f t="shared" ca="1" si="7"/>
        <v>4.0525555754819401E-3</v>
      </c>
      <c r="AO63" s="264">
        <f t="shared" ca="1" si="8"/>
        <v>4.1076089399499629E-3</v>
      </c>
      <c r="AP63" s="264">
        <f t="shared" ca="1" si="4"/>
        <v>4.1076089399499629E-3</v>
      </c>
      <c r="AQ63" s="264">
        <f t="shared" ca="1" si="17"/>
        <v>4.1076089399499629E-3</v>
      </c>
      <c r="AR63" s="264">
        <f t="shared" ca="1" si="17"/>
        <v>4.1076089399499629E-3</v>
      </c>
      <c r="AS63" s="264">
        <f t="shared" ca="1" si="10"/>
        <v>4.0525555754819401E-3</v>
      </c>
      <c r="AT63" s="264">
        <f t="shared" ca="1" si="11"/>
        <v>4.1076089399499629E-3</v>
      </c>
      <c r="AU63" s="190"/>
      <c r="AV63" s="190"/>
      <c r="AW63" s="190"/>
      <c r="AX63" s="190"/>
      <c r="AY63" s="190"/>
      <c r="AZ63" s="190"/>
      <c r="BA63" s="190"/>
    </row>
    <row r="64" spans="1:53" s="111" customFormat="1" ht="14.25" x14ac:dyDescent="0.45">
      <c r="A64" s="111">
        <v>4</v>
      </c>
      <c r="B64" s="111">
        <v>151</v>
      </c>
      <c r="C64" s="228" t="s">
        <v>42</v>
      </c>
      <c r="D64" s="228"/>
      <c r="E64" s="186" t="s">
        <v>23</v>
      </c>
      <c r="F64" s="175" t="s">
        <v>180</v>
      </c>
      <c r="G64" s="191" t="s">
        <v>199</v>
      </c>
      <c r="H64" s="219" t="s">
        <v>182</v>
      </c>
      <c r="I64" s="219" t="s">
        <v>288</v>
      </c>
      <c r="J64" s="190">
        <f t="shared" ca="1" si="15"/>
        <v>0.20134722222222221</v>
      </c>
      <c r="K64" s="190">
        <f t="shared" ca="1" si="19"/>
        <v>0.20134722222222221</v>
      </c>
      <c r="L64" s="190">
        <f t="shared" ca="1" si="19"/>
        <v>0.20134722222222221</v>
      </c>
      <c r="M64" s="190">
        <f t="shared" ca="1" si="19"/>
        <v>0.20134722222222221</v>
      </c>
      <c r="N64" s="190">
        <f t="shared" ca="1" si="19"/>
        <v>0.20157319873183499</v>
      </c>
      <c r="O64" s="190">
        <f t="shared" ca="1" si="19"/>
        <v>0.20134722222222221</v>
      </c>
      <c r="P64" s="190">
        <f t="shared" ca="1" si="19"/>
        <v>0.20134722222222221</v>
      </c>
      <c r="Q64" s="190">
        <f t="shared" ca="1" si="19"/>
        <v>0.20134722222222221</v>
      </c>
      <c r="R64" s="190">
        <f t="shared" ca="1" si="19"/>
        <v>0.20134722222222221</v>
      </c>
      <c r="S64" s="190">
        <f t="shared" ca="1" si="19"/>
        <v>0.20134722222222221</v>
      </c>
      <c r="T64" s="190">
        <f t="shared" ca="1" si="19"/>
        <v>0.20134722222222221</v>
      </c>
      <c r="U64" s="190">
        <f t="shared" ca="1" si="19"/>
        <v>0.20134722222222221</v>
      </c>
      <c r="V64" s="190">
        <f t="shared" ca="1" si="19"/>
        <v>0.20134722222222221</v>
      </c>
      <c r="W64" s="190">
        <f t="shared" ca="1" si="19"/>
        <v>0.20134722222222221</v>
      </c>
      <c r="X64" s="190">
        <f t="shared" ca="1" si="19"/>
        <v>0.21194444444444446</v>
      </c>
      <c r="Y64" s="190">
        <f t="shared" ca="1" si="19"/>
        <v>0.21194444444444446</v>
      </c>
      <c r="Z64" s="190">
        <f t="shared" ca="1" si="19"/>
        <v>0.201514830139914</v>
      </c>
      <c r="AA64" s="190">
        <f t="shared" ca="1" si="19"/>
        <v>0.20134722222222221</v>
      </c>
      <c r="AB64" s="190">
        <f t="shared" ca="1" si="19"/>
        <v>0.20134722222222221</v>
      </c>
      <c r="AC64" s="190">
        <f t="shared" ca="1" si="19"/>
        <v>0.20134722222222221</v>
      </c>
      <c r="AD64" s="190">
        <f t="shared" ca="1" si="19"/>
        <v>0.20134722222222221</v>
      </c>
      <c r="AE64" s="190">
        <f t="shared" ca="1" si="19"/>
        <v>0.20134722222222221</v>
      </c>
      <c r="AF64" s="190">
        <f t="shared" ca="1" si="19"/>
        <v>0.20134722222222221</v>
      </c>
      <c r="AG64" s="190">
        <f t="shared" ca="1" si="19"/>
        <v>0.20134722222222221</v>
      </c>
      <c r="AH64" s="190">
        <f t="shared" ca="1" si="19"/>
        <v>0.20134722222222221</v>
      </c>
      <c r="AI64" s="190">
        <f t="shared" ca="1" si="19"/>
        <v>0.20134722222222221</v>
      </c>
      <c r="AJ64" s="190">
        <f t="shared" ca="1" si="19"/>
        <v>0.20134722222222221</v>
      </c>
      <c r="AK64" s="190">
        <f t="shared" ca="1" si="19"/>
        <v>0.20134722222222221</v>
      </c>
      <c r="AL64" s="190">
        <f t="shared" ca="1" si="19"/>
        <v>0.20134722222222221</v>
      </c>
      <c r="AM64" s="190">
        <f t="shared" ca="1" si="19"/>
        <v>0.20134722222222221</v>
      </c>
      <c r="AN64" s="264">
        <f t="shared" ca="1" si="7"/>
        <v>0.20134722222222221</v>
      </c>
      <c r="AO64" s="264">
        <f t="shared" ca="1" si="8"/>
        <v>0.201514830139914</v>
      </c>
      <c r="AP64" s="264">
        <f t="shared" ca="1" si="4"/>
        <v>0.201514830139914</v>
      </c>
      <c r="AQ64" s="264">
        <f t="shared" ca="1" si="17"/>
        <v>0.201514830139914</v>
      </c>
      <c r="AR64" s="264">
        <f t="shared" ca="1" si="17"/>
        <v>0.201514830139914</v>
      </c>
      <c r="AS64" s="264">
        <f t="shared" ca="1" si="10"/>
        <v>0.20134722222222221</v>
      </c>
      <c r="AT64" s="264">
        <f t="shared" ca="1" si="11"/>
        <v>0.201514830139914</v>
      </c>
      <c r="AU64" s="190"/>
      <c r="AV64" s="190"/>
      <c r="AW64" s="190"/>
      <c r="AX64" s="190"/>
      <c r="AY64" s="190"/>
      <c r="AZ64" s="190"/>
      <c r="BA64" s="190"/>
    </row>
    <row r="65" spans="1:53" s="111" customFormat="1" ht="14.25" x14ac:dyDescent="0.45">
      <c r="A65" s="111">
        <v>5</v>
      </c>
      <c r="B65" s="111">
        <v>151</v>
      </c>
      <c r="C65" s="228"/>
      <c r="D65" s="228"/>
      <c r="E65" s="186" t="s">
        <v>24</v>
      </c>
      <c r="F65" s="175" t="s">
        <v>180</v>
      </c>
      <c r="G65" s="191" t="s">
        <v>199</v>
      </c>
      <c r="H65" s="219" t="s">
        <v>182</v>
      </c>
      <c r="I65" s="219" t="s">
        <v>288</v>
      </c>
      <c r="J65" s="190">
        <f t="shared" ca="1" si="15"/>
        <v>9.5000000000000015E-2</v>
      </c>
      <c r="K65" s="190">
        <f t="shared" ca="1" si="19"/>
        <v>9.5000000000000015E-2</v>
      </c>
      <c r="L65" s="190">
        <f t="shared" ca="1" si="19"/>
        <v>9.5000000000000015E-2</v>
      </c>
      <c r="M65" s="190">
        <f t="shared" ca="1" si="19"/>
        <v>9.5000000000000015E-2</v>
      </c>
      <c r="N65" s="190">
        <f t="shared" ca="1" si="19"/>
        <v>9.5106620633631206E-2</v>
      </c>
      <c r="O65" s="190">
        <f t="shared" ca="1" si="19"/>
        <v>9.5000000000000015E-2</v>
      </c>
      <c r="P65" s="190">
        <f t="shared" ca="1" si="19"/>
        <v>9.5000000000000015E-2</v>
      </c>
      <c r="Q65" s="190">
        <f t="shared" ca="1" si="19"/>
        <v>9.5000000000000015E-2</v>
      </c>
      <c r="R65" s="190">
        <f t="shared" ca="1" si="19"/>
        <v>9.5000000000000015E-2</v>
      </c>
      <c r="S65" s="190">
        <f t="shared" ca="1" si="19"/>
        <v>9.5000000000000015E-2</v>
      </c>
      <c r="T65" s="190">
        <f t="shared" ca="1" si="19"/>
        <v>9.5000000000000015E-2</v>
      </c>
      <c r="U65" s="190">
        <f t="shared" ca="1" si="19"/>
        <v>9.5000000000000015E-2</v>
      </c>
      <c r="V65" s="190">
        <f t="shared" ca="1" si="19"/>
        <v>9.5000000000000015E-2</v>
      </c>
      <c r="W65" s="190">
        <f t="shared" ca="1" si="19"/>
        <v>9.5000000000000015E-2</v>
      </c>
      <c r="X65" s="190">
        <f t="shared" ca="1" si="19"/>
        <v>9.9999999999999992E-2</v>
      </c>
      <c r="Y65" s="190">
        <f t="shared" ca="1" si="19"/>
        <v>9.9999999999999992E-2</v>
      </c>
      <c r="Z65" s="190">
        <f t="shared" ca="1" si="19"/>
        <v>9.507908106208264E-2</v>
      </c>
      <c r="AA65" s="190">
        <f t="shared" ca="1" si="19"/>
        <v>9.5000000000000015E-2</v>
      </c>
      <c r="AB65" s="190">
        <f t="shared" ca="1" si="19"/>
        <v>9.5000000000000015E-2</v>
      </c>
      <c r="AC65" s="190">
        <f t="shared" ca="1" si="19"/>
        <v>9.5000000000000015E-2</v>
      </c>
      <c r="AD65" s="190">
        <f t="shared" ca="1" si="19"/>
        <v>9.5000000000000015E-2</v>
      </c>
      <c r="AE65" s="190">
        <f t="shared" ca="1" si="19"/>
        <v>9.5000000000000015E-2</v>
      </c>
      <c r="AF65" s="190">
        <f t="shared" ca="1" si="19"/>
        <v>9.5000000000000015E-2</v>
      </c>
      <c r="AG65" s="190">
        <f t="shared" ca="1" si="19"/>
        <v>9.5000000000000015E-2</v>
      </c>
      <c r="AH65" s="190">
        <f t="shared" ca="1" si="19"/>
        <v>9.5000000000000015E-2</v>
      </c>
      <c r="AI65" s="190">
        <f t="shared" ca="1" si="19"/>
        <v>9.5000000000000015E-2</v>
      </c>
      <c r="AJ65" s="190">
        <f t="shared" ca="1" si="19"/>
        <v>9.5000000000000015E-2</v>
      </c>
      <c r="AK65" s="190">
        <f t="shared" ca="1" si="19"/>
        <v>9.5000000000000015E-2</v>
      </c>
      <c r="AL65" s="190">
        <f t="shared" ca="1" si="19"/>
        <v>9.5000000000000015E-2</v>
      </c>
      <c r="AM65" s="190">
        <f t="shared" ca="1" si="19"/>
        <v>9.5000000000000015E-2</v>
      </c>
      <c r="AN65" s="264">
        <f t="shared" ca="1" si="7"/>
        <v>9.5000000000000015E-2</v>
      </c>
      <c r="AO65" s="264">
        <f t="shared" ca="1" si="8"/>
        <v>9.507908106208264E-2</v>
      </c>
      <c r="AP65" s="264">
        <f t="shared" ca="1" si="4"/>
        <v>9.507908106208264E-2</v>
      </c>
      <c r="AQ65" s="264">
        <f t="shared" ca="1" si="17"/>
        <v>9.507908106208264E-2</v>
      </c>
      <c r="AR65" s="264">
        <f t="shared" ca="1" si="17"/>
        <v>9.507908106208264E-2</v>
      </c>
      <c r="AS65" s="264">
        <f t="shared" ca="1" si="10"/>
        <v>9.5000000000000015E-2</v>
      </c>
      <c r="AT65" s="264">
        <f t="shared" ca="1" si="11"/>
        <v>9.507908106208264E-2</v>
      </c>
      <c r="AU65" s="190"/>
      <c r="AV65" s="190"/>
      <c r="AW65" s="190"/>
      <c r="AX65" s="190"/>
      <c r="AY65" s="190"/>
      <c r="AZ65" s="190"/>
      <c r="BA65" s="190"/>
    </row>
    <row r="66" spans="1:53" s="111" customFormat="1" ht="14.25" x14ac:dyDescent="0.45">
      <c r="A66" s="111">
        <v>6</v>
      </c>
      <c r="B66" s="111">
        <v>151</v>
      </c>
      <c r="C66" s="228"/>
      <c r="D66" s="228"/>
      <c r="E66" s="186" t="s">
        <v>25</v>
      </c>
      <c r="F66" s="175" t="s">
        <v>180</v>
      </c>
      <c r="G66" s="191" t="s">
        <v>199</v>
      </c>
      <c r="H66" s="219" t="s">
        <v>182</v>
      </c>
      <c r="I66" s="219" t="s">
        <v>288</v>
      </c>
      <c r="J66" s="190">
        <f t="shared" ca="1" si="15"/>
        <v>2.0319444444444442E-2</v>
      </c>
      <c r="K66" s="190">
        <f t="shared" ca="1" si="19"/>
        <v>2.0319444444444442E-2</v>
      </c>
      <c r="L66" s="190">
        <f t="shared" ca="1" si="19"/>
        <v>2.0319444444444442E-2</v>
      </c>
      <c r="M66" s="190">
        <f t="shared" ref="K66:AM75" ca="1" si="20">INDIRECT(ADDRESS($B66,$A66,,,M$3))</f>
        <v>2.0319444444444442E-2</v>
      </c>
      <c r="N66" s="190">
        <f t="shared" ca="1" si="20"/>
        <v>2.0342249413304449E-2</v>
      </c>
      <c r="O66" s="190">
        <f t="shared" ca="1" si="20"/>
        <v>2.0319444444444442E-2</v>
      </c>
      <c r="P66" s="190">
        <f t="shared" ca="1" si="20"/>
        <v>2.0319444444444442E-2</v>
      </c>
      <c r="Q66" s="190">
        <f t="shared" ca="1" si="20"/>
        <v>2.0319444444444442E-2</v>
      </c>
      <c r="R66" s="190">
        <f t="shared" ca="1" si="20"/>
        <v>2.0319444444444442E-2</v>
      </c>
      <c r="S66" s="190">
        <f t="shared" ca="1" si="20"/>
        <v>2.0319444444444442E-2</v>
      </c>
      <c r="T66" s="190">
        <f t="shared" ca="1" si="20"/>
        <v>2.0319444444444442E-2</v>
      </c>
      <c r="U66" s="190">
        <f t="shared" ca="1" si="20"/>
        <v>2.0319444444444442E-2</v>
      </c>
      <c r="V66" s="190">
        <f t="shared" ca="1" si="20"/>
        <v>2.0319444444444442E-2</v>
      </c>
      <c r="W66" s="190">
        <f t="shared" ca="1" si="20"/>
        <v>2.0319444444444442E-2</v>
      </c>
      <c r="X66" s="190">
        <f t="shared" ca="1" si="20"/>
        <v>2.1388888888888888E-2</v>
      </c>
      <c r="Y66" s="190">
        <f t="shared" ca="1" si="20"/>
        <v>2.1388888888888888E-2</v>
      </c>
      <c r="Z66" s="190">
        <f t="shared" ca="1" si="20"/>
        <v>2.0336359004945449E-2</v>
      </c>
      <c r="AA66" s="190">
        <f t="shared" ca="1" si="20"/>
        <v>2.0319444444444442E-2</v>
      </c>
      <c r="AB66" s="190">
        <f t="shared" ca="1" si="20"/>
        <v>2.0319444444444442E-2</v>
      </c>
      <c r="AC66" s="190">
        <f t="shared" ca="1" si="20"/>
        <v>2.0319444444444442E-2</v>
      </c>
      <c r="AD66" s="190">
        <f t="shared" ca="1" si="20"/>
        <v>2.0319444444444442E-2</v>
      </c>
      <c r="AE66" s="190">
        <f t="shared" ca="1" si="20"/>
        <v>2.0319444444444442E-2</v>
      </c>
      <c r="AF66" s="190">
        <f t="shared" ca="1" si="20"/>
        <v>2.0319444444444442E-2</v>
      </c>
      <c r="AG66" s="190">
        <f t="shared" ca="1" si="20"/>
        <v>2.0319444444444442E-2</v>
      </c>
      <c r="AH66" s="190">
        <f t="shared" ca="1" si="20"/>
        <v>2.0319444444444442E-2</v>
      </c>
      <c r="AI66" s="190">
        <f t="shared" ca="1" si="20"/>
        <v>2.0319444444444442E-2</v>
      </c>
      <c r="AJ66" s="190">
        <f t="shared" ca="1" si="20"/>
        <v>2.0319444444444442E-2</v>
      </c>
      <c r="AK66" s="190">
        <f t="shared" ca="1" si="20"/>
        <v>2.0319444444444442E-2</v>
      </c>
      <c r="AL66" s="190">
        <f t="shared" ca="1" si="20"/>
        <v>2.0319444444444442E-2</v>
      </c>
      <c r="AM66" s="190">
        <f t="shared" ca="1" si="20"/>
        <v>2.0319444444444442E-2</v>
      </c>
      <c r="AN66" s="264">
        <f t="shared" ca="1" si="7"/>
        <v>2.0319444444444442E-2</v>
      </c>
      <c r="AO66" s="264">
        <f t="shared" ca="1" si="8"/>
        <v>2.0336359004945449E-2</v>
      </c>
      <c r="AP66" s="264">
        <f t="shared" ca="1" si="4"/>
        <v>2.0336359004945449E-2</v>
      </c>
      <c r="AQ66" s="264">
        <f t="shared" ca="1" si="17"/>
        <v>2.0336359004945449E-2</v>
      </c>
      <c r="AR66" s="264">
        <f t="shared" ca="1" si="17"/>
        <v>2.0336359004945449E-2</v>
      </c>
      <c r="AS66" s="264">
        <f t="shared" ca="1" si="10"/>
        <v>2.0319444444444442E-2</v>
      </c>
      <c r="AT66" s="264">
        <f t="shared" ca="1" si="11"/>
        <v>2.0336359004945449E-2</v>
      </c>
      <c r="AU66" s="190"/>
      <c r="AV66" s="190"/>
      <c r="AW66" s="190"/>
      <c r="AX66" s="190"/>
      <c r="AY66" s="190"/>
      <c r="AZ66" s="190"/>
      <c r="BA66" s="190"/>
    </row>
    <row r="67" spans="1:53" s="111" customFormat="1" ht="14.25" x14ac:dyDescent="0.45">
      <c r="A67" s="111">
        <v>7</v>
      </c>
      <c r="B67" s="111">
        <v>151</v>
      </c>
      <c r="C67" s="228"/>
      <c r="D67" s="228"/>
      <c r="E67" s="186" t="s">
        <v>26</v>
      </c>
      <c r="F67" s="175" t="s">
        <v>180</v>
      </c>
      <c r="G67" s="191" t="s">
        <v>199</v>
      </c>
      <c r="H67" s="219" t="s">
        <v>182</v>
      </c>
      <c r="I67" s="219" t="s">
        <v>288</v>
      </c>
      <c r="J67" s="190">
        <f t="shared" ca="1" si="15"/>
        <v>0.12809275135201573</v>
      </c>
      <c r="K67" s="190">
        <f t="shared" ca="1" si="20"/>
        <v>0.12934660706474188</v>
      </c>
      <c r="L67" s="190">
        <f t="shared" ca="1" si="20"/>
        <v>0.12816914887511477</v>
      </c>
      <c r="M67" s="190">
        <f t="shared" ca="1" si="20"/>
        <v>0.1280472162010276</v>
      </c>
      <c r="N67" s="190">
        <f t="shared" ca="1" si="20"/>
        <v>0.1288571861742937</v>
      </c>
      <c r="O67" s="190">
        <f t="shared" ca="1" si="20"/>
        <v>0.12800584460442116</v>
      </c>
      <c r="P67" s="190">
        <f t="shared" ca="1" si="20"/>
        <v>0.1302968971160651</v>
      </c>
      <c r="Q67" s="190">
        <f t="shared" ca="1" si="20"/>
        <v>0.12584201388888888</v>
      </c>
      <c r="R67" s="190">
        <f t="shared" ca="1" si="20"/>
        <v>0.12584201388888888</v>
      </c>
      <c r="S67" s="190">
        <f t="shared" ca="1" si="20"/>
        <v>0.12734579333611573</v>
      </c>
      <c r="T67" s="190">
        <f t="shared" ca="1" si="20"/>
        <v>0.12584201388888888</v>
      </c>
      <c r="U67" s="190">
        <f t="shared" ca="1" si="20"/>
        <v>0.12762911941157132</v>
      </c>
      <c r="V67" s="190">
        <f t="shared" ca="1" si="20"/>
        <v>0.1278085087342497</v>
      </c>
      <c r="W67" s="190">
        <f t="shared" ca="1" si="20"/>
        <v>0.12835790117905674</v>
      </c>
      <c r="X67" s="190">
        <f t="shared" ca="1" si="20"/>
        <v>0.13246527777777778</v>
      </c>
      <c r="Y67" s="190">
        <f t="shared" ca="1" si="20"/>
        <v>0.13246527777777778</v>
      </c>
      <c r="Z67" s="190">
        <f t="shared" ca="1" si="20"/>
        <v>0.12831380742252538</v>
      </c>
      <c r="AA67" s="190">
        <f t="shared" ca="1" si="20"/>
        <v>0.12899253941441441</v>
      </c>
      <c r="AB67" s="190">
        <f t="shared" ca="1" si="20"/>
        <v>0.12934660706474188</v>
      </c>
      <c r="AC67" s="190">
        <f t="shared" ca="1" si="20"/>
        <v>0.12584201388888888</v>
      </c>
      <c r="AD67" s="190">
        <f t="shared" ca="1" si="20"/>
        <v>0.12720910916713507</v>
      </c>
      <c r="AE67" s="190">
        <f t="shared" ca="1" si="20"/>
        <v>0.12883286754742546</v>
      </c>
      <c r="AF67" s="190">
        <f t="shared" ca="1" si="20"/>
        <v>0.12584201388888888</v>
      </c>
      <c r="AG67" s="190">
        <f t="shared" ca="1" si="20"/>
        <v>0.12846766493055553</v>
      </c>
      <c r="AH67" s="190">
        <f t="shared" ca="1" si="20"/>
        <v>0.12816106955169454</v>
      </c>
      <c r="AI67" s="190">
        <f t="shared" ca="1" si="20"/>
        <v>0.12833821887213845</v>
      </c>
      <c r="AJ67" s="190">
        <f t="shared" ca="1" si="20"/>
        <v>0.12584201388888888</v>
      </c>
      <c r="AK67" s="190">
        <f t="shared" ca="1" si="20"/>
        <v>0.12863075657894735</v>
      </c>
      <c r="AL67" s="190">
        <f t="shared" ca="1" si="20"/>
        <v>0.12804239177273929</v>
      </c>
      <c r="AM67" s="190">
        <f t="shared" ca="1" si="20"/>
        <v>0.12584201388888888</v>
      </c>
      <c r="AN67" s="264">
        <f t="shared" ca="1" si="7"/>
        <v>0.1278085087342497</v>
      </c>
      <c r="AO67" s="264">
        <f t="shared" ca="1" si="8"/>
        <v>0.12831380742252538</v>
      </c>
      <c r="AP67" s="264">
        <f t="shared" ca="1" si="4"/>
        <v>0.12831380742252538</v>
      </c>
      <c r="AQ67" s="264">
        <f t="shared" ca="1" si="17"/>
        <v>0.12831380742252538</v>
      </c>
      <c r="AR67" s="264">
        <f t="shared" ca="1" si="17"/>
        <v>0.12831380742252538</v>
      </c>
      <c r="AS67" s="264">
        <f t="shared" ca="1" si="10"/>
        <v>0.1278085087342497</v>
      </c>
      <c r="AT67" s="264">
        <f t="shared" ca="1" si="11"/>
        <v>0.12831380742252538</v>
      </c>
      <c r="AU67" s="190"/>
      <c r="AV67" s="190"/>
      <c r="AW67" s="190"/>
      <c r="AX67" s="190"/>
      <c r="AY67" s="190"/>
      <c r="AZ67" s="190"/>
      <c r="BA67" s="190"/>
    </row>
    <row r="68" spans="1:53" s="111" customFormat="1" ht="14.25" x14ac:dyDescent="0.45">
      <c r="A68" s="111">
        <v>8</v>
      </c>
      <c r="B68" s="111">
        <v>151</v>
      </c>
      <c r="C68" s="229"/>
      <c r="D68" s="229"/>
      <c r="E68" s="186" t="s">
        <v>27</v>
      </c>
      <c r="F68" s="175" t="s">
        <v>180</v>
      </c>
      <c r="G68" s="191" t="s">
        <v>199</v>
      </c>
      <c r="H68" s="219" t="s">
        <v>182</v>
      </c>
      <c r="I68" s="219" t="s">
        <v>288</v>
      </c>
      <c r="J68" s="190">
        <f t="shared" ref="J68:J99" ca="1" si="21">INDIRECT(ADDRESS($B68,$A68,,,J$3))</f>
        <v>6.0436946902654873E-2</v>
      </c>
      <c r="K68" s="190">
        <f t="shared" ca="1" si="20"/>
        <v>6.1028543307086625E-2</v>
      </c>
      <c r="L68" s="190">
        <f t="shared" ca="1" si="20"/>
        <v>6.0472992916174736E-2</v>
      </c>
      <c r="M68" s="190">
        <f t="shared" ca="1" si="20"/>
        <v>6.0415462427745675E-2</v>
      </c>
      <c r="N68" s="190">
        <f t="shared" ca="1" si="20"/>
        <v>6.0797623883021942E-2</v>
      </c>
      <c r="O68" s="190">
        <f t="shared" ca="1" si="20"/>
        <v>6.0395942408376972E-2</v>
      </c>
      <c r="P68" s="190">
        <f t="shared" ca="1" si="20"/>
        <v>6.1476910828025491E-2</v>
      </c>
      <c r="Q68" s="190">
        <f t="shared" ca="1" si="20"/>
        <v>5.9375000000000011E-2</v>
      </c>
      <c r="R68" s="190">
        <f t="shared" ca="1" si="20"/>
        <v>5.9375000000000011E-2</v>
      </c>
      <c r="S68" s="190">
        <f t="shared" ca="1" si="20"/>
        <v>6.0084515859766284E-2</v>
      </c>
      <c r="T68" s="190">
        <f t="shared" ca="1" si="20"/>
        <v>5.9375000000000011E-2</v>
      </c>
      <c r="U68" s="190">
        <f t="shared" ca="1" si="20"/>
        <v>6.0218195266272201E-2</v>
      </c>
      <c r="V68" s="190">
        <f t="shared" ca="1" si="20"/>
        <v>6.0302835051546391E-2</v>
      </c>
      <c r="W68" s="190">
        <f t="shared" ca="1" si="20"/>
        <v>6.0562050359712238E-2</v>
      </c>
      <c r="X68" s="190">
        <f t="shared" ca="1" si="20"/>
        <v>6.25E-2</v>
      </c>
      <c r="Y68" s="190">
        <f t="shared" ca="1" si="20"/>
        <v>6.25E-2</v>
      </c>
      <c r="Z68" s="190">
        <f t="shared" ca="1" si="20"/>
        <v>6.0541245966067039E-2</v>
      </c>
      <c r="AA68" s="190">
        <f t="shared" ca="1" si="20"/>
        <v>6.0861486486486496E-2</v>
      </c>
      <c r="AB68" s="190">
        <f t="shared" ca="1" si="20"/>
        <v>6.1028543307086625E-2</v>
      </c>
      <c r="AC68" s="190">
        <f t="shared" ca="1" si="20"/>
        <v>5.9375000000000011E-2</v>
      </c>
      <c r="AD68" s="190">
        <f t="shared" ca="1" si="20"/>
        <v>6.0020025295109622E-2</v>
      </c>
      <c r="AE68" s="190">
        <f t="shared" ca="1" si="20"/>
        <v>6.0786149825783981E-2</v>
      </c>
      <c r="AF68" s="190">
        <f t="shared" ca="1" si="20"/>
        <v>5.9375000000000011E-2</v>
      </c>
      <c r="AG68" s="190">
        <f t="shared" ca="1" si="20"/>
        <v>6.0613839285714288E-2</v>
      </c>
      <c r="AH68" s="190">
        <f t="shared" ca="1" si="20"/>
        <v>6.0469180915609488E-2</v>
      </c>
      <c r="AI68" s="190">
        <f t="shared" ca="1" si="20"/>
        <v>6.0552763819095481E-2</v>
      </c>
      <c r="AJ68" s="190">
        <f t="shared" ca="1" si="20"/>
        <v>5.9375000000000011E-2</v>
      </c>
      <c r="AK68" s="190">
        <f t="shared" ca="1" si="20"/>
        <v>6.0690789473684212E-2</v>
      </c>
      <c r="AL68" s="190">
        <f t="shared" ca="1" si="20"/>
        <v>6.0413186157517909E-2</v>
      </c>
      <c r="AM68" s="190">
        <f t="shared" ca="1" si="20"/>
        <v>5.9375000000000011E-2</v>
      </c>
      <c r="AN68" s="264">
        <f t="shared" ca="1" si="7"/>
        <v>6.0302835051546391E-2</v>
      </c>
      <c r="AO68" s="264">
        <f t="shared" ca="1" si="8"/>
        <v>6.0541245966067039E-2</v>
      </c>
      <c r="AP68" s="264">
        <f t="shared" ca="1" si="4"/>
        <v>6.0541245966067039E-2</v>
      </c>
      <c r="AQ68" s="264">
        <f t="shared" ca="1" si="17"/>
        <v>6.0541245966067039E-2</v>
      </c>
      <c r="AR68" s="264">
        <f t="shared" ca="1" si="17"/>
        <v>6.0541245966067039E-2</v>
      </c>
      <c r="AS68" s="264">
        <f t="shared" ca="1" si="10"/>
        <v>6.0302835051546391E-2</v>
      </c>
      <c r="AT68" s="264">
        <f t="shared" ca="1" si="11"/>
        <v>6.0541245966067039E-2</v>
      </c>
      <c r="AU68" s="190"/>
      <c r="AV68" s="190"/>
      <c r="AW68" s="190"/>
      <c r="AX68" s="190"/>
      <c r="AY68" s="190"/>
      <c r="AZ68" s="190"/>
      <c r="BA68" s="190"/>
    </row>
    <row r="69" spans="1:53" s="111" customFormat="1" ht="14.25" x14ac:dyDescent="0.45">
      <c r="A69" s="111">
        <v>9</v>
      </c>
      <c r="B69" s="111">
        <v>151</v>
      </c>
      <c r="C69" s="228"/>
      <c r="D69" s="228"/>
      <c r="E69" s="186" t="s">
        <v>28</v>
      </c>
      <c r="F69" s="175" t="s">
        <v>180</v>
      </c>
      <c r="G69" s="191" t="s">
        <v>199</v>
      </c>
      <c r="H69" s="219" t="s">
        <v>182</v>
      </c>
      <c r="I69" s="219" t="s">
        <v>288</v>
      </c>
      <c r="J69" s="190">
        <f t="shared" ca="1" si="21"/>
        <v>1.2926791420845622E-2</v>
      </c>
      <c r="K69" s="190">
        <f t="shared" ref="K69:Y69" ca="1" si="22">INDIRECT(ADDRESS($B69,$A69,,,K$3))</f>
        <v>1.3053327318460192E-2</v>
      </c>
      <c r="L69" s="190">
        <f t="shared" ca="1" si="22"/>
        <v>1.2934501262626262E-2</v>
      </c>
      <c r="M69" s="190">
        <f t="shared" ca="1" si="22"/>
        <v>1.2922196130378932E-2</v>
      </c>
      <c r="N69" s="190">
        <f t="shared" ca="1" si="22"/>
        <v>1.3003936219424136E-2</v>
      </c>
      <c r="O69" s="190">
        <f t="shared" ca="1" si="22"/>
        <v>1.2918021015125071E-2</v>
      </c>
      <c r="P69" s="190">
        <f t="shared" ca="1" si="22"/>
        <v>1.3149228149327671E-2</v>
      </c>
      <c r="Q69" s="190">
        <f t="shared" ca="1" si="22"/>
        <v>1.2699652777777775E-2</v>
      </c>
      <c r="R69" s="190">
        <f t="shared" ca="1" si="22"/>
        <v>1.2699652777777775E-2</v>
      </c>
      <c r="S69" s="190">
        <f t="shared" ca="1" si="22"/>
        <v>1.2851410336672231E-2</v>
      </c>
      <c r="T69" s="190">
        <f t="shared" ca="1" si="22"/>
        <v>1.2699652777777775E-2</v>
      </c>
      <c r="U69" s="190">
        <f t="shared" ca="1" si="22"/>
        <v>1.2880002876397106E-2</v>
      </c>
      <c r="V69" s="190">
        <f t="shared" ca="1" si="22"/>
        <v>1.2898106386025201E-2</v>
      </c>
      <c r="W69" s="190">
        <f t="shared" ca="1" si="22"/>
        <v>1.295354966027178E-2</v>
      </c>
      <c r="X69" s="190">
        <f t="shared" ca="1" si="22"/>
        <v>1.3368055555555555E-2</v>
      </c>
      <c r="Y69" s="190">
        <f t="shared" ca="1" si="22"/>
        <v>1.3368055555555555E-2</v>
      </c>
      <c r="Z69" s="190">
        <f t="shared" ca="1" si="20"/>
        <v>1.2949099831631004E-2</v>
      </c>
      <c r="AA69" s="190">
        <f t="shared" ca="1" si="20"/>
        <v>1.3017595720720719E-2</v>
      </c>
      <c r="AB69" s="190">
        <f t="shared" ca="1" si="20"/>
        <v>1.3053327318460192E-2</v>
      </c>
      <c r="AC69" s="190">
        <f t="shared" ca="1" si="20"/>
        <v>1.2699652777777775E-2</v>
      </c>
      <c r="AD69" s="190">
        <f t="shared" ca="1" si="20"/>
        <v>1.2837616521453998E-2</v>
      </c>
      <c r="AE69" s="190">
        <f t="shared" ca="1" si="20"/>
        <v>1.3001482046070458E-2</v>
      </c>
      <c r="AF69" s="190">
        <f t="shared" ca="1" si="20"/>
        <v>1.2699652777777775E-2</v>
      </c>
      <c r="AG69" s="190">
        <f t="shared" ca="1" si="20"/>
        <v>1.2964626736111109E-2</v>
      </c>
      <c r="AH69" s="190">
        <f t="shared" ca="1" si="20"/>
        <v>1.2933685918060918E-2</v>
      </c>
      <c r="AI69" s="190">
        <f t="shared" ca="1" si="20"/>
        <v>1.2951563372417641E-2</v>
      </c>
      <c r="AJ69" s="190">
        <f t="shared" ca="1" si="20"/>
        <v>1.2699652777777775E-2</v>
      </c>
      <c r="AK69" s="190">
        <f t="shared" ca="1" si="20"/>
        <v>1.2981085526315788E-2</v>
      </c>
      <c r="AL69" s="190">
        <f t="shared" ca="1" si="20"/>
        <v>1.2921709261469105E-2</v>
      </c>
      <c r="AM69" s="190">
        <f t="shared" ca="1" si="20"/>
        <v>1.2699652777777775E-2</v>
      </c>
      <c r="AN69" s="264">
        <f t="shared" ca="1" si="7"/>
        <v>1.2898106386025201E-2</v>
      </c>
      <c r="AO69" s="264">
        <f t="shared" ca="1" si="8"/>
        <v>1.2949099831631004E-2</v>
      </c>
      <c r="AP69" s="264">
        <f t="shared" ref="AP69:AP132" ca="1" si="23">$Z69</f>
        <v>1.2949099831631004E-2</v>
      </c>
      <c r="AQ69" s="264">
        <f t="shared" ca="1" si="17"/>
        <v>1.2949099831631004E-2</v>
      </c>
      <c r="AR69" s="264">
        <f t="shared" ca="1" si="17"/>
        <v>1.2949099831631004E-2</v>
      </c>
      <c r="AS69" s="264">
        <f t="shared" ca="1" si="10"/>
        <v>1.2898106386025201E-2</v>
      </c>
      <c r="AT69" s="264">
        <f t="shared" ca="1" si="11"/>
        <v>1.2949099831631004E-2</v>
      </c>
      <c r="AU69" s="190"/>
      <c r="AV69" s="190"/>
      <c r="AW69" s="190"/>
      <c r="AX69" s="190"/>
      <c r="AY69" s="190"/>
      <c r="AZ69" s="190"/>
      <c r="BA69" s="190"/>
    </row>
    <row r="70" spans="1:53" s="111" customFormat="1" ht="14.25" x14ac:dyDescent="0.45">
      <c r="A70" s="111">
        <v>10</v>
      </c>
      <c r="B70" s="111">
        <v>151</v>
      </c>
      <c r="C70" s="228"/>
      <c r="D70" s="228"/>
      <c r="E70" s="186" t="s">
        <v>29</v>
      </c>
      <c r="F70" s="175" t="s">
        <v>180</v>
      </c>
      <c r="G70" s="191" t="s">
        <v>199</v>
      </c>
      <c r="H70" s="219" t="s">
        <v>182</v>
      </c>
      <c r="I70" s="219" t="s">
        <v>288</v>
      </c>
      <c r="J70" s="190">
        <f t="shared" ca="1" si="21"/>
        <v>0.17823027286135693</v>
      </c>
      <c r="K70" s="190">
        <f t="shared" ca="1" si="20"/>
        <v>0.17929749015748031</v>
      </c>
      <c r="L70" s="190">
        <f t="shared" ca="1" si="20"/>
        <v>0.17747219352617077</v>
      </c>
      <c r="M70" s="190">
        <f t="shared" ca="1" si="20"/>
        <v>0.17857544556840077</v>
      </c>
      <c r="N70" s="190">
        <f t="shared" ca="1" si="20"/>
        <v>0.17311737577849984</v>
      </c>
      <c r="O70" s="190">
        <f t="shared" ca="1" si="20"/>
        <v>0.17897376745200697</v>
      </c>
      <c r="P70" s="190">
        <f t="shared" ca="1" si="20"/>
        <v>0.17652474787685773</v>
      </c>
      <c r="Q70" s="190">
        <f t="shared" ca="1" si="20"/>
        <v>0.18280208333333331</v>
      </c>
      <c r="R70" s="190">
        <f t="shared" ca="1" si="20"/>
        <v>0.18280208333333331</v>
      </c>
      <c r="S70" s="190">
        <f t="shared" ca="1" si="20"/>
        <v>0.17731771123168238</v>
      </c>
      <c r="T70" s="190">
        <f t="shared" ca="1" si="20"/>
        <v>0.18280208333333331</v>
      </c>
      <c r="U70" s="190">
        <f t="shared" ca="1" si="20"/>
        <v>0.17781699950690333</v>
      </c>
      <c r="V70" s="190">
        <f t="shared" ca="1" si="20"/>
        <v>0.17702178030303028</v>
      </c>
      <c r="W70" s="190">
        <f t="shared" ca="1" si="20"/>
        <v>0.17830398181454835</v>
      </c>
      <c r="X70" s="190">
        <f t="shared" ca="1" si="20"/>
        <v>0.15895833333333331</v>
      </c>
      <c r="Y70" s="190">
        <f t="shared" ca="1" si="20"/>
        <v>0.15895833333333331</v>
      </c>
      <c r="Z70" s="190">
        <f t="shared" ca="1" si="20"/>
        <v>0.17630397515470064</v>
      </c>
      <c r="AA70" s="190">
        <f t="shared" ca="1" si="20"/>
        <v>0.17965155780780781</v>
      </c>
      <c r="AB70" s="190">
        <f t="shared" ca="1" si="20"/>
        <v>0.17929749015748031</v>
      </c>
      <c r="AC70" s="190">
        <f t="shared" ca="1" si="20"/>
        <v>0.18280208333333331</v>
      </c>
      <c r="AD70" s="190">
        <f t="shared" ca="1" si="20"/>
        <v>0.17583257799325461</v>
      </c>
      <c r="AE70" s="190">
        <f t="shared" ca="1" si="20"/>
        <v>0.17981122967479674</v>
      </c>
      <c r="AF70" s="190">
        <f t="shared" ca="1" si="20"/>
        <v>0.18280208333333334</v>
      </c>
      <c r="AG70" s="190">
        <f t="shared" ca="1" si="20"/>
        <v>0.17875716145833331</v>
      </c>
      <c r="AH70" s="190">
        <f t="shared" ca="1" si="20"/>
        <v>0.17442674147361648</v>
      </c>
      <c r="AI70" s="190">
        <f t="shared" ca="1" si="20"/>
        <v>0.17788955192629816</v>
      </c>
      <c r="AJ70" s="190">
        <f t="shared" ca="1" si="20"/>
        <v>0.18280208333333331</v>
      </c>
      <c r="AK70" s="190">
        <f t="shared" ca="1" si="20"/>
        <v>0.1782285453216374</v>
      </c>
      <c r="AL70" s="190">
        <f t="shared" ca="1" si="20"/>
        <v>0.17878070306284805</v>
      </c>
      <c r="AM70" s="190">
        <f t="shared" ca="1" si="20"/>
        <v>0.18280208333333331</v>
      </c>
      <c r="AN70" s="264">
        <f t="shared" ca="1" si="7"/>
        <v>0.17702178030303028</v>
      </c>
      <c r="AO70" s="264">
        <f t="shared" ca="1" si="8"/>
        <v>0.17630397515470064</v>
      </c>
      <c r="AP70" s="264">
        <f t="shared" ca="1" si="23"/>
        <v>0.17630397515470064</v>
      </c>
      <c r="AQ70" s="264">
        <f t="shared" ca="1" si="17"/>
        <v>0.17630397515470064</v>
      </c>
      <c r="AR70" s="264">
        <f t="shared" ca="1" si="17"/>
        <v>0.17630397515470064</v>
      </c>
      <c r="AS70" s="264">
        <f t="shared" ca="1" si="10"/>
        <v>0.17702178030303028</v>
      </c>
      <c r="AT70" s="264">
        <f t="shared" ca="1" si="11"/>
        <v>0.17630397515470064</v>
      </c>
      <c r="AU70" s="190"/>
      <c r="AV70" s="190"/>
      <c r="AW70" s="190"/>
      <c r="AX70" s="190"/>
      <c r="AY70" s="190"/>
      <c r="AZ70" s="190"/>
      <c r="BA70" s="190"/>
    </row>
    <row r="71" spans="1:53" s="111" customFormat="1" ht="14.25" x14ac:dyDescent="0.45">
      <c r="A71" s="111">
        <v>11</v>
      </c>
      <c r="B71" s="111">
        <v>151</v>
      </c>
      <c r="C71" s="228"/>
      <c r="D71" s="228"/>
      <c r="E71" s="186" t="s">
        <v>30</v>
      </c>
      <c r="F71" s="175" t="s">
        <v>180</v>
      </c>
      <c r="G71" s="191" t="s">
        <v>199</v>
      </c>
      <c r="H71" s="219" t="s">
        <v>182</v>
      </c>
      <c r="I71" s="219" t="s">
        <v>288</v>
      </c>
      <c r="J71" s="190">
        <f t="shared" ca="1" si="21"/>
        <v>8.4092920353982303E-2</v>
      </c>
      <c r="K71" s="190">
        <f t="shared" ca="1" si="20"/>
        <v>8.4596456692913408E-2</v>
      </c>
      <c r="L71" s="190">
        <f t="shared" ca="1" si="20"/>
        <v>8.3735242030696586E-2</v>
      </c>
      <c r="M71" s="190">
        <f t="shared" ca="1" si="20"/>
        <v>8.4255780346820824E-2</v>
      </c>
      <c r="N71" s="190">
        <f t="shared" ca="1" si="20"/>
        <v>8.1680544272948824E-2</v>
      </c>
      <c r="O71" s="190">
        <f t="shared" ca="1" si="20"/>
        <v>8.4443717277486924E-2</v>
      </c>
      <c r="P71" s="190">
        <f t="shared" ca="1" si="20"/>
        <v>8.3288216560509568E-2</v>
      </c>
      <c r="Q71" s="190">
        <f t="shared" ca="1" si="20"/>
        <v>8.6250000000000007E-2</v>
      </c>
      <c r="R71" s="190">
        <f t="shared" ca="1" si="20"/>
        <v>8.6250000000000021E-2</v>
      </c>
      <c r="S71" s="190">
        <f t="shared" ca="1" si="20"/>
        <v>8.366235392320534E-2</v>
      </c>
      <c r="T71" s="190">
        <f t="shared" ca="1" si="20"/>
        <v>8.6250000000000021E-2</v>
      </c>
      <c r="U71" s="190">
        <f t="shared" ca="1" si="20"/>
        <v>8.3897928994082854E-2</v>
      </c>
      <c r="V71" s="190">
        <f t="shared" ca="1" si="20"/>
        <v>8.3522727272727276E-2</v>
      </c>
      <c r="W71" s="190">
        <f t="shared" ca="1" si="20"/>
        <v>8.4127697841726634E-2</v>
      </c>
      <c r="X71" s="190">
        <f t="shared" ca="1" si="20"/>
        <v>7.5000000000000011E-2</v>
      </c>
      <c r="Y71" s="190">
        <f t="shared" ca="1" si="20"/>
        <v>7.5000000000000011E-2</v>
      </c>
      <c r="Z71" s="190">
        <f t="shared" ca="1" si="20"/>
        <v>8.3184051187014746E-2</v>
      </c>
      <c r="AA71" s="190">
        <f t="shared" ca="1" si="20"/>
        <v>8.4763513513513522E-2</v>
      </c>
      <c r="AB71" s="190">
        <f t="shared" ca="1" si="20"/>
        <v>8.4596456692913408E-2</v>
      </c>
      <c r="AC71" s="190">
        <f t="shared" ca="1" si="20"/>
        <v>8.6250000000000021E-2</v>
      </c>
      <c r="AD71" s="190">
        <f t="shared" ca="1" si="20"/>
        <v>8.2961635750421592E-2</v>
      </c>
      <c r="AE71" s="190">
        <f t="shared" ca="1" si="20"/>
        <v>8.4838850174216038E-2</v>
      </c>
      <c r="AF71" s="190">
        <f t="shared" ca="1" si="20"/>
        <v>8.6250000000000021E-2</v>
      </c>
      <c r="AG71" s="190">
        <f t="shared" ca="1" si="20"/>
        <v>8.4341517857142875E-2</v>
      </c>
      <c r="AH71" s="190">
        <f t="shared" ca="1" si="20"/>
        <v>8.2298331494760069E-2</v>
      </c>
      <c r="AI71" s="190">
        <f t="shared" ca="1" si="20"/>
        <v>8.3932160804020106E-2</v>
      </c>
      <c r="AJ71" s="190">
        <f t="shared" ca="1" si="20"/>
        <v>8.6250000000000007E-2</v>
      </c>
      <c r="AK71" s="190">
        <f t="shared" ca="1" si="20"/>
        <v>8.4092105263157899E-2</v>
      </c>
      <c r="AL71" s="190">
        <f t="shared" ca="1" si="20"/>
        <v>8.4352625298329376E-2</v>
      </c>
      <c r="AM71" s="190">
        <f t="shared" ca="1" si="20"/>
        <v>8.6250000000000007E-2</v>
      </c>
      <c r="AN71" s="264">
        <f t="shared" ca="1" si="7"/>
        <v>8.3522727272727276E-2</v>
      </c>
      <c r="AO71" s="264">
        <f t="shared" ca="1" si="8"/>
        <v>8.3184051187014746E-2</v>
      </c>
      <c r="AP71" s="264">
        <f t="shared" ca="1" si="23"/>
        <v>8.3184051187014746E-2</v>
      </c>
      <c r="AQ71" s="264">
        <f t="shared" ca="1" si="17"/>
        <v>8.3184051187014746E-2</v>
      </c>
      <c r="AR71" s="264">
        <f t="shared" ca="1" si="17"/>
        <v>8.3184051187014746E-2</v>
      </c>
      <c r="AS71" s="264">
        <f t="shared" ca="1" si="10"/>
        <v>8.3522727272727276E-2</v>
      </c>
      <c r="AT71" s="264">
        <f t="shared" ca="1" si="11"/>
        <v>8.3184051187014746E-2</v>
      </c>
      <c r="AU71" s="190"/>
      <c r="AV71" s="190"/>
      <c r="AW71" s="190"/>
      <c r="AX71" s="190"/>
      <c r="AY71" s="190"/>
      <c r="AZ71" s="190"/>
      <c r="BA71" s="190"/>
    </row>
    <row r="72" spans="1:53" s="111" customFormat="1" ht="14.25" x14ac:dyDescent="0.45">
      <c r="A72" s="111">
        <v>12</v>
      </c>
      <c r="B72" s="111">
        <v>151</v>
      </c>
      <c r="C72" s="228"/>
      <c r="D72" s="228"/>
      <c r="E72" s="186" t="s">
        <v>31</v>
      </c>
      <c r="F72" s="175" t="s">
        <v>180</v>
      </c>
      <c r="G72" s="191" t="s">
        <v>199</v>
      </c>
      <c r="H72" s="219" t="s">
        <v>182</v>
      </c>
      <c r="I72" s="219" t="s">
        <v>288</v>
      </c>
      <c r="J72" s="190">
        <f t="shared" ca="1" si="21"/>
        <v>1.7986541297935105E-2</v>
      </c>
      <c r="K72" s="190">
        <f t="shared" ca="1" si="20"/>
        <v>1.8094242125984251E-2</v>
      </c>
      <c r="L72" s="190">
        <f t="shared" ca="1" si="20"/>
        <v>1.7910037878787879E-2</v>
      </c>
      <c r="M72" s="190">
        <f t="shared" ca="1" si="20"/>
        <v>1.8021375240847785E-2</v>
      </c>
      <c r="N72" s="190">
        <f t="shared" ca="1" si="20"/>
        <v>1.747056085838072E-2</v>
      </c>
      <c r="O72" s="190">
        <f t="shared" ca="1" si="20"/>
        <v>1.8061572862129144E-2</v>
      </c>
      <c r="P72" s="190">
        <f t="shared" ca="1" si="20"/>
        <v>1.7814424097664545E-2</v>
      </c>
      <c r="Q72" s="190">
        <f t="shared" ca="1" si="20"/>
        <v>1.8447916666666665E-2</v>
      </c>
      <c r="R72" s="190">
        <f t="shared" ca="1" si="20"/>
        <v>1.8447916666666668E-2</v>
      </c>
      <c r="S72" s="190">
        <f t="shared" ca="1" si="20"/>
        <v>1.7894447922463363E-2</v>
      </c>
      <c r="T72" s="190">
        <f t="shared" ca="1" si="20"/>
        <v>1.8447916666666668E-2</v>
      </c>
      <c r="U72" s="190">
        <f t="shared" ca="1" si="20"/>
        <v>1.7944834812623274E-2</v>
      </c>
      <c r="V72" s="190">
        <f t="shared" ca="1" si="20"/>
        <v>1.7864583333333333E-2</v>
      </c>
      <c r="W72" s="190">
        <f t="shared" ca="1" si="20"/>
        <v>1.7993979816147084E-2</v>
      </c>
      <c r="X72" s="190">
        <f t="shared" ca="1" si="20"/>
        <v>1.6041666666666666E-2</v>
      </c>
      <c r="Y72" s="190">
        <f t="shared" ca="1" si="20"/>
        <v>1.6041666666666666E-2</v>
      </c>
      <c r="Z72" s="190">
        <f t="shared" ca="1" si="20"/>
        <v>1.779214428166704E-2</v>
      </c>
      <c r="AA72" s="190">
        <f t="shared" ca="1" si="20"/>
        <v>1.8129973723723724E-2</v>
      </c>
      <c r="AB72" s="190">
        <f t="shared" ca="1" si="20"/>
        <v>1.8094242125984251E-2</v>
      </c>
      <c r="AC72" s="190">
        <f t="shared" ca="1" si="20"/>
        <v>1.8447916666666668E-2</v>
      </c>
      <c r="AD72" s="190">
        <f t="shared" ca="1" si="20"/>
        <v>1.7744572091062394E-2</v>
      </c>
      <c r="AE72" s="190">
        <f t="shared" ca="1" si="20"/>
        <v>1.8146087398373985E-2</v>
      </c>
      <c r="AF72" s="190">
        <f t="shared" ca="1" si="20"/>
        <v>1.8447916666666668E-2</v>
      </c>
      <c r="AG72" s="190">
        <f t="shared" ca="1" si="20"/>
        <v>1.8039713541666669E-2</v>
      </c>
      <c r="AH72" s="190">
        <f t="shared" ca="1" si="20"/>
        <v>1.7602698680823682E-2</v>
      </c>
      <c r="AI72" s="190">
        <f t="shared" ca="1" si="20"/>
        <v>1.7952156616415409E-2</v>
      </c>
      <c r="AJ72" s="190">
        <f t="shared" ca="1" si="20"/>
        <v>1.8447916666666665E-2</v>
      </c>
      <c r="AK72" s="190">
        <f t="shared" ca="1" si="20"/>
        <v>1.7986366959064325E-2</v>
      </c>
      <c r="AL72" s="190">
        <f t="shared" ca="1" si="20"/>
        <v>1.8042089299920447E-2</v>
      </c>
      <c r="AM72" s="190">
        <f t="shared" ca="1" si="20"/>
        <v>1.8447916666666665E-2</v>
      </c>
      <c r="AN72" s="264">
        <f t="shared" ref="AN72:AN135" ca="1" si="24">$V72</f>
        <v>1.7864583333333333E-2</v>
      </c>
      <c r="AO72" s="264">
        <f t="shared" ref="AO72:AO135" ca="1" si="25">$AP72</f>
        <v>1.779214428166704E-2</v>
      </c>
      <c r="AP72" s="264">
        <f t="shared" ca="1" si="23"/>
        <v>1.779214428166704E-2</v>
      </c>
      <c r="AQ72" s="264">
        <f t="shared" ca="1" si="17"/>
        <v>1.779214428166704E-2</v>
      </c>
      <c r="AR72" s="264">
        <f t="shared" ca="1" si="17"/>
        <v>1.779214428166704E-2</v>
      </c>
      <c r="AS72" s="264">
        <f t="shared" ref="AS72:AS135" ca="1" si="26">$V72</f>
        <v>1.7864583333333333E-2</v>
      </c>
      <c r="AT72" s="264">
        <f t="shared" ref="AT72:AT135" ca="1" si="27">$AP72</f>
        <v>1.779214428166704E-2</v>
      </c>
      <c r="AU72" s="190"/>
      <c r="AV72" s="190"/>
      <c r="AW72" s="190"/>
      <c r="AX72" s="190"/>
      <c r="AY72" s="190"/>
      <c r="AZ72" s="190"/>
      <c r="BA72" s="190"/>
    </row>
    <row r="73" spans="1:53" s="111" customFormat="1" ht="14.25" x14ac:dyDescent="0.45">
      <c r="A73" s="111">
        <v>13</v>
      </c>
      <c r="B73" s="111">
        <v>151</v>
      </c>
      <c r="C73" s="228"/>
      <c r="D73" s="228"/>
      <c r="E73" s="186" t="s">
        <v>32</v>
      </c>
      <c r="F73" s="175" t="s">
        <v>180</v>
      </c>
      <c r="G73" s="191" t="s">
        <v>199</v>
      </c>
      <c r="H73" s="219" t="s">
        <v>182</v>
      </c>
      <c r="I73" s="219" t="s">
        <v>288</v>
      </c>
      <c r="J73" s="190">
        <f t="shared" ca="1" si="21"/>
        <v>0.12816308689773842</v>
      </c>
      <c r="K73" s="190">
        <f t="shared" ca="1" si="20"/>
        <v>0.12584201388888888</v>
      </c>
      <c r="L73" s="190">
        <f t="shared" ca="1" si="20"/>
        <v>0.1288447687098255</v>
      </c>
      <c r="M73" s="190">
        <f t="shared" ca="1" si="20"/>
        <v>0.1278634493416827</v>
      </c>
      <c r="N73" s="190">
        <f t="shared" ca="1" si="20"/>
        <v>0.13228557264870475</v>
      </c>
      <c r="O73" s="190">
        <f t="shared" ca="1" si="20"/>
        <v>0.12750649905468295</v>
      </c>
      <c r="P73" s="190">
        <f t="shared" ca="1" si="20"/>
        <v>0.12766446611818824</v>
      </c>
      <c r="Q73" s="190">
        <f t="shared" ca="1" si="20"/>
        <v>0.12584201388888888</v>
      </c>
      <c r="R73" s="190">
        <f t="shared" ca="1" si="20"/>
        <v>0.12584201388888888</v>
      </c>
      <c r="S73" s="190">
        <f t="shared" ca="1" si="20"/>
        <v>0.1298226065433129</v>
      </c>
      <c r="T73" s="190">
        <f t="shared" ca="1" si="20"/>
        <v>0.12584201388888888</v>
      </c>
      <c r="U73" s="190">
        <f t="shared" ca="1" si="20"/>
        <v>0.1290399921926364</v>
      </c>
      <c r="V73" s="190">
        <f t="shared" ca="1" si="20"/>
        <v>0.12965582207383108</v>
      </c>
      <c r="W73" s="190">
        <f t="shared" ca="1" si="20"/>
        <v>0.12782422811750599</v>
      </c>
      <c r="X73" s="190">
        <f t="shared" ca="1" si="20"/>
        <v>0.13246527777777778</v>
      </c>
      <c r="Y73" s="190">
        <f t="shared" ca="1" si="20"/>
        <v>0.13246527777777778</v>
      </c>
      <c r="Z73" s="190">
        <f t="shared" ca="1" si="20"/>
        <v>0.12970072061619323</v>
      </c>
      <c r="AA73" s="190">
        <f t="shared" ca="1" si="20"/>
        <v>0.12584201388888888</v>
      </c>
      <c r="AB73" s="190">
        <f t="shared" ca="1" si="20"/>
        <v>0.12584201388888888</v>
      </c>
      <c r="AC73" s="190">
        <f t="shared" ca="1" si="20"/>
        <v>0.12584201388888888</v>
      </c>
      <c r="AD73" s="190">
        <f t="shared" ca="1" si="20"/>
        <v>0.13144442395072137</v>
      </c>
      <c r="AE73" s="190">
        <f t="shared" ca="1" si="20"/>
        <v>0.12584201388888888</v>
      </c>
      <c r="AF73" s="190">
        <f t="shared" ca="1" si="20"/>
        <v>0.12584201388888888</v>
      </c>
      <c r="AG73" s="190">
        <f t="shared" ca="1" si="20"/>
        <v>0.1272612847222222</v>
      </c>
      <c r="AH73" s="190">
        <f t="shared" ca="1" si="20"/>
        <v>0.13189830008580006</v>
      </c>
      <c r="AI73" s="190">
        <f t="shared" ca="1" si="20"/>
        <v>0.12825834031267447</v>
      </c>
      <c r="AJ73" s="190">
        <f t="shared" ca="1" si="20"/>
        <v>0.12584201388888888</v>
      </c>
      <c r="AK73" s="190">
        <f t="shared" ca="1" si="20"/>
        <v>0.1276268092105263</v>
      </c>
      <c r="AL73" s="190">
        <f t="shared" ca="1" si="20"/>
        <v>0.12766301627552371</v>
      </c>
      <c r="AM73" s="190">
        <f t="shared" ca="1" si="20"/>
        <v>0.12584201388888888</v>
      </c>
      <c r="AN73" s="264">
        <f t="shared" ca="1" si="24"/>
        <v>0.12965582207383108</v>
      </c>
      <c r="AO73" s="264">
        <f t="shared" ca="1" si="25"/>
        <v>0.12970072061619323</v>
      </c>
      <c r="AP73" s="264">
        <f t="shared" ca="1" si="23"/>
        <v>0.12970072061619323</v>
      </c>
      <c r="AQ73" s="264">
        <f t="shared" ca="1" si="17"/>
        <v>0.12970072061619323</v>
      </c>
      <c r="AR73" s="264">
        <f t="shared" ca="1" si="17"/>
        <v>0.12970072061619323</v>
      </c>
      <c r="AS73" s="264">
        <f t="shared" ca="1" si="26"/>
        <v>0.12965582207383108</v>
      </c>
      <c r="AT73" s="264">
        <f t="shared" ca="1" si="27"/>
        <v>0.12970072061619323</v>
      </c>
      <c r="AU73" s="190"/>
      <c r="AV73" s="190"/>
      <c r="AW73" s="190"/>
      <c r="AX73" s="190"/>
      <c r="AY73" s="190"/>
      <c r="AZ73" s="190"/>
      <c r="BA73" s="190"/>
    </row>
    <row r="74" spans="1:53" s="111" customFormat="1" ht="14.25" x14ac:dyDescent="0.45">
      <c r="A74" s="111">
        <v>14</v>
      </c>
      <c r="B74" s="111">
        <v>151</v>
      </c>
      <c r="C74" s="228"/>
      <c r="D74" s="228"/>
      <c r="E74" s="186" t="s">
        <v>33</v>
      </c>
      <c r="F74" s="175" t="s">
        <v>180</v>
      </c>
      <c r="G74" s="191" t="s">
        <v>199</v>
      </c>
      <c r="H74" s="219" t="s">
        <v>182</v>
      </c>
      <c r="I74" s="219" t="s">
        <v>288</v>
      </c>
      <c r="J74" s="190">
        <f t="shared" ca="1" si="21"/>
        <v>6.0470132743362839E-2</v>
      </c>
      <c r="K74" s="190">
        <f t="shared" ca="1" si="20"/>
        <v>5.9375000000000011E-2</v>
      </c>
      <c r="L74" s="190">
        <f t="shared" ca="1" si="20"/>
        <v>6.07917650531287E-2</v>
      </c>
      <c r="M74" s="190">
        <f t="shared" ca="1" si="20"/>
        <v>6.0328757225433537E-2</v>
      </c>
      <c r="N74" s="190">
        <f t="shared" ca="1" si="20"/>
        <v>6.2415211210398058E-2</v>
      </c>
      <c r="O74" s="190">
        <f t="shared" ca="1" si="20"/>
        <v>6.0160340314136133E-2</v>
      </c>
      <c r="P74" s="190">
        <f t="shared" ca="1" si="20"/>
        <v>6.0234872611464978E-2</v>
      </c>
      <c r="Q74" s="190">
        <f t="shared" ca="1" si="20"/>
        <v>5.9375000000000011E-2</v>
      </c>
      <c r="R74" s="190">
        <f t="shared" ca="1" si="20"/>
        <v>5.9375000000000011E-2</v>
      </c>
      <c r="S74" s="190">
        <f t="shared" ca="1" si="20"/>
        <v>6.1253130217028391E-2</v>
      </c>
      <c r="T74" s="190">
        <f t="shared" ca="1" si="20"/>
        <v>5.9375000000000011E-2</v>
      </c>
      <c r="U74" s="190">
        <f t="shared" ca="1" si="20"/>
        <v>6.0883875739644981E-2</v>
      </c>
      <c r="V74" s="190">
        <f t="shared" ca="1" si="20"/>
        <v>6.1174437675726341E-2</v>
      </c>
      <c r="W74" s="190">
        <f t="shared" ca="1" si="20"/>
        <v>6.0310251798561164E-2</v>
      </c>
      <c r="X74" s="190">
        <f t="shared" ca="1" si="20"/>
        <v>6.25E-2</v>
      </c>
      <c r="Y74" s="190">
        <f t="shared" ca="1" si="20"/>
        <v>6.25E-2</v>
      </c>
      <c r="Z74" s="190">
        <f t="shared" ca="1" si="20"/>
        <v>6.1195621784835612E-2</v>
      </c>
      <c r="AA74" s="190">
        <f t="shared" ca="1" si="20"/>
        <v>5.9375000000000011E-2</v>
      </c>
      <c r="AB74" s="190">
        <f t="shared" ca="1" si="20"/>
        <v>5.9375000000000011E-2</v>
      </c>
      <c r="AC74" s="190">
        <f t="shared" ca="1" si="20"/>
        <v>5.9375000000000011E-2</v>
      </c>
      <c r="AD74" s="190">
        <f t="shared" ca="1" si="20"/>
        <v>6.2018338954468809E-2</v>
      </c>
      <c r="AE74" s="190">
        <f t="shared" ca="1" si="20"/>
        <v>5.9375000000000011E-2</v>
      </c>
      <c r="AF74" s="190">
        <f t="shared" ca="1" si="20"/>
        <v>5.9375000000000011E-2</v>
      </c>
      <c r="AG74" s="190">
        <f t="shared" ca="1" si="20"/>
        <v>6.0044642857142873E-2</v>
      </c>
      <c r="AH74" s="190">
        <f t="shared" ca="1" si="20"/>
        <v>6.2232487589630452E-2</v>
      </c>
      <c r="AI74" s="190">
        <f t="shared" ca="1" si="20"/>
        <v>6.0515075376884428E-2</v>
      </c>
      <c r="AJ74" s="190">
        <f t="shared" ca="1" si="20"/>
        <v>5.9375000000000011E-2</v>
      </c>
      <c r="AK74" s="190">
        <f t="shared" ca="1" si="20"/>
        <v>6.0217105263157905E-2</v>
      </c>
      <c r="AL74" s="190">
        <f t="shared" ca="1" si="20"/>
        <v>6.0234188544152752E-2</v>
      </c>
      <c r="AM74" s="190">
        <f t="shared" ca="1" si="20"/>
        <v>5.9375000000000011E-2</v>
      </c>
      <c r="AN74" s="264">
        <f t="shared" ca="1" si="24"/>
        <v>6.1174437675726341E-2</v>
      </c>
      <c r="AO74" s="264">
        <f t="shared" ca="1" si="25"/>
        <v>6.1195621784835612E-2</v>
      </c>
      <c r="AP74" s="264">
        <f t="shared" ca="1" si="23"/>
        <v>6.1195621784835612E-2</v>
      </c>
      <c r="AQ74" s="264">
        <f t="shared" ca="1" si="17"/>
        <v>6.1195621784835612E-2</v>
      </c>
      <c r="AR74" s="264">
        <f t="shared" ca="1" si="17"/>
        <v>6.1195621784835612E-2</v>
      </c>
      <c r="AS74" s="264">
        <f t="shared" ca="1" si="26"/>
        <v>6.1174437675726341E-2</v>
      </c>
      <c r="AT74" s="264">
        <f t="shared" ca="1" si="27"/>
        <v>6.1195621784835612E-2</v>
      </c>
      <c r="AU74" s="190"/>
      <c r="AV74" s="190"/>
      <c r="AW74" s="190"/>
      <c r="AX74" s="190"/>
      <c r="AY74" s="190"/>
      <c r="AZ74" s="190"/>
      <c r="BA74" s="190"/>
    </row>
    <row r="75" spans="1:53" s="111" customFormat="1" ht="14.25" x14ac:dyDescent="0.45">
      <c r="A75" s="111">
        <v>15</v>
      </c>
      <c r="B75" s="111">
        <v>151</v>
      </c>
      <c r="C75" s="228"/>
      <c r="D75" s="228"/>
      <c r="E75" s="186" t="s">
        <v>34</v>
      </c>
      <c r="F75" s="175" t="s">
        <v>180</v>
      </c>
      <c r="G75" s="191" t="s">
        <v>199</v>
      </c>
      <c r="H75" s="219" t="s">
        <v>182</v>
      </c>
      <c r="I75" s="219" t="s">
        <v>288</v>
      </c>
      <c r="J75" s="190">
        <f t="shared" ca="1" si="21"/>
        <v>1.2933889503441494E-2</v>
      </c>
      <c r="K75" s="190">
        <f t="shared" ca="1" si="20"/>
        <v>1.2699652777777777E-2</v>
      </c>
      <c r="L75" s="190">
        <f t="shared" ca="1" si="20"/>
        <v>1.300268308080808E-2</v>
      </c>
      <c r="M75" s="190">
        <f t="shared" ca="1" si="20"/>
        <v>1.2903650850995502E-2</v>
      </c>
      <c r="N75" s="190">
        <f t="shared" ca="1" si="20"/>
        <v>1.334992017555736E-2</v>
      </c>
      <c r="O75" s="190">
        <f t="shared" ca="1" si="20"/>
        <v>1.2867628344968005E-2</v>
      </c>
      <c r="P75" s="190">
        <f t="shared" ca="1" si="20"/>
        <v>1.2883569975230005E-2</v>
      </c>
      <c r="Q75" s="190">
        <f t="shared" ca="1" si="20"/>
        <v>1.2699652777777777E-2</v>
      </c>
      <c r="R75" s="190">
        <f t="shared" ca="1" si="20"/>
        <v>1.2699652777777777E-2</v>
      </c>
      <c r="S75" s="190">
        <f t="shared" ca="1" si="20"/>
        <v>1.3101363963086626E-2</v>
      </c>
      <c r="T75" s="190">
        <f t="shared" ca="1" si="20"/>
        <v>1.2699652777777777E-2</v>
      </c>
      <c r="U75" s="190">
        <f t="shared" ca="1" si="20"/>
        <v>1.3022384533201842E-2</v>
      </c>
      <c r="V75" s="190">
        <f t="shared" ref="K75:AM84" ca="1" si="28">INDIRECT(ADDRESS($B75,$A75,,,V$3))</f>
        <v>1.3084532502863688E-2</v>
      </c>
      <c r="W75" s="190">
        <f t="shared" ca="1" si="28"/>
        <v>1.2899692745803357E-2</v>
      </c>
      <c r="X75" s="190">
        <f t="shared" ca="1" si="28"/>
        <v>1.3368055555555555E-2</v>
      </c>
      <c r="Y75" s="190">
        <f t="shared" ca="1" si="28"/>
        <v>1.3368055555555555E-2</v>
      </c>
      <c r="Z75" s="190">
        <f t="shared" ca="1" si="28"/>
        <v>1.3089063548423173E-2</v>
      </c>
      <c r="AA75" s="190">
        <f t="shared" ca="1" si="28"/>
        <v>1.2699652777777777E-2</v>
      </c>
      <c r="AB75" s="190">
        <f t="shared" ca="1" si="28"/>
        <v>1.2699652777777777E-2</v>
      </c>
      <c r="AC75" s="190">
        <f t="shared" ca="1" si="28"/>
        <v>1.2699652777777777E-2</v>
      </c>
      <c r="AD75" s="190">
        <f t="shared" ca="1" si="28"/>
        <v>1.3265033609705826E-2</v>
      </c>
      <c r="AE75" s="190">
        <f t="shared" ca="1" si="28"/>
        <v>1.2699652777777777E-2</v>
      </c>
      <c r="AF75" s="190">
        <f t="shared" ca="1" si="28"/>
        <v>1.2699652777777777E-2</v>
      </c>
      <c r="AG75" s="190">
        <f t="shared" ca="1" si="28"/>
        <v>1.2842881944444443E-2</v>
      </c>
      <c r="AH75" s="190">
        <f t="shared" ca="1" si="28"/>
        <v>1.3310837623337624E-2</v>
      </c>
      <c r="AI75" s="190">
        <f t="shared" ca="1" si="28"/>
        <v>1.2943502233389168E-2</v>
      </c>
      <c r="AJ75" s="190">
        <f t="shared" ca="1" si="28"/>
        <v>1.2699652777777777E-2</v>
      </c>
      <c r="AK75" s="190">
        <f t="shared" ca="1" si="28"/>
        <v>1.2879769736842104E-2</v>
      </c>
      <c r="AL75" s="190">
        <f t="shared" ca="1" si="28"/>
        <v>1.288342366083267E-2</v>
      </c>
      <c r="AM75" s="190">
        <f t="shared" ca="1" si="28"/>
        <v>1.2699652777777777E-2</v>
      </c>
      <c r="AN75" s="264">
        <f t="shared" ca="1" si="24"/>
        <v>1.3084532502863688E-2</v>
      </c>
      <c r="AO75" s="264">
        <f t="shared" ca="1" si="25"/>
        <v>1.3089063548423173E-2</v>
      </c>
      <c r="AP75" s="264">
        <f t="shared" ca="1" si="23"/>
        <v>1.3089063548423173E-2</v>
      </c>
      <c r="AQ75" s="264">
        <f t="shared" ca="1" si="17"/>
        <v>1.3089063548423173E-2</v>
      </c>
      <c r="AR75" s="264">
        <f t="shared" ca="1" si="17"/>
        <v>1.3089063548423173E-2</v>
      </c>
      <c r="AS75" s="264">
        <f t="shared" ca="1" si="26"/>
        <v>1.3084532502863688E-2</v>
      </c>
      <c r="AT75" s="264">
        <f t="shared" ca="1" si="27"/>
        <v>1.3089063548423173E-2</v>
      </c>
      <c r="AU75" s="190"/>
      <c r="AV75" s="190"/>
      <c r="AW75" s="190"/>
      <c r="AX75" s="190"/>
      <c r="AY75" s="190"/>
      <c r="AZ75" s="190"/>
      <c r="BA75" s="190"/>
    </row>
    <row r="76" spans="1:53" s="111" customFormat="1" ht="14.25" x14ac:dyDescent="0.45">
      <c r="A76" s="111">
        <v>4</v>
      </c>
      <c r="B76" s="111">
        <v>176</v>
      </c>
      <c r="C76" s="228" t="s">
        <v>43</v>
      </c>
      <c r="D76" s="228"/>
      <c r="E76" s="186" t="s">
        <v>23</v>
      </c>
      <c r="F76" s="175" t="s">
        <v>180</v>
      </c>
      <c r="G76" s="180" t="s">
        <v>215</v>
      </c>
      <c r="H76" s="219" t="s">
        <v>182</v>
      </c>
      <c r="I76" s="219" t="s">
        <v>288</v>
      </c>
      <c r="J76" s="190">
        <f t="shared" ca="1" si="21"/>
        <v>0.18083333333333332</v>
      </c>
      <c r="K76" s="190">
        <f t="shared" ca="1" si="28"/>
        <v>0.18083333333333332</v>
      </c>
      <c r="L76" s="190">
        <f t="shared" ca="1" si="28"/>
        <v>0.18083333333333332</v>
      </c>
      <c r="M76" s="190">
        <f t="shared" ca="1" si="28"/>
        <v>0.18083333333333332</v>
      </c>
      <c r="N76" s="190">
        <f t="shared" ca="1" si="28"/>
        <v>0.18083333333333332</v>
      </c>
      <c r="O76" s="190">
        <f t="shared" ca="1" si="28"/>
        <v>0.18083333333333332</v>
      </c>
      <c r="P76" s="190">
        <f t="shared" ca="1" si="28"/>
        <v>0.18083333333333332</v>
      </c>
      <c r="Q76" s="190">
        <f t="shared" ca="1" si="28"/>
        <v>0.18083333333333332</v>
      </c>
      <c r="R76" s="190">
        <f t="shared" ca="1" si="28"/>
        <v>0.18083333333333332</v>
      </c>
      <c r="S76" s="190">
        <f t="shared" ca="1" si="28"/>
        <v>0.18083333333333332</v>
      </c>
      <c r="T76" s="190">
        <f t="shared" ca="1" si="28"/>
        <v>0.18083333333333332</v>
      </c>
      <c r="U76" s="190">
        <f t="shared" ca="1" si="28"/>
        <v>0.18083333333333332</v>
      </c>
      <c r="V76" s="190">
        <f t="shared" ca="1" si="28"/>
        <v>0.18083333333333332</v>
      </c>
      <c r="W76" s="190">
        <f t="shared" ca="1" si="28"/>
        <v>0.18083333333333332</v>
      </c>
      <c r="X76" s="190">
        <f t="shared" ca="1" si="28"/>
        <v>0.18083333333333332</v>
      </c>
      <c r="Y76" s="190">
        <f t="shared" ca="1" si="28"/>
        <v>0.18083333333333332</v>
      </c>
      <c r="Z76" s="190">
        <f t="shared" ca="1" si="28"/>
        <v>0.18083333333333332</v>
      </c>
      <c r="AA76" s="190">
        <f t="shared" ca="1" si="28"/>
        <v>0.18083333333333332</v>
      </c>
      <c r="AB76" s="190">
        <f t="shared" ca="1" si="28"/>
        <v>0.18083333333333332</v>
      </c>
      <c r="AC76" s="190">
        <f t="shared" ca="1" si="28"/>
        <v>0.18083333333333332</v>
      </c>
      <c r="AD76" s="190">
        <f t="shared" ca="1" si="28"/>
        <v>0.18083333333333332</v>
      </c>
      <c r="AE76" s="190">
        <f t="shared" ca="1" si="28"/>
        <v>0.18083333333333332</v>
      </c>
      <c r="AF76" s="190">
        <f t="shared" ca="1" si="28"/>
        <v>0.18083333333333332</v>
      </c>
      <c r="AG76" s="190">
        <f t="shared" ca="1" si="28"/>
        <v>0.18083333333333332</v>
      </c>
      <c r="AH76" s="190">
        <f t="shared" ca="1" si="28"/>
        <v>0.18083333333333332</v>
      </c>
      <c r="AI76" s="190">
        <f t="shared" ca="1" si="28"/>
        <v>0.18083333333333332</v>
      </c>
      <c r="AJ76" s="190">
        <f t="shared" ca="1" si="28"/>
        <v>0.18083333333333332</v>
      </c>
      <c r="AK76" s="190">
        <f t="shared" ca="1" si="28"/>
        <v>0.18083333333333332</v>
      </c>
      <c r="AL76" s="190">
        <f t="shared" ca="1" si="28"/>
        <v>0.18083333333333332</v>
      </c>
      <c r="AM76" s="190">
        <f t="shared" ca="1" si="28"/>
        <v>0.18083333333333332</v>
      </c>
      <c r="AN76" s="264">
        <f t="shared" ca="1" si="24"/>
        <v>0.18083333333333332</v>
      </c>
      <c r="AO76" s="264">
        <f t="shared" ca="1" si="25"/>
        <v>0.18083333333333332</v>
      </c>
      <c r="AP76" s="264">
        <f t="shared" ca="1" si="23"/>
        <v>0.18083333333333332</v>
      </c>
      <c r="AQ76" s="264">
        <f t="shared" ca="1" si="17"/>
        <v>0.18083333333333332</v>
      </c>
      <c r="AR76" s="264">
        <f t="shared" ca="1" si="17"/>
        <v>0.18083333333333332</v>
      </c>
      <c r="AS76" s="264">
        <f t="shared" ca="1" si="26"/>
        <v>0.18083333333333332</v>
      </c>
      <c r="AT76" s="264">
        <f t="shared" ca="1" si="27"/>
        <v>0.18083333333333332</v>
      </c>
      <c r="AU76" s="190"/>
      <c r="AV76" s="190"/>
      <c r="AW76" s="190"/>
      <c r="AX76" s="190"/>
      <c r="AY76" s="190"/>
      <c r="AZ76" s="190"/>
      <c r="BA76" s="190"/>
    </row>
    <row r="77" spans="1:53" s="111" customFormat="1" ht="14.25" x14ac:dyDescent="0.45">
      <c r="A77" s="111">
        <v>5</v>
      </c>
      <c r="B77" s="111">
        <v>176</v>
      </c>
      <c r="C77" s="228"/>
      <c r="D77" s="228"/>
      <c r="E77" s="186" t="s">
        <v>24</v>
      </c>
      <c r="F77" s="175" t="s">
        <v>180</v>
      </c>
      <c r="G77" s="180" t="s">
        <v>215</v>
      </c>
      <c r="H77" s="219" t="s">
        <v>182</v>
      </c>
      <c r="I77" s="219" t="s">
        <v>288</v>
      </c>
      <c r="J77" s="190">
        <f t="shared" ca="1" si="21"/>
        <v>0.13333333333333333</v>
      </c>
      <c r="K77" s="190">
        <f t="shared" ca="1" si="28"/>
        <v>0.13333333333333333</v>
      </c>
      <c r="L77" s="190">
        <f t="shared" ca="1" si="28"/>
        <v>0.13333333333333333</v>
      </c>
      <c r="M77" s="190">
        <f t="shared" ca="1" si="28"/>
        <v>0.13333333333333333</v>
      </c>
      <c r="N77" s="190">
        <f t="shared" ca="1" si="28"/>
        <v>0.13333333333333333</v>
      </c>
      <c r="O77" s="190">
        <f t="shared" ca="1" si="28"/>
        <v>0.13333333333333333</v>
      </c>
      <c r="P77" s="190">
        <f t="shared" ca="1" si="28"/>
        <v>0.13333333333333333</v>
      </c>
      <c r="Q77" s="190">
        <f t="shared" ca="1" si="28"/>
        <v>0.13333333333333333</v>
      </c>
      <c r="R77" s="190">
        <f t="shared" ca="1" si="28"/>
        <v>0.13333333333333333</v>
      </c>
      <c r="S77" s="190">
        <f t="shared" ca="1" si="28"/>
        <v>0.13333333333333333</v>
      </c>
      <c r="T77" s="190">
        <f t="shared" ca="1" si="28"/>
        <v>0.13333333333333333</v>
      </c>
      <c r="U77" s="190">
        <f t="shared" ca="1" si="28"/>
        <v>0.13333333333333333</v>
      </c>
      <c r="V77" s="190">
        <f t="shared" ca="1" si="28"/>
        <v>0.13333333333333333</v>
      </c>
      <c r="W77" s="190">
        <f t="shared" ca="1" si="28"/>
        <v>0.13333333333333333</v>
      </c>
      <c r="X77" s="190">
        <f t="shared" ca="1" si="28"/>
        <v>0.13333333333333333</v>
      </c>
      <c r="Y77" s="190">
        <f t="shared" ca="1" si="28"/>
        <v>0.13333333333333333</v>
      </c>
      <c r="Z77" s="190">
        <f t="shared" ca="1" si="28"/>
        <v>0.13333333333333333</v>
      </c>
      <c r="AA77" s="190">
        <f t="shared" ca="1" si="28"/>
        <v>0.13333333333333333</v>
      </c>
      <c r="AB77" s="190">
        <f t="shared" ca="1" si="28"/>
        <v>0.13333333333333333</v>
      </c>
      <c r="AC77" s="190">
        <f t="shared" ca="1" si="28"/>
        <v>0.13333333333333333</v>
      </c>
      <c r="AD77" s="190">
        <f t="shared" ca="1" si="28"/>
        <v>0.13333333333333333</v>
      </c>
      <c r="AE77" s="190">
        <f t="shared" ca="1" si="28"/>
        <v>0.13333333333333333</v>
      </c>
      <c r="AF77" s="190">
        <f t="shared" ca="1" si="28"/>
        <v>0.13333333333333333</v>
      </c>
      <c r="AG77" s="190">
        <f t="shared" ca="1" si="28"/>
        <v>0.13333333333333333</v>
      </c>
      <c r="AH77" s="190">
        <f t="shared" ca="1" si="28"/>
        <v>0.13333333333333333</v>
      </c>
      <c r="AI77" s="190">
        <f t="shared" ca="1" si="28"/>
        <v>0.13333333333333333</v>
      </c>
      <c r="AJ77" s="190">
        <f t="shared" ca="1" si="28"/>
        <v>0.13333333333333333</v>
      </c>
      <c r="AK77" s="190">
        <f t="shared" ca="1" si="28"/>
        <v>0.13333333333333333</v>
      </c>
      <c r="AL77" s="190">
        <f t="shared" ca="1" si="28"/>
        <v>0.13333333333333333</v>
      </c>
      <c r="AM77" s="190">
        <f t="shared" ca="1" si="28"/>
        <v>0.13333333333333333</v>
      </c>
      <c r="AN77" s="264">
        <f t="shared" ca="1" si="24"/>
        <v>0.13333333333333333</v>
      </c>
      <c r="AO77" s="264">
        <f t="shared" ca="1" si="25"/>
        <v>0.13333333333333333</v>
      </c>
      <c r="AP77" s="264">
        <f t="shared" ca="1" si="23"/>
        <v>0.13333333333333333</v>
      </c>
      <c r="AQ77" s="264">
        <f t="shared" ca="1" si="17"/>
        <v>0.13333333333333333</v>
      </c>
      <c r="AR77" s="264">
        <f t="shared" ca="1" si="17"/>
        <v>0.13333333333333333</v>
      </c>
      <c r="AS77" s="264">
        <f t="shared" ca="1" si="26"/>
        <v>0.13333333333333333</v>
      </c>
      <c r="AT77" s="264">
        <f t="shared" ca="1" si="27"/>
        <v>0.13333333333333333</v>
      </c>
      <c r="AU77" s="190"/>
      <c r="AV77" s="190"/>
      <c r="AW77" s="190"/>
      <c r="AX77" s="190"/>
      <c r="AY77" s="190"/>
      <c r="AZ77" s="190"/>
      <c r="BA77" s="190"/>
    </row>
    <row r="78" spans="1:53" s="111" customFormat="1" ht="14.25" x14ac:dyDescent="0.45">
      <c r="A78" s="111">
        <v>6</v>
      </c>
      <c r="B78" s="111">
        <v>176</v>
      </c>
      <c r="C78" s="228"/>
      <c r="D78" s="228"/>
      <c r="E78" s="186" t="s">
        <v>25</v>
      </c>
      <c r="F78" s="175" t="s">
        <v>180</v>
      </c>
      <c r="G78" s="180" t="s">
        <v>215</v>
      </c>
      <c r="H78" s="219" t="s">
        <v>182</v>
      </c>
      <c r="I78" s="219" t="s">
        <v>288</v>
      </c>
      <c r="J78" s="190">
        <f t="shared" ca="1" si="21"/>
        <v>1.9166666666666665E-2</v>
      </c>
      <c r="K78" s="190">
        <f t="shared" ca="1" si="28"/>
        <v>1.9166666666666665E-2</v>
      </c>
      <c r="L78" s="190">
        <f t="shared" ca="1" si="28"/>
        <v>1.9166666666666665E-2</v>
      </c>
      <c r="M78" s="190">
        <f t="shared" ca="1" si="28"/>
        <v>1.9166666666666665E-2</v>
      </c>
      <c r="N78" s="190">
        <f t="shared" ca="1" si="28"/>
        <v>1.9166666666666665E-2</v>
      </c>
      <c r="O78" s="190">
        <f t="shared" ca="1" si="28"/>
        <v>1.9166666666666665E-2</v>
      </c>
      <c r="P78" s="190">
        <f t="shared" ca="1" si="28"/>
        <v>1.9166666666666665E-2</v>
      </c>
      <c r="Q78" s="190">
        <f t="shared" ca="1" si="28"/>
        <v>1.9166666666666665E-2</v>
      </c>
      <c r="R78" s="190">
        <f t="shared" ca="1" si="28"/>
        <v>1.9166666666666665E-2</v>
      </c>
      <c r="S78" s="190">
        <f t="shared" ca="1" si="28"/>
        <v>1.9166666666666665E-2</v>
      </c>
      <c r="T78" s="190">
        <f t="shared" ca="1" si="28"/>
        <v>1.9166666666666665E-2</v>
      </c>
      <c r="U78" s="190">
        <f t="shared" ca="1" si="28"/>
        <v>1.9166666666666665E-2</v>
      </c>
      <c r="V78" s="190">
        <f t="shared" ca="1" si="28"/>
        <v>1.9166666666666665E-2</v>
      </c>
      <c r="W78" s="190">
        <f t="shared" ca="1" si="28"/>
        <v>1.9166666666666665E-2</v>
      </c>
      <c r="X78" s="190">
        <f t="shared" ca="1" si="28"/>
        <v>1.9166666666666665E-2</v>
      </c>
      <c r="Y78" s="190">
        <f t="shared" ca="1" si="28"/>
        <v>1.9166666666666665E-2</v>
      </c>
      <c r="Z78" s="190">
        <f t="shared" ca="1" si="28"/>
        <v>1.9166666666666665E-2</v>
      </c>
      <c r="AA78" s="190">
        <f t="shared" ca="1" si="28"/>
        <v>1.9166666666666665E-2</v>
      </c>
      <c r="AB78" s="190">
        <f t="shared" ca="1" si="28"/>
        <v>1.9166666666666665E-2</v>
      </c>
      <c r="AC78" s="190">
        <f t="shared" ca="1" si="28"/>
        <v>1.9166666666666665E-2</v>
      </c>
      <c r="AD78" s="190">
        <f t="shared" ca="1" si="28"/>
        <v>1.9166666666666665E-2</v>
      </c>
      <c r="AE78" s="190">
        <f t="shared" ca="1" si="28"/>
        <v>1.9166666666666665E-2</v>
      </c>
      <c r="AF78" s="190">
        <f t="shared" ca="1" si="28"/>
        <v>1.9166666666666665E-2</v>
      </c>
      <c r="AG78" s="190">
        <f t="shared" ca="1" si="28"/>
        <v>1.9166666666666665E-2</v>
      </c>
      <c r="AH78" s="190">
        <f t="shared" ca="1" si="28"/>
        <v>1.9166666666666665E-2</v>
      </c>
      <c r="AI78" s="190">
        <f t="shared" ca="1" si="28"/>
        <v>1.9166666666666665E-2</v>
      </c>
      <c r="AJ78" s="190">
        <f t="shared" ca="1" si="28"/>
        <v>1.9166666666666665E-2</v>
      </c>
      <c r="AK78" s="190">
        <f t="shared" ca="1" si="28"/>
        <v>1.9166666666666665E-2</v>
      </c>
      <c r="AL78" s="190">
        <f t="shared" ca="1" si="28"/>
        <v>1.9166666666666665E-2</v>
      </c>
      <c r="AM78" s="190">
        <f t="shared" ca="1" si="28"/>
        <v>1.9166666666666665E-2</v>
      </c>
      <c r="AN78" s="264">
        <f t="shared" ca="1" si="24"/>
        <v>1.9166666666666665E-2</v>
      </c>
      <c r="AO78" s="264">
        <f t="shared" ca="1" si="25"/>
        <v>1.9166666666666665E-2</v>
      </c>
      <c r="AP78" s="264">
        <f t="shared" ca="1" si="23"/>
        <v>1.9166666666666665E-2</v>
      </c>
      <c r="AQ78" s="264">
        <f t="shared" ca="1" si="17"/>
        <v>1.9166666666666665E-2</v>
      </c>
      <c r="AR78" s="264">
        <f t="shared" ca="1" si="17"/>
        <v>1.9166666666666665E-2</v>
      </c>
      <c r="AS78" s="264">
        <f t="shared" ca="1" si="26"/>
        <v>1.9166666666666665E-2</v>
      </c>
      <c r="AT78" s="264">
        <f t="shared" ca="1" si="27"/>
        <v>1.9166666666666665E-2</v>
      </c>
      <c r="AU78" s="190"/>
      <c r="AV78" s="190"/>
      <c r="AW78" s="190"/>
      <c r="AX78" s="190"/>
      <c r="AY78" s="190"/>
      <c r="AZ78" s="190"/>
      <c r="BA78" s="190"/>
    </row>
    <row r="79" spans="1:53" s="111" customFormat="1" ht="14.25" x14ac:dyDescent="0.45">
      <c r="A79" s="111">
        <v>7</v>
      </c>
      <c r="B79" s="111">
        <v>176</v>
      </c>
      <c r="C79" s="229"/>
      <c r="D79" s="229"/>
      <c r="E79" s="186" t="s">
        <v>26</v>
      </c>
      <c r="F79" s="175" t="s">
        <v>180</v>
      </c>
      <c r="G79" s="180" t="s">
        <v>215</v>
      </c>
      <c r="H79" s="219" t="s">
        <v>182</v>
      </c>
      <c r="I79" s="219" t="s">
        <v>288</v>
      </c>
      <c r="J79" s="190">
        <f t="shared" ca="1" si="21"/>
        <v>0.11302083333333332</v>
      </c>
      <c r="K79" s="190">
        <f t="shared" ca="1" si="28"/>
        <v>0.11302083333333332</v>
      </c>
      <c r="L79" s="190">
        <f t="shared" ca="1" si="28"/>
        <v>0.11302083333333332</v>
      </c>
      <c r="M79" s="190">
        <f t="shared" ca="1" si="28"/>
        <v>0.11302083333333332</v>
      </c>
      <c r="N79" s="190">
        <f t="shared" ca="1" si="28"/>
        <v>0.11302083333333332</v>
      </c>
      <c r="O79" s="190">
        <f t="shared" ca="1" si="28"/>
        <v>0.11302083333333332</v>
      </c>
      <c r="P79" s="190">
        <f t="shared" ca="1" si="28"/>
        <v>0.11302083333333332</v>
      </c>
      <c r="Q79" s="190">
        <f t="shared" ca="1" si="28"/>
        <v>0.11302083333333332</v>
      </c>
      <c r="R79" s="190">
        <f t="shared" ca="1" si="28"/>
        <v>0.11302083333333332</v>
      </c>
      <c r="S79" s="190">
        <f t="shared" ca="1" si="28"/>
        <v>0.11302083333333332</v>
      </c>
      <c r="T79" s="190">
        <f t="shared" ca="1" si="28"/>
        <v>0.11302083333333332</v>
      </c>
      <c r="U79" s="190">
        <f t="shared" ca="1" si="28"/>
        <v>0.11302083333333332</v>
      </c>
      <c r="V79" s="190">
        <f t="shared" ca="1" si="28"/>
        <v>0.11302083333333332</v>
      </c>
      <c r="W79" s="190">
        <f t="shared" ca="1" si="28"/>
        <v>0.11302083333333332</v>
      </c>
      <c r="X79" s="190">
        <f t="shared" ca="1" si="28"/>
        <v>0.11302083333333332</v>
      </c>
      <c r="Y79" s="190">
        <f t="shared" ca="1" si="28"/>
        <v>0.11302083333333332</v>
      </c>
      <c r="Z79" s="190">
        <f t="shared" ca="1" si="28"/>
        <v>0.11302083333333332</v>
      </c>
      <c r="AA79" s="190">
        <f t="shared" ca="1" si="28"/>
        <v>0.11302083333333332</v>
      </c>
      <c r="AB79" s="190">
        <f t="shared" ca="1" si="28"/>
        <v>0.11302083333333332</v>
      </c>
      <c r="AC79" s="190">
        <f t="shared" ca="1" si="28"/>
        <v>0.11302083333333332</v>
      </c>
      <c r="AD79" s="190">
        <f t="shared" ca="1" si="28"/>
        <v>0.11302083333333332</v>
      </c>
      <c r="AE79" s="190">
        <f t="shared" ca="1" si="28"/>
        <v>0.11302083333333332</v>
      </c>
      <c r="AF79" s="190">
        <f t="shared" ca="1" si="28"/>
        <v>0.11302083333333332</v>
      </c>
      <c r="AG79" s="190">
        <f t="shared" ca="1" si="28"/>
        <v>0.11302083333333332</v>
      </c>
      <c r="AH79" s="190">
        <f t="shared" ca="1" si="28"/>
        <v>0.11302083333333332</v>
      </c>
      <c r="AI79" s="190">
        <f t="shared" ca="1" si="28"/>
        <v>0.11302083333333332</v>
      </c>
      <c r="AJ79" s="190">
        <f t="shared" ca="1" si="28"/>
        <v>0.11302083333333332</v>
      </c>
      <c r="AK79" s="190">
        <f t="shared" ca="1" si="28"/>
        <v>0.11302083333333332</v>
      </c>
      <c r="AL79" s="190">
        <f t="shared" ca="1" si="28"/>
        <v>0.11302083333333332</v>
      </c>
      <c r="AM79" s="190">
        <f t="shared" ca="1" si="28"/>
        <v>0.11302083333333332</v>
      </c>
      <c r="AN79" s="264">
        <f t="shared" ca="1" si="24"/>
        <v>0.11302083333333332</v>
      </c>
      <c r="AO79" s="264">
        <f t="shared" ca="1" si="25"/>
        <v>0.11302083333333332</v>
      </c>
      <c r="AP79" s="264">
        <f t="shared" ca="1" si="23"/>
        <v>0.11302083333333332</v>
      </c>
      <c r="AQ79" s="264">
        <f t="shared" ca="1" si="17"/>
        <v>0.11302083333333332</v>
      </c>
      <c r="AR79" s="264">
        <f t="shared" ca="1" si="17"/>
        <v>0.11302083333333332</v>
      </c>
      <c r="AS79" s="264">
        <f t="shared" ca="1" si="26"/>
        <v>0.11302083333333332</v>
      </c>
      <c r="AT79" s="264">
        <f t="shared" ca="1" si="27"/>
        <v>0.11302083333333332</v>
      </c>
      <c r="AU79" s="190"/>
      <c r="AV79" s="190"/>
      <c r="AW79" s="190"/>
      <c r="AX79" s="190"/>
      <c r="AY79" s="190"/>
      <c r="AZ79" s="190"/>
      <c r="BA79" s="190"/>
    </row>
    <row r="80" spans="1:53" s="111" customFormat="1" ht="14.25" x14ac:dyDescent="0.45">
      <c r="A80" s="111">
        <v>8</v>
      </c>
      <c r="B80" s="111">
        <v>176</v>
      </c>
      <c r="C80" s="229"/>
      <c r="D80" s="229"/>
      <c r="E80" s="186" t="s">
        <v>27</v>
      </c>
      <c r="F80" s="175" t="s">
        <v>180</v>
      </c>
      <c r="G80" s="180" t="s">
        <v>215</v>
      </c>
      <c r="H80" s="219" t="s">
        <v>182</v>
      </c>
      <c r="I80" s="219" t="s">
        <v>288</v>
      </c>
      <c r="J80" s="190">
        <f t="shared" ca="1" si="21"/>
        <v>8.3333333333333343E-2</v>
      </c>
      <c r="K80" s="190">
        <f t="shared" ca="1" si="28"/>
        <v>8.3333333333333343E-2</v>
      </c>
      <c r="L80" s="190">
        <f t="shared" ca="1" si="28"/>
        <v>8.3333333333333343E-2</v>
      </c>
      <c r="M80" s="190">
        <f t="shared" ca="1" si="28"/>
        <v>8.3333333333333343E-2</v>
      </c>
      <c r="N80" s="190">
        <f t="shared" ca="1" si="28"/>
        <v>8.3333333333333343E-2</v>
      </c>
      <c r="O80" s="190">
        <f t="shared" ca="1" si="28"/>
        <v>8.3333333333333343E-2</v>
      </c>
      <c r="P80" s="190">
        <f t="shared" ca="1" si="28"/>
        <v>8.3333333333333343E-2</v>
      </c>
      <c r="Q80" s="190">
        <f t="shared" ca="1" si="28"/>
        <v>8.3333333333333343E-2</v>
      </c>
      <c r="R80" s="190">
        <f t="shared" ca="1" si="28"/>
        <v>8.3333333333333343E-2</v>
      </c>
      <c r="S80" s="190">
        <f t="shared" ca="1" si="28"/>
        <v>8.3333333333333343E-2</v>
      </c>
      <c r="T80" s="190">
        <f t="shared" ca="1" si="28"/>
        <v>8.3333333333333343E-2</v>
      </c>
      <c r="U80" s="190">
        <f t="shared" ca="1" si="28"/>
        <v>8.3333333333333343E-2</v>
      </c>
      <c r="V80" s="190">
        <f t="shared" ca="1" si="28"/>
        <v>8.3333333333333343E-2</v>
      </c>
      <c r="W80" s="190">
        <f t="shared" ca="1" si="28"/>
        <v>8.3333333333333343E-2</v>
      </c>
      <c r="X80" s="190">
        <f t="shared" ca="1" si="28"/>
        <v>8.3333333333333343E-2</v>
      </c>
      <c r="Y80" s="190">
        <f t="shared" ca="1" si="28"/>
        <v>8.3333333333333343E-2</v>
      </c>
      <c r="Z80" s="190">
        <f t="shared" ca="1" si="28"/>
        <v>8.3333333333333343E-2</v>
      </c>
      <c r="AA80" s="190">
        <f t="shared" ca="1" si="28"/>
        <v>8.3333333333333343E-2</v>
      </c>
      <c r="AB80" s="190">
        <f t="shared" ca="1" si="28"/>
        <v>8.3333333333333343E-2</v>
      </c>
      <c r="AC80" s="190">
        <f t="shared" ca="1" si="28"/>
        <v>8.3333333333333343E-2</v>
      </c>
      <c r="AD80" s="190">
        <f t="shared" ca="1" si="28"/>
        <v>8.3333333333333343E-2</v>
      </c>
      <c r="AE80" s="190">
        <f t="shared" ca="1" si="28"/>
        <v>8.3333333333333343E-2</v>
      </c>
      <c r="AF80" s="190">
        <f t="shared" ca="1" si="28"/>
        <v>8.3333333333333343E-2</v>
      </c>
      <c r="AG80" s="190">
        <f t="shared" ca="1" si="28"/>
        <v>8.3333333333333343E-2</v>
      </c>
      <c r="AH80" s="190">
        <f t="shared" ca="1" si="28"/>
        <v>8.3333333333333343E-2</v>
      </c>
      <c r="AI80" s="190">
        <f t="shared" ca="1" si="28"/>
        <v>8.3333333333333343E-2</v>
      </c>
      <c r="AJ80" s="190">
        <f t="shared" ca="1" si="28"/>
        <v>8.3333333333333343E-2</v>
      </c>
      <c r="AK80" s="190">
        <f t="shared" ca="1" si="28"/>
        <v>8.3333333333333343E-2</v>
      </c>
      <c r="AL80" s="190">
        <f t="shared" ca="1" si="28"/>
        <v>8.3333333333333343E-2</v>
      </c>
      <c r="AM80" s="190">
        <f t="shared" ca="1" si="28"/>
        <v>8.3333333333333343E-2</v>
      </c>
      <c r="AN80" s="264">
        <f t="shared" ca="1" si="24"/>
        <v>8.3333333333333343E-2</v>
      </c>
      <c r="AO80" s="264">
        <f t="shared" ca="1" si="25"/>
        <v>8.3333333333333343E-2</v>
      </c>
      <c r="AP80" s="264">
        <f t="shared" ca="1" si="23"/>
        <v>8.3333333333333343E-2</v>
      </c>
      <c r="AQ80" s="264">
        <f t="shared" ca="1" si="17"/>
        <v>8.3333333333333343E-2</v>
      </c>
      <c r="AR80" s="264">
        <f t="shared" ca="1" si="17"/>
        <v>8.3333333333333343E-2</v>
      </c>
      <c r="AS80" s="264">
        <f t="shared" ca="1" si="26"/>
        <v>8.3333333333333343E-2</v>
      </c>
      <c r="AT80" s="264">
        <f t="shared" ca="1" si="27"/>
        <v>8.3333333333333343E-2</v>
      </c>
      <c r="AU80" s="190"/>
      <c r="AV80" s="190"/>
      <c r="AW80" s="190"/>
      <c r="AX80" s="190"/>
      <c r="AY80" s="190"/>
      <c r="AZ80" s="190"/>
      <c r="BA80" s="190"/>
    </row>
    <row r="81" spans="1:53" s="111" customFormat="1" ht="14.25" x14ac:dyDescent="0.45">
      <c r="A81" s="111">
        <v>9</v>
      </c>
      <c r="B81" s="111">
        <v>176</v>
      </c>
      <c r="C81" s="228"/>
      <c r="D81" s="228"/>
      <c r="E81" s="186" t="s">
        <v>28</v>
      </c>
      <c r="F81" s="175" t="s">
        <v>180</v>
      </c>
      <c r="G81" s="180" t="s">
        <v>215</v>
      </c>
      <c r="H81" s="219" t="s">
        <v>182</v>
      </c>
      <c r="I81" s="219" t="s">
        <v>288</v>
      </c>
      <c r="J81" s="190">
        <f t="shared" ca="1" si="21"/>
        <v>1.1979166666666666E-2</v>
      </c>
      <c r="K81" s="190">
        <f t="shared" ca="1" si="28"/>
        <v>1.1979166666666666E-2</v>
      </c>
      <c r="L81" s="190">
        <f t="shared" ca="1" si="28"/>
        <v>1.1979166666666666E-2</v>
      </c>
      <c r="M81" s="190">
        <f t="shared" ca="1" si="28"/>
        <v>1.1979166666666666E-2</v>
      </c>
      <c r="N81" s="190">
        <f t="shared" ca="1" si="28"/>
        <v>1.1979166666666666E-2</v>
      </c>
      <c r="O81" s="190">
        <f t="shared" ca="1" si="28"/>
        <v>1.1979166666666666E-2</v>
      </c>
      <c r="P81" s="190">
        <f t="shared" ca="1" si="28"/>
        <v>1.1979166666666666E-2</v>
      </c>
      <c r="Q81" s="190">
        <f t="shared" ca="1" si="28"/>
        <v>1.1979166666666666E-2</v>
      </c>
      <c r="R81" s="190">
        <f t="shared" ca="1" si="28"/>
        <v>1.1979166666666666E-2</v>
      </c>
      <c r="S81" s="190">
        <f t="shared" ca="1" si="28"/>
        <v>1.1979166666666666E-2</v>
      </c>
      <c r="T81" s="190">
        <f t="shared" ca="1" si="28"/>
        <v>1.1979166666666666E-2</v>
      </c>
      <c r="U81" s="190">
        <f t="shared" ca="1" si="28"/>
        <v>1.1979166666666666E-2</v>
      </c>
      <c r="V81" s="190">
        <f t="shared" ca="1" si="28"/>
        <v>1.1979166666666666E-2</v>
      </c>
      <c r="W81" s="190">
        <f t="shared" ca="1" si="28"/>
        <v>1.1979166666666666E-2</v>
      </c>
      <c r="X81" s="190">
        <f t="shared" ca="1" si="28"/>
        <v>1.1979166666666666E-2</v>
      </c>
      <c r="Y81" s="190">
        <f t="shared" ca="1" si="28"/>
        <v>1.1979166666666666E-2</v>
      </c>
      <c r="Z81" s="190">
        <f t="shared" ca="1" si="28"/>
        <v>1.1979166666666666E-2</v>
      </c>
      <c r="AA81" s="190">
        <f t="shared" ca="1" si="28"/>
        <v>1.1979166666666666E-2</v>
      </c>
      <c r="AB81" s="190">
        <f t="shared" ca="1" si="28"/>
        <v>1.1979166666666666E-2</v>
      </c>
      <c r="AC81" s="190">
        <f t="shared" ca="1" si="28"/>
        <v>1.1979166666666666E-2</v>
      </c>
      <c r="AD81" s="190">
        <f t="shared" ca="1" si="28"/>
        <v>1.1979166666666666E-2</v>
      </c>
      <c r="AE81" s="190">
        <f t="shared" ca="1" si="28"/>
        <v>1.1979166666666666E-2</v>
      </c>
      <c r="AF81" s="190">
        <f t="shared" ca="1" si="28"/>
        <v>1.1979166666666666E-2</v>
      </c>
      <c r="AG81" s="190">
        <f t="shared" ca="1" si="28"/>
        <v>1.1979166666666666E-2</v>
      </c>
      <c r="AH81" s="190">
        <f t="shared" ca="1" si="28"/>
        <v>1.1979166666666666E-2</v>
      </c>
      <c r="AI81" s="190">
        <f t="shared" ca="1" si="28"/>
        <v>1.1979166666666666E-2</v>
      </c>
      <c r="AJ81" s="190">
        <f t="shared" ca="1" si="28"/>
        <v>1.1979166666666666E-2</v>
      </c>
      <c r="AK81" s="190">
        <f t="shared" ca="1" si="28"/>
        <v>1.1979166666666666E-2</v>
      </c>
      <c r="AL81" s="190">
        <f t="shared" ca="1" si="28"/>
        <v>1.1979166666666666E-2</v>
      </c>
      <c r="AM81" s="190">
        <f t="shared" ca="1" si="28"/>
        <v>1.1979166666666666E-2</v>
      </c>
      <c r="AN81" s="264">
        <f t="shared" ca="1" si="24"/>
        <v>1.1979166666666666E-2</v>
      </c>
      <c r="AO81" s="264">
        <f t="shared" ca="1" si="25"/>
        <v>1.1979166666666666E-2</v>
      </c>
      <c r="AP81" s="264">
        <f t="shared" ca="1" si="23"/>
        <v>1.1979166666666666E-2</v>
      </c>
      <c r="AQ81" s="264">
        <f t="shared" ca="1" si="17"/>
        <v>1.1979166666666666E-2</v>
      </c>
      <c r="AR81" s="264">
        <f t="shared" ca="1" si="17"/>
        <v>1.1979166666666666E-2</v>
      </c>
      <c r="AS81" s="264">
        <f t="shared" ca="1" si="26"/>
        <v>1.1979166666666666E-2</v>
      </c>
      <c r="AT81" s="264">
        <f t="shared" ca="1" si="27"/>
        <v>1.1979166666666666E-2</v>
      </c>
      <c r="AU81" s="190"/>
      <c r="AV81" s="190"/>
      <c r="AW81" s="190"/>
      <c r="AX81" s="190"/>
      <c r="AY81" s="190"/>
      <c r="AZ81" s="190"/>
      <c r="BA81" s="190"/>
    </row>
    <row r="82" spans="1:53" s="111" customFormat="1" ht="14.25" x14ac:dyDescent="0.45">
      <c r="A82" s="111">
        <v>10</v>
      </c>
      <c r="B82" s="111">
        <v>176</v>
      </c>
      <c r="C82" s="228"/>
      <c r="D82" s="228"/>
      <c r="E82" s="186" t="s">
        <v>29</v>
      </c>
      <c r="F82" s="175" t="s">
        <v>180</v>
      </c>
      <c r="G82" s="180" t="s">
        <v>215</v>
      </c>
      <c r="H82" s="219" t="s">
        <v>182</v>
      </c>
      <c r="I82" s="219" t="s">
        <v>288</v>
      </c>
      <c r="J82" s="190">
        <f t="shared" ca="1" si="21"/>
        <v>0.135625</v>
      </c>
      <c r="K82" s="190">
        <f t="shared" ca="1" si="28"/>
        <v>0.135625</v>
      </c>
      <c r="L82" s="190">
        <f t="shared" ca="1" si="28"/>
        <v>0.135625</v>
      </c>
      <c r="M82" s="190">
        <f t="shared" ca="1" si="28"/>
        <v>0.135625</v>
      </c>
      <c r="N82" s="190">
        <f t="shared" ca="1" si="28"/>
        <v>0.135625</v>
      </c>
      <c r="O82" s="190">
        <f t="shared" ca="1" si="28"/>
        <v>0.135625</v>
      </c>
      <c r="P82" s="190">
        <f t="shared" ca="1" si="28"/>
        <v>0.135625</v>
      </c>
      <c r="Q82" s="190">
        <f t="shared" ca="1" si="28"/>
        <v>0.135625</v>
      </c>
      <c r="R82" s="190">
        <f t="shared" ca="1" si="28"/>
        <v>0.135625</v>
      </c>
      <c r="S82" s="190">
        <f t="shared" ca="1" si="28"/>
        <v>0.135625</v>
      </c>
      <c r="T82" s="190">
        <f t="shared" ca="1" si="28"/>
        <v>0.135625</v>
      </c>
      <c r="U82" s="190">
        <f t="shared" ca="1" si="28"/>
        <v>0.135625</v>
      </c>
      <c r="V82" s="190">
        <f t="shared" ca="1" si="28"/>
        <v>0.135625</v>
      </c>
      <c r="W82" s="190">
        <f t="shared" ca="1" si="28"/>
        <v>0.135625</v>
      </c>
      <c r="X82" s="190">
        <f t="shared" ca="1" si="28"/>
        <v>0.135625</v>
      </c>
      <c r="Y82" s="190">
        <f t="shared" ca="1" si="28"/>
        <v>0.135625</v>
      </c>
      <c r="Z82" s="190">
        <f t="shared" ca="1" si="28"/>
        <v>0.135625</v>
      </c>
      <c r="AA82" s="190">
        <f t="shared" ca="1" si="28"/>
        <v>0.135625</v>
      </c>
      <c r="AB82" s="190">
        <f t="shared" ca="1" si="28"/>
        <v>0.135625</v>
      </c>
      <c r="AC82" s="190">
        <f t="shared" ca="1" si="28"/>
        <v>0.135625</v>
      </c>
      <c r="AD82" s="190">
        <f t="shared" ca="1" si="28"/>
        <v>0.135625</v>
      </c>
      <c r="AE82" s="190">
        <f t="shared" ca="1" si="28"/>
        <v>0.135625</v>
      </c>
      <c r="AF82" s="190">
        <f t="shared" ca="1" si="28"/>
        <v>0.135625</v>
      </c>
      <c r="AG82" s="190">
        <f t="shared" ca="1" si="28"/>
        <v>0.135625</v>
      </c>
      <c r="AH82" s="190">
        <f t="shared" ca="1" si="28"/>
        <v>0.135625</v>
      </c>
      <c r="AI82" s="190">
        <f t="shared" ca="1" si="28"/>
        <v>0.135625</v>
      </c>
      <c r="AJ82" s="190">
        <f t="shared" ca="1" si="28"/>
        <v>0.135625</v>
      </c>
      <c r="AK82" s="190">
        <f t="shared" ca="1" si="28"/>
        <v>0.135625</v>
      </c>
      <c r="AL82" s="190">
        <f t="shared" ca="1" si="28"/>
        <v>0.135625</v>
      </c>
      <c r="AM82" s="190">
        <f t="shared" ca="1" si="28"/>
        <v>0.135625</v>
      </c>
      <c r="AN82" s="264">
        <f t="shared" ca="1" si="24"/>
        <v>0.135625</v>
      </c>
      <c r="AO82" s="264">
        <f t="shared" ca="1" si="25"/>
        <v>0.135625</v>
      </c>
      <c r="AP82" s="264">
        <f t="shared" ca="1" si="23"/>
        <v>0.135625</v>
      </c>
      <c r="AQ82" s="264">
        <f t="shared" ca="1" si="17"/>
        <v>0.135625</v>
      </c>
      <c r="AR82" s="264">
        <f t="shared" ca="1" si="17"/>
        <v>0.135625</v>
      </c>
      <c r="AS82" s="264">
        <f t="shared" ca="1" si="26"/>
        <v>0.135625</v>
      </c>
      <c r="AT82" s="264">
        <f t="shared" ca="1" si="27"/>
        <v>0.135625</v>
      </c>
      <c r="AU82" s="190"/>
      <c r="AV82" s="190"/>
      <c r="AW82" s="190"/>
      <c r="AX82" s="190"/>
      <c r="AY82" s="190"/>
      <c r="AZ82" s="190"/>
      <c r="BA82" s="190"/>
    </row>
    <row r="83" spans="1:53" s="111" customFormat="1" ht="14.25" x14ac:dyDescent="0.45">
      <c r="A83" s="111">
        <v>11</v>
      </c>
      <c r="B83" s="111">
        <v>176</v>
      </c>
      <c r="C83" s="228"/>
      <c r="D83" s="228"/>
      <c r="E83" s="186" t="s">
        <v>30</v>
      </c>
      <c r="F83" s="175" t="s">
        <v>180</v>
      </c>
      <c r="G83" s="180" t="s">
        <v>215</v>
      </c>
      <c r="H83" s="219" t="s">
        <v>182</v>
      </c>
      <c r="I83" s="219" t="s">
        <v>288</v>
      </c>
      <c r="J83" s="190">
        <f t="shared" ca="1" si="21"/>
        <v>0.1</v>
      </c>
      <c r="K83" s="190">
        <f t="shared" ca="1" si="28"/>
        <v>0.1</v>
      </c>
      <c r="L83" s="190">
        <f t="shared" ca="1" si="28"/>
        <v>0.1</v>
      </c>
      <c r="M83" s="190">
        <f t="shared" ca="1" si="28"/>
        <v>0.1</v>
      </c>
      <c r="N83" s="190">
        <f t="shared" ca="1" si="28"/>
        <v>0.1</v>
      </c>
      <c r="O83" s="190">
        <f t="shared" ca="1" si="28"/>
        <v>0.1</v>
      </c>
      <c r="P83" s="190">
        <f t="shared" ca="1" si="28"/>
        <v>0.1</v>
      </c>
      <c r="Q83" s="190">
        <f t="shared" ca="1" si="28"/>
        <v>0.1</v>
      </c>
      <c r="R83" s="190">
        <f t="shared" ca="1" si="28"/>
        <v>0.1</v>
      </c>
      <c r="S83" s="190">
        <f t="shared" ca="1" si="28"/>
        <v>0.1</v>
      </c>
      <c r="T83" s="190">
        <f t="shared" ca="1" si="28"/>
        <v>0.1</v>
      </c>
      <c r="U83" s="190">
        <f t="shared" ca="1" si="28"/>
        <v>0.1</v>
      </c>
      <c r="V83" s="190">
        <f t="shared" ca="1" si="28"/>
        <v>0.1</v>
      </c>
      <c r="W83" s="190">
        <f t="shared" ca="1" si="28"/>
        <v>0.1</v>
      </c>
      <c r="X83" s="190">
        <f t="shared" ca="1" si="28"/>
        <v>0.1</v>
      </c>
      <c r="Y83" s="190">
        <f t="shared" ca="1" si="28"/>
        <v>0.1</v>
      </c>
      <c r="Z83" s="190">
        <f t="shared" ca="1" si="28"/>
        <v>0.1</v>
      </c>
      <c r="AA83" s="190">
        <f t="shared" ca="1" si="28"/>
        <v>0.1</v>
      </c>
      <c r="AB83" s="190">
        <f t="shared" ca="1" si="28"/>
        <v>0.1</v>
      </c>
      <c r="AC83" s="190">
        <f t="shared" ca="1" si="28"/>
        <v>0.1</v>
      </c>
      <c r="AD83" s="190">
        <f t="shared" ca="1" si="28"/>
        <v>0.1</v>
      </c>
      <c r="AE83" s="190">
        <f t="shared" ca="1" si="28"/>
        <v>0.1</v>
      </c>
      <c r="AF83" s="190">
        <f t="shared" ca="1" si="28"/>
        <v>0.1</v>
      </c>
      <c r="AG83" s="190">
        <f t="shared" ca="1" si="28"/>
        <v>0.1</v>
      </c>
      <c r="AH83" s="190">
        <f t="shared" ca="1" si="28"/>
        <v>0.1</v>
      </c>
      <c r="AI83" s="190">
        <f t="shared" ca="1" si="28"/>
        <v>0.1</v>
      </c>
      <c r="AJ83" s="190">
        <f t="shared" ca="1" si="28"/>
        <v>0.1</v>
      </c>
      <c r="AK83" s="190">
        <f t="shared" ca="1" si="28"/>
        <v>0.1</v>
      </c>
      <c r="AL83" s="190">
        <f t="shared" ca="1" si="28"/>
        <v>0.1</v>
      </c>
      <c r="AM83" s="190">
        <f t="shared" ca="1" si="28"/>
        <v>0.1</v>
      </c>
      <c r="AN83" s="264">
        <f t="shared" ca="1" si="24"/>
        <v>0.1</v>
      </c>
      <c r="AO83" s="264">
        <f t="shared" ca="1" si="25"/>
        <v>0.1</v>
      </c>
      <c r="AP83" s="264">
        <f t="shared" ca="1" si="23"/>
        <v>0.1</v>
      </c>
      <c r="AQ83" s="264">
        <f t="shared" ca="1" si="17"/>
        <v>0.1</v>
      </c>
      <c r="AR83" s="264">
        <f t="shared" ca="1" si="17"/>
        <v>0.1</v>
      </c>
      <c r="AS83" s="264">
        <f t="shared" ca="1" si="26"/>
        <v>0.1</v>
      </c>
      <c r="AT83" s="264">
        <f t="shared" ca="1" si="27"/>
        <v>0.1</v>
      </c>
      <c r="AU83" s="190"/>
      <c r="AV83" s="190"/>
      <c r="AW83" s="190"/>
      <c r="AX83" s="190"/>
      <c r="AY83" s="190"/>
      <c r="AZ83" s="190"/>
      <c r="BA83" s="190"/>
    </row>
    <row r="84" spans="1:53" s="111" customFormat="1" ht="14.25" x14ac:dyDescent="0.45">
      <c r="A84" s="111">
        <v>12</v>
      </c>
      <c r="B84" s="111">
        <v>176</v>
      </c>
      <c r="C84" s="228"/>
      <c r="D84" s="228"/>
      <c r="E84" s="186" t="s">
        <v>31</v>
      </c>
      <c r="F84" s="175" t="s">
        <v>180</v>
      </c>
      <c r="G84" s="180" t="s">
        <v>215</v>
      </c>
      <c r="H84" s="219" t="s">
        <v>182</v>
      </c>
      <c r="I84" s="219" t="s">
        <v>288</v>
      </c>
      <c r="J84" s="190">
        <f t="shared" ca="1" si="21"/>
        <v>1.4374999999999999E-2</v>
      </c>
      <c r="K84" s="190">
        <f t="shared" ca="1" si="28"/>
        <v>1.4374999999999999E-2</v>
      </c>
      <c r="L84" s="190">
        <f t="shared" ca="1" si="28"/>
        <v>1.4374999999999999E-2</v>
      </c>
      <c r="M84" s="190">
        <f t="shared" ca="1" si="28"/>
        <v>1.4374999999999999E-2</v>
      </c>
      <c r="N84" s="190">
        <f t="shared" ca="1" si="28"/>
        <v>1.4374999999999999E-2</v>
      </c>
      <c r="O84" s="190">
        <f t="shared" ca="1" si="28"/>
        <v>1.4374999999999999E-2</v>
      </c>
      <c r="P84" s="190">
        <f t="shared" ref="K84:AM92" ca="1" si="29">INDIRECT(ADDRESS($B84,$A84,,,P$3))</f>
        <v>1.4374999999999999E-2</v>
      </c>
      <c r="Q84" s="190">
        <f t="shared" ca="1" si="29"/>
        <v>1.4374999999999999E-2</v>
      </c>
      <c r="R84" s="190">
        <f t="shared" ca="1" si="29"/>
        <v>1.4374999999999999E-2</v>
      </c>
      <c r="S84" s="190">
        <f t="shared" ca="1" si="29"/>
        <v>1.4374999999999999E-2</v>
      </c>
      <c r="T84" s="190">
        <f t="shared" ca="1" si="29"/>
        <v>1.4374999999999999E-2</v>
      </c>
      <c r="U84" s="190">
        <f t="shared" ca="1" si="29"/>
        <v>1.4374999999999999E-2</v>
      </c>
      <c r="V84" s="190">
        <f t="shared" ca="1" si="29"/>
        <v>1.4374999999999999E-2</v>
      </c>
      <c r="W84" s="190">
        <f t="shared" ca="1" si="29"/>
        <v>1.4374999999999999E-2</v>
      </c>
      <c r="X84" s="190">
        <f t="shared" ca="1" si="29"/>
        <v>1.4374999999999999E-2</v>
      </c>
      <c r="Y84" s="190">
        <f t="shared" ca="1" si="29"/>
        <v>1.4374999999999999E-2</v>
      </c>
      <c r="Z84" s="190">
        <f t="shared" ca="1" si="29"/>
        <v>1.4374999999999999E-2</v>
      </c>
      <c r="AA84" s="190">
        <f t="shared" ca="1" si="29"/>
        <v>1.4374999999999999E-2</v>
      </c>
      <c r="AB84" s="190">
        <f t="shared" ca="1" si="29"/>
        <v>1.4374999999999999E-2</v>
      </c>
      <c r="AC84" s="190">
        <f t="shared" ca="1" si="29"/>
        <v>1.4374999999999999E-2</v>
      </c>
      <c r="AD84" s="190">
        <f t="shared" ca="1" si="29"/>
        <v>1.4374999999999999E-2</v>
      </c>
      <c r="AE84" s="190">
        <f t="shared" ca="1" si="29"/>
        <v>1.4374999999999999E-2</v>
      </c>
      <c r="AF84" s="190">
        <f t="shared" ca="1" si="29"/>
        <v>1.4374999999999999E-2</v>
      </c>
      <c r="AG84" s="190">
        <f t="shared" ca="1" si="29"/>
        <v>1.4374999999999999E-2</v>
      </c>
      <c r="AH84" s="190">
        <f t="shared" ca="1" si="29"/>
        <v>1.4374999999999999E-2</v>
      </c>
      <c r="AI84" s="190">
        <f t="shared" ca="1" si="29"/>
        <v>1.4374999999999999E-2</v>
      </c>
      <c r="AJ84" s="190">
        <f t="shared" ca="1" si="29"/>
        <v>1.4374999999999999E-2</v>
      </c>
      <c r="AK84" s="190">
        <f t="shared" ca="1" si="29"/>
        <v>1.4374999999999999E-2</v>
      </c>
      <c r="AL84" s="190">
        <f t="shared" ca="1" si="29"/>
        <v>1.4374999999999999E-2</v>
      </c>
      <c r="AM84" s="190">
        <f t="shared" ca="1" si="29"/>
        <v>1.4374999999999999E-2</v>
      </c>
      <c r="AN84" s="264">
        <f t="shared" ca="1" si="24"/>
        <v>1.4374999999999999E-2</v>
      </c>
      <c r="AO84" s="264">
        <f t="shared" ca="1" si="25"/>
        <v>1.4374999999999999E-2</v>
      </c>
      <c r="AP84" s="264">
        <f t="shared" ca="1" si="23"/>
        <v>1.4374999999999999E-2</v>
      </c>
      <c r="AQ84" s="264">
        <f t="shared" ca="1" si="17"/>
        <v>1.4374999999999999E-2</v>
      </c>
      <c r="AR84" s="264">
        <f t="shared" ca="1" si="17"/>
        <v>1.4374999999999999E-2</v>
      </c>
      <c r="AS84" s="264">
        <f t="shared" ca="1" si="26"/>
        <v>1.4374999999999999E-2</v>
      </c>
      <c r="AT84" s="264">
        <f t="shared" ca="1" si="27"/>
        <v>1.4374999999999999E-2</v>
      </c>
      <c r="AU84" s="190"/>
      <c r="AV84" s="190"/>
      <c r="AW84" s="190"/>
      <c r="AX84" s="190"/>
      <c r="AY84" s="190"/>
      <c r="AZ84" s="190"/>
      <c r="BA84" s="190"/>
    </row>
    <row r="85" spans="1:53" s="111" customFormat="1" ht="14.25" x14ac:dyDescent="0.45">
      <c r="A85" s="111">
        <v>13</v>
      </c>
      <c r="B85" s="111">
        <v>176</v>
      </c>
      <c r="C85" s="228"/>
      <c r="D85" s="228"/>
      <c r="E85" s="186" t="s">
        <v>32</v>
      </c>
      <c r="F85" s="175" t="s">
        <v>180</v>
      </c>
      <c r="G85" s="180" t="s">
        <v>215</v>
      </c>
      <c r="H85" s="219" t="s">
        <v>182</v>
      </c>
      <c r="I85" s="219" t="s">
        <v>288</v>
      </c>
      <c r="J85" s="190">
        <f t="shared" ca="1" si="21"/>
        <v>0.11302083333333332</v>
      </c>
      <c r="K85" s="190">
        <f t="shared" ca="1" si="29"/>
        <v>0.11302083333333332</v>
      </c>
      <c r="L85" s="190">
        <f t="shared" ca="1" si="29"/>
        <v>0.11302083333333332</v>
      </c>
      <c r="M85" s="190">
        <f t="shared" ca="1" si="29"/>
        <v>0.11302083333333332</v>
      </c>
      <c r="N85" s="190">
        <f t="shared" ca="1" si="29"/>
        <v>0.11302083333333332</v>
      </c>
      <c r="O85" s="190">
        <f t="shared" ca="1" si="29"/>
        <v>0.11302083333333332</v>
      </c>
      <c r="P85" s="190">
        <f t="shared" ca="1" si="29"/>
        <v>0.11302083333333332</v>
      </c>
      <c r="Q85" s="190">
        <f t="shared" ca="1" si="29"/>
        <v>0.11302083333333332</v>
      </c>
      <c r="R85" s="190">
        <f t="shared" ca="1" si="29"/>
        <v>0.11302083333333332</v>
      </c>
      <c r="S85" s="190">
        <f t="shared" ca="1" si="29"/>
        <v>0.11302083333333332</v>
      </c>
      <c r="T85" s="190">
        <f t="shared" ca="1" si="29"/>
        <v>0.11302083333333332</v>
      </c>
      <c r="U85" s="190">
        <f t="shared" ca="1" si="29"/>
        <v>0.11302083333333332</v>
      </c>
      <c r="V85" s="190">
        <f t="shared" ca="1" si="29"/>
        <v>0.11302083333333332</v>
      </c>
      <c r="W85" s="190">
        <f t="shared" ca="1" si="29"/>
        <v>0.11302083333333332</v>
      </c>
      <c r="X85" s="190">
        <f t="shared" ca="1" si="29"/>
        <v>0.11302083333333332</v>
      </c>
      <c r="Y85" s="190">
        <f t="shared" ca="1" si="29"/>
        <v>0.11302083333333332</v>
      </c>
      <c r="Z85" s="190">
        <f t="shared" ca="1" si="29"/>
        <v>0.11302083333333332</v>
      </c>
      <c r="AA85" s="190">
        <f t="shared" ca="1" si="29"/>
        <v>0.11302083333333332</v>
      </c>
      <c r="AB85" s="190">
        <f t="shared" ca="1" si="29"/>
        <v>0.11302083333333332</v>
      </c>
      <c r="AC85" s="190">
        <f t="shared" ca="1" si="29"/>
        <v>0.11302083333333332</v>
      </c>
      <c r="AD85" s="190">
        <f t="shared" ca="1" si="29"/>
        <v>0.11302083333333332</v>
      </c>
      <c r="AE85" s="190">
        <f t="shared" ca="1" si="29"/>
        <v>0.11302083333333332</v>
      </c>
      <c r="AF85" s="190">
        <f t="shared" ca="1" si="29"/>
        <v>0.11302083333333332</v>
      </c>
      <c r="AG85" s="190">
        <f t="shared" ca="1" si="29"/>
        <v>0.11302083333333332</v>
      </c>
      <c r="AH85" s="190">
        <f t="shared" ca="1" si="29"/>
        <v>0.11302083333333332</v>
      </c>
      <c r="AI85" s="190">
        <f t="shared" ca="1" si="29"/>
        <v>0.11302083333333332</v>
      </c>
      <c r="AJ85" s="190">
        <f t="shared" ca="1" si="29"/>
        <v>0.11302083333333332</v>
      </c>
      <c r="AK85" s="190">
        <f t="shared" ca="1" si="29"/>
        <v>0.11302083333333332</v>
      </c>
      <c r="AL85" s="190">
        <f t="shared" ca="1" si="29"/>
        <v>0.11302083333333332</v>
      </c>
      <c r="AM85" s="190">
        <f t="shared" ca="1" si="29"/>
        <v>0.11302083333333332</v>
      </c>
      <c r="AN85" s="264">
        <f t="shared" ca="1" si="24"/>
        <v>0.11302083333333332</v>
      </c>
      <c r="AO85" s="264">
        <f t="shared" ca="1" si="25"/>
        <v>0.11302083333333332</v>
      </c>
      <c r="AP85" s="264">
        <f t="shared" ca="1" si="23"/>
        <v>0.11302083333333332</v>
      </c>
      <c r="AQ85" s="264">
        <f t="shared" ca="1" si="17"/>
        <v>0.11302083333333332</v>
      </c>
      <c r="AR85" s="264">
        <f t="shared" ca="1" si="17"/>
        <v>0.11302083333333332</v>
      </c>
      <c r="AS85" s="264">
        <f t="shared" ca="1" si="26"/>
        <v>0.11302083333333332</v>
      </c>
      <c r="AT85" s="264">
        <f t="shared" ca="1" si="27"/>
        <v>0.11302083333333332</v>
      </c>
      <c r="AU85" s="190"/>
      <c r="AV85" s="190"/>
      <c r="AW85" s="190"/>
      <c r="AX85" s="190"/>
      <c r="AY85" s="190"/>
      <c r="AZ85" s="190"/>
      <c r="BA85" s="190"/>
    </row>
    <row r="86" spans="1:53" s="111" customFormat="1" ht="14.25" x14ac:dyDescent="0.45">
      <c r="A86" s="111">
        <v>14</v>
      </c>
      <c r="B86" s="111">
        <v>176</v>
      </c>
      <c r="C86" s="228"/>
      <c r="D86" s="228"/>
      <c r="E86" s="186" t="s">
        <v>33</v>
      </c>
      <c r="F86" s="175" t="s">
        <v>180</v>
      </c>
      <c r="G86" s="180" t="s">
        <v>215</v>
      </c>
      <c r="H86" s="219" t="s">
        <v>182</v>
      </c>
      <c r="I86" s="219" t="s">
        <v>288</v>
      </c>
      <c r="J86" s="190">
        <f t="shared" ca="1" si="21"/>
        <v>8.3333333333333329E-2</v>
      </c>
      <c r="K86" s="190">
        <f t="shared" ca="1" si="29"/>
        <v>8.3333333333333329E-2</v>
      </c>
      <c r="L86" s="190">
        <f t="shared" ca="1" si="29"/>
        <v>8.3333333333333329E-2</v>
      </c>
      <c r="M86" s="190">
        <f t="shared" ca="1" si="29"/>
        <v>8.3333333333333329E-2</v>
      </c>
      <c r="N86" s="190">
        <f t="shared" ca="1" si="29"/>
        <v>8.3333333333333329E-2</v>
      </c>
      <c r="O86" s="190">
        <f t="shared" ca="1" si="29"/>
        <v>8.3333333333333329E-2</v>
      </c>
      <c r="P86" s="190">
        <f t="shared" ca="1" si="29"/>
        <v>8.3333333333333329E-2</v>
      </c>
      <c r="Q86" s="190">
        <f t="shared" ca="1" si="29"/>
        <v>8.3333333333333329E-2</v>
      </c>
      <c r="R86" s="190">
        <f t="shared" ca="1" si="29"/>
        <v>8.3333333333333329E-2</v>
      </c>
      <c r="S86" s="190">
        <f t="shared" ca="1" si="29"/>
        <v>8.3333333333333329E-2</v>
      </c>
      <c r="T86" s="190">
        <f t="shared" ca="1" si="29"/>
        <v>8.3333333333333329E-2</v>
      </c>
      <c r="U86" s="190">
        <f t="shared" ca="1" si="29"/>
        <v>8.3333333333333329E-2</v>
      </c>
      <c r="V86" s="190">
        <f t="shared" ca="1" si="29"/>
        <v>8.3333333333333329E-2</v>
      </c>
      <c r="W86" s="190">
        <f t="shared" ca="1" si="29"/>
        <v>8.3333333333333329E-2</v>
      </c>
      <c r="X86" s="190">
        <f t="shared" ca="1" si="29"/>
        <v>8.3333333333333329E-2</v>
      </c>
      <c r="Y86" s="190">
        <f t="shared" ca="1" si="29"/>
        <v>8.3333333333333329E-2</v>
      </c>
      <c r="Z86" s="190">
        <f t="shared" ca="1" si="29"/>
        <v>8.3333333333333329E-2</v>
      </c>
      <c r="AA86" s="190">
        <f t="shared" ca="1" si="29"/>
        <v>8.3333333333333329E-2</v>
      </c>
      <c r="AB86" s="190">
        <f t="shared" ca="1" si="29"/>
        <v>8.3333333333333329E-2</v>
      </c>
      <c r="AC86" s="190">
        <f t="shared" ca="1" si="29"/>
        <v>8.3333333333333329E-2</v>
      </c>
      <c r="AD86" s="190">
        <f t="shared" ca="1" si="29"/>
        <v>8.3333333333333329E-2</v>
      </c>
      <c r="AE86" s="190">
        <f t="shared" ca="1" si="29"/>
        <v>8.3333333333333329E-2</v>
      </c>
      <c r="AF86" s="190">
        <f t="shared" ca="1" si="29"/>
        <v>8.3333333333333329E-2</v>
      </c>
      <c r="AG86" s="190">
        <f t="shared" ca="1" si="29"/>
        <v>8.3333333333333329E-2</v>
      </c>
      <c r="AH86" s="190">
        <f t="shared" ca="1" si="29"/>
        <v>8.3333333333333329E-2</v>
      </c>
      <c r="AI86" s="190">
        <f t="shared" ca="1" si="29"/>
        <v>8.3333333333333329E-2</v>
      </c>
      <c r="AJ86" s="190">
        <f t="shared" ca="1" si="29"/>
        <v>8.3333333333333329E-2</v>
      </c>
      <c r="AK86" s="190">
        <f t="shared" ca="1" si="29"/>
        <v>8.3333333333333329E-2</v>
      </c>
      <c r="AL86" s="190">
        <f t="shared" ca="1" si="29"/>
        <v>8.3333333333333329E-2</v>
      </c>
      <c r="AM86" s="190">
        <f t="shared" ca="1" si="29"/>
        <v>8.3333333333333329E-2</v>
      </c>
      <c r="AN86" s="264">
        <f t="shared" ca="1" si="24"/>
        <v>8.3333333333333329E-2</v>
      </c>
      <c r="AO86" s="264">
        <f t="shared" ca="1" si="25"/>
        <v>8.3333333333333329E-2</v>
      </c>
      <c r="AP86" s="264">
        <f t="shared" ca="1" si="23"/>
        <v>8.3333333333333329E-2</v>
      </c>
      <c r="AQ86" s="264">
        <f t="shared" ca="1" si="17"/>
        <v>8.3333333333333329E-2</v>
      </c>
      <c r="AR86" s="264">
        <f t="shared" ca="1" si="17"/>
        <v>8.3333333333333329E-2</v>
      </c>
      <c r="AS86" s="264">
        <f t="shared" ca="1" si="26"/>
        <v>8.3333333333333329E-2</v>
      </c>
      <c r="AT86" s="264">
        <f t="shared" ca="1" si="27"/>
        <v>8.3333333333333329E-2</v>
      </c>
      <c r="AU86" s="190"/>
      <c r="AV86" s="190"/>
      <c r="AW86" s="190"/>
      <c r="AX86" s="190"/>
      <c r="AY86" s="190"/>
      <c r="AZ86" s="190"/>
      <c r="BA86" s="190"/>
    </row>
    <row r="87" spans="1:53" s="111" customFormat="1" ht="14.25" x14ac:dyDescent="0.45">
      <c r="A87" s="111">
        <v>15</v>
      </c>
      <c r="B87" s="111">
        <v>176</v>
      </c>
      <c r="C87" s="228"/>
      <c r="D87" s="228"/>
      <c r="E87" s="186" t="s">
        <v>34</v>
      </c>
      <c r="F87" s="175" t="s">
        <v>180</v>
      </c>
      <c r="G87" s="180" t="s">
        <v>215</v>
      </c>
      <c r="H87" s="219" t="s">
        <v>182</v>
      </c>
      <c r="I87" s="219" t="s">
        <v>288</v>
      </c>
      <c r="J87" s="190">
        <f t="shared" ca="1" si="21"/>
        <v>1.1979166666666666E-2</v>
      </c>
      <c r="K87" s="190">
        <f t="shared" ca="1" si="29"/>
        <v>1.1979166666666666E-2</v>
      </c>
      <c r="L87" s="190">
        <f t="shared" ca="1" si="29"/>
        <v>1.1979166666666666E-2</v>
      </c>
      <c r="M87" s="190">
        <f t="shared" ca="1" si="29"/>
        <v>1.1979166666666666E-2</v>
      </c>
      <c r="N87" s="190">
        <f t="shared" ca="1" si="29"/>
        <v>1.1979166666666666E-2</v>
      </c>
      <c r="O87" s="190">
        <f t="shared" ca="1" si="29"/>
        <v>1.1979166666666666E-2</v>
      </c>
      <c r="P87" s="190">
        <f t="shared" ca="1" si="29"/>
        <v>1.1979166666666666E-2</v>
      </c>
      <c r="Q87" s="190">
        <f t="shared" ca="1" si="29"/>
        <v>1.1979166666666666E-2</v>
      </c>
      <c r="R87" s="190">
        <f t="shared" ca="1" si="29"/>
        <v>1.1979166666666666E-2</v>
      </c>
      <c r="S87" s="190">
        <f t="shared" ca="1" si="29"/>
        <v>1.1979166666666666E-2</v>
      </c>
      <c r="T87" s="190">
        <f t="shared" ca="1" si="29"/>
        <v>1.1979166666666666E-2</v>
      </c>
      <c r="U87" s="190">
        <f t="shared" ca="1" si="29"/>
        <v>1.1979166666666666E-2</v>
      </c>
      <c r="V87" s="190">
        <f t="shared" ca="1" si="29"/>
        <v>1.1979166666666666E-2</v>
      </c>
      <c r="W87" s="190">
        <f t="shared" ca="1" si="29"/>
        <v>1.1979166666666666E-2</v>
      </c>
      <c r="X87" s="190">
        <f t="shared" ca="1" si="29"/>
        <v>1.1979166666666666E-2</v>
      </c>
      <c r="Y87" s="190">
        <f t="shared" ca="1" si="29"/>
        <v>1.1979166666666666E-2</v>
      </c>
      <c r="Z87" s="190">
        <f t="shared" ca="1" si="29"/>
        <v>1.1979166666666666E-2</v>
      </c>
      <c r="AA87" s="190">
        <f t="shared" ca="1" si="29"/>
        <v>1.1979166666666666E-2</v>
      </c>
      <c r="AB87" s="190">
        <f t="shared" ca="1" si="29"/>
        <v>1.1979166666666666E-2</v>
      </c>
      <c r="AC87" s="190">
        <f t="shared" ca="1" si="29"/>
        <v>1.1979166666666666E-2</v>
      </c>
      <c r="AD87" s="190">
        <f t="shared" ca="1" si="29"/>
        <v>1.1979166666666666E-2</v>
      </c>
      <c r="AE87" s="190">
        <f t="shared" ca="1" si="29"/>
        <v>1.1979166666666666E-2</v>
      </c>
      <c r="AF87" s="190">
        <f t="shared" ca="1" si="29"/>
        <v>1.1979166666666666E-2</v>
      </c>
      <c r="AG87" s="190">
        <f t="shared" ca="1" si="29"/>
        <v>1.1979166666666666E-2</v>
      </c>
      <c r="AH87" s="190">
        <f t="shared" ca="1" si="29"/>
        <v>1.1979166666666666E-2</v>
      </c>
      <c r="AI87" s="190">
        <f t="shared" ca="1" si="29"/>
        <v>1.1979166666666666E-2</v>
      </c>
      <c r="AJ87" s="190">
        <f t="shared" ca="1" si="29"/>
        <v>1.1979166666666666E-2</v>
      </c>
      <c r="AK87" s="190">
        <f t="shared" ca="1" si="29"/>
        <v>1.1979166666666666E-2</v>
      </c>
      <c r="AL87" s="190">
        <f t="shared" ca="1" si="29"/>
        <v>1.1979166666666666E-2</v>
      </c>
      <c r="AM87" s="190">
        <f t="shared" ca="1" si="29"/>
        <v>1.1979166666666666E-2</v>
      </c>
      <c r="AN87" s="264">
        <f t="shared" ca="1" si="24"/>
        <v>1.1979166666666666E-2</v>
      </c>
      <c r="AO87" s="264">
        <f t="shared" ca="1" si="25"/>
        <v>1.1979166666666666E-2</v>
      </c>
      <c r="AP87" s="264">
        <f t="shared" ca="1" si="23"/>
        <v>1.1979166666666666E-2</v>
      </c>
      <c r="AQ87" s="264">
        <f t="shared" ca="1" si="17"/>
        <v>1.1979166666666666E-2</v>
      </c>
      <c r="AR87" s="264">
        <f t="shared" ca="1" si="17"/>
        <v>1.1979166666666666E-2</v>
      </c>
      <c r="AS87" s="264">
        <f t="shared" ca="1" si="26"/>
        <v>1.1979166666666666E-2</v>
      </c>
      <c r="AT87" s="264">
        <f t="shared" ca="1" si="27"/>
        <v>1.1979166666666666E-2</v>
      </c>
      <c r="AU87" s="190"/>
      <c r="AV87" s="190"/>
      <c r="AW87" s="190"/>
      <c r="AX87" s="190"/>
      <c r="AY87" s="190"/>
      <c r="AZ87" s="190"/>
      <c r="BA87" s="190"/>
    </row>
    <row r="88" spans="1:53" s="111" customFormat="1" ht="14.25" x14ac:dyDescent="0.45">
      <c r="A88" s="111">
        <v>4</v>
      </c>
      <c r="B88" s="111">
        <v>201</v>
      </c>
      <c r="C88" s="228" t="s">
        <v>45</v>
      </c>
      <c r="D88" s="228"/>
      <c r="E88" s="186" t="s">
        <v>23</v>
      </c>
      <c r="F88" s="175"/>
      <c r="G88" s="269" t="s">
        <v>300</v>
      </c>
      <c r="H88" s="219" t="s">
        <v>182</v>
      </c>
      <c r="I88" s="219" t="s">
        <v>288</v>
      </c>
      <c r="J88" s="266">
        <f t="shared" ref="J88:AT88" ca="1" si="30">1-SUM(J89:J99)</f>
        <v>0.40348028208865627</v>
      </c>
      <c r="K88" s="266">
        <f t="shared" ca="1" si="30"/>
        <v>0.38573745887487754</v>
      </c>
      <c r="L88" s="266">
        <f t="shared" ca="1" si="30"/>
        <v>0.47311801363019901</v>
      </c>
      <c r="M88" s="266">
        <f t="shared" ca="1" si="30"/>
        <v>0.38020856441653883</v>
      </c>
      <c r="N88" s="266">
        <f t="shared" ca="1" si="30"/>
        <v>0.57827363710131063</v>
      </c>
      <c r="O88" s="266">
        <f t="shared" ca="1" si="30"/>
        <v>0.40013285451540326</v>
      </c>
      <c r="P88" s="266">
        <f t="shared" ca="1" si="30"/>
        <v>0.39453000425485041</v>
      </c>
      <c r="Q88" s="266">
        <f t="shared" ca="1" si="30"/>
        <v>0.35969984672624322</v>
      </c>
      <c r="R88" s="266">
        <f t="shared" ca="1" si="30"/>
        <v>0.37313677104669241</v>
      </c>
      <c r="S88" s="266">
        <f t="shared" ca="1" si="30"/>
        <v>0.44827210496174053</v>
      </c>
      <c r="T88" s="266">
        <f t="shared" ca="1" si="30"/>
        <v>0.34980793808291721</v>
      </c>
      <c r="U88" s="266">
        <f t="shared" ca="1" si="30"/>
        <v>0.40860863666354086</v>
      </c>
      <c r="V88" s="266">
        <f t="shared" ca="1" si="30"/>
        <v>0.5046214807220426</v>
      </c>
      <c r="W88" s="266">
        <f t="shared" ca="1" si="30"/>
        <v>0.46371393555219975</v>
      </c>
      <c r="X88" s="266">
        <f t="shared" ca="1" si="30"/>
        <v>0.3099201196702922</v>
      </c>
      <c r="Y88" s="266">
        <f t="shared" ca="1" si="30"/>
        <v>0.25705875433257963</v>
      </c>
      <c r="Z88" s="266">
        <f t="shared" ca="1" si="30"/>
        <v>0.46766661562333067</v>
      </c>
      <c r="AA88" s="266">
        <f t="shared" ca="1" si="30"/>
        <v>0.39103738829594581</v>
      </c>
      <c r="AB88" s="266">
        <f t="shared" ca="1" si="30"/>
        <v>0.3811605452559873</v>
      </c>
      <c r="AC88" s="266">
        <f t="shared" ca="1" si="30"/>
        <v>0.38278242774643934</v>
      </c>
      <c r="AD88" s="266">
        <f t="shared" ca="1" si="30"/>
        <v>0.56288774771748518</v>
      </c>
      <c r="AE88" s="266">
        <f t="shared" ca="1" si="30"/>
        <v>0.38264687539809172</v>
      </c>
      <c r="AF88" s="266">
        <f t="shared" ca="1" si="30"/>
        <v>0.31099064430553103</v>
      </c>
      <c r="AG88" s="266">
        <f t="shared" ca="1" si="30"/>
        <v>0.40125978272538521</v>
      </c>
      <c r="AH88" s="266">
        <f t="shared" ca="1" si="30"/>
        <v>0.47354431808313979</v>
      </c>
      <c r="AI88" s="266">
        <f t="shared" ca="1" si="30"/>
        <v>0.45843534687616516</v>
      </c>
      <c r="AJ88" s="266">
        <f t="shared" ca="1" si="30"/>
        <v>0.33799573525680526</v>
      </c>
      <c r="AK88" s="266">
        <f t="shared" ca="1" si="30"/>
        <v>0.44150515937362078</v>
      </c>
      <c r="AL88" s="266">
        <f t="shared" ca="1" si="30"/>
        <v>0.4254635597186095</v>
      </c>
      <c r="AM88" s="266">
        <f t="shared" ca="1" si="30"/>
        <v>0.32241279322647909</v>
      </c>
      <c r="AN88" s="266">
        <f t="shared" ca="1" si="30"/>
        <v>0.5046214807220426</v>
      </c>
      <c r="AO88" s="266">
        <f t="shared" ca="1" si="30"/>
        <v>0.46766661562333067</v>
      </c>
      <c r="AP88" s="266">
        <f t="shared" ca="1" si="30"/>
        <v>0.46766661562333067</v>
      </c>
      <c r="AQ88" s="266">
        <f t="shared" ca="1" si="30"/>
        <v>0.46766661562333067</v>
      </c>
      <c r="AR88" s="266">
        <f t="shared" ca="1" si="30"/>
        <v>0.46766661562333067</v>
      </c>
      <c r="AS88" s="266">
        <f t="shared" ca="1" si="30"/>
        <v>0.5046214807220426</v>
      </c>
      <c r="AT88" s="266">
        <f t="shared" ca="1" si="30"/>
        <v>0.46766661562333067</v>
      </c>
      <c r="AU88" s="190"/>
      <c r="AV88" s="190"/>
      <c r="AW88" s="190"/>
      <c r="AX88" s="190"/>
      <c r="AY88" s="190"/>
      <c r="AZ88" s="190"/>
      <c r="BA88" s="190"/>
    </row>
    <row r="89" spans="1:53" s="111" customFormat="1" ht="14.25" x14ac:dyDescent="0.45">
      <c r="A89" s="111">
        <v>5</v>
      </c>
      <c r="B89" s="111">
        <v>201</v>
      </c>
      <c r="C89" s="228"/>
      <c r="D89" s="228"/>
      <c r="E89" s="186" t="s">
        <v>24</v>
      </c>
      <c r="F89" s="175"/>
      <c r="G89" s="269" t="s">
        <v>300</v>
      </c>
      <c r="H89" s="219" t="s">
        <v>182</v>
      </c>
      <c r="I89" s="219" t="s">
        <v>288</v>
      </c>
      <c r="J89" s="190">
        <f t="shared" ca="1" si="21"/>
        <v>0.12179853323144876</v>
      </c>
      <c r="K89" s="190">
        <f t="shared" ca="1" si="29"/>
        <v>0.11736282742800404</v>
      </c>
      <c r="L89" s="190">
        <f t="shared" ca="1" si="29"/>
        <v>0.13920796611683436</v>
      </c>
      <c r="M89" s="190">
        <f t="shared" ca="1" si="29"/>
        <v>0.11598060381341936</v>
      </c>
      <c r="N89" s="190">
        <f t="shared" ca="1" si="29"/>
        <v>0.16549687198461233</v>
      </c>
      <c r="O89" s="190">
        <f t="shared" ca="1" si="29"/>
        <v>0.12096167633813543</v>
      </c>
      <c r="P89" s="190">
        <f t="shared" ca="1" si="29"/>
        <v>0.11956096377299727</v>
      </c>
      <c r="Q89" s="190">
        <f t="shared" ca="1" si="29"/>
        <v>0.11085342439084539</v>
      </c>
      <c r="R89" s="190">
        <f t="shared" ca="1" si="29"/>
        <v>0.11421265547095773</v>
      </c>
      <c r="S89" s="190">
        <f t="shared" ca="1" si="29"/>
        <v>0.13299648894971983</v>
      </c>
      <c r="T89" s="190">
        <f t="shared" ca="1" si="29"/>
        <v>0.10838044723001398</v>
      </c>
      <c r="U89" s="190">
        <f t="shared" ca="1" si="29"/>
        <v>0.12308062187516988</v>
      </c>
      <c r="V89" s="190">
        <f t="shared" ca="1" si="29"/>
        <v>0.14708383288979535</v>
      </c>
      <c r="W89" s="190">
        <f t="shared" ca="1" si="29"/>
        <v>0.13685694659733452</v>
      </c>
      <c r="X89" s="190">
        <f t="shared" ca="1" si="29"/>
        <v>9.8408492626857622E-2</v>
      </c>
      <c r="Y89" s="190">
        <f t="shared" ca="1" si="29"/>
        <v>8.5193151292429561E-2</v>
      </c>
      <c r="Z89" s="190">
        <f t="shared" ca="1" si="29"/>
        <v>0.13784511661511731</v>
      </c>
      <c r="AA89" s="190">
        <f t="shared" ca="1" si="29"/>
        <v>0.11868780978327105</v>
      </c>
      <c r="AB89" s="190">
        <f t="shared" ca="1" si="29"/>
        <v>0.11621859902328147</v>
      </c>
      <c r="AC89" s="190">
        <f t="shared" ca="1" si="29"/>
        <v>0.11662406964589445</v>
      </c>
      <c r="AD89" s="190">
        <f t="shared" ca="1" si="29"/>
        <v>0.16165039963865596</v>
      </c>
      <c r="AE89" s="190">
        <f t="shared" ca="1" si="29"/>
        <v>0.11659018155880761</v>
      </c>
      <c r="AF89" s="190">
        <f t="shared" ca="1" si="29"/>
        <v>9.8676123785667424E-2</v>
      </c>
      <c r="AG89" s="190">
        <f t="shared" ca="1" si="29"/>
        <v>0.12124340839063089</v>
      </c>
      <c r="AH89" s="190">
        <f t="shared" ca="1" si="29"/>
        <v>0.13931454223006956</v>
      </c>
      <c r="AI89" s="190">
        <f t="shared" ca="1" si="29"/>
        <v>0.13553729942832596</v>
      </c>
      <c r="AJ89" s="190">
        <f t="shared" ca="1" si="29"/>
        <v>0.10542739652348596</v>
      </c>
      <c r="AK89" s="190">
        <f t="shared" ca="1" si="29"/>
        <v>0.13130475255268984</v>
      </c>
      <c r="AL89" s="190">
        <f t="shared" ca="1" si="29"/>
        <v>0.12729435263893696</v>
      </c>
      <c r="AM89" s="190">
        <f t="shared" ca="1" si="29"/>
        <v>0.1015316610159044</v>
      </c>
      <c r="AN89" s="264">
        <f t="shared" ca="1" si="24"/>
        <v>0.14708383288979535</v>
      </c>
      <c r="AO89" s="264">
        <f t="shared" ca="1" si="25"/>
        <v>0.13784511661511731</v>
      </c>
      <c r="AP89" s="264">
        <f t="shared" ca="1" si="23"/>
        <v>0.13784511661511731</v>
      </c>
      <c r="AQ89" s="264">
        <f t="shared" ca="1" si="17"/>
        <v>0.13784511661511731</v>
      </c>
      <c r="AR89" s="264">
        <f t="shared" ca="1" si="17"/>
        <v>0.13784511661511731</v>
      </c>
      <c r="AS89" s="264">
        <f t="shared" ca="1" si="26"/>
        <v>0.14708383288979535</v>
      </c>
      <c r="AT89" s="264">
        <f t="shared" ca="1" si="27"/>
        <v>0.13784511661511731</v>
      </c>
      <c r="AU89" s="190"/>
      <c r="AV89" s="190"/>
      <c r="AW89" s="190"/>
      <c r="AX89" s="190"/>
      <c r="AY89" s="190"/>
      <c r="AZ89" s="190"/>
      <c r="BA89" s="190"/>
    </row>
    <row r="90" spans="1:53" s="111" customFormat="1" ht="14.25" x14ac:dyDescent="0.45">
      <c r="A90" s="111">
        <v>6</v>
      </c>
      <c r="B90" s="111">
        <v>201</v>
      </c>
      <c r="C90" s="228"/>
      <c r="D90" s="228"/>
      <c r="E90" s="186" t="s">
        <v>25</v>
      </c>
      <c r="F90" s="175"/>
      <c r="G90" s="269" t="s">
        <v>300</v>
      </c>
      <c r="H90" s="219" t="s">
        <v>182</v>
      </c>
      <c r="I90" s="219" t="s">
        <v>288</v>
      </c>
      <c r="J90" s="266">
        <f>1/0.15*0.0125570776255708</f>
        <v>8.371385083713867E-2</v>
      </c>
      <c r="K90" s="266">
        <f t="shared" ref="K90:AT90" si="31">1/0.15*0.0125570776255708</f>
        <v>8.371385083713867E-2</v>
      </c>
      <c r="L90" s="266">
        <f t="shared" si="31"/>
        <v>8.371385083713867E-2</v>
      </c>
      <c r="M90" s="266">
        <f t="shared" si="31"/>
        <v>8.371385083713867E-2</v>
      </c>
      <c r="N90" s="266">
        <f t="shared" si="31"/>
        <v>8.371385083713867E-2</v>
      </c>
      <c r="O90" s="266">
        <f t="shared" si="31"/>
        <v>8.371385083713867E-2</v>
      </c>
      <c r="P90" s="266">
        <f t="shared" si="31"/>
        <v>8.371385083713867E-2</v>
      </c>
      <c r="Q90" s="266">
        <f t="shared" si="31"/>
        <v>8.371385083713867E-2</v>
      </c>
      <c r="R90" s="266">
        <f t="shared" si="31"/>
        <v>8.371385083713867E-2</v>
      </c>
      <c r="S90" s="266">
        <f t="shared" si="31"/>
        <v>8.371385083713867E-2</v>
      </c>
      <c r="T90" s="266">
        <f t="shared" si="31"/>
        <v>8.371385083713867E-2</v>
      </c>
      <c r="U90" s="266">
        <f t="shared" si="31"/>
        <v>8.371385083713867E-2</v>
      </c>
      <c r="V90" s="266">
        <f t="shared" si="31"/>
        <v>8.371385083713867E-2</v>
      </c>
      <c r="W90" s="266">
        <f t="shared" si="31"/>
        <v>8.371385083713867E-2</v>
      </c>
      <c r="X90" s="266">
        <f t="shared" si="31"/>
        <v>8.371385083713867E-2</v>
      </c>
      <c r="Y90" s="266">
        <f t="shared" si="31"/>
        <v>8.371385083713867E-2</v>
      </c>
      <c r="Z90" s="266">
        <f t="shared" si="31"/>
        <v>8.371385083713867E-2</v>
      </c>
      <c r="AA90" s="266">
        <f t="shared" si="31"/>
        <v>8.371385083713867E-2</v>
      </c>
      <c r="AB90" s="266">
        <f t="shared" si="31"/>
        <v>8.371385083713867E-2</v>
      </c>
      <c r="AC90" s="266">
        <f t="shared" si="31"/>
        <v>8.371385083713867E-2</v>
      </c>
      <c r="AD90" s="266">
        <f t="shared" si="31"/>
        <v>8.371385083713867E-2</v>
      </c>
      <c r="AE90" s="266">
        <f t="shared" si="31"/>
        <v>8.371385083713867E-2</v>
      </c>
      <c r="AF90" s="266">
        <f t="shared" si="31"/>
        <v>8.371385083713867E-2</v>
      </c>
      <c r="AG90" s="266">
        <f t="shared" si="31"/>
        <v>8.371385083713867E-2</v>
      </c>
      <c r="AH90" s="266">
        <f t="shared" si="31"/>
        <v>8.371385083713867E-2</v>
      </c>
      <c r="AI90" s="266">
        <f t="shared" si="31"/>
        <v>8.371385083713867E-2</v>
      </c>
      <c r="AJ90" s="266">
        <f t="shared" si="31"/>
        <v>8.371385083713867E-2</v>
      </c>
      <c r="AK90" s="266">
        <f t="shared" si="31"/>
        <v>8.371385083713867E-2</v>
      </c>
      <c r="AL90" s="266">
        <f t="shared" si="31"/>
        <v>8.371385083713867E-2</v>
      </c>
      <c r="AM90" s="266">
        <f t="shared" si="31"/>
        <v>8.371385083713867E-2</v>
      </c>
      <c r="AN90" s="266">
        <f t="shared" si="31"/>
        <v>8.371385083713867E-2</v>
      </c>
      <c r="AO90" s="266">
        <f t="shared" si="31"/>
        <v>8.371385083713867E-2</v>
      </c>
      <c r="AP90" s="266">
        <f t="shared" si="31"/>
        <v>8.371385083713867E-2</v>
      </c>
      <c r="AQ90" s="266">
        <f t="shared" si="31"/>
        <v>8.371385083713867E-2</v>
      </c>
      <c r="AR90" s="266">
        <f t="shared" si="31"/>
        <v>8.371385083713867E-2</v>
      </c>
      <c r="AS90" s="266">
        <f t="shared" si="31"/>
        <v>8.371385083713867E-2</v>
      </c>
      <c r="AT90" s="266">
        <f t="shared" si="31"/>
        <v>8.371385083713867E-2</v>
      </c>
      <c r="AU90" s="190"/>
      <c r="AV90" s="190"/>
      <c r="AW90" s="190"/>
      <c r="AX90" s="190"/>
      <c r="AY90" s="190"/>
      <c r="AZ90" s="190"/>
      <c r="BA90" s="190"/>
    </row>
    <row r="91" spans="1:53" s="111" customFormat="1" ht="14.25" x14ac:dyDescent="0.45">
      <c r="A91" s="111">
        <v>7</v>
      </c>
      <c r="B91" s="111">
        <v>201</v>
      </c>
      <c r="C91" s="228"/>
      <c r="D91" s="228"/>
      <c r="E91" s="186" t="s">
        <v>26</v>
      </c>
      <c r="F91" s="175"/>
      <c r="G91" s="269" t="s">
        <v>300</v>
      </c>
      <c r="H91" s="219" t="s">
        <v>182</v>
      </c>
      <c r="I91" s="219" t="s">
        <v>288</v>
      </c>
      <c r="J91" s="190">
        <f t="shared" ca="1" si="21"/>
        <v>0.13569420805214583</v>
      </c>
      <c r="K91" s="190">
        <f t="shared" ca="1" si="29"/>
        <v>0.1509380556935572</v>
      </c>
      <c r="L91" s="190">
        <f t="shared" ca="1" si="29"/>
        <v>0.12198308695091209</v>
      </c>
      <c r="M91" s="190">
        <f t="shared" ca="1" si="29"/>
        <v>0.14973479568588194</v>
      </c>
      <c r="N91" s="190">
        <f t="shared" ca="1" si="29"/>
        <v>0.10684701161103977</v>
      </c>
      <c r="O91" s="190">
        <f t="shared" ca="1" si="29"/>
        <v>0.13486245789737039</v>
      </c>
      <c r="P91" s="190">
        <f t="shared" ca="1" si="29"/>
        <v>0.14132204510639401</v>
      </c>
      <c r="Q91" s="190">
        <f t="shared" ca="1" si="29"/>
        <v>0.16119237707340528</v>
      </c>
      <c r="R91" s="190">
        <f t="shared" ca="1" si="29"/>
        <v>0.15009155011969688</v>
      </c>
      <c r="S91" s="190">
        <f t="shared" ca="1" si="29"/>
        <v>0.15000039090091266</v>
      </c>
      <c r="T91" s="190">
        <f t="shared" ca="1" si="29"/>
        <v>0.15095296428221605</v>
      </c>
      <c r="U91" s="190">
        <f t="shared" ca="1" si="29"/>
        <v>0.15235685937333251</v>
      </c>
      <c r="V91" s="190">
        <f t="shared" ca="1" si="29"/>
        <v>0.1272971540213243</v>
      </c>
      <c r="W91" s="190">
        <f t="shared" ca="1" si="29"/>
        <v>0.11341666829238629</v>
      </c>
      <c r="X91" s="190">
        <f t="shared" ca="1" si="29"/>
        <v>0.16965111343469719</v>
      </c>
      <c r="Y91" s="190">
        <f t="shared" ca="1" si="29"/>
        <v>0.16384477261399472</v>
      </c>
      <c r="Z91" s="190">
        <f t="shared" ca="1" si="29"/>
        <v>0.14014339438071813</v>
      </c>
      <c r="AA91" s="190">
        <f t="shared" ca="1" si="29"/>
        <v>0.13943976586676138</v>
      </c>
      <c r="AB91" s="190">
        <f t="shared" ca="1" si="29"/>
        <v>0.14482807423957889</v>
      </c>
      <c r="AC91" s="190">
        <f t="shared" ca="1" si="29"/>
        <v>0.14362650478860858</v>
      </c>
      <c r="AD91" s="190">
        <f t="shared" ca="1" si="29"/>
        <v>0.1292638745817199</v>
      </c>
      <c r="AE91" s="190">
        <f t="shared" ca="1" si="29"/>
        <v>0.15329737304264629</v>
      </c>
      <c r="AF91" s="190">
        <f t="shared" ca="1" si="29"/>
        <v>0.15521037035777474</v>
      </c>
      <c r="AG91" s="190">
        <f t="shared" ca="1" si="29"/>
        <v>0.13598179106659869</v>
      </c>
      <c r="AH91" s="190">
        <f t="shared" ca="1" si="29"/>
        <v>0.14459002670851018</v>
      </c>
      <c r="AI91" s="190">
        <f t="shared" ca="1" si="29"/>
        <v>0.11739230404739748</v>
      </c>
      <c r="AJ91" s="190">
        <f t="shared" ca="1" si="29"/>
        <v>0.15255418291437689</v>
      </c>
      <c r="AK91" s="190">
        <f t="shared" ca="1" si="29"/>
        <v>0.12775683190230722</v>
      </c>
      <c r="AL91" s="190">
        <f t="shared" ca="1" si="29"/>
        <v>0.1261075674584192</v>
      </c>
      <c r="AM91" s="190">
        <f t="shared" ca="1" si="29"/>
        <v>0.16686450166654948</v>
      </c>
      <c r="AN91" s="264">
        <f t="shared" ca="1" si="24"/>
        <v>0.1272971540213243</v>
      </c>
      <c r="AO91" s="264">
        <f t="shared" ca="1" si="25"/>
        <v>0.14014339438071813</v>
      </c>
      <c r="AP91" s="264">
        <f t="shared" ca="1" si="23"/>
        <v>0.14014339438071813</v>
      </c>
      <c r="AQ91" s="264">
        <f t="shared" ca="1" si="17"/>
        <v>0.14014339438071813</v>
      </c>
      <c r="AR91" s="264">
        <f t="shared" ca="1" si="17"/>
        <v>0.14014339438071813</v>
      </c>
      <c r="AS91" s="264">
        <f t="shared" ca="1" si="26"/>
        <v>0.1272971540213243</v>
      </c>
      <c r="AT91" s="264">
        <f t="shared" ca="1" si="27"/>
        <v>0.14014339438071813</v>
      </c>
      <c r="AU91" s="190"/>
      <c r="AV91" s="190"/>
      <c r="AW91" s="190"/>
      <c r="AX91" s="190"/>
      <c r="AY91" s="190"/>
      <c r="AZ91" s="190"/>
      <c r="BA91" s="190"/>
    </row>
    <row r="92" spans="1:53" s="111" customFormat="1" ht="14.25" x14ac:dyDescent="0.45">
      <c r="A92" s="111">
        <v>8</v>
      </c>
      <c r="B92" s="111">
        <v>201</v>
      </c>
      <c r="C92" s="229"/>
      <c r="D92" s="229"/>
      <c r="E92" s="186" t="s">
        <v>27</v>
      </c>
      <c r="F92" s="175"/>
      <c r="G92" s="269" t="s">
        <v>300</v>
      </c>
      <c r="H92" s="219" t="s">
        <v>182</v>
      </c>
      <c r="I92" s="219" t="s">
        <v>288</v>
      </c>
      <c r="J92" s="190">
        <f t="shared" ca="1" si="21"/>
        <v>3.7347029739122697E-2</v>
      </c>
      <c r="K92" s="190">
        <f t="shared" ca="1" si="29"/>
        <v>4.1542584135841429E-2</v>
      </c>
      <c r="L92" s="190">
        <f t="shared" ca="1" si="29"/>
        <v>3.3573326683737262E-2</v>
      </c>
      <c r="M92" s="190">
        <f t="shared" ca="1" si="29"/>
        <v>4.1211411656664747E-2</v>
      </c>
      <c r="N92" s="190">
        <f t="shared" ca="1" si="29"/>
        <v>2.9407434388359563E-2</v>
      </c>
      <c r="O92" s="190">
        <f t="shared" ca="1" si="29"/>
        <v>3.7118107678175333E-2</v>
      </c>
      <c r="P92" s="190">
        <f t="shared" ca="1" si="29"/>
        <v>3.8895975717356146E-2</v>
      </c>
      <c r="Q92" s="190">
        <f t="shared" ca="1" si="29"/>
        <v>4.4364874423873005E-2</v>
      </c>
      <c r="R92" s="190">
        <f t="shared" ca="1" si="29"/>
        <v>4.130960095037528E-2</v>
      </c>
      <c r="S92" s="190">
        <f t="shared" ca="1" si="29"/>
        <v>4.1284511257131909E-2</v>
      </c>
      <c r="T92" s="190">
        <f t="shared" ca="1" si="29"/>
        <v>4.1546687417123668E-2</v>
      </c>
      <c r="U92" s="190">
        <f t="shared" ca="1" si="29"/>
        <v>4.1933080561467655E-2</v>
      </c>
      <c r="V92" s="190">
        <f t="shared" ca="1" si="29"/>
        <v>3.5035913950823193E-2</v>
      </c>
      <c r="W92" s="190">
        <f t="shared" ca="1" si="29"/>
        <v>3.121559677772099E-2</v>
      </c>
      <c r="X92" s="190">
        <f t="shared" ca="1" si="29"/>
        <v>4.6692967000375368E-2</v>
      </c>
      <c r="Y92" s="190">
        <f t="shared" ca="1" si="29"/>
        <v>4.5094891545136156E-2</v>
      </c>
      <c r="Z92" s="190">
        <f t="shared" ca="1" si="29"/>
        <v>3.8571576435060026E-2</v>
      </c>
      <c r="AA92" s="190">
        <f t="shared" ca="1" si="29"/>
        <v>3.8377917211035228E-2</v>
      </c>
      <c r="AB92" s="190">
        <f t="shared" ca="1" si="29"/>
        <v>3.9860937864104273E-2</v>
      </c>
      <c r="AC92" s="190">
        <f t="shared" ca="1" si="29"/>
        <v>3.9530230675763826E-2</v>
      </c>
      <c r="AD92" s="190">
        <f t="shared" ca="1" si="29"/>
        <v>3.5577213187629325E-2</v>
      </c>
      <c r="AE92" s="190">
        <f t="shared" ca="1" si="29"/>
        <v>4.2191937534673284E-2</v>
      </c>
      <c r="AF92" s="190">
        <f t="shared" ca="1" si="29"/>
        <v>4.2718450557185698E-2</v>
      </c>
      <c r="AG92" s="190">
        <f t="shared" ca="1" si="29"/>
        <v>3.7426181027504217E-2</v>
      </c>
      <c r="AH92" s="190">
        <f t="shared" ca="1" si="29"/>
        <v>3.979542019500279E-2</v>
      </c>
      <c r="AI92" s="190">
        <f t="shared" ca="1" si="29"/>
        <v>3.2309808453412144E-2</v>
      </c>
      <c r="AJ92" s="190">
        <f t="shared" ca="1" si="29"/>
        <v>4.1987389792947763E-2</v>
      </c>
      <c r="AK92" s="190">
        <f t="shared" ca="1" si="29"/>
        <v>3.5162430798800146E-2</v>
      </c>
      <c r="AL92" s="190">
        <f t="shared" ca="1" si="29"/>
        <v>3.4708504805069491E-2</v>
      </c>
      <c r="AM92" s="190">
        <f t="shared" ref="K92:AM101" ca="1" si="32">INDIRECT(ADDRESS($B92,$A92,,,AM$3))</f>
        <v>4.5926009632995257E-2</v>
      </c>
      <c r="AN92" s="264">
        <f t="shared" ca="1" si="24"/>
        <v>3.5035913950823193E-2</v>
      </c>
      <c r="AO92" s="264">
        <f t="shared" ca="1" si="25"/>
        <v>3.8571576435060026E-2</v>
      </c>
      <c r="AP92" s="264">
        <f t="shared" ca="1" si="23"/>
        <v>3.8571576435060026E-2</v>
      </c>
      <c r="AQ92" s="264">
        <f t="shared" ref="AQ92:AR155" ca="1" si="33">$AP92</f>
        <v>3.8571576435060026E-2</v>
      </c>
      <c r="AR92" s="264">
        <f t="shared" ca="1" si="33"/>
        <v>3.8571576435060026E-2</v>
      </c>
      <c r="AS92" s="264">
        <f t="shared" ca="1" si="26"/>
        <v>3.5035913950823193E-2</v>
      </c>
      <c r="AT92" s="264">
        <f t="shared" ca="1" si="27"/>
        <v>3.8571576435060026E-2</v>
      </c>
      <c r="AU92" s="190"/>
      <c r="AV92" s="190"/>
      <c r="AW92" s="190"/>
      <c r="AX92" s="190"/>
      <c r="AY92" s="190"/>
      <c r="AZ92" s="190"/>
      <c r="BA92" s="190"/>
    </row>
    <row r="93" spans="1:53" s="111" customFormat="1" ht="14.25" x14ac:dyDescent="0.45">
      <c r="A93" s="111">
        <v>9</v>
      </c>
      <c r="B93" s="111">
        <v>201</v>
      </c>
      <c r="C93" s="228"/>
      <c r="D93" s="228"/>
      <c r="E93" s="186" t="s">
        <v>28</v>
      </c>
      <c r="F93" s="175"/>
      <c r="G93" s="269" t="s">
        <v>300</v>
      </c>
      <c r="H93" s="219" t="s">
        <v>182</v>
      </c>
      <c r="I93" s="219" t="s">
        <v>288</v>
      </c>
      <c r="J93" s="190">
        <f t="shared" ca="1" si="21"/>
        <v>1.3693910904344993E-2</v>
      </c>
      <c r="K93" s="190">
        <f t="shared" ca="1" si="32"/>
        <v>1.5232280849808526E-2</v>
      </c>
      <c r="L93" s="190">
        <f t="shared" ca="1" si="32"/>
        <v>1.2310219784037001E-2</v>
      </c>
      <c r="M93" s="190">
        <f t="shared" ca="1" si="32"/>
        <v>1.5110850940777078E-2</v>
      </c>
      <c r="N93" s="190">
        <f t="shared" ca="1" si="32"/>
        <v>1.078272594239851E-2</v>
      </c>
      <c r="O93" s="190">
        <f t="shared" ca="1" si="32"/>
        <v>1.3609972815330959E-2</v>
      </c>
      <c r="P93" s="190">
        <f t="shared" ca="1" si="32"/>
        <v>1.4261857763030593E-2</v>
      </c>
      <c r="Q93" s="190">
        <f t="shared" ca="1" si="32"/>
        <v>1.6267120622086774E-2</v>
      </c>
      <c r="R93" s="190">
        <f t="shared" ca="1" si="32"/>
        <v>1.5146853681804276E-2</v>
      </c>
      <c r="S93" s="190">
        <f t="shared" ca="1" si="32"/>
        <v>1.513765412761504E-2</v>
      </c>
      <c r="T93" s="190">
        <f t="shared" ca="1" si="32"/>
        <v>1.5233785386278686E-2</v>
      </c>
      <c r="U93" s="190">
        <f t="shared" ca="1" si="32"/>
        <v>1.5375462872538147E-2</v>
      </c>
      <c r="V93" s="190">
        <f t="shared" ca="1" si="32"/>
        <v>1.2846501781968509E-2</v>
      </c>
      <c r="W93" s="190">
        <f t="shared" ca="1" si="32"/>
        <v>1.1445718818497701E-2</v>
      </c>
      <c r="X93" s="190">
        <f t="shared" ca="1" si="32"/>
        <v>1.7120754566804303E-2</v>
      </c>
      <c r="Y93" s="190">
        <f t="shared" ca="1" si="32"/>
        <v>1.6534793566549924E-2</v>
      </c>
      <c r="Z93" s="190">
        <f t="shared" ca="1" si="32"/>
        <v>1.4142911359522012E-2</v>
      </c>
      <c r="AA93" s="190">
        <f t="shared" ca="1" si="32"/>
        <v>1.4071902977379591E-2</v>
      </c>
      <c r="AB93" s="190">
        <f t="shared" ca="1" si="32"/>
        <v>1.4615677216838239E-2</v>
      </c>
      <c r="AC93" s="190">
        <f t="shared" ca="1" si="32"/>
        <v>1.4494417914446741E-2</v>
      </c>
      <c r="AD93" s="190">
        <f t="shared" ca="1" si="32"/>
        <v>1.3044978168797421E-2</v>
      </c>
      <c r="AE93" s="190">
        <f t="shared" ca="1" si="32"/>
        <v>1.5470377096046876E-2</v>
      </c>
      <c r="AF93" s="190">
        <f t="shared" ca="1" si="32"/>
        <v>1.5663431870968095E-2</v>
      </c>
      <c r="AG93" s="190">
        <f t="shared" ca="1" si="32"/>
        <v>1.3722933043418218E-2</v>
      </c>
      <c r="AH93" s="190">
        <f t="shared" ca="1" si="32"/>
        <v>1.4591654071501026E-2</v>
      </c>
      <c r="AI93" s="190">
        <f t="shared" ca="1" si="32"/>
        <v>1.1846929766251122E-2</v>
      </c>
      <c r="AJ93" s="190">
        <f t="shared" ca="1" si="32"/>
        <v>1.5395376257414186E-2</v>
      </c>
      <c r="AK93" s="190">
        <f t="shared" ca="1" si="32"/>
        <v>1.289289129289339E-2</v>
      </c>
      <c r="AL93" s="190">
        <f t="shared" ca="1" si="32"/>
        <v>1.2726451761858819E-2</v>
      </c>
      <c r="AM93" s="190">
        <f t="shared" ca="1" si="32"/>
        <v>1.68395368654316E-2</v>
      </c>
      <c r="AN93" s="264">
        <f t="shared" ca="1" si="24"/>
        <v>1.2846501781968509E-2</v>
      </c>
      <c r="AO93" s="264">
        <f t="shared" ca="1" si="25"/>
        <v>1.4142911359522012E-2</v>
      </c>
      <c r="AP93" s="264">
        <f t="shared" ca="1" si="23"/>
        <v>1.4142911359522012E-2</v>
      </c>
      <c r="AQ93" s="264">
        <f t="shared" ca="1" si="33"/>
        <v>1.4142911359522012E-2</v>
      </c>
      <c r="AR93" s="264">
        <f t="shared" ca="1" si="33"/>
        <v>1.4142911359522012E-2</v>
      </c>
      <c r="AS93" s="264">
        <f t="shared" ca="1" si="26"/>
        <v>1.2846501781968509E-2</v>
      </c>
      <c r="AT93" s="264">
        <f t="shared" ca="1" si="27"/>
        <v>1.4142911359522012E-2</v>
      </c>
      <c r="AU93" s="190"/>
      <c r="AV93" s="190"/>
      <c r="AW93" s="190"/>
      <c r="AX93" s="190"/>
      <c r="AY93" s="190"/>
      <c r="AZ93" s="190"/>
      <c r="BA93" s="190"/>
    </row>
    <row r="94" spans="1:53" s="111" customFormat="1" ht="14.25" x14ac:dyDescent="0.45">
      <c r="A94" s="111">
        <v>10</v>
      </c>
      <c r="B94" s="111">
        <v>201</v>
      </c>
      <c r="C94" s="228"/>
      <c r="D94" s="228"/>
      <c r="E94" s="186" t="s">
        <v>29</v>
      </c>
      <c r="F94" s="175"/>
      <c r="G94" s="269" t="s">
        <v>300</v>
      </c>
      <c r="H94" s="219" t="s">
        <v>182</v>
      </c>
      <c r="I94" s="219" t="s">
        <v>288</v>
      </c>
      <c r="J94" s="190">
        <f t="shared" ca="1" si="21"/>
        <v>2.3322599265412587E-2</v>
      </c>
      <c r="K94" s="190">
        <f t="shared" ca="1" si="32"/>
        <v>2.8886044140179347E-2</v>
      </c>
      <c r="L94" s="190">
        <f t="shared" ca="1" si="32"/>
        <v>1.5686099366799661E-3</v>
      </c>
      <c r="M94" s="190">
        <f t="shared" ca="1" si="32"/>
        <v>3.0109327058614521E-2</v>
      </c>
      <c r="N94" s="190">
        <f t="shared" ca="1" si="32"/>
        <v>0</v>
      </c>
      <c r="O94" s="190">
        <f t="shared" ca="1" si="32"/>
        <v>2.4597429779161902E-2</v>
      </c>
      <c r="P94" s="190">
        <f t="shared" ca="1" si="32"/>
        <v>2.5310955694836094E-2</v>
      </c>
      <c r="Q94" s="190">
        <f t="shared" ca="1" si="32"/>
        <v>3.7636076724441594E-2</v>
      </c>
      <c r="R94" s="190">
        <f t="shared" ca="1" si="32"/>
        <v>2.8012053686604147E-2</v>
      </c>
      <c r="S94" s="190">
        <f t="shared" ca="1" si="32"/>
        <v>5.5722056421117572E-3</v>
      </c>
      <c r="T94" s="190">
        <f t="shared" ca="1" si="32"/>
        <v>4.5666543187316021E-2</v>
      </c>
      <c r="U94" s="190">
        <f t="shared" ca="1" si="32"/>
        <v>1.6977849908818225E-2</v>
      </c>
      <c r="V94" s="190">
        <f t="shared" ca="1" si="32"/>
        <v>3.9497930222835264E-4</v>
      </c>
      <c r="W94" s="190">
        <f t="shared" ca="1" si="32"/>
        <v>4.1153478315581037E-3</v>
      </c>
      <c r="X94" s="190">
        <f t="shared" ca="1" si="32"/>
        <v>6.7437810525890846E-2</v>
      </c>
      <c r="Y94" s="190">
        <f t="shared" ca="1" si="32"/>
        <v>0.11380303364751893</v>
      </c>
      <c r="Z94" s="190">
        <f t="shared" ca="1" si="32"/>
        <v>4.4320543419140625E-3</v>
      </c>
      <c r="AA94" s="190">
        <f t="shared" ca="1" si="32"/>
        <v>2.3346482851850578E-2</v>
      </c>
      <c r="AB94" s="190">
        <f t="shared" ca="1" si="32"/>
        <v>3.2854178842417849E-2</v>
      </c>
      <c r="AC94" s="190">
        <f t="shared" ca="1" si="32"/>
        <v>2.5405033576613129E-2</v>
      </c>
      <c r="AD94" s="190">
        <f t="shared" ca="1" si="32"/>
        <v>0</v>
      </c>
      <c r="AE94" s="190">
        <f t="shared" ca="1" si="32"/>
        <v>2.9805179485589129E-2</v>
      </c>
      <c r="AF94" s="190">
        <f t="shared" ca="1" si="32"/>
        <v>7.5541004052528074E-2</v>
      </c>
      <c r="AG94" s="190">
        <f t="shared" ca="1" si="32"/>
        <v>2.1360650328795708E-2</v>
      </c>
      <c r="AH94" s="190">
        <f t="shared" ca="1" si="32"/>
        <v>3.9619217857111292E-3</v>
      </c>
      <c r="AI94" s="190">
        <f t="shared" ca="1" si="32"/>
        <v>5.1444013785627365E-3</v>
      </c>
      <c r="AJ94" s="190">
        <f t="shared" ca="1" si="32"/>
        <v>5.4381693034064413E-2</v>
      </c>
      <c r="AK94" s="190">
        <f t="shared" ca="1" si="32"/>
        <v>7.469325250497808E-3</v>
      </c>
      <c r="AL94" s="190">
        <f t="shared" ca="1" si="32"/>
        <v>1.5009779632034106E-2</v>
      </c>
      <c r="AM94" s="190">
        <f t="shared" ca="1" si="32"/>
        <v>6.216859143581796E-2</v>
      </c>
      <c r="AN94" s="264">
        <f t="shared" ca="1" si="24"/>
        <v>3.9497930222835264E-4</v>
      </c>
      <c r="AO94" s="264">
        <f t="shared" ca="1" si="25"/>
        <v>4.4320543419140625E-3</v>
      </c>
      <c r="AP94" s="264">
        <f t="shared" ca="1" si="23"/>
        <v>4.4320543419140625E-3</v>
      </c>
      <c r="AQ94" s="264">
        <f t="shared" ca="1" si="33"/>
        <v>4.4320543419140625E-3</v>
      </c>
      <c r="AR94" s="264">
        <f t="shared" ca="1" si="33"/>
        <v>4.4320543419140625E-3</v>
      </c>
      <c r="AS94" s="264">
        <f t="shared" ca="1" si="26"/>
        <v>3.9497930222835264E-4</v>
      </c>
      <c r="AT94" s="264">
        <f t="shared" ca="1" si="27"/>
        <v>4.4320543419140625E-3</v>
      </c>
      <c r="AU94" s="190"/>
      <c r="AV94" s="190"/>
      <c r="AW94" s="190"/>
      <c r="AX94" s="190"/>
      <c r="AY94" s="190"/>
      <c r="AZ94" s="190"/>
      <c r="BA94" s="190"/>
    </row>
    <row r="95" spans="1:53" s="111" customFormat="1" ht="14.25" x14ac:dyDescent="0.45">
      <c r="A95" s="111">
        <v>11</v>
      </c>
      <c r="B95" s="111">
        <v>201</v>
      </c>
      <c r="C95" s="228"/>
      <c r="D95" s="228"/>
      <c r="E95" s="186" t="s">
        <v>30</v>
      </c>
      <c r="F95" s="175"/>
      <c r="G95" s="269" t="s">
        <v>300</v>
      </c>
      <c r="H95" s="219" t="s">
        <v>182</v>
      </c>
      <c r="I95" s="219" t="s">
        <v>288</v>
      </c>
      <c r="J95" s="190">
        <f t="shared" ca="1" si="21"/>
        <v>6.4190640180034637E-3</v>
      </c>
      <c r="K95" s="190">
        <f t="shared" ca="1" si="32"/>
        <v>7.9502873780310096E-3</v>
      </c>
      <c r="L95" s="190">
        <f t="shared" ca="1" si="32"/>
        <v>4.3172750550824743E-4</v>
      </c>
      <c r="M95" s="190">
        <f t="shared" ca="1" si="32"/>
        <v>8.2869707500773885E-3</v>
      </c>
      <c r="N95" s="190">
        <f t="shared" ca="1" si="32"/>
        <v>0</v>
      </c>
      <c r="O95" s="190">
        <f t="shared" ca="1" si="32"/>
        <v>6.7699348016041919E-3</v>
      </c>
      <c r="P95" s="190">
        <f t="shared" ca="1" si="32"/>
        <v>6.966318081147547E-3</v>
      </c>
      <c r="Q95" s="190">
        <f t="shared" ca="1" si="32"/>
        <v>1.0358553226910528E-2</v>
      </c>
      <c r="R95" s="190">
        <f t="shared" ca="1" si="32"/>
        <v>7.7097395467717817E-3</v>
      </c>
      <c r="S95" s="190">
        <f t="shared" ca="1" si="32"/>
        <v>1.5336345803977308E-3</v>
      </c>
      <c r="T95" s="190">
        <f t="shared" ca="1" si="32"/>
        <v>1.2568773354307158E-2</v>
      </c>
      <c r="U95" s="190">
        <f t="shared" ca="1" si="32"/>
        <v>4.6728027271976755E-3</v>
      </c>
      <c r="V95" s="190">
        <f t="shared" ca="1" si="32"/>
        <v>1.0870989969587685E-4</v>
      </c>
      <c r="W95" s="190">
        <f t="shared" ca="1" si="32"/>
        <v>1.1326645407958081E-3</v>
      </c>
      <c r="X95" s="190">
        <f t="shared" ca="1" si="32"/>
        <v>1.8560865282355274E-2</v>
      </c>
      <c r="Y95" s="190">
        <f t="shared" ca="1" si="32"/>
        <v>3.1321935866289605E-2</v>
      </c>
      <c r="Z95" s="190">
        <f t="shared" ca="1" si="32"/>
        <v>1.2198314702515766E-3</v>
      </c>
      <c r="AA95" s="190">
        <f t="shared" ca="1" si="32"/>
        <v>6.4256374821607077E-3</v>
      </c>
      <c r="AB95" s="190">
        <f t="shared" ca="1" si="32"/>
        <v>9.0424345437847276E-3</v>
      </c>
      <c r="AC95" s="190">
        <f t="shared" ca="1" si="32"/>
        <v>6.992211076132052E-3</v>
      </c>
      <c r="AD95" s="190">
        <f t="shared" ca="1" si="32"/>
        <v>0</v>
      </c>
      <c r="AE95" s="190">
        <f t="shared" ca="1" si="32"/>
        <v>8.2032604088777394E-3</v>
      </c>
      <c r="AF95" s="190">
        <f t="shared" ca="1" si="32"/>
        <v>2.0791102032805885E-2</v>
      </c>
      <c r="AG95" s="190">
        <f t="shared" ca="1" si="32"/>
        <v>5.8790780721456057E-3</v>
      </c>
      <c r="AH95" s="190">
        <f t="shared" ca="1" si="32"/>
        <v>1.0904371887278336E-3</v>
      </c>
      <c r="AI95" s="190">
        <f t="shared" ca="1" si="32"/>
        <v>1.4158902876778168E-3</v>
      </c>
      <c r="AJ95" s="190">
        <f t="shared" ca="1" si="32"/>
        <v>1.4967438449742496E-2</v>
      </c>
      <c r="AK95" s="190">
        <f t="shared" ca="1" si="32"/>
        <v>2.0557775918801299E-3</v>
      </c>
      <c r="AL95" s="190">
        <f t="shared" ca="1" si="32"/>
        <v>4.1311320088167252E-3</v>
      </c>
      <c r="AM95" s="190">
        <f t="shared" ca="1" si="32"/>
        <v>1.7110621496096684E-2</v>
      </c>
      <c r="AN95" s="264">
        <f t="shared" ca="1" si="24"/>
        <v>1.0870989969587685E-4</v>
      </c>
      <c r="AO95" s="264">
        <f t="shared" ca="1" si="25"/>
        <v>1.2198314702515766E-3</v>
      </c>
      <c r="AP95" s="264">
        <f t="shared" ca="1" si="23"/>
        <v>1.2198314702515766E-3</v>
      </c>
      <c r="AQ95" s="264">
        <f t="shared" ca="1" si="33"/>
        <v>1.2198314702515766E-3</v>
      </c>
      <c r="AR95" s="264">
        <f t="shared" ca="1" si="33"/>
        <v>1.2198314702515766E-3</v>
      </c>
      <c r="AS95" s="264">
        <f t="shared" ca="1" si="26"/>
        <v>1.0870989969587685E-4</v>
      </c>
      <c r="AT95" s="264">
        <f t="shared" ca="1" si="27"/>
        <v>1.2198314702515766E-3</v>
      </c>
      <c r="AU95" s="190"/>
      <c r="AV95" s="190"/>
      <c r="AW95" s="190"/>
      <c r="AX95" s="190"/>
      <c r="AY95" s="190"/>
      <c r="AZ95" s="190"/>
      <c r="BA95" s="190"/>
    </row>
    <row r="96" spans="1:53" s="111" customFormat="1" ht="14.25" x14ac:dyDescent="0.45">
      <c r="A96" s="111">
        <v>12</v>
      </c>
      <c r="B96" s="111">
        <v>201</v>
      </c>
      <c r="C96" s="228"/>
      <c r="D96" s="228"/>
      <c r="E96" s="186" t="s">
        <v>31</v>
      </c>
      <c r="F96" s="175"/>
      <c r="G96" s="269" t="s">
        <v>300</v>
      </c>
      <c r="H96" s="219" t="s">
        <v>182</v>
      </c>
      <c r="I96" s="219" t="s">
        <v>288</v>
      </c>
      <c r="J96" s="190">
        <f t="shared" ca="1" si="21"/>
        <v>2.3536568066012706E-3</v>
      </c>
      <c r="K96" s="190">
        <f t="shared" ca="1" si="32"/>
        <v>2.9151053719447049E-3</v>
      </c>
      <c r="L96" s="190">
        <f t="shared" ca="1" si="32"/>
        <v>1.5830008535302413E-4</v>
      </c>
      <c r="M96" s="190">
        <f t="shared" ca="1" si="32"/>
        <v>3.0385559416950436E-3</v>
      </c>
      <c r="N96" s="190">
        <f t="shared" ca="1" si="32"/>
        <v>0</v>
      </c>
      <c r="O96" s="190">
        <f t="shared" ca="1" si="32"/>
        <v>2.4823094272548715E-3</v>
      </c>
      <c r="P96" s="190">
        <f t="shared" ca="1" si="32"/>
        <v>2.5543166297541013E-3</v>
      </c>
      <c r="Q96" s="190">
        <f t="shared" ca="1" si="32"/>
        <v>3.7981361832005282E-3</v>
      </c>
      <c r="R96" s="190">
        <f t="shared" ca="1" si="32"/>
        <v>2.8269045004829874E-3</v>
      </c>
      <c r="S96" s="190">
        <f t="shared" ca="1" si="32"/>
        <v>5.6233267947916816E-4</v>
      </c>
      <c r="T96" s="190">
        <f t="shared" ca="1" si="32"/>
        <v>4.6085502299126266E-3</v>
      </c>
      <c r="U96" s="190">
        <f t="shared" ca="1" si="32"/>
        <v>1.7133609999724815E-3</v>
      </c>
      <c r="V96" s="190">
        <f t="shared" ca="1" si="32"/>
        <v>3.9860296555154858E-5</v>
      </c>
      <c r="W96" s="190">
        <f t="shared" ca="1" si="32"/>
        <v>4.1531033162512982E-4</v>
      </c>
      <c r="X96" s="190">
        <f t="shared" ca="1" si="32"/>
        <v>6.8056506035302691E-3</v>
      </c>
      <c r="Y96" s="190">
        <f t="shared" ca="1" si="32"/>
        <v>1.1484709817639525E-2</v>
      </c>
      <c r="Z96" s="190">
        <f t="shared" ca="1" si="32"/>
        <v>4.4727153909224492E-4</v>
      </c>
      <c r="AA96" s="190">
        <f t="shared" ca="1" si="32"/>
        <v>2.3560670767922604E-3</v>
      </c>
      <c r="AB96" s="190">
        <f t="shared" ca="1" si="32"/>
        <v>3.3155593327210673E-3</v>
      </c>
      <c r="AC96" s="190">
        <f t="shared" ca="1" si="32"/>
        <v>2.5638107279150864E-3</v>
      </c>
      <c r="AD96" s="190">
        <f t="shared" ca="1" si="32"/>
        <v>0</v>
      </c>
      <c r="AE96" s="190">
        <f t="shared" ca="1" si="32"/>
        <v>3.0078621499218389E-3</v>
      </c>
      <c r="AF96" s="190">
        <f t="shared" ca="1" si="32"/>
        <v>7.6234040786954931E-3</v>
      </c>
      <c r="AG96" s="190">
        <f t="shared" ca="1" si="32"/>
        <v>2.1556619597867229E-3</v>
      </c>
      <c r="AH96" s="190">
        <f t="shared" ca="1" si="32"/>
        <v>3.998269692002057E-4</v>
      </c>
      <c r="AI96" s="190">
        <f t="shared" ca="1" si="32"/>
        <v>5.1915977214853299E-4</v>
      </c>
      <c r="AJ96" s="190">
        <f t="shared" ca="1" si="32"/>
        <v>5.4880607649055828E-3</v>
      </c>
      <c r="AK96" s="190">
        <f t="shared" ca="1" si="32"/>
        <v>7.5378511702271452E-4</v>
      </c>
      <c r="AL96" s="190">
        <f t="shared" ca="1" si="32"/>
        <v>1.5147484032327996E-3</v>
      </c>
      <c r="AM96" s="190">
        <f t="shared" ca="1" si="32"/>
        <v>6.2738945485687862E-3</v>
      </c>
      <c r="AN96" s="264">
        <f t="shared" ca="1" si="24"/>
        <v>3.9860296555154858E-5</v>
      </c>
      <c r="AO96" s="264">
        <f t="shared" ca="1" si="25"/>
        <v>4.4727153909224492E-4</v>
      </c>
      <c r="AP96" s="264">
        <f t="shared" ca="1" si="23"/>
        <v>4.4727153909224492E-4</v>
      </c>
      <c r="AQ96" s="264">
        <f t="shared" ca="1" si="33"/>
        <v>4.4727153909224492E-4</v>
      </c>
      <c r="AR96" s="264">
        <f t="shared" ca="1" si="33"/>
        <v>4.4727153909224492E-4</v>
      </c>
      <c r="AS96" s="264">
        <f t="shared" ca="1" si="26"/>
        <v>3.9860296555154858E-5</v>
      </c>
      <c r="AT96" s="264">
        <f t="shared" ca="1" si="27"/>
        <v>4.4727153909224492E-4</v>
      </c>
      <c r="AU96" s="190"/>
      <c r="AV96" s="190"/>
      <c r="AW96" s="190"/>
      <c r="AX96" s="190"/>
      <c r="AY96" s="190"/>
      <c r="AZ96" s="190"/>
      <c r="BA96" s="190"/>
    </row>
    <row r="97" spans="1:53" s="111" customFormat="1" ht="14.25" x14ac:dyDescent="0.45">
      <c r="A97" s="111">
        <v>13</v>
      </c>
      <c r="B97" s="111">
        <v>201</v>
      </c>
      <c r="C97" s="228"/>
      <c r="D97" s="228"/>
      <c r="E97" s="186" t="s">
        <v>32</v>
      </c>
      <c r="F97" s="175"/>
      <c r="G97" s="269" t="s">
        <v>300</v>
      </c>
      <c r="H97" s="219" t="s">
        <v>182</v>
      </c>
      <c r="I97" s="219" t="s">
        <v>288</v>
      </c>
      <c r="J97" s="190">
        <f t="shared" ca="1" si="21"/>
        <v>0.1251151886081778</v>
      </c>
      <c r="K97" s="190">
        <f t="shared" ca="1" si="32"/>
        <v>0.12042429384451543</v>
      </c>
      <c r="L97" s="190">
        <f t="shared" ca="1" si="32"/>
        <v>9.7326026221242978E-2</v>
      </c>
      <c r="M97" s="190">
        <f t="shared" ca="1" si="32"/>
        <v>0.12542635006674643</v>
      </c>
      <c r="N97" s="190">
        <f t="shared" ca="1" si="32"/>
        <v>1.8514353511535422E-2</v>
      </c>
      <c r="O97" s="190">
        <f t="shared" ca="1" si="32"/>
        <v>0.12771268829490884</v>
      </c>
      <c r="P97" s="190">
        <f t="shared" ca="1" si="32"/>
        <v>0.12562883082354642</v>
      </c>
      <c r="Q97" s="190">
        <f t="shared" ca="1" si="32"/>
        <v>0.12507077091541458</v>
      </c>
      <c r="R97" s="190">
        <f t="shared" ca="1" si="32"/>
        <v>0.13359041464921911</v>
      </c>
      <c r="S97" s="190">
        <f t="shared" ca="1" si="32"/>
        <v>8.7873493606326986E-2</v>
      </c>
      <c r="T97" s="190">
        <f t="shared" ca="1" si="32"/>
        <v>0.13626486759475048</v>
      </c>
      <c r="U97" s="190">
        <f t="shared" ca="1" si="32"/>
        <v>0.11013903123806534</v>
      </c>
      <c r="V97" s="190">
        <f t="shared" ca="1" si="32"/>
        <v>6.4569940510190965E-2</v>
      </c>
      <c r="W97" s="190">
        <f t="shared" ca="1" si="32"/>
        <v>0.11188774457240663</v>
      </c>
      <c r="X97" s="190">
        <f t="shared" ca="1" si="32"/>
        <v>0.13202688616182917</v>
      </c>
      <c r="Y97" s="190">
        <f t="shared" ca="1" si="32"/>
        <v>0.13948374404265895</v>
      </c>
      <c r="Z97" s="190">
        <f t="shared" ca="1" si="32"/>
        <v>8.1253960909108108E-2</v>
      </c>
      <c r="AA97" s="190">
        <f t="shared" ca="1" si="32"/>
        <v>0.13264804240216976</v>
      </c>
      <c r="AB97" s="190">
        <f t="shared" ca="1" si="32"/>
        <v>0.12672350380008049</v>
      </c>
      <c r="AC97" s="190">
        <f t="shared" ca="1" si="32"/>
        <v>0.13390100858802834</v>
      </c>
      <c r="AD97" s="190">
        <f t="shared" ca="1" si="32"/>
        <v>1.0073006731163486E-2</v>
      </c>
      <c r="AE97" s="190">
        <f t="shared" ca="1" si="32"/>
        <v>0.11995312114143028</v>
      </c>
      <c r="AF97" s="190">
        <f t="shared" ca="1" si="32"/>
        <v>0.13739204250177217</v>
      </c>
      <c r="AG97" s="190">
        <f t="shared" ca="1" si="32"/>
        <v>0.12880650811864652</v>
      </c>
      <c r="AH97" s="190">
        <f t="shared" ca="1" si="32"/>
        <v>7.193854806985911E-2</v>
      </c>
      <c r="AI97" s="190">
        <f t="shared" ca="1" si="32"/>
        <v>0.11167777331778871</v>
      </c>
      <c r="AJ97" s="190">
        <f t="shared" ca="1" si="32"/>
        <v>0.13667791668289297</v>
      </c>
      <c r="AK97" s="190">
        <f t="shared" ca="1" si="32"/>
        <v>0.11436657523908847</v>
      </c>
      <c r="AL97" s="190">
        <f t="shared" ca="1" si="32"/>
        <v>0.12304650498807562</v>
      </c>
      <c r="AM97" s="190">
        <f t="shared" ca="1" si="32"/>
        <v>0.1287352052065131</v>
      </c>
      <c r="AN97" s="264">
        <f t="shared" ca="1" si="24"/>
        <v>6.4569940510190965E-2</v>
      </c>
      <c r="AO97" s="264">
        <f t="shared" ca="1" si="25"/>
        <v>8.1253960909108108E-2</v>
      </c>
      <c r="AP97" s="264">
        <f t="shared" ca="1" si="23"/>
        <v>8.1253960909108108E-2</v>
      </c>
      <c r="AQ97" s="264">
        <f t="shared" ca="1" si="33"/>
        <v>8.1253960909108108E-2</v>
      </c>
      <c r="AR97" s="264">
        <f t="shared" ca="1" si="33"/>
        <v>8.1253960909108108E-2</v>
      </c>
      <c r="AS97" s="264">
        <f t="shared" ca="1" si="26"/>
        <v>6.4569940510190965E-2</v>
      </c>
      <c r="AT97" s="264">
        <f t="shared" ca="1" si="27"/>
        <v>8.1253960909108108E-2</v>
      </c>
      <c r="AU97" s="190"/>
      <c r="AV97" s="190"/>
      <c r="AW97" s="190"/>
      <c r="AX97" s="190"/>
      <c r="AY97" s="190"/>
      <c r="AZ97" s="190"/>
      <c r="BA97" s="190"/>
    </row>
    <row r="98" spans="1:53" s="111" customFormat="1" ht="14.25" x14ac:dyDescent="0.45">
      <c r="A98" s="111">
        <v>14</v>
      </c>
      <c r="B98" s="111">
        <v>201</v>
      </c>
      <c r="C98" s="228"/>
      <c r="D98" s="228"/>
      <c r="E98" s="186" t="s">
        <v>33</v>
      </c>
      <c r="F98" s="175"/>
      <c r="G98" s="269" t="s">
        <v>300</v>
      </c>
      <c r="H98" s="219" t="s">
        <v>182</v>
      </c>
      <c r="I98" s="219" t="s">
        <v>288</v>
      </c>
      <c r="J98" s="190">
        <f t="shared" ca="1" si="21"/>
        <v>3.4435373011425074E-2</v>
      </c>
      <c r="K98" s="190">
        <f t="shared" ca="1" si="32"/>
        <v>3.31443010581235E-2</v>
      </c>
      <c r="L98" s="190">
        <f t="shared" ca="1" si="32"/>
        <v>2.6786979693920077E-2</v>
      </c>
      <c r="M98" s="190">
        <f t="shared" ca="1" si="32"/>
        <v>3.4521013779838461E-2</v>
      </c>
      <c r="N98" s="190">
        <f t="shared" ca="1" si="32"/>
        <v>5.0956936270280971E-3</v>
      </c>
      <c r="O98" s="190">
        <f t="shared" ca="1" si="32"/>
        <v>3.5150281182084991E-2</v>
      </c>
      <c r="P98" s="190">
        <f t="shared" ca="1" si="32"/>
        <v>3.4576742428499008E-2</v>
      </c>
      <c r="Q98" s="190">
        <f t="shared" ca="1" si="32"/>
        <v>3.4423147958370974E-2</v>
      </c>
      <c r="R98" s="190">
        <f t="shared" ca="1" si="32"/>
        <v>3.676800403189516E-2</v>
      </c>
      <c r="S98" s="190">
        <f t="shared" ca="1" si="32"/>
        <v>2.418536521275054E-2</v>
      </c>
      <c r="T98" s="190">
        <f t="shared" ca="1" si="32"/>
        <v>3.7504091998555172E-2</v>
      </c>
      <c r="U98" s="190">
        <f t="shared" ca="1" si="32"/>
        <v>3.0313494836164762E-2</v>
      </c>
      <c r="V98" s="190">
        <f t="shared" ca="1" si="32"/>
        <v>1.7771543259685583E-2</v>
      </c>
      <c r="W98" s="190">
        <f t="shared" ca="1" si="32"/>
        <v>3.0794792084148606E-2</v>
      </c>
      <c r="X98" s="190">
        <f t="shared" ca="1" si="32"/>
        <v>3.6337675090411692E-2</v>
      </c>
      <c r="Y98" s="190">
        <f t="shared" ca="1" si="32"/>
        <v>3.8390021296144654E-2</v>
      </c>
      <c r="Z98" s="190">
        <f t="shared" ca="1" si="32"/>
        <v>2.2363475479571036E-2</v>
      </c>
      <c r="AA98" s="190">
        <f t="shared" ca="1" si="32"/>
        <v>3.6508635523532951E-2</v>
      </c>
      <c r="AB98" s="190">
        <f t="shared" ca="1" si="32"/>
        <v>3.4878028568829482E-2</v>
      </c>
      <c r="AC98" s="190">
        <f t="shared" ca="1" si="32"/>
        <v>3.6853488602209633E-2</v>
      </c>
      <c r="AD98" s="190">
        <f t="shared" ca="1" si="32"/>
        <v>2.7723871737147204E-3</v>
      </c>
      <c r="AE98" s="190">
        <f t="shared" ca="1" si="32"/>
        <v>3.3014620497641353E-2</v>
      </c>
      <c r="AF98" s="190">
        <f t="shared" ca="1" si="32"/>
        <v>3.7814323624340951E-2</v>
      </c>
      <c r="AG98" s="190">
        <f t="shared" ca="1" si="32"/>
        <v>3.5451332509719213E-2</v>
      </c>
      <c r="AH98" s="190">
        <f t="shared" ca="1" si="32"/>
        <v>1.9799600386199746E-2</v>
      </c>
      <c r="AI98" s="190">
        <f t="shared" ca="1" si="32"/>
        <v>3.0737001830584039E-2</v>
      </c>
      <c r="AJ98" s="190">
        <f t="shared" ca="1" si="32"/>
        <v>3.7617775233823737E-2</v>
      </c>
      <c r="AK98" s="190">
        <f t="shared" ca="1" si="32"/>
        <v>3.1477039056629845E-2</v>
      </c>
      <c r="AL98" s="190">
        <f t="shared" ca="1" si="32"/>
        <v>3.3866010547176771E-2</v>
      </c>
      <c r="AM98" s="190">
        <f t="shared" ca="1" si="32"/>
        <v>3.5431707855003602E-2</v>
      </c>
      <c r="AN98" s="264">
        <f t="shared" ca="1" si="24"/>
        <v>1.7771543259685583E-2</v>
      </c>
      <c r="AO98" s="264">
        <f t="shared" ca="1" si="25"/>
        <v>2.2363475479571036E-2</v>
      </c>
      <c r="AP98" s="264">
        <f t="shared" ca="1" si="23"/>
        <v>2.2363475479571036E-2</v>
      </c>
      <c r="AQ98" s="264">
        <f t="shared" ca="1" si="33"/>
        <v>2.2363475479571036E-2</v>
      </c>
      <c r="AR98" s="264">
        <f t="shared" ca="1" si="33"/>
        <v>2.2363475479571036E-2</v>
      </c>
      <c r="AS98" s="264">
        <f t="shared" ca="1" si="26"/>
        <v>1.7771543259685583E-2</v>
      </c>
      <c r="AT98" s="264">
        <f t="shared" ca="1" si="27"/>
        <v>2.2363475479571036E-2</v>
      </c>
      <c r="AU98" s="190"/>
      <c r="AV98" s="190"/>
      <c r="AW98" s="190"/>
      <c r="AX98" s="190"/>
      <c r="AY98" s="190"/>
      <c r="AZ98" s="190"/>
      <c r="BA98" s="190"/>
    </row>
    <row r="99" spans="1:53" s="111" customFormat="1" ht="14.25" x14ac:dyDescent="0.45">
      <c r="A99" s="111">
        <v>15</v>
      </c>
      <c r="B99" s="111">
        <v>201</v>
      </c>
      <c r="C99" s="228"/>
      <c r="D99" s="228"/>
      <c r="E99" s="186" t="s">
        <v>34</v>
      </c>
      <c r="F99" s="175"/>
      <c r="G99" s="269" t="s">
        <v>300</v>
      </c>
      <c r="H99" s="219" t="s">
        <v>182</v>
      </c>
      <c r="I99" s="219" t="s">
        <v>288</v>
      </c>
      <c r="J99" s="190">
        <f t="shared" ca="1" si="21"/>
        <v>1.2626303437522534E-2</v>
      </c>
      <c r="K99" s="190">
        <f t="shared" ca="1" si="32"/>
        <v>1.2152910387978621E-2</v>
      </c>
      <c r="L99" s="190">
        <f t="shared" ca="1" si="32"/>
        <v>9.8218925544373645E-3</v>
      </c>
      <c r="M99" s="190">
        <f t="shared" ca="1" si="32"/>
        <v>1.2657705052607438E-2</v>
      </c>
      <c r="N99" s="190">
        <f t="shared" ca="1" si="32"/>
        <v>1.8684209965769698E-3</v>
      </c>
      <c r="O99" s="190">
        <f t="shared" ca="1" si="32"/>
        <v>1.2888436433431167E-2</v>
      </c>
      <c r="P99" s="190">
        <f t="shared" ca="1" si="32"/>
        <v>1.267813889044964E-2</v>
      </c>
      <c r="Q99" s="190">
        <f t="shared" ca="1" si="32"/>
        <v>1.2621820918069362E-2</v>
      </c>
      <c r="R99" s="190">
        <f t="shared" ca="1" si="32"/>
        <v>1.3481601478361561E-2</v>
      </c>
      <c r="S99" s="190">
        <f t="shared" ca="1" si="32"/>
        <v>8.8679672446752011E-3</v>
      </c>
      <c r="T99" s="190">
        <f t="shared" ca="1" si="32"/>
        <v>1.3751500399470235E-2</v>
      </c>
      <c r="U99" s="190">
        <f t="shared" ca="1" si="32"/>
        <v>1.1114948106593751E-2</v>
      </c>
      <c r="V99" s="190">
        <f t="shared" ca="1" si="32"/>
        <v>6.5162325285513826E-3</v>
      </c>
      <c r="W99" s="190">
        <f t="shared" ca="1" si="32"/>
        <v>1.1291423764187828E-2</v>
      </c>
      <c r="X99" s="190">
        <f t="shared" ca="1" si="32"/>
        <v>1.3323814199817622E-2</v>
      </c>
      <c r="Y99" s="190">
        <f t="shared" ca="1" si="32"/>
        <v>1.407634114191971E-2</v>
      </c>
      <c r="Z99" s="190">
        <f t="shared" ca="1" si="32"/>
        <v>8.1999410091760511E-3</v>
      </c>
      <c r="AA99" s="190">
        <f t="shared" ca="1" si="32"/>
        <v>1.3386499691962088E-2</v>
      </c>
      <c r="AB99" s="190">
        <f t="shared" ca="1" si="32"/>
        <v>1.2788610475237484E-2</v>
      </c>
      <c r="AC99" s="190">
        <f t="shared" ca="1" si="32"/>
        <v>1.3512945820810203E-2</v>
      </c>
      <c r="AD99" s="190">
        <f t="shared" ca="1" si="32"/>
        <v>1.0165419636953977E-3</v>
      </c>
      <c r="AE99" s="190">
        <f t="shared" ca="1" si="32"/>
        <v>1.2105360849135164E-2</v>
      </c>
      <c r="AF99" s="190">
        <f t="shared" ca="1" si="32"/>
        <v>1.3865251995591688E-2</v>
      </c>
      <c r="AG99" s="190">
        <f t="shared" ca="1" si="32"/>
        <v>1.2998821920230382E-2</v>
      </c>
      <c r="AH99" s="190">
        <f t="shared" ca="1" si="32"/>
        <v>7.2598534749399096E-3</v>
      </c>
      <c r="AI99" s="190">
        <f t="shared" ca="1" si="32"/>
        <v>1.1270234004547484E-2</v>
      </c>
      <c r="AJ99" s="190">
        <f t="shared" ca="1" si="32"/>
        <v>1.3793184252402042E-2</v>
      </c>
      <c r="AK99" s="190">
        <f t="shared" ca="1" si="32"/>
        <v>1.1541580987430945E-2</v>
      </c>
      <c r="AL99" s="190">
        <f t="shared" ca="1" si="32"/>
        <v>1.2417537200631486E-2</v>
      </c>
      <c r="AM99" s="190">
        <f t="shared" ca="1" si="32"/>
        <v>1.2991626213501323E-2</v>
      </c>
      <c r="AN99" s="264">
        <f t="shared" ca="1" si="24"/>
        <v>6.5162325285513826E-3</v>
      </c>
      <c r="AO99" s="264">
        <f t="shared" ca="1" si="25"/>
        <v>8.1999410091760511E-3</v>
      </c>
      <c r="AP99" s="264">
        <f t="shared" ca="1" si="23"/>
        <v>8.1999410091760511E-3</v>
      </c>
      <c r="AQ99" s="264">
        <f t="shared" ca="1" si="33"/>
        <v>8.1999410091760511E-3</v>
      </c>
      <c r="AR99" s="264">
        <f t="shared" ca="1" si="33"/>
        <v>8.1999410091760511E-3</v>
      </c>
      <c r="AS99" s="264">
        <f t="shared" ca="1" si="26"/>
        <v>6.5162325285513826E-3</v>
      </c>
      <c r="AT99" s="264">
        <f t="shared" ca="1" si="27"/>
        <v>8.1999410091760511E-3</v>
      </c>
      <c r="AU99" s="190"/>
      <c r="AV99" s="190"/>
      <c r="AW99" s="190"/>
      <c r="AX99" s="190"/>
      <c r="AY99" s="190"/>
      <c r="AZ99" s="190"/>
      <c r="BA99" s="190"/>
    </row>
    <row r="100" spans="1:53" s="111" customFormat="1" ht="14.25" x14ac:dyDescent="0.45">
      <c r="A100" s="111">
        <v>4</v>
      </c>
      <c r="B100" s="111">
        <v>226</v>
      </c>
      <c r="C100" s="228" t="s">
        <v>46</v>
      </c>
      <c r="D100" s="228"/>
      <c r="E100" s="186" t="s">
        <v>23</v>
      </c>
      <c r="F100" s="175"/>
      <c r="G100" s="269" t="s">
        <v>301</v>
      </c>
      <c r="H100" s="219" t="s">
        <v>182</v>
      </c>
      <c r="I100" s="219" t="s">
        <v>288</v>
      </c>
      <c r="J100" s="190">
        <f t="shared" ref="J100:J131" ca="1" si="34">INDIRECT(ADDRESS($B100,$A100,,,J$3))</f>
        <v>0</v>
      </c>
      <c r="K100" s="190">
        <f t="shared" ca="1" si="32"/>
        <v>0</v>
      </c>
      <c r="L100" s="190">
        <f t="shared" ca="1" si="32"/>
        <v>0</v>
      </c>
      <c r="M100" s="190">
        <f t="shared" ca="1" si="32"/>
        <v>0</v>
      </c>
      <c r="N100" s="190">
        <f t="shared" ca="1" si="32"/>
        <v>5.7841693744922805E-3</v>
      </c>
      <c r="O100" s="190">
        <f t="shared" ca="1" si="32"/>
        <v>0</v>
      </c>
      <c r="P100" s="190">
        <f t="shared" ca="1" si="32"/>
        <v>0</v>
      </c>
      <c r="Q100" s="190">
        <f t="shared" ca="1" si="32"/>
        <v>0</v>
      </c>
      <c r="R100" s="190">
        <f t="shared" ca="1" si="32"/>
        <v>0</v>
      </c>
      <c r="S100" s="190">
        <f t="shared" ca="1" si="32"/>
        <v>0</v>
      </c>
      <c r="T100" s="190">
        <f t="shared" ca="1" si="32"/>
        <v>0</v>
      </c>
      <c r="U100" s="190">
        <f t="shared" ca="1" si="32"/>
        <v>0</v>
      </c>
      <c r="V100" s="190">
        <f t="shared" ca="1" si="32"/>
        <v>0</v>
      </c>
      <c r="W100" s="190">
        <f t="shared" ca="1" si="32"/>
        <v>0</v>
      </c>
      <c r="X100" s="190">
        <f t="shared" ca="1" si="32"/>
        <v>0.27124999999999999</v>
      </c>
      <c r="Y100" s="190">
        <f t="shared" ca="1" si="32"/>
        <v>0.27124999999999999</v>
      </c>
      <c r="Z100" s="190">
        <f t="shared" ca="1" si="32"/>
        <v>4.2901476179825525E-3</v>
      </c>
      <c r="AA100" s="190">
        <f t="shared" ca="1" si="32"/>
        <v>0</v>
      </c>
      <c r="AB100" s="190">
        <f t="shared" ca="1" si="32"/>
        <v>0</v>
      </c>
      <c r="AC100" s="190">
        <f t="shared" ca="1" si="32"/>
        <v>0</v>
      </c>
      <c r="AD100" s="190">
        <f t="shared" ca="1" si="32"/>
        <v>0</v>
      </c>
      <c r="AE100" s="190">
        <f t="shared" ca="1" si="32"/>
        <v>0</v>
      </c>
      <c r="AF100" s="190">
        <f t="shared" ca="1" si="32"/>
        <v>0</v>
      </c>
      <c r="AG100" s="190">
        <f t="shared" ca="1" si="32"/>
        <v>0</v>
      </c>
      <c r="AH100" s="190">
        <f t="shared" ca="1" si="32"/>
        <v>0</v>
      </c>
      <c r="AI100" s="190">
        <f t="shared" ca="1" si="32"/>
        <v>0</v>
      </c>
      <c r="AJ100" s="190">
        <f t="shared" ca="1" si="32"/>
        <v>0</v>
      </c>
      <c r="AK100" s="190">
        <f t="shared" ca="1" si="32"/>
        <v>0</v>
      </c>
      <c r="AL100" s="190">
        <f t="shared" ca="1" si="32"/>
        <v>0</v>
      </c>
      <c r="AM100" s="190">
        <f t="shared" ca="1" si="32"/>
        <v>0</v>
      </c>
      <c r="AN100" s="264">
        <f t="shared" ca="1" si="24"/>
        <v>0</v>
      </c>
      <c r="AO100" s="264">
        <f t="shared" ca="1" si="25"/>
        <v>4.2901476179825525E-3</v>
      </c>
      <c r="AP100" s="264">
        <f t="shared" ca="1" si="23"/>
        <v>4.2901476179825525E-3</v>
      </c>
      <c r="AQ100" s="264">
        <f t="shared" ca="1" si="33"/>
        <v>4.2901476179825525E-3</v>
      </c>
      <c r="AR100" s="264">
        <f t="shared" ca="1" si="33"/>
        <v>4.2901476179825525E-3</v>
      </c>
      <c r="AS100" s="264">
        <f t="shared" ca="1" si="26"/>
        <v>0</v>
      </c>
      <c r="AT100" s="264">
        <f t="shared" ca="1" si="27"/>
        <v>4.2901476179825525E-3</v>
      </c>
      <c r="AU100" s="190"/>
      <c r="AV100" s="190"/>
      <c r="AW100" s="190"/>
      <c r="AX100" s="190"/>
      <c r="AY100" s="190"/>
      <c r="AZ100" s="190"/>
      <c r="BA100" s="190"/>
    </row>
    <row r="101" spans="1:53" s="111" customFormat="1" ht="14.25" x14ac:dyDescent="0.45">
      <c r="A101" s="111">
        <v>5</v>
      </c>
      <c r="B101" s="111">
        <v>226</v>
      </c>
      <c r="C101" s="228"/>
      <c r="D101" s="228"/>
      <c r="E101" s="186" t="s">
        <v>24</v>
      </c>
      <c r="F101" s="175"/>
      <c r="G101" s="269" t="s">
        <v>301</v>
      </c>
      <c r="H101" s="219" t="s">
        <v>182</v>
      </c>
      <c r="I101" s="219" t="s">
        <v>288</v>
      </c>
      <c r="J101" s="190">
        <f t="shared" ca="1" si="34"/>
        <v>0</v>
      </c>
      <c r="K101" s="190">
        <f t="shared" ca="1" si="32"/>
        <v>0</v>
      </c>
      <c r="L101" s="190">
        <f t="shared" ca="1" si="32"/>
        <v>0</v>
      </c>
      <c r="M101" s="190">
        <f t="shared" ca="1" si="32"/>
        <v>0</v>
      </c>
      <c r="N101" s="190">
        <f t="shared" ca="1" si="32"/>
        <v>7.1080422420796057E-4</v>
      </c>
      <c r="O101" s="190">
        <f t="shared" ca="1" si="32"/>
        <v>0</v>
      </c>
      <c r="P101" s="190">
        <f t="shared" ca="1" si="32"/>
        <v>0</v>
      </c>
      <c r="Q101" s="190">
        <f t="shared" ca="1" si="32"/>
        <v>0</v>
      </c>
      <c r="R101" s="190">
        <f t="shared" ca="1" si="32"/>
        <v>0</v>
      </c>
      <c r="S101" s="190">
        <f t="shared" ca="1" si="32"/>
        <v>0</v>
      </c>
      <c r="T101" s="190">
        <f t="shared" ca="1" si="32"/>
        <v>0</v>
      </c>
      <c r="U101" s="190">
        <f t="shared" ca="1" si="32"/>
        <v>0</v>
      </c>
      <c r="V101" s="190">
        <f t="shared" ca="1" si="32"/>
        <v>0</v>
      </c>
      <c r="W101" s="190">
        <f t="shared" ca="1" si="32"/>
        <v>0</v>
      </c>
      <c r="X101" s="190">
        <f t="shared" ca="1" si="32"/>
        <v>3.3333333333333326E-2</v>
      </c>
      <c r="Y101" s="190">
        <f t="shared" ca="1" si="32"/>
        <v>3.3333333333333326E-2</v>
      </c>
      <c r="Z101" s="190">
        <f t="shared" ca="1" si="32"/>
        <v>5.2720708055085128E-4</v>
      </c>
      <c r="AA101" s="190">
        <f t="shared" ca="1" si="32"/>
        <v>0</v>
      </c>
      <c r="AB101" s="190">
        <f t="shared" ca="1" si="32"/>
        <v>0</v>
      </c>
      <c r="AC101" s="190">
        <f t="shared" ca="1" si="32"/>
        <v>0</v>
      </c>
      <c r="AD101" s="190">
        <f t="shared" ca="1" si="32"/>
        <v>0</v>
      </c>
      <c r="AE101" s="190">
        <f t="shared" ca="1" si="32"/>
        <v>0</v>
      </c>
      <c r="AF101" s="190">
        <f t="shared" ca="1" si="32"/>
        <v>0</v>
      </c>
      <c r="AG101" s="190">
        <f t="shared" ref="K101:AM110" ca="1" si="35">INDIRECT(ADDRESS($B101,$A101,,,AG$3))</f>
        <v>0</v>
      </c>
      <c r="AH101" s="190">
        <f t="shared" ca="1" si="35"/>
        <v>0</v>
      </c>
      <c r="AI101" s="190">
        <f t="shared" ca="1" si="35"/>
        <v>0</v>
      </c>
      <c r="AJ101" s="190">
        <f t="shared" ca="1" si="35"/>
        <v>0</v>
      </c>
      <c r="AK101" s="190">
        <f t="shared" ca="1" si="35"/>
        <v>0</v>
      </c>
      <c r="AL101" s="190">
        <f t="shared" ca="1" si="35"/>
        <v>0</v>
      </c>
      <c r="AM101" s="190">
        <f t="shared" ca="1" si="35"/>
        <v>0</v>
      </c>
      <c r="AN101" s="264">
        <f t="shared" ca="1" si="24"/>
        <v>0</v>
      </c>
      <c r="AO101" s="264">
        <f t="shared" ca="1" si="25"/>
        <v>5.2720708055085128E-4</v>
      </c>
      <c r="AP101" s="264">
        <f t="shared" ca="1" si="23"/>
        <v>5.2720708055085128E-4</v>
      </c>
      <c r="AQ101" s="264">
        <f t="shared" ca="1" si="33"/>
        <v>5.2720708055085128E-4</v>
      </c>
      <c r="AR101" s="264">
        <f t="shared" ca="1" si="33"/>
        <v>5.2720708055085128E-4</v>
      </c>
      <c r="AS101" s="264">
        <f t="shared" ca="1" si="26"/>
        <v>0</v>
      </c>
      <c r="AT101" s="264">
        <f t="shared" ca="1" si="27"/>
        <v>5.2720708055085128E-4</v>
      </c>
      <c r="AU101" s="190"/>
      <c r="AV101" s="190"/>
      <c r="AW101" s="190"/>
      <c r="AX101" s="190"/>
      <c r="AY101" s="190"/>
      <c r="AZ101" s="190"/>
      <c r="BA101" s="190"/>
    </row>
    <row r="102" spans="1:53" s="111" customFormat="1" ht="14.25" x14ac:dyDescent="0.45">
      <c r="A102" s="111">
        <v>6</v>
      </c>
      <c r="B102" s="111">
        <v>226</v>
      </c>
      <c r="C102" s="228"/>
      <c r="D102" s="228"/>
      <c r="E102" s="186" t="s">
        <v>25</v>
      </c>
      <c r="F102" s="175"/>
      <c r="G102" s="269" t="s">
        <v>301</v>
      </c>
      <c r="H102" s="219" t="s">
        <v>182</v>
      </c>
      <c r="I102" s="219" t="s">
        <v>288</v>
      </c>
      <c r="J102" s="190">
        <f t="shared" ca="1" si="34"/>
        <v>0</v>
      </c>
      <c r="K102" s="190">
        <f t="shared" ca="1" si="35"/>
        <v>0</v>
      </c>
      <c r="L102" s="190">
        <f t="shared" ca="1" si="35"/>
        <v>0</v>
      </c>
      <c r="M102" s="190">
        <f t="shared" ca="1" si="35"/>
        <v>0</v>
      </c>
      <c r="N102" s="190">
        <f t="shared" ca="1" si="35"/>
        <v>6.1306864337936609E-4</v>
      </c>
      <c r="O102" s="190">
        <f t="shared" ca="1" si="35"/>
        <v>0</v>
      </c>
      <c r="P102" s="190">
        <f t="shared" ca="1" si="35"/>
        <v>0</v>
      </c>
      <c r="Q102" s="190">
        <f t="shared" ca="1" si="35"/>
        <v>0</v>
      </c>
      <c r="R102" s="190">
        <f t="shared" ca="1" si="35"/>
        <v>0</v>
      </c>
      <c r="S102" s="190">
        <f t="shared" ca="1" si="35"/>
        <v>0</v>
      </c>
      <c r="T102" s="190">
        <f t="shared" ca="1" si="35"/>
        <v>0</v>
      </c>
      <c r="U102" s="190">
        <f t="shared" ca="1" si="35"/>
        <v>0</v>
      </c>
      <c r="V102" s="190">
        <f t="shared" ca="1" si="35"/>
        <v>0</v>
      </c>
      <c r="W102" s="190">
        <f t="shared" ca="1" si="35"/>
        <v>0</v>
      </c>
      <c r="X102" s="190">
        <f t="shared" ca="1" si="35"/>
        <v>2.8749999999999994E-2</v>
      </c>
      <c r="Y102" s="190">
        <f t="shared" ca="1" si="35"/>
        <v>2.8749999999999994E-2</v>
      </c>
      <c r="Z102" s="190">
        <f t="shared" ca="1" si="35"/>
        <v>4.5471610697510925E-4</v>
      </c>
      <c r="AA102" s="190">
        <f t="shared" ca="1" si="35"/>
        <v>0</v>
      </c>
      <c r="AB102" s="190">
        <f t="shared" ca="1" si="35"/>
        <v>0</v>
      </c>
      <c r="AC102" s="190">
        <f t="shared" ca="1" si="35"/>
        <v>0</v>
      </c>
      <c r="AD102" s="190">
        <f t="shared" ca="1" si="35"/>
        <v>0</v>
      </c>
      <c r="AE102" s="190">
        <f t="shared" ca="1" si="35"/>
        <v>0</v>
      </c>
      <c r="AF102" s="190">
        <f t="shared" ca="1" si="35"/>
        <v>0</v>
      </c>
      <c r="AG102" s="190">
        <f t="shared" ca="1" si="35"/>
        <v>0</v>
      </c>
      <c r="AH102" s="190">
        <f t="shared" ca="1" si="35"/>
        <v>0</v>
      </c>
      <c r="AI102" s="190">
        <f t="shared" ca="1" si="35"/>
        <v>0</v>
      </c>
      <c r="AJ102" s="190">
        <f t="shared" ca="1" si="35"/>
        <v>0</v>
      </c>
      <c r="AK102" s="190">
        <f t="shared" ca="1" si="35"/>
        <v>0</v>
      </c>
      <c r="AL102" s="190">
        <f t="shared" ca="1" si="35"/>
        <v>0</v>
      </c>
      <c r="AM102" s="190">
        <f t="shared" ca="1" si="35"/>
        <v>0</v>
      </c>
      <c r="AN102" s="264">
        <f t="shared" ca="1" si="24"/>
        <v>0</v>
      </c>
      <c r="AO102" s="264">
        <f t="shared" ca="1" si="25"/>
        <v>4.5471610697510925E-4</v>
      </c>
      <c r="AP102" s="264">
        <f t="shared" ca="1" si="23"/>
        <v>4.5471610697510925E-4</v>
      </c>
      <c r="AQ102" s="264">
        <f t="shared" ca="1" si="33"/>
        <v>4.5471610697510925E-4</v>
      </c>
      <c r="AR102" s="264">
        <f t="shared" ca="1" si="33"/>
        <v>4.5471610697510925E-4</v>
      </c>
      <c r="AS102" s="264">
        <f t="shared" ca="1" si="26"/>
        <v>0</v>
      </c>
      <c r="AT102" s="264">
        <f t="shared" ca="1" si="27"/>
        <v>4.5471610697510925E-4</v>
      </c>
      <c r="AU102" s="190"/>
      <c r="AV102" s="190"/>
      <c r="AW102" s="190"/>
      <c r="AX102" s="190"/>
      <c r="AY102" s="190"/>
      <c r="AZ102" s="190"/>
      <c r="BA102" s="190"/>
    </row>
    <row r="103" spans="1:53" s="111" customFormat="1" ht="14.25" x14ac:dyDescent="0.45">
      <c r="A103" s="111">
        <v>7</v>
      </c>
      <c r="B103" s="111">
        <v>226</v>
      </c>
      <c r="C103" s="228"/>
      <c r="D103" s="228"/>
      <c r="E103" s="186" t="s">
        <v>26</v>
      </c>
      <c r="F103" s="175"/>
      <c r="G103" s="269" t="s">
        <v>301</v>
      </c>
      <c r="H103" s="219" t="s">
        <v>182</v>
      </c>
      <c r="I103" s="219" t="s">
        <v>288</v>
      </c>
      <c r="J103" s="190">
        <f t="shared" ca="1" si="34"/>
        <v>5.7610619469026549E-2</v>
      </c>
      <c r="K103" s="190">
        <f t="shared" ca="1" si="35"/>
        <v>8.9704724409448822E-2</v>
      </c>
      <c r="L103" s="190">
        <f t="shared" ca="1" si="35"/>
        <v>5.9566115702479341E-2</v>
      </c>
      <c r="M103" s="190">
        <f t="shared" ca="1" si="35"/>
        <v>5.6445086705202312E-2</v>
      </c>
      <c r="N103" s="190">
        <f t="shared" ca="1" si="35"/>
        <v>7.7177345653939883E-2</v>
      </c>
      <c r="O103" s="190">
        <f t="shared" ca="1" si="35"/>
        <v>5.5386125654450252E-2</v>
      </c>
      <c r="P103" s="190">
        <f t="shared" ca="1" si="35"/>
        <v>0.11402866242038218</v>
      </c>
      <c r="Q103" s="190">
        <f t="shared" ca="1" si="35"/>
        <v>0</v>
      </c>
      <c r="R103" s="190">
        <f t="shared" ca="1" si="35"/>
        <v>0</v>
      </c>
      <c r="S103" s="190">
        <f t="shared" ca="1" si="35"/>
        <v>3.8491235392320529E-2</v>
      </c>
      <c r="T103" s="190">
        <f t="shared" ca="1" si="35"/>
        <v>0</v>
      </c>
      <c r="U103" s="190">
        <f t="shared" ca="1" si="35"/>
        <v>4.5743343195266267E-2</v>
      </c>
      <c r="V103" s="190">
        <f t="shared" ca="1" si="35"/>
        <v>5.0335051546391757E-2</v>
      </c>
      <c r="W103" s="190">
        <f t="shared" ca="1" si="35"/>
        <v>6.4397482014388482E-2</v>
      </c>
      <c r="X103" s="190">
        <f t="shared" ca="1" si="35"/>
        <v>0.16953124999999999</v>
      </c>
      <c r="Y103" s="190">
        <f t="shared" ca="1" si="35"/>
        <v>0.16953124999999999</v>
      </c>
      <c r="Z103" s="190">
        <f t="shared" ca="1" si="35"/>
        <v>6.3268843659136639E-2</v>
      </c>
      <c r="AA103" s="190">
        <f t="shared" ca="1" si="35"/>
        <v>8.0641891891891901E-2</v>
      </c>
      <c r="AB103" s="190">
        <f t="shared" ca="1" si="35"/>
        <v>8.9704724409448822E-2</v>
      </c>
      <c r="AC103" s="190">
        <f t="shared" ca="1" si="35"/>
        <v>0</v>
      </c>
      <c r="AD103" s="190">
        <f t="shared" ca="1" si="35"/>
        <v>3.499262225969646E-2</v>
      </c>
      <c r="AE103" s="190">
        <f t="shared" ca="1" si="35"/>
        <v>7.6554878048780486E-2</v>
      </c>
      <c r="AF103" s="190">
        <f t="shared" ca="1" si="35"/>
        <v>0</v>
      </c>
      <c r="AG103" s="190">
        <f t="shared" ca="1" si="35"/>
        <v>6.7207031250000007E-2</v>
      </c>
      <c r="AH103" s="190">
        <f t="shared" ca="1" si="35"/>
        <v>5.935931467181467E-2</v>
      </c>
      <c r="AI103" s="190">
        <f t="shared" ca="1" si="35"/>
        <v>6.3893687185929637E-2</v>
      </c>
      <c r="AJ103" s="190">
        <f t="shared" ca="1" si="35"/>
        <v>0</v>
      </c>
      <c r="AK103" s="190">
        <f t="shared" ca="1" si="35"/>
        <v>7.1381578947368435E-2</v>
      </c>
      <c r="AL103" s="190">
        <f t="shared" ca="1" si="35"/>
        <v>5.632159904534606E-2</v>
      </c>
      <c r="AM103" s="190">
        <f t="shared" ca="1" si="35"/>
        <v>0</v>
      </c>
      <c r="AN103" s="264">
        <f t="shared" ca="1" si="24"/>
        <v>5.0335051546391757E-2</v>
      </c>
      <c r="AO103" s="264">
        <f t="shared" ca="1" si="25"/>
        <v>6.3268843659136639E-2</v>
      </c>
      <c r="AP103" s="264">
        <f t="shared" ca="1" si="23"/>
        <v>6.3268843659136639E-2</v>
      </c>
      <c r="AQ103" s="264">
        <f t="shared" ca="1" si="33"/>
        <v>6.3268843659136639E-2</v>
      </c>
      <c r="AR103" s="264">
        <f t="shared" ca="1" si="33"/>
        <v>6.3268843659136639E-2</v>
      </c>
      <c r="AS103" s="264">
        <f t="shared" ca="1" si="26"/>
        <v>5.0335051546391757E-2</v>
      </c>
      <c r="AT103" s="264">
        <f t="shared" ca="1" si="27"/>
        <v>6.3268843659136639E-2</v>
      </c>
      <c r="AU103" s="190"/>
      <c r="AV103" s="190"/>
      <c r="AW103" s="190"/>
      <c r="AX103" s="190"/>
      <c r="AY103" s="190"/>
      <c r="AZ103" s="190"/>
      <c r="BA103" s="190"/>
    </row>
    <row r="104" spans="1:53" s="111" customFormat="1" ht="14.25" x14ac:dyDescent="0.45">
      <c r="A104" s="111">
        <v>8</v>
      </c>
      <c r="B104" s="111">
        <v>226</v>
      </c>
      <c r="C104" s="229"/>
      <c r="D104" s="229"/>
      <c r="E104" s="186" t="s">
        <v>27</v>
      </c>
      <c r="F104" s="175"/>
      <c r="G104" s="269" t="s">
        <v>301</v>
      </c>
      <c r="H104" s="219" t="s">
        <v>182</v>
      </c>
      <c r="I104" s="219" t="s">
        <v>288</v>
      </c>
      <c r="J104" s="190">
        <f t="shared" ca="1" si="34"/>
        <v>7.0796460176991132E-3</v>
      </c>
      <c r="K104" s="190">
        <f t="shared" ca="1" si="35"/>
        <v>1.1023622047244093E-2</v>
      </c>
      <c r="L104" s="190">
        <f t="shared" ca="1" si="35"/>
        <v>7.3199527744982271E-3</v>
      </c>
      <c r="M104" s="190">
        <f t="shared" ca="1" si="35"/>
        <v>6.9364161849710957E-3</v>
      </c>
      <c r="N104" s="190">
        <f t="shared" ca="1" si="35"/>
        <v>9.4841592201462179E-3</v>
      </c>
      <c r="O104" s="190">
        <f t="shared" ca="1" si="35"/>
        <v>6.8062827225130861E-3</v>
      </c>
      <c r="P104" s="190">
        <f t="shared" ca="1" si="35"/>
        <v>1.4012738853503182E-2</v>
      </c>
      <c r="Q104" s="190">
        <f t="shared" ca="1" si="35"/>
        <v>0</v>
      </c>
      <c r="R104" s="190">
        <f t="shared" ca="1" si="35"/>
        <v>0</v>
      </c>
      <c r="S104" s="190">
        <f t="shared" ca="1" si="35"/>
        <v>4.7301057317751796E-3</v>
      </c>
      <c r="T104" s="190">
        <f t="shared" ca="1" si="35"/>
        <v>0</v>
      </c>
      <c r="U104" s="190">
        <f t="shared" ca="1" si="35"/>
        <v>5.6213017751479272E-3</v>
      </c>
      <c r="V104" s="190">
        <f t="shared" ca="1" si="35"/>
        <v>6.1855670103092763E-3</v>
      </c>
      <c r="W104" s="190">
        <f t="shared" ca="1" si="35"/>
        <v>7.9136690647481998E-3</v>
      </c>
      <c r="X104" s="190">
        <f t="shared" ca="1" si="35"/>
        <v>2.0833333333333329E-2</v>
      </c>
      <c r="Y104" s="190">
        <f t="shared" ca="1" si="35"/>
        <v>2.0833333333333329E-2</v>
      </c>
      <c r="Z104" s="190">
        <f t="shared" ca="1" si="35"/>
        <v>7.7749731071135638E-3</v>
      </c>
      <c r="AA104" s="190">
        <f t="shared" ca="1" si="35"/>
        <v>9.9099099099099076E-3</v>
      </c>
      <c r="AB104" s="190">
        <f t="shared" ca="1" si="35"/>
        <v>1.1023622047244093E-2</v>
      </c>
      <c r="AC104" s="190">
        <f t="shared" ca="1" si="35"/>
        <v>0</v>
      </c>
      <c r="AD104" s="190">
        <f t="shared" ca="1" si="35"/>
        <v>4.3001686340640799E-3</v>
      </c>
      <c r="AE104" s="190">
        <f t="shared" ca="1" si="35"/>
        <v>9.4076655052264795E-3</v>
      </c>
      <c r="AF104" s="190">
        <f t="shared" ca="1" si="35"/>
        <v>0</v>
      </c>
      <c r="AG104" s="190">
        <f t="shared" ca="1" si="35"/>
        <v>8.2589285714285716E-3</v>
      </c>
      <c r="AH104" s="190">
        <f t="shared" ca="1" si="35"/>
        <v>7.2945394373965782E-3</v>
      </c>
      <c r="AI104" s="190">
        <f t="shared" ca="1" si="35"/>
        <v>7.8517587939698451E-3</v>
      </c>
      <c r="AJ104" s="190">
        <f t="shared" ca="1" si="35"/>
        <v>0</v>
      </c>
      <c r="AK104" s="190">
        <f t="shared" ca="1" si="35"/>
        <v>8.771929824561403E-3</v>
      </c>
      <c r="AL104" s="190">
        <f t="shared" ca="1" si="35"/>
        <v>6.9212410501193295E-3</v>
      </c>
      <c r="AM104" s="190">
        <f t="shared" ca="1" si="35"/>
        <v>0</v>
      </c>
      <c r="AN104" s="264">
        <f t="shared" ca="1" si="24"/>
        <v>6.1855670103092763E-3</v>
      </c>
      <c r="AO104" s="264">
        <f t="shared" ca="1" si="25"/>
        <v>7.7749731071135638E-3</v>
      </c>
      <c r="AP104" s="264">
        <f t="shared" ca="1" si="23"/>
        <v>7.7749731071135638E-3</v>
      </c>
      <c r="AQ104" s="264">
        <f t="shared" ca="1" si="33"/>
        <v>7.7749731071135638E-3</v>
      </c>
      <c r="AR104" s="264">
        <f t="shared" ca="1" si="33"/>
        <v>7.7749731071135638E-3</v>
      </c>
      <c r="AS104" s="264">
        <f t="shared" ca="1" si="26"/>
        <v>6.1855670103092763E-3</v>
      </c>
      <c r="AT104" s="264">
        <f t="shared" ca="1" si="27"/>
        <v>7.7749731071135638E-3</v>
      </c>
      <c r="AU104" s="190"/>
      <c r="AV104" s="190"/>
      <c r="AW104" s="190"/>
      <c r="AX104" s="190"/>
      <c r="AY104" s="190"/>
      <c r="AZ104" s="190"/>
      <c r="BA104" s="190"/>
    </row>
    <row r="105" spans="1:53" s="111" customFormat="1" ht="14.25" x14ac:dyDescent="0.45">
      <c r="A105" s="111">
        <v>9</v>
      </c>
      <c r="B105" s="111">
        <v>226</v>
      </c>
      <c r="C105" s="228"/>
      <c r="D105" s="228"/>
      <c r="E105" s="186" t="s">
        <v>28</v>
      </c>
      <c r="F105" s="175"/>
      <c r="G105" s="269" t="s">
        <v>301</v>
      </c>
      <c r="H105" s="219" t="s">
        <v>182</v>
      </c>
      <c r="I105" s="219" t="s">
        <v>288</v>
      </c>
      <c r="J105" s="190">
        <f t="shared" ca="1" si="34"/>
        <v>6.1061946902654859E-3</v>
      </c>
      <c r="K105" s="190">
        <f t="shared" ca="1" si="35"/>
        <v>9.5078740157480308E-3</v>
      </c>
      <c r="L105" s="190">
        <f t="shared" ca="1" si="35"/>
        <v>6.3134592680047221E-3</v>
      </c>
      <c r="M105" s="190">
        <f t="shared" ca="1" si="35"/>
        <v>5.9826589595375719E-3</v>
      </c>
      <c r="N105" s="190">
        <f t="shared" ca="1" si="35"/>
        <v>8.1800873273761149E-3</v>
      </c>
      <c r="O105" s="190">
        <f t="shared" ca="1" si="35"/>
        <v>5.8704188481675376E-3</v>
      </c>
      <c r="P105" s="190">
        <f t="shared" ca="1" si="35"/>
        <v>1.2085987261146496E-2</v>
      </c>
      <c r="Q105" s="190">
        <f t="shared" ca="1" si="35"/>
        <v>0</v>
      </c>
      <c r="R105" s="190">
        <f t="shared" ca="1" si="35"/>
        <v>0</v>
      </c>
      <c r="S105" s="190">
        <f t="shared" ca="1" si="35"/>
        <v>4.0797161936560926E-3</v>
      </c>
      <c r="T105" s="190">
        <f t="shared" ca="1" si="35"/>
        <v>0</v>
      </c>
      <c r="U105" s="190">
        <f t="shared" ca="1" si="35"/>
        <v>4.8483727810650877E-3</v>
      </c>
      <c r="V105" s="190">
        <f t="shared" ca="1" si="35"/>
        <v>5.3350515463917525E-3</v>
      </c>
      <c r="W105" s="190">
        <f t="shared" ca="1" si="35"/>
        <v>6.8255395683453225E-3</v>
      </c>
      <c r="X105" s="190">
        <f t="shared" ca="1" si="35"/>
        <v>1.7968749999999995E-2</v>
      </c>
      <c r="Y105" s="190">
        <f t="shared" ca="1" si="35"/>
        <v>1.7968749999999995E-2</v>
      </c>
      <c r="Z105" s="190">
        <f t="shared" ca="1" si="35"/>
        <v>6.7059143048854497E-3</v>
      </c>
      <c r="AA105" s="190">
        <f t="shared" ca="1" si="35"/>
        <v>8.5472972972972967E-3</v>
      </c>
      <c r="AB105" s="190">
        <f t="shared" ca="1" si="35"/>
        <v>9.5078740157480308E-3</v>
      </c>
      <c r="AC105" s="190">
        <f t="shared" ca="1" si="35"/>
        <v>0</v>
      </c>
      <c r="AD105" s="190">
        <f t="shared" ca="1" si="35"/>
        <v>3.70889544688027E-3</v>
      </c>
      <c r="AE105" s="190">
        <f t="shared" ca="1" si="35"/>
        <v>8.1141114982578397E-3</v>
      </c>
      <c r="AF105" s="190">
        <f t="shared" ca="1" si="35"/>
        <v>0</v>
      </c>
      <c r="AG105" s="190">
        <f t="shared" ca="1" si="35"/>
        <v>7.1233258928571439E-3</v>
      </c>
      <c r="AH105" s="190">
        <f t="shared" ca="1" si="35"/>
        <v>6.2915402647545499E-3</v>
      </c>
      <c r="AI105" s="190">
        <f t="shared" ca="1" si="35"/>
        <v>6.7721419597989926E-3</v>
      </c>
      <c r="AJ105" s="190">
        <f t="shared" ca="1" si="35"/>
        <v>0</v>
      </c>
      <c r="AK105" s="190">
        <f t="shared" ca="1" si="35"/>
        <v>7.5657894736842106E-3</v>
      </c>
      <c r="AL105" s="190">
        <f t="shared" ca="1" si="35"/>
        <v>5.969570405727923E-3</v>
      </c>
      <c r="AM105" s="190">
        <f t="shared" ca="1" si="35"/>
        <v>0</v>
      </c>
      <c r="AN105" s="264">
        <f t="shared" ca="1" si="24"/>
        <v>5.3350515463917525E-3</v>
      </c>
      <c r="AO105" s="264">
        <f t="shared" ca="1" si="25"/>
        <v>6.7059143048854497E-3</v>
      </c>
      <c r="AP105" s="264">
        <f t="shared" ca="1" si="23"/>
        <v>6.7059143048854497E-3</v>
      </c>
      <c r="AQ105" s="264">
        <f t="shared" ca="1" si="33"/>
        <v>6.7059143048854497E-3</v>
      </c>
      <c r="AR105" s="264">
        <f t="shared" ca="1" si="33"/>
        <v>6.7059143048854497E-3</v>
      </c>
      <c r="AS105" s="264">
        <f t="shared" ca="1" si="26"/>
        <v>5.3350515463917525E-3</v>
      </c>
      <c r="AT105" s="264">
        <f t="shared" ca="1" si="27"/>
        <v>6.7059143048854497E-3</v>
      </c>
      <c r="AU105" s="190"/>
      <c r="AV105" s="190"/>
      <c r="AW105" s="190"/>
      <c r="AX105" s="190"/>
      <c r="AY105" s="190"/>
      <c r="AZ105" s="190"/>
      <c r="BA105" s="190"/>
    </row>
    <row r="106" spans="1:53" s="111" customFormat="1" ht="14.25" x14ac:dyDescent="0.45">
      <c r="A106" s="111">
        <v>10</v>
      </c>
      <c r="B106" s="111">
        <v>226</v>
      </c>
      <c r="C106" s="228"/>
      <c r="D106" s="228"/>
      <c r="E106" s="186" t="s">
        <v>29</v>
      </c>
      <c r="F106" s="175"/>
      <c r="G106" s="269" t="s">
        <v>301</v>
      </c>
      <c r="H106" s="219" t="s">
        <v>182</v>
      </c>
      <c r="I106" s="219" t="s">
        <v>288</v>
      </c>
      <c r="J106" s="190">
        <f t="shared" ca="1" si="34"/>
        <v>0.69672842920353995</v>
      </c>
      <c r="K106" s="190">
        <f t="shared" ca="1" si="35"/>
        <v>0.72404527559055132</v>
      </c>
      <c r="L106" s="190">
        <f t="shared" ca="1" si="35"/>
        <v>0.67732438016528917</v>
      </c>
      <c r="M106" s="190">
        <f t="shared" ca="1" si="35"/>
        <v>0.70556358381502882</v>
      </c>
      <c r="N106" s="190">
        <f t="shared" ca="1" si="35"/>
        <v>0.56585702680747352</v>
      </c>
      <c r="O106" s="190">
        <f t="shared" ca="1" si="35"/>
        <v>0.71575916230366476</v>
      </c>
      <c r="P106" s="190">
        <f t="shared" ca="1" si="35"/>
        <v>0.65307324840764336</v>
      </c>
      <c r="Q106" s="190">
        <f t="shared" ca="1" si="35"/>
        <v>0.81374999999999997</v>
      </c>
      <c r="R106" s="190">
        <f t="shared" ca="1" si="35"/>
        <v>0.81375000000000008</v>
      </c>
      <c r="S106" s="190">
        <f t="shared" ca="1" si="35"/>
        <v>0.67337020033388972</v>
      </c>
      <c r="T106" s="190">
        <f t="shared" ca="1" si="35"/>
        <v>0.81374999999999997</v>
      </c>
      <c r="U106" s="190">
        <f t="shared" ca="1" si="35"/>
        <v>0.68615014792899409</v>
      </c>
      <c r="V106" s="190">
        <f t="shared" ca="1" si="35"/>
        <v>0.66579545454545463</v>
      </c>
      <c r="W106" s="190">
        <f t="shared" ca="1" si="35"/>
        <v>0.69861510791366899</v>
      </c>
      <c r="X106" s="190">
        <f t="shared" ca="1" si="35"/>
        <v>0.20343749999999999</v>
      </c>
      <c r="Y106" s="190">
        <f t="shared" ca="1" si="35"/>
        <v>0.20343749999999999</v>
      </c>
      <c r="Z106" s="190">
        <f t="shared" ca="1" si="35"/>
        <v>0.64742227689554888</v>
      </c>
      <c r="AA106" s="190">
        <f t="shared" ca="1" si="35"/>
        <v>0.73310810810810823</v>
      </c>
      <c r="AB106" s="190">
        <f t="shared" ca="1" si="35"/>
        <v>0.72404527559055132</v>
      </c>
      <c r="AC106" s="190">
        <f t="shared" ca="1" si="35"/>
        <v>0.81374999999999997</v>
      </c>
      <c r="AD106" s="190">
        <f t="shared" ca="1" si="35"/>
        <v>0.63535623946037101</v>
      </c>
      <c r="AE106" s="190">
        <f t="shared" ca="1" si="35"/>
        <v>0.73719512195121961</v>
      </c>
      <c r="AF106" s="190">
        <f t="shared" ca="1" si="35"/>
        <v>0.81374999999999997</v>
      </c>
      <c r="AG106" s="190">
        <f t="shared" ca="1" si="35"/>
        <v>0.71021484375000021</v>
      </c>
      <c r="AH106" s="190">
        <f t="shared" ca="1" si="35"/>
        <v>0.59937198359073374</v>
      </c>
      <c r="AI106" s="190">
        <f t="shared" ca="1" si="35"/>
        <v>0.68800722361809041</v>
      </c>
      <c r="AJ106" s="190">
        <f t="shared" ca="1" si="35"/>
        <v>0.81374999999999997</v>
      </c>
      <c r="AK106" s="190">
        <f t="shared" ca="1" si="35"/>
        <v>0.69668421052631579</v>
      </c>
      <c r="AL106" s="190">
        <f t="shared" ca="1" si="35"/>
        <v>0.71081742243436763</v>
      </c>
      <c r="AM106" s="190">
        <f t="shared" ca="1" si="35"/>
        <v>0.81374999999999997</v>
      </c>
      <c r="AN106" s="264">
        <f t="shared" ca="1" si="24"/>
        <v>0.66579545454545463</v>
      </c>
      <c r="AO106" s="264">
        <f t="shared" ca="1" si="25"/>
        <v>0.64742227689554888</v>
      </c>
      <c r="AP106" s="264">
        <f t="shared" ca="1" si="23"/>
        <v>0.64742227689554888</v>
      </c>
      <c r="AQ106" s="264">
        <f t="shared" ca="1" si="33"/>
        <v>0.64742227689554888</v>
      </c>
      <c r="AR106" s="264">
        <f t="shared" ca="1" si="33"/>
        <v>0.64742227689554888</v>
      </c>
      <c r="AS106" s="264">
        <f t="shared" ca="1" si="26"/>
        <v>0.66579545454545463</v>
      </c>
      <c r="AT106" s="264">
        <f t="shared" ca="1" si="27"/>
        <v>0.64742227689554888</v>
      </c>
      <c r="AU106" s="190"/>
      <c r="AV106" s="190"/>
      <c r="AW106" s="190"/>
      <c r="AX106" s="190"/>
      <c r="AY106" s="190"/>
      <c r="AZ106" s="190"/>
      <c r="BA106" s="190"/>
    </row>
    <row r="107" spans="1:53" s="111" customFormat="1" ht="14.25" x14ac:dyDescent="0.45">
      <c r="A107" s="111">
        <v>11</v>
      </c>
      <c r="B107" s="111">
        <v>226</v>
      </c>
      <c r="C107" s="228"/>
      <c r="D107" s="228"/>
      <c r="E107" s="186" t="s">
        <v>30</v>
      </c>
      <c r="F107" s="175"/>
      <c r="G107" s="269" t="s">
        <v>301</v>
      </c>
      <c r="H107" s="219" t="s">
        <v>182</v>
      </c>
      <c r="I107" s="219" t="s">
        <v>288</v>
      </c>
      <c r="J107" s="190">
        <f t="shared" ca="1" si="34"/>
        <v>8.5619469026548656E-2</v>
      </c>
      <c r="K107" s="190">
        <f t="shared" ca="1" si="35"/>
        <v>8.8976377952755883E-2</v>
      </c>
      <c r="L107" s="190">
        <f t="shared" ca="1" si="35"/>
        <v>8.3234946871310472E-2</v>
      </c>
      <c r="M107" s="190">
        <f t="shared" ca="1" si="35"/>
        <v>8.6705202312138699E-2</v>
      </c>
      <c r="N107" s="190">
        <f t="shared" ca="1" si="35"/>
        <v>6.9536961819658794E-2</v>
      </c>
      <c r="O107" s="190">
        <f t="shared" ca="1" si="35"/>
        <v>8.7958115183246061E-2</v>
      </c>
      <c r="P107" s="190">
        <f t="shared" ca="1" si="35"/>
        <v>8.0254777070063676E-2</v>
      </c>
      <c r="Q107" s="190">
        <f t="shared" ca="1" si="35"/>
        <v>9.9999999999999978E-2</v>
      </c>
      <c r="R107" s="190">
        <f t="shared" ca="1" si="35"/>
        <v>9.9999999999999978E-2</v>
      </c>
      <c r="S107" s="190">
        <f t="shared" ca="1" si="35"/>
        <v>8.2749026154702254E-2</v>
      </c>
      <c r="T107" s="190">
        <f t="shared" ca="1" si="35"/>
        <v>9.9999999999999978E-2</v>
      </c>
      <c r="U107" s="190">
        <f t="shared" ca="1" si="35"/>
        <v>8.4319526627218908E-2</v>
      </c>
      <c r="V107" s="190">
        <f t="shared" ca="1" si="35"/>
        <v>8.181818181818179E-2</v>
      </c>
      <c r="W107" s="190">
        <f t="shared" ca="1" si="35"/>
        <v>8.5851318944844102E-2</v>
      </c>
      <c r="X107" s="190">
        <f t="shared" ca="1" si="35"/>
        <v>2.4999999999999994E-2</v>
      </c>
      <c r="Y107" s="190">
        <f t="shared" ca="1" si="35"/>
        <v>2.4999999999999994E-2</v>
      </c>
      <c r="Z107" s="190">
        <f t="shared" ca="1" si="35"/>
        <v>7.9560341246764824E-2</v>
      </c>
      <c r="AA107" s="190">
        <f t="shared" ca="1" si="35"/>
        <v>9.0090090090090072E-2</v>
      </c>
      <c r="AB107" s="190">
        <f t="shared" ca="1" si="35"/>
        <v>8.8976377952755883E-2</v>
      </c>
      <c r="AC107" s="190">
        <f t="shared" ca="1" si="35"/>
        <v>9.9999999999999978E-2</v>
      </c>
      <c r="AD107" s="190">
        <f t="shared" ca="1" si="35"/>
        <v>7.8077571669477208E-2</v>
      </c>
      <c r="AE107" s="190">
        <f t="shared" ca="1" si="35"/>
        <v>9.0592334494773497E-2</v>
      </c>
      <c r="AF107" s="190">
        <f t="shared" ca="1" si="35"/>
        <v>9.9999999999999978E-2</v>
      </c>
      <c r="AG107" s="190">
        <f t="shared" ca="1" si="35"/>
        <v>8.727678571428571E-2</v>
      </c>
      <c r="AH107" s="190">
        <f t="shared" ca="1" si="35"/>
        <v>7.3655543298400433E-2</v>
      </c>
      <c r="AI107" s="190">
        <f t="shared" ca="1" si="35"/>
        <v>8.4547738693467295E-2</v>
      </c>
      <c r="AJ107" s="190">
        <f t="shared" ca="1" si="35"/>
        <v>9.9999999999999978E-2</v>
      </c>
      <c r="AK107" s="190">
        <f t="shared" ca="1" si="35"/>
        <v>8.5614035087719281E-2</v>
      </c>
      <c r="AL107" s="190">
        <f t="shared" ca="1" si="35"/>
        <v>8.7350835322195688E-2</v>
      </c>
      <c r="AM107" s="190">
        <f t="shared" ca="1" si="35"/>
        <v>9.9999999999999978E-2</v>
      </c>
      <c r="AN107" s="264">
        <f t="shared" ca="1" si="24"/>
        <v>8.181818181818179E-2</v>
      </c>
      <c r="AO107" s="264">
        <f t="shared" ca="1" si="25"/>
        <v>7.9560341246764824E-2</v>
      </c>
      <c r="AP107" s="264">
        <f t="shared" ca="1" si="23"/>
        <v>7.9560341246764824E-2</v>
      </c>
      <c r="AQ107" s="264">
        <f t="shared" ca="1" si="33"/>
        <v>7.9560341246764824E-2</v>
      </c>
      <c r="AR107" s="264">
        <f t="shared" ca="1" si="33"/>
        <v>7.9560341246764824E-2</v>
      </c>
      <c r="AS107" s="264">
        <f t="shared" ca="1" si="26"/>
        <v>8.181818181818179E-2</v>
      </c>
      <c r="AT107" s="264">
        <f t="shared" ca="1" si="27"/>
        <v>7.9560341246764824E-2</v>
      </c>
      <c r="AU107" s="190"/>
      <c r="AV107" s="190"/>
      <c r="AW107" s="190"/>
      <c r="AX107" s="190"/>
      <c r="AY107" s="190"/>
      <c r="AZ107" s="190"/>
      <c r="BA107" s="190"/>
    </row>
    <row r="108" spans="1:53" s="111" customFormat="1" ht="14.25" x14ac:dyDescent="0.45">
      <c r="A108" s="111">
        <v>12</v>
      </c>
      <c r="B108" s="111">
        <v>226</v>
      </c>
      <c r="C108" s="228"/>
      <c r="D108" s="228"/>
      <c r="E108" s="186" t="s">
        <v>31</v>
      </c>
      <c r="F108" s="175"/>
      <c r="G108" s="269" t="s">
        <v>301</v>
      </c>
      <c r="H108" s="219" t="s">
        <v>182</v>
      </c>
      <c r="I108" s="219" t="s">
        <v>288</v>
      </c>
      <c r="J108" s="190">
        <f t="shared" ca="1" si="34"/>
        <v>7.3846792035398234E-2</v>
      </c>
      <c r="K108" s="190">
        <f t="shared" ca="1" si="35"/>
        <v>7.6742125984251966E-2</v>
      </c>
      <c r="L108" s="190">
        <f t="shared" ca="1" si="35"/>
        <v>7.1790141676505312E-2</v>
      </c>
      <c r="M108" s="190">
        <f t="shared" ca="1" si="35"/>
        <v>7.4783236994219654E-2</v>
      </c>
      <c r="N108" s="190">
        <f t="shared" ca="1" si="35"/>
        <v>5.9975629569455707E-2</v>
      </c>
      <c r="O108" s="190">
        <f t="shared" ca="1" si="35"/>
        <v>7.5863874345549726E-2</v>
      </c>
      <c r="P108" s="190">
        <f t="shared" ca="1" si="35"/>
        <v>6.9219745222929924E-2</v>
      </c>
      <c r="Q108" s="190">
        <f t="shared" ca="1" si="35"/>
        <v>8.6249999999999993E-2</v>
      </c>
      <c r="R108" s="190">
        <f t="shared" ca="1" si="35"/>
        <v>8.6249999999999993E-2</v>
      </c>
      <c r="S108" s="190">
        <f t="shared" ca="1" si="35"/>
        <v>7.1371035058430704E-2</v>
      </c>
      <c r="T108" s="190">
        <f t="shared" ca="1" si="35"/>
        <v>8.6249999999999979E-2</v>
      </c>
      <c r="U108" s="190">
        <f t="shared" ca="1" si="35"/>
        <v>7.272559171597634E-2</v>
      </c>
      <c r="V108" s="190">
        <f t="shared" ca="1" si="35"/>
        <v>7.0568181818181808E-2</v>
      </c>
      <c r="W108" s="190">
        <f t="shared" ca="1" si="35"/>
        <v>7.4046762589928053E-2</v>
      </c>
      <c r="X108" s="190">
        <f t="shared" ca="1" si="35"/>
        <v>2.1562499999999995E-2</v>
      </c>
      <c r="Y108" s="190">
        <f t="shared" ca="1" si="35"/>
        <v>2.1562499999999995E-2</v>
      </c>
      <c r="Z108" s="190">
        <f t="shared" ca="1" si="35"/>
        <v>6.8620794325334675E-2</v>
      </c>
      <c r="AA108" s="190">
        <f t="shared" ca="1" si="35"/>
        <v>7.77027027027027E-2</v>
      </c>
      <c r="AB108" s="190">
        <f t="shared" ca="1" si="35"/>
        <v>7.6742125984251966E-2</v>
      </c>
      <c r="AC108" s="190">
        <f t="shared" ca="1" si="35"/>
        <v>8.6249999999999993E-2</v>
      </c>
      <c r="AD108" s="190">
        <f t="shared" ca="1" si="35"/>
        <v>6.7341905564924115E-2</v>
      </c>
      <c r="AE108" s="190">
        <f t="shared" ca="1" si="35"/>
        <v>7.8135888501742162E-2</v>
      </c>
      <c r="AF108" s="190">
        <f t="shared" ca="1" si="35"/>
        <v>8.6249999999999993E-2</v>
      </c>
      <c r="AG108" s="190">
        <f t="shared" ca="1" si="35"/>
        <v>7.527622767857145E-2</v>
      </c>
      <c r="AH108" s="190">
        <f t="shared" ca="1" si="35"/>
        <v>6.3527906094870384E-2</v>
      </c>
      <c r="AI108" s="190">
        <f t="shared" ca="1" si="35"/>
        <v>7.2922424623115573E-2</v>
      </c>
      <c r="AJ108" s="190">
        <f t="shared" ca="1" si="35"/>
        <v>8.6250000000000007E-2</v>
      </c>
      <c r="AK108" s="190">
        <f t="shared" ca="1" si="35"/>
        <v>7.3842105263157889E-2</v>
      </c>
      <c r="AL108" s="190">
        <f t="shared" ca="1" si="35"/>
        <v>7.5340095465393803E-2</v>
      </c>
      <c r="AM108" s="190">
        <f t="shared" ca="1" si="35"/>
        <v>8.6249999999999993E-2</v>
      </c>
      <c r="AN108" s="264">
        <f t="shared" ca="1" si="24"/>
        <v>7.0568181818181808E-2</v>
      </c>
      <c r="AO108" s="264">
        <f t="shared" ca="1" si="25"/>
        <v>6.8620794325334675E-2</v>
      </c>
      <c r="AP108" s="264">
        <f t="shared" ca="1" si="23"/>
        <v>6.8620794325334675E-2</v>
      </c>
      <c r="AQ108" s="264">
        <f t="shared" ca="1" si="33"/>
        <v>6.8620794325334675E-2</v>
      </c>
      <c r="AR108" s="264">
        <f t="shared" ca="1" si="33"/>
        <v>6.8620794325334675E-2</v>
      </c>
      <c r="AS108" s="264">
        <f t="shared" ca="1" si="26"/>
        <v>7.0568181818181808E-2</v>
      </c>
      <c r="AT108" s="264">
        <f t="shared" ca="1" si="27"/>
        <v>6.8620794325334675E-2</v>
      </c>
      <c r="AU108" s="190"/>
      <c r="AV108" s="190"/>
      <c r="AW108" s="190"/>
      <c r="AX108" s="190"/>
      <c r="AY108" s="190"/>
      <c r="AZ108" s="190"/>
      <c r="BA108" s="190"/>
    </row>
    <row r="109" spans="1:53" s="111" customFormat="1" ht="14.25" x14ac:dyDescent="0.45">
      <c r="A109" s="111">
        <v>13</v>
      </c>
      <c r="B109" s="111">
        <v>226</v>
      </c>
      <c r="C109" s="228"/>
      <c r="D109" s="228"/>
      <c r="E109" s="186" t="s">
        <v>32</v>
      </c>
      <c r="F109" s="175"/>
      <c r="G109" s="269" t="s">
        <v>301</v>
      </c>
      <c r="H109" s="219" t="s">
        <v>182</v>
      </c>
      <c r="I109" s="219" t="s">
        <v>288</v>
      </c>
      <c r="J109" s="190">
        <f t="shared" ca="1" si="34"/>
        <v>5.9410951327433639E-2</v>
      </c>
      <c r="K109" s="190">
        <f t="shared" ca="1" si="35"/>
        <v>0</v>
      </c>
      <c r="L109" s="190">
        <f t="shared" ca="1" si="35"/>
        <v>7.6859504132231402E-2</v>
      </c>
      <c r="M109" s="190">
        <f t="shared" ca="1" si="35"/>
        <v>5.1741329479768783E-2</v>
      </c>
      <c r="N109" s="190">
        <f t="shared" ca="1" si="35"/>
        <v>0.16493145816409421</v>
      </c>
      <c r="O109" s="190">
        <f t="shared" ca="1" si="35"/>
        <v>4.2604712041884818E-2</v>
      </c>
      <c r="P109" s="190">
        <f t="shared" ca="1" si="35"/>
        <v>4.6648089171974522E-2</v>
      </c>
      <c r="Q109" s="190">
        <f t="shared" ca="1" si="35"/>
        <v>0</v>
      </c>
      <c r="R109" s="190">
        <f t="shared" ca="1" si="35"/>
        <v>0</v>
      </c>
      <c r="S109" s="190">
        <f t="shared" ca="1" si="35"/>
        <v>0.10188856427378966</v>
      </c>
      <c r="T109" s="190">
        <f t="shared" ca="1" si="35"/>
        <v>0</v>
      </c>
      <c r="U109" s="190">
        <f t="shared" ca="1" si="35"/>
        <v>8.1856508875739656E-2</v>
      </c>
      <c r="V109" s="190">
        <f t="shared" ca="1" si="35"/>
        <v>9.7619493908153693E-2</v>
      </c>
      <c r="W109" s="190">
        <f t="shared" ca="1" si="35"/>
        <v>5.0737410071942442E-2</v>
      </c>
      <c r="X109" s="190">
        <f t="shared" ca="1" si="35"/>
        <v>0.16953124999999999</v>
      </c>
      <c r="Y109" s="190">
        <f t="shared" ca="1" si="35"/>
        <v>0.16953124999999999</v>
      </c>
      <c r="Z109" s="190">
        <f t="shared" ca="1" si="35"/>
        <v>9.8768731827331674E-2</v>
      </c>
      <c r="AA109" s="190">
        <f t="shared" ca="1" si="35"/>
        <v>0</v>
      </c>
      <c r="AB109" s="190">
        <f t="shared" ca="1" si="35"/>
        <v>0</v>
      </c>
      <c r="AC109" s="190">
        <f t="shared" ca="1" si="35"/>
        <v>0</v>
      </c>
      <c r="AD109" s="190">
        <f t="shared" ca="1" si="35"/>
        <v>0.14340113827993256</v>
      </c>
      <c r="AE109" s="190">
        <f t="shared" ca="1" si="35"/>
        <v>0</v>
      </c>
      <c r="AF109" s="190">
        <f t="shared" ca="1" si="35"/>
        <v>0</v>
      </c>
      <c r="AG109" s="190">
        <f t="shared" ca="1" si="35"/>
        <v>3.632812500000001E-2</v>
      </c>
      <c r="AH109" s="190">
        <f t="shared" ca="1" si="35"/>
        <v>0.15501870173745175</v>
      </c>
      <c r="AI109" s="190">
        <f t="shared" ca="1" si="35"/>
        <v>6.1849089195979895E-2</v>
      </c>
      <c r="AJ109" s="190">
        <f t="shared" ca="1" si="35"/>
        <v>0</v>
      </c>
      <c r="AK109" s="190">
        <f t="shared" ca="1" si="35"/>
        <v>4.5684210526315785E-2</v>
      </c>
      <c r="AL109" s="190">
        <f t="shared" ca="1" si="35"/>
        <v>4.6610978520286402E-2</v>
      </c>
      <c r="AM109" s="190">
        <f t="shared" ca="1" si="35"/>
        <v>0</v>
      </c>
      <c r="AN109" s="264">
        <f t="shared" ca="1" si="24"/>
        <v>9.7619493908153693E-2</v>
      </c>
      <c r="AO109" s="264">
        <f t="shared" ca="1" si="25"/>
        <v>9.8768731827331674E-2</v>
      </c>
      <c r="AP109" s="264">
        <f t="shared" ca="1" si="23"/>
        <v>9.8768731827331674E-2</v>
      </c>
      <c r="AQ109" s="264">
        <f t="shared" ca="1" si="33"/>
        <v>9.8768731827331674E-2</v>
      </c>
      <c r="AR109" s="264">
        <f t="shared" ca="1" si="33"/>
        <v>9.8768731827331674E-2</v>
      </c>
      <c r="AS109" s="264">
        <f t="shared" ca="1" si="26"/>
        <v>9.7619493908153693E-2</v>
      </c>
      <c r="AT109" s="264">
        <f t="shared" ca="1" si="27"/>
        <v>9.8768731827331674E-2</v>
      </c>
      <c r="AU109" s="190"/>
      <c r="AV109" s="190"/>
      <c r="AW109" s="190"/>
      <c r="AX109" s="190"/>
      <c r="AY109" s="190"/>
      <c r="AZ109" s="190"/>
      <c r="BA109" s="190"/>
    </row>
    <row r="110" spans="1:53" s="111" customFormat="1" ht="14.25" x14ac:dyDescent="0.45">
      <c r="A110" s="111">
        <v>14</v>
      </c>
      <c r="B110" s="111">
        <v>226</v>
      </c>
      <c r="C110" s="228"/>
      <c r="D110" s="228"/>
      <c r="E110" s="186" t="s">
        <v>33</v>
      </c>
      <c r="F110" s="175"/>
      <c r="G110" s="269" t="s">
        <v>301</v>
      </c>
      <c r="H110" s="219" t="s">
        <v>182</v>
      </c>
      <c r="I110" s="219" t="s">
        <v>288</v>
      </c>
      <c r="J110" s="190">
        <f t="shared" ca="1" si="34"/>
        <v>7.3008849557522114E-3</v>
      </c>
      <c r="K110" s="190">
        <f t="shared" ca="1" si="35"/>
        <v>0</v>
      </c>
      <c r="L110" s="190">
        <f t="shared" ca="1" si="35"/>
        <v>9.4451003541912611E-3</v>
      </c>
      <c r="M110" s="190">
        <f t="shared" ca="1" si="35"/>
        <v>6.358381502890172E-3</v>
      </c>
      <c r="N110" s="190">
        <f t="shared" ca="1" si="35"/>
        <v>2.0268074735986991E-2</v>
      </c>
      <c r="O110" s="190">
        <f t="shared" ca="1" si="35"/>
        <v>5.2356020942408363E-3</v>
      </c>
      <c r="P110" s="190">
        <f t="shared" ca="1" si="35"/>
        <v>5.7324840764331189E-3</v>
      </c>
      <c r="Q110" s="190">
        <f t="shared" ca="1" si="35"/>
        <v>0</v>
      </c>
      <c r="R110" s="190">
        <f t="shared" ca="1" si="35"/>
        <v>0</v>
      </c>
      <c r="S110" s="190">
        <f t="shared" ca="1" si="35"/>
        <v>1.2520868113522534E-2</v>
      </c>
      <c r="T110" s="190">
        <f t="shared" ca="1" si="35"/>
        <v>0</v>
      </c>
      <c r="U110" s="190">
        <f t="shared" ca="1" si="35"/>
        <v>1.0059171597633134E-2</v>
      </c>
      <c r="V110" s="190">
        <f t="shared" ca="1" si="35"/>
        <v>1.19962511715089E-2</v>
      </c>
      <c r="W110" s="190">
        <f t="shared" ca="1" si="35"/>
        <v>6.235011990407672E-3</v>
      </c>
      <c r="X110" s="190">
        <f t="shared" ca="1" si="35"/>
        <v>2.0833333333333329E-2</v>
      </c>
      <c r="Y110" s="190">
        <f t="shared" ca="1" si="35"/>
        <v>2.0833333333333329E-2</v>
      </c>
      <c r="Z110" s="190">
        <f t="shared" ca="1" si="35"/>
        <v>1.213747856557071E-2</v>
      </c>
      <c r="AA110" s="190">
        <f t="shared" ref="K110:AM119" ca="1" si="36">INDIRECT(ADDRESS($B110,$A110,,,AA$3))</f>
        <v>0</v>
      </c>
      <c r="AB110" s="190">
        <f t="shared" ca="1" si="36"/>
        <v>0</v>
      </c>
      <c r="AC110" s="190">
        <f t="shared" ca="1" si="36"/>
        <v>0</v>
      </c>
      <c r="AD110" s="190">
        <f t="shared" ca="1" si="36"/>
        <v>1.762225969645868E-2</v>
      </c>
      <c r="AE110" s="190">
        <f t="shared" ca="1" si="36"/>
        <v>0</v>
      </c>
      <c r="AF110" s="190">
        <f t="shared" ca="1" si="36"/>
        <v>0</v>
      </c>
      <c r="AG110" s="190">
        <f t="shared" ca="1" si="36"/>
        <v>4.464285714285714E-3</v>
      </c>
      <c r="AH110" s="190">
        <f t="shared" ca="1" si="36"/>
        <v>1.9049917264202975E-2</v>
      </c>
      <c r="AI110" s="190">
        <f t="shared" ca="1" si="36"/>
        <v>7.6005025125628111E-3</v>
      </c>
      <c r="AJ110" s="190">
        <f t="shared" ca="1" si="36"/>
        <v>0</v>
      </c>
      <c r="AK110" s="190">
        <f t="shared" ca="1" si="36"/>
        <v>5.6140350877192961E-3</v>
      </c>
      <c r="AL110" s="190">
        <f t="shared" ca="1" si="36"/>
        <v>5.7279236276849632E-3</v>
      </c>
      <c r="AM110" s="190">
        <f t="shared" ca="1" si="36"/>
        <v>0</v>
      </c>
      <c r="AN110" s="264">
        <f t="shared" ca="1" si="24"/>
        <v>1.19962511715089E-2</v>
      </c>
      <c r="AO110" s="264">
        <f t="shared" ca="1" si="25"/>
        <v>1.213747856557071E-2</v>
      </c>
      <c r="AP110" s="264">
        <f t="shared" ca="1" si="23"/>
        <v>1.213747856557071E-2</v>
      </c>
      <c r="AQ110" s="264">
        <f t="shared" ca="1" si="33"/>
        <v>1.213747856557071E-2</v>
      </c>
      <c r="AR110" s="264">
        <f t="shared" ca="1" si="33"/>
        <v>1.213747856557071E-2</v>
      </c>
      <c r="AS110" s="264">
        <f t="shared" ca="1" si="26"/>
        <v>1.19962511715089E-2</v>
      </c>
      <c r="AT110" s="264">
        <f t="shared" ca="1" si="27"/>
        <v>1.213747856557071E-2</v>
      </c>
      <c r="AU110" s="190"/>
      <c r="AV110" s="190"/>
      <c r="AW110" s="190"/>
      <c r="AX110" s="190"/>
      <c r="AY110" s="190"/>
      <c r="AZ110" s="190"/>
      <c r="BA110" s="190"/>
    </row>
    <row r="111" spans="1:53" s="111" customFormat="1" ht="14.25" x14ac:dyDescent="0.45">
      <c r="A111" s="111">
        <v>15</v>
      </c>
      <c r="B111" s="111">
        <v>226</v>
      </c>
      <c r="C111" s="228"/>
      <c r="D111" s="228"/>
      <c r="E111" s="186" t="s">
        <v>34</v>
      </c>
      <c r="F111" s="175"/>
      <c r="G111" s="269" t="s">
        <v>301</v>
      </c>
      <c r="H111" s="219" t="s">
        <v>182</v>
      </c>
      <c r="I111" s="219" t="s">
        <v>288</v>
      </c>
      <c r="J111" s="190">
        <f t="shared" ca="1" si="34"/>
        <v>6.2970132743362835E-3</v>
      </c>
      <c r="K111" s="190">
        <f t="shared" ca="1" si="36"/>
        <v>0</v>
      </c>
      <c r="L111" s="190">
        <f t="shared" ca="1" si="36"/>
        <v>8.1463990554899637E-3</v>
      </c>
      <c r="M111" s="190">
        <f t="shared" ca="1" si="36"/>
        <v>5.4841040462427744E-3</v>
      </c>
      <c r="N111" s="190">
        <f t="shared" ca="1" si="36"/>
        <v>1.7481214459788785E-2</v>
      </c>
      <c r="O111" s="190">
        <f t="shared" ca="1" si="36"/>
        <v>4.5157068062827216E-3</v>
      </c>
      <c r="P111" s="190">
        <f t="shared" ca="1" si="36"/>
        <v>4.9442675159235665E-3</v>
      </c>
      <c r="Q111" s="190">
        <f t="shared" ca="1" si="36"/>
        <v>0</v>
      </c>
      <c r="R111" s="190">
        <f t="shared" ca="1" si="36"/>
        <v>0</v>
      </c>
      <c r="S111" s="190">
        <f t="shared" ca="1" si="36"/>
        <v>1.0799248747913189E-2</v>
      </c>
      <c r="T111" s="190">
        <f t="shared" ca="1" si="36"/>
        <v>0</v>
      </c>
      <c r="U111" s="190">
        <f t="shared" ca="1" si="36"/>
        <v>8.6760355029585796E-3</v>
      </c>
      <c r="V111" s="190">
        <f t="shared" ca="1" si="36"/>
        <v>1.0346766635426429E-2</v>
      </c>
      <c r="W111" s="190">
        <f t="shared" ca="1" si="36"/>
        <v>5.377697841726618E-3</v>
      </c>
      <c r="X111" s="190">
        <f t="shared" ca="1" si="36"/>
        <v>1.7968749999999995E-2</v>
      </c>
      <c r="Y111" s="190">
        <f t="shared" ca="1" si="36"/>
        <v>1.7968749999999995E-2</v>
      </c>
      <c r="Z111" s="190">
        <f t="shared" ca="1" si="36"/>
        <v>1.0468575262804739E-2</v>
      </c>
      <c r="AA111" s="190">
        <f t="shared" ca="1" si="36"/>
        <v>0</v>
      </c>
      <c r="AB111" s="190">
        <f t="shared" ca="1" si="36"/>
        <v>0</v>
      </c>
      <c r="AC111" s="190">
        <f t="shared" ca="1" si="36"/>
        <v>0</v>
      </c>
      <c r="AD111" s="190">
        <f t="shared" ca="1" si="36"/>
        <v>1.5199198988195614E-2</v>
      </c>
      <c r="AE111" s="190">
        <f t="shared" ca="1" si="36"/>
        <v>0</v>
      </c>
      <c r="AF111" s="190">
        <f t="shared" ca="1" si="36"/>
        <v>0</v>
      </c>
      <c r="AG111" s="190">
        <f t="shared" ca="1" si="36"/>
        <v>3.8504464285714292E-3</v>
      </c>
      <c r="AH111" s="190">
        <f t="shared" ca="1" si="36"/>
        <v>1.6430553640375069E-2</v>
      </c>
      <c r="AI111" s="190">
        <f t="shared" ca="1" si="36"/>
        <v>6.5554334170854264E-3</v>
      </c>
      <c r="AJ111" s="190">
        <f t="shared" ca="1" si="36"/>
        <v>0</v>
      </c>
      <c r="AK111" s="190">
        <f t="shared" ca="1" si="36"/>
        <v>4.8421052631578941E-3</v>
      </c>
      <c r="AL111" s="190">
        <f t="shared" ca="1" si="36"/>
        <v>4.9403341288782815E-3</v>
      </c>
      <c r="AM111" s="190">
        <f t="shared" ca="1" si="36"/>
        <v>0</v>
      </c>
      <c r="AN111" s="264">
        <f t="shared" ca="1" si="24"/>
        <v>1.0346766635426429E-2</v>
      </c>
      <c r="AO111" s="264">
        <f t="shared" ca="1" si="25"/>
        <v>1.0468575262804739E-2</v>
      </c>
      <c r="AP111" s="264">
        <f t="shared" ca="1" si="23"/>
        <v>1.0468575262804739E-2</v>
      </c>
      <c r="AQ111" s="264">
        <f t="shared" ca="1" si="33"/>
        <v>1.0468575262804739E-2</v>
      </c>
      <c r="AR111" s="264">
        <f t="shared" ca="1" si="33"/>
        <v>1.0468575262804739E-2</v>
      </c>
      <c r="AS111" s="264">
        <f t="shared" ca="1" si="26"/>
        <v>1.0346766635426429E-2</v>
      </c>
      <c r="AT111" s="264">
        <f t="shared" ca="1" si="27"/>
        <v>1.0468575262804739E-2</v>
      </c>
      <c r="AU111" s="190"/>
      <c r="AV111" s="190"/>
      <c r="AW111" s="190"/>
      <c r="AX111" s="190"/>
      <c r="AY111" s="190"/>
      <c r="AZ111" s="190"/>
      <c r="BA111" s="190"/>
    </row>
    <row r="112" spans="1:53" s="111" customFormat="1" ht="14.25" x14ac:dyDescent="0.45">
      <c r="A112" s="111">
        <v>4</v>
      </c>
      <c r="B112" s="111">
        <v>252</v>
      </c>
      <c r="C112" s="228" t="s">
        <v>47</v>
      </c>
      <c r="D112" s="228"/>
      <c r="E112" s="186" t="s">
        <v>23</v>
      </c>
      <c r="F112" s="175"/>
      <c r="G112" s="269" t="s">
        <v>302</v>
      </c>
      <c r="H112" s="219" t="s">
        <v>182</v>
      </c>
      <c r="I112" s="219" t="s">
        <v>288</v>
      </c>
      <c r="J112" s="190">
        <f t="shared" ca="1" si="34"/>
        <v>0.24586262538196224</v>
      </c>
      <c r="K112" s="190">
        <f t="shared" ca="1" si="36"/>
        <v>0.2443517130926639</v>
      </c>
      <c r="L112" s="190">
        <f t="shared" ca="1" si="36"/>
        <v>0.2517927134585467</v>
      </c>
      <c r="M112" s="190">
        <f t="shared" ca="1" si="36"/>
        <v>0.24388089317394598</v>
      </c>
      <c r="N112" s="190">
        <f t="shared" ca="1" si="36"/>
        <v>0.26074737201975856</v>
      </c>
      <c r="O112" s="190">
        <f t="shared" ca="1" si="36"/>
        <v>0.24557757100267741</v>
      </c>
      <c r="P112" s="190">
        <f t="shared" ca="1" si="36"/>
        <v>0.24510045328517718</v>
      </c>
      <c r="Q112" s="190">
        <f t="shared" ca="1" si="36"/>
        <v>0.24213444768313172</v>
      </c>
      <c r="R112" s="190">
        <f t="shared" ca="1" si="36"/>
        <v>0.24327868576979497</v>
      </c>
      <c r="S112" s="190">
        <f t="shared" ca="1" si="36"/>
        <v>0.24967692904849831</v>
      </c>
      <c r="T112" s="190">
        <f t="shared" ca="1" si="36"/>
        <v>0.24129208983772352</v>
      </c>
      <c r="U112" s="190">
        <f t="shared" ca="1" si="36"/>
        <v>0.24629933682622976</v>
      </c>
      <c r="V112" s="190">
        <f t="shared" ca="1" si="36"/>
        <v>0.25447543057808653</v>
      </c>
      <c r="W112" s="190">
        <f t="shared" ca="1" si="36"/>
        <v>0.25099189743471712</v>
      </c>
      <c r="X112" s="190">
        <f t="shared" ca="1" si="36"/>
        <v>0.2378953928010234</v>
      </c>
      <c r="Y112" s="190">
        <f t="shared" ca="1" si="36"/>
        <v>0.23339391715898386</v>
      </c>
      <c r="Z112" s="190">
        <f t="shared" ca="1" si="36"/>
        <v>0.2513284928470243</v>
      </c>
      <c r="AA112" s="190">
        <f t="shared" ca="1" si="36"/>
        <v>0.24480303520742669</v>
      </c>
      <c r="AB112" s="190">
        <f t="shared" ca="1" si="36"/>
        <v>0.24396196029230527</v>
      </c>
      <c r="AC112" s="190">
        <f t="shared" ca="1" si="36"/>
        <v>0.2441000737231328</v>
      </c>
      <c r="AD112" s="190">
        <f t="shared" ca="1" si="36"/>
        <v>0.25943716737691724</v>
      </c>
      <c r="AE112" s="190">
        <f t="shared" ca="1" si="36"/>
        <v>0.24408853059346886</v>
      </c>
      <c r="AF112" s="190">
        <f t="shared" ca="1" si="36"/>
        <v>0.23798655466449295</v>
      </c>
      <c r="AG112" s="190">
        <f t="shared" ca="1" si="36"/>
        <v>0.24567353598305866</v>
      </c>
      <c r="AH112" s="190">
        <f t="shared" ca="1" si="36"/>
        <v>0.25182901594711748</v>
      </c>
      <c r="AI112" s="190">
        <f t="shared" ca="1" si="36"/>
        <v>0.25054239261777356</v>
      </c>
      <c r="AJ112" s="190">
        <f t="shared" ca="1" si="36"/>
        <v>0.24028620694081237</v>
      </c>
      <c r="AK112" s="190">
        <f t="shared" ca="1" si="36"/>
        <v>0.24910068133825999</v>
      </c>
      <c r="AL112" s="190">
        <f t="shared" ca="1" si="36"/>
        <v>0.24773463886763789</v>
      </c>
      <c r="AM112" s="190">
        <f t="shared" ca="1" si="36"/>
        <v>0.23895922203354245</v>
      </c>
      <c r="AN112" s="264">
        <f t="shared" ca="1" si="24"/>
        <v>0.25447543057808653</v>
      </c>
      <c r="AO112" s="264">
        <f t="shared" ca="1" si="25"/>
        <v>0.2513284928470243</v>
      </c>
      <c r="AP112" s="264">
        <f t="shared" ca="1" si="23"/>
        <v>0.2513284928470243</v>
      </c>
      <c r="AQ112" s="264">
        <f t="shared" ca="1" si="33"/>
        <v>0.2513284928470243</v>
      </c>
      <c r="AR112" s="264">
        <f t="shared" ca="1" si="33"/>
        <v>0.2513284928470243</v>
      </c>
      <c r="AS112" s="264">
        <f t="shared" ca="1" si="26"/>
        <v>0.25447543057808653</v>
      </c>
      <c r="AT112" s="264">
        <f t="shared" ca="1" si="27"/>
        <v>0.2513284928470243</v>
      </c>
      <c r="AU112" s="190"/>
      <c r="AV112" s="190"/>
      <c r="AW112" s="190"/>
      <c r="AX112" s="190"/>
      <c r="AY112" s="190"/>
      <c r="AZ112" s="190"/>
      <c r="BA112" s="190"/>
    </row>
    <row r="113" spans="1:53" s="111" customFormat="1" ht="14.25" x14ac:dyDescent="0.45">
      <c r="A113" s="111">
        <v>5</v>
      </c>
      <c r="B113" s="111">
        <v>252</v>
      </c>
      <c r="C113" s="228"/>
      <c r="D113" s="228"/>
      <c r="E113" s="186" t="s">
        <v>24</v>
      </c>
      <c r="F113" s="175"/>
      <c r="G113" s="269" t="s">
        <v>302</v>
      </c>
      <c r="H113" s="219" t="s">
        <v>182</v>
      </c>
      <c r="I113" s="219" t="s">
        <v>288</v>
      </c>
      <c r="J113" s="190">
        <f t="shared" ca="1" si="34"/>
        <v>9.0224816653931089E-2</v>
      </c>
      <c r="K113" s="190">
        <f t="shared" ca="1" si="36"/>
        <v>8.9670353428500507E-2</v>
      </c>
      <c r="L113" s="190">
        <f t="shared" ca="1" si="36"/>
        <v>9.2400995764604296E-2</v>
      </c>
      <c r="M113" s="190">
        <f t="shared" ca="1" si="36"/>
        <v>8.949757547667743E-2</v>
      </c>
      <c r="N113" s="190">
        <f t="shared" ca="1" si="36"/>
        <v>9.5687108998076545E-2</v>
      </c>
      <c r="O113" s="190">
        <f t="shared" ca="1" si="36"/>
        <v>9.0120209542266932E-2</v>
      </c>
      <c r="P113" s="190">
        <f t="shared" ca="1" si="36"/>
        <v>8.9945120471624659E-2</v>
      </c>
      <c r="Q113" s="190">
        <f t="shared" ca="1" si="36"/>
        <v>8.8856678048855664E-2</v>
      </c>
      <c r="R113" s="190">
        <f t="shared" ca="1" si="36"/>
        <v>8.9276581933869711E-2</v>
      </c>
      <c r="S113" s="190">
        <f t="shared" ca="1" si="36"/>
        <v>9.1624561118714976E-2</v>
      </c>
      <c r="T113" s="190">
        <f t="shared" ca="1" si="36"/>
        <v>8.854755590375174E-2</v>
      </c>
      <c r="U113" s="190">
        <f t="shared" ca="1" si="36"/>
        <v>9.0385077734396246E-2</v>
      </c>
      <c r="V113" s="190">
        <f t="shared" ca="1" si="36"/>
        <v>9.3385479111224426E-2</v>
      </c>
      <c r="W113" s="190">
        <f t="shared" ca="1" si="36"/>
        <v>9.2107118324666823E-2</v>
      </c>
      <c r="X113" s="190">
        <f t="shared" ca="1" si="36"/>
        <v>8.7301061578357209E-2</v>
      </c>
      <c r="Y113" s="190">
        <f t="shared" ca="1" si="36"/>
        <v>8.5649143911553691E-2</v>
      </c>
      <c r="Z113" s="190">
        <f t="shared" ca="1" si="36"/>
        <v>9.2230639576889664E-2</v>
      </c>
      <c r="AA113" s="190">
        <f t="shared" ca="1" si="36"/>
        <v>8.983597622290887E-2</v>
      </c>
      <c r="AB113" s="190">
        <f t="shared" ca="1" si="36"/>
        <v>8.952732487791018E-2</v>
      </c>
      <c r="AC113" s="190">
        <f t="shared" ca="1" si="36"/>
        <v>8.9578008705736817E-2</v>
      </c>
      <c r="AD113" s="190">
        <f t="shared" ca="1" si="36"/>
        <v>9.5206299954831985E-2</v>
      </c>
      <c r="AE113" s="190">
        <f t="shared" ca="1" si="36"/>
        <v>8.9573772694850951E-2</v>
      </c>
      <c r="AF113" s="190">
        <f t="shared" ca="1" si="36"/>
        <v>8.7334515473208432E-2</v>
      </c>
      <c r="AG113" s="190">
        <f t="shared" ca="1" si="36"/>
        <v>9.0155426048828868E-2</v>
      </c>
      <c r="AH113" s="190">
        <f t="shared" ca="1" si="36"/>
        <v>9.2414317778758692E-2</v>
      </c>
      <c r="AI113" s="190">
        <f t="shared" ca="1" si="36"/>
        <v>9.1942162428540739E-2</v>
      </c>
      <c r="AJ113" s="190">
        <f t="shared" ca="1" si="36"/>
        <v>8.8178424565435759E-2</v>
      </c>
      <c r="AK113" s="190">
        <f t="shared" ca="1" si="36"/>
        <v>9.1413094069086237E-2</v>
      </c>
      <c r="AL113" s="190">
        <f t="shared" ca="1" si="36"/>
        <v>9.0911794079867117E-2</v>
      </c>
      <c r="AM113" s="190">
        <f t="shared" ca="1" si="36"/>
        <v>8.7691457626988045E-2</v>
      </c>
      <c r="AN113" s="264">
        <f t="shared" ca="1" si="24"/>
        <v>9.3385479111224426E-2</v>
      </c>
      <c r="AO113" s="264">
        <f t="shared" ca="1" si="25"/>
        <v>9.2230639576889664E-2</v>
      </c>
      <c r="AP113" s="264">
        <f t="shared" ca="1" si="23"/>
        <v>9.2230639576889664E-2</v>
      </c>
      <c r="AQ113" s="264">
        <f t="shared" ca="1" si="33"/>
        <v>9.2230639576889664E-2</v>
      </c>
      <c r="AR113" s="264">
        <f t="shared" ca="1" si="33"/>
        <v>9.2230639576889664E-2</v>
      </c>
      <c r="AS113" s="264">
        <f t="shared" ca="1" si="26"/>
        <v>9.3385479111224426E-2</v>
      </c>
      <c r="AT113" s="264">
        <f t="shared" ca="1" si="27"/>
        <v>9.2230639576889664E-2</v>
      </c>
      <c r="AU113" s="190"/>
      <c r="AV113" s="190"/>
      <c r="AW113" s="190"/>
      <c r="AX113" s="190"/>
      <c r="AY113" s="190"/>
      <c r="AZ113" s="190"/>
      <c r="BA113" s="190"/>
    </row>
    <row r="114" spans="1:53" s="111" customFormat="1" ht="14.25" x14ac:dyDescent="0.45">
      <c r="A114" s="111">
        <v>6</v>
      </c>
      <c r="B114" s="111">
        <v>252</v>
      </c>
      <c r="C114" s="228"/>
      <c r="D114" s="228"/>
      <c r="E114" s="186" t="s">
        <v>25</v>
      </c>
      <c r="F114" s="175"/>
      <c r="G114" s="269" t="s">
        <v>302</v>
      </c>
      <c r="H114" s="219" t="s">
        <v>182</v>
      </c>
      <c r="I114" s="219" t="s">
        <v>288</v>
      </c>
      <c r="J114" s="190">
        <f t="shared" ca="1" si="34"/>
        <v>2.4811824579831051E-2</v>
      </c>
      <c r="K114" s="190">
        <f t="shared" ca="1" si="36"/>
        <v>2.4659347192837647E-2</v>
      </c>
      <c r="L114" s="190">
        <f t="shared" ca="1" si="36"/>
        <v>2.5410273835266183E-2</v>
      </c>
      <c r="M114" s="190">
        <f t="shared" ca="1" si="36"/>
        <v>2.4611833256086294E-2</v>
      </c>
      <c r="N114" s="190">
        <f t="shared" ca="1" si="36"/>
        <v>2.631395497447105E-2</v>
      </c>
      <c r="O114" s="190">
        <f t="shared" ca="1" si="36"/>
        <v>2.478305762412341E-2</v>
      </c>
      <c r="P114" s="190">
        <f t="shared" ca="1" si="36"/>
        <v>2.4734908129696784E-2</v>
      </c>
      <c r="Q114" s="190">
        <f t="shared" ca="1" si="36"/>
        <v>2.4435586463435313E-2</v>
      </c>
      <c r="R114" s="190">
        <f t="shared" ca="1" si="36"/>
        <v>2.4551060031814176E-2</v>
      </c>
      <c r="S114" s="190">
        <f t="shared" ca="1" si="36"/>
        <v>2.5196754307646622E-2</v>
      </c>
      <c r="T114" s="190">
        <f t="shared" ca="1" si="36"/>
        <v>2.4350577873531731E-2</v>
      </c>
      <c r="U114" s="190">
        <f t="shared" ca="1" si="36"/>
        <v>2.4855896376958966E-2</v>
      </c>
      <c r="V114" s="190">
        <f t="shared" ca="1" si="36"/>
        <v>2.5681006755586721E-2</v>
      </c>
      <c r="W114" s="190">
        <f t="shared" ca="1" si="36"/>
        <v>2.5329457539283382E-2</v>
      </c>
      <c r="X114" s="190">
        <f t="shared" ca="1" si="36"/>
        <v>2.4007791934048235E-2</v>
      </c>
      <c r="Y114" s="190">
        <f t="shared" ca="1" si="36"/>
        <v>2.3553514575677271E-2</v>
      </c>
      <c r="Z114" s="190">
        <f t="shared" ca="1" si="36"/>
        <v>2.5363425883644659E-2</v>
      </c>
      <c r="AA114" s="190">
        <f t="shared" ca="1" si="36"/>
        <v>2.4704893461299941E-2</v>
      </c>
      <c r="AB114" s="190">
        <f t="shared" ca="1" si="36"/>
        <v>2.4620014341425304E-2</v>
      </c>
      <c r="AC114" s="190">
        <f t="shared" ca="1" si="36"/>
        <v>2.4633952394077625E-2</v>
      </c>
      <c r="AD114" s="190">
        <f t="shared" ca="1" si="36"/>
        <v>2.6181732487578799E-2</v>
      </c>
      <c r="AE114" s="190">
        <f t="shared" ca="1" si="36"/>
        <v>2.4632787491084017E-2</v>
      </c>
      <c r="AF114" s="190">
        <f t="shared" ca="1" si="36"/>
        <v>2.4016991755132323E-2</v>
      </c>
      <c r="AG114" s="190">
        <f t="shared" ca="1" si="36"/>
        <v>2.4792742163427937E-2</v>
      </c>
      <c r="AH114" s="190">
        <f t="shared" ca="1" si="36"/>
        <v>2.5413937389158644E-2</v>
      </c>
      <c r="AI114" s="190">
        <f t="shared" ca="1" si="36"/>
        <v>2.528409466784871E-2</v>
      </c>
      <c r="AJ114" s="190">
        <f t="shared" ca="1" si="36"/>
        <v>2.424906675549483E-2</v>
      </c>
      <c r="AK114" s="190">
        <f t="shared" ca="1" si="36"/>
        <v>2.5138600868998717E-2</v>
      </c>
      <c r="AL114" s="190">
        <f t="shared" ca="1" si="36"/>
        <v>2.5000743371963462E-2</v>
      </c>
      <c r="AM114" s="190">
        <f t="shared" ca="1" si="36"/>
        <v>2.4115150847421715E-2</v>
      </c>
      <c r="AN114" s="264">
        <f t="shared" ca="1" si="24"/>
        <v>2.5681006755586721E-2</v>
      </c>
      <c r="AO114" s="264">
        <f t="shared" ca="1" si="25"/>
        <v>2.5363425883644659E-2</v>
      </c>
      <c r="AP114" s="264">
        <f t="shared" ca="1" si="23"/>
        <v>2.5363425883644659E-2</v>
      </c>
      <c r="AQ114" s="264">
        <f t="shared" ca="1" si="33"/>
        <v>2.5363425883644659E-2</v>
      </c>
      <c r="AR114" s="264">
        <f t="shared" ca="1" si="33"/>
        <v>2.5363425883644659E-2</v>
      </c>
      <c r="AS114" s="264">
        <f t="shared" ca="1" si="26"/>
        <v>2.5681006755586721E-2</v>
      </c>
      <c r="AT114" s="264">
        <f t="shared" ca="1" si="27"/>
        <v>2.5363425883644659E-2</v>
      </c>
      <c r="AU114" s="190"/>
      <c r="AV114" s="190"/>
      <c r="AW114" s="190"/>
      <c r="AX114" s="190"/>
      <c r="AY114" s="190"/>
      <c r="AZ114" s="190"/>
      <c r="BA114" s="190"/>
    </row>
    <row r="115" spans="1:53" s="111" customFormat="1" ht="14.25" x14ac:dyDescent="0.45">
      <c r="A115" s="111">
        <v>7</v>
      </c>
      <c r="B115" s="111">
        <v>252</v>
      </c>
      <c r="C115" s="228"/>
      <c r="D115" s="228"/>
      <c r="E115" s="186" t="s">
        <v>26</v>
      </c>
      <c r="F115" s="175"/>
      <c r="G115" s="269" t="s">
        <v>302</v>
      </c>
      <c r="H115" s="219" t="s">
        <v>182</v>
      </c>
      <c r="I115" s="219" t="s">
        <v>288</v>
      </c>
      <c r="J115" s="190">
        <f t="shared" ca="1" si="34"/>
        <v>0.14045570700488866</v>
      </c>
      <c r="K115" s="190">
        <f t="shared" ca="1" si="36"/>
        <v>0.14188481772127096</v>
      </c>
      <c r="L115" s="190">
        <f t="shared" ca="1" si="36"/>
        <v>0.139170289401648</v>
      </c>
      <c r="M115" s="190">
        <f t="shared" ca="1" si="36"/>
        <v>0.14177201209555143</v>
      </c>
      <c r="N115" s="190">
        <f t="shared" ca="1" si="36"/>
        <v>0.13775128233853495</v>
      </c>
      <c r="O115" s="190">
        <f t="shared" ca="1" si="36"/>
        <v>0.14037773042787849</v>
      </c>
      <c r="P115" s="190">
        <f t="shared" ca="1" si="36"/>
        <v>0.14098331672872444</v>
      </c>
      <c r="Q115" s="190">
        <f t="shared" ca="1" si="36"/>
        <v>0.14284616035063172</v>
      </c>
      <c r="R115" s="190">
        <f t="shared" ca="1" si="36"/>
        <v>0.14180545782372159</v>
      </c>
      <c r="S115" s="190">
        <f t="shared" ca="1" si="36"/>
        <v>0.14179691164696057</v>
      </c>
      <c r="T115" s="190">
        <f t="shared" ca="1" si="36"/>
        <v>0.14188621540145774</v>
      </c>
      <c r="U115" s="190">
        <f t="shared" ca="1" si="36"/>
        <v>0.14201783056624992</v>
      </c>
      <c r="V115" s="190">
        <f t="shared" ca="1" si="36"/>
        <v>0.13966848318949915</v>
      </c>
      <c r="W115" s="190">
        <f t="shared" ca="1" si="36"/>
        <v>0.13836718765241121</v>
      </c>
      <c r="X115" s="190">
        <f t="shared" ca="1" si="36"/>
        <v>0.14363916688450284</v>
      </c>
      <c r="Y115" s="190">
        <f t="shared" ca="1" si="36"/>
        <v>0.143094822432562</v>
      </c>
      <c r="Z115" s="190">
        <f t="shared" ca="1" si="36"/>
        <v>0.14087281822319231</v>
      </c>
      <c r="AA115" s="190">
        <f t="shared" ca="1" si="36"/>
        <v>0.1408068530500089</v>
      </c>
      <c r="AB115" s="190">
        <f t="shared" ca="1" si="36"/>
        <v>0.14131200695996052</v>
      </c>
      <c r="AC115" s="190">
        <f t="shared" ca="1" si="36"/>
        <v>0.14119935982393206</v>
      </c>
      <c r="AD115" s="190">
        <f t="shared" ca="1" si="36"/>
        <v>0.13985286324203625</v>
      </c>
      <c r="AE115" s="190">
        <f t="shared" ca="1" si="36"/>
        <v>0.14210600372274809</v>
      </c>
      <c r="AF115" s="190">
        <f t="shared" ca="1" si="36"/>
        <v>0.14228534722104139</v>
      </c>
      <c r="AG115" s="190">
        <f t="shared" ca="1" si="36"/>
        <v>0.14048266791249361</v>
      </c>
      <c r="AH115" s="190">
        <f t="shared" ca="1" si="36"/>
        <v>0.14128969000392283</v>
      </c>
      <c r="AI115" s="190">
        <f t="shared" ca="1" si="36"/>
        <v>0.13873990350444351</v>
      </c>
      <c r="AJ115" s="190">
        <f t="shared" ca="1" si="36"/>
        <v>0.14203632964822283</v>
      </c>
      <c r="AK115" s="190">
        <f t="shared" ca="1" si="36"/>
        <v>0.13971157799084127</v>
      </c>
      <c r="AL115" s="190">
        <f t="shared" ca="1" si="36"/>
        <v>0.13955695944922678</v>
      </c>
      <c r="AM115" s="190">
        <f t="shared" ca="1" si="36"/>
        <v>0.143377922031239</v>
      </c>
      <c r="AN115" s="264">
        <f t="shared" ca="1" si="24"/>
        <v>0.13966848318949915</v>
      </c>
      <c r="AO115" s="264">
        <f t="shared" ca="1" si="25"/>
        <v>0.14087281822319231</v>
      </c>
      <c r="AP115" s="264">
        <f t="shared" ca="1" si="23"/>
        <v>0.14087281822319231</v>
      </c>
      <c r="AQ115" s="264">
        <f t="shared" ca="1" si="33"/>
        <v>0.14087281822319231</v>
      </c>
      <c r="AR115" s="264">
        <f t="shared" ca="1" si="33"/>
        <v>0.14087281822319231</v>
      </c>
      <c r="AS115" s="264">
        <f t="shared" ca="1" si="26"/>
        <v>0.13966848318949915</v>
      </c>
      <c r="AT115" s="264">
        <f t="shared" ca="1" si="27"/>
        <v>0.14087281822319231</v>
      </c>
      <c r="AU115" s="190"/>
      <c r="AV115" s="190"/>
      <c r="AW115" s="190"/>
      <c r="AX115" s="190"/>
      <c r="AY115" s="190"/>
      <c r="AZ115" s="190"/>
      <c r="BA115" s="190"/>
    </row>
    <row r="116" spans="1:53" s="111" customFormat="1" ht="14.25" x14ac:dyDescent="0.45">
      <c r="A116" s="111">
        <v>8</v>
      </c>
      <c r="B116" s="111">
        <v>252</v>
      </c>
      <c r="C116" s="229"/>
      <c r="D116" s="229"/>
      <c r="E116" s="186" t="s">
        <v>27</v>
      </c>
      <c r="F116" s="175"/>
      <c r="G116" s="269" t="s">
        <v>302</v>
      </c>
      <c r="H116" s="219" t="s">
        <v>182</v>
      </c>
      <c r="I116" s="219" t="s">
        <v>288</v>
      </c>
      <c r="J116" s="190">
        <f t="shared" ca="1" si="34"/>
        <v>5.1543378717390342E-2</v>
      </c>
      <c r="K116" s="190">
        <f t="shared" ca="1" si="36"/>
        <v>5.2067823016980173E-2</v>
      </c>
      <c r="L116" s="190">
        <f t="shared" ca="1" si="36"/>
        <v>5.1071665835467156E-2</v>
      </c>
      <c r="M116" s="190">
        <f t="shared" ca="1" si="36"/>
        <v>5.2026426457083087E-2</v>
      </c>
      <c r="N116" s="190">
        <f t="shared" ca="1" si="36"/>
        <v>5.0550929298544947E-2</v>
      </c>
      <c r="O116" s="190">
        <f t="shared" ca="1" si="36"/>
        <v>5.151476345977192E-2</v>
      </c>
      <c r="P116" s="190">
        <f t="shared" ca="1" si="36"/>
        <v>5.1736996964669518E-2</v>
      </c>
      <c r="Q116" s="190">
        <f t="shared" ca="1" si="36"/>
        <v>5.2420609302984124E-2</v>
      </c>
      <c r="R116" s="190">
        <f t="shared" ca="1" si="36"/>
        <v>5.203870011879691E-2</v>
      </c>
      <c r="S116" s="190">
        <f t="shared" ca="1" si="36"/>
        <v>5.2035563907141494E-2</v>
      </c>
      <c r="T116" s="190">
        <f t="shared" ca="1" si="36"/>
        <v>5.2068335927140455E-2</v>
      </c>
      <c r="U116" s="190">
        <f t="shared" ca="1" si="36"/>
        <v>5.2116635070183451E-2</v>
      </c>
      <c r="V116" s="190">
        <f t="shared" ca="1" si="36"/>
        <v>5.1254489243852897E-2</v>
      </c>
      <c r="W116" s="190">
        <f t="shared" ca="1" si="36"/>
        <v>5.0776949597215126E-2</v>
      </c>
      <c r="X116" s="190">
        <f t="shared" ca="1" si="36"/>
        <v>5.2711620875046925E-2</v>
      </c>
      <c r="Y116" s="190">
        <f t="shared" ca="1" si="36"/>
        <v>5.2511861443142016E-2</v>
      </c>
      <c r="Z116" s="190">
        <f t="shared" ca="1" si="36"/>
        <v>5.1696447054382498E-2</v>
      </c>
      <c r="AA116" s="190">
        <f t="shared" ca="1" si="36"/>
        <v>5.1672239651379404E-2</v>
      </c>
      <c r="AB116" s="190">
        <f t="shared" ca="1" si="36"/>
        <v>5.1857617233013034E-2</v>
      </c>
      <c r="AC116" s="190">
        <f t="shared" ca="1" si="36"/>
        <v>5.1816278834470479E-2</v>
      </c>
      <c r="AD116" s="190">
        <f t="shared" ca="1" si="36"/>
        <v>5.1322151648453669E-2</v>
      </c>
      <c r="AE116" s="190">
        <f t="shared" ca="1" si="36"/>
        <v>5.2148992191834165E-2</v>
      </c>
      <c r="AF116" s="190">
        <f t="shared" ca="1" si="36"/>
        <v>5.2214806319648213E-2</v>
      </c>
      <c r="AG116" s="190">
        <f t="shared" ca="1" si="36"/>
        <v>5.1553272628438028E-2</v>
      </c>
      <c r="AH116" s="190">
        <f t="shared" ca="1" si="36"/>
        <v>5.1849427524375345E-2</v>
      </c>
      <c r="AI116" s="190">
        <f t="shared" ca="1" si="36"/>
        <v>5.0913726056676517E-2</v>
      </c>
      <c r="AJ116" s="190">
        <f t="shared" ca="1" si="36"/>
        <v>5.2123423724118469E-2</v>
      </c>
      <c r="AK116" s="190">
        <f t="shared" ca="1" si="36"/>
        <v>5.127030384985002E-2</v>
      </c>
      <c r="AL116" s="190">
        <f t="shared" ca="1" si="36"/>
        <v>5.1213563100633686E-2</v>
      </c>
      <c r="AM116" s="190">
        <f t="shared" ca="1" si="36"/>
        <v>5.2615751204124407E-2</v>
      </c>
      <c r="AN116" s="264">
        <f t="shared" ca="1" si="24"/>
        <v>5.1254489243852897E-2</v>
      </c>
      <c r="AO116" s="264">
        <f t="shared" ca="1" si="25"/>
        <v>5.1696447054382498E-2</v>
      </c>
      <c r="AP116" s="264">
        <f t="shared" ca="1" si="23"/>
        <v>5.1696447054382498E-2</v>
      </c>
      <c r="AQ116" s="264">
        <f t="shared" ca="1" si="33"/>
        <v>5.1696447054382498E-2</v>
      </c>
      <c r="AR116" s="264">
        <f t="shared" ca="1" si="33"/>
        <v>5.1696447054382498E-2</v>
      </c>
      <c r="AS116" s="264">
        <f t="shared" ca="1" si="26"/>
        <v>5.1254489243852897E-2</v>
      </c>
      <c r="AT116" s="264">
        <f t="shared" ca="1" si="27"/>
        <v>5.1696447054382498E-2</v>
      </c>
      <c r="AU116" s="190"/>
      <c r="AV116" s="190"/>
      <c r="AW116" s="190"/>
      <c r="AX116" s="190"/>
      <c r="AY116" s="190"/>
      <c r="AZ116" s="190"/>
      <c r="BA116" s="190"/>
    </row>
    <row r="117" spans="1:53" s="111" customFormat="1" ht="14.25" x14ac:dyDescent="0.45">
      <c r="A117" s="111">
        <v>9</v>
      </c>
      <c r="B117" s="111">
        <v>252</v>
      </c>
      <c r="C117" s="228"/>
      <c r="D117" s="228"/>
      <c r="E117" s="186" t="s">
        <v>28</v>
      </c>
      <c r="F117" s="175"/>
      <c r="G117" s="269" t="s">
        <v>302</v>
      </c>
      <c r="H117" s="219" t="s">
        <v>182</v>
      </c>
      <c r="I117" s="219" t="s">
        <v>288</v>
      </c>
      <c r="J117" s="190">
        <f t="shared" ca="1" si="34"/>
        <v>1.4174429147282345E-2</v>
      </c>
      <c r="K117" s="190">
        <f t="shared" ca="1" si="36"/>
        <v>1.4318651329669549E-2</v>
      </c>
      <c r="L117" s="190">
        <f t="shared" ca="1" si="36"/>
        <v>1.4044708104753469E-2</v>
      </c>
      <c r="M117" s="190">
        <f t="shared" ca="1" si="36"/>
        <v>1.4307267275697852E-2</v>
      </c>
      <c r="N117" s="190">
        <f t="shared" ca="1" si="36"/>
        <v>1.3901505557099861E-2</v>
      </c>
      <c r="O117" s="190">
        <f t="shared" ca="1" si="36"/>
        <v>1.416655995143728E-2</v>
      </c>
      <c r="P117" s="190">
        <f t="shared" ca="1" si="36"/>
        <v>1.4227674165284119E-2</v>
      </c>
      <c r="Q117" s="190">
        <f t="shared" ca="1" si="36"/>
        <v>1.4415667558320635E-2</v>
      </c>
      <c r="R117" s="190">
        <f t="shared" ca="1" si="36"/>
        <v>1.4310642532669152E-2</v>
      </c>
      <c r="S117" s="190">
        <f t="shared" ca="1" si="36"/>
        <v>1.430978007446391E-2</v>
      </c>
      <c r="T117" s="190">
        <f t="shared" ca="1" si="36"/>
        <v>1.4318792379963627E-2</v>
      </c>
      <c r="U117" s="190">
        <f t="shared" ca="1" si="36"/>
        <v>1.433207464430045E-2</v>
      </c>
      <c r="V117" s="190">
        <f t="shared" ca="1" si="36"/>
        <v>1.4094984542059548E-2</v>
      </c>
      <c r="W117" s="190">
        <f t="shared" ca="1" si="36"/>
        <v>1.3963661139234158E-2</v>
      </c>
      <c r="X117" s="190">
        <f t="shared" ca="1" si="36"/>
        <v>1.4495695740637905E-2</v>
      </c>
      <c r="Y117" s="190">
        <f t="shared" ca="1" si="36"/>
        <v>1.4440761896864055E-2</v>
      </c>
      <c r="Z117" s="190">
        <f t="shared" ca="1" si="36"/>
        <v>1.4216522939955189E-2</v>
      </c>
      <c r="AA117" s="190">
        <f t="shared" ca="1" si="36"/>
        <v>1.4209865904129338E-2</v>
      </c>
      <c r="AB117" s="190">
        <f t="shared" ca="1" si="36"/>
        <v>1.4260844739078588E-2</v>
      </c>
      <c r="AC117" s="190">
        <f t="shared" ca="1" si="36"/>
        <v>1.4249476679479381E-2</v>
      </c>
      <c r="AD117" s="190">
        <f t="shared" ca="1" si="36"/>
        <v>1.4113591703324758E-2</v>
      </c>
      <c r="AE117" s="190">
        <f t="shared" ca="1" si="36"/>
        <v>1.4340972852754395E-2</v>
      </c>
      <c r="AF117" s="190">
        <f t="shared" ca="1" si="36"/>
        <v>1.4359071737903259E-2</v>
      </c>
      <c r="AG117" s="190">
        <f t="shared" ca="1" si="36"/>
        <v>1.4177149972820458E-2</v>
      </c>
      <c r="AH117" s="190">
        <f t="shared" ca="1" si="36"/>
        <v>1.4258592569203222E-2</v>
      </c>
      <c r="AI117" s="190">
        <f t="shared" ca="1" si="36"/>
        <v>1.4001274665586042E-2</v>
      </c>
      <c r="AJ117" s="190">
        <f t="shared" ca="1" si="36"/>
        <v>1.433394152413258E-2</v>
      </c>
      <c r="AK117" s="190">
        <f t="shared" ca="1" si="36"/>
        <v>1.4099333558708755E-2</v>
      </c>
      <c r="AL117" s="190">
        <f t="shared" ca="1" si="36"/>
        <v>1.4083729852674264E-2</v>
      </c>
      <c r="AM117" s="190">
        <f t="shared" ca="1" si="36"/>
        <v>1.4469331581134212E-2</v>
      </c>
      <c r="AN117" s="264">
        <f t="shared" ca="1" si="24"/>
        <v>1.4094984542059548E-2</v>
      </c>
      <c r="AO117" s="264">
        <f t="shared" ca="1" si="25"/>
        <v>1.4216522939955189E-2</v>
      </c>
      <c r="AP117" s="264">
        <f t="shared" ca="1" si="23"/>
        <v>1.4216522939955189E-2</v>
      </c>
      <c r="AQ117" s="264">
        <f t="shared" ca="1" si="33"/>
        <v>1.4216522939955189E-2</v>
      </c>
      <c r="AR117" s="264">
        <f t="shared" ca="1" si="33"/>
        <v>1.4216522939955189E-2</v>
      </c>
      <c r="AS117" s="264">
        <f t="shared" ca="1" si="26"/>
        <v>1.4094984542059548E-2</v>
      </c>
      <c r="AT117" s="264">
        <f t="shared" ca="1" si="27"/>
        <v>1.4216522939955189E-2</v>
      </c>
      <c r="AU117" s="190"/>
      <c r="AV117" s="190"/>
      <c r="AW117" s="190"/>
      <c r="AX117" s="190"/>
      <c r="AY117" s="190"/>
      <c r="AZ117" s="190"/>
      <c r="BA117" s="190"/>
    </row>
    <row r="118" spans="1:53" s="111" customFormat="1" ht="14.25" x14ac:dyDescent="0.45">
      <c r="A118" s="111">
        <v>10</v>
      </c>
      <c r="B118" s="111">
        <v>252</v>
      </c>
      <c r="C118" s="228"/>
      <c r="D118" s="228"/>
      <c r="E118" s="186" t="s">
        <v>29</v>
      </c>
      <c r="F118" s="175"/>
      <c r="G118" s="269" t="s">
        <v>302</v>
      </c>
      <c r="H118" s="219" t="s">
        <v>182</v>
      </c>
      <c r="I118" s="219" t="s">
        <v>288</v>
      </c>
      <c r="J118" s="190">
        <f t="shared" ca="1" si="34"/>
        <v>0.15546774368113242</v>
      </c>
      <c r="K118" s="190">
        <f t="shared" ca="1" si="36"/>
        <v>0.15598931663814181</v>
      </c>
      <c r="L118" s="190">
        <f t="shared" ca="1" si="36"/>
        <v>0.15342830718156372</v>
      </c>
      <c r="M118" s="190">
        <f t="shared" ca="1" si="36"/>
        <v>0.1561039994117451</v>
      </c>
      <c r="N118" s="190">
        <f t="shared" ca="1" si="36"/>
        <v>0.15328124999999998</v>
      </c>
      <c r="O118" s="190">
        <f t="shared" ca="1" si="36"/>
        <v>0.15558725904179643</v>
      </c>
      <c r="P118" s="190">
        <f t="shared" ca="1" si="36"/>
        <v>0.15565415209639089</v>
      </c>
      <c r="Q118" s="190">
        <f t="shared" ca="1" si="36"/>
        <v>0.15680963219291638</v>
      </c>
      <c r="R118" s="190">
        <f t="shared" ca="1" si="36"/>
        <v>0.1559073800331191</v>
      </c>
      <c r="S118" s="190">
        <f t="shared" ca="1" si="36"/>
        <v>0.15380364427894797</v>
      </c>
      <c r="T118" s="190">
        <f t="shared" ca="1" si="36"/>
        <v>0.15756248842381088</v>
      </c>
      <c r="U118" s="190">
        <f t="shared" ca="1" si="36"/>
        <v>0.1548729234289517</v>
      </c>
      <c r="V118" s="190">
        <f t="shared" ca="1" si="36"/>
        <v>0.15331827930958389</v>
      </c>
      <c r="W118" s="190">
        <f t="shared" ca="1" si="36"/>
        <v>0.15366706385920859</v>
      </c>
      <c r="X118" s="190">
        <f t="shared" ca="1" si="36"/>
        <v>0.15960354473680227</v>
      </c>
      <c r="Y118" s="190">
        <f t="shared" ca="1" si="36"/>
        <v>0.16395028440445489</v>
      </c>
      <c r="Z118" s="190">
        <f t="shared" ca="1" si="36"/>
        <v>0.15369675509455444</v>
      </c>
      <c r="AA118" s="190">
        <f t="shared" ca="1" si="36"/>
        <v>0.15546998276736099</v>
      </c>
      <c r="AB118" s="190">
        <f t="shared" ca="1" si="36"/>
        <v>0.15636132926647667</v>
      </c>
      <c r="AC118" s="190">
        <f t="shared" ca="1" si="36"/>
        <v>0.15566297189780748</v>
      </c>
      <c r="AD118" s="190">
        <f t="shared" ca="1" si="36"/>
        <v>0.15328124999999998</v>
      </c>
      <c r="AE118" s="190">
        <f t="shared" ca="1" si="36"/>
        <v>0.15607548557677398</v>
      </c>
      <c r="AF118" s="190">
        <f t="shared" ca="1" si="36"/>
        <v>0.16036321912992449</v>
      </c>
      <c r="AG118" s="190">
        <f t="shared" ca="1" si="36"/>
        <v>0.15528381096832461</v>
      </c>
      <c r="AH118" s="190">
        <f t="shared" ca="1" si="36"/>
        <v>0.1536526801674104</v>
      </c>
      <c r="AI118" s="190">
        <f t="shared" ca="1" si="36"/>
        <v>0.15376353762924022</v>
      </c>
      <c r="AJ118" s="190">
        <f t="shared" ca="1" si="36"/>
        <v>0.15837953372194352</v>
      </c>
      <c r="AK118" s="190">
        <f t="shared" ca="1" si="36"/>
        <v>0.15398149924223417</v>
      </c>
      <c r="AL118" s="190">
        <f t="shared" ca="1" si="36"/>
        <v>0.15468841684050319</v>
      </c>
      <c r="AM118" s="190">
        <f t="shared" ca="1" si="36"/>
        <v>0.15910955544710792</v>
      </c>
      <c r="AN118" s="264">
        <f t="shared" ca="1" si="24"/>
        <v>0.15331827930958389</v>
      </c>
      <c r="AO118" s="264">
        <f t="shared" ca="1" si="25"/>
        <v>0.15369675509455444</v>
      </c>
      <c r="AP118" s="264">
        <f t="shared" ca="1" si="23"/>
        <v>0.15369675509455444</v>
      </c>
      <c r="AQ118" s="264">
        <f t="shared" ca="1" si="33"/>
        <v>0.15369675509455444</v>
      </c>
      <c r="AR118" s="264">
        <f t="shared" ca="1" si="33"/>
        <v>0.15369675509455444</v>
      </c>
      <c r="AS118" s="264">
        <f t="shared" ca="1" si="26"/>
        <v>0.15331827930958389</v>
      </c>
      <c r="AT118" s="264">
        <f t="shared" ca="1" si="27"/>
        <v>0.15369675509455444</v>
      </c>
      <c r="AU118" s="190"/>
      <c r="AV118" s="190"/>
      <c r="AW118" s="190"/>
      <c r="AX118" s="190"/>
      <c r="AY118" s="190"/>
      <c r="AZ118" s="190"/>
      <c r="BA118" s="190"/>
    </row>
    <row r="119" spans="1:53" s="111" customFormat="1" ht="14.25" x14ac:dyDescent="0.45">
      <c r="A119" s="111">
        <v>11</v>
      </c>
      <c r="B119" s="111">
        <v>252</v>
      </c>
      <c r="C119" s="228"/>
      <c r="D119" s="228"/>
      <c r="E119" s="186" t="s">
        <v>30</v>
      </c>
      <c r="F119" s="175"/>
      <c r="G119" s="269" t="s">
        <v>302</v>
      </c>
      <c r="H119" s="219" t="s">
        <v>182</v>
      </c>
      <c r="I119" s="219" t="s">
        <v>288</v>
      </c>
      <c r="J119" s="190">
        <f t="shared" ca="1" si="34"/>
        <v>5.7052383002250434E-2</v>
      </c>
      <c r="K119" s="190">
        <f t="shared" ca="1" si="36"/>
        <v>5.7243785922253869E-2</v>
      </c>
      <c r="L119" s="190">
        <f t="shared" ca="1" si="36"/>
        <v>5.6303965938188524E-2</v>
      </c>
      <c r="M119" s="190">
        <f t="shared" ca="1" si="36"/>
        <v>5.7285871343759676E-2</v>
      </c>
      <c r="N119" s="190">
        <f t="shared" ca="1" si="36"/>
        <v>5.6249999999999994E-2</v>
      </c>
      <c r="O119" s="190">
        <f t="shared" ca="1" si="36"/>
        <v>5.709624185020052E-2</v>
      </c>
      <c r="P119" s="190">
        <f t="shared" ca="1" si="36"/>
        <v>5.7120789760143439E-2</v>
      </c>
      <c r="Q119" s="190">
        <f t="shared" ca="1" si="36"/>
        <v>5.7544819153363812E-2</v>
      </c>
      <c r="R119" s="190">
        <f t="shared" ca="1" si="36"/>
        <v>5.7213717443346468E-2</v>
      </c>
      <c r="S119" s="190">
        <f t="shared" ca="1" si="36"/>
        <v>5.6441704322549718E-2</v>
      </c>
      <c r="T119" s="190">
        <f t="shared" ca="1" si="36"/>
        <v>5.7821096669288391E-2</v>
      </c>
      <c r="U119" s="190">
        <f t="shared" ref="K119:AM128" ca="1" si="37">INDIRECT(ADDRESS($B119,$A119,,,U$3))</f>
        <v>5.683410034089971E-2</v>
      </c>
      <c r="V119" s="190">
        <f t="shared" ca="1" si="37"/>
        <v>5.6263588737461984E-2</v>
      </c>
      <c r="W119" s="190">
        <f t="shared" ca="1" si="37"/>
        <v>5.6391583067599477E-2</v>
      </c>
      <c r="X119" s="190">
        <f t="shared" ca="1" si="37"/>
        <v>5.8570108160294412E-2</v>
      </c>
      <c r="Y119" s="190">
        <f t="shared" ca="1" si="37"/>
        <v>6.0165241983286197E-2</v>
      </c>
      <c r="Z119" s="190">
        <f t="shared" ca="1" si="37"/>
        <v>5.6402478933781447E-2</v>
      </c>
      <c r="AA119" s="190">
        <f t="shared" ca="1" si="37"/>
        <v>5.7053204685270087E-2</v>
      </c>
      <c r="AB119" s="190">
        <f t="shared" ca="1" si="37"/>
        <v>5.7380304317973092E-2</v>
      </c>
      <c r="AC119" s="190">
        <f t="shared" ca="1" si="37"/>
        <v>5.7124026384516496E-2</v>
      </c>
      <c r="AD119" s="190">
        <f t="shared" ca="1" si="37"/>
        <v>5.6249999999999994E-2</v>
      </c>
      <c r="AE119" s="190">
        <f t="shared" ca="1" si="37"/>
        <v>5.7275407551109714E-2</v>
      </c>
      <c r="AF119" s="190">
        <f t="shared" ca="1" si="37"/>
        <v>5.8848887754100736E-2</v>
      </c>
      <c r="AG119" s="190">
        <f t="shared" ca="1" si="37"/>
        <v>5.6984884759018195E-2</v>
      </c>
      <c r="AH119" s="190">
        <f t="shared" ca="1" si="37"/>
        <v>5.6386304648590978E-2</v>
      </c>
      <c r="AI119" s="190">
        <f t="shared" ca="1" si="37"/>
        <v>5.642698628595972E-2</v>
      </c>
      <c r="AJ119" s="190">
        <f t="shared" ca="1" si="37"/>
        <v>5.8120929806217816E-2</v>
      </c>
      <c r="AK119" s="190">
        <f t="shared" ca="1" si="37"/>
        <v>5.6506972198985018E-2</v>
      </c>
      <c r="AL119" s="190">
        <f t="shared" ca="1" si="37"/>
        <v>5.676639150110209E-2</v>
      </c>
      <c r="AM119" s="190">
        <f t="shared" ca="1" si="37"/>
        <v>5.838882768701209E-2</v>
      </c>
      <c r="AN119" s="264">
        <f t="shared" ca="1" si="24"/>
        <v>5.6263588737461984E-2</v>
      </c>
      <c r="AO119" s="264">
        <f t="shared" ca="1" si="25"/>
        <v>5.6402478933781447E-2</v>
      </c>
      <c r="AP119" s="264">
        <f t="shared" ca="1" si="23"/>
        <v>5.6402478933781447E-2</v>
      </c>
      <c r="AQ119" s="264">
        <f t="shared" ca="1" si="33"/>
        <v>5.6402478933781447E-2</v>
      </c>
      <c r="AR119" s="264">
        <f t="shared" ca="1" si="33"/>
        <v>5.6402478933781447E-2</v>
      </c>
      <c r="AS119" s="264">
        <f t="shared" ca="1" si="26"/>
        <v>5.6263588737461984E-2</v>
      </c>
      <c r="AT119" s="264">
        <f t="shared" ca="1" si="27"/>
        <v>5.6402478933781447E-2</v>
      </c>
      <c r="AU119" s="190"/>
      <c r="AV119" s="190"/>
      <c r="AW119" s="190"/>
      <c r="AX119" s="190"/>
      <c r="AY119" s="190"/>
      <c r="AZ119" s="190"/>
      <c r="BA119" s="190"/>
    </row>
    <row r="120" spans="1:53" s="111" customFormat="1" ht="14.25" x14ac:dyDescent="0.45">
      <c r="A120" s="111">
        <v>12</v>
      </c>
      <c r="B120" s="111">
        <v>252</v>
      </c>
      <c r="C120" s="228"/>
      <c r="D120" s="228"/>
      <c r="E120" s="186" t="s">
        <v>31</v>
      </c>
      <c r="F120" s="175"/>
      <c r="G120" s="269" t="s">
        <v>302</v>
      </c>
      <c r="H120" s="219" t="s">
        <v>182</v>
      </c>
      <c r="I120" s="219" t="s">
        <v>288</v>
      </c>
      <c r="J120" s="190">
        <f t="shared" ca="1" si="34"/>
        <v>1.5689405325618869E-2</v>
      </c>
      <c r="K120" s="190">
        <f t="shared" ca="1" si="37"/>
        <v>1.5742041128619814E-2</v>
      </c>
      <c r="L120" s="190">
        <f t="shared" ca="1" si="37"/>
        <v>1.5483590633001846E-2</v>
      </c>
      <c r="M120" s="190">
        <f t="shared" ca="1" si="37"/>
        <v>1.5753614619533909E-2</v>
      </c>
      <c r="N120" s="190">
        <f t="shared" ca="1" si="37"/>
        <v>1.546875E-2</v>
      </c>
      <c r="O120" s="190">
        <f t="shared" ca="1" si="37"/>
        <v>1.5701466508805145E-2</v>
      </c>
      <c r="P120" s="190">
        <f t="shared" ca="1" si="37"/>
        <v>1.5708217184039447E-2</v>
      </c>
      <c r="Q120" s="190">
        <f t="shared" ca="1" si="37"/>
        <v>1.582482526717505E-2</v>
      </c>
      <c r="R120" s="190">
        <f t="shared" ca="1" si="37"/>
        <v>1.573377229692028E-2</v>
      </c>
      <c r="S120" s="190">
        <f t="shared" ca="1" si="37"/>
        <v>1.5521468688701174E-2</v>
      </c>
      <c r="T120" s="190">
        <f t="shared" ca="1" si="37"/>
        <v>1.5900801584054311E-2</v>
      </c>
      <c r="U120" s="190">
        <f t="shared" ca="1" si="37"/>
        <v>1.5629377593747419E-2</v>
      </c>
      <c r="V120" s="190">
        <f t="shared" ca="1" si="37"/>
        <v>1.5472486902802047E-2</v>
      </c>
      <c r="W120" s="190">
        <f t="shared" ca="1" si="37"/>
        <v>1.5507685343589858E-2</v>
      </c>
      <c r="X120" s="190">
        <f t="shared" ca="1" si="37"/>
        <v>1.6106779744080965E-2</v>
      </c>
      <c r="Y120" s="190">
        <f t="shared" ca="1" si="37"/>
        <v>1.6545441545403706E-2</v>
      </c>
      <c r="Z120" s="190">
        <f t="shared" ca="1" si="37"/>
        <v>1.5510681706789898E-2</v>
      </c>
      <c r="AA120" s="190">
        <f t="shared" ca="1" si="37"/>
        <v>1.5689631288449274E-2</v>
      </c>
      <c r="AB120" s="190">
        <f t="shared" ca="1" si="37"/>
        <v>1.5779583687442599E-2</v>
      </c>
      <c r="AC120" s="190">
        <f t="shared" ca="1" si="37"/>
        <v>1.5709107255742039E-2</v>
      </c>
      <c r="AD120" s="190">
        <f t="shared" ca="1" si="37"/>
        <v>1.546875E-2</v>
      </c>
      <c r="AE120" s="190">
        <f t="shared" ca="1" si="37"/>
        <v>1.5750737076555173E-2</v>
      </c>
      <c r="AF120" s="190">
        <f t="shared" ca="1" si="37"/>
        <v>1.6183444132377704E-2</v>
      </c>
      <c r="AG120" s="190">
        <f t="shared" ca="1" si="37"/>
        <v>1.5670843308730004E-2</v>
      </c>
      <c r="AH120" s="190">
        <f t="shared" ca="1" si="37"/>
        <v>1.5506233778362521E-2</v>
      </c>
      <c r="AI120" s="190">
        <f t="shared" ca="1" si="37"/>
        <v>1.5517421228638924E-2</v>
      </c>
      <c r="AJ120" s="190">
        <f t="shared" ca="1" si="37"/>
        <v>1.59832556967099E-2</v>
      </c>
      <c r="AK120" s="190">
        <f t="shared" ca="1" si="37"/>
        <v>1.5539417354720881E-2</v>
      </c>
      <c r="AL120" s="190">
        <f t="shared" ca="1" si="37"/>
        <v>1.5610757662803076E-2</v>
      </c>
      <c r="AM120" s="190">
        <f t="shared" ca="1" si="37"/>
        <v>1.6056927613928323E-2</v>
      </c>
      <c r="AN120" s="264">
        <f t="shared" ca="1" si="24"/>
        <v>1.5472486902802047E-2</v>
      </c>
      <c r="AO120" s="264">
        <f t="shared" ca="1" si="25"/>
        <v>1.5510681706789898E-2</v>
      </c>
      <c r="AP120" s="264">
        <f t="shared" ca="1" si="23"/>
        <v>1.5510681706789898E-2</v>
      </c>
      <c r="AQ120" s="264">
        <f t="shared" ca="1" si="33"/>
        <v>1.5510681706789898E-2</v>
      </c>
      <c r="AR120" s="264">
        <f t="shared" ca="1" si="33"/>
        <v>1.5510681706789898E-2</v>
      </c>
      <c r="AS120" s="264">
        <f t="shared" ca="1" si="26"/>
        <v>1.5472486902802047E-2</v>
      </c>
      <c r="AT120" s="264">
        <f t="shared" ca="1" si="27"/>
        <v>1.5510681706789898E-2</v>
      </c>
      <c r="AU120" s="190"/>
      <c r="AV120" s="190"/>
      <c r="AW120" s="190"/>
      <c r="AX120" s="190"/>
      <c r="AY120" s="190"/>
      <c r="AZ120" s="190"/>
      <c r="BA120" s="190"/>
    </row>
    <row r="121" spans="1:53" s="111" customFormat="1" ht="14.25" x14ac:dyDescent="0.45">
      <c r="A121" s="111">
        <v>13</v>
      </c>
      <c r="B121" s="111">
        <v>252</v>
      </c>
      <c r="C121" s="228"/>
      <c r="D121" s="228"/>
      <c r="E121" s="186" t="s">
        <v>32</v>
      </c>
      <c r="F121" s="175"/>
      <c r="G121" s="269" t="s">
        <v>302</v>
      </c>
      <c r="H121" s="219" t="s">
        <v>182</v>
      </c>
      <c r="I121" s="219" t="s">
        <v>288</v>
      </c>
      <c r="J121" s="190">
        <f t="shared" ca="1" si="34"/>
        <v>0.13946392393201668</v>
      </c>
      <c r="K121" s="190">
        <f t="shared" ca="1" si="37"/>
        <v>0.13902415254792333</v>
      </c>
      <c r="L121" s="190">
        <f t="shared" ca="1" si="37"/>
        <v>0.13685868995824152</v>
      </c>
      <c r="M121" s="190">
        <f t="shared" ca="1" si="37"/>
        <v>0.13949309531875748</v>
      </c>
      <c r="N121" s="190">
        <f t="shared" ca="1" si="37"/>
        <v>0.12947009564170642</v>
      </c>
      <c r="O121" s="190">
        <f t="shared" ca="1" si="37"/>
        <v>0.13970743952764772</v>
      </c>
      <c r="P121" s="190">
        <f t="shared" ca="1" si="37"/>
        <v>0.13951207788970749</v>
      </c>
      <c r="Q121" s="190">
        <f t="shared" ca="1" si="37"/>
        <v>0.13945975977332012</v>
      </c>
      <c r="R121" s="190">
        <f t="shared" ca="1" si="37"/>
        <v>0.14025847637336428</v>
      </c>
      <c r="S121" s="190">
        <f t="shared" ca="1" si="37"/>
        <v>0.13597251502559315</v>
      </c>
      <c r="T121" s="190">
        <f t="shared" ca="1" si="37"/>
        <v>0.14050920633700784</v>
      </c>
      <c r="U121" s="190">
        <f t="shared" ca="1" si="37"/>
        <v>0.13805990917856861</v>
      </c>
      <c r="V121" s="190">
        <f t="shared" ca="1" si="37"/>
        <v>0.1337878069228304</v>
      </c>
      <c r="W121" s="190">
        <f t="shared" ca="1" si="37"/>
        <v>0.13822385105366311</v>
      </c>
      <c r="X121" s="190">
        <f t="shared" ca="1" si="37"/>
        <v>0.14011189557767145</v>
      </c>
      <c r="Y121" s="190">
        <f t="shared" ca="1" si="37"/>
        <v>0.14081097600399928</v>
      </c>
      <c r="Z121" s="190">
        <f t="shared" ca="1" si="37"/>
        <v>0.13535193383522887</v>
      </c>
      <c r="AA121" s="190">
        <f t="shared" ca="1" si="37"/>
        <v>0.14017012897520342</v>
      </c>
      <c r="AB121" s="190">
        <f t="shared" ca="1" si="37"/>
        <v>0.13961470348125754</v>
      </c>
      <c r="AC121" s="190">
        <f t="shared" ca="1" si="37"/>
        <v>0.14028759455512765</v>
      </c>
      <c r="AD121" s="190">
        <f t="shared" ca="1" si="37"/>
        <v>0.12867871938104658</v>
      </c>
      <c r="AE121" s="190">
        <f t="shared" ca="1" si="37"/>
        <v>0.13897998010700907</v>
      </c>
      <c r="AF121" s="190">
        <f t="shared" ca="1" si="37"/>
        <v>0.14061487898454114</v>
      </c>
      <c r="AG121" s="190">
        <f t="shared" ca="1" si="37"/>
        <v>0.13980998513612311</v>
      </c>
      <c r="AH121" s="190">
        <f t="shared" ca="1" si="37"/>
        <v>0.13447861388154927</v>
      </c>
      <c r="AI121" s="190">
        <f t="shared" ca="1" si="37"/>
        <v>0.13820416624854268</v>
      </c>
      <c r="AJ121" s="190">
        <f t="shared" ca="1" si="37"/>
        <v>0.14054792968902122</v>
      </c>
      <c r="AK121" s="190">
        <f t="shared" ca="1" si="37"/>
        <v>0.13845624142866453</v>
      </c>
      <c r="AL121" s="190">
        <f t="shared" ca="1" si="37"/>
        <v>0.13926998484263209</v>
      </c>
      <c r="AM121" s="190">
        <f t="shared" ca="1" si="37"/>
        <v>0.1398033004881106</v>
      </c>
      <c r="AN121" s="264">
        <f t="shared" ca="1" si="24"/>
        <v>0.1337878069228304</v>
      </c>
      <c r="AO121" s="264">
        <f t="shared" ca="1" si="25"/>
        <v>0.13535193383522887</v>
      </c>
      <c r="AP121" s="264">
        <f t="shared" ca="1" si="23"/>
        <v>0.13535193383522887</v>
      </c>
      <c r="AQ121" s="264">
        <f t="shared" ca="1" si="33"/>
        <v>0.13535193383522887</v>
      </c>
      <c r="AR121" s="264">
        <f t="shared" ca="1" si="33"/>
        <v>0.13535193383522887</v>
      </c>
      <c r="AS121" s="264">
        <f t="shared" ca="1" si="26"/>
        <v>0.1337878069228304</v>
      </c>
      <c r="AT121" s="264">
        <f t="shared" ca="1" si="27"/>
        <v>0.13535193383522887</v>
      </c>
      <c r="AU121" s="190"/>
      <c r="AV121" s="190"/>
      <c r="AW121" s="190"/>
      <c r="AX121" s="190"/>
      <c r="AY121" s="190"/>
      <c r="AZ121" s="190"/>
      <c r="BA121" s="190"/>
    </row>
    <row r="122" spans="1:53" s="111" customFormat="1" ht="14.25" x14ac:dyDescent="0.45">
      <c r="A122" s="111">
        <v>14</v>
      </c>
      <c r="B122" s="111">
        <v>252</v>
      </c>
      <c r="C122" s="228"/>
      <c r="D122" s="228"/>
      <c r="E122" s="186" t="s">
        <v>33</v>
      </c>
      <c r="F122" s="175"/>
      <c r="G122" s="269" t="s">
        <v>302</v>
      </c>
      <c r="H122" s="219" t="s">
        <v>182</v>
      </c>
      <c r="I122" s="219" t="s">
        <v>288</v>
      </c>
      <c r="J122" s="190">
        <f t="shared" ca="1" si="34"/>
        <v>5.1179421626428134E-2</v>
      </c>
      <c r="K122" s="190">
        <f t="shared" ca="1" si="37"/>
        <v>5.1018037632265437E-2</v>
      </c>
      <c r="L122" s="190">
        <f t="shared" ca="1" si="37"/>
        <v>5.022337246174001E-2</v>
      </c>
      <c r="M122" s="190">
        <f t="shared" ca="1" si="37"/>
        <v>5.1190126722479801E-2</v>
      </c>
      <c r="N122" s="190">
        <f t="shared" ca="1" si="37"/>
        <v>4.7511961703378514E-2</v>
      </c>
      <c r="O122" s="190">
        <f t="shared" ca="1" si="37"/>
        <v>5.126878514776062E-2</v>
      </c>
      <c r="P122" s="190">
        <f t="shared" ca="1" si="37"/>
        <v>5.1197092803562376E-2</v>
      </c>
      <c r="Q122" s="190">
        <f t="shared" ca="1" si="37"/>
        <v>5.1177893494796366E-2</v>
      </c>
      <c r="R122" s="190">
        <f t="shared" ca="1" si="37"/>
        <v>5.147100050398689E-2</v>
      </c>
      <c r="S122" s="190">
        <f t="shared" ca="1" si="37"/>
        <v>4.9898170651593812E-2</v>
      </c>
      <c r="T122" s="190">
        <f t="shared" ca="1" si="37"/>
        <v>5.1563011499819393E-2</v>
      </c>
      <c r="U122" s="190">
        <f t="shared" ca="1" si="37"/>
        <v>5.0664186854520593E-2</v>
      </c>
      <c r="V122" s="190">
        <f t="shared" ca="1" si="37"/>
        <v>4.9096442907460701E-2</v>
      </c>
      <c r="W122" s="190">
        <f t="shared" ca="1" si="37"/>
        <v>5.0724349010518574E-2</v>
      </c>
      <c r="X122" s="190">
        <f t="shared" ca="1" si="37"/>
        <v>5.1417209386301455E-2</v>
      </c>
      <c r="Y122" s="190">
        <f t="shared" ca="1" si="37"/>
        <v>5.1673752662018083E-2</v>
      </c>
      <c r="Z122" s="190">
        <f t="shared" ca="1" si="37"/>
        <v>4.9670434434946384E-2</v>
      </c>
      <c r="AA122" s="190">
        <f t="shared" ca="1" si="37"/>
        <v>5.1438579440441619E-2</v>
      </c>
      <c r="AB122" s="190">
        <f t="shared" ca="1" si="37"/>
        <v>5.1234753571103686E-2</v>
      </c>
      <c r="AC122" s="190">
        <f t="shared" ca="1" si="37"/>
        <v>5.1481686075276201E-2</v>
      </c>
      <c r="AD122" s="190">
        <f t="shared" ca="1" si="37"/>
        <v>4.7221548396714337E-2</v>
      </c>
      <c r="AE122" s="190">
        <f t="shared" ca="1" si="37"/>
        <v>5.1001827562205164E-2</v>
      </c>
      <c r="AF122" s="190">
        <f t="shared" ca="1" si="37"/>
        <v>5.1601790453042626E-2</v>
      </c>
      <c r="AG122" s="190">
        <f t="shared" ca="1" si="37"/>
        <v>5.1306416563714902E-2</v>
      </c>
      <c r="AH122" s="190">
        <f t="shared" ca="1" si="37"/>
        <v>4.9349950048274971E-2</v>
      </c>
      <c r="AI122" s="190">
        <f t="shared" ca="1" si="37"/>
        <v>5.0717125228822997E-2</v>
      </c>
      <c r="AJ122" s="190">
        <f t="shared" ca="1" si="37"/>
        <v>5.1577221904227963E-2</v>
      </c>
      <c r="AK122" s="190">
        <f t="shared" ca="1" si="37"/>
        <v>5.0809629882078725E-2</v>
      </c>
      <c r="AL122" s="190">
        <f t="shared" ca="1" si="37"/>
        <v>5.1108251318397094E-2</v>
      </c>
      <c r="AM122" s="190">
        <f t="shared" ca="1" si="37"/>
        <v>5.130396348187545E-2</v>
      </c>
      <c r="AN122" s="264">
        <f t="shared" ca="1" si="24"/>
        <v>4.9096442907460701E-2</v>
      </c>
      <c r="AO122" s="264">
        <f t="shared" ca="1" si="25"/>
        <v>4.9670434434946384E-2</v>
      </c>
      <c r="AP122" s="264">
        <f t="shared" ca="1" si="23"/>
        <v>4.9670434434946384E-2</v>
      </c>
      <c r="AQ122" s="264">
        <f t="shared" ca="1" si="33"/>
        <v>4.9670434434946384E-2</v>
      </c>
      <c r="AR122" s="264">
        <f t="shared" ca="1" si="33"/>
        <v>4.9670434434946384E-2</v>
      </c>
      <c r="AS122" s="264">
        <f t="shared" ca="1" si="26"/>
        <v>4.9096442907460701E-2</v>
      </c>
      <c r="AT122" s="264">
        <f t="shared" ca="1" si="27"/>
        <v>4.9670434434946384E-2</v>
      </c>
      <c r="AU122" s="190"/>
      <c r="AV122" s="190"/>
      <c r="AW122" s="190"/>
      <c r="AX122" s="190"/>
      <c r="AY122" s="190"/>
      <c r="AZ122" s="190"/>
      <c r="BA122" s="190"/>
    </row>
    <row r="123" spans="1:53" s="111" customFormat="1" ht="14.25" x14ac:dyDescent="0.45">
      <c r="A123" s="111">
        <v>15</v>
      </c>
      <c r="B123" s="111">
        <v>252</v>
      </c>
      <c r="C123" s="228"/>
      <c r="D123" s="228"/>
      <c r="E123" s="186" t="s">
        <v>34</v>
      </c>
      <c r="F123" s="175"/>
      <c r="G123" s="269" t="s">
        <v>302</v>
      </c>
      <c r="H123" s="219" t="s">
        <v>182</v>
      </c>
      <c r="I123" s="219" t="s">
        <v>288</v>
      </c>
      <c r="J123" s="190">
        <f t="shared" ca="1" si="34"/>
        <v>1.4074340947267738E-2</v>
      </c>
      <c r="K123" s="190">
        <f t="shared" ca="1" si="37"/>
        <v>1.4029960348872996E-2</v>
      </c>
      <c r="L123" s="190">
        <f t="shared" ca="1" si="37"/>
        <v>1.3811427426978502E-2</v>
      </c>
      <c r="M123" s="190">
        <f t="shared" ca="1" si="37"/>
        <v>1.4077284848681948E-2</v>
      </c>
      <c r="N123" s="190">
        <f t="shared" ca="1" si="37"/>
        <v>1.3065789468429092E-2</v>
      </c>
      <c r="O123" s="190">
        <f t="shared" ca="1" si="37"/>
        <v>1.4098915915634173E-2</v>
      </c>
      <c r="P123" s="190">
        <f t="shared" ca="1" si="37"/>
        <v>1.4079200520979654E-2</v>
      </c>
      <c r="Q123" s="190">
        <f t="shared" ca="1" si="37"/>
        <v>1.4073920711069002E-2</v>
      </c>
      <c r="R123" s="190">
        <f t="shared" ca="1" si="37"/>
        <v>1.4154525138596396E-2</v>
      </c>
      <c r="S123" s="190">
        <f t="shared" ca="1" si="37"/>
        <v>1.3721996929188301E-2</v>
      </c>
      <c r="T123" s="190">
        <f t="shared" ca="1" si="37"/>
        <v>1.4179828162450333E-2</v>
      </c>
      <c r="U123" s="190">
        <f t="shared" ca="1" si="37"/>
        <v>1.3932651384993165E-2</v>
      </c>
      <c r="V123" s="190">
        <f t="shared" ca="1" si="37"/>
        <v>1.3501521799551695E-2</v>
      </c>
      <c r="W123" s="190">
        <f t="shared" ca="1" si="37"/>
        <v>1.3949195977892608E-2</v>
      </c>
      <c r="X123" s="190">
        <f t="shared" ca="1" si="37"/>
        <v>1.4139732581232902E-2</v>
      </c>
      <c r="Y123" s="190">
        <f t="shared" ca="1" si="37"/>
        <v>1.4210281982054974E-2</v>
      </c>
      <c r="Z123" s="190">
        <f t="shared" ca="1" si="37"/>
        <v>1.3659369469610253E-2</v>
      </c>
      <c r="AA123" s="190">
        <f t="shared" ca="1" si="37"/>
        <v>1.4145609346121447E-2</v>
      </c>
      <c r="AB123" s="190">
        <f t="shared" ca="1" si="37"/>
        <v>1.4089557232053514E-2</v>
      </c>
      <c r="AC123" s="190">
        <f t="shared" ca="1" si="37"/>
        <v>1.4157463670700957E-2</v>
      </c>
      <c r="AD123" s="190">
        <f t="shared" ca="1" si="37"/>
        <v>1.2985925809096445E-2</v>
      </c>
      <c r="AE123" s="190">
        <f t="shared" ca="1" si="37"/>
        <v>1.4025502579606421E-2</v>
      </c>
      <c r="AF123" s="190">
        <f t="shared" ca="1" si="37"/>
        <v>1.4190492374586722E-2</v>
      </c>
      <c r="AG123" s="190">
        <f t="shared" ca="1" si="37"/>
        <v>1.41092645550216E-2</v>
      </c>
      <c r="AH123" s="190">
        <f t="shared" ca="1" si="37"/>
        <v>1.3571236263275617E-2</v>
      </c>
      <c r="AI123" s="190">
        <f t="shared" ca="1" si="37"/>
        <v>1.3947209437926327E-2</v>
      </c>
      <c r="AJ123" s="190">
        <f t="shared" ca="1" si="37"/>
        <v>1.4183736023662692E-2</v>
      </c>
      <c r="AK123" s="190">
        <f t="shared" ca="1" si="37"/>
        <v>1.3972648217571651E-2</v>
      </c>
      <c r="AL123" s="190">
        <f t="shared" ca="1" si="37"/>
        <v>1.4054769112559201E-2</v>
      </c>
      <c r="AM123" s="190">
        <f t="shared" ca="1" si="37"/>
        <v>1.4108589957515748E-2</v>
      </c>
      <c r="AN123" s="264">
        <f t="shared" ca="1" si="24"/>
        <v>1.3501521799551695E-2</v>
      </c>
      <c r="AO123" s="264">
        <f t="shared" ca="1" si="25"/>
        <v>1.3659369469610253E-2</v>
      </c>
      <c r="AP123" s="264">
        <f t="shared" ca="1" si="23"/>
        <v>1.3659369469610253E-2</v>
      </c>
      <c r="AQ123" s="264">
        <f t="shared" ca="1" si="33"/>
        <v>1.3659369469610253E-2</v>
      </c>
      <c r="AR123" s="264">
        <f t="shared" ca="1" si="33"/>
        <v>1.3659369469610253E-2</v>
      </c>
      <c r="AS123" s="264">
        <f t="shared" ca="1" si="26"/>
        <v>1.3501521799551695E-2</v>
      </c>
      <c r="AT123" s="264">
        <f t="shared" ca="1" si="27"/>
        <v>1.3659369469610253E-2</v>
      </c>
      <c r="AU123" s="190"/>
      <c r="AV123" s="190"/>
      <c r="AW123" s="190"/>
      <c r="AX123" s="190"/>
      <c r="AY123" s="190"/>
      <c r="AZ123" s="190"/>
      <c r="BA123" s="190"/>
    </row>
    <row r="124" spans="1:53" s="111" customFormat="1" ht="14.25" x14ac:dyDescent="0.45">
      <c r="A124" s="111">
        <v>4</v>
      </c>
      <c r="B124" s="111">
        <v>277</v>
      </c>
      <c r="C124" s="228" t="s">
        <v>48</v>
      </c>
      <c r="D124" s="228"/>
      <c r="E124" s="186" t="s">
        <v>23</v>
      </c>
      <c r="F124" s="175"/>
      <c r="G124" s="269" t="s">
        <v>303</v>
      </c>
      <c r="H124" s="219" t="s">
        <v>182</v>
      </c>
      <c r="I124" s="219" t="s">
        <v>288</v>
      </c>
      <c r="J124" s="190">
        <f t="shared" ca="1" si="34"/>
        <v>0.24222222222222223</v>
      </c>
      <c r="K124" s="190">
        <f t="shared" ca="1" si="37"/>
        <v>0.24222222222222223</v>
      </c>
      <c r="L124" s="190">
        <f t="shared" ca="1" si="37"/>
        <v>0.24222222222222223</v>
      </c>
      <c r="M124" s="190">
        <f t="shared" ca="1" si="37"/>
        <v>0.24222222222222223</v>
      </c>
      <c r="N124" s="190">
        <f t="shared" ca="1" si="37"/>
        <v>0.24222222222222223</v>
      </c>
      <c r="O124" s="190">
        <f t="shared" ca="1" si="37"/>
        <v>0.24222222222222223</v>
      </c>
      <c r="P124" s="190">
        <f t="shared" ca="1" si="37"/>
        <v>0.24222222222222223</v>
      </c>
      <c r="Q124" s="190">
        <f t="shared" ca="1" si="37"/>
        <v>0.24222222222222223</v>
      </c>
      <c r="R124" s="190">
        <f t="shared" ca="1" si="37"/>
        <v>0.24222222222222223</v>
      </c>
      <c r="S124" s="190">
        <f t="shared" ca="1" si="37"/>
        <v>0.24222222222222223</v>
      </c>
      <c r="T124" s="190">
        <f t="shared" ca="1" si="37"/>
        <v>0.24222222222222223</v>
      </c>
      <c r="U124" s="190">
        <f t="shared" ca="1" si="37"/>
        <v>0.24222222222222223</v>
      </c>
      <c r="V124" s="190">
        <f t="shared" ca="1" si="37"/>
        <v>0.24222222222222223</v>
      </c>
      <c r="W124" s="190">
        <f t="shared" ca="1" si="37"/>
        <v>0.24222222222222223</v>
      </c>
      <c r="X124" s="190">
        <f t="shared" ca="1" si="37"/>
        <v>0.24222222222222223</v>
      </c>
      <c r="Y124" s="190">
        <f t="shared" ca="1" si="37"/>
        <v>0.24222222222222223</v>
      </c>
      <c r="Z124" s="190">
        <f t="shared" ca="1" si="37"/>
        <v>0.24222222222222223</v>
      </c>
      <c r="AA124" s="190">
        <f t="shared" ca="1" si="37"/>
        <v>0.24222222222222223</v>
      </c>
      <c r="AB124" s="190">
        <f t="shared" ca="1" si="37"/>
        <v>0.24222222222222223</v>
      </c>
      <c r="AC124" s="190">
        <f t="shared" ca="1" si="37"/>
        <v>0.24222222222222223</v>
      </c>
      <c r="AD124" s="190">
        <f t="shared" ca="1" si="37"/>
        <v>0.24222222222222223</v>
      </c>
      <c r="AE124" s="190">
        <f t="shared" ca="1" si="37"/>
        <v>0.24222222222222223</v>
      </c>
      <c r="AF124" s="190">
        <f t="shared" ca="1" si="37"/>
        <v>0.24222222222222223</v>
      </c>
      <c r="AG124" s="190">
        <f t="shared" ca="1" si="37"/>
        <v>0.24222222222222223</v>
      </c>
      <c r="AH124" s="190">
        <f t="shared" ca="1" si="37"/>
        <v>0.24222222222222223</v>
      </c>
      <c r="AI124" s="190">
        <f t="shared" ca="1" si="37"/>
        <v>0.24222222222222223</v>
      </c>
      <c r="AJ124" s="190">
        <f t="shared" ca="1" si="37"/>
        <v>0.24222222222222223</v>
      </c>
      <c r="AK124" s="190">
        <f t="shared" ca="1" si="37"/>
        <v>0.24222222222222223</v>
      </c>
      <c r="AL124" s="190">
        <f t="shared" ca="1" si="37"/>
        <v>0.24222222222222223</v>
      </c>
      <c r="AM124" s="190">
        <f t="shared" ca="1" si="37"/>
        <v>0.24222222222222223</v>
      </c>
      <c r="AN124" s="264">
        <f t="shared" ca="1" si="24"/>
        <v>0.24222222222222223</v>
      </c>
      <c r="AO124" s="264">
        <f t="shared" ca="1" si="25"/>
        <v>0.24222222222222223</v>
      </c>
      <c r="AP124" s="264">
        <f t="shared" ca="1" si="23"/>
        <v>0.24222222222222223</v>
      </c>
      <c r="AQ124" s="264">
        <f t="shared" ca="1" si="33"/>
        <v>0.24222222222222223</v>
      </c>
      <c r="AR124" s="264">
        <f t="shared" ca="1" si="33"/>
        <v>0.24222222222222223</v>
      </c>
      <c r="AS124" s="264">
        <f t="shared" ca="1" si="26"/>
        <v>0.24222222222222223</v>
      </c>
      <c r="AT124" s="264">
        <f t="shared" ca="1" si="27"/>
        <v>0.24222222222222223</v>
      </c>
      <c r="AU124" s="190"/>
      <c r="AV124" s="190"/>
      <c r="AW124" s="190"/>
      <c r="AX124" s="190"/>
      <c r="AY124" s="190"/>
      <c r="AZ124" s="190"/>
      <c r="BA124" s="190"/>
    </row>
    <row r="125" spans="1:53" s="111" customFormat="1" ht="14.25" x14ac:dyDescent="0.45">
      <c r="A125" s="111">
        <v>5</v>
      </c>
      <c r="B125" s="111">
        <f>B124</f>
        <v>277</v>
      </c>
      <c r="C125" s="228"/>
      <c r="D125" s="228"/>
      <c r="E125" s="186" t="s">
        <v>24</v>
      </c>
      <c r="F125" s="175"/>
      <c r="G125" s="269" t="s">
        <v>303</v>
      </c>
      <c r="H125" s="219" t="s">
        <v>182</v>
      </c>
      <c r="I125" s="219" t="s">
        <v>288</v>
      </c>
      <c r="J125" s="190">
        <f t="shared" ca="1" si="34"/>
        <v>6.6666666666666652E-2</v>
      </c>
      <c r="K125" s="190">
        <f t="shared" ca="1" si="37"/>
        <v>6.6666666666666652E-2</v>
      </c>
      <c r="L125" s="190">
        <f t="shared" ca="1" si="37"/>
        <v>6.6666666666666652E-2</v>
      </c>
      <c r="M125" s="190">
        <f t="shared" ca="1" si="37"/>
        <v>6.6666666666666652E-2</v>
      </c>
      <c r="N125" s="190">
        <f t="shared" ca="1" si="37"/>
        <v>6.6666666666666652E-2</v>
      </c>
      <c r="O125" s="190">
        <f t="shared" ca="1" si="37"/>
        <v>6.6666666666666652E-2</v>
      </c>
      <c r="P125" s="190">
        <f t="shared" ca="1" si="37"/>
        <v>6.6666666666666652E-2</v>
      </c>
      <c r="Q125" s="190">
        <f t="shared" ca="1" si="37"/>
        <v>6.6666666666666652E-2</v>
      </c>
      <c r="R125" s="190">
        <f t="shared" ca="1" si="37"/>
        <v>6.6666666666666652E-2</v>
      </c>
      <c r="S125" s="190">
        <f t="shared" ca="1" si="37"/>
        <v>6.6666666666666652E-2</v>
      </c>
      <c r="T125" s="190">
        <f t="shared" ca="1" si="37"/>
        <v>6.6666666666666652E-2</v>
      </c>
      <c r="U125" s="190">
        <f t="shared" ca="1" si="37"/>
        <v>6.6666666666666652E-2</v>
      </c>
      <c r="V125" s="190">
        <f t="shared" ca="1" si="37"/>
        <v>6.6666666666666652E-2</v>
      </c>
      <c r="W125" s="190">
        <f t="shared" ca="1" si="37"/>
        <v>6.6666666666666652E-2</v>
      </c>
      <c r="X125" s="190">
        <f t="shared" ca="1" si="37"/>
        <v>6.6666666666666652E-2</v>
      </c>
      <c r="Y125" s="190">
        <f t="shared" ca="1" si="37"/>
        <v>6.6666666666666652E-2</v>
      </c>
      <c r="Z125" s="190">
        <f t="shared" ca="1" si="37"/>
        <v>6.6666666666666652E-2</v>
      </c>
      <c r="AA125" s="190">
        <f t="shared" ca="1" si="37"/>
        <v>6.6666666666666652E-2</v>
      </c>
      <c r="AB125" s="190">
        <f t="shared" ca="1" si="37"/>
        <v>6.6666666666666652E-2</v>
      </c>
      <c r="AC125" s="190">
        <f t="shared" ca="1" si="37"/>
        <v>6.6666666666666652E-2</v>
      </c>
      <c r="AD125" s="190">
        <f t="shared" ca="1" si="37"/>
        <v>6.6666666666666652E-2</v>
      </c>
      <c r="AE125" s="190">
        <f t="shared" ca="1" si="37"/>
        <v>6.6666666666666652E-2</v>
      </c>
      <c r="AF125" s="190">
        <f t="shared" ca="1" si="37"/>
        <v>6.6666666666666652E-2</v>
      </c>
      <c r="AG125" s="190">
        <f t="shared" ca="1" si="37"/>
        <v>6.6666666666666652E-2</v>
      </c>
      <c r="AH125" s="190">
        <f t="shared" ca="1" si="37"/>
        <v>6.6666666666666652E-2</v>
      </c>
      <c r="AI125" s="190">
        <f t="shared" ca="1" si="37"/>
        <v>6.6666666666666652E-2</v>
      </c>
      <c r="AJ125" s="190">
        <f t="shared" ca="1" si="37"/>
        <v>6.6666666666666652E-2</v>
      </c>
      <c r="AK125" s="190">
        <f t="shared" ca="1" si="37"/>
        <v>6.6666666666666652E-2</v>
      </c>
      <c r="AL125" s="190">
        <f t="shared" ca="1" si="37"/>
        <v>6.6666666666666652E-2</v>
      </c>
      <c r="AM125" s="190">
        <f t="shared" ca="1" si="37"/>
        <v>6.6666666666666652E-2</v>
      </c>
      <c r="AN125" s="264">
        <f t="shared" ca="1" si="24"/>
        <v>6.6666666666666652E-2</v>
      </c>
      <c r="AO125" s="264">
        <f t="shared" ca="1" si="25"/>
        <v>6.6666666666666652E-2</v>
      </c>
      <c r="AP125" s="264">
        <f t="shared" ca="1" si="23"/>
        <v>6.6666666666666652E-2</v>
      </c>
      <c r="AQ125" s="264">
        <f t="shared" ca="1" si="33"/>
        <v>6.6666666666666652E-2</v>
      </c>
      <c r="AR125" s="264">
        <f t="shared" ca="1" si="33"/>
        <v>6.6666666666666652E-2</v>
      </c>
      <c r="AS125" s="264">
        <f t="shared" ca="1" si="26"/>
        <v>6.6666666666666652E-2</v>
      </c>
      <c r="AT125" s="264">
        <f t="shared" ca="1" si="27"/>
        <v>6.6666666666666652E-2</v>
      </c>
      <c r="AU125" s="190"/>
      <c r="AV125" s="190"/>
      <c r="AW125" s="190"/>
      <c r="AX125" s="190"/>
      <c r="AY125" s="190"/>
      <c r="AZ125" s="190"/>
      <c r="BA125" s="190"/>
    </row>
    <row r="126" spans="1:53" s="111" customFormat="1" ht="14.25" x14ac:dyDescent="0.45">
      <c r="A126" s="111">
        <v>6</v>
      </c>
      <c r="B126" s="111">
        <f t="shared" ref="B126:B135" si="38">B125</f>
        <v>277</v>
      </c>
      <c r="C126" s="228"/>
      <c r="D126" s="228"/>
      <c r="E126" s="186" t="s">
        <v>25</v>
      </c>
      <c r="F126" s="175"/>
      <c r="G126" s="269" t="s">
        <v>303</v>
      </c>
      <c r="H126" s="219" t="s">
        <v>182</v>
      </c>
      <c r="I126" s="219" t="s">
        <v>288</v>
      </c>
      <c r="J126" s="190">
        <f t="shared" ca="1" si="34"/>
        <v>2.4444444444444446E-2</v>
      </c>
      <c r="K126" s="190">
        <f t="shared" ca="1" si="37"/>
        <v>2.4444444444444446E-2</v>
      </c>
      <c r="L126" s="190">
        <f t="shared" ca="1" si="37"/>
        <v>2.4444444444444446E-2</v>
      </c>
      <c r="M126" s="190">
        <f t="shared" ca="1" si="37"/>
        <v>2.4444444444444446E-2</v>
      </c>
      <c r="N126" s="190">
        <f t="shared" ca="1" si="37"/>
        <v>2.4444444444444446E-2</v>
      </c>
      <c r="O126" s="190">
        <f t="shared" ca="1" si="37"/>
        <v>2.4444444444444446E-2</v>
      </c>
      <c r="P126" s="190">
        <f t="shared" ca="1" si="37"/>
        <v>2.4444444444444446E-2</v>
      </c>
      <c r="Q126" s="190">
        <f t="shared" ca="1" si="37"/>
        <v>2.4444444444444446E-2</v>
      </c>
      <c r="R126" s="190">
        <f t="shared" ca="1" si="37"/>
        <v>2.4444444444444446E-2</v>
      </c>
      <c r="S126" s="190">
        <f t="shared" ca="1" si="37"/>
        <v>2.4444444444444446E-2</v>
      </c>
      <c r="T126" s="190">
        <f t="shared" ca="1" si="37"/>
        <v>2.4444444444444446E-2</v>
      </c>
      <c r="U126" s="190">
        <f t="shared" ca="1" si="37"/>
        <v>2.4444444444444446E-2</v>
      </c>
      <c r="V126" s="190">
        <f t="shared" ca="1" si="37"/>
        <v>2.4444444444444446E-2</v>
      </c>
      <c r="W126" s="190">
        <f t="shared" ca="1" si="37"/>
        <v>2.4444444444444446E-2</v>
      </c>
      <c r="X126" s="190">
        <f t="shared" ca="1" si="37"/>
        <v>2.4444444444444446E-2</v>
      </c>
      <c r="Y126" s="190">
        <f t="shared" ca="1" si="37"/>
        <v>2.4444444444444446E-2</v>
      </c>
      <c r="Z126" s="190">
        <f t="shared" ca="1" si="37"/>
        <v>2.4444444444444446E-2</v>
      </c>
      <c r="AA126" s="190">
        <f t="shared" ca="1" si="37"/>
        <v>2.4444444444444446E-2</v>
      </c>
      <c r="AB126" s="190">
        <f t="shared" ca="1" si="37"/>
        <v>2.4444444444444446E-2</v>
      </c>
      <c r="AC126" s="190">
        <f t="shared" ca="1" si="37"/>
        <v>2.4444444444444446E-2</v>
      </c>
      <c r="AD126" s="190">
        <f t="shared" ca="1" si="37"/>
        <v>2.4444444444444446E-2</v>
      </c>
      <c r="AE126" s="190">
        <f t="shared" ca="1" si="37"/>
        <v>2.4444444444444446E-2</v>
      </c>
      <c r="AF126" s="190">
        <f t="shared" ca="1" si="37"/>
        <v>2.4444444444444446E-2</v>
      </c>
      <c r="AG126" s="190">
        <f t="shared" ca="1" si="37"/>
        <v>2.4444444444444446E-2</v>
      </c>
      <c r="AH126" s="190">
        <f t="shared" ca="1" si="37"/>
        <v>2.4444444444444446E-2</v>
      </c>
      <c r="AI126" s="190">
        <f t="shared" ca="1" si="37"/>
        <v>2.4444444444444446E-2</v>
      </c>
      <c r="AJ126" s="190">
        <f t="shared" ca="1" si="37"/>
        <v>2.4444444444444446E-2</v>
      </c>
      <c r="AK126" s="190">
        <f t="shared" ca="1" si="37"/>
        <v>2.4444444444444446E-2</v>
      </c>
      <c r="AL126" s="190">
        <f t="shared" ca="1" si="37"/>
        <v>2.4444444444444446E-2</v>
      </c>
      <c r="AM126" s="190">
        <f t="shared" ca="1" si="37"/>
        <v>2.4444444444444446E-2</v>
      </c>
      <c r="AN126" s="264">
        <f t="shared" ca="1" si="24"/>
        <v>2.4444444444444446E-2</v>
      </c>
      <c r="AO126" s="264">
        <f t="shared" ca="1" si="25"/>
        <v>2.4444444444444446E-2</v>
      </c>
      <c r="AP126" s="264">
        <f t="shared" ca="1" si="23"/>
        <v>2.4444444444444446E-2</v>
      </c>
      <c r="AQ126" s="264">
        <f t="shared" ca="1" si="33"/>
        <v>2.4444444444444446E-2</v>
      </c>
      <c r="AR126" s="264">
        <f t="shared" ca="1" si="33"/>
        <v>2.4444444444444446E-2</v>
      </c>
      <c r="AS126" s="264">
        <f t="shared" ca="1" si="26"/>
        <v>2.4444444444444446E-2</v>
      </c>
      <c r="AT126" s="264">
        <f t="shared" ca="1" si="27"/>
        <v>2.4444444444444446E-2</v>
      </c>
      <c r="AU126" s="190"/>
      <c r="AV126" s="190"/>
      <c r="AW126" s="190"/>
      <c r="AX126" s="190"/>
      <c r="AY126" s="190"/>
      <c r="AZ126" s="190"/>
      <c r="BA126" s="190"/>
    </row>
    <row r="127" spans="1:53" s="111" customFormat="1" ht="14.25" x14ac:dyDescent="0.45">
      <c r="A127" s="111">
        <v>7</v>
      </c>
      <c r="B127" s="111">
        <f t="shared" si="38"/>
        <v>277</v>
      </c>
      <c r="C127" s="228"/>
      <c r="D127" s="228"/>
      <c r="E127" s="186" t="s">
        <v>26</v>
      </c>
      <c r="F127" s="175"/>
      <c r="G127" s="269" t="s">
        <v>303</v>
      </c>
      <c r="H127" s="219" t="s">
        <v>182</v>
      </c>
      <c r="I127" s="219" t="s">
        <v>288</v>
      </c>
      <c r="J127" s="190">
        <f t="shared" ca="1" si="34"/>
        <v>0.15138888888888891</v>
      </c>
      <c r="K127" s="190">
        <f t="shared" ca="1" si="37"/>
        <v>0.15138888888888891</v>
      </c>
      <c r="L127" s="190">
        <f t="shared" ca="1" si="37"/>
        <v>0.15138888888888891</v>
      </c>
      <c r="M127" s="190">
        <f t="shared" ca="1" si="37"/>
        <v>0.15138888888888891</v>
      </c>
      <c r="N127" s="190">
        <f t="shared" ca="1" si="37"/>
        <v>0.15138888888888891</v>
      </c>
      <c r="O127" s="190">
        <f t="shared" ca="1" si="37"/>
        <v>0.15138888888888891</v>
      </c>
      <c r="P127" s="190">
        <f t="shared" ca="1" si="37"/>
        <v>0.15138888888888891</v>
      </c>
      <c r="Q127" s="190">
        <f t="shared" ca="1" si="37"/>
        <v>0.15138888888888891</v>
      </c>
      <c r="R127" s="190">
        <f t="shared" ca="1" si="37"/>
        <v>0.15138888888888891</v>
      </c>
      <c r="S127" s="190">
        <f t="shared" ca="1" si="37"/>
        <v>0.15138888888888891</v>
      </c>
      <c r="T127" s="190">
        <f t="shared" ca="1" si="37"/>
        <v>0.15138888888888891</v>
      </c>
      <c r="U127" s="190">
        <f t="shared" ca="1" si="37"/>
        <v>0.15138888888888891</v>
      </c>
      <c r="V127" s="190">
        <f t="shared" ca="1" si="37"/>
        <v>0.15138888888888891</v>
      </c>
      <c r="W127" s="190">
        <f t="shared" ca="1" si="37"/>
        <v>0.15138888888888891</v>
      </c>
      <c r="X127" s="190">
        <f t="shared" ca="1" si="37"/>
        <v>0.15138888888888891</v>
      </c>
      <c r="Y127" s="190">
        <f t="shared" ca="1" si="37"/>
        <v>0.15138888888888891</v>
      </c>
      <c r="Z127" s="190">
        <f t="shared" ca="1" si="37"/>
        <v>0.15138888888888891</v>
      </c>
      <c r="AA127" s="190">
        <f t="shared" ca="1" si="37"/>
        <v>0.15138888888888891</v>
      </c>
      <c r="AB127" s="190">
        <f t="shared" ca="1" si="37"/>
        <v>0.15138888888888891</v>
      </c>
      <c r="AC127" s="190">
        <f t="shared" ca="1" si="37"/>
        <v>0.15138888888888891</v>
      </c>
      <c r="AD127" s="190">
        <f t="shared" ca="1" si="37"/>
        <v>0.15138888888888891</v>
      </c>
      <c r="AE127" s="190">
        <f t="shared" ca="1" si="37"/>
        <v>0.15138888888888891</v>
      </c>
      <c r="AF127" s="190">
        <f t="shared" ca="1" si="37"/>
        <v>0.15138888888888891</v>
      </c>
      <c r="AG127" s="190">
        <f t="shared" ca="1" si="37"/>
        <v>0.15138888888888891</v>
      </c>
      <c r="AH127" s="190">
        <f t="shared" ca="1" si="37"/>
        <v>0.15138888888888891</v>
      </c>
      <c r="AI127" s="190">
        <f t="shared" ca="1" si="37"/>
        <v>0.15138888888888891</v>
      </c>
      <c r="AJ127" s="190">
        <f t="shared" ca="1" si="37"/>
        <v>0.15138888888888891</v>
      </c>
      <c r="AK127" s="190">
        <f t="shared" ca="1" si="37"/>
        <v>0.15138888888888891</v>
      </c>
      <c r="AL127" s="190">
        <f t="shared" ca="1" si="37"/>
        <v>0.15138888888888891</v>
      </c>
      <c r="AM127" s="190">
        <f t="shared" ca="1" si="37"/>
        <v>0.15138888888888891</v>
      </c>
      <c r="AN127" s="264">
        <f t="shared" ca="1" si="24"/>
        <v>0.15138888888888891</v>
      </c>
      <c r="AO127" s="264">
        <f t="shared" ca="1" si="25"/>
        <v>0.15138888888888891</v>
      </c>
      <c r="AP127" s="264">
        <f t="shared" ca="1" si="23"/>
        <v>0.15138888888888891</v>
      </c>
      <c r="AQ127" s="264">
        <f t="shared" ca="1" si="33"/>
        <v>0.15138888888888891</v>
      </c>
      <c r="AR127" s="264">
        <f t="shared" ca="1" si="33"/>
        <v>0.15138888888888891</v>
      </c>
      <c r="AS127" s="264">
        <f t="shared" ca="1" si="26"/>
        <v>0.15138888888888891</v>
      </c>
      <c r="AT127" s="264">
        <f t="shared" ca="1" si="27"/>
        <v>0.15138888888888891</v>
      </c>
      <c r="AU127" s="190"/>
      <c r="AV127" s="190"/>
      <c r="AW127" s="190"/>
      <c r="AX127" s="190"/>
      <c r="AY127" s="190"/>
      <c r="AZ127" s="190"/>
      <c r="BA127" s="190"/>
    </row>
    <row r="128" spans="1:53" s="111" customFormat="1" ht="14.25" x14ac:dyDescent="0.45">
      <c r="A128" s="111">
        <v>8</v>
      </c>
      <c r="B128" s="111">
        <f t="shared" si="38"/>
        <v>277</v>
      </c>
      <c r="C128" s="229"/>
      <c r="D128" s="229"/>
      <c r="E128" s="186" t="s">
        <v>27</v>
      </c>
      <c r="F128" s="175"/>
      <c r="G128" s="269" t="s">
        <v>303</v>
      </c>
      <c r="H128" s="219" t="s">
        <v>182</v>
      </c>
      <c r="I128" s="219" t="s">
        <v>288</v>
      </c>
      <c r="J128" s="190">
        <f t="shared" ca="1" si="34"/>
        <v>4.1666666666666657E-2</v>
      </c>
      <c r="K128" s="190">
        <f t="shared" ca="1" si="37"/>
        <v>4.1666666666666657E-2</v>
      </c>
      <c r="L128" s="190">
        <f t="shared" ca="1" si="37"/>
        <v>4.1666666666666657E-2</v>
      </c>
      <c r="M128" s="190">
        <f t="shared" ca="1" si="37"/>
        <v>4.1666666666666657E-2</v>
      </c>
      <c r="N128" s="190">
        <f t="shared" ca="1" si="37"/>
        <v>4.1666666666666657E-2</v>
      </c>
      <c r="O128" s="190">
        <f t="shared" ref="K128:AM137" ca="1" si="39">INDIRECT(ADDRESS($B128,$A128,,,O$3))</f>
        <v>4.1666666666666657E-2</v>
      </c>
      <c r="P128" s="190">
        <f t="shared" ca="1" si="39"/>
        <v>4.1666666666666657E-2</v>
      </c>
      <c r="Q128" s="190">
        <f t="shared" ca="1" si="39"/>
        <v>4.1666666666666657E-2</v>
      </c>
      <c r="R128" s="190">
        <f t="shared" ca="1" si="39"/>
        <v>4.1666666666666657E-2</v>
      </c>
      <c r="S128" s="190">
        <f t="shared" ca="1" si="39"/>
        <v>4.1666666666666657E-2</v>
      </c>
      <c r="T128" s="190">
        <f t="shared" ca="1" si="39"/>
        <v>4.1666666666666657E-2</v>
      </c>
      <c r="U128" s="190">
        <f t="shared" ca="1" si="39"/>
        <v>4.1666666666666657E-2</v>
      </c>
      <c r="V128" s="190">
        <f t="shared" ca="1" si="39"/>
        <v>4.1666666666666657E-2</v>
      </c>
      <c r="W128" s="190">
        <f t="shared" ca="1" si="39"/>
        <v>4.1666666666666657E-2</v>
      </c>
      <c r="X128" s="190">
        <f t="shared" ca="1" si="39"/>
        <v>4.1666666666666657E-2</v>
      </c>
      <c r="Y128" s="190">
        <f t="shared" ca="1" si="39"/>
        <v>4.1666666666666657E-2</v>
      </c>
      <c r="Z128" s="190">
        <f t="shared" ca="1" si="39"/>
        <v>4.1666666666666657E-2</v>
      </c>
      <c r="AA128" s="190">
        <f t="shared" ca="1" si="39"/>
        <v>4.1666666666666657E-2</v>
      </c>
      <c r="AB128" s="190">
        <f t="shared" ca="1" si="39"/>
        <v>4.1666666666666657E-2</v>
      </c>
      <c r="AC128" s="190">
        <f t="shared" ca="1" si="39"/>
        <v>4.1666666666666657E-2</v>
      </c>
      <c r="AD128" s="190">
        <f t="shared" ca="1" si="39"/>
        <v>4.1666666666666657E-2</v>
      </c>
      <c r="AE128" s="190">
        <f t="shared" ca="1" si="39"/>
        <v>4.1666666666666657E-2</v>
      </c>
      <c r="AF128" s="190">
        <f t="shared" ca="1" si="39"/>
        <v>4.1666666666666657E-2</v>
      </c>
      <c r="AG128" s="190">
        <f t="shared" ca="1" si="39"/>
        <v>4.1666666666666657E-2</v>
      </c>
      <c r="AH128" s="190">
        <f t="shared" ca="1" si="39"/>
        <v>4.1666666666666657E-2</v>
      </c>
      <c r="AI128" s="190">
        <f t="shared" ca="1" si="39"/>
        <v>4.1666666666666657E-2</v>
      </c>
      <c r="AJ128" s="190">
        <f t="shared" ca="1" si="39"/>
        <v>4.1666666666666657E-2</v>
      </c>
      <c r="AK128" s="190">
        <f t="shared" ca="1" si="39"/>
        <v>4.1666666666666657E-2</v>
      </c>
      <c r="AL128" s="190">
        <f t="shared" ca="1" si="39"/>
        <v>4.1666666666666657E-2</v>
      </c>
      <c r="AM128" s="190">
        <f t="shared" ca="1" si="39"/>
        <v>4.1666666666666657E-2</v>
      </c>
      <c r="AN128" s="264">
        <f t="shared" ca="1" si="24"/>
        <v>4.1666666666666657E-2</v>
      </c>
      <c r="AO128" s="264">
        <f t="shared" ca="1" si="25"/>
        <v>4.1666666666666657E-2</v>
      </c>
      <c r="AP128" s="264">
        <f t="shared" ca="1" si="23"/>
        <v>4.1666666666666657E-2</v>
      </c>
      <c r="AQ128" s="264">
        <f t="shared" ca="1" si="33"/>
        <v>4.1666666666666657E-2</v>
      </c>
      <c r="AR128" s="264">
        <f t="shared" ca="1" si="33"/>
        <v>4.1666666666666657E-2</v>
      </c>
      <c r="AS128" s="264">
        <f t="shared" ca="1" si="26"/>
        <v>4.1666666666666657E-2</v>
      </c>
      <c r="AT128" s="264">
        <f t="shared" ca="1" si="27"/>
        <v>4.1666666666666657E-2</v>
      </c>
      <c r="AU128" s="190"/>
      <c r="AV128" s="190"/>
      <c r="AW128" s="190"/>
      <c r="AX128" s="190"/>
      <c r="AY128" s="190"/>
      <c r="AZ128" s="190"/>
      <c r="BA128" s="190"/>
    </row>
    <row r="129" spans="1:53" s="111" customFormat="1" ht="14.25" x14ac:dyDescent="0.45">
      <c r="A129" s="111">
        <v>9</v>
      </c>
      <c r="B129" s="111">
        <f t="shared" si="38"/>
        <v>277</v>
      </c>
      <c r="C129" s="228"/>
      <c r="D129" s="228"/>
      <c r="E129" s="186" t="s">
        <v>28</v>
      </c>
      <c r="F129" s="175"/>
      <c r="G129" s="269" t="s">
        <v>303</v>
      </c>
      <c r="H129" s="219" t="s">
        <v>182</v>
      </c>
      <c r="I129" s="219" t="s">
        <v>288</v>
      </c>
      <c r="J129" s="190">
        <f t="shared" ca="1" si="34"/>
        <v>1.5277777777777779E-2</v>
      </c>
      <c r="K129" s="190">
        <f t="shared" ca="1" si="39"/>
        <v>1.5277777777777779E-2</v>
      </c>
      <c r="L129" s="190">
        <f t="shared" ca="1" si="39"/>
        <v>1.5277777777777779E-2</v>
      </c>
      <c r="M129" s="190">
        <f t="shared" ca="1" si="39"/>
        <v>1.5277777777777779E-2</v>
      </c>
      <c r="N129" s="190">
        <f t="shared" ca="1" si="39"/>
        <v>1.5277777777777779E-2</v>
      </c>
      <c r="O129" s="190">
        <f t="shared" ca="1" si="39"/>
        <v>1.5277777777777779E-2</v>
      </c>
      <c r="P129" s="190">
        <f t="shared" ca="1" si="39"/>
        <v>1.5277777777777779E-2</v>
      </c>
      <c r="Q129" s="190">
        <f t="shared" ca="1" si="39"/>
        <v>1.5277777777777779E-2</v>
      </c>
      <c r="R129" s="190">
        <f t="shared" ca="1" si="39"/>
        <v>1.5277777777777779E-2</v>
      </c>
      <c r="S129" s="190">
        <f t="shared" ca="1" si="39"/>
        <v>1.5277777777777779E-2</v>
      </c>
      <c r="T129" s="190">
        <f t="shared" ca="1" si="39"/>
        <v>1.5277777777777779E-2</v>
      </c>
      <c r="U129" s="190">
        <f t="shared" ca="1" si="39"/>
        <v>1.5277777777777779E-2</v>
      </c>
      <c r="V129" s="190">
        <f t="shared" ca="1" si="39"/>
        <v>1.5277777777777779E-2</v>
      </c>
      <c r="W129" s="190">
        <f t="shared" ca="1" si="39"/>
        <v>1.5277777777777779E-2</v>
      </c>
      <c r="X129" s="190">
        <f t="shared" ca="1" si="39"/>
        <v>1.5277777777777779E-2</v>
      </c>
      <c r="Y129" s="190">
        <f t="shared" ca="1" si="39"/>
        <v>1.5277777777777779E-2</v>
      </c>
      <c r="Z129" s="190">
        <f t="shared" ca="1" si="39"/>
        <v>1.5277777777777779E-2</v>
      </c>
      <c r="AA129" s="190">
        <f t="shared" ca="1" si="39"/>
        <v>1.5277777777777779E-2</v>
      </c>
      <c r="AB129" s="190">
        <f t="shared" ca="1" si="39"/>
        <v>1.5277777777777779E-2</v>
      </c>
      <c r="AC129" s="190">
        <f t="shared" ca="1" si="39"/>
        <v>1.5277777777777779E-2</v>
      </c>
      <c r="AD129" s="190">
        <f t="shared" ca="1" si="39"/>
        <v>1.5277777777777779E-2</v>
      </c>
      <c r="AE129" s="190">
        <f t="shared" ca="1" si="39"/>
        <v>1.5277777777777779E-2</v>
      </c>
      <c r="AF129" s="190">
        <f t="shared" ca="1" si="39"/>
        <v>1.5277777777777779E-2</v>
      </c>
      <c r="AG129" s="190">
        <f t="shared" ca="1" si="39"/>
        <v>1.5277777777777779E-2</v>
      </c>
      <c r="AH129" s="190">
        <f t="shared" ca="1" si="39"/>
        <v>1.5277777777777779E-2</v>
      </c>
      <c r="AI129" s="190">
        <f t="shared" ca="1" si="39"/>
        <v>1.5277777777777779E-2</v>
      </c>
      <c r="AJ129" s="190">
        <f t="shared" ca="1" si="39"/>
        <v>1.5277777777777779E-2</v>
      </c>
      <c r="AK129" s="190">
        <f t="shared" ca="1" si="39"/>
        <v>1.5277777777777779E-2</v>
      </c>
      <c r="AL129" s="190">
        <f t="shared" ca="1" si="39"/>
        <v>1.5277777777777779E-2</v>
      </c>
      <c r="AM129" s="190">
        <f t="shared" ca="1" si="39"/>
        <v>1.5277777777777779E-2</v>
      </c>
      <c r="AN129" s="264">
        <f t="shared" ca="1" si="24"/>
        <v>1.5277777777777779E-2</v>
      </c>
      <c r="AO129" s="264">
        <f t="shared" ca="1" si="25"/>
        <v>1.5277777777777779E-2</v>
      </c>
      <c r="AP129" s="264">
        <f t="shared" ca="1" si="23"/>
        <v>1.5277777777777779E-2</v>
      </c>
      <c r="AQ129" s="264">
        <f t="shared" ca="1" si="33"/>
        <v>1.5277777777777779E-2</v>
      </c>
      <c r="AR129" s="264">
        <f t="shared" ca="1" si="33"/>
        <v>1.5277777777777779E-2</v>
      </c>
      <c r="AS129" s="264">
        <f t="shared" ca="1" si="26"/>
        <v>1.5277777777777779E-2</v>
      </c>
      <c r="AT129" s="264">
        <f t="shared" ca="1" si="27"/>
        <v>1.5277777777777779E-2</v>
      </c>
      <c r="AU129" s="190"/>
      <c r="AV129" s="190"/>
      <c r="AW129" s="190"/>
      <c r="AX129" s="190"/>
      <c r="AY129" s="190"/>
      <c r="AZ129" s="190"/>
      <c r="BA129" s="190"/>
    </row>
    <row r="130" spans="1:53" s="111" customFormat="1" ht="14.25" x14ac:dyDescent="0.45">
      <c r="A130" s="111">
        <v>10</v>
      </c>
      <c r="B130" s="111">
        <f t="shared" si="38"/>
        <v>277</v>
      </c>
      <c r="C130" s="228"/>
      <c r="D130" s="228"/>
      <c r="E130" s="186" t="s">
        <v>29</v>
      </c>
      <c r="F130" s="175"/>
      <c r="G130" s="269" t="s">
        <v>303</v>
      </c>
      <c r="H130" s="219" t="s">
        <v>182</v>
      </c>
      <c r="I130" s="219" t="s">
        <v>288</v>
      </c>
      <c r="J130" s="190">
        <f t="shared" ca="1" si="34"/>
        <v>0.18166666666666667</v>
      </c>
      <c r="K130" s="190">
        <f t="shared" ca="1" si="39"/>
        <v>0.18166666666666667</v>
      </c>
      <c r="L130" s="190">
        <f t="shared" ca="1" si="39"/>
        <v>0.18166666666666667</v>
      </c>
      <c r="M130" s="190">
        <f t="shared" ca="1" si="39"/>
        <v>0.18166666666666667</v>
      </c>
      <c r="N130" s="190">
        <f t="shared" ca="1" si="39"/>
        <v>0.18166666666666667</v>
      </c>
      <c r="O130" s="190">
        <f t="shared" ca="1" si="39"/>
        <v>0.18166666666666667</v>
      </c>
      <c r="P130" s="190">
        <f t="shared" ca="1" si="39"/>
        <v>0.18166666666666667</v>
      </c>
      <c r="Q130" s="190">
        <f t="shared" ca="1" si="39"/>
        <v>0.18166666666666667</v>
      </c>
      <c r="R130" s="190">
        <f t="shared" ca="1" si="39"/>
        <v>0.18166666666666667</v>
      </c>
      <c r="S130" s="190">
        <f t="shared" ca="1" si="39"/>
        <v>0.18166666666666667</v>
      </c>
      <c r="T130" s="190">
        <f t="shared" ca="1" si="39"/>
        <v>0.18166666666666667</v>
      </c>
      <c r="U130" s="190">
        <f t="shared" ca="1" si="39"/>
        <v>0.18166666666666667</v>
      </c>
      <c r="V130" s="190">
        <f t="shared" ca="1" si="39"/>
        <v>0.18166666666666667</v>
      </c>
      <c r="W130" s="190">
        <f t="shared" ca="1" si="39"/>
        <v>0.18166666666666667</v>
      </c>
      <c r="X130" s="190">
        <f t="shared" ca="1" si="39"/>
        <v>0.18166666666666667</v>
      </c>
      <c r="Y130" s="190">
        <f t="shared" ca="1" si="39"/>
        <v>0.18166666666666667</v>
      </c>
      <c r="Z130" s="190">
        <f t="shared" ca="1" si="39"/>
        <v>0.18166666666666667</v>
      </c>
      <c r="AA130" s="190">
        <f t="shared" ca="1" si="39"/>
        <v>0.18166666666666667</v>
      </c>
      <c r="AB130" s="190">
        <f t="shared" ca="1" si="39"/>
        <v>0.18166666666666667</v>
      </c>
      <c r="AC130" s="190">
        <f t="shared" ca="1" si="39"/>
        <v>0.18166666666666667</v>
      </c>
      <c r="AD130" s="190">
        <f t="shared" ca="1" si="39"/>
        <v>0.18166666666666667</v>
      </c>
      <c r="AE130" s="190">
        <f t="shared" ca="1" si="39"/>
        <v>0.18166666666666667</v>
      </c>
      <c r="AF130" s="190">
        <f t="shared" ca="1" si="39"/>
        <v>0.18166666666666667</v>
      </c>
      <c r="AG130" s="190">
        <f t="shared" ca="1" si="39"/>
        <v>0.18166666666666667</v>
      </c>
      <c r="AH130" s="190">
        <f t="shared" ca="1" si="39"/>
        <v>0.18166666666666667</v>
      </c>
      <c r="AI130" s="190">
        <f t="shared" ca="1" si="39"/>
        <v>0.18166666666666667</v>
      </c>
      <c r="AJ130" s="190">
        <f t="shared" ca="1" si="39"/>
        <v>0.18166666666666667</v>
      </c>
      <c r="AK130" s="190">
        <f t="shared" ca="1" si="39"/>
        <v>0.18166666666666667</v>
      </c>
      <c r="AL130" s="190">
        <f t="shared" ca="1" si="39"/>
        <v>0.18166666666666667</v>
      </c>
      <c r="AM130" s="190">
        <f t="shared" ca="1" si="39"/>
        <v>0.18166666666666667</v>
      </c>
      <c r="AN130" s="264">
        <f t="shared" ca="1" si="24"/>
        <v>0.18166666666666667</v>
      </c>
      <c r="AO130" s="264">
        <f t="shared" ca="1" si="25"/>
        <v>0.18166666666666667</v>
      </c>
      <c r="AP130" s="264">
        <f t="shared" ca="1" si="23"/>
        <v>0.18166666666666667</v>
      </c>
      <c r="AQ130" s="264">
        <f t="shared" ca="1" si="33"/>
        <v>0.18166666666666667</v>
      </c>
      <c r="AR130" s="264">
        <f t="shared" ca="1" si="33"/>
        <v>0.18166666666666667</v>
      </c>
      <c r="AS130" s="264">
        <f t="shared" ca="1" si="26"/>
        <v>0.18166666666666667</v>
      </c>
      <c r="AT130" s="264">
        <f t="shared" ca="1" si="27"/>
        <v>0.18166666666666667</v>
      </c>
      <c r="AU130" s="190"/>
      <c r="AV130" s="190"/>
      <c r="AW130" s="190"/>
      <c r="AX130" s="190"/>
      <c r="AY130" s="190"/>
      <c r="AZ130" s="190"/>
      <c r="BA130" s="190"/>
    </row>
    <row r="131" spans="1:53" s="111" customFormat="1" ht="14.25" x14ac:dyDescent="0.45">
      <c r="A131" s="111">
        <v>11</v>
      </c>
      <c r="B131" s="111">
        <f t="shared" si="38"/>
        <v>277</v>
      </c>
      <c r="C131" s="228"/>
      <c r="D131" s="228"/>
      <c r="E131" s="186" t="s">
        <v>30</v>
      </c>
      <c r="F131" s="175"/>
      <c r="G131" s="269" t="s">
        <v>303</v>
      </c>
      <c r="H131" s="219" t="s">
        <v>182</v>
      </c>
      <c r="I131" s="219" t="s">
        <v>288</v>
      </c>
      <c r="J131" s="190">
        <f t="shared" ca="1" si="34"/>
        <v>4.9999999999999989E-2</v>
      </c>
      <c r="K131" s="190">
        <f t="shared" ca="1" si="39"/>
        <v>4.9999999999999989E-2</v>
      </c>
      <c r="L131" s="190">
        <f t="shared" ca="1" si="39"/>
        <v>4.9999999999999989E-2</v>
      </c>
      <c r="M131" s="190">
        <f t="shared" ca="1" si="39"/>
        <v>4.9999999999999989E-2</v>
      </c>
      <c r="N131" s="190">
        <f t="shared" ca="1" si="39"/>
        <v>4.9999999999999989E-2</v>
      </c>
      <c r="O131" s="190">
        <f t="shared" ca="1" si="39"/>
        <v>4.9999999999999989E-2</v>
      </c>
      <c r="P131" s="190">
        <f t="shared" ca="1" si="39"/>
        <v>4.9999999999999989E-2</v>
      </c>
      <c r="Q131" s="190">
        <f t="shared" ca="1" si="39"/>
        <v>4.9999999999999989E-2</v>
      </c>
      <c r="R131" s="190">
        <f t="shared" ca="1" si="39"/>
        <v>4.9999999999999989E-2</v>
      </c>
      <c r="S131" s="190">
        <f t="shared" ca="1" si="39"/>
        <v>4.9999999999999989E-2</v>
      </c>
      <c r="T131" s="190">
        <f t="shared" ca="1" si="39"/>
        <v>4.9999999999999989E-2</v>
      </c>
      <c r="U131" s="190">
        <f t="shared" ca="1" si="39"/>
        <v>4.9999999999999989E-2</v>
      </c>
      <c r="V131" s="190">
        <f t="shared" ca="1" si="39"/>
        <v>4.9999999999999989E-2</v>
      </c>
      <c r="W131" s="190">
        <f t="shared" ca="1" si="39"/>
        <v>4.9999999999999989E-2</v>
      </c>
      <c r="X131" s="190">
        <f t="shared" ca="1" si="39"/>
        <v>4.9999999999999989E-2</v>
      </c>
      <c r="Y131" s="190">
        <f t="shared" ca="1" si="39"/>
        <v>4.9999999999999989E-2</v>
      </c>
      <c r="Z131" s="190">
        <f t="shared" ca="1" si="39"/>
        <v>4.9999999999999989E-2</v>
      </c>
      <c r="AA131" s="190">
        <f t="shared" ca="1" si="39"/>
        <v>4.9999999999999989E-2</v>
      </c>
      <c r="AB131" s="190">
        <f t="shared" ca="1" si="39"/>
        <v>4.9999999999999989E-2</v>
      </c>
      <c r="AC131" s="190">
        <f t="shared" ca="1" si="39"/>
        <v>4.9999999999999989E-2</v>
      </c>
      <c r="AD131" s="190">
        <f t="shared" ca="1" si="39"/>
        <v>4.9999999999999989E-2</v>
      </c>
      <c r="AE131" s="190">
        <f t="shared" ca="1" si="39"/>
        <v>4.9999999999999989E-2</v>
      </c>
      <c r="AF131" s="190">
        <f t="shared" ca="1" si="39"/>
        <v>4.9999999999999989E-2</v>
      </c>
      <c r="AG131" s="190">
        <f t="shared" ca="1" si="39"/>
        <v>4.9999999999999989E-2</v>
      </c>
      <c r="AH131" s="190">
        <f t="shared" ca="1" si="39"/>
        <v>4.9999999999999989E-2</v>
      </c>
      <c r="AI131" s="190">
        <f t="shared" ca="1" si="39"/>
        <v>4.9999999999999989E-2</v>
      </c>
      <c r="AJ131" s="190">
        <f t="shared" ca="1" si="39"/>
        <v>4.9999999999999989E-2</v>
      </c>
      <c r="AK131" s="190">
        <f t="shared" ca="1" si="39"/>
        <v>4.9999999999999989E-2</v>
      </c>
      <c r="AL131" s="190">
        <f t="shared" ca="1" si="39"/>
        <v>4.9999999999999989E-2</v>
      </c>
      <c r="AM131" s="190">
        <f t="shared" ca="1" si="39"/>
        <v>4.9999999999999989E-2</v>
      </c>
      <c r="AN131" s="264">
        <f t="shared" ca="1" si="24"/>
        <v>4.9999999999999989E-2</v>
      </c>
      <c r="AO131" s="264">
        <f t="shared" ca="1" si="25"/>
        <v>4.9999999999999989E-2</v>
      </c>
      <c r="AP131" s="264">
        <f t="shared" ca="1" si="23"/>
        <v>4.9999999999999989E-2</v>
      </c>
      <c r="AQ131" s="264">
        <f t="shared" ca="1" si="33"/>
        <v>4.9999999999999989E-2</v>
      </c>
      <c r="AR131" s="264">
        <f t="shared" ca="1" si="33"/>
        <v>4.9999999999999989E-2</v>
      </c>
      <c r="AS131" s="264">
        <f t="shared" ca="1" si="26"/>
        <v>4.9999999999999989E-2</v>
      </c>
      <c r="AT131" s="264">
        <f t="shared" ca="1" si="27"/>
        <v>4.9999999999999989E-2</v>
      </c>
      <c r="AU131" s="190"/>
      <c r="AV131" s="190"/>
      <c r="AW131" s="190"/>
      <c r="AX131" s="190"/>
      <c r="AY131" s="190"/>
      <c r="AZ131" s="190"/>
      <c r="BA131" s="190"/>
    </row>
    <row r="132" spans="1:53" s="111" customFormat="1" ht="14.25" x14ac:dyDescent="0.45">
      <c r="A132" s="111">
        <v>12</v>
      </c>
      <c r="B132" s="111">
        <f t="shared" si="38"/>
        <v>277</v>
      </c>
      <c r="C132" s="228"/>
      <c r="D132" s="228"/>
      <c r="E132" s="186" t="s">
        <v>31</v>
      </c>
      <c r="F132" s="175"/>
      <c r="G132" s="269" t="s">
        <v>303</v>
      </c>
      <c r="H132" s="219" t="s">
        <v>182</v>
      </c>
      <c r="I132" s="219" t="s">
        <v>288</v>
      </c>
      <c r="J132" s="190">
        <f t="shared" ref="J132:J163" ca="1" si="40">INDIRECT(ADDRESS($B132,$A132,,,J$3))</f>
        <v>1.8333333333333333E-2</v>
      </c>
      <c r="K132" s="190">
        <f t="shared" ca="1" si="39"/>
        <v>1.8333333333333333E-2</v>
      </c>
      <c r="L132" s="190">
        <f t="shared" ca="1" si="39"/>
        <v>1.8333333333333333E-2</v>
      </c>
      <c r="M132" s="190">
        <f t="shared" ca="1" si="39"/>
        <v>1.8333333333333333E-2</v>
      </c>
      <c r="N132" s="190">
        <f t="shared" ca="1" si="39"/>
        <v>1.8333333333333333E-2</v>
      </c>
      <c r="O132" s="190">
        <f t="shared" ca="1" si="39"/>
        <v>1.8333333333333333E-2</v>
      </c>
      <c r="P132" s="190">
        <f t="shared" ca="1" si="39"/>
        <v>1.8333333333333333E-2</v>
      </c>
      <c r="Q132" s="190">
        <f t="shared" ca="1" si="39"/>
        <v>1.8333333333333333E-2</v>
      </c>
      <c r="R132" s="190">
        <f t="shared" ca="1" si="39"/>
        <v>1.8333333333333333E-2</v>
      </c>
      <c r="S132" s="190">
        <f t="shared" ca="1" si="39"/>
        <v>1.8333333333333333E-2</v>
      </c>
      <c r="T132" s="190">
        <f t="shared" ca="1" si="39"/>
        <v>1.8333333333333333E-2</v>
      </c>
      <c r="U132" s="190">
        <f t="shared" ca="1" si="39"/>
        <v>1.8333333333333333E-2</v>
      </c>
      <c r="V132" s="190">
        <f t="shared" ca="1" si="39"/>
        <v>1.8333333333333333E-2</v>
      </c>
      <c r="W132" s="190">
        <f t="shared" ca="1" si="39"/>
        <v>1.8333333333333333E-2</v>
      </c>
      <c r="X132" s="190">
        <f t="shared" ca="1" si="39"/>
        <v>1.8333333333333333E-2</v>
      </c>
      <c r="Y132" s="190">
        <f t="shared" ca="1" si="39"/>
        <v>1.8333333333333333E-2</v>
      </c>
      <c r="Z132" s="190">
        <f t="shared" ca="1" si="39"/>
        <v>1.8333333333333333E-2</v>
      </c>
      <c r="AA132" s="190">
        <f t="shared" ca="1" si="39"/>
        <v>1.8333333333333333E-2</v>
      </c>
      <c r="AB132" s="190">
        <f t="shared" ca="1" si="39"/>
        <v>1.8333333333333333E-2</v>
      </c>
      <c r="AC132" s="190">
        <f t="shared" ca="1" si="39"/>
        <v>1.8333333333333333E-2</v>
      </c>
      <c r="AD132" s="190">
        <f t="shared" ca="1" si="39"/>
        <v>1.8333333333333333E-2</v>
      </c>
      <c r="AE132" s="190">
        <f t="shared" ca="1" si="39"/>
        <v>1.8333333333333333E-2</v>
      </c>
      <c r="AF132" s="190">
        <f t="shared" ca="1" si="39"/>
        <v>1.8333333333333333E-2</v>
      </c>
      <c r="AG132" s="190">
        <f t="shared" ca="1" si="39"/>
        <v>1.8333333333333333E-2</v>
      </c>
      <c r="AH132" s="190">
        <f t="shared" ca="1" si="39"/>
        <v>1.8333333333333333E-2</v>
      </c>
      <c r="AI132" s="190">
        <f t="shared" ca="1" si="39"/>
        <v>1.8333333333333333E-2</v>
      </c>
      <c r="AJ132" s="190">
        <f t="shared" ca="1" si="39"/>
        <v>1.8333333333333333E-2</v>
      </c>
      <c r="AK132" s="190">
        <f t="shared" ca="1" si="39"/>
        <v>1.8333333333333333E-2</v>
      </c>
      <c r="AL132" s="190">
        <f t="shared" ca="1" si="39"/>
        <v>1.8333333333333333E-2</v>
      </c>
      <c r="AM132" s="190">
        <f t="shared" ca="1" si="39"/>
        <v>1.8333333333333333E-2</v>
      </c>
      <c r="AN132" s="264">
        <f t="shared" ca="1" si="24"/>
        <v>1.8333333333333333E-2</v>
      </c>
      <c r="AO132" s="264">
        <f t="shared" ca="1" si="25"/>
        <v>1.8333333333333333E-2</v>
      </c>
      <c r="AP132" s="264">
        <f t="shared" ca="1" si="23"/>
        <v>1.8333333333333333E-2</v>
      </c>
      <c r="AQ132" s="264">
        <f t="shared" ca="1" si="33"/>
        <v>1.8333333333333333E-2</v>
      </c>
      <c r="AR132" s="264">
        <f t="shared" ca="1" si="33"/>
        <v>1.8333333333333333E-2</v>
      </c>
      <c r="AS132" s="264">
        <f t="shared" ca="1" si="26"/>
        <v>1.8333333333333333E-2</v>
      </c>
      <c r="AT132" s="264">
        <f t="shared" ca="1" si="27"/>
        <v>1.8333333333333333E-2</v>
      </c>
      <c r="AU132" s="190"/>
      <c r="AV132" s="190"/>
      <c r="AW132" s="190"/>
      <c r="AX132" s="190"/>
      <c r="AY132" s="190"/>
      <c r="AZ132" s="190"/>
      <c r="BA132" s="190"/>
    </row>
    <row r="133" spans="1:53" s="111" customFormat="1" ht="14.25" x14ac:dyDescent="0.45">
      <c r="A133" s="111">
        <v>13</v>
      </c>
      <c r="B133" s="111">
        <f t="shared" si="38"/>
        <v>277</v>
      </c>
      <c r="C133" s="228"/>
      <c r="D133" s="228"/>
      <c r="E133" s="186" t="s">
        <v>32</v>
      </c>
      <c r="F133" s="175"/>
      <c r="G133" s="269" t="s">
        <v>303</v>
      </c>
      <c r="H133" s="219" t="s">
        <v>182</v>
      </c>
      <c r="I133" s="219" t="s">
        <v>288</v>
      </c>
      <c r="J133" s="190">
        <f t="shared" ca="1" si="40"/>
        <v>0.15138888888888891</v>
      </c>
      <c r="K133" s="190">
        <f t="shared" ref="K133:Y133" ca="1" si="41">INDIRECT(ADDRESS($B133,$A133,,,K$3))</f>
        <v>0.15138888888888891</v>
      </c>
      <c r="L133" s="190">
        <f t="shared" ca="1" si="41"/>
        <v>0.15138888888888891</v>
      </c>
      <c r="M133" s="190">
        <f t="shared" ca="1" si="41"/>
        <v>0.15138888888888891</v>
      </c>
      <c r="N133" s="190">
        <f t="shared" ca="1" si="41"/>
        <v>0.15138888888888891</v>
      </c>
      <c r="O133" s="190">
        <f t="shared" ca="1" si="41"/>
        <v>0.15138888888888891</v>
      </c>
      <c r="P133" s="190">
        <f t="shared" ca="1" si="41"/>
        <v>0.15138888888888891</v>
      </c>
      <c r="Q133" s="190">
        <f t="shared" ca="1" si="41"/>
        <v>0.15138888888888891</v>
      </c>
      <c r="R133" s="190">
        <f t="shared" ca="1" si="41"/>
        <v>0.15138888888888891</v>
      </c>
      <c r="S133" s="190">
        <f t="shared" ca="1" si="41"/>
        <v>0.15138888888888891</v>
      </c>
      <c r="T133" s="190">
        <f t="shared" ca="1" si="41"/>
        <v>0.15138888888888891</v>
      </c>
      <c r="U133" s="190">
        <f t="shared" ca="1" si="41"/>
        <v>0.15138888888888891</v>
      </c>
      <c r="V133" s="190">
        <f t="shared" ca="1" si="41"/>
        <v>0.15138888888888891</v>
      </c>
      <c r="W133" s="190">
        <f t="shared" ca="1" si="41"/>
        <v>0.15138888888888891</v>
      </c>
      <c r="X133" s="190">
        <f t="shared" ca="1" si="41"/>
        <v>0.15138888888888891</v>
      </c>
      <c r="Y133" s="190">
        <f t="shared" ca="1" si="41"/>
        <v>0.15138888888888891</v>
      </c>
      <c r="Z133" s="190">
        <f t="shared" ca="1" si="39"/>
        <v>0.15138888888888891</v>
      </c>
      <c r="AA133" s="190">
        <f t="shared" ca="1" si="39"/>
        <v>0.15138888888888891</v>
      </c>
      <c r="AB133" s="190">
        <f t="shared" ca="1" si="39"/>
        <v>0.15138888888888891</v>
      </c>
      <c r="AC133" s="190">
        <f t="shared" ca="1" si="39"/>
        <v>0.15138888888888891</v>
      </c>
      <c r="AD133" s="190">
        <f t="shared" ca="1" si="39"/>
        <v>0.15138888888888891</v>
      </c>
      <c r="AE133" s="190">
        <f t="shared" ca="1" si="39"/>
        <v>0.15138888888888891</v>
      </c>
      <c r="AF133" s="190">
        <f t="shared" ca="1" si="39"/>
        <v>0.15138888888888891</v>
      </c>
      <c r="AG133" s="190">
        <f t="shared" ca="1" si="39"/>
        <v>0.15138888888888891</v>
      </c>
      <c r="AH133" s="190">
        <f t="shared" ca="1" si="39"/>
        <v>0.15138888888888891</v>
      </c>
      <c r="AI133" s="190">
        <f t="shared" ca="1" si="39"/>
        <v>0.15138888888888891</v>
      </c>
      <c r="AJ133" s="190">
        <f t="shared" ca="1" si="39"/>
        <v>0.15138888888888891</v>
      </c>
      <c r="AK133" s="190">
        <f t="shared" ca="1" si="39"/>
        <v>0.15138888888888891</v>
      </c>
      <c r="AL133" s="190">
        <f t="shared" ca="1" si="39"/>
        <v>0.15138888888888891</v>
      </c>
      <c r="AM133" s="190">
        <f t="shared" ca="1" si="39"/>
        <v>0.15138888888888891</v>
      </c>
      <c r="AN133" s="264">
        <f t="shared" ca="1" si="24"/>
        <v>0.15138888888888891</v>
      </c>
      <c r="AO133" s="264">
        <f t="shared" ca="1" si="25"/>
        <v>0.15138888888888891</v>
      </c>
      <c r="AP133" s="264">
        <f t="shared" ref="AP133:AP196" ca="1" si="42">$Z133</f>
        <v>0.15138888888888891</v>
      </c>
      <c r="AQ133" s="264">
        <f t="shared" ca="1" si="33"/>
        <v>0.15138888888888891</v>
      </c>
      <c r="AR133" s="264">
        <f t="shared" ca="1" si="33"/>
        <v>0.15138888888888891</v>
      </c>
      <c r="AS133" s="264">
        <f t="shared" ca="1" si="26"/>
        <v>0.15138888888888891</v>
      </c>
      <c r="AT133" s="264">
        <f t="shared" ca="1" si="27"/>
        <v>0.15138888888888891</v>
      </c>
      <c r="AU133" s="190"/>
      <c r="AV133" s="190"/>
      <c r="AW133" s="190"/>
      <c r="AX133" s="190"/>
      <c r="AY133" s="190"/>
      <c r="AZ133" s="190"/>
      <c r="BA133" s="190"/>
    </row>
    <row r="134" spans="1:53" s="111" customFormat="1" ht="14.25" x14ac:dyDescent="0.45">
      <c r="A134" s="111">
        <v>14</v>
      </c>
      <c r="B134" s="111">
        <f t="shared" si="38"/>
        <v>277</v>
      </c>
      <c r="C134" s="228"/>
      <c r="D134" s="228"/>
      <c r="E134" s="186" t="s">
        <v>33</v>
      </c>
      <c r="F134" s="175"/>
      <c r="G134" s="269" t="s">
        <v>303</v>
      </c>
      <c r="H134" s="219" t="s">
        <v>182</v>
      </c>
      <c r="I134" s="219" t="s">
        <v>288</v>
      </c>
      <c r="J134" s="190">
        <f t="shared" ca="1" si="40"/>
        <v>4.1666666666666657E-2</v>
      </c>
      <c r="K134" s="190">
        <f t="shared" ca="1" si="39"/>
        <v>4.1666666666666657E-2</v>
      </c>
      <c r="L134" s="190">
        <f t="shared" ca="1" si="39"/>
        <v>4.1666666666666657E-2</v>
      </c>
      <c r="M134" s="190">
        <f t="shared" ca="1" si="39"/>
        <v>4.1666666666666657E-2</v>
      </c>
      <c r="N134" s="190">
        <f t="shared" ca="1" si="39"/>
        <v>4.1666666666666657E-2</v>
      </c>
      <c r="O134" s="190">
        <f t="shared" ca="1" si="39"/>
        <v>4.1666666666666657E-2</v>
      </c>
      <c r="P134" s="190">
        <f t="shared" ca="1" si="39"/>
        <v>4.1666666666666657E-2</v>
      </c>
      <c r="Q134" s="190">
        <f t="shared" ca="1" si="39"/>
        <v>4.1666666666666657E-2</v>
      </c>
      <c r="R134" s="190">
        <f t="shared" ca="1" si="39"/>
        <v>4.1666666666666657E-2</v>
      </c>
      <c r="S134" s="190">
        <f t="shared" ca="1" si="39"/>
        <v>4.1666666666666657E-2</v>
      </c>
      <c r="T134" s="190">
        <f t="shared" ca="1" si="39"/>
        <v>4.1666666666666657E-2</v>
      </c>
      <c r="U134" s="190">
        <f t="shared" ca="1" si="39"/>
        <v>4.1666666666666657E-2</v>
      </c>
      <c r="V134" s="190">
        <f t="shared" ca="1" si="39"/>
        <v>4.1666666666666657E-2</v>
      </c>
      <c r="W134" s="190">
        <f t="shared" ca="1" si="39"/>
        <v>4.1666666666666657E-2</v>
      </c>
      <c r="X134" s="190">
        <f t="shared" ca="1" si="39"/>
        <v>4.1666666666666657E-2</v>
      </c>
      <c r="Y134" s="190">
        <f t="shared" ca="1" si="39"/>
        <v>4.1666666666666657E-2</v>
      </c>
      <c r="Z134" s="190">
        <f t="shared" ca="1" si="39"/>
        <v>4.1666666666666657E-2</v>
      </c>
      <c r="AA134" s="190">
        <f t="shared" ca="1" si="39"/>
        <v>4.1666666666666657E-2</v>
      </c>
      <c r="AB134" s="190">
        <f t="shared" ca="1" si="39"/>
        <v>4.1666666666666657E-2</v>
      </c>
      <c r="AC134" s="190">
        <f t="shared" ca="1" si="39"/>
        <v>4.1666666666666657E-2</v>
      </c>
      <c r="AD134" s="190">
        <f t="shared" ca="1" si="39"/>
        <v>4.1666666666666657E-2</v>
      </c>
      <c r="AE134" s="190">
        <f t="shared" ca="1" si="39"/>
        <v>4.1666666666666657E-2</v>
      </c>
      <c r="AF134" s="190">
        <f t="shared" ca="1" si="39"/>
        <v>4.1666666666666657E-2</v>
      </c>
      <c r="AG134" s="190">
        <f t="shared" ca="1" si="39"/>
        <v>4.1666666666666657E-2</v>
      </c>
      <c r="AH134" s="190">
        <f t="shared" ca="1" si="39"/>
        <v>4.1666666666666657E-2</v>
      </c>
      <c r="AI134" s="190">
        <f t="shared" ca="1" si="39"/>
        <v>4.1666666666666657E-2</v>
      </c>
      <c r="AJ134" s="190">
        <f t="shared" ca="1" si="39"/>
        <v>4.1666666666666657E-2</v>
      </c>
      <c r="AK134" s="190">
        <f t="shared" ca="1" si="39"/>
        <v>4.1666666666666657E-2</v>
      </c>
      <c r="AL134" s="190">
        <f t="shared" ca="1" si="39"/>
        <v>4.1666666666666657E-2</v>
      </c>
      <c r="AM134" s="190">
        <f t="shared" ca="1" si="39"/>
        <v>4.1666666666666657E-2</v>
      </c>
      <c r="AN134" s="264">
        <f t="shared" ca="1" si="24"/>
        <v>4.1666666666666657E-2</v>
      </c>
      <c r="AO134" s="264">
        <f t="shared" ca="1" si="25"/>
        <v>4.1666666666666657E-2</v>
      </c>
      <c r="AP134" s="264">
        <f t="shared" ca="1" si="42"/>
        <v>4.1666666666666657E-2</v>
      </c>
      <c r="AQ134" s="264">
        <f t="shared" ca="1" si="33"/>
        <v>4.1666666666666657E-2</v>
      </c>
      <c r="AR134" s="264">
        <f t="shared" ca="1" si="33"/>
        <v>4.1666666666666657E-2</v>
      </c>
      <c r="AS134" s="264">
        <f t="shared" ca="1" si="26"/>
        <v>4.1666666666666657E-2</v>
      </c>
      <c r="AT134" s="264">
        <f t="shared" ca="1" si="27"/>
        <v>4.1666666666666657E-2</v>
      </c>
      <c r="AU134" s="190"/>
      <c r="AV134" s="190"/>
      <c r="AW134" s="190"/>
      <c r="AX134" s="190"/>
      <c r="AY134" s="190"/>
      <c r="AZ134" s="190"/>
      <c r="BA134" s="190"/>
    </row>
    <row r="135" spans="1:53" s="111" customFormat="1" ht="14.25" x14ac:dyDescent="0.45">
      <c r="A135" s="111">
        <v>15</v>
      </c>
      <c r="B135" s="111">
        <f t="shared" si="38"/>
        <v>277</v>
      </c>
      <c r="C135" s="228"/>
      <c r="D135" s="228"/>
      <c r="E135" s="186" t="s">
        <v>34</v>
      </c>
      <c r="F135" s="175"/>
      <c r="G135" s="269" t="s">
        <v>303</v>
      </c>
      <c r="H135" s="219" t="s">
        <v>182</v>
      </c>
      <c r="I135" s="219" t="s">
        <v>288</v>
      </c>
      <c r="J135" s="190">
        <f t="shared" ca="1" si="40"/>
        <v>1.5277777777777779E-2</v>
      </c>
      <c r="K135" s="190">
        <f t="shared" ca="1" si="39"/>
        <v>1.5277777777777779E-2</v>
      </c>
      <c r="L135" s="190">
        <f t="shared" ca="1" si="39"/>
        <v>1.5277777777777779E-2</v>
      </c>
      <c r="M135" s="190">
        <f t="shared" ca="1" si="39"/>
        <v>1.5277777777777779E-2</v>
      </c>
      <c r="N135" s="190">
        <f t="shared" ca="1" si="39"/>
        <v>1.5277777777777779E-2</v>
      </c>
      <c r="O135" s="190">
        <f t="shared" ca="1" si="39"/>
        <v>1.5277777777777779E-2</v>
      </c>
      <c r="P135" s="190">
        <f t="shared" ca="1" si="39"/>
        <v>1.5277777777777779E-2</v>
      </c>
      <c r="Q135" s="190">
        <f t="shared" ca="1" si="39"/>
        <v>1.5277777777777779E-2</v>
      </c>
      <c r="R135" s="190">
        <f t="shared" ca="1" si="39"/>
        <v>1.5277777777777779E-2</v>
      </c>
      <c r="S135" s="190">
        <f t="shared" ca="1" si="39"/>
        <v>1.5277777777777779E-2</v>
      </c>
      <c r="T135" s="190">
        <f t="shared" ca="1" si="39"/>
        <v>1.5277777777777779E-2</v>
      </c>
      <c r="U135" s="190">
        <f t="shared" ca="1" si="39"/>
        <v>1.5277777777777779E-2</v>
      </c>
      <c r="V135" s="190">
        <f t="shared" ca="1" si="39"/>
        <v>1.5277777777777779E-2</v>
      </c>
      <c r="W135" s="190">
        <f t="shared" ca="1" si="39"/>
        <v>1.5277777777777779E-2</v>
      </c>
      <c r="X135" s="190">
        <f t="shared" ca="1" si="39"/>
        <v>1.5277777777777779E-2</v>
      </c>
      <c r="Y135" s="190">
        <f t="shared" ca="1" si="39"/>
        <v>1.5277777777777779E-2</v>
      </c>
      <c r="Z135" s="190">
        <f t="shared" ca="1" si="39"/>
        <v>1.5277777777777779E-2</v>
      </c>
      <c r="AA135" s="190">
        <f t="shared" ca="1" si="39"/>
        <v>1.5277777777777779E-2</v>
      </c>
      <c r="AB135" s="190">
        <f t="shared" ca="1" si="39"/>
        <v>1.5277777777777779E-2</v>
      </c>
      <c r="AC135" s="190">
        <f t="shared" ca="1" si="39"/>
        <v>1.5277777777777779E-2</v>
      </c>
      <c r="AD135" s="190">
        <f t="shared" ca="1" si="39"/>
        <v>1.5277777777777779E-2</v>
      </c>
      <c r="AE135" s="190">
        <f t="shared" ca="1" si="39"/>
        <v>1.5277777777777779E-2</v>
      </c>
      <c r="AF135" s="190">
        <f t="shared" ca="1" si="39"/>
        <v>1.5277777777777779E-2</v>
      </c>
      <c r="AG135" s="190">
        <f t="shared" ca="1" si="39"/>
        <v>1.5277777777777779E-2</v>
      </c>
      <c r="AH135" s="190">
        <f t="shared" ca="1" si="39"/>
        <v>1.5277777777777779E-2</v>
      </c>
      <c r="AI135" s="190">
        <f t="shared" ca="1" si="39"/>
        <v>1.5277777777777779E-2</v>
      </c>
      <c r="AJ135" s="190">
        <f t="shared" ca="1" si="39"/>
        <v>1.5277777777777779E-2</v>
      </c>
      <c r="AK135" s="190">
        <f t="shared" ca="1" si="39"/>
        <v>1.5277777777777779E-2</v>
      </c>
      <c r="AL135" s="190">
        <f t="shared" ca="1" si="39"/>
        <v>1.5277777777777779E-2</v>
      </c>
      <c r="AM135" s="190">
        <f t="shared" ca="1" si="39"/>
        <v>1.5277777777777779E-2</v>
      </c>
      <c r="AN135" s="264">
        <f t="shared" ca="1" si="24"/>
        <v>1.5277777777777779E-2</v>
      </c>
      <c r="AO135" s="264">
        <f t="shared" ca="1" si="25"/>
        <v>1.5277777777777779E-2</v>
      </c>
      <c r="AP135" s="264">
        <f t="shared" ca="1" si="42"/>
        <v>1.5277777777777779E-2</v>
      </c>
      <c r="AQ135" s="264">
        <f t="shared" ca="1" si="33"/>
        <v>1.5277777777777779E-2</v>
      </c>
      <c r="AR135" s="264">
        <f t="shared" ca="1" si="33"/>
        <v>1.5277777777777779E-2</v>
      </c>
      <c r="AS135" s="264">
        <f t="shared" ca="1" si="26"/>
        <v>1.5277777777777779E-2</v>
      </c>
      <c r="AT135" s="264">
        <f t="shared" ca="1" si="27"/>
        <v>1.5277777777777779E-2</v>
      </c>
      <c r="AU135" s="190"/>
      <c r="AV135" s="190"/>
      <c r="AW135" s="190"/>
      <c r="AX135" s="190"/>
      <c r="AY135" s="190"/>
      <c r="AZ135" s="190"/>
      <c r="BA135" s="190"/>
    </row>
    <row r="136" spans="1:53" s="111" customFormat="1" ht="14.25" x14ac:dyDescent="0.45">
      <c r="A136" s="111">
        <v>4</v>
      </c>
      <c r="B136" s="111">
        <v>302</v>
      </c>
      <c r="C136" s="228" t="s">
        <v>49</v>
      </c>
      <c r="D136" s="228"/>
      <c r="E136" s="186" t="s">
        <v>23</v>
      </c>
      <c r="F136" s="175" t="s">
        <v>180</v>
      </c>
      <c r="G136" s="111" t="s">
        <v>305</v>
      </c>
      <c r="H136" s="219" t="s">
        <v>182</v>
      </c>
      <c r="I136" s="219" t="s">
        <v>288</v>
      </c>
      <c r="J136" s="190">
        <f t="shared" ca="1" si="40"/>
        <v>0.1847278403091426</v>
      </c>
      <c r="K136" s="190">
        <f t="shared" ca="1" si="39"/>
        <v>0.18899974923564905</v>
      </c>
      <c r="L136" s="190">
        <f t="shared" ca="1" si="39"/>
        <v>0.17755963027155047</v>
      </c>
      <c r="M136" s="190">
        <f t="shared" ca="1" si="39"/>
        <v>0.18328789186439623</v>
      </c>
      <c r="N136" s="190">
        <f t="shared" ca="1" si="39"/>
        <v>0.1716506813886951</v>
      </c>
      <c r="O136" s="190">
        <f t="shared" ca="1" si="39"/>
        <v>0.18720877012804329</v>
      </c>
      <c r="P136" s="190">
        <f t="shared" ca="1" si="39"/>
        <v>0.18775744281800108</v>
      </c>
      <c r="Q136" s="190">
        <f t="shared" ca="1" si="39"/>
        <v>0.19770277194135344</v>
      </c>
      <c r="R136" s="190">
        <f t="shared" ca="1" si="39"/>
        <v>0.20323889100598283</v>
      </c>
      <c r="S136" s="190">
        <f t="shared" ca="1" si="39"/>
        <v>0.1752526697784893</v>
      </c>
      <c r="T136" s="190">
        <f t="shared" ca="1" si="39"/>
        <v>0.21311270704422042</v>
      </c>
      <c r="U136" s="190">
        <f t="shared" ca="1" si="39"/>
        <v>0.18124191037078158</v>
      </c>
      <c r="V136" s="190">
        <f t="shared" ca="1" si="39"/>
        <v>0.17419922270000554</v>
      </c>
      <c r="W136" s="190">
        <f t="shared" ca="1" si="39"/>
        <v>0.18387217458057856</v>
      </c>
      <c r="X136" s="190">
        <f t="shared" ca="1" si="39"/>
        <v>0.190695774124166</v>
      </c>
      <c r="Y136" s="190">
        <f t="shared" ca="1" si="39"/>
        <v>0.22321031560435289</v>
      </c>
      <c r="Z136" s="190">
        <f t="shared" ca="1" si="39"/>
        <v>0.17983963785032733</v>
      </c>
      <c r="AA136" s="190">
        <f t="shared" ca="1" si="39"/>
        <v>0.19546780608712858</v>
      </c>
      <c r="AB136" s="190">
        <f t="shared" ca="1" si="39"/>
        <v>0.18663060033101425</v>
      </c>
      <c r="AC136" s="190">
        <f t="shared" ca="1" si="39"/>
        <v>0.19864735991761995</v>
      </c>
      <c r="AD136" s="190">
        <f t="shared" ca="1" si="39"/>
        <v>0.17234722907233169</v>
      </c>
      <c r="AE136" s="190">
        <f t="shared" ca="1" si="39"/>
        <v>0.19021268819705037</v>
      </c>
      <c r="AF136" s="190">
        <f t="shared" ca="1" si="39"/>
        <v>0.2068140210738334</v>
      </c>
      <c r="AG136" s="190">
        <f t="shared" ca="1" si="39"/>
        <v>0.18908295161959443</v>
      </c>
      <c r="AH136" s="190">
        <f t="shared" ca="1" si="39"/>
        <v>0.17719557014071957</v>
      </c>
      <c r="AI136" s="190">
        <f t="shared" ca="1" si="39"/>
        <v>0.18053239937312171</v>
      </c>
      <c r="AJ136" s="190">
        <f t="shared" ca="1" si="39"/>
        <v>0.20527372696240623</v>
      </c>
      <c r="AK136" s="190">
        <f t="shared" ca="1" si="39"/>
        <v>0.18227627152553366</v>
      </c>
      <c r="AL136" s="190">
        <f t="shared" ca="1" si="39"/>
        <v>0.18502491634324508</v>
      </c>
      <c r="AM136" s="190">
        <f t="shared" ca="1" si="39"/>
        <v>0.19071947508528425</v>
      </c>
      <c r="AN136" s="264">
        <f t="shared" ref="AN136:AN199" ca="1" si="43">$V136</f>
        <v>0.17419922270000554</v>
      </c>
      <c r="AO136" s="264">
        <f t="shared" ref="AO136:AO199" ca="1" si="44">$AP136</f>
        <v>0.17983963785032733</v>
      </c>
      <c r="AP136" s="264">
        <f t="shared" ca="1" si="42"/>
        <v>0.17983963785032733</v>
      </c>
      <c r="AQ136" s="264">
        <f t="shared" ca="1" si="33"/>
        <v>0.17983963785032733</v>
      </c>
      <c r="AR136" s="264">
        <f t="shared" ca="1" si="33"/>
        <v>0.17983963785032733</v>
      </c>
      <c r="AS136" s="264">
        <f t="shared" ref="AS136:AS199" ca="1" si="45">$V136</f>
        <v>0.17419922270000554</v>
      </c>
      <c r="AT136" s="264">
        <f t="shared" ref="AT136:AT199" ca="1" si="46">$AP136</f>
        <v>0.17983963785032733</v>
      </c>
      <c r="AU136" s="190"/>
      <c r="AV136" s="190"/>
      <c r="AW136" s="190"/>
      <c r="AX136" s="190"/>
      <c r="AY136" s="190"/>
      <c r="AZ136" s="190"/>
      <c r="BA136" s="190"/>
    </row>
    <row r="137" spans="1:53" s="111" customFormat="1" ht="14.25" x14ac:dyDescent="0.45">
      <c r="A137" s="111">
        <v>5</v>
      </c>
      <c r="B137" s="111">
        <f>B136</f>
        <v>302</v>
      </c>
      <c r="C137" s="228"/>
      <c r="D137" s="228"/>
      <c r="E137" s="186" t="s">
        <v>24</v>
      </c>
      <c r="F137" s="175" t="s">
        <v>180</v>
      </c>
      <c r="G137" s="111" t="s">
        <v>305</v>
      </c>
      <c r="H137" s="219" t="s">
        <v>182</v>
      </c>
      <c r="I137" s="219" t="s">
        <v>288</v>
      </c>
      <c r="J137" s="190">
        <f t="shared" ca="1" si="40"/>
        <v>0.20430728882117155</v>
      </c>
      <c r="K137" s="190">
        <f t="shared" ca="1" si="39"/>
        <v>0.20903198072145518</v>
      </c>
      <c r="L137" s="190">
        <f t="shared" ca="1" si="39"/>
        <v>0.1963793145860466</v>
      </c>
      <c r="M137" s="190">
        <f t="shared" ca="1" si="39"/>
        <v>0.20271471911269628</v>
      </c>
      <c r="N137" s="190">
        <f t="shared" ca="1" si="39"/>
        <v>0.18984407158196695</v>
      </c>
      <c r="O137" s="190">
        <f t="shared" ca="1" si="39"/>
        <v>0.20705117433516307</v>
      </c>
      <c r="P137" s="190">
        <f t="shared" ca="1" si="39"/>
        <v>0.20765800127336523</v>
      </c>
      <c r="Q137" s="190">
        <f t="shared" ca="1" si="39"/>
        <v>0.21865744362177342</v>
      </c>
      <c r="R137" s="190">
        <f t="shared" ca="1" si="39"/>
        <v>0.22478034028311467</v>
      </c>
      <c r="S137" s="190">
        <f t="shared" ca="1" si="39"/>
        <v>0.19382783754302962</v>
      </c>
      <c r="T137" s="190">
        <f t="shared" ca="1" si="39"/>
        <v>0.23570068981849263</v>
      </c>
      <c r="U137" s="190">
        <f t="shared" ca="1" si="39"/>
        <v>0.20045188243773077</v>
      </c>
      <c r="V137" s="190">
        <f t="shared" ca="1" si="39"/>
        <v>0.19266273478341625</v>
      </c>
      <c r="W137" s="190">
        <f t="shared" ca="1" si="39"/>
        <v>0.20336093041169978</v>
      </c>
      <c r="X137" s="190">
        <f t="shared" ref="K137:AM146" ca="1" si="47">INDIRECT(ADDRESS($B137,$A137,,,X$3))</f>
        <v>0.21090776861658911</v>
      </c>
      <c r="Y137" s="190">
        <f t="shared" ca="1" si="47"/>
        <v>0.24686855182048245</v>
      </c>
      <c r="Z137" s="190">
        <f t="shared" ca="1" si="47"/>
        <v>0.1989009819542791</v>
      </c>
      <c r="AA137" s="190">
        <f t="shared" ca="1" si="47"/>
        <v>0.21618559198576431</v>
      </c>
      <c r="AB137" s="190">
        <f t="shared" ca="1" si="47"/>
        <v>0.20641172386840284</v>
      </c>
      <c r="AC137" s="190">
        <f t="shared" ca="1" si="47"/>
        <v>0.21970214921764414</v>
      </c>
      <c r="AD137" s="190">
        <f t="shared" ca="1" si="47"/>
        <v>0.19061444690027468</v>
      </c>
      <c r="AE137" s="190">
        <f t="shared" ca="1" si="47"/>
        <v>0.21037348003360409</v>
      </c>
      <c r="AF137" s="190">
        <f t="shared" ca="1" si="47"/>
        <v>0.22873440118764984</v>
      </c>
      <c r="AG137" s="190">
        <f t="shared" ca="1" si="47"/>
        <v>0.20912400179125656</v>
      </c>
      <c r="AH137" s="190">
        <f t="shared" ca="1" si="47"/>
        <v>0.19597666743674053</v>
      </c>
      <c r="AI137" s="190">
        <f t="shared" ca="1" si="47"/>
        <v>0.19966716981359084</v>
      </c>
      <c r="AJ137" s="190">
        <f t="shared" ca="1" si="47"/>
        <v>0.22703085009667048</v>
      </c>
      <c r="AK137" s="190">
        <f t="shared" ca="1" si="47"/>
        <v>0.20159587634160409</v>
      </c>
      <c r="AL137" s="190">
        <f t="shared" ca="1" si="47"/>
        <v>0.20463585217686095</v>
      </c>
      <c r="AM137" s="190">
        <f t="shared" ca="1" si="47"/>
        <v>0.21093398166114385</v>
      </c>
      <c r="AN137" s="264">
        <f t="shared" ca="1" si="43"/>
        <v>0.19266273478341625</v>
      </c>
      <c r="AO137" s="264">
        <f t="shared" ca="1" si="44"/>
        <v>0.1989009819542791</v>
      </c>
      <c r="AP137" s="264">
        <f t="shared" ca="1" si="42"/>
        <v>0.1989009819542791</v>
      </c>
      <c r="AQ137" s="264">
        <f t="shared" ca="1" si="33"/>
        <v>0.1989009819542791</v>
      </c>
      <c r="AR137" s="264">
        <f t="shared" ca="1" si="33"/>
        <v>0.1989009819542791</v>
      </c>
      <c r="AS137" s="264">
        <f t="shared" ca="1" si="45"/>
        <v>0.19266273478341625</v>
      </c>
      <c r="AT137" s="264">
        <f t="shared" ca="1" si="46"/>
        <v>0.1989009819542791</v>
      </c>
      <c r="AU137" s="190"/>
      <c r="AV137" s="190"/>
      <c r="AW137" s="190"/>
      <c r="AX137" s="190"/>
      <c r="AY137" s="190"/>
      <c r="AZ137" s="190"/>
      <c r="BA137" s="190"/>
    </row>
    <row r="138" spans="1:53" s="111" customFormat="1" ht="14.25" x14ac:dyDescent="0.45">
      <c r="A138" s="111">
        <v>6</v>
      </c>
      <c r="B138" s="111">
        <f t="shared" ref="B138:B147" si="48">B137</f>
        <v>302</v>
      </c>
      <c r="C138" s="228"/>
      <c r="D138" s="228"/>
      <c r="E138" s="186" t="s">
        <v>25</v>
      </c>
      <c r="F138" s="175" t="s">
        <v>180</v>
      </c>
      <c r="G138" s="111" t="s">
        <v>305</v>
      </c>
      <c r="H138" s="219" t="s">
        <v>182</v>
      </c>
      <c r="I138" s="219" t="s">
        <v>288</v>
      </c>
      <c r="J138" s="190">
        <f t="shared" ca="1" si="40"/>
        <v>1.9579448512028939E-2</v>
      </c>
      <c r="K138" s="190">
        <f t="shared" ca="1" si="47"/>
        <v>2.0032231485806115E-2</v>
      </c>
      <c r="L138" s="190">
        <f t="shared" ca="1" si="47"/>
        <v>1.881968431449613E-2</v>
      </c>
      <c r="M138" s="190">
        <f t="shared" ca="1" si="47"/>
        <v>1.9426827248300058E-2</v>
      </c>
      <c r="N138" s="190">
        <f t="shared" ca="1" si="47"/>
        <v>1.8193390193271829E-2</v>
      </c>
      <c r="O138" s="190">
        <f t="shared" ca="1" si="47"/>
        <v>1.9842404207119795E-2</v>
      </c>
      <c r="P138" s="190">
        <f t="shared" ca="1" si="47"/>
        <v>1.9900558455364169E-2</v>
      </c>
      <c r="Q138" s="190">
        <f t="shared" ca="1" si="47"/>
        <v>2.0954671680419951E-2</v>
      </c>
      <c r="R138" s="190">
        <f t="shared" ca="1" si="47"/>
        <v>2.1541449277131822E-2</v>
      </c>
      <c r="S138" s="190">
        <f t="shared" ca="1" si="47"/>
        <v>1.8575167764540341E-2</v>
      </c>
      <c r="T138" s="190">
        <f t="shared" ca="1" si="47"/>
        <v>2.2587982774272208E-2</v>
      </c>
      <c r="U138" s="190">
        <f t="shared" ca="1" si="47"/>
        <v>1.9209972066949198E-2</v>
      </c>
      <c r="V138" s="190">
        <f t="shared" ca="1" si="47"/>
        <v>1.8463512083410724E-2</v>
      </c>
      <c r="W138" s="190">
        <f t="shared" ca="1" si="47"/>
        <v>1.9488755831121227E-2</v>
      </c>
      <c r="X138" s="190">
        <f t="shared" ca="1" si="47"/>
        <v>2.0211994492423124E-2</v>
      </c>
      <c r="Y138" s="190">
        <f t="shared" ca="1" si="47"/>
        <v>2.3658236216129565E-2</v>
      </c>
      <c r="Z138" s="190">
        <f t="shared" ca="1" si="47"/>
        <v>1.9061344103951744E-2</v>
      </c>
      <c r="AA138" s="190">
        <f t="shared" ca="1" si="47"/>
        <v>2.0717785898635748E-2</v>
      </c>
      <c r="AB138" s="190">
        <f t="shared" ca="1" si="47"/>
        <v>1.9781123537388604E-2</v>
      </c>
      <c r="AC138" s="190">
        <f t="shared" ca="1" si="47"/>
        <v>2.1054789300024229E-2</v>
      </c>
      <c r="AD138" s="190">
        <f t="shared" ca="1" si="47"/>
        <v>1.8267217827942991E-2</v>
      </c>
      <c r="AE138" s="190">
        <f t="shared" ca="1" si="47"/>
        <v>2.0160791836553726E-2</v>
      </c>
      <c r="AF138" s="190">
        <f t="shared" ca="1" si="47"/>
        <v>2.1920380113816442E-2</v>
      </c>
      <c r="AG138" s="190">
        <f t="shared" ca="1" si="47"/>
        <v>2.0041050171662085E-2</v>
      </c>
      <c r="AH138" s="190">
        <f t="shared" ca="1" si="47"/>
        <v>1.8781097296020965E-2</v>
      </c>
      <c r="AI138" s="190">
        <f t="shared" ca="1" si="47"/>
        <v>1.9134770440469122E-2</v>
      </c>
      <c r="AJ138" s="190">
        <f t="shared" ca="1" si="47"/>
        <v>2.1757123134264256E-2</v>
      </c>
      <c r="AK138" s="190">
        <f t="shared" ca="1" si="47"/>
        <v>1.9319604816070389E-2</v>
      </c>
      <c r="AL138" s="190">
        <f t="shared" ca="1" si="47"/>
        <v>1.9610935833615839E-2</v>
      </c>
      <c r="AM138" s="190">
        <f t="shared" ca="1" si="47"/>
        <v>2.0214506575859621E-2</v>
      </c>
      <c r="AN138" s="264">
        <f t="shared" ca="1" si="43"/>
        <v>1.8463512083410724E-2</v>
      </c>
      <c r="AO138" s="264">
        <f t="shared" ca="1" si="44"/>
        <v>1.9061344103951744E-2</v>
      </c>
      <c r="AP138" s="264">
        <f t="shared" ca="1" si="42"/>
        <v>1.9061344103951744E-2</v>
      </c>
      <c r="AQ138" s="264">
        <f t="shared" ca="1" si="33"/>
        <v>1.9061344103951744E-2</v>
      </c>
      <c r="AR138" s="264">
        <f t="shared" ca="1" si="33"/>
        <v>1.9061344103951744E-2</v>
      </c>
      <c r="AS138" s="264">
        <f t="shared" ca="1" si="45"/>
        <v>1.8463512083410724E-2</v>
      </c>
      <c r="AT138" s="264">
        <f t="shared" ca="1" si="46"/>
        <v>1.9061344103951744E-2</v>
      </c>
      <c r="AU138" s="190"/>
      <c r="AV138" s="190"/>
      <c r="AW138" s="190"/>
      <c r="AX138" s="190"/>
      <c r="AY138" s="190"/>
      <c r="AZ138" s="190"/>
      <c r="BA138" s="190"/>
    </row>
    <row r="139" spans="1:53" s="111" customFormat="1" ht="14.25" x14ac:dyDescent="0.45">
      <c r="A139" s="111">
        <v>7</v>
      </c>
      <c r="B139" s="111">
        <f t="shared" si="48"/>
        <v>302</v>
      </c>
      <c r="C139" s="228"/>
      <c r="D139" s="228"/>
      <c r="E139" s="186" t="s">
        <v>26</v>
      </c>
      <c r="F139" s="175" t="s">
        <v>180</v>
      </c>
      <c r="G139" s="111" t="s">
        <v>305</v>
      </c>
      <c r="H139" s="219" t="s">
        <v>182</v>
      </c>
      <c r="I139" s="219" t="s">
        <v>288</v>
      </c>
      <c r="J139" s="190">
        <f t="shared" ca="1" si="40"/>
        <v>8.0966827073093273E-2</v>
      </c>
      <c r="K139" s="190">
        <f t="shared" ca="1" si="47"/>
        <v>7.9354013578787838E-2</v>
      </c>
      <c r="L139" s="190">
        <f t="shared" ca="1" si="47"/>
        <v>8.3706692735069421E-2</v>
      </c>
      <c r="M139" s="190">
        <f t="shared" ca="1" si="47"/>
        <v>8.1514103810580177E-2</v>
      </c>
      <c r="N139" s="190">
        <f t="shared" ca="1" si="47"/>
        <v>8.5989780760608828E-2</v>
      </c>
      <c r="O139" s="190">
        <f t="shared" ca="1" si="47"/>
        <v>8.0028104085989038E-2</v>
      </c>
      <c r="P139" s="190">
        <f t="shared" ca="1" si="47"/>
        <v>7.9821262549904931E-2</v>
      </c>
      <c r="Q139" s="190">
        <f t="shared" ca="1" si="47"/>
        <v>7.6129410377544435E-2</v>
      </c>
      <c r="R139" s="190">
        <f t="shared" ca="1" si="47"/>
        <v>7.4133097667028108E-2</v>
      </c>
      <c r="S139" s="190">
        <f t="shared" ca="1" si="47"/>
        <v>8.4595790905574203E-2</v>
      </c>
      <c r="T139" s="190">
        <f t="shared" ca="1" si="47"/>
        <v>7.0721606902251141E-2</v>
      </c>
      <c r="U139" s="190">
        <f t="shared" ca="1" si="47"/>
        <v>8.2294542286477132E-2</v>
      </c>
      <c r="V139" s="190">
        <f t="shared" ca="1" si="47"/>
        <v>8.5002791055918653E-2</v>
      </c>
      <c r="W139" s="190">
        <f t="shared" ca="1" si="47"/>
        <v>8.1291831546243393E-2</v>
      </c>
      <c r="X139" s="190">
        <f t="shared" ca="1" si="47"/>
        <v>7.8718657041232321E-2</v>
      </c>
      <c r="Y139" s="190">
        <f t="shared" ca="1" si="47"/>
        <v>6.7529573395936848E-2</v>
      </c>
      <c r="Z139" s="190">
        <f t="shared" ca="1" si="47"/>
        <v>8.2831225967126748E-2</v>
      </c>
      <c r="AA139" s="190">
        <f t="shared" ca="1" si="47"/>
        <v>7.69484802007806E-2</v>
      </c>
      <c r="AB139" s="190">
        <f t="shared" ca="1" si="47"/>
        <v>8.0246372385894299E-2</v>
      </c>
      <c r="AC139" s="190">
        <f t="shared" ca="1" si="47"/>
        <v>7.5785368194192682E-2</v>
      </c>
      <c r="AD139" s="190">
        <f t="shared" ca="1" si="47"/>
        <v>8.5719709251167689E-2</v>
      </c>
      <c r="AE139" s="190">
        <f t="shared" ca="1" si="47"/>
        <v>7.8899319337007917E-2</v>
      </c>
      <c r="AF139" s="190">
        <f t="shared" ca="1" si="47"/>
        <v>7.2872818136294468E-2</v>
      </c>
      <c r="AG139" s="190">
        <f t="shared" ca="1" si="47"/>
        <v>7.9322775020148714E-2</v>
      </c>
      <c r="AH139" s="190">
        <f t="shared" ca="1" si="47"/>
        <v>8.3846790426284484E-2</v>
      </c>
      <c r="AI139" s="190">
        <f t="shared" ca="1" si="47"/>
        <v>8.2565914852688313E-2</v>
      </c>
      <c r="AJ139" s="190">
        <f t="shared" ca="1" si="47"/>
        <v>7.3412702186023526E-2</v>
      </c>
      <c r="AK139" s="190">
        <f t="shared" ca="1" si="47"/>
        <v>8.1899585194270375E-2</v>
      </c>
      <c r="AL139" s="190">
        <f t="shared" ca="1" si="47"/>
        <v>8.0854134145691231E-2</v>
      </c>
      <c r="AM139" s="190">
        <f t="shared" ca="1" si="47"/>
        <v>7.8709799945076972E-2</v>
      </c>
      <c r="AN139" s="264">
        <f t="shared" ca="1" si="43"/>
        <v>8.5002791055918653E-2</v>
      </c>
      <c r="AO139" s="264">
        <f t="shared" ca="1" si="44"/>
        <v>8.2831225967126748E-2</v>
      </c>
      <c r="AP139" s="264">
        <f t="shared" ca="1" si="42"/>
        <v>8.2831225967126748E-2</v>
      </c>
      <c r="AQ139" s="264">
        <f t="shared" ca="1" si="33"/>
        <v>8.2831225967126748E-2</v>
      </c>
      <c r="AR139" s="264">
        <f t="shared" ca="1" si="33"/>
        <v>8.2831225967126748E-2</v>
      </c>
      <c r="AS139" s="264">
        <f t="shared" ca="1" si="45"/>
        <v>8.5002791055918653E-2</v>
      </c>
      <c r="AT139" s="264">
        <f t="shared" ca="1" si="46"/>
        <v>8.2831225967126748E-2</v>
      </c>
      <c r="AU139" s="190"/>
      <c r="AV139" s="190"/>
      <c r="AW139" s="190"/>
      <c r="AX139" s="190"/>
      <c r="AY139" s="190"/>
      <c r="AZ139" s="190"/>
      <c r="BA139" s="190"/>
    </row>
    <row r="140" spans="1:53" s="111" customFormat="1" ht="14.25" x14ac:dyDescent="0.45">
      <c r="A140" s="111">
        <v>8</v>
      </c>
      <c r="B140" s="111">
        <f t="shared" si="48"/>
        <v>302</v>
      </c>
      <c r="C140" s="229"/>
      <c r="D140" s="229"/>
      <c r="E140" s="186" t="s">
        <v>27</v>
      </c>
      <c r="F140" s="175" t="s">
        <v>180</v>
      </c>
      <c r="G140" s="111" t="s">
        <v>305</v>
      </c>
      <c r="H140" s="219" t="s">
        <v>182</v>
      </c>
      <c r="I140" s="219" t="s">
        <v>288</v>
      </c>
      <c r="J140" s="190">
        <f t="shared" ca="1" si="40"/>
        <v>8.9548564504803613E-2</v>
      </c>
      <c r="K140" s="190">
        <f t="shared" ca="1" si="47"/>
        <v>8.7764807644742301E-2</v>
      </c>
      <c r="L140" s="190">
        <f t="shared" ca="1" si="47"/>
        <v>9.2578830674731161E-2</v>
      </c>
      <c r="M140" s="190">
        <f t="shared" ca="1" si="47"/>
        <v>9.0153847532438908E-2</v>
      </c>
      <c r="N140" s="190">
        <f t="shared" ca="1" si="47"/>
        <v>9.5103904988691798E-2</v>
      </c>
      <c r="O140" s="190">
        <f t="shared" ca="1" si="47"/>
        <v>8.851034553289111E-2</v>
      </c>
      <c r="P140" s="190">
        <f t="shared" ca="1" si="47"/>
        <v>8.8281580700355675E-2</v>
      </c>
      <c r="Q140" s="190">
        <f t="shared" ca="1" si="47"/>
        <v>8.4198426224012274E-2</v>
      </c>
      <c r="R140" s="190">
        <f t="shared" ca="1" si="47"/>
        <v>8.1990522765376703E-2</v>
      </c>
      <c r="S140" s="190">
        <f t="shared" ca="1" si="47"/>
        <v>9.3562165056856272E-2</v>
      </c>
      <c r="T140" s="190">
        <f t="shared" ca="1" si="47"/>
        <v>7.8217445421844584E-2</v>
      </c>
      <c r="U140" s="190">
        <f t="shared" ca="1" si="47"/>
        <v>9.101700529379958E-2</v>
      </c>
      <c r="V140" s="190">
        <f t="shared" ca="1" si="47"/>
        <v>9.4012303471983749E-2</v>
      </c>
      <c r="W140" s="190">
        <f t="shared" ca="1" si="47"/>
        <v>8.9908016456674719E-2</v>
      </c>
      <c r="X140" s="190">
        <f t="shared" ca="1" si="47"/>
        <v>8.7062109170026533E-2</v>
      </c>
      <c r="Y140" s="190">
        <f t="shared" ca="1" si="47"/>
        <v>7.468708578352462E-2</v>
      </c>
      <c r="Z140" s="190">
        <f t="shared" ca="1" si="47"/>
        <v>9.1610572498204701E-2</v>
      </c>
      <c r="AA140" s="190">
        <f t="shared" ca="1" si="47"/>
        <v>8.5104309899480854E-2</v>
      </c>
      <c r="AB140" s="190">
        <f t="shared" ca="1" si="47"/>
        <v>8.8751748260896907E-2</v>
      </c>
      <c r="AC140" s="190">
        <f t="shared" ca="1" si="47"/>
        <v>8.3817918740120928E-2</v>
      </c>
      <c r="AD140" s="190">
        <f t="shared" ca="1" si="47"/>
        <v>9.4805208388388226E-2</v>
      </c>
      <c r="AE140" s="190">
        <f t="shared" ca="1" si="47"/>
        <v>8.7261920004064061E-2</v>
      </c>
      <c r="AF140" s="190">
        <f t="shared" ca="1" si="47"/>
        <v>8.0596665219864846E-2</v>
      </c>
      <c r="AG140" s="190">
        <f t="shared" ca="1" si="47"/>
        <v>8.7730258086800419E-2</v>
      </c>
      <c r="AH140" s="190">
        <f t="shared" ca="1" si="47"/>
        <v>9.2733777429992059E-2</v>
      </c>
      <c r="AI140" s="190">
        <f t="shared" ca="1" si="47"/>
        <v>9.1317140850899509E-2</v>
      </c>
      <c r="AJ140" s="190">
        <f t="shared" ca="1" si="47"/>
        <v>8.1193772002975326E-2</v>
      </c>
      <c r="AK140" s="190">
        <f t="shared" ca="1" si="47"/>
        <v>9.0580186389976447E-2</v>
      </c>
      <c r="AL140" s="190">
        <f t="shared" ca="1" si="47"/>
        <v>8.9423927165741462E-2</v>
      </c>
      <c r="AM140" s="190">
        <f t="shared" ca="1" si="47"/>
        <v>8.7052313303310924E-2</v>
      </c>
      <c r="AN140" s="264">
        <f t="shared" ca="1" si="43"/>
        <v>9.4012303471983749E-2</v>
      </c>
      <c r="AO140" s="264">
        <f t="shared" ca="1" si="44"/>
        <v>9.1610572498204701E-2</v>
      </c>
      <c r="AP140" s="264">
        <f t="shared" ca="1" si="42"/>
        <v>9.1610572498204701E-2</v>
      </c>
      <c r="AQ140" s="264">
        <f t="shared" ca="1" si="33"/>
        <v>9.1610572498204701E-2</v>
      </c>
      <c r="AR140" s="264">
        <f t="shared" ca="1" si="33"/>
        <v>9.1610572498204701E-2</v>
      </c>
      <c r="AS140" s="264">
        <f t="shared" ca="1" si="45"/>
        <v>9.4012303471983749E-2</v>
      </c>
      <c r="AT140" s="264">
        <f t="shared" ca="1" si="46"/>
        <v>9.1610572498204701E-2</v>
      </c>
      <c r="AU140" s="190"/>
      <c r="AV140" s="190"/>
      <c r="AW140" s="190"/>
      <c r="AX140" s="190"/>
      <c r="AY140" s="190"/>
      <c r="AZ140" s="190"/>
      <c r="BA140" s="190"/>
    </row>
    <row r="141" spans="1:53" s="111" customFormat="1" ht="14.25" x14ac:dyDescent="0.45">
      <c r="A141" s="111">
        <v>9</v>
      </c>
      <c r="B141" s="111">
        <f t="shared" si="48"/>
        <v>302</v>
      </c>
      <c r="C141" s="228"/>
      <c r="D141" s="228"/>
      <c r="E141" s="186" t="s">
        <v>28</v>
      </c>
      <c r="F141" s="175" t="s">
        <v>180</v>
      </c>
      <c r="G141" s="111" t="s">
        <v>305</v>
      </c>
      <c r="H141" s="219" t="s">
        <v>182</v>
      </c>
      <c r="I141" s="219" t="s">
        <v>288</v>
      </c>
      <c r="J141" s="190">
        <f t="shared" ca="1" si="40"/>
        <v>8.581737431710347E-3</v>
      </c>
      <c r="K141" s="190">
        <f t="shared" ca="1" si="47"/>
        <v>8.4107940659544703E-3</v>
      </c>
      <c r="L141" s="190">
        <f t="shared" ca="1" si="47"/>
        <v>8.8721379396617343E-3</v>
      </c>
      <c r="M141" s="190">
        <f t="shared" ca="1" si="47"/>
        <v>8.6397437218587274E-3</v>
      </c>
      <c r="N141" s="190">
        <f t="shared" ca="1" si="47"/>
        <v>9.1141242280829635E-3</v>
      </c>
      <c r="O141" s="190">
        <f t="shared" ca="1" si="47"/>
        <v>8.4822414469020637E-3</v>
      </c>
      <c r="P141" s="190">
        <f t="shared" ca="1" si="47"/>
        <v>8.4603181504507505E-3</v>
      </c>
      <c r="Q141" s="190">
        <f t="shared" ca="1" si="47"/>
        <v>8.0690158464678426E-3</v>
      </c>
      <c r="R141" s="190">
        <f t="shared" ca="1" si="47"/>
        <v>7.8574250983486013E-3</v>
      </c>
      <c r="S141" s="190">
        <f t="shared" ca="1" si="47"/>
        <v>8.966374151282059E-3</v>
      </c>
      <c r="T141" s="190">
        <f t="shared" ca="1" si="47"/>
        <v>7.4958385195934389E-3</v>
      </c>
      <c r="U141" s="190">
        <f t="shared" ca="1" si="47"/>
        <v>8.7224630073224584E-3</v>
      </c>
      <c r="V141" s="190">
        <f t="shared" ca="1" si="47"/>
        <v>9.0095124160651085E-3</v>
      </c>
      <c r="W141" s="190">
        <f t="shared" ca="1" si="47"/>
        <v>8.6161849104313265E-3</v>
      </c>
      <c r="X141" s="190">
        <f t="shared" ca="1" si="47"/>
        <v>8.3434521287942091E-3</v>
      </c>
      <c r="Y141" s="190">
        <f t="shared" ca="1" si="47"/>
        <v>7.1575123875877757E-3</v>
      </c>
      <c r="Z141" s="190">
        <f t="shared" ca="1" si="47"/>
        <v>8.7793465310779494E-3</v>
      </c>
      <c r="AA141" s="190">
        <f t="shared" ca="1" si="47"/>
        <v>8.1558296987002468E-3</v>
      </c>
      <c r="AB141" s="190">
        <f t="shared" ca="1" si="47"/>
        <v>8.5053758750026198E-3</v>
      </c>
      <c r="AC141" s="190">
        <f t="shared" ca="1" si="47"/>
        <v>8.0325505459282551E-3</v>
      </c>
      <c r="AD141" s="190">
        <f t="shared" ca="1" si="47"/>
        <v>9.0854991372205374E-3</v>
      </c>
      <c r="AE141" s="190">
        <f t="shared" ca="1" si="47"/>
        <v>8.362600667056139E-3</v>
      </c>
      <c r="AF141" s="190">
        <f t="shared" ca="1" si="47"/>
        <v>7.7238470835703805E-3</v>
      </c>
      <c r="AG141" s="190">
        <f t="shared" ca="1" si="47"/>
        <v>8.407483066651707E-3</v>
      </c>
      <c r="AH141" s="190">
        <f t="shared" ca="1" si="47"/>
        <v>8.8869870037075714E-3</v>
      </c>
      <c r="AI141" s="190">
        <f t="shared" ca="1" si="47"/>
        <v>8.7512259982112026E-3</v>
      </c>
      <c r="AJ141" s="190">
        <f t="shared" ca="1" si="47"/>
        <v>7.7810698169518012E-3</v>
      </c>
      <c r="AK141" s="190">
        <f t="shared" ca="1" si="47"/>
        <v>8.6806011957060742E-3</v>
      </c>
      <c r="AL141" s="190">
        <f t="shared" ca="1" si="47"/>
        <v>8.5697930200502228E-3</v>
      </c>
      <c r="AM141" s="190">
        <f t="shared" ca="1" si="47"/>
        <v>8.3425133582339626E-3</v>
      </c>
      <c r="AN141" s="264">
        <f t="shared" ca="1" si="43"/>
        <v>9.0095124160651085E-3</v>
      </c>
      <c r="AO141" s="264">
        <f t="shared" ca="1" si="44"/>
        <v>8.7793465310779494E-3</v>
      </c>
      <c r="AP141" s="264">
        <f t="shared" ca="1" si="42"/>
        <v>8.7793465310779494E-3</v>
      </c>
      <c r="AQ141" s="264">
        <f t="shared" ca="1" si="33"/>
        <v>8.7793465310779494E-3</v>
      </c>
      <c r="AR141" s="264">
        <f t="shared" ca="1" si="33"/>
        <v>8.7793465310779494E-3</v>
      </c>
      <c r="AS141" s="264">
        <f t="shared" ca="1" si="45"/>
        <v>9.0095124160651085E-3</v>
      </c>
      <c r="AT141" s="264">
        <f t="shared" ca="1" si="46"/>
        <v>8.7793465310779494E-3</v>
      </c>
      <c r="AU141" s="190"/>
      <c r="AV141" s="190"/>
      <c r="AW141" s="190"/>
      <c r="AX141" s="190"/>
      <c r="AY141" s="190"/>
      <c r="AZ141" s="190"/>
      <c r="BA141" s="190"/>
    </row>
    <row r="142" spans="1:53" s="111" customFormat="1" ht="14.25" x14ac:dyDescent="0.45">
      <c r="A142" s="111">
        <v>10</v>
      </c>
      <c r="B142" s="111">
        <f t="shared" si="48"/>
        <v>302</v>
      </c>
      <c r="C142" s="228"/>
      <c r="D142" s="228"/>
      <c r="E142" s="186" t="s">
        <v>29</v>
      </c>
      <c r="F142" s="175" t="s">
        <v>180</v>
      </c>
      <c r="G142" s="111" t="s">
        <v>305</v>
      </c>
      <c r="H142" s="219" t="s">
        <v>182</v>
      </c>
      <c r="I142" s="219" t="s">
        <v>288</v>
      </c>
      <c r="J142" s="190">
        <f t="shared" ca="1" si="40"/>
        <v>8.3934252402638507E-2</v>
      </c>
      <c r="K142" s="190">
        <f t="shared" ca="1" si="47"/>
        <v>8.0268675361069075E-2</v>
      </c>
      <c r="L142" s="190">
        <f t="shared" ca="1" si="47"/>
        <v>9.0074268456459189E-2</v>
      </c>
      <c r="M142" s="190">
        <f t="shared" ca="1" si="47"/>
        <v>8.5168646983427493E-2</v>
      </c>
      <c r="N142" s="190">
        <f t="shared" ca="1" si="47"/>
        <v>9.5127919094471838E-2</v>
      </c>
      <c r="O142" s="190">
        <f t="shared" ca="1" si="47"/>
        <v>8.1806125795720441E-2</v>
      </c>
      <c r="P142" s="190">
        <f t="shared" ca="1" si="47"/>
        <v>8.1335230554412094E-2</v>
      </c>
      <c r="Q142" s="190">
        <f t="shared" ca="1" si="47"/>
        <v>7.2780725663756637E-2</v>
      </c>
      <c r="R142" s="190">
        <f t="shared" ca="1" si="47"/>
        <v>6.7998800673678222E-2</v>
      </c>
      <c r="S142" s="190">
        <f t="shared" ca="1" si="47"/>
        <v>9.2048010339450287E-2</v>
      </c>
      <c r="T142" s="190">
        <f t="shared" ca="1" si="47"/>
        <v>5.941658250987239E-2</v>
      </c>
      <c r="U142" s="190">
        <f t="shared" ca="1" si="47"/>
        <v>8.6921658504226187E-2</v>
      </c>
      <c r="V142" s="190">
        <f t="shared" ca="1" si="47"/>
        <v>9.2948983227456761E-2</v>
      </c>
      <c r="W142" s="190">
        <f t="shared" ca="1" si="47"/>
        <v>8.4667837105419974E-2</v>
      </c>
      <c r="X142" s="190">
        <f t="shared" ca="1" si="47"/>
        <v>7.8811757187088244E-2</v>
      </c>
      <c r="Y142" s="190">
        <f t="shared" ca="1" si="47"/>
        <v>5.0525855026174425E-2</v>
      </c>
      <c r="Z142" s="190">
        <f t="shared" ca="1" si="47"/>
        <v>8.812256724665854E-2</v>
      </c>
      <c r="AA142" s="190">
        <f t="shared" ca="1" si="47"/>
        <v>7.4706685296162562E-2</v>
      </c>
      <c r="AB142" s="190">
        <f t="shared" ca="1" si="47"/>
        <v>8.2302237115791904E-2</v>
      </c>
      <c r="AC142" s="190">
        <f t="shared" ca="1" si="47"/>
        <v>7.1966008893415895E-2</v>
      </c>
      <c r="AD142" s="190">
        <f t="shared" ca="1" si="47"/>
        <v>9.4532486930203719E-2</v>
      </c>
      <c r="AE142" s="190">
        <f t="shared" ca="1" si="47"/>
        <v>7.9226838930332111E-2</v>
      </c>
      <c r="AF142" s="190">
        <f t="shared" ca="1" si="47"/>
        <v>6.4900505037131823E-2</v>
      </c>
      <c r="AG142" s="190">
        <f t="shared" ca="1" si="47"/>
        <v>8.0197225777902989E-2</v>
      </c>
      <c r="AH142" s="190">
        <f t="shared" ca="1" si="47"/>
        <v>9.0385809480117194E-2</v>
      </c>
      <c r="AI142" s="190">
        <f t="shared" ca="1" si="47"/>
        <v>8.7529340320556745E-2</v>
      </c>
      <c r="AJ142" s="190">
        <f t="shared" ca="1" si="47"/>
        <v>6.623647073765683E-2</v>
      </c>
      <c r="AK142" s="190">
        <f t="shared" ca="1" si="47"/>
        <v>8.6035538207986761E-2</v>
      </c>
      <c r="AL142" s="190">
        <f t="shared" ca="1" si="47"/>
        <v>8.3679514903880592E-2</v>
      </c>
      <c r="AM142" s="190">
        <f t="shared" ca="1" si="47"/>
        <v>7.8791390482071316E-2</v>
      </c>
      <c r="AN142" s="264">
        <f t="shared" ca="1" si="43"/>
        <v>9.2948983227456761E-2</v>
      </c>
      <c r="AO142" s="264">
        <f t="shared" ca="1" si="44"/>
        <v>8.812256724665854E-2</v>
      </c>
      <c r="AP142" s="264">
        <f t="shared" ca="1" si="42"/>
        <v>8.812256724665854E-2</v>
      </c>
      <c r="AQ142" s="264">
        <f t="shared" ca="1" si="33"/>
        <v>8.812256724665854E-2</v>
      </c>
      <c r="AR142" s="264">
        <f t="shared" ca="1" si="33"/>
        <v>8.812256724665854E-2</v>
      </c>
      <c r="AS142" s="264">
        <f t="shared" ca="1" si="45"/>
        <v>9.2948983227456761E-2</v>
      </c>
      <c r="AT142" s="264">
        <f t="shared" ca="1" si="46"/>
        <v>8.812256724665854E-2</v>
      </c>
      <c r="AU142" s="190"/>
      <c r="AV142" s="190"/>
      <c r="AW142" s="190"/>
      <c r="AX142" s="190"/>
      <c r="AY142" s="190"/>
      <c r="AZ142" s="190"/>
      <c r="BA142" s="190"/>
    </row>
    <row r="143" spans="1:53" s="111" customFormat="1" ht="14.25" x14ac:dyDescent="0.45">
      <c r="A143" s="111">
        <v>11</v>
      </c>
      <c r="B143" s="111">
        <f t="shared" si="48"/>
        <v>302</v>
      </c>
      <c r="C143" s="228"/>
      <c r="D143" s="228"/>
      <c r="E143" s="186" t="s">
        <v>30</v>
      </c>
      <c r="F143" s="175" t="s">
        <v>180</v>
      </c>
      <c r="G143" s="111" t="s">
        <v>305</v>
      </c>
      <c r="H143" s="219" t="s">
        <v>182</v>
      </c>
      <c r="I143" s="219" t="s">
        <v>288</v>
      </c>
      <c r="J143" s="190">
        <f t="shared" ca="1" si="40"/>
        <v>9.2830509569738429E-2</v>
      </c>
      <c r="K143" s="190">
        <f t="shared" ca="1" si="47"/>
        <v>8.8776415145882859E-2</v>
      </c>
      <c r="L143" s="190">
        <f t="shared" ca="1" si="47"/>
        <v>9.962131073525439E-2</v>
      </c>
      <c r="M143" s="190">
        <f t="shared" ca="1" si="47"/>
        <v>9.4195738599182482E-2</v>
      </c>
      <c r="N143" s="190">
        <f t="shared" ca="1" si="47"/>
        <v>0.10521060176347116</v>
      </c>
      <c r="O143" s="190">
        <f t="shared" ca="1" si="47"/>
        <v>9.0476821156557169E-2</v>
      </c>
      <c r="P143" s="190">
        <f t="shared" ca="1" si="47"/>
        <v>8.995601535971845E-2</v>
      </c>
      <c r="Q143" s="190">
        <f t="shared" ca="1" si="47"/>
        <v>8.049481179401656E-2</v>
      </c>
      <c r="R143" s="190">
        <f t="shared" ca="1" si="47"/>
        <v>7.5206046828031226E-2</v>
      </c>
      <c r="S143" s="190">
        <f t="shared" ca="1" si="47"/>
        <v>0.10180425106667312</v>
      </c>
      <c r="T143" s="190">
        <f t="shared" ca="1" si="47"/>
        <v>6.5714192637646884E-2</v>
      </c>
      <c r="U143" s="190">
        <f t="shared" ca="1" si="47"/>
        <v>9.613455318439762E-2</v>
      </c>
      <c r="V143" s="190">
        <f t="shared" ca="1" si="47"/>
        <v>0.10280071877691069</v>
      </c>
      <c r="W143" s="190">
        <f t="shared" ca="1" si="47"/>
        <v>9.3641847489865412E-2</v>
      </c>
      <c r="X143" s="190">
        <f t="shared" ca="1" si="47"/>
        <v>8.7165077073277308E-2</v>
      </c>
      <c r="Y143" s="190">
        <f t="shared" ca="1" si="47"/>
        <v>5.5881129982865721E-2</v>
      </c>
      <c r="Z143" s="190">
        <f t="shared" ca="1" si="47"/>
        <v>9.7462747185244475E-2</v>
      </c>
      <c r="AA143" s="190">
        <f t="shared" ca="1" si="47"/>
        <v>8.2624905396677495E-2</v>
      </c>
      <c r="AB143" s="190">
        <f t="shared" ca="1" si="47"/>
        <v>9.1025515704101639E-2</v>
      </c>
      <c r="AC143" s="190">
        <f t="shared" ca="1" si="47"/>
        <v>7.9593742554930014E-2</v>
      </c>
      <c r="AD143" s="190">
        <f t="shared" ca="1" si="47"/>
        <v>0.10455205927764466</v>
      </c>
      <c r="AE143" s="190">
        <f t="shared" ca="1" si="47"/>
        <v>8.7624153655666864E-2</v>
      </c>
      <c r="AF143" s="190">
        <f t="shared" ca="1" si="47"/>
        <v>7.1779360409731055E-2</v>
      </c>
      <c r="AG143" s="190">
        <f t="shared" ca="1" si="47"/>
        <v>8.8697392565422667E-2</v>
      </c>
      <c r="AH143" s="190">
        <f t="shared" ca="1" si="47"/>
        <v>9.996587223607431E-2</v>
      </c>
      <c r="AI143" s="190">
        <f t="shared" ca="1" si="47"/>
        <v>9.680664367250516E-2</v>
      </c>
      <c r="AJ143" s="190">
        <f t="shared" ca="1" si="47"/>
        <v>7.3256926161463773E-2</v>
      </c>
      <c r="AK143" s="190">
        <f t="shared" ca="1" si="47"/>
        <v>9.5154512303764163E-2</v>
      </c>
      <c r="AL143" s="190">
        <f t="shared" ca="1" si="47"/>
        <v>9.2548772243923244E-2</v>
      </c>
      <c r="AM143" s="190">
        <f t="shared" ca="1" si="47"/>
        <v>8.7142551685240155E-2</v>
      </c>
      <c r="AN143" s="264">
        <f t="shared" ca="1" si="43"/>
        <v>0.10280071877691069</v>
      </c>
      <c r="AO143" s="264">
        <f t="shared" ca="1" si="44"/>
        <v>9.7462747185244475E-2</v>
      </c>
      <c r="AP143" s="264">
        <f t="shared" ca="1" si="42"/>
        <v>9.7462747185244475E-2</v>
      </c>
      <c r="AQ143" s="264">
        <f t="shared" ca="1" si="33"/>
        <v>9.7462747185244475E-2</v>
      </c>
      <c r="AR143" s="264">
        <f t="shared" ca="1" si="33"/>
        <v>9.7462747185244475E-2</v>
      </c>
      <c r="AS143" s="264">
        <f t="shared" ca="1" si="45"/>
        <v>0.10280071877691069</v>
      </c>
      <c r="AT143" s="264">
        <f t="shared" ca="1" si="46"/>
        <v>9.7462747185244475E-2</v>
      </c>
      <c r="AU143" s="190"/>
      <c r="AV143" s="190"/>
      <c r="AW143" s="190"/>
      <c r="AX143" s="190"/>
      <c r="AY143" s="190"/>
      <c r="AZ143" s="190"/>
      <c r="BA143" s="190"/>
    </row>
    <row r="144" spans="1:53" s="111" customFormat="1" ht="14.25" x14ac:dyDescent="0.45">
      <c r="A144" s="111">
        <v>12</v>
      </c>
      <c r="B144" s="111">
        <f t="shared" si="48"/>
        <v>302</v>
      </c>
      <c r="C144" s="228"/>
      <c r="D144" s="228"/>
      <c r="E144" s="186" t="s">
        <v>31</v>
      </c>
      <c r="F144" s="175" t="s">
        <v>180</v>
      </c>
      <c r="G144" s="111" t="s">
        <v>305</v>
      </c>
      <c r="H144" s="219" t="s">
        <v>182</v>
      </c>
      <c r="I144" s="219" t="s">
        <v>288</v>
      </c>
      <c r="J144" s="190">
        <f t="shared" ca="1" si="40"/>
        <v>8.8962571670999323E-3</v>
      </c>
      <c r="K144" s="190">
        <f t="shared" ca="1" si="47"/>
        <v>8.5077397848137733E-3</v>
      </c>
      <c r="L144" s="190">
        <f t="shared" ca="1" si="47"/>
        <v>9.547042278795213E-3</v>
      </c>
      <c r="M144" s="190">
        <f t="shared" ca="1" si="47"/>
        <v>9.0270916157549879E-3</v>
      </c>
      <c r="N144" s="190">
        <f t="shared" ca="1" si="47"/>
        <v>1.0082682668999319E-2</v>
      </c>
      <c r="O144" s="190">
        <f t="shared" ca="1" si="47"/>
        <v>8.6706953608367276E-3</v>
      </c>
      <c r="P144" s="190">
        <f t="shared" ca="1" si="47"/>
        <v>8.6207848053063488E-3</v>
      </c>
      <c r="Q144" s="190">
        <f t="shared" ca="1" si="47"/>
        <v>7.7140861302599194E-3</v>
      </c>
      <c r="R144" s="190">
        <f t="shared" ca="1" si="47"/>
        <v>7.2072461543529918E-3</v>
      </c>
      <c r="S144" s="190">
        <f t="shared" ca="1" si="47"/>
        <v>9.7562407272228403E-3</v>
      </c>
      <c r="T144" s="190">
        <f t="shared" ca="1" si="47"/>
        <v>6.2976101277744927E-3</v>
      </c>
      <c r="U144" s="190">
        <f t="shared" ca="1" si="47"/>
        <v>9.2128946801714393E-3</v>
      </c>
      <c r="V144" s="190">
        <f t="shared" ca="1" si="47"/>
        <v>9.8517355494539393E-3</v>
      </c>
      <c r="W144" s="190">
        <f t="shared" ca="1" si="47"/>
        <v>8.9740103844454348E-3</v>
      </c>
      <c r="X144" s="190">
        <f t="shared" ca="1" si="47"/>
        <v>8.3533198861890749E-3</v>
      </c>
      <c r="Y144" s="190">
        <f t="shared" ca="1" si="47"/>
        <v>5.3552749566912984E-3</v>
      </c>
      <c r="Z144" s="190">
        <f t="shared" ca="1" si="47"/>
        <v>9.3401799385859283E-3</v>
      </c>
      <c r="AA144" s="190">
        <f t="shared" ca="1" si="47"/>
        <v>7.9182201005149246E-3</v>
      </c>
      <c r="AB144" s="190">
        <f t="shared" ca="1" si="47"/>
        <v>8.7232785883097404E-3</v>
      </c>
      <c r="AC144" s="190">
        <f t="shared" ca="1" si="47"/>
        <v>7.6277336615141259E-3</v>
      </c>
      <c r="AD144" s="190">
        <f t="shared" ca="1" si="47"/>
        <v>1.0019572347440945E-2</v>
      </c>
      <c r="AE144" s="190">
        <f t="shared" ca="1" si="47"/>
        <v>8.3973147253347397E-3</v>
      </c>
      <c r="AF144" s="190">
        <f t="shared" ca="1" si="47"/>
        <v>6.8788553725992255E-3</v>
      </c>
      <c r="AG144" s="190">
        <f t="shared" ca="1" si="47"/>
        <v>8.500166787519671E-3</v>
      </c>
      <c r="AH144" s="190">
        <f t="shared" ca="1" si="47"/>
        <v>9.5800627559571219E-3</v>
      </c>
      <c r="AI144" s="190">
        <f t="shared" ca="1" si="47"/>
        <v>9.2773033519484103E-3</v>
      </c>
      <c r="AJ144" s="190">
        <f t="shared" ca="1" si="47"/>
        <v>7.0204554238069445E-3</v>
      </c>
      <c r="AK144" s="190">
        <f t="shared" ca="1" si="47"/>
        <v>9.1189740957773983E-3</v>
      </c>
      <c r="AL144" s="190">
        <f t="shared" ca="1" si="47"/>
        <v>8.8692573400426418E-3</v>
      </c>
      <c r="AM144" s="190">
        <f t="shared" ca="1" si="47"/>
        <v>8.3511612031688474E-3</v>
      </c>
      <c r="AN144" s="264">
        <f t="shared" ca="1" si="43"/>
        <v>9.8517355494539393E-3</v>
      </c>
      <c r="AO144" s="264">
        <f t="shared" ca="1" si="44"/>
        <v>9.3401799385859283E-3</v>
      </c>
      <c r="AP144" s="264">
        <f t="shared" ca="1" si="42"/>
        <v>9.3401799385859283E-3</v>
      </c>
      <c r="AQ144" s="264">
        <f t="shared" ca="1" si="33"/>
        <v>9.3401799385859283E-3</v>
      </c>
      <c r="AR144" s="264">
        <f t="shared" ca="1" si="33"/>
        <v>9.3401799385859283E-3</v>
      </c>
      <c r="AS144" s="264">
        <f t="shared" ca="1" si="45"/>
        <v>9.8517355494539393E-3</v>
      </c>
      <c r="AT144" s="264">
        <f t="shared" ca="1" si="46"/>
        <v>9.3401799385859283E-3</v>
      </c>
      <c r="AU144" s="190"/>
      <c r="AV144" s="190"/>
      <c r="AW144" s="190"/>
      <c r="AX144" s="190"/>
      <c r="AY144" s="190"/>
      <c r="AZ144" s="190"/>
      <c r="BA144" s="190"/>
    </row>
    <row r="145" spans="1:53" s="111" customFormat="1" ht="14.25" x14ac:dyDescent="0.45">
      <c r="A145" s="111">
        <v>13</v>
      </c>
      <c r="B145" s="111">
        <f t="shared" si="48"/>
        <v>302</v>
      </c>
      <c r="C145" s="228"/>
      <c r="D145" s="228"/>
      <c r="E145" s="186" t="s">
        <v>32</v>
      </c>
      <c r="F145" s="175" t="s">
        <v>180</v>
      </c>
      <c r="G145" s="111" t="s">
        <v>305</v>
      </c>
      <c r="H145" s="219" t="s">
        <v>182</v>
      </c>
      <c r="I145" s="219" t="s">
        <v>288</v>
      </c>
      <c r="J145" s="190">
        <f t="shared" ca="1" si="40"/>
        <v>0.10245441354845898</v>
      </c>
      <c r="K145" s="190">
        <f t="shared" ca="1" si="47"/>
        <v>0.10346089515782741</v>
      </c>
      <c r="L145" s="190">
        <f t="shared" ca="1" si="47"/>
        <v>0.10074274187025423</v>
      </c>
      <c r="M145" s="190">
        <f t="shared" ca="1" si="47"/>
        <v>0.10211269067492945</v>
      </c>
      <c r="N145" s="190">
        <f t="shared" ca="1" si="47"/>
        <v>9.9314952089557498E-2</v>
      </c>
      <c r="O145" s="190">
        <f t="shared" ca="1" si="47"/>
        <v>0.10304033332358051</v>
      </c>
      <c r="P145" s="190">
        <f t="shared" ca="1" si="47"/>
        <v>0.1031693974110152</v>
      </c>
      <c r="Q145" s="190">
        <f t="shared" ca="1" si="47"/>
        <v>0.10547042535067881</v>
      </c>
      <c r="R145" s="190">
        <f t="shared" ca="1" si="47"/>
        <v>0.10671254398664418</v>
      </c>
      <c r="S145" s="190">
        <f t="shared" ca="1" si="47"/>
        <v>0.10018686230981957</v>
      </c>
      <c r="T145" s="190">
        <f t="shared" ca="1" si="47"/>
        <v>0.1088324368769894</v>
      </c>
      <c r="U145" s="190">
        <f t="shared" ca="1" si="47"/>
        <v>0.10162522217184844</v>
      </c>
      <c r="V145" s="190">
        <f t="shared" ca="1" si="47"/>
        <v>9.9932336349952369E-2</v>
      </c>
      <c r="W145" s="190">
        <f t="shared" ca="1" si="47"/>
        <v>0.10225149010109148</v>
      </c>
      <c r="X145" s="190">
        <f t="shared" ca="1" si="47"/>
        <v>0.10385714498084678</v>
      </c>
      <c r="Y145" s="190">
        <f t="shared" ca="1" si="47"/>
        <v>0.11081758930686919</v>
      </c>
      <c r="Z145" s="190">
        <f t="shared" ca="1" si="47"/>
        <v>0.10128990226922066</v>
      </c>
      <c r="AA145" s="190">
        <f t="shared" ca="1" si="47"/>
        <v>0.10496036174926159</v>
      </c>
      <c r="AB145" s="190">
        <f t="shared" ca="1" si="47"/>
        <v>0.10290412350063288</v>
      </c>
      <c r="AC145" s="190">
        <f t="shared" ca="1" si="47"/>
        <v>0.10568459632810481</v>
      </c>
      <c r="AD145" s="190">
        <f t="shared" ca="1" si="47"/>
        <v>9.9483908079630229E-2</v>
      </c>
      <c r="AE145" s="190">
        <f t="shared" ca="1" si="47"/>
        <v>0.10374448686894296</v>
      </c>
      <c r="AF145" s="190">
        <f t="shared" ca="1" si="47"/>
        <v>0.10749598908607363</v>
      </c>
      <c r="AG145" s="190">
        <f t="shared" ca="1" si="47"/>
        <v>0.10348038091568712</v>
      </c>
      <c r="AH145" s="190">
        <f t="shared" ca="1" si="47"/>
        <v>0.10065516328621205</v>
      </c>
      <c r="AI145" s="190">
        <f t="shared" ca="1" si="47"/>
        <v>0.10145567878696649</v>
      </c>
      <c r="AJ145" s="190">
        <f t="shared" ca="1" si="47"/>
        <v>0.10716043344724677</v>
      </c>
      <c r="AK145" s="190">
        <f t="shared" ca="1" si="47"/>
        <v>0.10187193840554254</v>
      </c>
      <c r="AL145" s="190">
        <f t="shared" ca="1" si="47"/>
        <v>0.10252476794051647</v>
      </c>
      <c r="AM145" s="190">
        <f t="shared" ca="1" si="47"/>
        <v>0.10386266782090077</v>
      </c>
      <c r="AN145" s="264">
        <f t="shared" ca="1" si="43"/>
        <v>9.9932336349952369E-2</v>
      </c>
      <c r="AO145" s="264">
        <f t="shared" ca="1" si="44"/>
        <v>0.10128990226922066</v>
      </c>
      <c r="AP145" s="264">
        <f t="shared" ca="1" si="42"/>
        <v>0.10128990226922066</v>
      </c>
      <c r="AQ145" s="264">
        <f t="shared" ca="1" si="33"/>
        <v>0.10128990226922066</v>
      </c>
      <c r="AR145" s="264">
        <f t="shared" ca="1" si="33"/>
        <v>0.10128990226922066</v>
      </c>
      <c r="AS145" s="264">
        <f t="shared" ca="1" si="45"/>
        <v>9.9932336349952369E-2</v>
      </c>
      <c r="AT145" s="264">
        <f t="shared" ca="1" si="46"/>
        <v>0.10128990226922066</v>
      </c>
      <c r="AU145" s="190"/>
      <c r="AV145" s="190"/>
      <c r="AW145" s="190"/>
      <c r="AX145" s="190"/>
      <c r="AY145" s="190"/>
      <c r="AZ145" s="190"/>
      <c r="BA145" s="190"/>
    </row>
    <row r="146" spans="1:53" s="111" customFormat="1" ht="14.25" x14ac:dyDescent="0.45">
      <c r="A146" s="111">
        <v>14</v>
      </c>
      <c r="B146" s="111">
        <f t="shared" si="48"/>
        <v>302</v>
      </c>
      <c r="C146" s="228"/>
      <c r="D146" s="228"/>
      <c r="E146" s="186" t="s">
        <v>33</v>
      </c>
      <c r="F146" s="175" t="s">
        <v>180</v>
      </c>
      <c r="G146" s="111" t="s">
        <v>305</v>
      </c>
      <c r="H146" s="219" t="s">
        <v>182</v>
      </c>
      <c r="I146" s="219" t="s">
        <v>288</v>
      </c>
      <c r="J146" s="190">
        <f t="shared" ca="1" si="40"/>
        <v>0.11331363710428642</v>
      </c>
      <c r="K146" s="190">
        <f t="shared" ca="1" si="47"/>
        <v>0.11442679648791973</v>
      </c>
      <c r="L146" s="190">
        <f t="shared" ca="1" si="47"/>
        <v>0.11142054400396781</v>
      </c>
      <c r="M146" s="190">
        <f t="shared" ca="1" si="47"/>
        <v>0.11293569475568234</v>
      </c>
      <c r="N146" s="190">
        <f t="shared" ca="1" si="47"/>
        <v>0.10984142166587005</v>
      </c>
      <c r="O146" s="190">
        <f t="shared" ca="1" si="47"/>
        <v>0.11396165897538858</v>
      </c>
      <c r="P146" s="190">
        <f t="shared" ca="1" si="47"/>
        <v>0.11410440266656061</v>
      </c>
      <c r="Q146" s="190">
        <f t="shared" ca="1" si="47"/>
        <v>0.11664931836019775</v>
      </c>
      <c r="R146" s="190">
        <f t="shared" ref="K146:AM155" ca="1" si="49">INDIRECT(ADDRESS($B146,$A146,,,R$3))</f>
        <v>0.11802309012347742</v>
      </c>
      <c r="S146" s="190">
        <f t="shared" ca="1" si="49"/>
        <v>0.11080574633344099</v>
      </c>
      <c r="T146" s="190">
        <f t="shared" ca="1" si="49"/>
        <v>0.12036767212201592</v>
      </c>
      <c r="U146" s="190">
        <f t="shared" ca="1" si="49"/>
        <v>0.11239655908407202</v>
      </c>
      <c r="V146" s="190">
        <f t="shared" ca="1" si="49"/>
        <v>0.11052424296768924</v>
      </c>
      <c r="W146" s="190">
        <f t="shared" ca="1" si="49"/>
        <v>0.11308920564176014</v>
      </c>
      <c r="X146" s="190">
        <f t="shared" ca="1" si="49"/>
        <v>0.11486504514010704</v>
      </c>
      <c r="Y146" s="190">
        <f t="shared" ca="1" si="49"/>
        <v>0.12256323241312721</v>
      </c>
      <c r="Z146" s="190">
        <f t="shared" ca="1" si="49"/>
        <v>0.11202569836227169</v>
      </c>
      <c r="AA146" s="190">
        <f t="shared" ca="1" si="49"/>
        <v>0.11608519271807732</v>
      </c>
      <c r="AB146" s="190">
        <f t="shared" ca="1" si="49"/>
        <v>0.11381101216659859</v>
      </c>
      <c r="AC146" s="190">
        <f t="shared" ca="1" si="49"/>
        <v>0.11688618948730486</v>
      </c>
      <c r="AD146" s="190">
        <f t="shared" ca="1" si="49"/>
        <v>0.11002828543369242</v>
      </c>
      <c r="AE146" s="190">
        <f t="shared" ca="1" si="49"/>
        <v>0.11474044630666502</v>
      </c>
      <c r="AF146" s="190">
        <f t="shared" ca="1" si="49"/>
        <v>0.11888957318275425</v>
      </c>
      <c r="AG146" s="190">
        <f t="shared" ca="1" si="49"/>
        <v>0.11444834755652032</v>
      </c>
      <c r="AH146" s="190">
        <f t="shared" ca="1" si="49"/>
        <v>0.11132368289719305</v>
      </c>
      <c r="AI146" s="190">
        <f t="shared" ca="1" si="49"/>
        <v>0.11220904566300439</v>
      </c>
      <c r="AJ146" s="190">
        <f t="shared" ca="1" si="49"/>
        <v>0.11851845173889045</v>
      </c>
      <c r="AK146" s="190">
        <f t="shared" ca="1" si="49"/>
        <v>0.11266942496465535</v>
      </c>
      <c r="AL146" s="190">
        <f t="shared" ca="1" si="49"/>
        <v>0.11339144841347444</v>
      </c>
      <c r="AM146" s="190">
        <f t="shared" ca="1" si="49"/>
        <v>0.114871153350305</v>
      </c>
      <c r="AN146" s="264">
        <f t="shared" ca="1" si="43"/>
        <v>0.11052424296768924</v>
      </c>
      <c r="AO146" s="264">
        <f t="shared" ca="1" si="44"/>
        <v>0.11202569836227169</v>
      </c>
      <c r="AP146" s="264">
        <f t="shared" ca="1" si="42"/>
        <v>0.11202569836227169</v>
      </c>
      <c r="AQ146" s="264">
        <f t="shared" ca="1" si="33"/>
        <v>0.11202569836227169</v>
      </c>
      <c r="AR146" s="264">
        <f t="shared" ca="1" si="33"/>
        <v>0.11202569836227169</v>
      </c>
      <c r="AS146" s="264">
        <f t="shared" ca="1" si="45"/>
        <v>0.11052424296768924</v>
      </c>
      <c r="AT146" s="264">
        <f t="shared" ca="1" si="46"/>
        <v>0.11202569836227169</v>
      </c>
      <c r="AU146" s="190"/>
      <c r="AV146" s="190"/>
      <c r="AW146" s="190"/>
      <c r="AX146" s="190"/>
      <c r="AY146" s="190"/>
      <c r="AZ146" s="190"/>
      <c r="BA146" s="190"/>
    </row>
    <row r="147" spans="1:53" s="111" customFormat="1" ht="14.25" x14ac:dyDescent="0.45">
      <c r="A147" s="111">
        <v>15</v>
      </c>
      <c r="B147" s="111">
        <f t="shared" si="48"/>
        <v>302</v>
      </c>
      <c r="C147" s="228"/>
      <c r="D147" s="228"/>
      <c r="E147" s="186" t="s">
        <v>34</v>
      </c>
      <c r="F147" s="175" t="s">
        <v>180</v>
      </c>
      <c r="G147" s="111" t="s">
        <v>305</v>
      </c>
      <c r="H147" s="219" t="s">
        <v>182</v>
      </c>
      <c r="I147" s="219" t="s">
        <v>288</v>
      </c>
      <c r="J147" s="190">
        <f t="shared" ca="1" si="40"/>
        <v>1.0859223555827449E-2</v>
      </c>
      <c r="K147" s="190">
        <f t="shared" ca="1" si="49"/>
        <v>1.0965901330092306E-2</v>
      </c>
      <c r="L147" s="190">
        <f t="shared" ca="1" si="49"/>
        <v>1.0677802133713582E-2</v>
      </c>
      <c r="M147" s="190">
        <f t="shared" ca="1" si="49"/>
        <v>1.0823004080752891E-2</v>
      </c>
      <c r="N147" s="190">
        <f t="shared" ca="1" si="49"/>
        <v>1.0526469576312546E-2</v>
      </c>
      <c r="O147" s="190">
        <f t="shared" ca="1" si="49"/>
        <v>1.0921325651808072E-2</v>
      </c>
      <c r="P147" s="190">
        <f t="shared" ca="1" si="49"/>
        <v>1.0935005255545392E-2</v>
      </c>
      <c r="Q147" s="190">
        <f t="shared" ca="1" si="49"/>
        <v>1.117889300951895E-2</v>
      </c>
      <c r="R147" s="190">
        <f t="shared" ca="1" si="49"/>
        <v>1.1310546136833253E-2</v>
      </c>
      <c r="S147" s="190">
        <f t="shared" ca="1" si="49"/>
        <v>1.061888402362143E-2</v>
      </c>
      <c r="T147" s="190">
        <f t="shared" ca="1" si="49"/>
        <v>1.1535235245026525E-2</v>
      </c>
      <c r="U147" s="190">
        <f t="shared" ca="1" si="49"/>
        <v>1.0771336912223567E-2</v>
      </c>
      <c r="V147" s="190">
        <f t="shared" ca="1" si="49"/>
        <v>1.0591906617736888E-2</v>
      </c>
      <c r="W147" s="190">
        <f t="shared" ca="1" si="49"/>
        <v>1.0837715540668681E-2</v>
      </c>
      <c r="X147" s="190">
        <f t="shared" ca="1" si="49"/>
        <v>1.1007900159260257E-2</v>
      </c>
      <c r="Y147" s="190">
        <f t="shared" ca="1" si="49"/>
        <v>1.1745643106258025E-2</v>
      </c>
      <c r="Z147" s="190">
        <f t="shared" ca="1" si="49"/>
        <v>1.0735796093051038E-2</v>
      </c>
      <c r="AA147" s="190">
        <f t="shared" ca="1" si="49"/>
        <v>1.1124830968815743E-2</v>
      </c>
      <c r="AB147" s="190">
        <f t="shared" ca="1" si="49"/>
        <v>1.0906888665965696E-2</v>
      </c>
      <c r="AC147" s="190">
        <f t="shared" ca="1" si="49"/>
        <v>1.1201593159200048E-2</v>
      </c>
      <c r="AD147" s="190">
        <f t="shared" ca="1" si="49"/>
        <v>1.0544377354062188E-2</v>
      </c>
      <c r="AE147" s="190">
        <f t="shared" ca="1" si="49"/>
        <v>1.0995959437722063E-2</v>
      </c>
      <c r="AF147" s="190">
        <f t="shared" ca="1" si="49"/>
        <v>1.1393584096680615E-2</v>
      </c>
      <c r="AG147" s="190">
        <f t="shared" ca="1" si="49"/>
        <v>1.0967966640833198E-2</v>
      </c>
      <c r="AH147" s="190">
        <f t="shared" ca="1" si="49"/>
        <v>1.0668519610981E-2</v>
      </c>
      <c r="AI147" s="190">
        <f t="shared" ca="1" si="49"/>
        <v>1.0753366876037921E-2</v>
      </c>
      <c r="AJ147" s="190">
        <f t="shared" ca="1" si="49"/>
        <v>1.1358018291643667E-2</v>
      </c>
      <c r="AK147" s="190">
        <f t="shared" ca="1" si="49"/>
        <v>1.0797486559112803E-2</v>
      </c>
      <c r="AL147" s="190">
        <f t="shared" ca="1" si="49"/>
        <v>1.0866680472957966E-2</v>
      </c>
      <c r="AM147" s="190">
        <f t="shared" ca="1" si="49"/>
        <v>1.1008485529404229E-2</v>
      </c>
      <c r="AN147" s="264">
        <f t="shared" ca="1" si="43"/>
        <v>1.0591906617736888E-2</v>
      </c>
      <c r="AO147" s="264">
        <f t="shared" ca="1" si="44"/>
        <v>1.0735796093051038E-2</v>
      </c>
      <c r="AP147" s="264">
        <f t="shared" ca="1" si="42"/>
        <v>1.0735796093051038E-2</v>
      </c>
      <c r="AQ147" s="264">
        <f t="shared" ca="1" si="33"/>
        <v>1.0735796093051038E-2</v>
      </c>
      <c r="AR147" s="264">
        <f t="shared" ca="1" si="33"/>
        <v>1.0735796093051038E-2</v>
      </c>
      <c r="AS147" s="264">
        <f t="shared" ca="1" si="45"/>
        <v>1.0591906617736888E-2</v>
      </c>
      <c r="AT147" s="264">
        <f t="shared" ca="1" si="46"/>
        <v>1.0735796093051038E-2</v>
      </c>
      <c r="AU147" s="190"/>
      <c r="AV147" s="190"/>
      <c r="AW147" s="190"/>
      <c r="AX147" s="190"/>
      <c r="AY147" s="190"/>
      <c r="AZ147" s="190"/>
      <c r="BA147" s="190"/>
    </row>
    <row r="148" spans="1:53" s="111" customFormat="1" ht="14.25" x14ac:dyDescent="0.45">
      <c r="A148" s="111">
        <v>4</v>
      </c>
      <c r="B148" s="111">
        <v>328</v>
      </c>
      <c r="C148" s="228" t="s">
        <v>50</v>
      </c>
      <c r="D148" s="228"/>
      <c r="E148" s="186" t="s">
        <v>23</v>
      </c>
      <c r="F148" s="175" t="s">
        <v>180</v>
      </c>
      <c r="G148" s="111" t="s">
        <v>307</v>
      </c>
      <c r="H148" s="219" t="s">
        <v>182</v>
      </c>
      <c r="I148" s="219" t="s">
        <v>288</v>
      </c>
      <c r="J148" s="190">
        <f t="shared" ca="1" si="40"/>
        <v>0.16349999999999998</v>
      </c>
      <c r="K148" s="190">
        <f t="shared" ca="1" si="49"/>
        <v>0.16349999999999998</v>
      </c>
      <c r="L148" s="190">
        <f t="shared" ca="1" si="49"/>
        <v>0.16349999999999998</v>
      </c>
      <c r="M148" s="190">
        <f t="shared" ca="1" si="49"/>
        <v>0.16349999999999998</v>
      </c>
      <c r="N148" s="190">
        <f t="shared" ca="1" si="49"/>
        <v>0.16388738830219329</v>
      </c>
      <c r="O148" s="190">
        <f t="shared" ca="1" si="49"/>
        <v>0.16349999999999998</v>
      </c>
      <c r="P148" s="190">
        <f t="shared" ca="1" si="49"/>
        <v>0.16349999999999998</v>
      </c>
      <c r="Q148" s="190">
        <f t="shared" ca="1" si="49"/>
        <v>0.16349999999999998</v>
      </c>
      <c r="R148" s="190">
        <f t="shared" ca="1" si="49"/>
        <v>0.16349999999999998</v>
      </c>
      <c r="S148" s="190">
        <f t="shared" ca="1" si="49"/>
        <v>0.16349999999999998</v>
      </c>
      <c r="T148" s="190">
        <f t="shared" ca="1" si="49"/>
        <v>0.16349999999999998</v>
      </c>
      <c r="U148" s="190">
        <f t="shared" ca="1" si="49"/>
        <v>0.16349999999999998</v>
      </c>
      <c r="V148" s="190">
        <f t="shared" ca="1" si="49"/>
        <v>0.16349999999999998</v>
      </c>
      <c r="W148" s="190">
        <f t="shared" ca="1" si="49"/>
        <v>0.16349999999999998</v>
      </c>
      <c r="X148" s="190">
        <f t="shared" ca="1" si="49"/>
        <v>0.18166666666666664</v>
      </c>
      <c r="Y148" s="190">
        <f t="shared" ca="1" si="49"/>
        <v>0.18166666666666664</v>
      </c>
      <c r="Z148" s="190">
        <f t="shared" ca="1" si="49"/>
        <v>0.16378732785890021</v>
      </c>
      <c r="AA148" s="190">
        <f t="shared" ca="1" si="49"/>
        <v>0.16349999999999998</v>
      </c>
      <c r="AB148" s="190">
        <f t="shared" ca="1" si="49"/>
        <v>0.16349999999999998</v>
      </c>
      <c r="AC148" s="190">
        <f t="shared" ca="1" si="49"/>
        <v>0.16349999999999998</v>
      </c>
      <c r="AD148" s="190">
        <f t="shared" ca="1" si="49"/>
        <v>0.16349999999999998</v>
      </c>
      <c r="AE148" s="190">
        <f t="shared" ca="1" si="49"/>
        <v>0.16349999999999998</v>
      </c>
      <c r="AF148" s="190">
        <f t="shared" ca="1" si="49"/>
        <v>0.16349999999999998</v>
      </c>
      <c r="AG148" s="190">
        <f t="shared" ca="1" si="49"/>
        <v>0.16349999999999998</v>
      </c>
      <c r="AH148" s="190">
        <f t="shared" ca="1" si="49"/>
        <v>0.16349999999999998</v>
      </c>
      <c r="AI148" s="190">
        <f t="shared" ca="1" si="49"/>
        <v>0.16349999999999998</v>
      </c>
      <c r="AJ148" s="190">
        <f t="shared" ca="1" si="49"/>
        <v>0.16349999999999998</v>
      </c>
      <c r="AK148" s="190">
        <f t="shared" ca="1" si="49"/>
        <v>0.16349999999999998</v>
      </c>
      <c r="AL148" s="190">
        <f t="shared" ca="1" si="49"/>
        <v>0.16349999999999998</v>
      </c>
      <c r="AM148" s="190">
        <f t="shared" ca="1" si="49"/>
        <v>0.16349999999999998</v>
      </c>
      <c r="AN148" s="264">
        <f t="shared" ca="1" si="43"/>
        <v>0.16349999999999998</v>
      </c>
      <c r="AO148" s="264">
        <f t="shared" ca="1" si="44"/>
        <v>0.16378732785890021</v>
      </c>
      <c r="AP148" s="264">
        <f t="shared" ca="1" si="42"/>
        <v>0.16378732785890021</v>
      </c>
      <c r="AQ148" s="264">
        <f t="shared" ca="1" si="33"/>
        <v>0.16378732785890021</v>
      </c>
      <c r="AR148" s="264">
        <f t="shared" ca="1" si="33"/>
        <v>0.16378732785890021</v>
      </c>
      <c r="AS148" s="264">
        <f t="shared" ca="1" si="45"/>
        <v>0.16349999999999998</v>
      </c>
      <c r="AT148" s="264">
        <f t="shared" ca="1" si="46"/>
        <v>0.16378732785890021</v>
      </c>
      <c r="AU148" s="190"/>
      <c r="AV148" s="190"/>
      <c r="AW148" s="190"/>
      <c r="AX148" s="190"/>
      <c r="AY148" s="190"/>
      <c r="AZ148" s="190"/>
      <c r="BA148" s="190"/>
    </row>
    <row r="149" spans="1:53" s="111" customFormat="1" ht="14.25" x14ac:dyDescent="0.45">
      <c r="A149" s="111">
        <v>5</v>
      </c>
      <c r="B149" s="111">
        <f>B148</f>
        <v>328</v>
      </c>
      <c r="C149" s="228"/>
      <c r="D149" s="228"/>
      <c r="E149" s="186" t="s">
        <v>24</v>
      </c>
      <c r="F149" s="175" t="s">
        <v>180</v>
      </c>
      <c r="G149" s="111" t="s">
        <v>307</v>
      </c>
      <c r="H149" s="219" t="s">
        <v>182</v>
      </c>
      <c r="I149" s="219" t="s">
        <v>288</v>
      </c>
      <c r="J149" s="190">
        <f t="shared" ca="1" si="40"/>
        <v>0.12</v>
      </c>
      <c r="K149" s="190">
        <f t="shared" ca="1" si="49"/>
        <v>0.12</v>
      </c>
      <c r="L149" s="190">
        <f t="shared" ca="1" si="49"/>
        <v>0.12</v>
      </c>
      <c r="M149" s="190">
        <f t="shared" ca="1" si="49"/>
        <v>0.12</v>
      </c>
      <c r="N149" s="190">
        <f t="shared" ca="1" si="49"/>
        <v>0.12028432168968317</v>
      </c>
      <c r="O149" s="190">
        <f t="shared" ca="1" si="49"/>
        <v>0.12</v>
      </c>
      <c r="P149" s="190">
        <f t="shared" ca="1" si="49"/>
        <v>0.12</v>
      </c>
      <c r="Q149" s="190">
        <f t="shared" ca="1" si="49"/>
        <v>0.12</v>
      </c>
      <c r="R149" s="190">
        <f t="shared" ca="1" si="49"/>
        <v>0.12</v>
      </c>
      <c r="S149" s="190">
        <f t="shared" ca="1" si="49"/>
        <v>0.12</v>
      </c>
      <c r="T149" s="190">
        <f t="shared" ca="1" si="49"/>
        <v>0.12</v>
      </c>
      <c r="U149" s="190">
        <f t="shared" ca="1" si="49"/>
        <v>0.12</v>
      </c>
      <c r="V149" s="190">
        <f t="shared" ca="1" si="49"/>
        <v>0.12</v>
      </c>
      <c r="W149" s="190">
        <f t="shared" ca="1" si="49"/>
        <v>0.12</v>
      </c>
      <c r="X149" s="190">
        <f t="shared" ca="1" si="49"/>
        <v>0.13333333333333333</v>
      </c>
      <c r="Y149" s="190">
        <f t="shared" ca="1" si="49"/>
        <v>0.13333333333333333</v>
      </c>
      <c r="Z149" s="190">
        <f t="shared" ca="1" si="49"/>
        <v>0.12021088283222034</v>
      </c>
      <c r="AA149" s="190">
        <f t="shared" ca="1" si="49"/>
        <v>0.12</v>
      </c>
      <c r="AB149" s="190">
        <f t="shared" ca="1" si="49"/>
        <v>0.12</v>
      </c>
      <c r="AC149" s="190">
        <f t="shared" ca="1" si="49"/>
        <v>0.12</v>
      </c>
      <c r="AD149" s="190">
        <f t="shared" ca="1" si="49"/>
        <v>0.12</v>
      </c>
      <c r="AE149" s="190">
        <f t="shared" ca="1" si="49"/>
        <v>0.12</v>
      </c>
      <c r="AF149" s="190">
        <f t="shared" ca="1" si="49"/>
        <v>0.12</v>
      </c>
      <c r="AG149" s="190">
        <f t="shared" ca="1" si="49"/>
        <v>0.12</v>
      </c>
      <c r="AH149" s="190">
        <f t="shared" ca="1" si="49"/>
        <v>0.12</v>
      </c>
      <c r="AI149" s="190">
        <f t="shared" ca="1" si="49"/>
        <v>0.12</v>
      </c>
      <c r="AJ149" s="190">
        <f t="shared" ca="1" si="49"/>
        <v>0.12</v>
      </c>
      <c r="AK149" s="190">
        <f t="shared" ca="1" si="49"/>
        <v>0.12</v>
      </c>
      <c r="AL149" s="190">
        <f t="shared" ca="1" si="49"/>
        <v>0.12</v>
      </c>
      <c r="AM149" s="190">
        <f t="shared" ca="1" si="49"/>
        <v>0.12</v>
      </c>
      <c r="AN149" s="264">
        <f t="shared" ca="1" si="43"/>
        <v>0.12</v>
      </c>
      <c r="AO149" s="264">
        <f t="shared" ca="1" si="44"/>
        <v>0.12021088283222034</v>
      </c>
      <c r="AP149" s="264">
        <f t="shared" ca="1" si="42"/>
        <v>0.12021088283222034</v>
      </c>
      <c r="AQ149" s="264">
        <f t="shared" ca="1" si="33"/>
        <v>0.12021088283222034</v>
      </c>
      <c r="AR149" s="264">
        <f t="shared" ca="1" si="33"/>
        <v>0.12021088283222034</v>
      </c>
      <c r="AS149" s="264">
        <f t="shared" ca="1" si="45"/>
        <v>0.12</v>
      </c>
      <c r="AT149" s="264">
        <f t="shared" ca="1" si="46"/>
        <v>0.12021088283222034</v>
      </c>
      <c r="AU149" s="190"/>
      <c r="AV149" s="190"/>
      <c r="AW149" s="190"/>
      <c r="AX149" s="190"/>
      <c r="AY149" s="190"/>
      <c r="AZ149" s="190"/>
      <c r="BA149" s="190"/>
    </row>
    <row r="150" spans="1:53" s="111" customFormat="1" ht="14.25" x14ac:dyDescent="0.45">
      <c r="A150" s="111">
        <v>6</v>
      </c>
      <c r="B150" s="111">
        <f t="shared" ref="B150:B159" si="50">B149</f>
        <v>328</v>
      </c>
      <c r="C150" s="228"/>
      <c r="D150" s="228"/>
      <c r="E150" s="186" t="s">
        <v>25</v>
      </c>
      <c r="F150" s="175" t="s">
        <v>180</v>
      </c>
      <c r="G150" s="111" t="s">
        <v>307</v>
      </c>
      <c r="H150" s="219" t="s">
        <v>182</v>
      </c>
      <c r="I150" s="219" t="s">
        <v>288</v>
      </c>
      <c r="J150" s="190">
        <f t="shared" ca="1" si="40"/>
        <v>1.6500000000000001E-2</v>
      </c>
      <c r="K150" s="190">
        <f t="shared" ca="1" si="49"/>
        <v>1.6500000000000001E-2</v>
      </c>
      <c r="L150" s="190">
        <f t="shared" ca="1" si="49"/>
        <v>1.6500000000000001E-2</v>
      </c>
      <c r="M150" s="190">
        <f t="shared" ca="1" si="49"/>
        <v>1.6500000000000001E-2</v>
      </c>
      <c r="N150" s="190">
        <f t="shared" ca="1" si="49"/>
        <v>1.653909423233144E-2</v>
      </c>
      <c r="O150" s="190">
        <f t="shared" ca="1" si="49"/>
        <v>1.6500000000000001E-2</v>
      </c>
      <c r="P150" s="190">
        <f t="shared" ca="1" si="49"/>
        <v>1.6500000000000001E-2</v>
      </c>
      <c r="Q150" s="190">
        <f t="shared" ca="1" si="49"/>
        <v>1.6500000000000001E-2</v>
      </c>
      <c r="R150" s="190">
        <f t="shared" ca="1" si="49"/>
        <v>1.6500000000000001E-2</v>
      </c>
      <c r="S150" s="190">
        <f t="shared" ca="1" si="49"/>
        <v>1.6500000000000001E-2</v>
      </c>
      <c r="T150" s="190">
        <f t="shared" ca="1" si="49"/>
        <v>1.6500000000000001E-2</v>
      </c>
      <c r="U150" s="190">
        <f t="shared" ca="1" si="49"/>
        <v>1.6500000000000001E-2</v>
      </c>
      <c r="V150" s="190">
        <f t="shared" ca="1" si="49"/>
        <v>1.6500000000000001E-2</v>
      </c>
      <c r="W150" s="190">
        <f t="shared" ca="1" si="49"/>
        <v>1.6500000000000001E-2</v>
      </c>
      <c r="X150" s="190">
        <f t="shared" ca="1" si="49"/>
        <v>1.8333333333333337E-2</v>
      </c>
      <c r="Y150" s="190">
        <f t="shared" ca="1" si="49"/>
        <v>1.8333333333333337E-2</v>
      </c>
      <c r="Z150" s="190">
        <f t="shared" ca="1" si="49"/>
        <v>1.6528996389430298E-2</v>
      </c>
      <c r="AA150" s="190">
        <f t="shared" ca="1" si="49"/>
        <v>1.6500000000000001E-2</v>
      </c>
      <c r="AB150" s="190">
        <f t="shared" ca="1" si="49"/>
        <v>1.6500000000000001E-2</v>
      </c>
      <c r="AC150" s="190">
        <f t="shared" ca="1" si="49"/>
        <v>1.6500000000000001E-2</v>
      </c>
      <c r="AD150" s="190">
        <f t="shared" ca="1" si="49"/>
        <v>1.6500000000000001E-2</v>
      </c>
      <c r="AE150" s="190">
        <f t="shared" ca="1" si="49"/>
        <v>1.6500000000000001E-2</v>
      </c>
      <c r="AF150" s="190">
        <f t="shared" ca="1" si="49"/>
        <v>1.6500000000000001E-2</v>
      </c>
      <c r="AG150" s="190">
        <f t="shared" ca="1" si="49"/>
        <v>1.6500000000000001E-2</v>
      </c>
      <c r="AH150" s="190">
        <f t="shared" ca="1" si="49"/>
        <v>1.6500000000000001E-2</v>
      </c>
      <c r="AI150" s="190">
        <f t="shared" ca="1" si="49"/>
        <v>1.6500000000000001E-2</v>
      </c>
      <c r="AJ150" s="190">
        <f t="shared" ca="1" si="49"/>
        <v>1.6500000000000001E-2</v>
      </c>
      <c r="AK150" s="190">
        <f t="shared" ca="1" si="49"/>
        <v>1.6500000000000001E-2</v>
      </c>
      <c r="AL150" s="190">
        <f t="shared" ca="1" si="49"/>
        <v>1.6500000000000001E-2</v>
      </c>
      <c r="AM150" s="190">
        <f t="shared" ca="1" si="49"/>
        <v>1.6500000000000001E-2</v>
      </c>
      <c r="AN150" s="264">
        <f t="shared" ca="1" si="43"/>
        <v>1.6500000000000001E-2</v>
      </c>
      <c r="AO150" s="264">
        <f t="shared" ca="1" si="44"/>
        <v>1.6528996389430298E-2</v>
      </c>
      <c r="AP150" s="264">
        <f t="shared" ca="1" si="42"/>
        <v>1.6528996389430298E-2</v>
      </c>
      <c r="AQ150" s="264">
        <f t="shared" ca="1" si="33"/>
        <v>1.6528996389430298E-2</v>
      </c>
      <c r="AR150" s="264">
        <f t="shared" ca="1" si="33"/>
        <v>1.6528996389430298E-2</v>
      </c>
      <c r="AS150" s="264">
        <f t="shared" ca="1" si="45"/>
        <v>1.6500000000000001E-2</v>
      </c>
      <c r="AT150" s="264">
        <f t="shared" ca="1" si="46"/>
        <v>1.6528996389430298E-2</v>
      </c>
      <c r="AU150" s="190"/>
      <c r="AV150" s="190"/>
      <c r="AW150" s="190"/>
      <c r="AX150" s="190"/>
      <c r="AY150" s="190"/>
      <c r="AZ150" s="190"/>
      <c r="BA150" s="190"/>
    </row>
    <row r="151" spans="1:53" s="111" customFormat="1" ht="14.25" x14ac:dyDescent="0.45">
      <c r="A151" s="111">
        <v>7</v>
      </c>
      <c r="B151" s="111">
        <f t="shared" si="50"/>
        <v>328</v>
      </c>
      <c r="C151" s="228"/>
      <c r="D151" s="228"/>
      <c r="E151" s="186" t="s">
        <v>26</v>
      </c>
      <c r="F151" s="175" t="s">
        <v>180</v>
      </c>
      <c r="G151" s="111" t="s">
        <v>307</v>
      </c>
      <c r="H151" s="219" t="s">
        <v>182</v>
      </c>
      <c r="I151" s="219" t="s">
        <v>288</v>
      </c>
      <c r="J151" s="190">
        <f t="shared" ca="1" si="40"/>
        <v>0.10604590707964601</v>
      </c>
      <c r="K151" s="190">
        <f t="shared" ca="1" si="49"/>
        <v>0.10819537401574802</v>
      </c>
      <c r="L151" s="190">
        <f t="shared" ca="1" si="49"/>
        <v>0.10617687426210153</v>
      </c>
      <c r="M151" s="190">
        <f t="shared" ca="1" si="49"/>
        <v>0.10596784682080923</v>
      </c>
      <c r="N151" s="190">
        <f t="shared" ca="1" si="49"/>
        <v>0.10735636677497969</v>
      </c>
      <c r="O151" s="190">
        <f t="shared" ca="1" si="49"/>
        <v>0.10589692408376962</v>
      </c>
      <c r="P151" s="190">
        <f t="shared" ca="1" si="49"/>
        <v>0.10982444267515923</v>
      </c>
      <c r="Q151" s="190">
        <f t="shared" ca="1" si="49"/>
        <v>0.10218749999999999</v>
      </c>
      <c r="R151" s="190">
        <f t="shared" ca="1" si="49"/>
        <v>0.10218749999999999</v>
      </c>
      <c r="S151" s="190">
        <f t="shared" ca="1" si="49"/>
        <v>0.10476540762381746</v>
      </c>
      <c r="T151" s="190">
        <f t="shared" ca="1" si="49"/>
        <v>0.10218749999999999</v>
      </c>
      <c r="U151" s="190">
        <f t="shared" ca="1" si="49"/>
        <v>0.10525110946745561</v>
      </c>
      <c r="V151" s="190">
        <f t="shared" ca="1" si="49"/>
        <v>0.10555863402061855</v>
      </c>
      <c r="W151" s="190">
        <f t="shared" ca="1" si="49"/>
        <v>0.10650044964028776</v>
      </c>
      <c r="X151" s="190">
        <f t="shared" ca="1" si="49"/>
        <v>0.11354166666666665</v>
      </c>
      <c r="Y151" s="190">
        <f t="shared" ca="1" si="49"/>
        <v>0.11354166666666665</v>
      </c>
      <c r="Z151" s="190">
        <f t="shared" ca="1" si="49"/>
        <v>0.10642486034337689</v>
      </c>
      <c r="AA151" s="190">
        <f t="shared" ca="1" si="49"/>
        <v>0.10758840090090088</v>
      </c>
      <c r="AB151" s="190">
        <f t="shared" ca="1" si="49"/>
        <v>0.10819537401574802</v>
      </c>
      <c r="AC151" s="190">
        <f t="shared" ca="1" si="49"/>
        <v>0.10218749999999999</v>
      </c>
      <c r="AD151" s="190">
        <f t="shared" ca="1" si="49"/>
        <v>0.10453109190556492</v>
      </c>
      <c r="AE151" s="190">
        <f t="shared" ca="1" si="49"/>
        <v>0.10731467770034842</v>
      </c>
      <c r="AF151" s="190">
        <f t="shared" ca="1" si="49"/>
        <v>0.10218749999999999</v>
      </c>
      <c r="AG151" s="190">
        <f t="shared" ca="1" si="49"/>
        <v>0.10668861607142857</v>
      </c>
      <c r="AH151" s="190">
        <f t="shared" ca="1" si="49"/>
        <v>0.10616302399338112</v>
      </c>
      <c r="AI151" s="190">
        <f t="shared" ca="1" si="49"/>
        <v>0.10646670854271356</v>
      </c>
      <c r="AJ151" s="190">
        <f t="shared" ca="1" si="49"/>
        <v>0.10218749999999999</v>
      </c>
      <c r="AK151" s="190">
        <f t="shared" ca="1" si="49"/>
        <v>0.10696820175438596</v>
      </c>
      <c r="AL151" s="190">
        <f t="shared" ca="1" si="49"/>
        <v>0.10595957637231503</v>
      </c>
      <c r="AM151" s="190">
        <f t="shared" ca="1" si="49"/>
        <v>0.10218749999999999</v>
      </c>
      <c r="AN151" s="264">
        <f t="shared" ca="1" si="43"/>
        <v>0.10555863402061855</v>
      </c>
      <c r="AO151" s="264">
        <f t="shared" ca="1" si="44"/>
        <v>0.10642486034337689</v>
      </c>
      <c r="AP151" s="264">
        <f t="shared" ca="1" si="42"/>
        <v>0.10642486034337689</v>
      </c>
      <c r="AQ151" s="264">
        <f t="shared" ca="1" si="33"/>
        <v>0.10642486034337689</v>
      </c>
      <c r="AR151" s="264">
        <f t="shared" ca="1" si="33"/>
        <v>0.10642486034337689</v>
      </c>
      <c r="AS151" s="264">
        <f t="shared" ca="1" si="45"/>
        <v>0.10555863402061855</v>
      </c>
      <c r="AT151" s="264">
        <f t="shared" ca="1" si="46"/>
        <v>0.10642486034337689</v>
      </c>
      <c r="AU151" s="190"/>
      <c r="AV151" s="190"/>
      <c r="AW151" s="190"/>
      <c r="AX151" s="190"/>
      <c r="AY151" s="190"/>
      <c r="AZ151" s="190"/>
      <c r="BA151" s="190"/>
    </row>
    <row r="152" spans="1:53" s="111" customFormat="1" ht="14.25" x14ac:dyDescent="0.45">
      <c r="A152" s="111">
        <v>8</v>
      </c>
      <c r="B152" s="111">
        <f t="shared" si="50"/>
        <v>328</v>
      </c>
      <c r="C152" s="229"/>
      <c r="D152" s="229"/>
      <c r="E152" s="186" t="s">
        <v>27</v>
      </c>
      <c r="F152" s="175" t="s">
        <v>180</v>
      </c>
      <c r="G152" s="111" t="s">
        <v>307</v>
      </c>
      <c r="H152" s="219" t="s">
        <v>182</v>
      </c>
      <c r="I152" s="219" t="s">
        <v>288</v>
      </c>
      <c r="J152" s="190">
        <f t="shared" ca="1" si="40"/>
        <v>7.7831858407079652E-2</v>
      </c>
      <c r="K152" s="190">
        <f t="shared" ca="1" si="49"/>
        <v>7.9409448818897638E-2</v>
      </c>
      <c r="L152" s="190">
        <f t="shared" ca="1" si="49"/>
        <v>7.7927981109799288E-2</v>
      </c>
      <c r="M152" s="190">
        <f t="shared" ca="1" si="49"/>
        <v>7.7774566473988435E-2</v>
      </c>
      <c r="N152" s="190">
        <f t="shared" ca="1" si="49"/>
        <v>7.8793663688058485E-2</v>
      </c>
      <c r="O152" s="190">
        <f t="shared" ca="1" si="49"/>
        <v>7.7722513089005241E-2</v>
      </c>
      <c r="P152" s="190">
        <f t="shared" ca="1" si="49"/>
        <v>8.0605095541401273E-2</v>
      </c>
      <c r="Q152" s="190">
        <f t="shared" ca="1" si="49"/>
        <v>7.4999999999999997E-2</v>
      </c>
      <c r="R152" s="190">
        <f t="shared" ca="1" si="49"/>
        <v>7.4999999999999997E-2</v>
      </c>
      <c r="S152" s="190">
        <f t="shared" ca="1" si="49"/>
        <v>7.6892042292710072E-2</v>
      </c>
      <c r="T152" s="190">
        <f t="shared" ca="1" si="49"/>
        <v>7.4999999999999997E-2</v>
      </c>
      <c r="U152" s="190">
        <f t="shared" ca="1" si="49"/>
        <v>7.7248520710059165E-2</v>
      </c>
      <c r="V152" s="190">
        <f t="shared" ca="1" si="49"/>
        <v>7.7474226804123719E-2</v>
      </c>
      <c r="W152" s="190">
        <f t="shared" ca="1" si="49"/>
        <v>7.8165467625899279E-2</v>
      </c>
      <c r="X152" s="190">
        <f t="shared" ca="1" si="49"/>
        <v>8.3333333333333343E-2</v>
      </c>
      <c r="Y152" s="190">
        <f t="shared" ca="1" si="49"/>
        <v>8.3333333333333343E-2</v>
      </c>
      <c r="Z152" s="190">
        <f t="shared" ca="1" si="49"/>
        <v>7.8109989242845429E-2</v>
      </c>
      <c r="AA152" s="190">
        <f t="shared" ca="1" si="49"/>
        <v>7.8963963963963962E-2</v>
      </c>
      <c r="AB152" s="190">
        <f t="shared" ca="1" si="49"/>
        <v>7.9409448818897638E-2</v>
      </c>
      <c r="AC152" s="190">
        <f t="shared" ca="1" si="49"/>
        <v>7.4999999999999997E-2</v>
      </c>
      <c r="AD152" s="190">
        <f t="shared" ca="1" si="49"/>
        <v>7.672006745362564E-2</v>
      </c>
      <c r="AE152" s="190">
        <f t="shared" ca="1" si="49"/>
        <v>7.8763066202090587E-2</v>
      </c>
      <c r="AF152" s="190">
        <f t="shared" ca="1" si="49"/>
        <v>7.4999999999999997E-2</v>
      </c>
      <c r="AG152" s="190">
        <f t="shared" ca="1" si="49"/>
        <v>7.8303571428571417E-2</v>
      </c>
      <c r="AH152" s="190">
        <f t="shared" ca="1" si="49"/>
        <v>7.7917815774958626E-2</v>
      </c>
      <c r="AI152" s="190">
        <f t="shared" ca="1" si="49"/>
        <v>7.8140703517587937E-2</v>
      </c>
      <c r="AJ152" s="190">
        <f t="shared" ca="1" si="49"/>
        <v>7.4999999999999997E-2</v>
      </c>
      <c r="AK152" s="190">
        <f t="shared" ca="1" si="49"/>
        <v>7.8508771929824556E-2</v>
      </c>
      <c r="AL152" s="190">
        <f t="shared" ca="1" si="49"/>
        <v>7.7768496420047739E-2</v>
      </c>
      <c r="AM152" s="190">
        <f t="shared" ca="1" si="49"/>
        <v>7.4999999999999997E-2</v>
      </c>
      <c r="AN152" s="264">
        <f t="shared" ca="1" si="43"/>
        <v>7.7474226804123719E-2</v>
      </c>
      <c r="AO152" s="264">
        <f t="shared" ca="1" si="44"/>
        <v>7.8109989242845429E-2</v>
      </c>
      <c r="AP152" s="264">
        <f t="shared" ca="1" si="42"/>
        <v>7.8109989242845429E-2</v>
      </c>
      <c r="AQ152" s="264">
        <f t="shared" ca="1" si="33"/>
        <v>7.8109989242845429E-2</v>
      </c>
      <c r="AR152" s="264">
        <f t="shared" ca="1" si="33"/>
        <v>7.8109989242845429E-2</v>
      </c>
      <c r="AS152" s="264">
        <f t="shared" ca="1" si="45"/>
        <v>7.7474226804123719E-2</v>
      </c>
      <c r="AT152" s="264">
        <f t="shared" ca="1" si="46"/>
        <v>7.8109989242845429E-2</v>
      </c>
      <c r="AU152" s="190"/>
      <c r="AV152" s="190"/>
      <c r="AW152" s="190"/>
      <c r="AX152" s="190"/>
      <c r="AY152" s="190"/>
      <c r="AZ152" s="190"/>
      <c r="BA152" s="190"/>
    </row>
    <row r="153" spans="1:53" s="111" customFormat="1" ht="14.25" x14ac:dyDescent="0.45">
      <c r="A153" s="111">
        <v>9</v>
      </c>
      <c r="B153" s="111">
        <f t="shared" si="50"/>
        <v>328</v>
      </c>
      <c r="C153" s="228"/>
      <c r="D153" s="228"/>
      <c r="E153" s="186" t="s">
        <v>28</v>
      </c>
      <c r="F153" s="175" t="s">
        <v>180</v>
      </c>
      <c r="G153" s="111" t="s">
        <v>307</v>
      </c>
      <c r="H153" s="219" t="s">
        <v>182</v>
      </c>
      <c r="I153" s="219" t="s">
        <v>288</v>
      </c>
      <c r="J153" s="190">
        <f t="shared" ca="1" si="40"/>
        <v>1.0701880530973453E-2</v>
      </c>
      <c r="K153" s="190">
        <f t="shared" ca="1" si="49"/>
        <v>1.0918799212598425E-2</v>
      </c>
      <c r="L153" s="190">
        <f t="shared" ca="1" si="49"/>
        <v>1.0715097402597403E-2</v>
      </c>
      <c r="M153" s="190">
        <f t="shared" ca="1" si="49"/>
        <v>1.0694002890173412E-2</v>
      </c>
      <c r="N153" s="190">
        <f t="shared" ca="1" si="49"/>
        <v>1.0834128757108041E-2</v>
      </c>
      <c r="O153" s="190">
        <f t="shared" ca="1" si="49"/>
        <v>1.0686845549738221E-2</v>
      </c>
      <c r="P153" s="190">
        <f t="shared" ca="1" si="49"/>
        <v>1.1083200636942675E-2</v>
      </c>
      <c r="Q153" s="190">
        <f t="shared" ca="1" si="49"/>
        <v>1.03125E-2</v>
      </c>
      <c r="R153" s="190">
        <f t="shared" ca="1" si="49"/>
        <v>1.03125E-2</v>
      </c>
      <c r="S153" s="190">
        <f t="shared" ca="1" si="49"/>
        <v>1.0572655815247635E-2</v>
      </c>
      <c r="T153" s="190">
        <f t="shared" ca="1" si="49"/>
        <v>1.03125E-2</v>
      </c>
      <c r="U153" s="190">
        <f t="shared" ca="1" si="49"/>
        <v>1.0621671597633137E-2</v>
      </c>
      <c r="V153" s="190">
        <f t="shared" ca="1" si="49"/>
        <v>1.0652706185567011E-2</v>
      </c>
      <c r="W153" s="190">
        <f t="shared" ca="1" si="49"/>
        <v>1.0747751798561151E-2</v>
      </c>
      <c r="X153" s="190">
        <f t="shared" ca="1" si="49"/>
        <v>1.1458333333333334E-2</v>
      </c>
      <c r="Y153" s="190">
        <f t="shared" ca="1" si="49"/>
        <v>1.1458333333333334E-2</v>
      </c>
      <c r="Z153" s="190">
        <f t="shared" ca="1" si="49"/>
        <v>1.0740123520891248E-2</v>
      </c>
      <c r="AA153" s="190">
        <f t="shared" ca="1" si="49"/>
        <v>1.0857545045045044E-2</v>
      </c>
      <c r="AB153" s="190">
        <f t="shared" ca="1" si="49"/>
        <v>1.0918799212598425E-2</v>
      </c>
      <c r="AC153" s="190">
        <f t="shared" ca="1" si="49"/>
        <v>1.03125E-2</v>
      </c>
      <c r="AD153" s="190">
        <f t="shared" ca="1" si="49"/>
        <v>1.0549009274873525E-2</v>
      </c>
      <c r="AE153" s="190">
        <f t="shared" ca="1" si="49"/>
        <v>1.0829921602787456E-2</v>
      </c>
      <c r="AF153" s="190">
        <f t="shared" ca="1" si="49"/>
        <v>1.03125E-2</v>
      </c>
      <c r="AG153" s="190">
        <f t="shared" ca="1" si="49"/>
        <v>1.0766741071428571E-2</v>
      </c>
      <c r="AH153" s="190">
        <f t="shared" ca="1" si="49"/>
        <v>1.0713699669056814E-2</v>
      </c>
      <c r="AI153" s="190">
        <f t="shared" ca="1" si="49"/>
        <v>1.0744346733668343E-2</v>
      </c>
      <c r="AJ153" s="190">
        <f t="shared" ca="1" si="49"/>
        <v>1.03125E-2</v>
      </c>
      <c r="AK153" s="190">
        <f t="shared" ca="1" si="49"/>
        <v>1.0794956140350878E-2</v>
      </c>
      <c r="AL153" s="190">
        <f t="shared" ca="1" si="49"/>
        <v>1.0693168257756564E-2</v>
      </c>
      <c r="AM153" s="190">
        <f t="shared" ca="1" si="49"/>
        <v>1.03125E-2</v>
      </c>
      <c r="AN153" s="264">
        <f t="shared" ca="1" si="43"/>
        <v>1.0652706185567011E-2</v>
      </c>
      <c r="AO153" s="264">
        <f t="shared" ca="1" si="44"/>
        <v>1.0740123520891248E-2</v>
      </c>
      <c r="AP153" s="264">
        <f t="shared" ca="1" si="42"/>
        <v>1.0740123520891248E-2</v>
      </c>
      <c r="AQ153" s="264">
        <f t="shared" ca="1" si="33"/>
        <v>1.0740123520891248E-2</v>
      </c>
      <c r="AR153" s="264">
        <f t="shared" ca="1" si="33"/>
        <v>1.0740123520891248E-2</v>
      </c>
      <c r="AS153" s="264">
        <f t="shared" ca="1" si="45"/>
        <v>1.0652706185567011E-2</v>
      </c>
      <c r="AT153" s="264">
        <f t="shared" ca="1" si="46"/>
        <v>1.0740123520891248E-2</v>
      </c>
      <c r="AU153" s="190"/>
      <c r="AV153" s="190"/>
      <c r="AW153" s="190"/>
      <c r="AX153" s="190"/>
      <c r="AY153" s="190"/>
      <c r="AZ153" s="190"/>
      <c r="BA153" s="190"/>
    </row>
    <row r="154" spans="1:53" s="111" customFormat="1" ht="14.25" x14ac:dyDescent="0.45">
      <c r="A154" s="111">
        <v>10</v>
      </c>
      <c r="B154" s="111">
        <f t="shared" si="50"/>
        <v>328</v>
      </c>
      <c r="C154" s="228"/>
      <c r="D154" s="228"/>
      <c r="E154" s="186" t="s">
        <v>29</v>
      </c>
      <c r="F154" s="175" t="s">
        <v>180</v>
      </c>
      <c r="G154" s="111" t="s">
        <v>307</v>
      </c>
      <c r="H154" s="219" t="s">
        <v>182</v>
      </c>
      <c r="I154" s="219" t="s">
        <v>288</v>
      </c>
      <c r="J154" s="190">
        <f t="shared" ca="1" si="40"/>
        <v>0.16928761061946901</v>
      </c>
      <c r="K154" s="190">
        <f t="shared" ca="1" si="49"/>
        <v>0.17111712598425197</v>
      </c>
      <c r="L154" s="190">
        <f t="shared" ca="1" si="49"/>
        <v>0.1679880460448642</v>
      </c>
      <c r="M154" s="190">
        <f t="shared" ca="1" si="49"/>
        <v>0.16987933526011559</v>
      </c>
      <c r="N154" s="190">
        <f t="shared" ca="1" si="49"/>
        <v>0.16052264419171403</v>
      </c>
      <c r="O154" s="190">
        <f t="shared" ca="1" si="49"/>
        <v>0.1705621727748691</v>
      </c>
      <c r="P154" s="190">
        <f t="shared" ca="1" si="49"/>
        <v>0.16636385350318472</v>
      </c>
      <c r="Q154" s="190">
        <f t="shared" ca="1" si="49"/>
        <v>0.17712499999999998</v>
      </c>
      <c r="R154" s="190">
        <f t="shared" ca="1" si="49"/>
        <v>0.17712499999999998</v>
      </c>
      <c r="S154" s="190">
        <f t="shared" ca="1" si="49"/>
        <v>0.16772321925431272</v>
      </c>
      <c r="T154" s="190">
        <f t="shared" ca="1" si="49"/>
        <v>0.17712499999999998</v>
      </c>
      <c r="U154" s="190">
        <f t="shared" ca="1" si="49"/>
        <v>0.16857914201183433</v>
      </c>
      <c r="V154" s="190">
        <f t="shared" ca="1" si="49"/>
        <v>0.16721590909090908</v>
      </c>
      <c r="W154" s="190">
        <f t="shared" ca="1" si="49"/>
        <v>0.16941396882494006</v>
      </c>
      <c r="X154" s="190">
        <f t="shared" ca="1" si="49"/>
        <v>0.13624999999999998</v>
      </c>
      <c r="Y154" s="190">
        <f t="shared" ca="1" si="49"/>
        <v>0.13624999999999998</v>
      </c>
      <c r="Z154" s="190">
        <f t="shared" ca="1" si="49"/>
        <v>0.16598538597948681</v>
      </c>
      <c r="AA154" s="190">
        <f t="shared" ca="1" si="49"/>
        <v>0.17172409909909908</v>
      </c>
      <c r="AB154" s="190">
        <f t="shared" ca="1" si="49"/>
        <v>0.17111712598425197</v>
      </c>
      <c r="AC154" s="190">
        <f t="shared" ca="1" si="49"/>
        <v>0.177125</v>
      </c>
      <c r="AD154" s="190">
        <f t="shared" ca="1" si="49"/>
        <v>0.16517727655986508</v>
      </c>
      <c r="AE154" s="190">
        <f t="shared" ca="1" si="49"/>
        <v>0.17199782229965155</v>
      </c>
      <c r="AF154" s="190">
        <f t="shared" ca="1" si="49"/>
        <v>0.17712499999999998</v>
      </c>
      <c r="AG154" s="190">
        <f t="shared" ca="1" si="49"/>
        <v>0.17019084821428571</v>
      </c>
      <c r="AH154" s="190">
        <f t="shared" ca="1" si="49"/>
        <v>0.16276727109762823</v>
      </c>
      <c r="AI154" s="190">
        <f t="shared" ca="1" si="49"/>
        <v>0.16870351758793967</v>
      </c>
      <c r="AJ154" s="190">
        <f t="shared" ca="1" si="49"/>
        <v>0.177125</v>
      </c>
      <c r="AK154" s="190">
        <f t="shared" ca="1" si="49"/>
        <v>0.169284649122807</v>
      </c>
      <c r="AL154" s="190">
        <f t="shared" ca="1" si="49"/>
        <v>0.17023120525059665</v>
      </c>
      <c r="AM154" s="190">
        <f t="shared" ca="1" si="49"/>
        <v>0.17712499999999998</v>
      </c>
      <c r="AN154" s="264">
        <f t="shared" ca="1" si="43"/>
        <v>0.16721590909090908</v>
      </c>
      <c r="AO154" s="264">
        <f t="shared" ca="1" si="44"/>
        <v>0.16598538597948681</v>
      </c>
      <c r="AP154" s="264">
        <f t="shared" ca="1" si="42"/>
        <v>0.16598538597948681</v>
      </c>
      <c r="AQ154" s="264">
        <f t="shared" ca="1" si="33"/>
        <v>0.16598538597948681</v>
      </c>
      <c r="AR154" s="264">
        <f t="shared" ca="1" si="33"/>
        <v>0.16598538597948681</v>
      </c>
      <c r="AS154" s="264">
        <f t="shared" ca="1" si="45"/>
        <v>0.16721590909090908</v>
      </c>
      <c r="AT154" s="264">
        <f t="shared" ca="1" si="46"/>
        <v>0.16598538597948681</v>
      </c>
      <c r="AU154" s="190"/>
      <c r="AV154" s="190"/>
      <c r="AW154" s="190"/>
      <c r="AX154" s="190"/>
      <c r="AY154" s="190"/>
      <c r="AZ154" s="190"/>
      <c r="BA154" s="190"/>
    </row>
    <row r="155" spans="1:53" s="111" customFormat="1" ht="14.25" x14ac:dyDescent="0.45">
      <c r="A155" s="111">
        <v>11</v>
      </c>
      <c r="B155" s="111">
        <f t="shared" si="50"/>
        <v>328</v>
      </c>
      <c r="C155" s="228"/>
      <c r="D155" s="228"/>
      <c r="E155" s="186" t="s">
        <v>30</v>
      </c>
      <c r="F155" s="175" t="s">
        <v>180</v>
      </c>
      <c r="G155" s="111" t="s">
        <v>307</v>
      </c>
      <c r="H155" s="219" t="s">
        <v>182</v>
      </c>
      <c r="I155" s="219" t="s">
        <v>288</v>
      </c>
      <c r="J155" s="190">
        <f t="shared" ca="1" si="40"/>
        <v>0.12424778761061947</v>
      </c>
      <c r="K155" s="190">
        <f t="shared" ca="1" si="49"/>
        <v>0.12559055118110238</v>
      </c>
      <c r="L155" s="190">
        <f t="shared" ref="K155:AM163" ca="1" si="51">INDIRECT(ADDRESS($B155,$A155,,,L$3))</f>
        <v>0.12329397874852419</v>
      </c>
      <c r="M155" s="190">
        <f t="shared" ca="1" si="51"/>
        <v>0.1246820809248555</v>
      </c>
      <c r="N155" s="190">
        <f t="shared" ca="1" si="51"/>
        <v>0.11781478472786351</v>
      </c>
      <c r="O155" s="190">
        <f t="shared" ca="1" si="51"/>
        <v>0.12518324607329845</v>
      </c>
      <c r="P155" s="190">
        <f t="shared" ca="1" si="51"/>
        <v>0.12210191082802549</v>
      </c>
      <c r="Q155" s="190">
        <f t="shared" ca="1" si="51"/>
        <v>0.13</v>
      </c>
      <c r="R155" s="190">
        <f t="shared" ca="1" si="51"/>
        <v>0.13</v>
      </c>
      <c r="S155" s="190">
        <f t="shared" ca="1" si="51"/>
        <v>0.12309961046188092</v>
      </c>
      <c r="T155" s="190">
        <f t="shared" ca="1" si="51"/>
        <v>0.13</v>
      </c>
      <c r="U155" s="190">
        <f t="shared" ca="1" si="51"/>
        <v>0.12372781065088759</v>
      </c>
      <c r="V155" s="190">
        <f t="shared" ca="1" si="51"/>
        <v>0.12272727272727273</v>
      </c>
      <c r="W155" s="190">
        <f t="shared" ca="1" si="51"/>
        <v>0.12434052757793766</v>
      </c>
      <c r="X155" s="190">
        <f t="shared" ca="1" si="51"/>
        <v>0.1</v>
      </c>
      <c r="Y155" s="190">
        <f t="shared" ca="1" si="51"/>
        <v>0.1</v>
      </c>
      <c r="Z155" s="190">
        <f t="shared" ca="1" si="51"/>
        <v>0.12182413649870594</v>
      </c>
      <c r="AA155" s="190">
        <f t="shared" ca="1" si="51"/>
        <v>0.12603603603603603</v>
      </c>
      <c r="AB155" s="190">
        <f t="shared" ca="1" si="51"/>
        <v>0.12559055118110238</v>
      </c>
      <c r="AC155" s="190">
        <f t="shared" ca="1" si="51"/>
        <v>0.13</v>
      </c>
      <c r="AD155" s="190">
        <f t="shared" ca="1" si="51"/>
        <v>0.1212310286677909</v>
      </c>
      <c r="AE155" s="190">
        <f t="shared" ca="1" si="51"/>
        <v>0.1262369337979094</v>
      </c>
      <c r="AF155" s="190">
        <f t="shared" ca="1" si="51"/>
        <v>0.13</v>
      </c>
      <c r="AG155" s="190">
        <f t="shared" ca="1" si="51"/>
        <v>0.12491071428571429</v>
      </c>
      <c r="AH155" s="190">
        <f t="shared" ca="1" si="51"/>
        <v>0.11946221731936019</v>
      </c>
      <c r="AI155" s="190">
        <f t="shared" ca="1" si="51"/>
        <v>0.12381909547738695</v>
      </c>
      <c r="AJ155" s="190">
        <f t="shared" ca="1" si="51"/>
        <v>0.13</v>
      </c>
      <c r="AK155" s="190">
        <f t="shared" ca="1" si="51"/>
        <v>0.12424561403508771</v>
      </c>
      <c r="AL155" s="190">
        <f t="shared" ca="1" si="51"/>
        <v>0.12494033412887831</v>
      </c>
      <c r="AM155" s="190">
        <f t="shared" ca="1" si="51"/>
        <v>0.13</v>
      </c>
      <c r="AN155" s="264">
        <f t="shared" ca="1" si="43"/>
        <v>0.12272727272727273</v>
      </c>
      <c r="AO155" s="264">
        <f t="shared" ca="1" si="44"/>
        <v>0.12182413649870594</v>
      </c>
      <c r="AP155" s="264">
        <f t="shared" ca="1" si="42"/>
        <v>0.12182413649870594</v>
      </c>
      <c r="AQ155" s="264">
        <f t="shared" ca="1" si="33"/>
        <v>0.12182413649870594</v>
      </c>
      <c r="AR155" s="264">
        <f t="shared" ca="1" si="33"/>
        <v>0.12182413649870594</v>
      </c>
      <c r="AS155" s="264">
        <f t="shared" ca="1" si="45"/>
        <v>0.12272727272727273</v>
      </c>
      <c r="AT155" s="264">
        <f t="shared" ca="1" si="46"/>
        <v>0.12182413649870594</v>
      </c>
      <c r="AU155" s="190"/>
      <c r="AV155" s="190"/>
      <c r="AW155" s="190"/>
      <c r="AX155" s="190"/>
      <c r="AY155" s="190"/>
      <c r="AZ155" s="190"/>
      <c r="BA155" s="190"/>
    </row>
    <row r="156" spans="1:53" s="111" customFormat="1" ht="14.25" x14ac:dyDescent="0.45">
      <c r="A156" s="111">
        <v>12</v>
      </c>
      <c r="B156" s="111">
        <f t="shared" si="50"/>
        <v>328</v>
      </c>
      <c r="C156" s="228"/>
      <c r="D156" s="228"/>
      <c r="E156" s="186" t="s">
        <v>31</v>
      </c>
      <c r="F156" s="175" t="s">
        <v>180</v>
      </c>
      <c r="G156" s="111" t="s">
        <v>307</v>
      </c>
      <c r="H156" s="219" t="s">
        <v>182</v>
      </c>
      <c r="I156" s="219" t="s">
        <v>288</v>
      </c>
      <c r="J156" s="190">
        <f t="shared" ca="1" si="40"/>
        <v>1.7084070796460175E-2</v>
      </c>
      <c r="K156" s="190">
        <f t="shared" ca="1" si="51"/>
        <v>1.7268700787401576E-2</v>
      </c>
      <c r="L156" s="190">
        <f t="shared" ca="1" si="51"/>
        <v>1.6952922077922077E-2</v>
      </c>
      <c r="M156" s="190">
        <f t="shared" ca="1" si="51"/>
        <v>1.7143786127167632E-2</v>
      </c>
      <c r="N156" s="190">
        <f t="shared" ca="1" si="51"/>
        <v>1.6199532900081234E-2</v>
      </c>
      <c r="O156" s="190">
        <f t="shared" ca="1" si="51"/>
        <v>1.7212696335078534E-2</v>
      </c>
      <c r="P156" s="190">
        <f t="shared" ca="1" si="51"/>
        <v>1.6789012738853505E-2</v>
      </c>
      <c r="Q156" s="190">
        <f t="shared" ca="1" si="51"/>
        <v>1.7875000000000002E-2</v>
      </c>
      <c r="R156" s="190">
        <f t="shared" ca="1" si="51"/>
        <v>1.7874999999999999E-2</v>
      </c>
      <c r="S156" s="190">
        <f t="shared" ca="1" si="51"/>
        <v>1.6926196438508626E-2</v>
      </c>
      <c r="T156" s="190">
        <f t="shared" ca="1" si="51"/>
        <v>1.7874999999999999E-2</v>
      </c>
      <c r="U156" s="190">
        <f t="shared" ca="1" si="51"/>
        <v>1.7012573964497044E-2</v>
      </c>
      <c r="V156" s="190">
        <f t="shared" ca="1" si="51"/>
        <v>1.6874999999999998E-2</v>
      </c>
      <c r="W156" s="190">
        <f t="shared" ca="1" si="51"/>
        <v>1.7096822541966428E-2</v>
      </c>
      <c r="X156" s="190">
        <f t="shared" ca="1" si="51"/>
        <v>1.375E-2</v>
      </c>
      <c r="Y156" s="190">
        <f t="shared" ca="1" si="51"/>
        <v>1.375E-2</v>
      </c>
      <c r="Z156" s="190">
        <f t="shared" ca="1" si="51"/>
        <v>1.6750818768572068E-2</v>
      </c>
      <c r="AA156" s="190">
        <f t="shared" ca="1" si="51"/>
        <v>1.7329954954954957E-2</v>
      </c>
      <c r="AB156" s="190">
        <f t="shared" ca="1" si="51"/>
        <v>1.7268700787401576E-2</v>
      </c>
      <c r="AC156" s="190">
        <f t="shared" ca="1" si="51"/>
        <v>1.7875000000000002E-2</v>
      </c>
      <c r="AD156" s="190">
        <f t="shared" ca="1" si="51"/>
        <v>1.6669266441821248E-2</v>
      </c>
      <c r="AE156" s="190">
        <f t="shared" ca="1" si="51"/>
        <v>1.7357578397212543E-2</v>
      </c>
      <c r="AF156" s="190">
        <f t="shared" ca="1" si="51"/>
        <v>1.7875000000000002E-2</v>
      </c>
      <c r="AG156" s="190">
        <f t="shared" ca="1" si="51"/>
        <v>1.7175223214285718E-2</v>
      </c>
      <c r="AH156" s="190">
        <f t="shared" ca="1" si="51"/>
        <v>1.6426054881412029E-2</v>
      </c>
      <c r="AI156" s="190">
        <f t="shared" ca="1" si="51"/>
        <v>1.7025125628140705E-2</v>
      </c>
      <c r="AJ156" s="190">
        <f t="shared" ca="1" si="51"/>
        <v>1.7875000000000002E-2</v>
      </c>
      <c r="AK156" s="190">
        <f t="shared" ca="1" si="51"/>
        <v>1.7083771929824562E-2</v>
      </c>
      <c r="AL156" s="190">
        <f t="shared" ca="1" si="51"/>
        <v>1.7179295942720767E-2</v>
      </c>
      <c r="AM156" s="190">
        <f t="shared" ca="1" si="51"/>
        <v>1.7875000000000002E-2</v>
      </c>
      <c r="AN156" s="264">
        <f t="shared" ca="1" si="43"/>
        <v>1.6874999999999998E-2</v>
      </c>
      <c r="AO156" s="264">
        <f t="shared" ca="1" si="44"/>
        <v>1.6750818768572068E-2</v>
      </c>
      <c r="AP156" s="264">
        <f t="shared" ca="1" si="42"/>
        <v>1.6750818768572068E-2</v>
      </c>
      <c r="AQ156" s="264">
        <f t="shared" ref="AQ156:AR195" ca="1" si="52">$AP156</f>
        <v>1.6750818768572068E-2</v>
      </c>
      <c r="AR156" s="264">
        <f t="shared" ca="1" si="52"/>
        <v>1.6750818768572068E-2</v>
      </c>
      <c r="AS156" s="264">
        <f t="shared" ca="1" si="45"/>
        <v>1.6874999999999998E-2</v>
      </c>
      <c r="AT156" s="264">
        <f t="shared" ca="1" si="46"/>
        <v>1.6750818768572068E-2</v>
      </c>
      <c r="AU156" s="190"/>
      <c r="AV156" s="190"/>
      <c r="AW156" s="190"/>
      <c r="AX156" s="190"/>
      <c r="AY156" s="190"/>
      <c r="AZ156" s="190"/>
      <c r="BA156" s="190"/>
    </row>
    <row r="157" spans="1:53" s="111" customFormat="1" ht="14.25" x14ac:dyDescent="0.45">
      <c r="A157" s="111">
        <v>13</v>
      </c>
      <c r="B157" s="111">
        <f t="shared" si="50"/>
        <v>328</v>
      </c>
      <c r="C157" s="228"/>
      <c r="D157" s="228"/>
      <c r="E157" s="186" t="s">
        <v>32</v>
      </c>
      <c r="F157" s="175" t="s">
        <v>180</v>
      </c>
      <c r="G157" s="111" t="s">
        <v>307</v>
      </c>
      <c r="H157" s="219" t="s">
        <v>182</v>
      </c>
      <c r="I157" s="219" t="s">
        <v>288</v>
      </c>
      <c r="J157" s="190">
        <f t="shared" ca="1" si="40"/>
        <v>0.10616648230088493</v>
      </c>
      <c r="K157" s="190">
        <f t="shared" ca="1" si="51"/>
        <v>0.10218749999999999</v>
      </c>
      <c r="L157" s="190">
        <f t="shared" ca="1" si="51"/>
        <v>0.10733507969303423</v>
      </c>
      <c r="M157" s="190">
        <f t="shared" ca="1" si="51"/>
        <v>0.10565281791907513</v>
      </c>
      <c r="N157" s="190">
        <f t="shared" ca="1" si="51"/>
        <v>0.1132336007311129</v>
      </c>
      <c r="O157" s="190">
        <f t="shared" ca="1" si="51"/>
        <v>0.10504090314136125</v>
      </c>
      <c r="P157" s="190">
        <f t="shared" ca="1" si="51"/>
        <v>0.10531170382165604</v>
      </c>
      <c r="Q157" s="190">
        <f t="shared" ca="1" si="51"/>
        <v>0.10218749999999999</v>
      </c>
      <c r="R157" s="190">
        <f t="shared" ca="1" si="51"/>
        <v>0.10218749999999999</v>
      </c>
      <c r="S157" s="190">
        <f t="shared" ca="1" si="51"/>
        <v>0.10901137312186979</v>
      </c>
      <c r="T157" s="190">
        <f t="shared" ca="1" si="51"/>
        <v>0.10218749999999999</v>
      </c>
      <c r="U157" s="190">
        <f t="shared" ca="1" si="51"/>
        <v>0.10766974852071004</v>
      </c>
      <c r="V157" s="190">
        <f t="shared" ca="1" si="51"/>
        <v>0.10872545688847235</v>
      </c>
      <c r="W157" s="190">
        <f t="shared" ca="1" si="51"/>
        <v>0.10558558153477217</v>
      </c>
      <c r="X157" s="190">
        <f t="shared" ca="1" si="51"/>
        <v>0.11354166666666665</v>
      </c>
      <c r="Y157" s="190">
        <f t="shared" ca="1" si="51"/>
        <v>0.11354166666666665</v>
      </c>
      <c r="Z157" s="190">
        <f t="shared" ca="1" si="51"/>
        <v>0.10880242581823603</v>
      </c>
      <c r="AA157" s="190">
        <f t="shared" ca="1" si="51"/>
        <v>0.10218749999999999</v>
      </c>
      <c r="AB157" s="190">
        <f t="shared" ca="1" si="51"/>
        <v>0.10218749999999999</v>
      </c>
      <c r="AC157" s="190">
        <f t="shared" ca="1" si="51"/>
        <v>0.10218749999999999</v>
      </c>
      <c r="AD157" s="190">
        <f t="shared" ca="1" si="51"/>
        <v>0.11179163153456997</v>
      </c>
      <c r="AE157" s="190">
        <f t="shared" ca="1" si="51"/>
        <v>0.10218749999999999</v>
      </c>
      <c r="AF157" s="190">
        <f t="shared" ca="1" si="51"/>
        <v>0.10218749999999999</v>
      </c>
      <c r="AG157" s="190">
        <f t="shared" ca="1" si="51"/>
        <v>0.1046205357142857</v>
      </c>
      <c r="AH157" s="190">
        <f t="shared" ca="1" si="51"/>
        <v>0.11256970490899063</v>
      </c>
      <c r="AI157" s="190">
        <f t="shared" ca="1" si="51"/>
        <v>0.10632977386934672</v>
      </c>
      <c r="AJ157" s="190">
        <f t="shared" ca="1" si="51"/>
        <v>0.10218749999999999</v>
      </c>
      <c r="AK157" s="190">
        <f t="shared" ca="1" si="51"/>
        <v>0.105247149122807</v>
      </c>
      <c r="AL157" s="190">
        <f t="shared" ca="1" si="51"/>
        <v>0.1053092183770883</v>
      </c>
      <c r="AM157" s="190">
        <f t="shared" ca="1" si="51"/>
        <v>0.10218749999999999</v>
      </c>
      <c r="AN157" s="264">
        <f t="shared" ca="1" si="43"/>
        <v>0.10872545688847235</v>
      </c>
      <c r="AO157" s="264">
        <f t="shared" ca="1" si="44"/>
        <v>0.10880242581823603</v>
      </c>
      <c r="AP157" s="264">
        <f t="shared" ca="1" si="42"/>
        <v>0.10880242581823603</v>
      </c>
      <c r="AQ157" s="264">
        <f t="shared" ca="1" si="52"/>
        <v>0.10880242581823603</v>
      </c>
      <c r="AR157" s="264">
        <f t="shared" ca="1" si="52"/>
        <v>0.10880242581823603</v>
      </c>
      <c r="AS157" s="264">
        <f t="shared" ca="1" si="45"/>
        <v>0.10872545688847235</v>
      </c>
      <c r="AT157" s="264">
        <f t="shared" ca="1" si="46"/>
        <v>0.10880242581823603</v>
      </c>
      <c r="AU157" s="190"/>
      <c r="AV157" s="190"/>
      <c r="AW157" s="190"/>
      <c r="AX157" s="190"/>
      <c r="AY157" s="190"/>
      <c r="AZ157" s="190"/>
      <c r="BA157" s="190"/>
    </row>
    <row r="158" spans="1:53" s="111" customFormat="1" ht="14.25" x14ac:dyDescent="0.45">
      <c r="A158" s="111">
        <v>14</v>
      </c>
      <c r="B158" s="111">
        <f t="shared" si="50"/>
        <v>328</v>
      </c>
      <c r="C158" s="228"/>
      <c r="D158" s="228"/>
      <c r="E158" s="186" t="s">
        <v>33</v>
      </c>
      <c r="F158" s="175" t="s">
        <v>180</v>
      </c>
      <c r="G158" s="111" t="s">
        <v>307</v>
      </c>
      <c r="H158" s="219" t="s">
        <v>182</v>
      </c>
      <c r="I158" s="219" t="s">
        <v>288</v>
      </c>
      <c r="J158" s="190">
        <f t="shared" ca="1" si="40"/>
        <v>7.7920353982300891E-2</v>
      </c>
      <c r="K158" s="190">
        <f t="shared" ca="1" si="51"/>
        <v>7.4999999999999997E-2</v>
      </c>
      <c r="L158" s="190">
        <f t="shared" ca="1" si="51"/>
        <v>7.8778040141676511E-2</v>
      </c>
      <c r="M158" s="190">
        <f t="shared" ca="1" si="51"/>
        <v>7.7543352601156065E-2</v>
      </c>
      <c r="N158" s="190">
        <f t="shared" ca="1" si="51"/>
        <v>8.3107229894394785E-2</v>
      </c>
      <c r="O158" s="190">
        <f t="shared" ca="1" si="51"/>
        <v>7.7094240837696337E-2</v>
      </c>
      <c r="P158" s="190">
        <f t="shared" ca="1" si="51"/>
        <v>7.7292993630573237E-2</v>
      </c>
      <c r="Q158" s="190">
        <f t="shared" ca="1" si="51"/>
        <v>7.4999999999999997E-2</v>
      </c>
      <c r="R158" s="190">
        <f t="shared" ca="1" si="51"/>
        <v>7.4999999999999997E-2</v>
      </c>
      <c r="S158" s="190">
        <f t="shared" ca="1" si="51"/>
        <v>8.000834724540902E-2</v>
      </c>
      <c r="T158" s="190">
        <f t="shared" ca="1" si="51"/>
        <v>7.4999999999999997E-2</v>
      </c>
      <c r="U158" s="190">
        <f t="shared" ca="1" si="51"/>
        <v>7.902366863905326E-2</v>
      </c>
      <c r="V158" s="190">
        <f t="shared" ca="1" si="51"/>
        <v>7.9798500468603553E-2</v>
      </c>
      <c r="W158" s="190">
        <f t="shared" ca="1" si="51"/>
        <v>7.7494004796163057E-2</v>
      </c>
      <c r="X158" s="190">
        <f t="shared" ca="1" si="51"/>
        <v>8.3333333333333329E-2</v>
      </c>
      <c r="Y158" s="190">
        <f t="shared" ca="1" si="51"/>
        <v>8.3333333333333329E-2</v>
      </c>
      <c r="Z158" s="190">
        <f t="shared" ca="1" si="51"/>
        <v>7.9854991426228289E-2</v>
      </c>
      <c r="AA158" s="190">
        <f t="shared" ca="1" si="51"/>
        <v>7.4999999999999997E-2</v>
      </c>
      <c r="AB158" s="190">
        <f t="shared" ca="1" si="51"/>
        <v>7.4999999999999997E-2</v>
      </c>
      <c r="AC158" s="190">
        <f t="shared" ca="1" si="51"/>
        <v>7.4999999999999997E-2</v>
      </c>
      <c r="AD158" s="190">
        <f t="shared" ca="1" si="51"/>
        <v>8.2048903878583476E-2</v>
      </c>
      <c r="AE158" s="190">
        <f t="shared" ca="1" si="51"/>
        <v>7.4999999999999997E-2</v>
      </c>
      <c r="AF158" s="190">
        <f t="shared" ca="1" si="51"/>
        <v>7.4999999999999997E-2</v>
      </c>
      <c r="AG158" s="190">
        <f t="shared" ca="1" si="51"/>
        <v>7.678571428571429E-2</v>
      </c>
      <c r="AH158" s="190">
        <f t="shared" ca="1" si="51"/>
        <v>8.26199669056812E-2</v>
      </c>
      <c r="AI158" s="190">
        <f t="shared" ca="1" si="51"/>
        <v>7.8040201005025123E-2</v>
      </c>
      <c r="AJ158" s="190">
        <f t="shared" ca="1" si="51"/>
        <v>7.4999999999999997E-2</v>
      </c>
      <c r="AK158" s="190">
        <f t="shared" ca="1" si="51"/>
        <v>7.7245614035087715E-2</v>
      </c>
      <c r="AL158" s="190">
        <f t="shared" ca="1" si="51"/>
        <v>7.7291169451073977E-2</v>
      </c>
      <c r="AM158" s="190">
        <f t="shared" ca="1" si="51"/>
        <v>7.4999999999999997E-2</v>
      </c>
      <c r="AN158" s="264">
        <f t="shared" ca="1" si="43"/>
        <v>7.9798500468603553E-2</v>
      </c>
      <c r="AO158" s="264">
        <f t="shared" ca="1" si="44"/>
        <v>7.9854991426228289E-2</v>
      </c>
      <c r="AP158" s="264">
        <f t="shared" ca="1" si="42"/>
        <v>7.9854991426228289E-2</v>
      </c>
      <c r="AQ158" s="264">
        <f t="shared" ca="1" si="52"/>
        <v>7.9854991426228289E-2</v>
      </c>
      <c r="AR158" s="264">
        <f t="shared" ca="1" si="52"/>
        <v>7.9854991426228289E-2</v>
      </c>
      <c r="AS158" s="264">
        <f t="shared" ca="1" si="45"/>
        <v>7.9798500468603553E-2</v>
      </c>
      <c r="AT158" s="264">
        <f t="shared" ca="1" si="46"/>
        <v>7.9854991426228289E-2</v>
      </c>
      <c r="AU158" s="190"/>
      <c r="AV158" s="190"/>
      <c r="AW158" s="190"/>
      <c r="AX158" s="190"/>
      <c r="AY158" s="190"/>
      <c r="AZ158" s="190"/>
      <c r="BA158" s="190"/>
    </row>
    <row r="159" spans="1:53" s="111" customFormat="1" ht="14.25" x14ac:dyDescent="0.45">
      <c r="A159" s="111">
        <v>15</v>
      </c>
      <c r="B159" s="111">
        <f t="shared" si="50"/>
        <v>328</v>
      </c>
      <c r="C159" s="228"/>
      <c r="D159" s="228"/>
      <c r="E159" s="186" t="s">
        <v>34</v>
      </c>
      <c r="F159" s="175" t="s">
        <v>180</v>
      </c>
      <c r="G159" s="111" t="s">
        <v>307</v>
      </c>
      <c r="H159" s="219" t="s">
        <v>182</v>
      </c>
      <c r="I159" s="219" t="s">
        <v>288</v>
      </c>
      <c r="J159" s="190">
        <f t="shared" ca="1" si="40"/>
        <v>1.0714048672566373E-2</v>
      </c>
      <c r="K159" s="190">
        <f t="shared" ca="1" si="51"/>
        <v>1.03125E-2</v>
      </c>
      <c r="L159" s="190">
        <f t="shared" ca="1" si="51"/>
        <v>1.0831980519480521E-2</v>
      </c>
      <c r="M159" s="190">
        <f t="shared" ca="1" si="51"/>
        <v>1.066221098265896E-2</v>
      </c>
      <c r="N159" s="190">
        <f t="shared" ca="1" si="51"/>
        <v>1.1427244110479285E-2</v>
      </c>
      <c r="O159" s="190">
        <f t="shared" ca="1" si="51"/>
        <v>1.0600458115183247E-2</v>
      </c>
      <c r="P159" s="190">
        <f t="shared" ca="1" si="51"/>
        <v>1.0627786624203822E-2</v>
      </c>
      <c r="Q159" s="190">
        <f t="shared" ca="1" si="51"/>
        <v>1.03125E-2</v>
      </c>
      <c r="R159" s="190">
        <f t="shared" ca="1" si="51"/>
        <v>1.03125E-2</v>
      </c>
      <c r="S159" s="190">
        <f t="shared" ca="1" si="51"/>
        <v>1.1001147746243741E-2</v>
      </c>
      <c r="T159" s="190">
        <f t="shared" ca="1" si="51"/>
        <v>1.03125E-2</v>
      </c>
      <c r="U159" s="190">
        <f t="shared" ca="1" si="51"/>
        <v>1.0865754437869822E-2</v>
      </c>
      <c r="V159" s="190">
        <f t="shared" ca="1" si="51"/>
        <v>1.0972293814432989E-2</v>
      </c>
      <c r="W159" s="190">
        <f t="shared" ca="1" si="51"/>
        <v>1.0655425659472422E-2</v>
      </c>
      <c r="X159" s="190">
        <f t="shared" ca="1" si="51"/>
        <v>1.1458333333333334E-2</v>
      </c>
      <c r="Y159" s="190">
        <f t="shared" ca="1" si="51"/>
        <v>1.1458333333333334E-2</v>
      </c>
      <c r="Z159" s="190">
        <f t="shared" ca="1" si="51"/>
        <v>1.0980061321106389E-2</v>
      </c>
      <c r="AA159" s="190">
        <f t="shared" ca="1" si="51"/>
        <v>1.03125E-2</v>
      </c>
      <c r="AB159" s="190">
        <f t="shared" ca="1" si="51"/>
        <v>1.03125E-2</v>
      </c>
      <c r="AC159" s="190">
        <f t="shared" ca="1" si="51"/>
        <v>1.03125E-2</v>
      </c>
      <c r="AD159" s="190">
        <f t="shared" ca="1" si="51"/>
        <v>1.1281724283305228E-2</v>
      </c>
      <c r="AE159" s="190">
        <f t="shared" ca="1" si="51"/>
        <v>1.03125E-2</v>
      </c>
      <c r="AF159" s="190">
        <f t="shared" ca="1" si="51"/>
        <v>1.03125E-2</v>
      </c>
      <c r="AG159" s="190">
        <f t="shared" ca="1" si="51"/>
        <v>1.0558035714285716E-2</v>
      </c>
      <c r="AH159" s="190">
        <f t="shared" ca="1" si="51"/>
        <v>1.1360245449531165E-2</v>
      </c>
      <c r="AI159" s="190">
        <f t="shared" ca="1" si="51"/>
        <v>1.0730527638190955E-2</v>
      </c>
      <c r="AJ159" s="190">
        <f t="shared" ca="1" si="51"/>
        <v>1.03125E-2</v>
      </c>
      <c r="AK159" s="190">
        <f t="shared" ca="1" si="51"/>
        <v>1.0621271929824561E-2</v>
      </c>
      <c r="AL159" s="190">
        <f t="shared" ca="1" si="51"/>
        <v>1.0627535799522672E-2</v>
      </c>
      <c r="AM159" s="190">
        <f t="shared" ca="1" si="51"/>
        <v>1.03125E-2</v>
      </c>
      <c r="AN159" s="264">
        <f t="shared" ca="1" si="43"/>
        <v>1.0972293814432989E-2</v>
      </c>
      <c r="AO159" s="264">
        <f t="shared" ca="1" si="44"/>
        <v>1.0980061321106389E-2</v>
      </c>
      <c r="AP159" s="264">
        <f t="shared" ca="1" si="42"/>
        <v>1.0980061321106389E-2</v>
      </c>
      <c r="AQ159" s="264">
        <f t="shared" ca="1" si="52"/>
        <v>1.0980061321106389E-2</v>
      </c>
      <c r="AR159" s="264">
        <f t="shared" ca="1" si="52"/>
        <v>1.0980061321106389E-2</v>
      </c>
      <c r="AS159" s="264">
        <f t="shared" ca="1" si="45"/>
        <v>1.0972293814432989E-2</v>
      </c>
      <c r="AT159" s="264">
        <f t="shared" ca="1" si="46"/>
        <v>1.0980061321106389E-2</v>
      </c>
      <c r="AU159" s="190"/>
      <c r="AV159" s="190"/>
      <c r="AW159" s="190"/>
      <c r="AX159" s="190"/>
      <c r="AY159" s="190"/>
      <c r="AZ159" s="190"/>
      <c r="BA159" s="190"/>
    </row>
    <row r="160" spans="1:53" s="111" customFormat="1" ht="14.25" x14ac:dyDescent="0.45">
      <c r="A160" s="111">
        <v>4</v>
      </c>
      <c r="B160" s="111">
        <v>353</v>
      </c>
      <c r="C160" s="228" t="s">
        <v>52</v>
      </c>
      <c r="D160" s="228"/>
      <c r="E160" s="186" t="s">
        <v>23</v>
      </c>
      <c r="F160" s="175" t="s">
        <v>180</v>
      </c>
      <c r="G160" s="111" t="s">
        <v>306</v>
      </c>
      <c r="H160" s="219" t="s">
        <v>182</v>
      </c>
      <c r="I160" s="219" t="s">
        <v>288</v>
      </c>
      <c r="J160" s="190">
        <f t="shared" ca="1" si="40"/>
        <v>0.25618055555555552</v>
      </c>
      <c r="K160" s="190">
        <f t="shared" ca="1" si="51"/>
        <v>0.25618055555555552</v>
      </c>
      <c r="L160" s="190">
        <f t="shared" ca="1" si="51"/>
        <v>0.25618055555555552</v>
      </c>
      <c r="M160" s="190">
        <f t="shared" ca="1" si="51"/>
        <v>0.25618055555555552</v>
      </c>
      <c r="N160" s="190">
        <f t="shared" ca="1" si="51"/>
        <v>0.25618055555555552</v>
      </c>
      <c r="O160" s="190">
        <f t="shared" ca="1" si="51"/>
        <v>0.25618055555555552</v>
      </c>
      <c r="P160" s="190">
        <f t="shared" ca="1" si="51"/>
        <v>0.25618055555555552</v>
      </c>
      <c r="Q160" s="190">
        <f t="shared" ca="1" si="51"/>
        <v>0.25618055555555552</v>
      </c>
      <c r="R160" s="190">
        <f t="shared" ca="1" si="51"/>
        <v>0.25618055555555552</v>
      </c>
      <c r="S160" s="190">
        <f t="shared" ca="1" si="51"/>
        <v>0.25618055555555552</v>
      </c>
      <c r="T160" s="190">
        <f t="shared" ca="1" si="51"/>
        <v>0.25618055555555552</v>
      </c>
      <c r="U160" s="190">
        <f t="shared" ca="1" si="51"/>
        <v>0.25618055555555552</v>
      </c>
      <c r="V160" s="190">
        <f t="shared" ca="1" si="51"/>
        <v>0.25618055555555552</v>
      </c>
      <c r="W160" s="190">
        <f t="shared" ca="1" si="51"/>
        <v>0.25618055555555552</v>
      </c>
      <c r="X160" s="190">
        <f t="shared" ca="1" si="51"/>
        <v>0.25618055555555552</v>
      </c>
      <c r="Y160" s="190">
        <f t="shared" ca="1" si="51"/>
        <v>0.25618055555555552</v>
      </c>
      <c r="Z160" s="190">
        <f t="shared" ca="1" si="51"/>
        <v>0.25618055555555552</v>
      </c>
      <c r="AA160" s="190">
        <f t="shared" ca="1" si="51"/>
        <v>0.25618055555555552</v>
      </c>
      <c r="AB160" s="190">
        <f t="shared" ca="1" si="51"/>
        <v>0.25618055555555552</v>
      </c>
      <c r="AC160" s="190">
        <f t="shared" ca="1" si="51"/>
        <v>0.25618055555555552</v>
      </c>
      <c r="AD160" s="190">
        <f t="shared" ca="1" si="51"/>
        <v>0.25618055555555552</v>
      </c>
      <c r="AE160" s="190">
        <f t="shared" ca="1" si="51"/>
        <v>0.25618055555555552</v>
      </c>
      <c r="AF160" s="190">
        <f t="shared" ca="1" si="51"/>
        <v>0.25618055555555552</v>
      </c>
      <c r="AG160" s="190">
        <f t="shared" ca="1" si="51"/>
        <v>0.25618055555555552</v>
      </c>
      <c r="AH160" s="190">
        <f t="shared" ca="1" si="51"/>
        <v>0.25618055555555552</v>
      </c>
      <c r="AI160" s="190">
        <f t="shared" ca="1" si="51"/>
        <v>0.25618055555555552</v>
      </c>
      <c r="AJ160" s="190">
        <f t="shared" ca="1" si="51"/>
        <v>0.25618055555555552</v>
      </c>
      <c r="AK160" s="190">
        <f t="shared" ca="1" si="51"/>
        <v>0.25618055555555552</v>
      </c>
      <c r="AL160" s="190">
        <f t="shared" ca="1" si="51"/>
        <v>0.25618055555555552</v>
      </c>
      <c r="AM160" s="190">
        <f t="shared" ca="1" si="51"/>
        <v>0.25618055555555552</v>
      </c>
      <c r="AN160" s="264">
        <f t="shared" ca="1" si="43"/>
        <v>0.25618055555555552</v>
      </c>
      <c r="AO160" s="264">
        <f t="shared" ca="1" si="44"/>
        <v>0.25618055555555552</v>
      </c>
      <c r="AP160" s="264">
        <f t="shared" ca="1" si="42"/>
        <v>0.25618055555555552</v>
      </c>
      <c r="AQ160" s="264">
        <f t="shared" ca="1" si="52"/>
        <v>0.25618055555555552</v>
      </c>
      <c r="AR160" s="264">
        <f t="shared" ca="1" si="52"/>
        <v>0.25618055555555552</v>
      </c>
      <c r="AS160" s="264">
        <f t="shared" ca="1" si="45"/>
        <v>0.25618055555555552</v>
      </c>
      <c r="AT160" s="264">
        <f t="shared" ca="1" si="46"/>
        <v>0.25618055555555552</v>
      </c>
      <c r="AU160" s="190"/>
      <c r="AV160" s="190"/>
      <c r="AW160" s="190"/>
      <c r="AX160" s="190"/>
      <c r="AY160" s="190"/>
      <c r="AZ160" s="190"/>
      <c r="BA160" s="190"/>
    </row>
    <row r="161" spans="1:53" s="111" customFormat="1" ht="14.25" x14ac:dyDescent="0.45">
      <c r="A161" s="111">
        <v>5</v>
      </c>
      <c r="B161" s="111">
        <f>B160</f>
        <v>353</v>
      </c>
      <c r="C161" s="228"/>
      <c r="D161" s="228"/>
      <c r="E161" s="186" t="s">
        <v>24</v>
      </c>
      <c r="F161" s="175" t="s">
        <v>180</v>
      </c>
      <c r="G161" s="111" t="s">
        <v>306</v>
      </c>
      <c r="H161" s="219" t="s">
        <v>182</v>
      </c>
      <c r="I161" s="219" t="s">
        <v>288</v>
      </c>
      <c r="J161" s="190">
        <f t="shared" ca="1" si="40"/>
        <v>4.9999999999999996E-2</v>
      </c>
      <c r="K161" s="190">
        <f t="shared" ca="1" si="51"/>
        <v>4.9999999999999996E-2</v>
      </c>
      <c r="L161" s="190">
        <f t="shared" ca="1" si="51"/>
        <v>4.9999999999999996E-2</v>
      </c>
      <c r="M161" s="190">
        <f t="shared" ca="1" si="51"/>
        <v>4.9999999999999996E-2</v>
      </c>
      <c r="N161" s="190">
        <f t="shared" ca="1" si="51"/>
        <v>4.9999999999999996E-2</v>
      </c>
      <c r="O161" s="190">
        <f t="shared" ca="1" si="51"/>
        <v>4.9999999999999996E-2</v>
      </c>
      <c r="P161" s="190">
        <f t="shared" ca="1" si="51"/>
        <v>4.9999999999999996E-2</v>
      </c>
      <c r="Q161" s="190">
        <f t="shared" ca="1" si="51"/>
        <v>4.9999999999999996E-2</v>
      </c>
      <c r="R161" s="190">
        <f t="shared" ca="1" si="51"/>
        <v>4.9999999999999996E-2</v>
      </c>
      <c r="S161" s="190">
        <f t="shared" ca="1" si="51"/>
        <v>4.9999999999999996E-2</v>
      </c>
      <c r="T161" s="190">
        <f t="shared" ca="1" si="51"/>
        <v>4.9999999999999996E-2</v>
      </c>
      <c r="U161" s="190">
        <f t="shared" ca="1" si="51"/>
        <v>4.9999999999999996E-2</v>
      </c>
      <c r="V161" s="190">
        <f t="shared" ca="1" si="51"/>
        <v>4.9999999999999996E-2</v>
      </c>
      <c r="W161" s="190">
        <f t="shared" ca="1" si="51"/>
        <v>4.9999999999999996E-2</v>
      </c>
      <c r="X161" s="190">
        <f t="shared" ca="1" si="51"/>
        <v>4.9999999999999996E-2</v>
      </c>
      <c r="Y161" s="190">
        <f t="shared" ca="1" si="51"/>
        <v>4.9999999999999996E-2</v>
      </c>
      <c r="Z161" s="190">
        <f t="shared" ca="1" si="51"/>
        <v>4.9999999999999996E-2</v>
      </c>
      <c r="AA161" s="190">
        <f t="shared" ca="1" si="51"/>
        <v>4.9999999999999996E-2</v>
      </c>
      <c r="AB161" s="190">
        <f t="shared" ca="1" si="51"/>
        <v>4.9999999999999996E-2</v>
      </c>
      <c r="AC161" s="190">
        <f t="shared" ca="1" si="51"/>
        <v>4.9999999999999996E-2</v>
      </c>
      <c r="AD161" s="190">
        <f t="shared" ca="1" si="51"/>
        <v>4.9999999999999996E-2</v>
      </c>
      <c r="AE161" s="190">
        <f t="shared" ca="1" si="51"/>
        <v>4.9999999999999996E-2</v>
      </c>
      <c r="AF161" s="190">
        <f t="shared" ca="1" si="51"/>
        <v>4.9999999999999996E-2</v>
      </c>
      <c r="AG161" s="190">
        <f t="shared" ca="1" si="51"/>
        <v>4.9999999999999996E-2</v>
      </c>
      <c r="AH161" s="190">
        <f t="shared" ca="1" si="51"/>
        <v>4.9999999999999996E-2</v>
      </c>
      <c r="AI161" s="190">
        <f t="shared" ca="1" si="51"/>
        <v>4.9999999999999996E-2</v>
      </c>
      <c r="AJ161" s="190">
        <f t="shared" ca="1" si="51"/>
        <v>4.9999999999999996E-2</v>
      </c>
      <c r="AK161" s="190">
        <f t="shared" ca="1" si="51"/>
        <v>4.9999999999999996E-2</v>
      </c>
      <c r="AL161" s="190">
        <f t="shared" ca="1" si="51"/>
        <v>4.9999999999999996E-2</v>
      </c>
      <c r="AM161" s="190">
        <f t="shared" ca="1" si="51"/>
        <v>4.9999999999999996E-2</v>
      </c>
      <c r="AN161" s="264">
        <f t="shared" ca="1" si="43"/>
        <v>4.9999999999999996E-2</v>
      </c>
      <c r="AO161" s="264">
        <f t="shared" ca="1" si="44"/>
        <v>4.9999999999999996E-2</v>
      </c>
      <c r="AP161" s="264">
        <f t="shared" ca="1" si="42"/>
        <v>4.9999999999999996E-2</v>
      </c>
      <c r="AQ161" s="264">
        <f t="shared" ca="1" si="52"/>
        <v>4.9999999999999996E-2</v>
      </c>
      <c r="AR161" s="264">
        <f t="shared" ca="1" si="52"/>
        <v>4.9999999999999996E-2</v>
      </c>
      <c r="AS161" s="264">
        <f t="shared" ca="1" si="45"/>
        <v>4.9999999999999996E-2</v>
      </c>
      <c r="AT161" s="264">
        <f t="shared" ca="1" si="46"/>
        <v>4.9999999999999996E-2</v>
      </c>
      <c r="AU161" s="190"/>
      <c r="AV161" s="190"/>
      <c r="AW161" s="190"/>
      <c r="AX161" s="190"/>
      <c r="AY161" s="190"/>
      <c r="AZ161" s="190"/>
      <c r="BA161" s="190"/>
    </row>
    <row r="162" spans="1:53" s="111" customFormat="1" ht="14.25" x14ac:dyDescent="0.45">
      <c r="A162" s="111">
        <v>6</v>
      </c>
      <c r="B162" s="111">
        <f t="shared" ref="B162:B171" si="53">B161</f>
        <v>353</v>
      </c>
      <c r="C162" s="228"/>
      <c r="D162" s="228"/>
      <c r="E162" s="186" t="s">
        <v>25</v>
      </c>
      <c r="F162" s="175" t="s">
        <v>180</v>
      </c>
      <c r="G162" s="111" t="s">
        <v>306</v>
      </c>
      <c r="H162" s="219" t="s">
        <v>182</v>
      </c>
      <c r="I162" s="219" t="s">
        <v>288</v>
      </c>
      <c r="J162" s="190">
        <f t="shared" ca="1" si="40"/>
        <v>2.7152777777777776E-2</v>
      </c>
      <c r="K162" s="190">
        <f t="shared" ca="1" si="51"/>
        <v>2.7152777777777776E-2</v>
      </c>
      <c r="L162" s="190">
        <f t="shared" ca="1" si="51"/>
        <v>2.7152777777777776E-2</v>
      </c>
      <c r="M162" s="190">
        <f t="shared" ca="1" si="51"/>
        <v>2.7152777777777776E-2</v>
      </c>
      <c r="N162" s="190">
        <f t="shared" ca="1" si="51"/>
        <v>2.7152777777777776E-2</v>
      </c>
      <c r="O162" s="190">
        <f t="shared" ca="1" si="51"/>
        <v>2.7152777777777776E-2</v>
      </c>
      <c r="P162" s="190">
        <f t="shared" ca="1" si="51"/>
        <v>2.7152777777777776E-2</v>
      </c>
      <c r="Q162" s="190">
        <f t="shared" ca="1" si="51"/>
        <v>2.7152777777777776E-2</v>
      </c>
      <c r="R162" s="190">
        <f t="shared" ca="1" si="51"/>
        <v>2.7152777777777776E-2</v>
      </c>
      <c r="S162" s="190">
        <f t="shared" ca="1" si="51"/>
        <v>2.7152777777777776E-2</v>
      </c>
      <c r="T162" s="190">
        <f t="shared" ca="1" si="51"/>
        <v>2.7152777777777776E-2</v>
      </c>
      <c r="U162" s="190">
        <f t="shared" ca="1" si="51"/>
        <v>2.7152777777777776E-2</v>
      </c>
      <c r="V162" s="190">
        <f t="shared" ca="1" si="51"/>
        <v>2.7152777777777776E-2</v>
      </c>
      <c r="W162" s="190">
        <f t="shared" ca="1" si="51"/>
        <v>2.7152777777777776E-2</v>
      </c>
      <c r="X162" s="190">
        <f t="shared" ca="1" si="51"/>
        <v>2.7152777777777776E-2</v>
      </c>
      <c r="Y162" s="190">
        <f t="shared" ca="1" si="51"/>
        <v>2.7152777777777776E-2</v>
      </c>
      <c r="Z162" s="190">
        <f t="shared" ca="1" si="51"/>
        <v>2.7152777777777776E-2</v>
      </c>
      <c r="AA162" s="190">
        <f t="shared" ca="1" si="51"/>
        <v>2.7152777777777776E-2</v>
      </c>
      <c r="AB162" s="190">
        <f t="shared" ca="1" si="51"/>
        <v>2.7152777777777776E-2</v>
      </c>
      <c r="AC162" s="190">
        <f t="shared" ca="1" si="51"/>
        <v>2.7152777777777776E-2</v>
      </c>
      <c r="AD162" s="190">
        <f t="shared" ca="1" si="51"/>
        <v>2.7152777777777776E-2</v>
      </c>
      <c r="AE162" s="190">
        <f t="shared" ca="1" si="51"/>
        <v>2.7152777777777776E-2</v>
      </c>
      <c r="AF162" s="190">
        <f t="shared" ca="1" si="51"/>
        <v>2.7152777777777776E-2</v>
      </c>
      <c r="AG162" s="190">
        <f t="shared" ca="1" si="51"/>
        <v>2.7152777777777776E-2</v>
      </c>
      <c r="AH162" s="190">
        <f t="shared" ca="1" si="51"/>
        <v>2.7152777777777776E-2</v>
      </c>
      <c r="AI162" s="190">
        <f t="shared" ca="1" si="51"/>
        <v>2.7152777777777776E-2</v>
      </c>
      <c r="AJ162" s="190">
        <f t="shared" ca="1" si="51"/>
        <v>2.7152777777777776E-2</v>
      </c>
      <c r="AK162" s="190">
        <f t="shared" ca="1" si="51"/>
        <v>2.7152777777777776E-2</v>
      </c>
      <c r="AL162" s="190">
        <f t="shared" ca="1" si="51"/>
        <v>2.7152777777777776E-2</v>
      </c>
      <c r="AM162" s="190">
        <f t="shared" ca="1" si="51"/>
        <v>2.7152777777777776E-2</v>
      </c>
      <c r="AN162" s="264">
        <f t="shared" ca="1" si="43"/>
        <v>2.7152777777777776E-2</v>
      </c>
      <c r="AO162" s="264">
        <f t="shared" ca="1" si="44"/>
        <v>2.7152777777777776E-2</v>
      </c>
      <c r="AP162" s="264">
        <f t="shared" ca="1" si="42"/>
        <v>2.7152777777777776E-2</v>
      </c>
      <c r="AQ162" s="264">
        <f t="shared" ca="1" si="52"/>
        <v>2.7152777777777776E-2</v>
      </c>
      <c r="AR162" s="264">
        <f t="shared" ca="1" si="52"/>
        <v>2.7152777777777776E-2</v>
      </c>
      <c r="AS162" s="264">
        <f t="shared" ca="1" si="45"/>
        <v>2.7152777777777776E-2</v>
      </c>
      <c r="AT162" s="264">
        <f t="shared" ca="1" si="46"/>
        <v>2.7152777777777776E-2</v>
      </c>
      <c r="AU162" s="190"/>
      <c r="AV162" s="190"/>
      <c r="AW162" s="190"/>
      <c r="AX162" s="190"/>
      <c r="AY162" s="190"/>
      <c r="AZ162" s="190"/>
      <c r="BA162" s="190"/>
    </row>
    <row r="163" spans="1:53" s="111" customFormat="1" ht="14.25" x14ac:dyDescent="0.45">
      <c r="A163" s="111">
        <v>7</v>
      </c>
      <c r="B163" s="111">
        <f t="shared" si="53"/>
        <v>353</v>
      </c>
      <c r="C163" s="228"/>
      <c r="D163" s="228"/>
      <c r="E163" s="186" t="s">
        <v>26</v>
      </c>
      <c r="F163" s="175" t="s">
        <v>180</v>
      </c>
      <c r="G163" s="111" t="s">
        <v>306</v>
      </c>
      <c r="H163" s="219" t="s">
        <v>182</v>
      </c>
      <c r="I163" s="219" t="s">
        <v>288</v>
      </c>
      <c r="J163" s="190">
        <f t="shared" ca="1" si="40"/>
        <v>0.16011284722222219</v>
      </c>
      <c r="K163" s="190">
        <f t="shared" ca="1" si="51"/>
        <v>0.16011284722222219</v>
      </c>
      <c r="L163" s="190">
        <f t="shared" ca="1" si="51"/>
        <v>0.16011284722222219</v>
      </c>
      <c r="M163" s="190">
        <f t="shared" ca="1" si="51"/>
        <v>0.16011284722222219</v>
      </c>
      <c r="N163" s="190">
        <f t="shared" ca="1" si="51"/>
        <v>0.16011284722222219</v>
      </c>
      <c r="O163" s="190">
        <f t="shared" ca="1" si="51"/>
        <v>0.16011284722222219</v>
      </c>
      <c r="P163" s="190">
        <f t="shared" ca="1" si="51"/>
        <v>0.16011284722222219</v>
      </c>
      <c r="Q163" s="190">
        <f t="shared" ca="1" si="51"/>
        <v>0.16011284722222219</v>
      </c>
      <c r="R163" s="190">
        <f t="shared" ca="1" si="51"/>
        <v>0.16011284722222219</v>
      </c>
      <c r="S163" s="190">
        <f t="shared" ca="1" si="51"/>
        <v>0.16011284722222219</v>
      </c>
      <c r="T163" s="190">
        <f t="shared" ca="1" si="51"/>
        <v>0.16011284722222219</v>
      </c>
      <c r="U163" s="190">
        <f t="shared" ca="1" si="51"/>
        <v>0.16011284722222219</v>
      </c>
      <c r="V163" s="190">
        <f t="shared" ca="1" si="51"/>
        <v>0.16011284722222219</v>
      </c>
      <c r="W163" s="190">
        <f t="shared" ca="1" si="51"/>
        <v>0.16011284722222219</v>
      </c>
      <c r="X163" s="190">
        <f t="shared" ca="1" si="51"/>
        <v>0.16011284722222219</v>
      </c>
      <c r="Y163" s="190">
        <f t="shared" ca="1" si="51"/>
        <v>0.16011284722222219</v>
      </c>
      <c r="Z163" s="190">
        <f t="shared" ca="1" si="51"/>
        <v>0.16011284722222219</v>
      </c>
      <c r="AA163" s="190">
        <f t="shared" ca="1" si="51"/>
        <v>0.16011284722222219</v>
      </c>
      <c r="AB163" s="190">
        <f t="shared" ca="1" si="51"/>
        <v>0.16011284722222219</v>
      </c>
      <c r="AC163" s="190">
        <f t="shared" ca="1" si="51"/>
        <v>0.16011284722222219</v>
      </c>
      <c r="AD163" s="190">
        <f t="shared" ca="1" si="51"/>
        <v>0.16011284722222219</v>
      </c>
      <c r="AE163" s="190">
        <f t="shared" ca="1" si="51"/>
        <v>0.16011284722222219</v>
      </c>
      <c r="AF163" s="190">
        <f t="shared" ca="1" si="51"/>
        <v>0.16011284722222219</v>
      </c>
      <c r="AG163" s="190">
        <f t="shared" ca="1" si="51"/>
        <v>0.16011284722222219</v>
      </c>
      <c r="AH163" s="190">
        <f t="shared" ca="1" si="51"/>
        <v>0.16011284722222219</v>
      </c>
      <c r="AI163" s="190">
        <f t="shared" ref="K163:AM172" ca="1" si="54">INDIRECT(ADDRESS($B163,$A163,,,AI$3))</f>
        <v>0.16011284722222219</v>
      </c>
      <c r="AJ163" s="190">
        <f t="shared" ca="1" si="54"/>
        <v>0.16011284722222219</v>
      </c>
      <c r="AK163" s="190">
        <f t="shared" ca="1" si="54"/>
        <v>0.16011284722222219</v>
      </c>
      <c r="AL163" s="190">
        <f t="shared" ca="1" si="54"/>
        <v>0.16011284722222219</v>
      </c>
      <c r="AM163" s="190">
        <f t="shared" ca="1" si="54"/>
        <v>0.16011284722222219</v>
      </c>
      <c r="AN163" s="264">
        <f t="shared" ca="1" si="43"/>
        <v>0.16011284722222219</v>
      </c>
      <c r="AO163" s="264">
        <f t="shared" ca="1" si="44"/>
        <v>0.16011284722222219</v>
      </c>
      <c r="AP163" s="264">
        <f t="shared" ca="1" si="42"/>
        <v>0.16011284722222219</v>
      </c>
      <c r="AQ163" s="264">
        <f t="shared" ca="1" si="52"/>
        <v>0.16011284722222219</v>
      </c>
      <c r="AR163" s="264">
        <f t="shared" ca="1" si="52"/>
        <v>0.16011284722222219</v>
      </c>
      <c r="AS163" s="264">
        <f t="shared" ca="1" si="45"/>
        <v>0.16011284722222219</v>
      </c>
      <c r="AT163" s="264">
        <f t="shared" ca="1" si="46"/>
        <v>0.16011284722222219</v>
      </c>
      <c r="AU163" s="190"/>
      <c r="AV163" s="190"/>
      <c r="AW163" s="190"/>
      <c r="AX163" s="190"/>
      <c r="AY163" s="190"/>
      <c r="AZ163" s="190"/>
      <c r="BA163" s="190"/>
    </row>
    <row r="164" spans="1:53" s="111" customFormat="1" ht="14.25" x14ac:dyDescent="0.45">
      <c r="A164" s="111">
        <v>8</v>
      </c>
      <c r="B164" s="111">
        <f t="shared" si="53"/>
        <v>353</v>
      </c>
      <c r="C164" s="229"/>
      <c r="D164" s="229"/>
      <c r="E164" s="186" t="s">
        <v>27</v>
      </c>
      <c r="F164" s="175" t="s">
        <v>180</v>
      </c>
      <c r="G164" s="111" t="s">
        <v>306</v>
      </c>
      <c r="H164" s="219" t="s">
        <v>182</v>
      </c>
      <c r="I164" s="219" t="s">
        <v>288</v>
      </c>
      <c r="J164" s="190">
        <f t="shared" ref="J164:J195" ca="1" si="55">INDIRECT(ADDRESS($B164,$A164,,,J$3))</f>
        <v>3.125E-2</v>
      </c>
      <c r="K164" s="190">
        <f t="shared" ca="1" si="54"/>
        <v>3.125E-2</v>
      </c>
      <c r="L164" s="190">
        <f t="shared" ca="1" si="54"/>
        <v>3.125E-2</v>
      </c>
      <c r="M164" s="190">
        <f t="shared" ca="1" si="54"/>
        <v>3.125E-2</v>
      </c>
      <c r="N164" s="190">
        <f t="shared" ca="1" si="54"/>
        <v>3.125E-2</v>
      </c>
      <c r="O164" s="190">
        <f t="shared" ca="1" si="54"/>
        <v>3.125E-2</v>
      </c>
      <c r="P164" s="190">
        <f t="shared" ca="1" si="54"/>
        <v>3.125E-2</v>
      </c>
      <c r="Q164" s="190">
        <f t="shared" ca="1" si="54"/>
        <v>3.125E-2</v>
      </c>
      <c r="R164" s="190">
        <f t="shared" ca="1" si="54"/>
        <v>3.125E-2</v>
      </c>
      <c r="S164" s="190">
        <f t="shared" ca="1" si="54"/>
        <v>3.125E-2</v>
      </c>
      <c r="T164" s="190">
        <f t="shared" ca="1" si="54"/>
        <v>3.125E-2</v>
      </c>
      <c r="U164" s="190">
        <f t="shared" ca="1" si="54"/>
        <v>3.125E-2</v>
      </c>
      <c r="V164" s="190">
        <f t="shared" ca="1" si="54"/>
        <v>3.125E-2</v>
      </c>
      <c r="W164" s="190">
        <f t="shared" ca="1" si="54"/>
        <v>3.125E-2</v>
      </c>
      <c r="X164" s="190">
        <f t="shared" ca="1" si="54"/>
        <v>3.125E-2</v>
      </c>
      <c r="Y164" s="190">
        <f t="shared" ca="1" si="54"/>
        <v>3.125E-2</v>
      </c>
      <c r="Z164" s="190">
        <f t="shared" ca="1" si="54"/>
        <v>3.125E-2</v>
      </c>
      <c r="AA164" s="190">
        <f t="shared" ca="1" si="54"/>
        <v>3.125E-2</v>
      </c>
      <c r="AB164" s="190">
        <f t="shared" ca="1" si="54"/>
        <v>3.125E-2</v>
      </c>
      <c r="AC164" s="190">
        <f t="shared" ca="1" si="54"/>
        <v>3.125E-2</v>
      </c>
      <c r="AD164" s="190">
        <f t="shared" ca="1" si="54"/>
        <v>3.125E-2</v>
      </c>
      <c r="AE164" s="190">
        <f t="shared" ca="1" si="54"/>
        <v>3.125E-2</v>
      </c>
      <c r="AF164" s="190">
        <f t="shared" ca="1" si="54"/>
        <v>3.125E-2</v>
      </c>
      <c r="AG164" s="190">
        <f t="shared" ca="1" si="54"/>
        <v>3.125E-2</v>
      </c>
      <c r="AH164" s="190">
        <f t="shared" ca="1" si="54"/>
        <v>3.125E-2</v>
      </c>
      <c r="AI164" s="190">
        <f t="shared" ca="1" si="54"/>
        <v>3.125E-2</v>
      </c>
      <c r="AJ164" s="190">
        <f t="shared" ca="1" si="54"/>
        <v>3.125E-2</v>
      </c>
      <c r="AK164" s="190">
        <f t="shared" ca="1" si="54"/>
        <v>3.125E-2</v>
      </c>
      <c r="AL164" s="190">
        <f t="shared" ca="1" si="54"/>
        <v>3.125E-2</v>
      </c>
      <c r="AM164" s="190">
        <f t="shared" ca="1" si="54"/>
        <v>3.125E-2</v>
      </c>
      <c r="AN164" s="264">
        <f t="shared" ca="1" si="43"/>
        <v>3.125E-2</v>
      </c>
      <c r="AO164" s="264">
        <f t="shared" ca="1" si="44"/>
        <v>3.125E-2</v>
      </c>
      <c r="AP164" s="264">
        <f t="shared" ca="1" si="42"/>
        <v>3.125E-2</v>
      </c>
      <c r="AQ164" s="264">
        <f t="shared" ca="1" si="52"/>
        <v>3.125E-2</v>
      </c>
      <c r="AR164" s="264">
        <f t="shared" ca="1" si="52"/>
        <v>3.125E-2</v>
      </c>
      <c r="AS164" s="264">
        <f t="shared" ca="1" si="45"/>
        <v>3.125E-2</v>
      </c>
      <c r="AT164" s="264">
        <f t="shared" ca="1" si="46"/>
        <v>3.125E-2</v>
      </c>
      <c r="AU164" s="190"/>
      <c r="AV164" s="190"/>
      <c r="AW164" s="190"/>
      <c r="AX164" s="190"/>
      <c r="AY164" s="190"/>
      <c r="AZ164" s="190"/>
      <c r="BA164" s="190"/>
    </row>
    <row r="165" spans="1:53" s="111" customFormat="1" ht="14.25" x14ac:dyDescent="0.45">
      <c r="A165" s="111">
        <v>9</v>
      </c>
      <c r="B165" s="111">
        <f t="shared" si="53"/>
        <v>353</v>
      </c>
      <c r="C165" s="228"/>
      <c r="D165" s="228"/>
      <c r="E165" s="186" t="s">
        <v>28</v>
      </c>
      <c r="F165" s="175" t="s">
        <v>180</v>
      </c>
      <c r="G165" s="111" t="s">
        <v>306</v>
      </c>
      <c r="H165" s="219" t="s">
        <v>182</v>
      </c>
      <c r="I165" s="219" t="s">
        <v>288</v>
      </c>
      <c r="J165" s="190">
        <f t="shared" ca="1" si="55"/>
        <v>1.697048611111111E-2</v>
      </c>
      <c r="K165" s="190">
        <f t="shared" ca="1" si="54"/>
        <v>1.697048611111111E-2</v>
      </c>
      <c r="L165" s="190">
        <f t="shared" ca="1" si="54"/>
        <v>1.697048611111111E-2</v>
      </c>
      <c r="M165" s="190">
        <f t="shared" ca="1" si="54"/>
        <v>1.697048611111111E-2</v>
      </c>
      <c r="N165" s="190">
        <f t="shared" ca="1" si="54"/>
        <v>1.697048611111111E-2</v>
      </c>
      <c r="O165" s="190">
        <f t="shared" ca="1" si="54"/>
        <v>1.697048611111111E-2</v>
      </c>
      <c r="P165" s="190">
        <f t="shared" ca="1" si="54"/>
        <v>1.697048611111111E-2</v>
      </c>
      <c r="Q165" s="190">
        <f t="shared" ca="1" si="54"/>
        <v>1.697048611111111E-2</v>
      </c>
      <c r="R165" s="190">
        <f t="shared" ca="1" si="54"/>
        <v>1.697048611111111E-2</v>
      </c>
      <c r="S165" s="190">
        <f t="shared" ca="1" si="54"/>
        <v>1.697048611111111E-2</v>
      </c>
      <c r="T165" s="190">
        <f t="shared" ca="1" si="54"/>
        <v>1.697048611111111E-2</v>
      </c>
      <c r="U165" s="190">
        <f t="shared" ca="1" si="54"/>
        <v>1.697048611111111E-2</v>
      </c>
      <c r="V165" s="190">
        <f t="shared" ca="1" si="54"/>
        <v>1.697048611111111E-2</v>
      </c>
      <c r="W165" s="190">
        <f t="shared" ca="1" si="54"/>
        <v>1.697048611111111E-2</v>
      </c>
      <c r="X165" s="190">
        <f t="shared" ca="1" si="54"/>
        <v>1.697048611111111E-2</v>
      </c>
      <c r="Y165" s="190">
        <f t="shared" ca="1" si="54"/>
        <v>1.697048611111111E-2</v>
      </c>
      <c r="Z165" s="190">
        <f t="shared" ca="1" si="54"/>
        <v>1.697048611111111E-2</v>
      </c>
      <c r="AA165" s="190">
        <f t="shared" ca="1" si="54"/>
        <v>1.697048611111111E-2</v>
      </c>
      <c r="AB165" s="190">
        <f t="shared" ca="1" si="54"/>
        <v>1.697048611111111E-2</v>
      </c>
      <c r="AC165" s="190">
        <f t="shared" ca="1" si="54"/>
        <v>1.697048611111111E-2</v>
      </c>
      <c r="AD165" s="190">
        <f t="shared" ca="1" si="54"/>
        <v>1.697048611111111E-2</v>
      </c>
      <c r="AE165" s="190">
        <f t="shared" ca="1" si="54"/>
        <v>1.697048611111111E-2</v>
      </c>
      <c r="AF165" s="190">
        <f t="shared" ca="1" si="54"/>
        <v>1.697048611111111E-2</v>
      </c>
      <c r="AG165" s="190">
        <f t="shared" ca="1" si="54"/>
        <v>1.697048611111111E-2</v>
      </c>
      <c r="AH165" s="190">
        <f t="shared" ca="1" si="54"/>
        <v>1.697048611111111E-2</v>
      </c>
      <c r="AI165" s="190">
        <f t="shared" ca="1" si="54"/>
        <v>1.697048611111111E-2</v>
      </c>
      <c r="AJ165" s="190">
        <f t="shared" ca="1" si="54"/>
        <v>1.697048611111111E-2</v>
      </c>
      <c r="AK165" s="190">
        <f t="shared" ca="1" si="54"/>
        <v>1.697048611111111E-2</v>
      </c>
      <c r="AL165" s="190">
        <f t="shared" ca="1" si="54"/>
        <v>1.697048611111111E-2</v>
      </c>
      <c r="AM165" s="190">
        <f t="shared" ca="1" si="54"/>
        <v>1.697048611111111E-2</v>
      </c>
      <c r="AN165" s="264">
        <f t="shared" ca="1" si="43"/>
        <v>1.697048611111111E-2</v>
      </c>
      <c r="AO165" s="264">
        <f t="shared" ca="1" si="44"/>
        <v>1.697048611111111E-2</v>
      </c>
      <c r="AP165" s="264">
        <f t="shared" ca="1" si="42"/>
        <v>1.697048611111111E-2</v>
      </c>
      <c r="AQ165" s="264">
        <f t="shared" ca="1" si="52"/>
        <v>1.697048611111111E-2</v>
      </c>
      <c r="AR165" s="264">
        <f t="shared" ca="1" si="52"/>
        <v>1.697048611111111E-2</v>
      </c>
      <c r="AS165" s="264">
        <f t="shared" ca="1" si="45"/>
        <v>1.697048611111111E-2</v>
      </c>
      <c r="AT165" s="264">
        <f t="shared" ca="1" si="46"/>
        <v>1.697048611111111E-2</v>
      </c>
      <c r="AU165" s="190"/>
      <c r="AV165" s="190"/>
      <c r="AW165" s="190"/>
      <c r="AX165" s="190"/>
      <c r="AY165" s="190"/>
      <c r="AZ165" s="190"/>
      <c r="BA165" s="190"/>
    </row>
    <row r="166" spans="1:53" s="111" customFormat="1" ht="14.25" x14ac:dyDescent="0.45">
      <c r="A166" s="111">
        <v>10</v>
      </c>
      <c r="B166" s="111">
        <f t="shared" si="53"/>
        <v>353</v>
      </c>
      <c r="C166" s="228"/>
      <c r="D166" s="228"/>
      <c r="E166" s="186" t="s">
        <v>29</v>
      </c>
      <c r="F166" s="175" t="s">
        <v>180</v>
      </c>
      <c r="G166" s="111" t="s">
        <v>306</v>
      </c>
      <c r="H166" s="219" t="s">
        <v>182</v>
      </c>
      <c r="I166" s="219" t="s">
        <v>288</v>
      </c>
      <c r="J166" s="190">
        <f t="shared" ca="1" si="55"/>
        <v>0.19213541666666664</v>
      </c>
      <c r="K166" s="190">
        <f t="shared" ca="1" si="54"/>
        <v>0.19213541666666664</v>
      </c>
      <c r="L166" s="190">
        <f t="shared" ca="1" si="54"/>
        <v>0.19213541666666664</v>
      </c>
      <c r="M166" s="190">
        <f t="shared" ca="1" si="54"/>
        <v>0.19213541666666664</v>
      </c>
      <c r="N166" s="190">
        <f t="shared" ca="1" si="54"/>
        <v>0.19213541666666664</v>
      </c>
      <c r="O166" s="190">
        <f t="shared" ca="1" si="54"/>
        <v>0.19213541666666664</v>
      </c>
      <c r="P166" s="190">
        <f t="shared" ca="1" si="54"/>
        <v>0.19213541666666664</v>
      </c>
      <c r="Q166" s="190">
        <f t="shared" ca="1" si="54"/>
        <v>0.19213541666666664</v>
      </c>
      <c r="R166" s="190">
        <f t="shared" ca="1" si="54"/>
        <v>0.19213541666666664</v>
      </c>
      <c r="S166" s="190">
        <f t="shared" ca="1" si="54"/>
        <v>0.19213541666666664</v>
      </c>
      <c r="T166" s="190">
        <f t="shared" ca="1" si="54"/>
        <v>0.19213541666666664</v>
      </c>
      <c r="U166" s="190">
        <f t="shared" ca="1" si="54"/>
        <v>0.19213541666666664</v>
      </c>
      <c r="V166" s="190">
        <f t="shared" ca="1" si="54"/>
        <v>0.19213541666666664</v>
      </c>
      <c r="W166" s="190">
        <f t="shared" ca="1" si="54"/>
        <v>0.19213541666666664</v>
      </c>
      <c r="X166" s="190">
        <f t="shared" ca="1" si="54"/>
        <v>0.19213541666666664</v>
      </c>
      <c r="Y166" s="190">
        <f t="shared" ca="1" si="54"/>
        <v>0.19213541666666664</v>
      </c>
      <c r="Z166" s="190">
        <f t="shared" ca="1" si="54"/>
        <v>0.19213541666666664</v>
      </c>
      <c r="AA166" s="190">
        <f t="shared" ca="1" si="54"/>
        <v>0.19213541666666664</v>
      </c>
      <c r="AB166" s="190">
        <f t="shared" ca="1" si="54"/>
        <v>0.19213541666666664</v>
      </c>
      <c r="AC166" s="190">
        <f t="shared" ca="1" si="54"/>
        <v>0.19213541666666664</v>
      </c>
      <c r="AD166" s="190">
        <f t="shared" ca="1" si="54"/>
        <v>0.19213541666666664</v>
      </c>
      <c r="AE166" s="190">
        <f t="shared" ca="1" si="54"/>
        <v>0.19213541666666664</v>
      </c>
      <c r="AF166" s="190">
        <f t="shared" ca="1" si="54"/>
        <v>0.19213541666666664</v>
      </c>
      <c r="AG166" s="190">
        <f t="shared" ca="1" si="54"/>
        <v>0.19213541666666664</v>
      </c>
      <c r="AH166" s="190">
        <f t="shared" ca="1" si="54"/>
        <v>0.19213541666666664</v>
      </c>
      <c r="AI166" s="190">
        <f t="shared" ca="1" si="54"/>
        <v>0.19213541666666664</v>
      </c>
      <c r="AJ166" s="190">
        <f t="shared" ca="1" si="54"/>
        <v>0.19213541666666664</v>
      </c>
      <c r="AK166" s="190">
        <f t="shared" ca="1" si="54"/>
        <v>0.19213541666666664</v>
      </c>
      <c r="AL166" s="190">
        <f t="shared" ca="1" si="54"/>
        <v>0.19213541666666664</v>
      </c>
      <c r="AM166" s="190">
        <f t="shared" ca="1" si="54"/>
        <v>0.19213541666666664</v>
      </c>
      <c r="AN166" s="264">
        <f t="shared" ca="1" si="43"/>
        <v>0.19213541666666664</v>
      </c>
      <c r="AO166" s="264">
        <f t="shared" ca="1" si="44"/>
        <v>0.19213541666666664</v>
      </c>
      <c r="AP166" s="264">
        <f t="shared" ca="1" si="42"/>
        <v>0.19213541666666664</v>
      </c>
      <c r="AQ166" s="264">
        <f t="shared" ca="1" si="52"/>
        <v>0.19213541666666664</v>
      </c>
      <c r="AR166" s="264">
        <f t="shared" ca="1" si="52"/>
        <v>0.19213541666666664</v>
      </c>
      <c r="AS166" s="264">
        <f t="shared" ca="1" si="45"/>
        <v>0.19213541666666664</v>
      </c>
      <c r="AT166" s="264">
        <f t="shared" ca="1" si="46"/>
        <v>0.19213541666666664</v>
      </c>
      <c r="AU166" s="190"/>
      <c r="AV166" s="190"/>
      <c r="AW166" s="190"/>
      <c r="AX166" s="190"/>
      <c r="AY166" s="190"/>
      <c r="AZ166" s="190"/>
      <c r="BA166" s="190"/>
    </row>
    <row r="167" spans="1:53" s="111" customFormat="1" ht="14.25" x14ac:dyDescent="0.45">
      <c r="A167" s="111">
        <v>11</v>
      </c>
      <c r="B167" s="111">
        <f t="shared" si="53"/>
        <v>353</v>
      </c>
      <c r="C167" s="228"/>
      <c r="D167" s="228"/>
      <c r="E167" s="186" t="s">
        <v>30</v>
      </c>
      <c r="F167" s="175" t="s">
        <v>180</v>
      </c>
      <c r="G167" s="111" t="s">
        <v>306</v>
      </c>
      <c r="H167" s="219" t="s">
        <v>182</v>
      </c>
      <c r="I167" s="219" t="s">
        <v>288</v>
      </c>
      <c r="J167" s="190">
        <f t="shared" ca="1" si="55"/>
        <v>3.7500000000000006E-2</v>
      </c>
      <c r="K167" s="190">
        <f t="shared" ca="1" si="54"/>
        <v>3.7500000000000006E-2</v>
      </c>
      <c r="L167" s="190">
        <f t="shared" ca="1" si="54"/>
        <v>3.7500000000000006E-2</v>
      </c>
      <c r="M167" s="190">
        <f t="shared" ca="1" si="54"/>
        <v>3.7500000000000006E-2</v>
      </c>
      <c r="N167" s="190">
        <f t="shared" ca="1" si="54"/>
        <v>3.7500000000000006E-2</v>
      </c>
      <c r="O167" s="190">
        <f t="shared" ca="1" si="54"/>
        <v>3.7500000000000006E-2</v>
      </c>
      <c r="P167" s="190">
        <f t="shared" ca="1" si="54"/>
        <v>3.7500000000000006E-2</v>
      </c>
      <c r="Q167" s="190">
        <f t="shared" ca="1" si="54"/>
        <v>3.7500000000000006E-2</v>
      </c>
      <c r="R167" s="190">
        <f t="shared" ca="1" si="54"/>
        <v>3.7500000000000006E-2</v>
      </c>
      <c r="S167" s="190">
        <f t="shared" ca="1" si="54"/>
        <v>3.7500000000000006E-2</v>
      </c>
      <c r="T167" s="190">
        <f t="shared" ca="1" si="54"/>
        <v>3.7500000000000006E-2</v>
      </c>
      <c r="U167" s="190">
        <f t="shared" ca="1" si="54"/>
        <v>3.7500000000000006E-2</v>
      </c>
      <c r="V167" s="190">
        <f t="shared" ca="1" si="54"/>
        <v>3.7500000000000006E-2</v>
      </c>
      <c r="W167" s="190">
        <f t="shared" ca="1" si="54"/>
        <v>3.7500000000000006E-2</v>
      </c>
      <c r="X167" s="190">
        <f t="shared" ca="1" si="54"/>
        <v>3.7500000000000006E-2</v>
      </c>
      <c r="Y167" s="190">
        <f t="shared" ca="1" si="54"/>
        <v>3.7500000000000006E-2</v>
      </c>
      <c r="Z167" s="190">
        <f t="shared" ca="1" si="54"/>
        <v>3.7500000000000006E-2</v>
      </c>
      <c r="AA167" s="190">
        <f t="shared" ca="1" si="54"/>
        <v>3.7500000000000006E-2</v>
      </c>
      <c r="AB167" s="190">
        <f t="shared" ca="1" si="54"/>
        <v>3.7500000000000006E-2</v>
      </c>
      <c r="AC167" s="190">
        <f t="shared" ca="1" si="54"/>
        <v>3.7500000000000006E-2</v>
      </c>
      <c r="AD167" s="190">
        <f t="shared" ca="1" si="54"/>
        <v>3.7500000000000006E-2</v>
      </c>
      <c r="AE167" s="190">
        <f t="shared" ca="1" si="54"/>
        <v>3.7500000000000006E-2</v>
      </c>
      <c r="AF167" s="190">
        <f t="shared" ca="1" si="54"/>
        <v>3.7500000000000006E-2</v>
      </c>
      <c r="AG167" s="190">
        <f t="shared" ca="1" si="54"/>
        <v>3.7500000000000006E-2</v>
      </c>
      <c r="AH167" s="190">
        <f t="shared" ca="1" si="54"/>
        <v>3.7500000000000006E-2</v>
      </c>
      <c r="AI167" s="190">
        <f t="shared" ca="1" si="54"/>
        <v>3.7500000000000006E-2</v>
      </c>
      <c r="AJ167" s="190">
        <f t="shared" ca="1" si="54"/>
        <v>3.7500000000000006E-2</v>
      </c>
      <c r="AK167" s="190">
        <f t="shared" ca="1" si="54"/>
        <v>3.7500000000000006E-2</v>
      </c>
      <c r="AL167" s="190">
        <f t="shared" ca="1" si="54"/>
        <v>3.7500000000000006E-2</v>
      </c>
      <c r="AM167" s="190">
        <f t="shared" ca="1" si="54"/>
        <v>3.7500000000000006E-2</v>
      </c>
      <c r="AN167" s="264">
        <f t="shared" ca="1" si="43"/>
        <v>3.7500000000000006E-2</v>
      </c>
      <c r="AO167" s="264">
        <f t="shared" ca="1" si="44"/>
        <v>3.7500000000000006E-2</v>
      </c>
      <c r="AP167" s="264">
        <f t="shared" ca="1" si="42"/>
        <v>3.7500000000000006E-2</v>
      </c>
      <c r="AQ167" s="264">
        <f t="shared" ca="1" si="52"/>
        <v>3.7500000000000006E-2</v>
      </c>
      <c r="AR167" s="264">
        <f t="shared" ca="1" si="52"/>
        <v>3.7500000000000006E-2</v>
      </c>
      <c r="AS167" s="264">
        <f t="shared" ca="1" si="45"/>
        <v>3.7500000000000006E-2</v>
      </c>
      <c r="AT167" s="264">
        <f t="shared" ca="1" si="46"/>
        <v>3.7500000000000006E-2</v>
      </c>
      <c r="AU167" s="190"/>
      <c r="AV167" s="190"/>
      <c r="AW167" s="190"/>
      <c r="AX167" s="190"/>
      <c r="AY167" s="190"/>
      <c r="AZ167" s="190"/>
      <c r="BA167" s="190"/>
    </row>
    <row r="168" spans="1:53" s="111" customFormat="1" ht="14.25" x14ac:dyDescent="0.45">
      <c r="A168" s="111">
        <v>12</v>
      </c>
      <c r="B168" s="111">
        <f t="shared" si="53"/>
        <v>353</v>
      </c>
      <c r="C168" s="228"/>
      <c r="D168" s="228"/>
      <c r="E168" s="186" t="s">
        <v>31</v>
      </c>
      <c r="F168" s="175" t="s">
        <v>180</v>
      </c>
      <c r="G168" s="111" t="s">
        <v>306</v>
      </c>
      <c r="H168" s="219" t="s">
        <v>182</v>
      </c>
      <c r="I168" s="219" t="s">
        <v>288</v>
      </c>
      <c r="J168" s="190">
        <f t="shared" ca="1" si="55"/>
        <v>2.0364583333333332E-2</v>
      </c>
      <c r="K168" s="190">
        <f t="shared" ca="1" si="54"/>
        <v>2.0364583333333332E-2</v>
      </c>
      <c r="L168" s="190">
        <f t="shared" ca="1" si="54"/>
        <v>2.0364583333333332E-2</v>
      </c>
      <c r="M168" s="190">
        <f t="shared" ca="1" si="54"/>
        <v>2.0364583333333332E-2</v>
      </c>
      <c r="N168" s="190">
        <f t="shared" ca="1" si="54"/>
        <v>2.0364583333333332E-2</v>
      </c>
      <c r="O168" s="190">
        <f t="shared" ca="1" si="54"/>
        <v>2.0364583333333332E-2</v>
      </c>
      <c r="P168" s="190">
        <f t="shared" ca="1" si="54"/>
        <v>2.0364583333333332E-2</v>
      </c>
      <c r="Q168" s="190">
        <f t="shared" ca="1" si="54"/>
        <v>2.0364583333333332E-2</v>
      </c>
      <c r="R168" s="190">
        <f t="shared" ca="1" si="54"/>
        <v>2.0364583333333332E-2</v>
      </c>
      <c r="S168" s="190">
        <f t="shared" ca="1" si="54"/>
        <v>2.0364583333333332E-2</v>
      </c>
      <c r="T168" s="190">
        <f t="shared" ca="1" si="54"/>
        <v>2.0364583333333332E-2</v>
      </c>
      <c r="U168" s="190">
        <f t="shared" ca="1" si="54"/>
        <v>2.0364583333333332E-2</v>
      </c>
      <c r="V168" s="190">
        <f t="shared" ca="1" si="54"/>
        <v>2.0364583333333332E-2</v>
      </c>
      <c r="W168" s="190">
        <f t="shared" ca="1" si="54"/>
        <v>2.0364583333333332E-2</v>
      </c>
      <c r="X168" s="190">
        <f t="shared" ca="1" si="54"/>
        <v>2.0364583333333332E-2</v>
      </c>
      <c r="Y168" s="190">
        <f t="shared" ca="1" si="54"/>
        <v>2.0364583333333332E-2</v>
      </c>
      <c r="Z168" s="190">
        <f t="shared" ca="1" si="54"/>
        <v>2.0364583333333332E-2</v>
      </c>
      <c r="AA168" s="190">
        <f t="shared" ca="1" si="54"/>
        <v>2.0364583333333332E-2</v>
      </c>
      <c r="AB168" s="190">
        <f t="shared" ca="1" si="54"/>
        <v>2.0364583333333332E-2</v>
      </c>
      <c r="AC168" s="190">
        <f t="shared" ca="1" si="54"/>
        <v>2.0364583333333332E-2</v>
      </c>
      <c r="AD168" s="190">
        <f t="shared" ca="1" si="54"/>
        <v>2.0364583333333332E-2</v>
      </c>
      <c r="AE168" s="190">
        <f t="shared" ca="1" si="54"/>
        <v>2.0364583333333332E-2</v>
      </c>
      <c r="AF168" s="190">
        <f t="shared" ca="1" si="54"/>
        <v>2.0364583333333332E-2</v>
      </c>
      <c r="AG168" s="190">
        <f t="shared" ca="1" si="54"/>
        <v>2.0364583333333332E-2</v>
      </c>
      <c r="AH168" s="190">
        <f t="shared" ca="1" si="54"/>
        <v>2.0364583333333332E-2</v>
      </c>
      <c r="AI168" s="190">
        <f t="shared" ca="1" si="54"/>
        <v>2.0364583333333332E-2</v>
      </c>
      <c r="AJ168" s="190">
        <f t="shared" ca="1" si="54"/>
        <v>2.0364583333333332E-2</v>
      </c>
      <c r="AK168" s="190">
        <f t="shared" ca="1" si="54"/>
        <v>2.0364583333333332E-2</v>
      </c>
      <c r="AL168" s="190">
        <f t="shared" ca="1" si="54"/>
        <v>2.0364583333333332E-2</v>
      </c>
      <c r="AM168" s="190">
        <f t="shared" ca="1" si="54"/>
        <v>2.0364583333333332E-2</v>
      </c>
      <c r="AN168" s="264">
        <f t="shared" ca="1" si="43"/>
        <v>2.0364583333333332E-2</v>
      </c>
      <c r="AO168" s="264">
        <f t="shared" ca="1" si="44"/>
        <v>2.0364583333333332E-2</v>
      </c>
      <c r="AP168" s="264">
        <f t="shared" ca="1" si="42"/>
        <v>2.0364583333333332E-2</v>
      </c>
      <c r="AQ168" s="264">
        <f t="shared" ca="1" si="52"/>
        <v>2.0364583333333332E-2</v>
      </c>
      <c r="AR168" s="264">
        <f t="shared" ca="1" si="52"/>
        <v>2.0364583333333332E-2</v>
      </c>
      <c r="AS168" s="264">
        <f t="shared" ca="1" si="45"/>
        <v>2.0364583333333332E-2</v>
      </c>
      <c r="AT168" s="264">
        <f t="shared" ca="1" si="46"/>
        <v>2.0364583333333332E-2</v>
      </c>
      <c r="AU168" s="190"/>
      <c r="AV168" s="190"/>
      <c r="AW168" s="190"/>
      <c r="AX168" s="190"/>
      <c r="AY168" s="190"/>
      <c r="AZ168" s="190"/>
      <c r="BA168" s="190"/>
    </row>
    <row r="169" spans="1:53" s="111" customFormat="1" ht="14.25" x14ac:dyDescent="0.45">
      <c r="A169" s="111">
        <v>13</v>
      </c>
      <c r="B169" s="111">
        <f t="shared" si="53"/>
        <v>353</v>
      </c>
      <c r="C169" s="228"/>
      <c r="D169" s="228"/>
      <c r="E169" s="186" t="s">
        <v>32</v>
      </c>
      <c r="F169" s="175" t="s">
        <v>180</v>
      </c>
      <c r="G169" s="111" t="s">
        <v>306</v>
      </c>
      <c r="H169" s="219" t="s">
        <v>182</v>
      </c>
      <c r="I169" s="219" t="s">
        <v>288</v>
      </c>
      <c r="J169" s="190">
        <f t="shared" ca="1" si="55"/>
        <v>0.16011284722222219</v>
      </c>
      <c r="K169" s="190">
        <f t="shared" ca="1" si="54"/>
        <v>0.16011284722222219</v>
      </c>
      <c r="L169" s="190">
        <f t="shared" ca="1" si="54"/>
        <v>0.16011284722222219</v>
      </c>
      <c r="M169" s="190">
        <f t="shared" ca="1" si="54"/>
        <v>0.16011284722222219</v>
      </c>
      <c r="N169" s="190">
        <f t="shared" ca="1" si="54"/>
        <v>0.16011284722222219</v>
      </c>
      <c r="O169" s="190">
        <f t="shared" ca="1" si="54"/>
        <v>0.16011284722222219</v>
      </c>
      <c r="P169" s="190">
        <f t="shared" ca="1" si="54"/>
        <v>0.16011284722222219</v>
      </c>
      <c r="Q169" s="190">
        <f t="shared" ca="1" si="54"/>
        <v>0.16011284722222219</v>
      </c>
      <c r="R169" s="190">
        <f t="shared" ca="1" si="54"/>
        <v>0.16011284722222219</v>
      </c>
      <c r="S169" s="190">
        <f t="shared" ca="1" si="54"/>
        <v>0.16011284722222219</v>
      </c>
      <c r="T169" s="190">
        <f t="shared" ca="1" si="54"/>
        <v>0.16011284722222219</v>
      </c>
      <c r="U169" s="190">
        <f t="shared" ca="1" si="54"/>
        <v>0.16011284722222219</v>
      </c>
      <c r="V169" s="190">
        <f t="shared" ca="1" si="54"/>
        <v>0.16011284722222219</v>
      </c>
      <c r="W169" s="190">
        <f t="shared" ca="1" si="54"/>
        <v>0.16011284722222219</v>
      </c>
      <c r="X169" s="190">
        <f t="shared" ca="1" si="54"/>
        <v>0.16011284722222219</v>
      </c>
      <c r="Y169" s="190">
        <f t="shared" ca="1" si="54"/>
        <v>0.16011284722222219</v>
      </c>
      <c r="Z169" s="190">
        <f t="shared" ca="1" si="54"/>
        <v>0.16011284722222219</v>
      </c>
      <c r="AA169" s="190">
        <f t="shared" ca="1" si="54"/>
        <v>0.16011284722222219</v>
      </c>
      <c r="AB169" s="190">
        <f t="shared" ca="1" si="54"/>
        <v>0.16011284722222219</v>
      </c>
      <c r="AC169" s="190">
        <f t="shared" ca="1" si="54"/>
        <v>0.16011284722222219</v>
      </c>
      <c r="AD169" s="190">
        <f t="shared" ca="1" si="54"/>
        <v>0.16011284722222219</v>
      </c>
      <c r="AE169" s="190">
        <f t="shared" ca="1" si="54"/>
        <v>0.16011284722222219</v>
      </c>
      <c r="AF169" s="190">
        <f t="shared" ca="1" si="54"/>
        <v>0.16011284722222219</v>
      </c>
      <c r="AG169" s="190">
        <f t="shared" ca="1" si="54"/>
        <v>0.16011284722222219</v>
      </c>
      <c r="AH169" s="190">
        <f t="shared" ca="1" si="54"/>
        <v>0.16011284722222219</v>
      </c>
      <c r="AI169" s="190">
        <f t="shared" ca="1" si="54"/>
        <v>0.16011284722222219</v>
      </c>
      <c r="AJ169" s="190">
        <f t="shared" ca="1" si="54"/>
        <v>0.16011284722222219</v>
      </c>
      <c r="AK169" s="190">
        <f t="shared" ca="1" si="54"/>
        <v>0.16011284722222219</v>
      </c>
      <c r="AL169" s="190">
        <f t="shared" ca="1" si="54"/>
        <v>0.16011284722222219</v>
      </c>
      <c r="AM169" s="190">
        <f t="shared" ca="1" si="54"/>
        <v>0.16011284722222219</v>
      </c>
      <c r="AN169" s="264">
        <f t="shared" ca="1" si="43"/>
        <v>0.16011284722222219</v>
      </c>
      <c r="AO169" s="264">
        <f t="shared" ca="1" si="44"/>
        <v>0.16011284722222219</v>
      </c>
      <c r="AP169" s="264">
        <f t="shared" ca="1" si="42"/>
        <v>0.16011284722222219</v>
      </c>
      <c r="AQ169" s="264">
        <f t="shared" ca="1" si="52"/>
        <v>0.16011284722222219</v>
      </c>
      <c r="AR169" s="264">
        <f t="shared" ca="1" si="52"/>
        <v>0.16011284722222219</v>
      </c>
      <c r="AS169" s="264">
        <f t="shared" ca="1" si="45"/>
        <v>0.16011284722222219</v>
      </c>
      <c r="AT169" s="264">
        <f t="shared" ca="1" si="46"/>
        <v>0.16011284722222219</v>
      </c>
      <c r="AU169" s="190"/>
      <c r="AV169" s="190"/>
      <c r="AW169" s="190"/>
      <c r="AX169" s="190"/>
      <c r="AY169" s="190"/>
      <c r="AZ169" s="190"/>
      <c r="BA169" s="190"/>
    </row>
    <row r="170" spans="1:53" s="111" customFormat="1" ht="14.25" x14ac:dyDescent="0.45">
      <c r="A170" s="111">
        <v>14</v>
      </c>
      <c r="B170" s="111">
        <f t="shared" si="53"/>
        <v>353</v>
      </c>
      <c r="C170" s="228"/>
      <c r="D170" s="228"/>
      <c r="E170" s="186" t="s">
        <v>33</v>
      </c>
      <c r="F170" s="175" t="s">
        <v>180</v>
      </c>
      <c r="G170" s="111" t="s">
        <v>306</v>
      </c>
      <c r="H170" s="219" t="s">
        <v>182</v>
      </c>
      <c r="I170" s="219" t="s">
        <v>288</v>
      </c>
      <c r="J170" s="190">
        <f t="shared" ca="1" si="55"/>
        <v>3.125E-2</v>
      </c>
      <c r="K170" s="190">
        <f t="shared" ca="1" si="54"/>
        <v>3.125E-2</v>
      </c>
      <c r="L170" s="190">
        <f t="shared" ca="1" si="54"/>
        <v>3.125E-2</v>
      </c>
      <c r="M170" s="190">
        <f t="shared" ca="1" si="54"/>
        <v>3.125E-2</v>
      </c>
      <c r="N170" s="190">
        <f t="shared" ca="1" si="54"/>
        <v>3.125E-2</v>
      </c>
      <c r="O170" s="190">
        <f t="shared" ca="1" si="54"/>
        <v>3.125E-2</v>
      </c>
      <c r="P170" s="190">
        <f t="shared" ca="1" si="54"/>
        <v>3.125E-2</v>
      </c>
      <c r="Q170" s="190">
        <f t="shared" ca="1" si="54"/>
        <v>3.125E-2</v>
      </c>
      <c r="R170" s="190">
        <f t="shared" ca="1" si="54"/>
        <v>3.125E-2</v>
      </c>
      <c r="S170" s="190">
        <f t="shared" ca="1" si="54"/>
        <v>3.125E-2</v>
      </c>
      <c r="T170" s="190">
        <f t="shared" ca="1" si="54"/>
        <v>3.125E-2</v>
      </c>
      <c r="U170" s="190">
        <f t="shared" ca="1" si="54"/>
        <v>3.125E-2</v>
      </c>
      <c r="V170" s="190">
        <f t="shared" ca="1" si="54"/>
        <v>3.125E-2</v>
      </c>
      <c r="W170" s="190">
        <f t="shared" ca="1" si="54"/>
        <v>3.125E-2</v>
      </c>
      <c r="X170" s="190">
        <f t="shared" ca="1" si="54"/>
        <v>3.125E-2</v>
      </c>
      <c r="Y170" s="190">
        <f t="shared" ca="1" si="54"/>
        <v>3.125E-2</v>
      </c>
      <c r="Z170" s="190">
        <f t="shared" ca="1" si="54"/>
        <v>3.125E-2</v>
      </c>
      <c r="AA170" s="190">
        <f t="shared" ca="1" si="54"/>
        <v>3.125E-2</v>
      </c>
      <c r="AB170" s="190">
        <f t="shared" ca="1" si="54"/>
        <v>3.125E-2</v>
      </c>
      <c r="AC170" s="190">
        <f t="shared" ca="1" si="54"/>
        <v>3.125E-2</v>
      </c>
      <c r="AD170" s="190">
        <f t="shared" ca="1" si="54"/>
        <v>3.125E-2</v>
      </c>
      <c r="AE170" s="190">
        <f t="shared" ca="1" si="54"/>
        <v>3.125E-2</v>
      </c>
      <c r="AF170" s="190">
        <f t="shared" ca="1" si="54"/>
        <v>3.125E-2</v>
      </c>
      <c r="AG170" s="190">
        <f t="shared" ca="1" si="54"/>
        <v>3.125E-2</v>
      </c>
      <c r="AH170" s="190">
        <f t="shared" ca="1" si="54"/>
        <v>3.125E-2</v>
      </c>
      <c r="AI170" s="190">
        <f t="shared" ca="1" si="54"/>
        <v>3.125E-2</v>
      </c>
      <c r="AJ170" s="190">
        <f t="shared" ca="1" si="54"/>
        <v>3.125E-2</v>
      </c>
      <c r="AK170" s="190">
        <f t="shared" ca="1" si="54"/>
        <v>3.125E-2</v>
      </c>
      <c r="AL170" s="190">
        <f t="shared" ca="1" si="54"/>
        <v>3.125E-2</v>
      </c>
      <c r="AM170" s="190">
        <f t="shared" ca="1" si="54"/>
        <v>3.125E-2</v>
      </c>
      <c r="AN170" s="264">
        <f t="shared" ca="1" si="43"/>
        <v>3.125E-2</v>
      </c>
      <c r="AO170" s="264">
        <f t="shared" ca="1" si="44"/>
        <v>3.125E-2</v>
      </c>
      <c r="AP170" s="264">
        <f t="shared" ca="1" si="42"/>
        <v>3.125E-2</v>
      </c>
      <c r="AQ170" s="264">
        <f t="shared" ca="1" si="52"/>
        <v>3.125E-2</v>
      </c>
      <c r="AR170" s="264">
        <f t="shared" ca="1" si="52"/>
        <v>3.125E-2</v>
      </c>
      <c r="AS170" s="264">
        <f t="shared" ca="1" si="45"/>
        <v>3.125E-2</v>
      </c>
      <c r="AT170" s="264">
        <f t="shared" ca="1" si="46"/>
        <v>3.125E-2</v>
      </c>
      <c r="AU170" s="190"/>
      <c r="AV170" s="190"/>
      <c r="AW170" s="190"/>
      <c r="AX170" s="190"/>
      <c r="AY170" s="190"/>
      <c r="AZ170" s="190"/>
      <c r="BA170" s="190"/>
    </row>
    <row r="171" spans="1:53" s="111" customFormat="1" ht="14.25" x14ac:dyDescent="0.45">
      <c r="A171" s="111">
        <v>15</v>
      </c>
      <c r="B171" s="111">
        <f t="shared" si="53"/>
        <v>353</v>
      </c>
      <c r="C171" s="228"/>
      <c r="D171" s="228"/>
      <c r="E171" s="186" t="s">
        <v>34</v>
      </c>
      <c r="F171" s="175" t="s">
        <v>180</v>
      </c>
      <c r="G171" s="111" t="s">
        <v>306</v>
      </c>
      <c r="H171" s="219" t="s">
        <v>182</v>
      </c>
      <c r="I171" s="219" t="s">
        <v>288</v>
      </c>
      <c r="J171" s="190">
        <f t="shared" ca="1" si="55"/>
        <v>1.697048611111111E-2</v>
      </c>
      <c r="K171" s="190">
        <f t="shared" ca="1" si="54"/>
        <v>1.697048611111111E-2</v>
      </c>
      <c r="L171" s="190">
        <f t="shared" ca="1" si="54"/>
        <v>1.697048611111111E-2</v>
      </c>
      <c r="M171" s="190">
        <f t="shared" ca="1" si="54"/>
        <v>1.697048611111111E-2</v>
      </c>
      <c r="N171" s="190">
        <f t="shared" ca="1" si="54"/>
        <v>1.697048611111111E-2</v>
      </c>
      <c r="O171" s="190">
        <f t="shared" ca="1" si="54"/>
        <v>1.697048611111111E-2</v>
      </c>
      <c r="P171" s="190">
        <f t="shared" ca="1" si="54"/>
        <v>1.697048611111111E-2</v>
      </c>
      <c r="Q171" s="190">
        <f t="shared" ca="1" si="54"/>
        <v>1.697048611111111E-2</v>
      </c>
      <c r="R171" s="190">
        <f t="shared" ca="1" si="54"/>
        <v>1.697048611111111E-2</v>
      </c>
      <c r="S171" s="190">
        <f t="shared" ca="1" si="54"/>
        <v>1.697048611111111E-2</v>
      </c>
      <c r="T171" s="190">
        <f t="shared" ca="1" si="54"/>
        <v>1.697048611111111E-2</v>
      </c>
      <c r="U171" s="190">
        <f t="shared" ca="1" si="54"/>
        <v>1.697048611111111E-2</v>
      </c>
      <c r="V171" s="190">
        <f t="shared" ca="1" si="54"/>
        <v>1.697048611111111E-2</v>
      </c>
      <c r="W171" s="190">
        <f t="shared" ca="1" si="54"/>
        <v>1.697048611111111E-2</v>
      </c>
      <c r="X171" s="190">
        <f t="shared" ca="1" si="54"/>
        <v>1.697048611111111E-2</v>
      </c>
      <c r="Y171" s="190">
        <f t="shared" ca="1" si="54"/>
        <v>1.697048611111111E-2</v>
      </c>
      <c r="Z171" s="190">
        <f t="shared" ca="1" si="54"/>
        <v>1.697048611111111E-2</v>
      </c>
      <c r="AA171" s="190">
        <f t="shared" ca="1" si="54"/>
        <v>1.697048611111111E-2</v>
      </c>
      <c r="AB171" s="190">
        <f t="shared" ca="1" si="54"/>
        <v>1.697048611111111E-2</v>
      </c>
      <c r="AC171" s="190">
        <f t="shared" ca="1" si="54"/>
        <v>1.697048611111111E-2</v>
      </c>
      <c r="AD171" s="190">
        <f t="shared" ca="1" si="54"/>
        <v>1.697048611111111E-2</v>
      </c>
      <c r="AE171" s="190">
        <f t="shared" ca="1" si="54"/>
        <v>1.697048611111111E-2</v>
      </c>
      <c r="AF171" s="190">
        <f t="shared" ca="1" si="54"/>
        <v>1.697048611111111E-2</v>
      </c>
      <c r="AG171" s="190">
        <f t="shared" ca="1" si="54"/>
        <v>1.697048611111111E-2</v>
      </c>
      <c r="AH171" s="190">
        <f t="shared" ca="1" si="54"/>
        <v>1.697048611111111E-2</v>
      </c>
      <c r="AI171" s="190">
        <f t="shared" ca="1" si="54"/>
        <v>1.697048611111111E-2</v>
      </c>
      <c r="AJ171" s="190">
        <f t="shared" ca="1" si="54"/>
        <v>1.697048611111111E-2</v>
      </c>
      <c r="AK171" s="190">
        <f t="shared" ca="1" si="54"/>
        <v>1.697048611111111E-2</v>
      </c>
      <c r="AL171" s="190">
        <f t="shared" ca="1" si="54"/>
        <v>1.697048611111111E-2</v>
      </c>
      <c r="AM171" s="190">
        <f t="shared" ca="1" si="54"/>
        <v>1.697048611111111E-2</v>
      </c>
      <c r="AN171" s="264">
        <f t="shared" ca="1" si="43"/>
        <v>1.697048611111111E-2</v>
      </c>
      <c r="AO171" s="264">
        <f t="shared" ca="1" si="44"/>
        <v>1.697048611111111E-2</v>
      </c>
      <c r="AP171" s="264">
        <f t="shared" ca="1" si="42"/>
        <v>1.697048611111111E-2</v>
      </c>
      <c r="AQ171" s="264">
        <f t="shared" ca="1" si="52"/>
        <v>1.697048611111111E-2</v>
      </c>
      <c r="AR171" s="264">
        <f t="shared" ca="1" si="52"/>
        <v>1.697048611111111E-2</v>
      </c>
      <c r="AS171" s="264">
        <f t="shared" ca="1" si="45"/>
        <v>1.697048611111111E-2</v>
      </c>
      <c r="AT171" s="264">
        <f t="shared" ca="1" si="46"/>
        <v>1.697048611111111E-2</v>
      </c>
      <c r="AU171" s="190"/>
      <c r="AV171" s="190"/>
      <c r="AW171" s="190"/>
      <c r="AX171" s="190"/>
      <c r="AY171" s="190"/>
      <c r="AZ171" s="190"/>
      <c r="BA171" s="190"/>
    </row>
    <row r="172" spans="1:53" s="111" customFormat="1" ht="14.25" x14ac:dyDescent="0.45">
      <c r="A172" s="111">
        <v>4</v>
      </c>
      <c r="B172" s="111">
        <v>378</v>
      </c>
      <c r="C172" s="228" t="s">
        <v>197</v>
      </c>
      <c r="D172" s="228"/>
      <c r="E172" s="186" t="s">
        <v>23</v>
      </c>
      <c r="F172" s="175" t="s">
        <v>180</v>
      </c>
      <c r="G172" s="191" t="s">
        <v>211</v>
      </c>
      <c r="H172" s="219" t="s">
        <v>182</v>
      </c>
      <c r="I172" s="219" t="s">
        <v>288</v>
      </c>
      <c r="J172" s="190">
        <f t="shared" ca="1" si="55"/>
        <v>0.27249999999999996</v>
      </c>
      <c r="K172" s="190">
        <f t="shared" ca="1" si="54"/>
        <v>0.27249999999999996</v>
      </c>
      <c r="L172" s="190">
        <f t="shared" ca="1" si="54"/>
        <v>0.27249999999999996</v>
      </c>
      <c r="M172" s="190">
        <f t="shared" ca="1" si="54"/>
        <v>0.21194444444444446</v>
      </c>
      <c r="N172" s="190">
        <f t="shared" ca="1" si="54"/>
        <v>0.27249999999999996</v>
      </c>
      <c r="O172" s="190">
        <f t="shared" ca="1" si="54"/>
        <v>0.27249999999999996</v>
      </c>
      <c r="P172" s="190">
        <f t="shared" ca="1" si="54"/>
        <v>0.21194444444444446</v>
      </c>
      <c r="Q172" s="190">
        <f t="shared" ca="1" si="54"/>
        <v>0.27249999999999996</v>
      </c>
      <c r="R172" s="190">
        <f t="shared" ca="1" si="54"/>
        <v>0.27249999999999996</v>
      </c>
      <c r="S172" s="190">
        <f t="shared" ca="1" si="54"/>
        <v>0.24222222222222223</v>
      </c>
      <c r="T172" s="190">
        <f t="shared" ca="1" si="54"/>
        <v>0.27249999999999996</v>
      </c>
      <c r="U172" s="190">
        <f t="shared" ca="1" si="54"/>
        <v>0.24222222222222223</v>
      </c>
      <c r="V172" s="190">
        <f t="shared" ca="1" si="54"/>
        <v>0.27249999999999996</v>
      </c>
      <c r="W172" s="190">
        <f t="shared" ca="1" si="54"/>
        <v>0.27249999999999996</v>
      </c>
      <c r="X172" s="190">
        <f t="shared" ca="1" si="54"/>
        <v>0.27249999999999996</v>
      </c>
      <c r="Y172" s="190">
        <f t="shared" ca="1" si="54"/>
        <v>0.27249999999999996</v>
      </c>
      <c r="Z172" s="190">
        <f t="shared" ca="1" si="54"/>
        <v>0.24222222222222223</v>
      </c>
      <c r="AA172" s="190">
        <f t="shared" ca="1" si="54"/>
        <v>0.27249999999999996</v>
      </c>
      <c r="AB172" s="190">
        <f t="shared" ca="1" si="54"/>
        <v>0.27249999999999996</v>
      </c>
      <c r="AC172" s="190">
        <f t="shared" ref="K172:AM181" ca="1" si="56">INDIRECT(ADDRESS($B172,$A172,,,AC$3))</f>
        <v>0.27249999999999996</v>
      </c>
      <c r="AD172" s="190">
        <f t="shared" ca="1" si="56"/>
        <v>0.27249999999999996</v>
      </c>
      <c r="AE172" s="190">
        <f t="shared" ca="1" si="56"/>
        <v>0.27249999999999996</v>
      </c>
      <c r="AF172" s="190">
        <f t="shared" ca="1" si="56"/>
        <v>0.27249999999999996</v>
      </c>
      <c r="AG172" s="190">
        <f t="shared" ca="1" si="56"/>
        <v>0.27249999999999996</v>
      </c>
      <c r="AH172" s="190">
        <f t="shared" ca="1" si="56"/>
        <v>0.24222222222222223</v>
      </c>
      <c r="AI172" s="190">
        <f t="shared" ca="1" si="56"/>
        <v>0.27249999999999996</v>
      </c>
      <c r="AJ172" s="190">
        <f t="shared" ca="1" si="56"/>
        <v>0.27249999999999996</v>
      </c>
      <c r="AK172" s="190">
        <f t="shared" ca="1" si="56"/>
        <v>0.27249999999999996</v>
      </c>
      <c r="AL172" s="190">
        <f t="shared" ca="1" si="56"/>
        <v>0.27249999999999996</v>
      </c>
      <c r="AM172" s="190">
        <f t="shared" ca="1" si="56"/>
        <v>0.21194444444444446</v>
      </c>
      <c r="AN172" s="264">
        <f t="shared" ca="1" si="43"/>
        <v>0.27249999999999996</v>
      </c>
      <c r="AO172" s="264">
        <f t="shared" ca="1" si="44"/>
        <v>0.24222222222222223</v>
      </c>
      <c r="AP172" s="264">
        <f t="shared" ca="1" si="42"/>
        <v>0.24222222222222223</v>
      </c>
      <c r="AQ172" s="264">
        <f t="shared" ca="1" si="52"/>
        <v>0.24222222222222223</v>
      </c>
      <c r="AR172" s="264">
        <f t="shared" ca="1" si="52"/>
        <v>0.24222222222222223</v>
      </c>
      <c r="AS172" s="264">
        <f t="shared" ca="1" si="45"/>
        <v>0.27249999999999996</v>
      </c>
      <c r="AT172" s="264">
        <f t="shared" ca="1" si="46"/>
        <v>0.24222222222222223</v>
      </c>
      <c r="AU172" s="190"/>
      <c r="AV172" s="190"/>
      <c r="AW172" s="190"/>
      <c r="AX172" s="190"/>
      <c r="AY172" s="190"/>
      <c r="AZ172" s="190"/>
      <c r="BA172" s="190"/>
    </row>
    <row r="173" spans="1:53" s="111" customFormat="1" ht="14.25" x14ac:dyDescent="0.45">
      <c r="A173" s="111">
        <v>5</v>
      </c>
      <c r="B173" s="111">
        <f>B172</f>
        <v>378</v>
      </c>
      <c r="C173" s="228"/>
      <c r="D173" s="228"/>
      <c r="E173" s="186" t="s">
        <v>24</v>
      </c>
      <c r="F173" s="175" t="s">
        <v>180</v>
      </c>
      <c r="G173" s="191" t="s">
        <v>211</v>
      </c>
      <c r="H173" s="219" t="s">
        <v>182</v>
      </c>
      <c r="I173" s="219" t="s">
        <v>288</v>
      </c>
      <c r="J173" s="190">
        <f t="shared" ca="1" si="55"/>
        <v>3.3333333333333326E-2</v>
      </c>
      <c r="K173" s="190">
        <f t="shared" ca="1" si="56"/>
        <v>3.3333333333333326E-2</v>
      </c>
      <c r="L173" s="190">
        <f t="shared" ca="1" si="56"/>
        <v>3.3333333333333326E-2</v>
      </c>
      <c r="M173" s="190">
        <f t="shared" ca="1" si="56"/>
        <v>9.9999999999999992E-2</v>
      </c>
      <c r="N173" s="190">
        <f t="shared" ca="1" si="56"/>
        <v>3.3333333333333326E-2</v>
      </c>
      <c r="O173" s="190">
        <f t="shared" ca="1" si="56"/>
        <v>3.3333333333333326E-2</v>
      </c>
      <c r="P173" s="190">
        <f t="shared" ca="1" si="56"/>
        <v>9.9999999999999992E-2</v>
      </c>
      <c r="Q173" s="190">
        <f t="shared" ca="1" si="56"/>
        <v>3.3333333333333326E-2</v>
      </c>
      <c r="R173" s="190">
        <f t="shared" ca="1" si="56"/>
        <v>3.3333333333333326E-2</v>
      </c>
      <c r="S173" s="190">
        <f t="shared" ca="1" si="56"/>
        <v>6.6666666666666652E-2</v>
      </c>
      <c r="T173" s="190">
        <f t="shared" ca="1" si="56"/>
        <v>3.3333333333333326E-2</v>
      </c>
      <c r="U173" s="190">
        <f t="shared" ca="1" si="56"/>
        <v>6.6666666666666652E-2</v>
      </c>
      <c r="V173" s="190">
        <f t="shared" ca="1" si="56"/>
        <v>3.3333333333333326E-2</v>
      </c>
      <c r="W173" s="190">
        <f t="shared" ca="1" si="56"/>
        <v>3.3333333333333326E-2</v>
      </c>
      <c r="X173" s="190">
        <f t="shared" ca="1" si="56"/>
        <v>3.3333333333333326E-2</v>
      </c>
      <c r="Y173" s="190">
        <f t="shared" ca="1" si="56"/>
        <v>3.3333333333333326E-2</v>
      </c>
      <c r="Z173" s="190">
        <f t="shared" ca="1" si="56"/>
        <v>6.6666666666666652E-2</v>
      </c>
      <c r="AA173" s="190">
        <f t="shared" ca="1" si="56"/>
        <v>3.3333333333333326E-2</v>
      </c>
      <c r="AB173" s="190">
        <f t="shared" ca="1" si="56"/>
        <v>3.3333333333333326E-2</v>
      </c>
      <c r="AC173" s="190">
        <f t="shared" ca="1" si="56"/>
        <v>3.3333333333333326E-2</v>
      </c>
      <c r="AD173" s="190">
        <f t="shared" ca="1" si="56"/>
        <v>3.3333333333333326E-2</v>
      </c>
      <c r="AE173" s="190">
        <f t="shared" ca="1" si="56"/>
        <v>3.3333333333333326E-2</v>
      </c>
      <c r="AF173" s="190">
        <f t="shared" ca="1" si="56"/>
        <v>3.3333333333333326E-2</v>
      </c>
      <c r="AG173" s="190">
        <f t="shared" ca="1" si="56"/>
        <v>3.3333333333333326E-2</v>
      </c>
      <c r="AH173" s="190">
        <f t="shared" ca="1" si="56"/>
        <v>6.6666666666666652E-2</v>
      </c>
      <c r="AI173" s="190">
        <f t="shared" ca="1" si="56"/>
        <v>3.3333333333333326E-2</v>
      </c>
      <c r="AJ173" s="190">
        <f t="shared" ca="1" si="56"/>
        <v>3.3333333333333326E-2</v>
      </c>
      <c r="AK173" s="190">
        <f t="shared" ca="1" si="56"/>
        <v>3.3333333333333326E-2</v>
      </c>
      <c r="AL173" s="190">
        <f t="shared" ca="1" si="56"/>
        <v>3.3333333333333326E-2</v>
      </c>
      <c r="AM173" s="190">
        <f t="shared" ca="1" si="56"/>
        <v>9.9999999999999992E-2</v>
      </c>
      <c r="AN173" s="264">
        <f t="shared" ca="1" si="43"/>
        <v>3.3333333333333326E-2</v>
      </c>
      <c r="AO173" s="264">
        <f t="shared" ca="1" si="44"/>
        <v>6.6666666666666652E-2</v>
      </c>
      <c r="AP173" s="264">
        <f t="shared" ca="1" si="42"/>
        <v>6.6666666666666652E-2</v>
      </c>
      <c r="AQ173" s="264">
        <f t="shared" ca="1" si="52"/>
        <v>6.6666666666666652E-2</v>
      </c>
      <c r="AR173" s="264">
        <f t="shared" ca="1" si="52"/>
        <v>6.6666666666666652E-2</v>
      </c>
      <c r="AS173" s="264">
        <f t="shared" ca="1" si="45"/>
        <v>3.3333333333333326E-2</v>
      </c>
      <c r="AT173" s="264">
        <f t="shared" ca="1" si="46"/>
        <v>6.6666666666666652E-2</v>
      </c>
      <c r="AU173" s="190"/>
      <c r="AV173" s="190"/>
      <c r="AW173" s="190"/>
      <c r="AX173" s="190"/>
      <c r="AY173" s="190"/>
      <c r="AZ173" s="190"/>
      <c r="BA173" s="190"/>
    </row>
    <row r="174" spans="1:53" s="111" customFormat="1" ht="14.25" x14ac:dyDescent="0.45">
      <c r="A174" s="111">
        <v>6</v>
      </c>
      <c r="B174" s="111">
        <f t="shared" ref="B174:B183" si="57">B173</f>
        <v>378</v>
      </c>
      <c r="C174" s="228"/>
      <c r="D174" s="228"/>
      <c r="E174" s="186" t="s">
        <v>25</v>
      </c>
      <c r="F174" s="175" t="s">
        <v>180</v>
      </c>
      <c r="G174" s="191" t="s">
        <v>211</v>
      </c>
      <c r="H174" s="219" t="s">
        <v>182</v>
      </c>
      <c r="I174" s="219" t="s">
        <v>288</v>
      </c>
      <c r="J174" s="190">
        <f t="shared" ca="1" si="55"/>
        <v>2.75E-2</v>
      </c>
      <c r="K174" s="190">
        <f t="shared" ca="1" si="56"/>
        <v>2.75E-2</v>
      </c>
      <c r="L174" s="190">
        <f t="shared" ca="1" si="56"/>
        <v>2.75E-2</v>
      </c>
      <c r="M174" s="190">
        <f t="shared" ca="1" si="56"/>
        <v>2.1388888888888888E-2</v>
      </c>
      <c r="N174" s="190">
        <f t="shared" ca="1" si="56"/>
        <v>2.75E-2</v>
      </c>
      <c r="O174" s="190">
        <f t="shared" ca="1" si="56"/>
        <v>2.75E-2</v>
      </c>
      <c r="P174" s="190">
        <f t="shared" ca="1" si="56"/>
        <v>2.1388888888888888E-2</v>
      </c>
      <c r="Q174" s="190">
        <f t="shared" ca="1" si="56"/>
        <v>2.75E-2</v>
      </c>
      <c r="R174" s="190">
        <f t="shared" ca="1" si="56"/>
        <v>2.75E-2</v>
      </c>
      <c r="S174" s="190">
        <f t="shared" ca="1" si="56"/>
        <v>2.4444444444444446E-2</v>
      </c>
      <c r="T174" s="190">
        <f t="shared" ca="1" si="56"/>
        <v>2.75E-2</v>
      </c>
      <c r="U174" s="190">
        <f t="shared" ca="1" si="56"/>
        <v>2.4444444444444446E-2</v>
      </c>
      <c r="V174" s="190">
        <f t="shared" ca="1" si="56"/>
        <v>2.75E-2</v>
      </c>
      <c r="W174" s="190">
        <f t="shared" ca="1" si="56"/>
        <v>2.75E-2</v>
      </c>
      <c r="X174" s="190">
        <f t="shared" ca="1" si="56"/>
        <v>2.75E-2</v>
      </c>
      <c r="Y174" s="190">
        <f t="shared" ca="1" si="56"/>
        <v>2.75E-2</v>
      </c>
      <c r="Z174" s="190">
        <f t="shared" ca="1" si="56"/>
        <v>2.4444444444444446E-2</v>
      </c>
      <c r="AA174" s="190">
        <f t="shared" ca="1" si="56"/>
        <v>2.75E-2</v>
      </c>
      <c r="AB174" s="190">
        <f t="shared" ca="1" si="56"/>
        <v>2.75E-2</v>
      </c>
      <c r="AC174" s="190">
        <f t="shared" ca="1" si="56"/>
        <v>2.75E-2</v>
      </c>
      <c r="AD174" s="190">
        <f t="shared" ca="1" si="56"/>
        <v>2.75E-2</v>
      </c>
      <c r="AE174" s="190">
        <f t="shared" ca="1" si="56"/>
        <v>2.75E-2</v>
      </c>
      <c r="AF174" s="190">
        <f t="shared" ca="1" si="56"/>
        <v>2.75E-2</v>
      </c>
      <c r="AG174" s="190">
        <f t="shared" ca="1" si="56"/>
        <v>2.75E-2</v>
      </c>
      <c r="AH174" s="190">
        <f t="shared" ca="1" si="56"/>
        <v>2.4444444444444446E-2</v>
      </c>
      <c r="AI174" s="190">
        <f t="shared" ca="1" si="56"/>
        <v>2.75E-2</v>
      </c>
      <c r="AJ174" s="190">
        <f t="shared" ca="1" si="56"/>
        <v>2.75E-2</v>
      </c>
      <c r="AK174" s="190">
        <f t="shared" ca="1" si="56"/>
        <v>2.75E-2</v>
      </c>
      <c r="AL174" s="190">
        <f t="shared" ca="1" si="56"/>
        <v>2.75E-2</v>
      </c>
      <c r="AM174" s="190">
        <f t="shared" ca="1" si="56"/>
        <v>2.1388888888888888E-2</v>
      </c>
      <c r="AN174" s="264">
        <f t="shared" ca="1" si="43"/>
        <v>2.75E-2</v>
      </c>
      <c r="AO174" s="264">
        <f t="shared" ca="1" si="44"/>
        <v>2.4444444444444446E-2</v>
      </c>
      <c r="AP174" s="264">
        <f t="shared" ca="1" si="42"/>
        <v>2.4444444444444446E-2</v>
      </c>
      <c r="AQ174" s="264">
        <f t="shared" ca="1" si="52"/>
        <v>2.4444444444444446E-2</v>
      </c>
      <c r="AR174" s="264">
        <f t="shared" ca="1" si="52"/>
        <v>2.4444444444444446E-2</v>
      </c>
      <c r="AS174" s="264">
        <f t="shared" ca="1" si="45"/>
        <v>2.75E-2</v>
      </c>
      <c r="AT174" s="264">
        <f t="shared" ca="1" si="46"/>
        <v>2.4444444444444446E-2</v>
      </c>
      <c r="AU174" s="190"/>
      <c r="AV174" s="190"/>
      <c r="AW174" s="190"/>
      <c r="AX174" s="190"/>
      <c r="AY174" s="190"/>
      <c r="AZ174" s="190"/>
      <c r="BA174" s="190"/>
    </row>
    <row r="175" spans="1:53" s="111" customFormat="1" ht="14.25" x14ac:dyDescent="0.45">
      <c r="A175" s="111">
        <v>7</v>
      </c>
      <c r="B175" s="111">
        <f t="shared" si="57"/>
        <v>378</v>
      </c>
      <c r="C175" s="228"/>
      <c r="D175" s="228"/>
      <c r="E175" s="186" t="s">
        <v>26</v>
      </c>
      <c r="F175" s="175" t="s">
        <v>180</v>
      </c>
      <c r="G175" s="191" t="s">
        <v>211</v>
      </c>
      <c r="H175" s="219" t="s">
        <v>182</v>
      </c>
      <c r="I175" s="219" t="s">
        <v>288</v>
      </c>
      <c r="J175" s="190">
        <f t="shared" ca="1" si="55"/>
        <v>0.17031249999999998</v>
      </c>
      <c r="K175" s="190">
        <f t="shared" ca="1" si="56"/>
        <v>0.17031249999999998</v>
      </c>
      <c r="L175" s="190">
        <f t="shared" ca="1" si="56"/>
        <v>0.17031249999999998</v>
      </c>
      <c r="M175" s="190">
        <f t="shared" ca="1" si="56"/>
        <v>0.13246527777777778</v>
      </c>
      <c r="N175" s="190">
        <f t="shared" ca="1" si="56"/>
        <v>0.17031249999999998</v>
      </c>
      <c r="O175" s="190">
        <f t="shared" ca="1" si="56"/>
        <v>0.17031249999999998</v>
      </c>
      <c r="P175" s="190">
        <f t="shared" ca="1" si="56"/>
        <v>0.13246527777777778</v>
      </c>
      <c r="Q175" s="190">
        <f t="shared" ca="1" si="56"/>
        <v>0.17031249999999998</v>
      </c>
      <c r="R175" s="190">
        <f t="shared" ca="1" si="56"/>
        <v>0.17031249999999998</v>
      </c>
      <c r="S175" s="190">
        <f t="shared" ca="1" si="56"/>
        <v>0.15138888888888891</v>
      </c>
      <c r="T175" s="190">
        <f t="shared" ca="1" si="56"/>
        <v>0.17031249999999998</v>
      </c>
      <c r="U175" s="190">
        <f t="shared" ca="1" si="56"/>
        <v>0.15138888888888891</v>
      </c>
      <c r="V175" s="190">
        <f t="shared" ca="1" si="56"/>
        <v>0.17031249999999998</v>
      </c>
      <c r="W175" s="190">
        <f t="shared" ca="1" si="56"/>
        <v>0.17031249999999998</v>
      </c>
      <c r="X175" s="190">
        <f t="shared" ca="1" si="56"/>
        <v>0.17031249999999998</v>
      </c>
      <c r="Y175" s="190">
        <f t="shared" ca="1" si="56"/>
        <v>0.17031249999999998</v>
      </c>
      <c r="Z175" s="190">
        <f t="shared" ca="1" si="56"/>
        <v>0.15138888888888891</v>
      </c>
      <c r="AA175" s="190">
        <f t="shared" ca="1" si="56"/>
        <v>0.17031249999999998</v>
      </c>
      <c r="AB175" s="190">
        <f t="shared" ca="1" si="56"/>
        <v>0.17031249999999998</v>
      </c>
      <c r="AC175" s="190">
        <f t="shared" ca="1" si="56"/>
        <v>0.17031249999999998</v>
      </c>
      <c r="AD175" s="190">
        <f t="shared" ca="1" si="56"/>
        <v>0.17031249999999998</v>
      </c>
      <c r="AE175" s="190">
        <f t="shared" ca="1" si="56"/>
        <v>0.17031249999999998</v>
      </c>
      <c r="AF175" s="190">
        <f t="shared" ca="1" si="56"/>
        <v>0.17031249999999998</v>
      </c>
      <c r="AG175" s="190">
        <f t="shared" ca="1" si="56"/>
        <v>0.17031249999999998</v>
      </c>
      <c r="AH175" s="190">
        <f t="shared" ca="1" si="56"/>
        <v>0.15138888888888891</v>
      </c>
      <c r="AI175" s="190">
        <f t="shared" ca="1" si="56"/>
        <v>0.17031249999999998</v>
      </c>
      <c r="AJ175" s="190">
        <f t="shared" ca="1" si="56"/>
        <v>0.17031249999999998</v>
      </c>
      <c r="AK175" s="190">
        <f t="shared" ca="1" si="56"/>
        <v>0.17031249999999998</v>
      </c>
      <c r="AL175" s="190">
        <f t="shared" ca="1" si="56"/>
        <v>0.17031249999999998</v>
      </c>
      <c r="AM175" s="190">
        <f t="shared" ca="1" si="56"/>
        <v>0.13246527777777778</v>
      </c>
      <c r="AN175" s="264">
        <f t="shared" ca="1" si="43"/>
        <v>0.17031249999999998</v>
      </c>
      <c r="AO175" s="264">
        <f t="shared" ca="1" si="44"/>
        <v>0.15138888888888891</v>
      </c>
      <c r="AP175" s="264">
        <f t="shared" ca="1" si="42"/>
        <v>0.15138888888888891</v>
      </c>
      <c r="AQ175" s="264">
        <f t="shared" ca="1" si="52"/>
        <v>0.15138888888888891</v>
      </c>
      <c r="AR175" s="264">
        <f t="shared" ca="1" si="52"/>
        <v>0.15138888888888891</v>
      </c>
      <c r="AS175" s="264">
        <f t="shared" ca="1" si="45"/>
        <v>0.17031249999999998</v>
      </c>
      <c r="AT175" s="264">
        <f t="shared" ca="1" si="46"/>
        <v>0.15138888888888891</v>
      </c>
      <c r="AU175" s="190"/>
      <c r="AV175" s="190"/>
      <c r="AW175" s="190"/>
      <c r="AX175" s="190"/>
      <c r="AY175" s="190"/>
      <c r="AZ175" s="190"/>
      <c r="BA175" s="190"/>
    </row>
    <row r="176" spans="1:53" s="111" customFormat="1" ht="14.25" x14ac:dyDescent="0.45">
      <c r="A176" s="111">
        <v>8</v>
      </c>
      <c r="B176" s="111">
        <f t="shared" si="57"/>
        <v>378</v>
      </c>
      <c r="C176" s="229"/>
      <c r="D176" s="229"/>
      <c r="E176" s="186" t="s">
        <v>27</v>
      </c>
      <c r="F176" s="175" t="s">
        <v>180</v>
      </c>
      <c r="G176" s="191" t="s">
        <v>211</v>
      </c>
      <c r="H176" s="219" t="s">
        <v>182</v>
      </c>
      <c r="I176" s="219" t="s">
        <v>288</v>
      </c>
      <c r="J176" s="190">
        <f t="shared" ca="1" si="55"/>
        <v>2.0833333333333329E-2</v>
      </c>
      <c r="K176" s="190">
        <f t="shared" ca="1" si="56"/>
        <v>2.0833333333333329E-2</v>
      </c>
      <c r="L176" s="190">
        <f t="shared" ca="1" si="56"/>
        <v>2.0833333333333329E-2</v>
      </c>
      <c r="M176" s="190">
        <f t="shared" ca="1" si="56"/>
        <v>6.25E-2</v>
      </c>
      <c r="N176" s="190">
        <f t="shared" ca="1" si="56"/>
        <v>2.0833333333333329E-2</v>
      </c>
      <c r="O176" s="190">
        <f t="shared" ca="1" si="56"/>
        <v>2.0833333333333329E-2</v>
      </c>
      <c r="P176" s="190">
        <f t="shared" ca="1" si="56"/>
        <v>6.25E-2</v>
      </c>
      <c r="Q176" s="190">
        <f t="shared" ca="1" si="56"/>
        <v>2.0833333333333329E-2</v>
      </c>
      <c r="R176" s="190">
        <f t="shared" ca="1" si="56"/>
        <v>2.0833333333333329E-2</v>
      </c>
      <c r="S176" s="190">
        <f t="shared" ca="1" si="56"/>
        <v>4.1666666666666657E-2</v>
      </c>
      <c r="T176" s="190">
        <f t="shared" ca="1" si="56"/>
        <v>2.0833333333333329E-2</v>
      </c>
      <c r="U176" s="190">
        <f t="shared" ca="1" si="56"/>
        <v>4.1666666666666657E-2</v>
      </c>
      <c r="V176" s="190">
        <f t="shared" ca="1" si="56"/>
        <v>2.0833333333333329E-2</v>
      </c>
      <c r="W176" s="190">
        <f t="shared" ca="1" si="56"/>
        <v>2.0833333333333329E-2</v>
      </c>
      <c r="X176" s="190">
        <f t="shared" ca="1" si="56"/>
        <v>2.0833333333333329E-2</v>
      </c>
      <c r="Y176" s="190">
        <f t="shared" ca="1" si="56"/>
        <v>2.0833333333333329E-2</v>
      </c>
      <c r="Z176" s="190">
        <f t="shared" ca="1" si="56"/>
        <v>4.1666666666666657E-2</v>
      </c>
      <c r="AA176" s="190">
        <f t="shared" ca="1" si="56"/>
        <v>2.0833333333333329E-2</v>
      </c>
      <c r="AB176" s="190">
        <f t="shared" ca="1" si="56"/>
        <v>2.0833333333333329E-2</v>
      </c>
      <c r="AC176" s="190">
        <f t="shared" ca="1" si="56"/>
        <v>2.0833333333333329E-2</v>
      </c>
      <c r="AD176" s="190">
        <f t="shared" ca="1" si="56"/>
        <v>2.0833333333333329E-2</v>
      </c>
      <c r="AE176" s="190">
        <f t="shared" ca="1" si="56"/>
        <v>2.0833333333333329E-2</v>
      </c>
      <c r="AF176" s="190">
        <f t="shared" ca="1" si="56"/>
        <v>2.0833333333333329E-2</v>
      </c>
      <c r="AG176" s="190">
        <f t="shared" ca="1" si="56"/>
        <v>2.0833333333333329E-2</v>
      </c>
      <c r="AH176" s="190">
        <f t="shared" ca="1" si="56"/>
        <v>4.1666666666666657E-2</v>
      </c>
      <c r="AI176" s="190">
        <f t="shared" ca="1" si="56"/>
        <v>2.0833333333333329E-2</v>
      </c>
      <c r="AJ176" s="190">
        <f t="shared" ca="1" si="56"/>
        <v>2.0833333333333329E-2</v>
      </c>
      <c r="AK176" s="190">
        <f t="shared" ca="1" si="56"/>
        <v>2.0833333333333329E-2</v>
      </c>
      <c r="AL176" s="190">
        <f t="shared" ca="1" si="56"/>
        <v>2.0833333333333329E-2</v>
      </c>
      <c r="AM176" s="190">
        <f t="shared" ca="1" si="56"/>
        <v>6.25E-2</v>
      </c>
      <c r="AN176" s="264">
        <f t="shared" ca="1" si="43"/>
        <v>2.0833333333333329E-2</v>
      </c>
      <c r="AO176" s="264">
        <f t="shared" ca="1" si="44"/>
        <v>4.1666666666666657E-2</v>
      </c>
      <c r="AP176" s="264">
        <f t="shared" ca="1" si="42"/>
        <v>4.1666666666666657E-2</v>
      </c>
      <c r="AQ176" s="264">
        <f t="shared" ca="1" si="52"/>
        <v>4.1666666666666657E-2</v>
      </c>
      <c r="AR176" s="264">
        <f t="shared" ca="1" si="52"/>
        <v>4.1666666666666657E-2</v>
      </c>
      <c r="AS176" s="264">
        <f t="shared" ca="1" si="45"/>
        <v>2.0833333333333329E-2</v>
      </c>
      <c r="AT176" s="264">
        <f t="shared" ca="1" si="46"/>
        <v>4.1666666666666657E-2</v>
      </c>
      <c r="AU176" s="190"/>
      <c r="AV176" s="190"/>
      <c r="AW176" s="190"/>
      <c r="AX176" s="190"/>
      <c r="AY176" s="190"/>
      <c r="AZ176" s="190"/>
      <c r="BA176" s="190"/>
    </row>
    <row r="177" spans="1:53" s="111" customFormat="1" ht="14.25" x14ac:dyDescent="0.45">
      <c r="A177" s="111">
        <v>9</v>
      </c>
      <c r="B177" s="111">
        <f t="shared" si="57"/>
        <v>378</v>
      </c>
      <c r="C177" s="228"/>
      <c r="D177" s="228"/>
      <c r="E177" s="186" t="s">
        <v>28</v>
      </c>
      <c r="F177" s="175" t="s">
        <v>180</v>
      </c>
      <c r="G177" s="191" t="s">
        <v>211</v>
      </c>
      <c r="H177" s="219" t="s">
        <v>182</v>
      </c>
      <c r="I177" s="219" t="s">
        <v>288</v>
      </c>
      <c r="J177" s="190">
        <f t="shared" ca="1" si="55"/>
        <v>1.7187500000000001E-2</v>
      </c>
      <c r="K177" s="190">
        <f t="shared" ca="1" si="56"/>
        <v>1.7187500000000001E-2</v>
      </c>
      <c r="L177" s="190">
        <f t="shared" ca="1" si="56"/>
        <v>1.7187500000000001E-2</v>
      </c>
      <c r="M177" s="190">
        <f t="shared" ca="1" si="56"/>
        <v>1.3368055555555555E-2</v>
      </c>
      <c r="N177" s="190">
        <f t="shared" ca="1" si="56"/>
        <v>1.7187500000000001E-2</v>
      </c>
      <c r="O177" s="190">
        <f t="shared" ca="1" si="56"/>
        <v>1.7187500000000001E-2</v>
      </c>
      <c r="P177" s="190">
        <f t="shared" ca="1" si="56"/>
        <v>1.3368055555555555E-2</v>
      </c>
      <c r="Q177" s="190">
        <f t="shared" ca="1" si="56"/>
        <v>1.7187500000000001E-2</v>
      </c>
      <c r="R177" s="190">
        <f t="shared" ca="1" si="56"/>
        <v>1.7187500000000001E-2</v>
      </c>
      <c r="S177" s="190">
        <f t="shared" ca="1" si="56"/>
        <v>1.5277777777777779E-2</v>
      </c>
      <c r="T177" s="190">
        <f t="shared" ca="1" si="56"/>
        <v>1.7187500000000001E-2</v>
      </c>
      <c r="U177" s="190">
        <f t="shared" ca="1" si="56"/>
        <v>1.5277777777777779E-2</v>
      </c>
      <c r="V177" s="190">
        <f t="shared" ca="1" si="56"/>
        <v>1.7187500000000001E-2</v>
      </c>
      <c r="W177" s="190">
        <f t="shared" ca="1" si="56"/>
        <v>1.7187500000000001E-2</v>
      </c>
      <c r="X177" s="190">
        <f t="shared" ca="1" si="56"/>
        <v>1.7187500000000001E-2</v>
      </c>
      <c r="Y177" s="190">
        <f t="shared" ca="1" si="56"/>
        <v>1.7187500000000001E-2</v>
      </c>
      <c r="Z177" s="190">
        <f t="shared" ca="1" si="56"/>
        <v>1.5277777777777779E-2</v>
      </c>
      <c r="AA177" s="190">
        <f t="shared" ca="1" si="56"/>
        <v>1.7187500000000001E-2</v>
      </c>
      <c r="AB177" s="190">
        <f t="shared" ca="1" si="56"/>
        <v>1.7187500000000001E-2</v>
      </c>
      <c r="AC177" s="190">
        <f t="shared" ca="1" si="56"/>
        <v>1.7187500000000001E-2</v>
      </c>
      <c r="AD177" s="190">
        <f t="shared" ca="1" si="56"/>
        <v>1.7187500000000001E-2</v>
      </c>
      <c r="AE177" s="190">
        <f t="shared" ca="1" si="56"/>
        <v>1.7187500000000001E-2</v>
      </c>
      <c r="AF177" s="190">
        <f t="shared" ca="1" si="56"/>
        <v>1.7187500000000001E-2</v>
      </c>
      <c r="AG177" s="190">
        <f t="shared" ca="1" si="56"/>
        <v>1.7187500000000001E-2</v>
      </c>
      <c r="AH177" s="190">
        <f t="shared" ca="1" si="56"/>
        <v>1.5277777777777779E-2</v>
      </c>
      <c r="AI177" s="190">
        <f t="shared" ca="1" si="56"/>
        <v>1.7187500000000001E-2</v>
      </c>
      <c r="AJ177" s="190">
        <f t="shared" ca="1" si="56"/>
        <v>1.7187500000000001E-2</v>
      </c>
      <c r="AK177" s="190">
        <f t="shared" ca="1" si="56"/>
        <v>1.7187500000000001E-2</v>
      </c>
      <c r="AL177" s="190">
        <f t="shared" ca="1" si="56"/>
        <v>1.7187500000000001E-2</v>
      </c>
      <c r="AM177" s="190">
        <f t="shared" ca="1" si="56"/>
        <v>1.3368055555555555E-2</v>
      </c>
      <c r="AN177" s="264">
        <f t="shared" ca="1" si="43"/>
        <v>1.7187500000000001E-2</v>
      </c>
      <c r="AO177" s="264">
        <f t="shared" ca="1" si="44"/>
        <v>1.5277777777777779E-2</v>
      </c>
      <c r="AP177" s="264">
        <f t="shared" ca="1" si="42"/>
        <v>1.5277777777777779E-2</v>
      </c>
      <c r="AQ177" s="264">
        <f t="shared" ca="1" si="52"/>
        <v>1.5277777777777779E-2</v>
      </c>
      <c r="AR177" s="264">
        <f t="shared" ca="1" si="52"/>
        <v>1.5277777777777779E-2</v>
      </c>
      <c r="AS177" s="264">
        <f t="shared" ca="1" si="45"/>
        <v>1.7187500000000001E-2</v>
      </c>
      <c r="AT177" s="264">
        <f t="shared" ca="1" si="46"/>
        <v>1.5277777777777779E-2</v>
      </c>
      <c r="AU177" s="190"/>
      <c r="AV177" s="190"/>
      <c r="AW177" s="190"/>
      <c r="AX177" s="190"/>
      <c r="AY177" s="190"/>
      <c r="AZ177" s="190"/>
      <c r="BA177" s="190"/>
    </row>
    <row r="178" spans="1:53" s="111" customFormat="1" ht="14.25" x14ac:dyDescent="0.45">
      <c r="A178" s="111">
        <v>10</v>
      </c>
      <c r="B178" s="111">
        <f t="shared" si="57"/>
        <v>378</v>
      </c>
      <c r="C178" s="228"/>
      <c r="D178" s="228"/>
      <c r="E178" s="186" t="s">
        <v>29</v>
      </c>
      <c r="F178" s="175" t="s">
        <v>180</v>
      </c>
      <c r="G178" s="191" t="s">
        <v>211</v>
      </c>
      <c r="H178" s="219" t="s">
        <v>182</v>
      </c>
      <c r="I178" s="219" t="s">
        <v>288</v>
      </c>
      <c r="J178" s="190">
        <f t="shared" ca="1" si="55"/>
        <v>0.20437499999999997</v>
      </c>
      <c r="K178" s="190">
        <f t="shared" ca="1" si="56"/>
        <v>0.20437499999999997</v>
      </c>
      <c r="L178" s="190">
        <f t="shared" ca="1" si="56"/>
        <v>0.20437499999999997</v>
      </c>
      <c r="M178" s="190">
        <f t="shared" ca="1" si="56"/>
        <v>0.15895833333333331</v>
      </c>
      <c r="N178" s="190">
        <f t="shared" ca="1" si="56"/>
        <v>0.20437499999999997</v>
      </c>
      <c r="O178" s="190">
        <f t="shared" ca="1" si="56"/>
        <v>0.20437499999999997</v>
      </c>
      <c r="P178" s="190">
        <f t="shared" ca="1" si="56"/>
        <v>0.15895833333333331</v>
      </c>
      <c r="Q178" s="190">
        <f t="shared" ca="1" si="56"/>
        <v>0.20437499999999997</v>
      </c>
      <c r="R178" s="190">
        <f t="shared" ca="1" si="56"/>
        <v>0.20437499999999997</v>
      </c>
      <c r="S178" s="190">
        <f t="shared" ca="1" si="56"/>
        <v>0.18166666666666667</v>
      </c>
      <c r="T178" s="190">
        <f t="shared" ca="1" si="56"/>
        <v>0.20437499999999997</v>
      </c>
      <c r="U178" s="190">
        <f t="shared" ca="1" si="56"/>
        <v>0.18166666666666667</v>
      </c>
      <c r="V178" s="190">
        <f t="shared" ca="1" si="56"/>
        <v>0.20437499999999997</v>
      </c>
      <c r="W178" s="190">
        <f t="shared" ca="1" si="56"/>
        <v>0.20437499999999997</v>
      </c>
      <c r="X178" s="190">
        <f t="shared" ca="1" si="56"/>
        <v>0.20437499999999997</v>
      </c>
      <c r="Y178" s="190">
        <f t="shared" ca="1" si="56"/>
        <v>0.20437499999999997</v>
      </c>
      <c r="Z178" s="190">
        <f t="shared" ca="1" si="56"/>
        <v>0.18166666666666667</v>
      </c>
      <c r="AA178" s="190">
        <f t="shared" ca="1" si="56"/>
        <v>0.20437499999999997</v>
      </c>
      <c r="AB178" s="190">
        <f t="shared" ca="1" si="56"/>
        <v>0.20437499999999997</v>
      </c>
      <c r="AC178" s="190">
        <f t="shared" ca="1" si="56"/>
        <v>0.20437499999999997</v>
      </c>
      <c r="AD178" s="190">
        <f t="shared" ca="1" si="56"/>
        <v>0.20437499999999997</v>
      </c>
      <c r="AE178" s="190">
        <f t="shared" ca="1" si="56"/>
        <v>0.20437499999999997</v>
      </c>
      <c r="AF178" s="190">
        <f t="shared" ca="1" si="56"/>
        <v>0.20437499999999997</v>
      </c>
      <c r="AG178" s="190">
        <f t="shared" ca="1" si="56"/>
        <v>0.20437499999999997</v>
      </c>
      <c r="AH178" s="190">
        <f t="shared" ca="1" si="56"/>
        <v>0.18166666666666667</v>
      </c>
      <c r="AI178" s="190">
        <f t="shared" ca="1" si="56"/>
        <v>0.20437499999999997</v>
      </c>
      <c r="AJ178" s="190">
        <f t="shared" ca="1" si="56"/>
        <v>0.20437499999999997</v>
      </c>
      <c r="AK178" s="190">
        <f t="shared" ca="1" si="56"/>
        <v>0.20437499999999997</v>
      </c>
      <c r="AL178" s="190">
        <f t="shared" ca="1" si="56"/>
        <v>0.20437499999999997</v>
      </c>
      <c r="AM178" s="190">
        <f t="shared" ca="1" si="56"/>
        <v>0.15895833333333331</v>
      </c>
      <c r="AN178" s="264">
        <f t="shared" ca="1" si="43"/>
        <v>0.20437499999999997</v>
      </c>
      <c r="AO178" s="264">
        <f t="shared" ca="1" si="44"/>
        <v>0.18166666666666667</v>
      </c>
      <c r="AP178" s="264">
        <f t="shared" ca="1" si="42"/>
        <v>0.18166666666666667</v>
      </c>
      <c r="AQ178" s="264">
        <f t="shared" ca="1" si="52"/>
        <v>0.18166666666666667</v>
      </c>
      <c r="AR178" s="264">
        <f t="shared" ca="1" si="52"/>
        <v>0.18166666666666667</v>
      </c>
      <c r="AS178" s="264">
        <f t="shared" ca="1" si="45"/>
        <v>0.20437499999999997</v>
      </c>
      <c r="AT178" s="264">
        <f t="shared" ca="1" si="46"/>
        <v>0.18166666666666667</v>
      </c>
      <c r="AU178" s="190"/>
      <c r="AV178" s="190"/>
      <c r="AW178" s="190"/>
      <c r="AX178" s="190"/>
      <c r="AY178" s="190"/>
      <c r="AZ178" s="190"/>
      <c r="BA178" s="190"/>
    </row>
    <row r="179" spans="1:53" s="111" customFormat="1" ht="14.25" x14ac:dyDescent="0.45">
      <c r="A179" s="111">
        <v>11</v>
      </c>
      <c r="B179" s="111">
        <f t="shared" si="57"/>
        <v>378</v>
      </c>
      <c r="C179" s="228"/>
      <c r="D179" s="228"/>
      <c r="E179" s="186" t="s">
        <v>30</v>
      </c>
      <c r="F179" s="175" t="s">
        <v>180</v>
      </c>
      <c r="G179" s="191" t="s">
        <v>211</v>
      </c>
      <c r="H179" s="219" t="s">
        <v>182</v>
      </c>
      <c r="I179" s="219" t="s">
        <v>288</v>
      </c>
      <c r="J179" s="190">
        <f t="shared" ca="1" si="55"/>
        <v>2.4999999999999994E-2</v>
      </c>
      <c r="K179" s="190">
        <f t="shared" ca="1" si="56"/>
        <v>2.4999999999999994E-2</v>
      </c>
      <c r="L179" s="190">
        <f t="shared" ca="1" si="56"/>
        <v>2.4999999999999994E-2</v>
      </c>
      <c r="M179" s="190">
        <f t="shared" ca="1" si="56"/>
        <v>7.5000000000000011E-2</v>
      </c>
      <c r="N179" s="190">
        <f t="shared" ca="1" si="56"/>
        <v>2.4999999999999994E-2</v>
      </c>
      <c r="O179" s="190">
        <f t="shared" ca="1" si="56"/>
        <v>2.4999999999999994E-2</v>
      </c>
      <c r="P179" s="190">
        <f t="shared" ca="1" si="56"/>
        <v>7.5000000000000011E-2</v>
      </c>
      <c r="Q179" s="190">
        <f t="shared" ca="1" si="56"/>
        <v>2.4999999999999994E-2</v>
      </c>
      <c r="R179" s="190">
        <f t="shared" ca="1" si="56"/>
        <v>2.4999999999999994E-2</v>
      </c>
      <c r="S179" s="190">
        <f t="shared" ca="1" si="56"/>
        <v>4.9999999999999989E-2</v>
      </c>
      <c r="T179" s="190">
        <f t="shared" ca="1" si="56"/>
        <v>2.4999999999999994E-2</v>
      </c>
      <c r="U179" s="190">
        <f t="shared" ca="1" si="56"/>
        <v>4.9999999999999989E-2</v>
      </c>
      <c r="V179" s="190">
        <f t="shared" ca="1" si="56"/>
        <v>2.4999999999999994E-2</v>
      </c>
      <c r="W179" s="190">
        <f t="shared" ca="1" si="56"/>
        <v>2.4999999999999994E-2</v>
      </c>
      <c r="X179" s="190">
        <f t="shared" ca="1" si="56"/>
        <v>2.4999999999999994E-2</v>
      </c>
      <c r="Y179" s="190">
        <f t="shared" ca="1" si="56"/>
        <v>2.4999999999999994E-2</v>
      </c>
      <c r="Z179" s="190">
        <f t="shared" ca="1" si="56"/>
        <v>4.9999999999999989E-2</v>
      </c>
      <c r="AA179" s="190">
        <f t="shared" ca="1" si="56"/>
        <v>2.4999999999999994E-2</v>
      </c>
      <c r="AB179" s="190">
        <f t="shared" ca="1" si="56"/>
        <v>2.4999999999999994E-2</v>
      </c>
      <c r="AC179" s="190">
        <f t="shared" ca="1" si="56"/>
        <v>2.4999999999999994E-2</v>
      </c>
      <c r="AD179" s="190">
        <f t="shared" ca="1" si="56"/>
        <v>2.4999999999999994E-2</v>
      </c>
      <c r="AE179" s="190">
        <f t="shared" ca="1" si="56"/>
        <v>2.4999999999999994E-2</v>
      </c>
      <c r="AF179" s="190">
        <f t="shared" ca="1" si="56"/>
        <v>2.4999999999999994E-2</v>
      </c>
      <c r="AG179" s="190">
        <f t="shared" ca="1" si="56"/>
        <v>2.4999999999999994E-2</v>
      </c>
      <c r="AH179" s="190">
        <f t="shared" ca="1" si="56"/>
        <v>4.9999999999999989E-2</v>
      </c>
      <c r="AI179" s="190">
        <f t="shared" ca="1" si="56"/>
        <v>2.4999999999999994E-2</v>
      </c>
      <c r="AJ179" s="190">
        <f t="shared" ca="1" si="56"/>
        <v>2.4999999999999994E-2</v>
      </c>
      <c r="AK179" s="190">
        <f t="shared" ca="1" si="56"/>
        <v>2.4999999999999994E-2</v>
      </c>
      <c r="AL179" s="190">
        <f t="shared" ca="1" si="56"/>
        <v>2.4999999999999994E-2</v>
      </c>
      <c r="AM179" s="190">
        <f t="shared" ca="1" si="56"/>
        <v>7.5000000000000011E-2</v>
      </c>
      <c r="AN179" s="264">
        <f t="shared" ca="1" si="43"/>
        <v>2.4999999999999994E-2</v>
      </c>
      <c r="AO179" s="264">
        <f t="shared" ca="1" si="44"/>
        <v>4.9999999999999989E-2</v>
      </c>
      <c r="AP179" s="264">
        <f t="shared" ca="1" si="42"/>
        <v>4.9999999999999989E-2</v>
      </c>
      <c r="AQ179" s="264">
        <f t="shared" ca="1" si="52"/>
        <v>4.9999999999999989E-2</v>
      </c>
      <c r="AR179" s="264">
        <f t="shared" ca="1" si="52"/>
        <v>4.9999999999999989E-2</v>
      </c>
      <c r="AS179" s="264">
        <f t="shared" ca="1" si="45"/>
        <v>2.4999999999999994E-2</v>
      </c>
      <c r="AT179" s="264">
        <f t="shared" ca="1" si="46"/>
        <v>4.9999999999999989E-2</v>
      </c>
      <c r="AU179" s="190"/>
      <c r="AV179" s="190"/>
      <c r="AW179" s="190"/>
      <c r="AX179" s="190"/>
      <c r="AY179" s="190"/>
      <c r="AZ179" s="190"/>
      <c r="BA179" s="190"/>
    </row>
    <row r="180" spans="1:53" s="111" customFormat="1" ht="14.25" x14ac:dyDescent="0.45">
      <c r="A180" s="111">
        <v>12</v>
      </c>
      <c r="B180" s="111">
        <f t="shared" si="57"/>
        <v>378</v>
      </c>
      <c r="C180" s="228"/>
      <c r="D180" s="228"/>
      <c r="E180" s="186" t="s">
        <v>31</v>
      </c>
      <c r="F180" s="175" t="s">
        <v>180</v>
      </c>
      <c r="G180" s="191" t="s">
        <v>211</v>
      </c>
      <c r="H180" s="219" t="s">
        <v>182</v>
      </c>
      <c r="I180" s="219" t="s">
        <v>288</v>
      </c>
      <c r="J180" s="190">
        <f t="shared" ca="1" si="55"/>
        <v>2.0625000000000001E-2</v>
      </c>
      <c r="K180" s="190">
        <f t="shared" ca="1" si="56"/>
        <v>2.0625000000000001E-2</v>
      </c>
      <c r="L180" s="190">
        <f t="shared" ca="1" si="56"/>
        <v>2.0625000000000001E-2</v>
      </c>
      <c r="M180" s="190">
        <f t="shared" ca="1" si="56"/>
        <v>1.6041666666666666E-2</v>
      </c>
      <c r="N180" s="190">
        <f t="shared" ca="1" si="56"/>
        <v>2.0625000000000001E-2</v>
      </c>
      <c r="O180" s="190">
        <f t="shared" ca="1" si="56"/>
        <v>2.0625000000000001E-2</v>
      </c>
      <c r="P180" s="190">
        <f t="shared" ca="1" si="56"/>
        <v>1.6041666666666666E-2</v>
      </c>
      <c r="Q180" s="190">
        <f t="shared" ca="1" si="56"/>
        <v>2.0625000000000001E-2</v>
      </c>
      <c r="R180" s="190">
        <f t="shared" ca="1" si="56"/>
        <v>2.0625000000000001E-2</v>
      </c>
      <c r="S180" s="190">
        <f t="shared" ca="1" si="56"/>
        <v>1.8333333333333333E-2</v>
      </c>
      <c r="T180" s="190">
        <f t="shared" ca="1" si="56"/>
        <v>2.0625000000000001E-2</v>
      </c>
      <c r="U180" s="190">
        <f t="shared" ca="1" si="56"/>
        <v>1.8333333333333333E-2</v>
      </c>
      <c r="V180" s="190">
        <f t="shared" ca="1" si="56"/>
        <v>2.0625000000000001E-2</v>
      </c>
      <c r="W180" s="190">
        <f t="shared" ca="1" si="56"/>
        <v>2.0625000000000001E-2</v>
      </c>
      <c r="X180" s="190">
        <f t="shared" ca="1" si="56"/>
        <v>2.0625000000000001E-2</v>
      </c>
      <c r="Y180" s="190">
        <f t="shared" ca="1" si="56"/>
        <v>2.0625000000000001E-2</v>
      </c>
      <c r="Z180" s="190">
        <f t="shared" ca="1" si="56"/>
        <v>1.8333333333333333E-2</v>
      </c>
      <c r="AA180" s="190">
        <f t="shared" ca="1" si="56"/>
        <v>2.0625000000000001E-2</v>
      </c>
      <c r="AB180" s="190">
        <f t="shared" ca="1" si="56"/>
        <v>2.0625000000000001E-2</v>
      </c>
      <c r="AC180" s="190">
        <f t="shared" ca="1" si="56"/>
        <v>2.0625000000000001E-2</v>
      </c>
      <c r="AD180" s="190">
        <f t="shared" ca="1" si="56"/>
        <v>2.0625000000000001E-2</v>
      </c>
      <c r="AE180" s="190">
        <f t="shared" ca="1" si="56"/>
        <v>2.0625000000000001E-2</v>
      </c>
      <c r="AF180" s="190">
        <f t="shared" ca="1" si="56"/>
        <v>2.0625000000000001E-2</v>
      </c>
      <c r="AG180" s="190">
        <f t="shared" ca="1" si="56"/>
        <v>2.0625000000000001E-2</v>
      </c>
      <c r="AH180" s="190">
        <f t="shared" ca="1" si="56"/>
        <v>1.8333333333333333E-2</v>
      </c>
      <c r="AI180" s="190">
        <f t="shared" ca="1" si="56"/>
        <v>2.0625000000000001E-2</v>
      </c>
      <c r="AJ180" s="190">
        <f t="shared" ca="1" si="56"/>
        <v>2.0625000000000001E-2</v>
      </c>
      <c r="AK180" s="190">
        <f t="shared" ca="1" si="56"/>
        <v>2.0625000000000001E-2</v>
      </c>
      <c r="AL180" s="190">
        <f t="shared" ca="1" si="56"/>
        <v>2.0625000000000001E-2</v>
      </c>
      <c r="AM180" s="190">
        <f t="shared" ca="1" si="56"/>
        <v>1.6041666666666666E-2</v>
      </c>
      <c r="AN180" s="264">
        <f t="shared" ca="1" si="43"/>
        <v>2.0625000000000001E-2</v>
      </c>
      <c r="AO180" s="264">
        <f t="shared" ca="1" si="44"/>
        <v>1.8333333333333333E-2</v>
      </c>
      <c r="AP180" s="264">
        <f t="shared" ca="1" si="42"/>
        <v>1.8333333333333333E-2</v>
      </c>
      <c r="AQ180" s="264">
        <f t="shared" ca="1" si="52"/>
        <v>1.8333333333333333E-2</v>
      </c>
      <c r="AR180" s="264">
        <f t="shared" ca="1" si="52"/>
        <v>1.8333333333333333E-2</v>
      </c>
      <c r="AS180" s="264">
        <f t="shared" ca="1" si="45"/>
        <v>2.0625000000000001E-2</v>
      </c>
      <c r="AT180" s="264">
        <f t="shared" ca="1" si="46"/>
        <v>1.8333333333333333E-2</v>
      </c>
      <c r="AU180" s="190"/>
      <c r="AV180" s="190"/>
      <c r="AW180" s="190"/>
      <c r="AX180" s="190"/>
      <c r="AY180" s="190"/>
      <c r="AZ180" s="190"/>
      <c r="BA180" s="190"/>
    </row>
    <row r="181" spans="1:53" s="111" customFormat="1" ht="14.25" x14ac:dyDescent="0.45">
      <c r="A181" s="111">
        <v>13</v>
      </c>
      <c r="B181" s="111">
        <f t="shared" si="57"/>
        <v>378</v>
      </c>
      <c r="C181" s="228"/>
      <c r="D181" s="228"/>
      <c r="E181" s="186" t="s">
        <v>32</v>
      </c>
      <c r="F181" s="175" t="s">
        <v>180</v>
      </c>
      <c r="G181" s="191" t="s">
        <v>211</v>
      </c>
      <c r="H181" s="219" t="s">
        <v>182</v>
      </c>
      <c r="I181" s="219" t="s">
        <v>288</v>
      </c>
      <c r="J181" s="190">
        <f t="shared" ca="1" si="55"/>
        <v>0.17031249999999998</v>
      </c>
      <c r="K181" s="190">
        <f t="shared" ca="1" si="56"/>
        <v>0.17031249999999998</v>
      </c>
      <c r="L181" s="190">
        <f t="shared" ca="1" si="56"/>
        <v>0.17031249999999998</v>
      </c>
      <c r="M181" s="190">
        <f t="shared" ca="1" si="56"/>
        <v>0.13246527777777778</v>
      </c>
      <c r="N181" s="190">
        <f t="shared" ca="1" si="56"/>
        <v>0.17031249999999998</v>
      </c>
      <c r="O181" s="190">
        <f t="shared" ca="1" si="56"/>
        <v>0.17031249999999998</v>
      </c>
      <c r="P181" s="190">
        <f t="shared" ca="1" si="56"/>
        <v>0.13246527777777778</v>
      </c>
      <c r="Q181" s="190">
        <f t="shared" ca="1" si="56"/>
        <v>0.17031249999999998</v>
      </c>
      <c r="R181" s="190">
        <f t="shared" ca="1" si="56"/>
        <v>0.17031249999999998</v>
      </c>
      <c r="S181" s="190">
        <f t="shared" ca="1" si="56"/>
        <v>0.15138888888888891</v>
      </c>
      <c r="T181" s="190">
        <f t="shared" ca="1" si="56"/>
        <v>0.17031249999999998</v>
      </c>
      <c r="U181" s="190">
        <f t="shared" ca="1" si="56"/>
        <v>0.15138888888888891</v>
      </c>
      <c r="V181" s="190">
        <f t="shared" ca="1" si="56"/>
        <v>0.17031249999999998</v>
      </c>
      <c r="W181" s="190">
        <f t="shared" ref="K181:AM190" ca="1" si="58">INDIRECT(ADDRESS($B181,$A181,,,W$3))</f>
        <v>0.17031249999999998</v>
      </c>
      <c r="X181" s="190">
        <f t="shared" ca="1" si="58"/>
        <v>0.17031249999999998</v>
      </c>
      <c r="Y181" s="190">
        <f t="shared" ca="1" si="58"/>
        <v>0.17031249999999998</v>
      </c>
      <c r="Z181" s="190">
        <f t="shared" ca="1" si="58"/>
        <v>0.15138888888888891</v>
      </c>
      <c r="AA181" s="190">
        <f t="shared" ca="1" si="58"/>
        <v>0.17031249999999998</v>
      </c>
      <c r="AB181" s="190">
        <f t="shared" ca="1" si="58"/>
        <v>0.17031249999999998</v>
      </c>
      <c r="AC181" s="190">
        <f t="shared" ca="1" si="58"/>
        <v>0.17031249999999998</v>
      </c>
      <c r="AD181" s="190">
        <f t="shared" ca="1" si="58"/>
        <v>0.17031249999999998</v>
      </c>
      <c r="AE181" s="190">
        <f t="shared" ca="1" si="58"/>
        <v>0.17031249999999998</v>
      </c>
      <c r="AF181" s="190">
        <f t="shared" ca="1" si="58"/>
        <v>0.17031249999999998</v>
      </c>
      <c r="AG181" s="190">
        <f t="shared" ca="1" si="58"/>
        <v>0.17031249999999998</v>
      </c>
      <c r="AH181" s="190">
        <f t="shared" ca="1" si="58"/>
        <v>0.15138888888888891</v>
      </c>
      <c r="AI181" s="190">
        <f t="shared" ca="1" si="58"/>
        <v>0.17031249999999998</v>
      </c>
      <c r="AJ181" s="190">
        <f t="shared" ca="1" si="58"/>
        <v>0.17031249999999998</v>
      </c>
      <c r="AK181" s="190">
        <f t="shared" ca="1" si="58"/>
        <v>0.17031249999999998</v>
      </c>
      <c r="AL181" s="190">
        <f t="shared" ca="1" si="58"/>
        <v>0.17031249999999998</v>
      </c>
      <c r="AM181" s="190">
        <f t="shared" ca="1" si="58"/>
        <v>0.13246527777777778</v>
      </c>
      <c r="AN181" s="264">
        <f t="shared" ca="1" si="43"/>
        <v>0.17031249999999998</v>
      </c>
      <c r="AO181" s="264">
        <f t="shared" ca="1" si="44"/>
        <v>0.15138888888888891</v>
      </c>
      <c r="AP181" s="264">
        <f t="shared" ca="1" si="42"/>
        <v>0.15138888888888891</v>
      </c>
      <c r="AQ181" s="264">
        <f t="shared" ca="1" si="52"/>
        <v>0.15138888888888891</v>
      </c>
      <c r="AR181" s="264">
        <f t="shared" ca="1" si="52"/>
        <v>0.15138888888888891</v>
      </c>
      <c r="AS181" s="264">
        <f t="shared" ca="1" si="45"/>
        <v>0.17031249999999998</v>
      </c>
      <c r="AT181" s="264">
        <f t="shared" ca="1" si="46"/>
        <v>0.15138888888888891</v>
      </c>
      <c r="AU181" s="190"/>
      <c r="AV181" s="190"/>
      <c r="AW181" s="190"/>
      <c r="AX181" s="190"/>
      <c r="AY181" s="190"/>
      <c r="AZ181" s="190"/>
      <c r="BA181" s="190"/>
    </row>
    <row r="182" spans="1:53" s="111" customFormat="1" ht="14.25" x14ac:dyDescent="0.45">
      <c r="A182" s="111">
        <v>14</v>
      </c>
      <c r="B182" s="111">
        <f t="shared" si="57"/>
        <v>378</v>
      </c>
      <c r="C182" s="228"/>
      <c r="D182" s="228"/>
      <c r="E182" s="186" t="s">
        <v>33</v>
      </c>
      <c r="F182" s="175" t="s">
        <v>180</v>
      </c>
      <c r="G182" s="191" t="s">
        <v>211</v>
      </c>
      <c r="H182" s="219" t="s">
        <v>182</v>
      </c>
      <c r="I182" s="219" t="s">
        <v>288</v>
      </c>
      <c r="J182" s="190">
        <f t="shared" ca="1" si="55"/>
        <v>2.0833333333333329E-2</v>
      </c>
      <c r="K182" s="190">
        <f t="shared" ca="1" si="58"/>
        <v>2.0833333333333329E-2</v>
      </c>
      <c r="L182" s="190">
        <f t="shared" ca="1" si="58"/>
        <v>2.0833333333333329E-2</v>
      </c>
      <c r="M182" s="190">
        <f t="shared" ca="1" si="58"/>
        <v>6.25E-2</v>
      </c>
      <c r="N182" s="190">
        <f t="shared" ca="1" si="58"/>
        <v>2.0833333333333329E-2</v>
      </c>
      <c r="O182" s="190">
        <f t="shared" ca="1" si="58"/>
        <v>2.0833333333333329E-2</v>
      </c>
      <c r="P182" s="190">
        <f t="shared" ca="1" si="58"/>
        <v>6.25E-2</v>
      </c>
      <c r="Q182" s="190">
        <f t="shared" ca="1" si="58"/>
        <v>2.0833333333333329E-2</v>
      </c>
      <c r="R182" s="190">
        <f t="shared" ca="1" si="58"/>
        <v>2.0833333333333329E-2</v>
      </c>
      <c r="S182" s="190">
        <f t="shared" ca="1" si="58"/>
        <v>4.1666666666666657E-2</v>
      </c>
      <c r="T182" s="190">
        <f t="shared" ca="1" si="58"/>
        <v>2.0833333333333329E-2</v>
      </c>
      <c r="U182" s="190">
        <f t="shared" ca="1" si="58"/>
        <v>4.1666666666666657E-2</v>
      </c>
      <c r="V182" s="190">
        <f t="shared" ca="1" si="58"/>
        <v>2.0833333333333329E-2</v>
      </c>
      <c r="W182" s="190">
        <f t="shared" ca="1" si="58"/>
        <v>2.0833333333333329E-2</v>
      </c>
      <c r="X182" s="190">
        <f t="shared" ca="1" si="58"/>
        <v>2.0833333333333329E-2</v>
      </c>
      <c r="Y182" s="190">
        <f t="shared" ca="1" si="58"/>
        <v>2.0833333333333329E-2</v>
      </c>
      <c r="Z182" s="190">
        <f t="shared" ca="1" si="58"/>
        <v>4.1666666666666657E-2</v>
      </c>
      <c r="AA182" s="190">
        <f t="shared" ca="1" si="58"/>
        <v>2.0833333333333329E-2</v>
      </c>
      <c r="AB182" s="190">
        <f t="shared" ca="1" si="58"/>
        <v>2.0833333333333329E-2</v>
      </c>
      <c r="AC182" s="190">
        <f t="shared" ca="1" si="58"/>
        <v>2.0833333333333329E-2</v>
      </c>
      <c r="AD182" s="190">
        <f t="shared" ca="1" si="58"/>
        <v>2.0833333333333329E-2</v>
      </c>
      <c r="AE182" s="190">
        <f t="shared" ca="1" si="58"/>
        <v>2.0833333333333329E-2</v>
      </c>
      <c r="AF182" s="190">
        <f t="shared" ca="1" si="58"/>
        <v>2.0833333333333329E-2</v>
      </c>
      <c r="AG182" s="190">
        <f t="shared" ca="1" si="58"/>
        <v>2.0833333333333329E-2</v>
      </c>
      <c r="AH182" s="190">
        <f t="shared" ca="1" si="58"/>
        <v>4.1666666666666657E-2</v>
      </c>
      <c r="AI182" s="190">
        <f t="shared" ca="1" si="58"/>
        <v>2.0833333333333329E-2</v>
      </c>
      <c r="AJ182" s="190">
        <f t="shared" ca="1" si="58"/>
        <v>2.0833333333333329E-2</v>
      </c>
      <c r="AK182" s="190">
        <f t="shared" ca="1" si="58"/>
        <v>2.0833333333333329E-2</v>
      </c>
      <c r="AL182" s="190">
        <f t="shared" ca="1" si="58"/>
        <v>2.0833333333333329E-2</v>
      </c>
      <c r="AM182" s="190">
        <f t="shared" ca="1" si="58"/>
        <v>6.25E-2</v>
      </c>
      <c r="AN182" s="264">
        <f t="shared" ca="1" si="43"/>
        <v>2.0833333333333329E-2</v>
      </c>
      <c r="AO182" s="264">
        <f t="shared" ca="1" si="44"/>
        <v>4.1666666666666657E-2</v>
      </c>
      <c r="AP182" s="264">
        <f t="shared" ca="1" si="42"/>
        <v>4.1666666666666657E-2</v>
      </c>
      <c r="AQ182" s="264">
        <f t="shared" ca="1" si="52"/>
        <v>4.1666666666666657E-2</v>
      </c>
      <c r="AR182" s="264">
        <f t="shared" ca="1" si="52"/>
        <v>4.1666666666666657E-2</v>
      </c>
      <c r="AS182" s="264">
        <f t="shared" ca="1" si="45"/>
        <v>2.0833333333333329E-2</v>
      </c>
      <c r="AT182" s="264">
        <f t="shared" ca="1" si="46"/>
        <v>4.1666666666666657E-2</v>
      </c>
      <c r="AU182" s="190"/>
      <c r="AV182" s="190"/>
      <c r="AW182" s="190"/>
      <c r="AX182" s="190"/>
      <c r="AY182" s="190"/>
      <c r="AZ182" s="190"/>
      <c r="BA182" s="190"/>
    </row>
    <row r="183" spans="1:53" s="111" customFormat="1" ht="14.25" x14ac:dyDescent="0.45">
      <c r="A183" s="111">
        <v>15</v>
      </c>
      <c r="B183" s="111">
        <f t="shared" si="57"/>
        <v>378</v>
      </c>
      <c r="C183" s="228"/>
      <c r="D183" s="228"/>
      <c r="E183" s="186" t="s">
        <v>34</v>
      </c>
      <c r="F183" s="175" t="s">
        <v>180</v>
      </c>
      <c r="G183" s="191" t="s">
        <v>211</v>
      </c>
      <c r="H183" s="219" t="s">
        <v>182</v>
      </c>
      <c r="I183" s="219" t="s">
        <v>288</v>
      </c>
      <c r="J183" s="190">
        <f t="shared" ca="1" si="55"/>
        <v>1.7187500000000001E-2</v>
      </c>
      <c r="K183" s="190">
        <f t="shared" ca="1" si="58"/>
        <v>1.7187500000000001E-2</v>
      </c>
      <c r="L183" s="190">
        <f t="shared" ca="1" si="58"/>
        <v>1.7187500000000001E-2</v>
      </c>
      <c r="M183" s="190">
        <f t="shared" ca="1" si="58"/>
        <v>1.3368055555555555E-2</v>
      </c>
      <c r="N183" s="190">
        <f t="shared" ca="1" si="58"/>
        <v>1.7187500000000001E-2</v>
      </c>
      <c r="O183" s="190">
        <f t="shared" ca="1" si="58"/>
        <v>1.7187500000000001E-2</v>
      </c>
      <c r="P183" s="190">
        <f t="shared" ca="1" si="58"/>
        <v>1.3368055555555555E-2</v>
      </c>
      <c r="Q183" s="190">
        <f t="shared" ca="1" si="58"/>
        <v>1.7187500000000001E-2</v>
      </c>
      <c r="R183" s="190">
        <f t="shared" ca="1" si="58"/>
        <v>1.7187500000000001E-2</v>
      </c>
      <c r="S183" s="190">
        <f t="shared" ca="1" si="58"/>
        <v>1.5277777777777779E-2</v>
      </c>
      <c r="T183" s="190">
        <f t="shared" ca="1" si="58"/>
        <v>1.7187500000000001E-2</v>
      </c>
      <c r="U183" s="190">
        <f t="shared" ca="1" si="58"/>
        <v>1.5277777777777779E-2</v>
      </c>
      <c r="V183" s="190">
        <f t="shared" ca="1" si="58"/>
        <v>1.7187500000000001E-2</v>
      </c>
      <c r="W183" s="190">
        <f t="shared" ca="1" si="58"/>
        <v>1.7187500000000001E-2</v>
      </c>
      <c r="X183" s="190">
        <f t="shared" ca="1" si="58"/>
        <v>1.7187500000000001E-2</v>
      </c>
      <c r="Y183" s="190">
        <f t="shared" ca="1" si="58"/>
        <v>1.7187500000000001E-2</v>
      </c>
      <c r="Z183" s="190">
        <f t="shared" ca="1" si="58"/>
        <v>1.5277777777777779E-2</v>
      </c>
      <c r="AA183" s="190">
        <f t="shared" ca="1" si="58"/>
        <v>1.7187500000000001E-2</v>
      </c>
      <c r="AB183" s="190">
        <f t="shared" ca="1" si="58"/>
        <v>1.7187500000000001E-2</v>
      </c>
      <c r="AC183" s="190">
        <f t="shared" ca="1" si="58"/>
        <v>1.7187500000000001E-2</v>
      </c>
      <c r="AD183" s="190">
        <f t="shared" ca="1" si="58"/>
        <v>1.7187500000000001E-2</v>
      </c>
      <c r="AE183" s="190">
        <f t="shared" ca="1" si="58"/>
        <v>1.7187500000000001E-2</v>
      </c>
      <c r="AF183" s="190">
        <f t="shared" ca="1" si="58"/>
        <v>1.7187500000000001E-2</v>
      </c>
      <c r="AG183" s="190">
        <f t="shared" ca="1" si="58"/>
        <v>1.7187500000000001E-2</v>
      </c>
      <c r="AH183" s="190">
        <f t="shared" ca="1" si="58"/>
        <v>1.5277777777777779E-2</v>
      </c>
      <c r="AI183" s="190">
        <f t="shared" ca="1" si="58"/>
        <v>1.7187500000000001E-2</v>
      </c>
      <c r="AJ183" s="190">
        <f t="shared" ca="1" si="58"/>
        <v>1.7187500000000001E-2</v>
      </c>
      <c r="AK183" s="190">
        <f t="shared" ca="1" si="58"/>
        <v>1.7187500000000001E-2</v>
      </c>
      <c r="AL183" s="190">
        <f t="shared" ca="1" si="58"/>
        <v>1.7187500000000001E-2</v>
      </c>
      <c r="AM183" s="190">
        <f t="shared" ca="1" si="58"/>
        <v>1.3368055555555555E-2</v>
      </c>
      <c r="AN183" s="264">
        <f t="shared" ca="1" si="43"/>
        <v>1.7187500000000001E-2</v>
      </c>
      <c r="AO183" s="264">
        <f t="shared" ca="1" si="44"/>
        <v>1.5277777777777779E-2</v>
      </c>
      <c r="AP183" s="264">
        <f t="shared" ca="1" si="42"/>
        <v>1.5277777777777779E-2</v>
      </c>
      <c r="AQ183" s="264">
        <f t="shared" ca="1" si="52"/>
        <v>1.5277777777777779E-2</v>
      </c>
      <c r="AR183" s="264">
        <f t="shared" ca="1" si="52"/>
        <v>1.5277777777777779E-2</v>
      </c>
      <c r="AS183" s="264">
        <f t="shared" ca="1" si="45"/>
        <v>1.7187500000000001E-2</v>
      </c>
      <c r="AT183" s="264">
        <f t="shared" ca="1" si="46"/>
        <v>1.5277777777777779E-2</v>
      </c>
      <c r="AU183" s="190"/>
      <c r="AV183" s="190"/>
      <c r="AW183" s="190"/>
      <c r="AX183" s="190"/>
      <c r="AY183" s="190"/>
      <c r="AZ183" s="190"/>
      <c r="BA183" s="190"/>
    </row>
    <row r="184" spans="1:53" s="111" customFormat="1" ht="14.25" x14ac:dyDescent="0.45">
      <c r="A184" s="111">
        <v>4</v>
      </c>
      <c r="B184" s="111">
        <v>403</v>
      </c>
      <c r="C184" s="228" t="s">
        <v>55</v>
      </c>
      <c r="D184" s="228"/>
      <c r="E184" s="186" t="s">
        <v>23</v>
      </c>
      <c r="F184" s="175" t="s">
        <v>180</v>
      </c>
      <c r="G184" s="111" t="s">
        <v>308</v>
      </c>
      <c r="H184" s="219" t="s">
        <v>182</v>
      </c>
      <c r="I184" s="219" t="s">
        <v>288</v>
      </c>
      <c r="J184" s="190">
        <f t="shared" ca="1" si="55"/>
        <v>3.7456336283881446E-2</v>
      </c>
      <c r="K184" s="190">
        <f t="shared" ca="1" si="58"/>
        <v>3.8322529798933448E-2</v>
      </c>
      <c r="L184" s="190">
        <f t="shared" ca="1" si="58"/>
        <v>3.6002874340775211E-2</v>
      </c>
      <c r="M184" s="190">
        <f t="shared" ca="1" si="58"/>
        <v>3.7164365170660983E-2</v>
      </c>
      <c r="N184" s="190">
        <f t="shared" ca="1" si="58"/>
        <v>3.4804746456693937E-2</v>
      </c>
      <c r="O184" s="190">
        <f t="shared" ca="1" si="58"/>
        <v>3.7959381961446569E-2</v>
      </c>
      <c r="P184" s="190">
        <f t="shared" ca="1" si="58"/>
        <v>3.807063356678364E-2</v>
      </c>
      <c r="Q184" s="190">
        <f t="shared" ca="1" si="58"/>
        <v>4.0087197997325123E-2</v>
      </c>
      <c r="R184" s="190">
        <f t="shared" ca="1" si="58"/>
        <v>4.1209729051904349E-2</v>
      </c>
      <c r="S184" s="190">
        <f t="shared" ca="1" si="58"/>
        <v>3.5535103549555434E-2</v>
      </c>
      <c r="T184" s="190">
        <f t="shared" ca="1" si="58"/>
        <v>4.3211793133390318E-2</v>
      </c>
      <c r="U184" s="190">
        <f t="shared" ca="1" si="58"/>
        <v>3.6749511780250647E-2</v>
      </c>
      <c r="V184" s="190">
        <f t="shared" ca="1" si="58"/>
        <v>3.5321501376959642E-2</v>
      </c>
      <c r="W184" s="190">
        <f t="shared" ca="1" si="58"/>
        <v>3.728283724214497E-2</v>
      </c>
      <c r="X184" s="190">
        <f t="shared" ca="1" si="58"/>
        <v>3.8666424246374675E-2</v>
      </c>
      <c r="Y184" s="190">
        <f t="shared" ca="1" si="58"/>
        <v>4.525923450042179E-2</v>
      </c>
      <c r="Z184" s="190">
        <f t="shared" ca="1" si="58"/>
        <v>3.6465180024951166E-2</v>
      </c>
      <c r="AA184" s="190">
        <f t="shared" ca="1" si="58"/>
        <v>3.9634025197390128E-2</v>
      </c>
      <c r="AB184" s="190">
        <f t="shared" ca="1" si="58"/>
        <v>3.7842149375873865E-2</v>
      </c>
      <c r="AC184" s="190">
        <f t="shared" ca="1" si="58"/>
        <v>4.0278727356568095E-2</v>
      </c>
      <c r="AD184" s="190">
        <f t="shared" ca="1" si="58"/>
        <v>3.4945981931717031E-2</v>
      </c>
      <c r="AE184" s="190">
        <f t="shared" ca="1" si="58"/>
        <v>3.8568471339494093E-2</v>
      </c>
      <c r="AF184" s="190">
        <f t="shared" ca="1" si="58"/>
        <v>4.1934640217735811E-2</v>
      </c>
      <c r="AG184" s="190">
        <f t="shared" ca="1" si="58"/>
        <v>3.8339400328397034E-2</v>
      </c>
      <c r="AH184" s="190">
        <f t="shared" ca="1" si="58"/>
        <v>3.5929055696735768E-2</v>
      </c>
      <c r="AI184" s="190">
        <f t="shared" ca="1" si="58"/>
        <v>3.6605647799158321E-2</v>
      </c>
      <c r="AJ184" s="190">
        <f t="shared" ca="1" si="58"/>
        <v>4.1622322517722923E-2</v>
      </c>
      <c r="AK184" s="190">
        <f t="shared" ca="1" si="58"/>
        <v>3.6959243995960747E-2</v>
      </c>
      <c r="AL184" s="190">
        <f t="shared" ca="1" si="58"/>
        <v>3.7516572899091175E-2</v>
      </c>
      <c r="AM184" s="190">
        <f t="shared" ca="1" si="58"/>
        <v>3.8671229971209711E-2</v>
      </c>
      <c r="AN184" s="264">
        <f t="shared" ca="1" si="43"/>
        <v>3.5321501376959642E-2</v>
      </c>
      <c r="AO184" s="264">
        <f t="shared" ca="1" si="44"/>
        <v>3.6465180024951166E-2</v>
      </c>
      <c r="AP184" s="264">
        <f t="shared" ca="1" si="42"/>
        <v>3.6465180024951166E-2</v>
      </c>
      <c r="AQ184" s="264">
        <f t="shared" ca="1" si="52"/>
        <v>3.6465180024951166E-2</v>
      </c>
      <c r="AR184" s="264">
        <f t="shared" ca="1" si="52"/>
        <v>3.6465180024951166E-2</v>
      </c>
      <c r="AS184" s="264">
        <f t="shared" ca="1" si="45"/>
        <v>3.5321501376959642E-2</v>
      </c>
      <c r="AT184" s="264">
        <f t="shared" ca="1" si="46"/>
        <v>3.6465180024951166E-2</v>
      </c>
      <c r="AU184" s="190"/>
      <c r="AV184" s="190"/>
      <c r="AW184" s="190"/>
      <c r="AX184" s="190"/>
      <c r="AY184" s="190"/>
      <c r="AZ184" s="190"/>
      <c r="BA184" s="190"/>
    </row>
    <row r="185" spans="1:53" s="111" customFormat="1" ht="14.25" x14ac:dyDescent="0.45">
      <c r="A185" s="111">
        <v>5</v>
      </c>
      <c r="B185" s="111">
        <f>B184</f>
        <v>403</v>
      </c>
      <c r="C185" s="228"/>
      <c r="D185" s="228"/>
      <c r="E185" s="186" t="s">
        <v>24</v>
      </c>
      <c r="F185" s="175" t="s">
        <v>180</v>
      </c>
      <c r="G185" s="111" t="s">
        <v>308</v>
      </c>
      <c r="H185" s="219" t="s">
        <v>182</v>
      </c>
      <c r="I185" s="219" t="s">
        <v>288</v>
      </c>
      <c r="J185" s="190">
        <f t="shared" ca="1" si="55"/>
        <v>0.36775311987810877</v>
      </c>
      <c r="K185" s="190">
        <f t="shared" ca="1" si="58"/>
        <v>0.37625756529861931</v>
      </c>
      <c r="L185" s="190">
        <f t="shared" ca="1" si="58"/>
        <v>0.35348276625488395</v>
      </c>
      <c r="M185" s="190">
        <f t="shared" ca="1" si="58"/>
        <v>0.36488649440285337</v>
      </c>
      <c r="N185" s="190">
        <f t="shared" ca="1" si="58"/>
        <v>0.34171932884754053</v>
      </c>
      <c r="O185" s="190">
        <f t="shared" ca="1" si="58"/>
        <v>0.37269211380329359</v>
      </c>
      <c r="P185" s="190">
        <f t="shared" ca="1" si="58"/>
        <v>0.37378440229205745</v>
      </c>
      <c r="Q185" s="190">
        <f t="shared" ca="1" si="58"/>
        <v>0.39358339851919216</v>
      </c>
      <c r="R185" s="190">
        <f t="shared" ca="1" si="58"/>
        <v>0.40460461250960639</v>
      </c>
      <c r="S185" s="190">
        <f t="shared" ca="1" si="58"/>
        <v>0.34889010757745337</v>
      </c>
      <c r="T185" s="190">
        <f t="shared" ca="1" si="58"/>
        <v>0.42426124167328677</v>
      </c>
      <c r="U185" s="190">
        <f t="shared" ca="1" si="58"/>
        <v>0.36081338838791538</v>
      </c>
      <c r="V185" s="190">
        <f t="shared" ca="1" si="58"/>
        <v>0.34679292261014921</v>
      </c>
      <c r="W185" s="190">
        <f t="shared" ca="1" si="58"/>
        <v>0.36604967474105959</v>
      </c>
      <c r="X185" s="190">
        <f t="shared" ca="1" si="58"/>
        <v>0.37963398350986044</v>
      </c>
      <c r="Y185" s="190">
        <f t="shared" ca="1" si="58"/>
        <v>0.44436339327686841</v>
      </c>
      <c r="Z185" s="190">
        <f t="shared" ca="1" si="58"/>
        <v>0.35802176751770237</v>
      </c>
      <c r="AA185" s="190">
        <f t="shared" ca="1" si="58"/>
        <v>0.3891340655743758</v>
      </c>
      <c r="AB185" s="190">
        <f t="shared" ca="1" si="58"/>
        <v>0.37154110296312515</v>
      </c>
      <c r="AC185" s="190">
        <f t="shared" ca="1" si="58"/>
        <v>0.39546386859175953</v>
      </c>
      <c r="AD185" s="190">
        <f t="shared" ca="1" si="58"/>
        <v>0.34310600442049444</v>
      </c>
      <c r="AE185" s="190">
        <f t="shared" ca="1" si="58"/>
        <v>0.37867226406048737</v>
      </c>
      <c r="AF185" s="190">
        <f t="shared" ca="1" si="58"/>
        <v>0.41172192213776976</v>
      </c>
      <c r="AG185" s="190">
        <f t="shared" ca="1" si="58"/>
        <v>0.37642320322426182</v>
      </c>
      <c r="AH185" s="190">
        <f t="shared" ca="1" si="58"/>
        <v>0.35275800138613295</v>
      </c>
      <c r="AI185" s="190">
        <f t="shared" ca="1" si="58"/>
        <v>0.35940090566446353</v>
      </c>
      <c r="AJ185" s="190">
        <f t="shared" ca="1" si="58"/>
        <v>0.40865553017400691</v>
      </c>
      <c r="AK185" s="190">
        <f t="shared" ca="1" si="58"/>
        <v>0.36287257741488732</v>
      </c>
      <c r="AL185" s="190">
        <f t="shared" ca="1" si="58"/>
        <v>0.36834453391834976</v>
      </c>
      <c r="AM185" s="190">
        <f t="shared" ca="1" si="58"/>
        <v>0.37968116699005899</v>
      </c>
      <c r="AN185" s="264">
        <f t="shared" ca="1" si="43"/>
        <v>0.34679292261014921</v>
      </c>
      <c r="AO185" s="264">
        <f t="shared" ca="1" si="44"/>
        <v>0.35802176751770237</v>
      </c>
      <c r="AP185" s="264">
        <f t="shared" ca="1" si="42"/>
        <v>0.35802176751770237</v>
      </c>
      <c r="AQ185" s="264">
        <f t="shared" ca="1" si="52"/>
        <v>0.35802176751770237</v>
      </c>
      <c r="AR185" s="264">
        <f t="shared" ca="1" si="52"/>
        <v>0.35802176751770237</v>
      </c>
      <c r="AS185" s="264">
        <f t="shared" ca="1" si="45"/>
        <v>0.34679292261014921</v>
      </c>
      <c r="AT185" s="264">
        <f t="shared" ca="1" si="46"/>
        <v>0.35802176751770237</v>
      </c>
      <c r="AU185" s="190"/>
      <c r="AV185" s="190"/>
      <c r="AW185" s="190"/>
      <c r="AX185" s="190"/>
      <c r="AY185" s="190"/>
      <c r="AZ185" s="190"/>
      <c r="BA185" s="190"/>
    </row>
    <row r="186" spans="1:53" s="111" customFormat="1" ht="14.25" x14ac:dyDescent="0.45">
      <c r="A186" s="111">
        <v>6</v>
      </c>
      <c r="B186" s="111">
        <f t="shared" ref="B186:B195" si="59">B185</f>
        <v>403</v>
      </c>
      <c r="C186" s="228"/>
      <c r="D186" s="228"/>
      <c r="E186" s="186" t="s">
        <v>25</v>
      </c>
      <c r="F186" s="175" t="s">
        <v>180</v>
      </c>
      <c r="G186" s="111" t="s">
        <v>308</v>
      </c>
      <c r="H186" s="219" t="s">
        <v>182</v>
      </c>
      <c r="I186" s="219" t="s">
        <v>288</v>
      </c>
      <c r="J186" s="190">
        <f t="shared" ca="1" si="55"/>
        <v>3.4051214803528592E-3</v>
      </c>
      <c r="K186" s="190">
        <f t="shared" ca="1" si="58"/>
        <v>3.4838663453575862E-3</v>
      </c>
      <c r="L186" s="190">
        <f t="shared" ca="1" si="58"/>
        <v>3.2729885764341106E-3</v>
      </c>
      <c r="M186" s="190">
        <f t="shared" ca="1" si="58"/>
        <v>3.3785786518782716E-3</v>
      </c>
      <c r="N186" s="190">
        <f t="shared" ca="1" si="58"/>
        <v>3.1640678596994492E-3</v>
      </c>
      <c r="O186" s="190">
        <f t="shared" ca="1" si="58"/>
        <v>3.4508529055860518E-3</v>
      </c>
      <c r="P186" s="190">
        <f t="shared" ca="1" si="58"/>
        <v>3.4609666878894214E-3</v>
      </c>
      <c r="Q186" s="190">
        <f t="shared" ca="1" si="58"/>
        <v>3.6442907270295569E-3</v>
      </c>
      <c r="R186" s="190">
        <f t="shared" ca="1" si="58"/>
        <v>3.7463390047185775E-3</v>
      </c>
      <c r="S186" s="190">
        <f t="shared" ca="1" si="58"/>
        <v>3.2304639590504942E-3</v>
      </c>
      <c r="T186" s="190">
        <f t="shared" ca="1" si="58"/>
        <v>3.9283448303082105E-3</v>
      </c>
      <c r="U186" s="190">
        <f t="shared" ca="1" si="58"/>
        <v>3.3408647072955128E-3</v>
      </c>
      <c r="V186" s="190">
        <f t="shared" ca="1" si="58"/>
        <v>3.2110455797236042E-3</v>
      </c>
      <c r="W186" s="190">
        <f t="shared" ca="1" si="58"/>
        <v>3.3893488401949968E-3</v>
      </c>
      <c r="X186" s="190">
        <f t="shared" ca="1" si="58"/>
        <v>3.5151294769431522E-3</v>
      </c>
      <c r="Y186" s="190">
        <f t="shared" ca="1" si="58"/>
        <v>4.1144758636747075E-3</v>
      </c>
      <c r="Z186" s="190">
        <f t="shared" ca="1" si="58"/>
        <v>3.3150163659046513E-3</v>
      </c>
      <c r="AA186" s="190">
        <f t="shared" ca="1" si="58"/>
        <v>3.6030931997627388E-3</v>
      </c>
      <c r="AB186" s="190">
        <f t="shared" ca="1" si="58"/>
        <v>3.4401953978067147E-3</v>
      </c>
      <c r="AC186" s="190">
        <f t="shared" ca="1" si="58"/>
        <v>3.6617024869607362E-3</v>
      </c>
      <c r="AD186" s="190">
        <f t="shared" ca="1" si="58"/>
        <v>3.1769074483379116E-3</v>
      </c>
      <c r="AE186" s="190">
        <f t="shared" ca="1" si="58"/>
        <v>3.5062246672267353E-3</v>
      </c>
      <c r="AF186" s="190">
        <f t="shared" ca="1" si="58"/>
        <v>3.8122400197941647E-3</v>
      </c>
      <c r="AG186" s="190">
        <f t="shared" ca="1" si="58"/>
        <v>3.4854000298542758E-3</v>
      </c>
      <c r="AH186" s="190">
        <f t="shared" ca="1" si="58"/>
        <v>3.2662777906123418E-3</v>
      </c>
      <c r="AI186" s="190">
        <f t="shared" ca="1" si="58"/>
        <v>3.3277861635598481E-3</v>
      </c>
      <c r="AJ186" s="190">
        <f t="shared" ca="1" si="58"/>
        <v>3.7838475016111748E-3</v>
      </c>
      <c r="AK186" s="190">
        <f t="shared" ca="1" si="58"/>
        <v>3.3599312723600677E-3</v>
      </c>
      <c r="AL186" s="190">
        <f t="shared" ca="1" si="58"/>
        <v>3.4105975362810166E-3</v>
      </c>
      <c r="AM186" s="190">
        <f t="shared" ca="1" si="58"/>
        <v>3.5155663610190644E-3</v>
      </c>
      <c r="AN186" s="264">
        <f t="shared" ca="1" si="43"/>
        <v>3.2110455797236042E-3</v>
      </c>
      <c r="AO186" s="264">
        <f t="shared" ca="1" si="44"/>
        <v>3.3150163659046513E-3</v>
      </c>
      <c r="AP186" s="264">
        <f t="shared" ca="1" si="42"/>
        <v>3.3150163659046513E-3</v>
      </c>
      <c r="AQ186" s="264">
        <f t="shared" ca="1" si="52"/>
        <v>3.3150163659046513E-3</v>
      </c>
      <c r="AR186" s="264">
        <f t="shared" ca="1" si="52"/>
        <v>3.3150163659046513E-3</v>
      </c>
      <c r="AS186" s="264">
        <f t="shared" ca="1" si="45"/>
        <v>3.2110455797236042E-3</v>
      </c>
      <c r="AT186" s="264">
        <f t="shared" ca="1" si="46"/>
        <v>3.3150163659046513E-3</v>
      </c>
      <c r="AU186" s="190"/>
      <c r="AV186" s="190"/>
      <c r="AW186" s="190"/>
      <c r="AX186" s="190"/>
      <c r="AY186" s="190"/>
      <c r="AZ186" s="190"/>
      <c r="BA186" s="190"/>
    </row>
    <row r="187" spans="1:53" s="111" customFormat="1" ht="14.25" x14ac:dyDescent="0.45">
      <c r="A187" s="111">
        <v>7</v>
      </c>
      <c r="B187" s="111">
        <f t="shared" si="59"/>
        <v>403</v>
      </c>
      <c r="C187" s="228"/>
      <c r="D187" s="228"/>
      <c r="E187" s="186" t="s">
        <v>26</v>
      </c>
      <c r="F187" s="175" t="s">
        <v>180</v>
      </c>
      <c r="G187" s="111" t="s">
        <v>308</v>
      </c>
      <c r="H187" s="219" t="s">
        <v>182</v>
      </c>
      <c r="I187" s="219" t="s">
        <v>288</v>
      </c>
      <c r="J187" s="190">
        <f t="shared" ca="1" si="55"/>
        <v>1.6417236825880664E-2</v>
      </c>
      <c r="K187" s="190">
        <f t="shared" ca="1" si="58"/>
        <v>1.6090214734869424E-2</v>
      </c>
      <c r="L187" s="190">
        <f t="shared" ca="1" si="58"/>
        <v>1.6972785623700713E-2</v>
      </c>
      <c r="M187" s="190">
        <f t="shared" ca="1" si="58"/>
        <v>1.6528205380947132E-2</v>
      </c>
      <c r="N187" s="190">
        <f t="shared" ca="1" si="58"/>
        <v>1.7435715914593496E-2</v>
      </c>
      <c r="O187" s="190">
        <f t="shared" ca="1" si="58"/>
        <v>1.6226896681030036E-2</v>
      </c>
      <c r="P187" s="190">
        <f t="shared" ca="1" si="58"/>
        <v>1.6184956461731875E-2</v>
      </c>
      <c r="Q187" s="190">
        <f t="shared" ca="1" si="58"/>
        <v>1.5436378141068918E-2</v>
      </c>
      <c r="R187" s="190">
        <f t="shared" ca="1" si="58"/>
        <v>1.5031595840319063E-2</v>
      </c>
      <c r="S187" s="190">
        <f t="shared" ca="1" si="58"/>
        <v>1.7153063593756984E-2</v>
      </c>
      <c r="T187" s="190">
        <f t="shared" ca="1" si="58"/>
        <v>1.4339864994004841E-2</v>
      </c>
      <c r="U187" s="190">
        <f t="shared" ca="1" si="58"/>
        <v>1.6686450970529922E-2</v>
      </c>
      <c r="V187" s="190">
        <f t="shared" ca="1" si="58"/>
        <v>1.7235588969863689E-2</v>
      </c>
      <c r="W187" s="190">
        <f t="shared" ca="1" si="58"/>
        <v>1.6483136350390368E-2</v>
      </c>
      <c r="X187" s="190">
        <f t="shared" ca="1" si="58"/>
        <v>1.5961386681171533E-2</v>
      </c>
      <c r="Y187" s="190">
        <f t="shared" ca="1" si="58"/>
        <v>1.3692632393646181E-2</v>
      </c>
      <c r="Z187" s="190">
        <f t="shared" ca="1" si="58"/>
        <v>1.6795271624670861E-2</v>
      </c>
      <c r="AA187" s="190">
        <f t="shared" ca="1" si="58"/>
        <v>1.5602456814904825E-2</v>
      </c>
      <c r="AB187" s="190">
        <f t="shared" ca="1" si="58"/>
        <v>1.62711538478311E-2</v>
      </c>
      <c r="AC187" s="190">
        <f t="shared" ca="1" si="58"/>
        <v>1.5366618435688839E-2</v>
      </c>
      <c r="AD187" s="190">
        <f t="shared" ca="1" si="58"/>
        <v>1.7380954871204508E-2</v>
      </c>
      <c r="AE187" s="190">
        <f t="shared" ca="1" si="58"/>
        <v>1.5998018667411743E-2</v>
      </c>
      <c r="AF187" s="190">
        <f t="shared" ca="1" si="58"/>
        <v>1.4776055290308558E-2</v>
      </c>
      <c r="AG187" s="190">
        <f t="shared" ca="1" si="58"/>
        <v>1.6083880649246745E-2</v>
      </c>
      <c r="AH187" s="190">
        <f t="shared" ca="1" si="58"/>
        <v>1.7001192528831879E-2</v>
      </c>
      <c r="AI187" s="190">
        <f t="shared" ca="1" si="58"/>
        <v>1.6741475822664911E-2</v>
      </c>
      <c r="AJ187" s="190">
        <f t="shared" ca="1" si="58"/>
        <v>1.4885524867212143E-2</v>
      </c>
      <c r="AK187" s="190">
        <f t="shared" ca="1" si="58"/>
        <v>1.6606367504829016E-2</v>
      </c>
      <c r="AL187" s="190">
        <f t="shared" ca="1" si="58"/>
        <v>1.6394386647052603E-2</v>
      </c>
      <c r="AM187" s="190">
        <f t="shared" ca="1" si="58"/>
        <v>1.5959590772273671E-2</v>
      </c>
      <c r="AN187" s="264">
        <f t="shared" ca="1" si="43"/>
        <v>1.7235588969863689E-2</v>
      </c>
      <c r="AO187" s="264">
        <f t="shared" ca="1" si="44"/>
        <v>1.6795271624670861E-2</v>
      </c>
      <c r="AP187" s="264">
        <f t="shared" ca="1" si="42"/>
        <v>1.6795271624670861E-2</v>
      </c>
      <c r="AQ187" s="264">
        <f t="shared" ca="1" si="52"/>
        <v>1.6795271624670861E-2</v>
      </c>
      <c r="AR187" s="264">
        <f t="shared" ca="1" si="52"/>
        <v>1.6795271624670861E-2</v>
      </c>
      <c r="AS187" s="264">
        <f t="shared" ca="1" si="45"/>
        <v>1.7235588969863689E-2</v>
      </c>
      <c r="AT187" s="264">
        <f t="shared" ca="1" si="46"/>
        <v>1.6795271624670861E-2</v>
      </c>
      <c r="AU187" s="190"/>
      <c r="AV187" s="190"/>
      <c r="AW187" s="190"/>
      <c r="AX187" s="190"/>
      <c r="AY187" s="190"/>
      <c r="AZ187" s="190"/>
      <c r="BA187" s="190"/>
    </row>
    <row r="188" spans="1:53" s="111" customFormat="1" ht="14.25" x14ac:dyDescent="0.45">
      <c r="A188" s="111">
        <v>8</v>
      </c>
      <c r="B188" s="111">
        <f t="shared" si="59"/>
        <v>403</v>
      </c>
      <c r="C188" s="228"/>
      <c r="D188" s="228"/>
      <c r="E188" s="186" t="s">
        <v>27</v>
      </c>
      <c r="F188" s="175" t="s">
        <v>180</v>
      </c>
      <c r="G188" s="111" t="s">
        <v>308</v>
      </c>
      <c r="H188" s="219" t="s">
        <v>182</v>
      </c>
      <c r="I188" s="219" t="s">
        <v>288</v>
      </c>
      <c r="J188" s="190">
        <f t="shared" ca="1" si="55"/>
        <v>0.16118741610864651</v>
      </c>
      <c r="K188" s="190">
        <f t="shared" ca="1" si="58"/>
        <v>0.15797665376053616</v>
      </c>
      <c r="L188" s="190">
        <f t="shared" ca="1" si="58"/>
        <v>0.16664189521451608</v>
      </c>
      <c r="M188" s="190">
        <f t="shared" ca="1" si="58"/>
        <v>0.16227692555839004</v>
      </c>
      <c r="N188" s="190">
        <f t="shared" ca="1" si="58"/>
        <v>0.17118702897964524</v>
      </c>
      <c r="O188" s="190">
        <f t="shared" ca="1" si="58"/>
        <v>0.15931862195920399</v>
      </c>
      <c r="P188" s="190">
        <f t="shared" ca="1" si="58"/>
        <v>0.15890684526064022</v>
      </c>
      <c r="Q188" s="190">
        <f t="shared" ca="1" si="58"/>
        <v>0.1515571672032221</v>
      </c>
      <c r="R188" s="190">
        <f t="shared" ca="1" si="58"/>
        <v>0.14758294097767807</v>
      </c>
      <c r="S188" s="190">
        <f t="shared" ca="1" si="58"/>
        <v>0.16841189710234131</v>
      </c>
      <c r="T188" s="190">
        <f t="shared" ca="1" si="58"/>
        <v>0.14079140175932026</v>
      </c>
      <c r="U188" s="190">
        <f t="shared" ca="1" si="58"/>
        <v>0.16383060952883924</v>
      </c>
      <c r="V188" s="190">
        <f t="shared" ca="1" si="58"/>
        <v>0.16922214624957077</v>
      </c>
      <c r="W188" s="190">
        <f t="shared" ca="1" si="58"/>
        <v>0.1618344296220145</v>
      </c>
      <c r="X188" s="190">
        <f t="shared" ca="1" si="58"/>
        <v>0.15671179650604777</v>
      </c>
      <c r="Y188" s="190">
        <f t="shared" ca="1" si="58"/>
        <v>0.13443675441034433</v>
      </c>
      <c r="Z188" s="190">
        <f t="shared" ca="1" si="58"/>
        <v>0.16489903049676846</v>
      </c>
      <c r="AA188" s="190">
        <f t="shared" ca="1" si="58"/>
        <v>0.15318775781906555</v>
      </c>
      <c r="AB188" s="190">
        <f t="shared" ca="1" si="58"/>
        <v>0.15975314686961442</v>
      </c>
      <c r="AC188" s="190">
        <f t="shared" ca="1" si="58"/>
        <v>0.15087225373221769</v>
      </c>
      <c r="AD188" s="190">
        <f t="shared" ca="1" si="58"/>
        <v>0.1706493750990988</v>
      </c>
      <c r="AE188" s="190">
        <f t="shared" ca="1" si="58"/>
        <v>0.15707145600731531</v>
      </c>
      <c r="AF188" s="190">
        <f t="shared" ca="1" si="58"/>
        <v>0.14507399739575674</v>
      </c>
      <c r="AG188" s="190">
        <f t="shared" ca="1" si="58"/>
        <v>0.15791446455624078</v>
      </c>
      <c r="AH188" s="190">
        <f t="shared" ca="1" si="58"/>
        <v>0.16692079937398571</v>
      </c>
      <c r="AI188" s="190">
        <f t="shared" ca="1" si="58"/>
        <v>0.16437085353161912</v>
      </c>
      <c r="AJ188" s="190">
        <f t="shared" ca="1" si="58"/>
        <v>0.1461487896053556</v>
      </c>
      <c r="AK188" s="190">
        <f t="shared" ca="1" si="58"/>
        <v>0.16304433550195763</v>
      </c>
      <c r="AL188" s="190">
        <f t="shared" ca="1" si="58"/>
        <v>0.16096306889833462</v>
      </c>
      <c r="AM188" s="190">
        <f t="shared" ca="1" si="58"/>
        <v>0.15669416394595967</v>
      </c>
      <c r="AN188" s="264">
        <f t="shared" ca="1" si="43"/>
        <v>0.16922214624957077</v>
      </c>
      <c r="AO188" s="264">
        <f t="shared" ca="1" si="44"/>
        <v>0.16489903049676846</v>
      </c>
      <c r="AP188" s="264">
        <f t="shared" ca="1" si="42"/>
        <v>0.16489903049676846</v>
      </c>
      <c r="AQ188" s="264">
        <f t="shared" ca="1" si="52"/>
        <v>0.16489903049676846</v>
      </c>
      <c r="AR188" s="264">
        <f t="shared" ca="1" si="52"/>
        <v>0.16489903049676846</v>
      </c>
      <c r="AS188" s="264">
        <f t="shared" ca="1" si="45"/>
        <v>0.16922214624957077</v>
      </c>
      <c r="AT188" s="264">
        <f t="shared" ca="1" si="46"/>
        <v>0.16489903049676846</v>
      </c>
      <c r="AU188" s="190"/>
      <c r="AV188" s="190"/>
      <c r="AW188" s="190"/>
      <c r="AX188" s="190"/>
      <c r="AY188" s="190"/>
      <c r="AZ188" s="190"/>
      <c r="BA188" s="190"/>
    </row>
    <row r="189" spans="1:53" s="111" customFormat="1" ht="14.25" x14ac:dyDescent="0.45">
      <c r="A189" s="111">
        <v>9</v>
      </c>
      <c r="B189" s="111">
        <f t="shared" si="59"/>
        <v>403</v>
      </c>
      <c r="C189" s="228"/>
      <c r="D189" s="228"/>
      <c r="E189" s="186" t="s">
        <v>28</v>
      </c>
      <c r="F189" s="175" t="s">
        <v>180</v>
      </c>
      <c r="G189" s="111" t="s">
        <v>308</v>
      </c>
      <c r="H189" s="219" t="s">
        <v>182</v>
      </c>
      <c r="I189" s="219" t="s">
        <v>288</v>
      </c>
      <c r="J189" s="190">
        <f t="shared" ca="1" si="55"/>
        <v>1.4924760750800606E-3</v>
      </c>
      <c r="K189" s="190">
        <f t="shared" ca="1" si="58"/>
        <v>1.4627467940790386E-3</v>
      </c>
      <c r="L189" s="190">
        <f t="shared" ca="1" si="58"/>
        <v>1.5429805112455192E-3</v>
      </c>
      <c r="M189" s="190">
        <f t="shared" ca="1" si="58"/>
        <v>1.5025641255406487E-3</v>
      </c>
      <c r="N189" s="190">
        <f t="shared" ca="1" si="58"/>
        <v>1.585065083144863E-3</v>
      </c>
      <c r="O189" s="190">
        <f t="shared" ca="1" si="58"/>
        <v>1.4751724255481851E-3</v>
      </c>
      <c r="P189" s="190">
        <f t="shared" ca="1" si="58"/>
        <v>1.4713596783392613E-3</v>
      </c>
      <c r="Q189" s="190">
        <f t="shared" ca="1" si="58"/>
        <v>1.4033071037335382E-3</v>
      </c>
      <c r="R189" s="190">
        <f t="shared" ca="1" si="58"/>
        <v>1.3665087127562785E-3</v>
      </c>
      <c r="S189" s="190">
        <f t="shared" ca="1" si="58"/>
        <v>1.5593694176142714E-3</v>
      </c>
      <c r="T189" s="190">
        <f t="shared" ca="1" si="58"/>
        <v>1.3036240903640764E-3</v>
      </c>
      <c r="U189" s="190">
        <f t="shared" ca="1" si="58"/>
        <v>1.516950088229993E-3</v>
      </c>
      <c r="V189" s="190">
        <f t="shared" ca="1" si="58"/>
        <v>1.5668717245330627E-3</v>
      </c>
      <c r="W189" s="190">
        <f t="shared" ca="1" si="58"/>
        <v>1.4984669409445789E-3</v>
      </c>
      <c r="X189" s="190">
        <f t="shared" ca="1" si="58"/>
        <v>1.4510351528337756E-3</v>
      </c>
      <c r="Y189" s="190">
        <f t="shared" ca="1" si="58"/>
        <v>1.2447847630587439E-3</v>
      </c>
      <c r="Z189" s="190">
        <f t="shared" ca="1" si="58"/>
        <v>1.5268428749700782E-3</v>
      </c>
      <c r="AA189" s="190">
        <f t="shared" ca="1" si="58"/>
        <v>1.4184051649913476E-3</v>
      </c>
      <c r="AB189" s="190">
        <f t="shared" ca="1" si="58"/>
        <v>1.479195804348282E-3</v>
      </c>
      <c r="AC189" s="190">
        <f t="shared" ca="1" si="58"/>
        <v>1.396965312335349E-3</v>
      </c>
      <c r="AD189" s="190">
        <f t="shared" ca="1" si="58"/>
        <v>1.580086806473137E-3</v>
      </c>
      <c r="AE189" s="190">
        <f t="shared" ca="1" si="58"/>
        <v>1.4543653334010676E-3</v>
      </c>
      <c r="AF189" s="190">
        <f t="shared" ca="1" si="58"/>
        <v>1.3432777536644144E-3</v>
      </c>
      <c r="AG189" s="190">
        <f t="shared" ca="1" si="58"/>
        <v>1.4621709681133404E-3</v>
      </c>
      <c r="AH189" s="190">
        <f t="shared" ca="1" si="58"/>
        <v>1.5455629571665343E-3</v>
      </c>
      <c r="AI189" s="190">
        <f t="shared" ca="1" si="58"/>
        <v>1.5219523475149921E-3</v>
      </c>
      <c r="AJ189" s="190">
        <f t="shared" ca="1" si="58"/>
        <v>1.3532295333829221E-3</v>
      </c>
      <c r="AK189" s="190">
        <f t="shared" ca="1" si="58"/>
        <v>1.509669773166274E-3</v>
      </c>
      <c r="AL189" s="190">
        <f t="shared" ca="1" si="58"/>
        <v>1.4903987860956911E-3</v>
      </c>
      <c r="AM189" s="190">
        <f t="shared" ca="1" si="58"/>
        <v>1.4508718883885154E-3</v>
      </c>
      <c r="AN189" s="264">
        <f t="shared" ca="1" si="43"/>
        <v>1.5668717245330627E-3</v>
      </c>
      <c r="AO189" s="264">
        <f t="shared" ca="1" si="44"/>
        <v>1.5268428749700782E-3</v>
      </c>
      <c r="AP189" s="264">
        <f t="shared" ca="1" si="42"/>
        <v>1.5268428749700782E-3</v>
      </c>
      <c r="AQ189" s="264">
        <f t="shared" ca="1" si="52"/>
        <v>1.5268428749700782E-3</v>
      </c>
      <c r="AR189" s="264">
        <f t="shared" ca="1" si="52"/>
        <v>1.5268428749700782E-3</v>
      </c>
      <c r="AS189" s="264">
        <f t="shared" ca="1" si="45"/>
        <v>1.5668717245330627E-3</v>
      </c>
      <c r="AT189" s="264">
        <f t="shared" ca="1" si="46"/>
        <v>1.5268428749700782E-3</v>
      </c>
      <c r="AU189" s="190"/>
      <c r="AV189" s="190"/>
      <c r="AW189" s="190"/>
      <c r="AX189" s="190"/>
      <c r="AY189" s="190"/>
      <c r="AZ189" s="190"/>
      <c r="BA189" s="190"/>
    </row>
    <row r="190" spans="1:53" s="111" customFormat="1" ht="14.25" x14ac:dyDescent="0.45">
      <c r="A190" s="111">
        <v>10</v>
      </c>
      <c r="B190" s="111">
        <f t="shared" si="59"/>
        <v>403</v>
      </c>
      <c r="C190" s="228"/>
      <c r="D190" s="228"/>
      <c r="E190" s="186" t="s">
        <v>29</v>
      </c>
      <c r="F190" s="175" t="s">
        <v>180</v>
      </c>
      <c r="G190" s="111" t="s">
        <v>308</v>
      </c>
      <c r="H190" s="219" t="s">
        <v>182</v>
      </c>
      <c r="I190" s="219" t="s">
        <v>288</v>
      </c>
      <c r="J190" s="190">
        <f t="shared" ca="1" si="55"/>
        <v>1.7018926754452046E-2</v>
      </c>
      <c r="K190" s="190">
        <f t="shared" ca="1" si="58"/>
        <v>1.6275676110078522E-2</v>
      </c>
      <c r="L190" s="190">
        <f t="shared" ca="1" si="58"/>
        <v>1.8263906968129972E-2</v>
      </c>
      <c r="M190" s="190">
        <f t="shared" ca="1" si="58"/>
        <v>1.7269218743183455E-2</v>
      </c>
      <c r="N190" s="190">
        <f t="shared" ca="1" si="58"/>
        <v>1.9288610323303045E-2</v>
      </c>
      <c r="O190" s="190">
        <f t="shared" ca="1" si="58"/>
        <v>1.6587417212035483E-2</v>
      </c>
      <c r="P190" s="190">
        <f t="shared" ca="1" si="58"/>
        <v>1.6491936149281714E-2</v>
      </c>
      <c r="Q190" s="190">
        <f t="shared" ref="K190:AM195" ca="1" si="60">INDIRECT(ADDRESS($B190,$A190,,,Q$3))</f>
        <v>1.475738216223637E-2</v>
      </c>
      <c r="R190" s="190">
        <f t="shared" ca="1" si="60"/>
        <v>1.3787775251805724E-2</v>
      </c>
      <c r="S190" s="190">
        <f t="shared" ca="1" si="60"/>
        <v>1.8664112695556741E-2</v>
      </c>
      <c r="T190" s="190">
        <f t="shared" ca="1" si="60"/>
        <v>1.2047601983568596E-2</v>
      </c>
      <c r="U190" s="190">
        <f t="shared" ca="1" si="60"/>
        <v>1.7624668083806236E-2</v>
      </c>
      <c r="V190" s="190">
        <f t="shared" ca="1" si="60"/>
        <v>1.8846798442433629E-2</v>
      </c>
      <c r="W190" s="190">
        <f t="shared" ca="1" si="60"/>
        <v>1.7167672039808658E-2</v>
      </c>
      <c r="X190" s="190">
        <f t="shared" ca="1" si="60"/>
        <v>1.5980264130100841E-2</v>
      </c>
      <c r="Y190" s="190">
        <f t="shared" ca="1" si="60"/>
        <v>1.024487383019205E-2</v>
      </c>
      <c r="Z190" s="190">
        <f t="shared" ca="1" si="60"/>
        <v>1.7868170317294822E-2</v>
      </c>
      <c r="AA190" s="190">
        <f t="shared" ca="1" si="60"/>
        <v>1.5147899322724208E-2</v>
      </c>
      <c r="AB190" s="190">
        <f t="shared" ca="1" si="60"/>
        <v>1.6688011212418634E-2</v>
      </c>
      <c r="AC190" s="190">
        <f t="shared" ca="1" si="60"/>
        <v>1.4592186135070505E-2</v>
      </c>
      <c r="AD190" s="190">
        <f t="shared" ca="1" si="60"/>
        <v>1.9167877534234854E-2</v>
      </c>
      <c r="AE190" s="190">
        <f t="shared" ca="1" si="60"/>
        <v>1.6064428170205591E-2</v>
      </c>
      <c r="AF190" s="190">
        <f t="shared" ca="1" si="60"/>
        <v>1.3159549408450693E-2</v>
      </c>
      <c r="AG190" s="190">
        <f t="shared" ca="1" si="60"/>
        <v>1.6261188636994155E-2</v>
      </c>
      <c r="AH190" s="190">
        <f t="shared" ca="1" si="60"/>
        <v>1.8327076576613626E-2</v>
      </c>
      <c r="AI190" s="190">
        <f t="shared" ca="1" si="60"/>
        <v>1.7747884673292611E-2</v>
      </c>
      <c r="AJ190" s="190">
        <f t="shared" ca="1" si="60"/>
        <v>1.3430436462935024E-2</v>
      </c>
      <c r="AK190" s="190">
        <f t="shared" ca="1" si="60"/>
        <v>1.7444993922356763E-2</v>
      </c>
      <c r="AL190" s="190">
        <f t="shared" ca="1" si="60"/>
        <v>1.6967274911385929E-2</v>
      </c>
      <c r="AM190" s="190">
        <f t="shared" ca="1" si="60"/>
        <v>1.5976134475627363E-2</v>
      </c>
      <c r="AN190" s="264">
        <f t="shared" ca="1" si="43"/>
        <v>1.8846798442433629E-2</v>
      </c>
      <c r="AO190" s="264">
        <f t="shared" ca="1" si="44"/>
        <v>1.7868170317294822E-2</v>
      </c>
      <c r="AP190" s="264">
        <f t="shared" ca="1" si="42"/>
        <v>1.7868170317294822E-2</v>
      </c>
      <c r="AQ190" s="264">
        <f t="shared" ca="1" si="52"/>
        <v>1.7868170317294822E-2</v>
      </c>
      <c r="AR190" s="264">
        <f t="shared" ca="1" si="52"/>
        <v>1.7868170317294822E-2</v>
      </c>
      <c r="AS190" s="264">
        <f t="shared" ca="1" si="45"/>
        <v>1.8846798442433629E-2</v>
      </c>
      <c r="AT190" s="264">
        <f t="shared" ca="1" si="46"/>
        <v>1.7868170317294822E-2</v>
      </c>
      <c r="AU190" s="190"/>
      <c r="AV190" s="190"/>
      <c r="AW190" s="190"/>
      <c r="AX190" s="190"/>
      <c r="AY190" s="190"/>
      <c r="AZ190" s="190"/>
      <c r="BA190" s="190"/>
    </row>
    <row r="191" spans="1:53" s="111" customFormat="1" ht="14.25" x14ac:dyDescent="0.45">
      <c r="A191" s="111">
        <v>11</v>
      </c>
      <c r="B191" s="111">
        <f t="shared" si="59"/>
        <v>403</v>
      </c>
      <c r="C191" s="228"/>
      <c r="D191" s="228"/>
      <c r="E191" s="186" t="s">
        <v>30</v>
      </c>
      <c r="F191" s="175" t="s">
        <v>180</v>
      </c>
      <c r="G191" s="111" t="s">
        <v>308</v>
      </c>
      <c r="H191" s="219" t="s">
        <v>182</v>
      </c>
      <c r="I191" s="219" t="s">
        <v>288</v>
      </c>
      <c r="J191" s="190">
        <f t="shared" ca="1" si="55"/>
        <v>0.16709491722552919</v>
      </c>
      <c r="K191" s="190">
        <f t="shared" ca="1" si="60"/>
        <v>0.15979754726258913</v>
      </c>
      <c r="L191" s="190">
        <f t="shared" ca="1" si="60"/>
        <v>0.17931835932345791</v>
      </c>
      <c r="M191" s="190">
        <f t="shared" ca="1" si="60"/>
        <v>0.1695523294785285</v>
      </c>
      <c r="N191" s="190">
        <f t="shared" ca="1" si="60"/>
        <v>0.18937908317424812</v>
      </c>
      <c r="O191" s="190">
        <f t="shared" ca="1" si="60"/>
        <v>0.16285827808180292</v>
      </c>
      <c r="P191" s="190">
        <f t="shared" ca="1" si="60"/>
        <v>0.16192082764749322</v>
      </c>
      <c r="Q191" s="190">
        <f t="shared" ca="1" si="60"/>
        <v>0.14489066122922981</v>
      </c>
      <c r="R191" s="190">
        <f t="shared" ca="1" si="60"/>
        <v>0.13537088429045621</v>
      </c>
      <c r="S191" s="190">
        <f t="shared" ca="1" si="60"/>
        <v>0.18324765192001163</v>
      </c>
      <c r="T191" s="190">
        <f t="shared" ca="1" si="60"/>
        <v>0.11828554674776438</v>
      </c>
      <c r="U191" s="190">
        <f t="shared" ca="1" si="60"/>
        <v>0.1730421957319157</v>
      </c>
      <c r="V191" s="190">
        <f t="shared" ca="1" si="60"/>
        <v>0.18504129379843925</v>
      </c>
      <c r="W191" s="190">
        <f t="shared" ca="1" si="60"/>
        <v>0.16855532548175775</v>
      </c>
      <c r="X191" s="190">
        <f t="shared" ca="1" si="60"/>
        <v>0.15689713873189917</v>
      </c>
      <c r="Y191" s="190">
        <f t="shared" ca="1" si="60"/>
        <v>0.1005860339691583</v>
      </c>
      <c r="Z191" s="190">
        <f t="shared" ca="1" si="60"/>
        <v>0.17543294493344003</v>
      </c>
      <c r="AA191" s="190">
        <f t="shared" ca="1" si="60"/>
        <v>0.14872482971401949</v>
      </c>
      <c r="AB191" s="190">
        <f t="shared" ca="1" si="60"/>
        <v>0.16384592826738295</v>
      </c>
      <c r="AC191" s="190">
        <f t="shared" ca="1" si="60"/>
        <v>0.14326873659887404</v>
      </c>
      <c r="AD191" s="190">
        <f t="shared" ca="1" si="60"/>
        <v>0.18819370669976038</v>
      </c>
      <c r="AE191" s="190">
        <f t="shared" ca="1" si="60"/>
        <v>0.15772347658020033</v>
      </c>
      <c r="AF191" s="190">
        <f t="shared" ca="1" si="60"/>
        <v>0.12920284873751589</v>
      </c>
      <c r="AG191" s="190">
        <f t="shared" ca="1" si="60"/>
        <v>0.15965530661776078</v>
      </c>
      <c r="AH191" s="190">
        <f t="shared" ca="1" si="60"/>
        <v>0.17993857002493377</v>
      </c>
      <c r="AI191" s="190">
        <f t="shared" ca="1" si="60"/>
        <v>0.17425195861050927</v>
      </c>
      <c r="AJ191" s="190">
        <f t="shared" ca="1" si="60"/>
        <v>0.13186246709063479</v>
      </c>
      <c r="AK191" s="190">
        <f t="shared" ca="1" si="60"/>
        <v>0.17127812214677549</v>
      </c>
      <c r="AL191" s="190">
        <f t="shared" ca="1" si="60"/>
        <v>0.16658779003906182</v>
      </c>
      <c r="AM191" s="190">
        <f t="shared" ca="1" si="60"/>
        <v>0.1568565930334323</v>
      </c>
      <c r="AN191" s="264">
        <f t="shared" ca="1" si="43"/>
        <v>0.18504129379843925</v>
      </c>
      <c r="AO191" s="264">
        <f t="shared" ca="1" si="44"/>
        <v>0.17543294493344003</v>
      </c>
      <c r="AP191" s="264">
        <f t="shared" ca="1" si="42"/>
        <v>0.17543294493344003</v>
      </c>
      <c r="AQ191" s="264">
        <f t="shared" ca="1" si="52"/>
        <v>0.17543294493344003</v>
      </c>
      <c r="AR191" s="264">
        <f t="shared" ca="1" si="52"/>
        <v>0.17543294493344003</v>
      </c>
      <c r="AS191" s="264">
        <f t="shared" ca="1" si="45"/>
        <v>0.18504129379843925</v>
      </c>
      <c r="AT191" s="264">
        <f t="shared" ca="1" si="46"/>
        <v>0.17543294493344003</v>
      </c>
      <c r="AU191" s="190"/>
      <c r="AV191" s="190"/>
      <c r="AW191" s="190"/>
      <c r="AX191" s="190"/>
      <c r="AY191" s="190"/>
      <c r="AZ191" s="190"/>
      <c r="BA191" s="190"/>
    </row>
    <row r="192" spans="1:53" s="111" customFormat="1" ht="14.25" x14ac:dyDescent="0.45">
      <c r="A192" s="111">
        <v>12</v>
      </c>
      <c r="B192" s="111">
        <f t="shared" si="59"/>
        <v>403</v>
      </c>
      <c r="C192" s="228"/>
      <c r="D192" s="228"/>
      <c r="E192" s="186" t="s">
        <v>31</v>
      </c>
      <c r="F192" s="175" t="s">
        <v>180</v>
      </c>
      <c r="G192" s="111" t="s">
        <v>308</v>
      </c>
      <c r="H192" s="219" t="s">
        <v>182</v>
      </c>
      <c r="I192" s="219" t="s">
        <v>288</v>
      </c>
      <c r="J192" s="190">
        <f t="shared" ca="1" si="55"/>
        <v>1.5471751594956407E-3</v>
      </c>
      <c r="K192" s="190">
        <f t="shared" ca="1" si="60"/>
        <v>1.4796069190980477E-3</v>
      </c>
      <c r="L192" s="190">
        <f t="shared" ca="1" si="60"/>
        <v>1.6603551789209068E-3</v>
      </c>
      <c r="M192" s="190">
        <f t="shared" ca="1" si="60"/>
        <v>1.5699289766530414E-3</v>
      </c>
      <c r="N192" s="190">
        <f t="shared" ca="1" si="60"/>
        <v>1.7535100293911863E-3</v>
      </c>
      <c r="O192" s="190">
        <f t="shared" ca="1" si="60"/>
        <v>1.5079470192759529E-3</v>
      </c>
      <c r="P192" s="190">
        <f t="shared" ca="1" si="60"/>
        <v>1.4992669226619741E-3</v>
      </c>
      <c r="Q192" s="190">
        <f t="shared" ca="1" si="60"/>
        <v>1.3415801965669428E-3</v>
      </c>
      <c r="R192" s="190">
        <f t="shared" ca="1" si="60"/>
        <v>1.2534341138005205E-3</v>
      </c>
      <c r="S192" s="190">
        <f t="shared" ca="1" si="60"/>
        <v>1.6967375177778855E-3</v>
      </c>
      <c r="T192" s="190">
        <f t="shared" ca="1" si="60"/>
        <v>1.0952365439607814E-3</v>
      </c>
      <c r="U192" s="190">
        <f t="shared" ca="1" si="60"/>
        <v>1.602242553073294E-3</v>
      </c>
      <c r="V192" s="190">
        <f t="shared" ca="1" si="60"/>
        <v>1.7133453129485115E-3</v>
      </c>
      <c r="W192" s="190">
        <f t="shared" ca="1" si="60"/>
        <v>1.5606974581644237E-3</v>
      </c>
      <c r="X192" s="190">
        <f t="shared" ca="1" si="60"/>
        <v>1.452751284554622E-3</v>
      </c>
      <c r="Y192" s="190">
        <f t="shared" ca="1" si="60"/>
        <v>9.3135216638109541E-4</v>
      </c>
      <c r="Z192" s="190">
        <f t="shared" ca="1" si="60"/>
        <v>1.6243791197540747E-3</v>
      </c>
      <c r="AA192" s="190">
        <f t="shared" ca="1" si="60"/>
        <v>1.3770817566112917E-3</v>
      </c>
      <c r="AB192" s="190">
        <f t="shared" ca="1" si="60"/>
        <v>1.517091928401694E-3</v>
      </c>
      <c r="AC192" s="190">
        <f t="shared" ca="1" si="60"/>
        <v>1.3265623759155004E-3</v>
      </c>
      <c r="AD192" s="190">
        <f t="shared" ca="1" si="60"/>
        <v>1.7425343212940777E-3</v>
      </c>
      <c r="AE192" s="190">
        <f t="shared" ca="1" si="60"/>
        <v>1.460402560927781E-3</v>
      </c>
      <c r="AF192" s="190">
        <f t="shared" ca="1" si="60"/>
        <v>1.1963226734955177E-3</v>
      </c>
      <c r="AG192" s="190">
        <f t="shared" ca="1" si="60"/>
        <v>1.4782898760903778E-3</v>
      </c>
      <c r="AH192" s="190">
        <f t="shared" ca="1" si="60"/>
        <v>1.6660978706012387E-3</v>
      </c>
      <c r="AI192" s="190">
        <f t="shared" ca="1" si="60"/>
        <v>1.6134440612084193E-3</v>
      </c>
      <c r="AJ192" s="190">
        <f t="shared" ca="1" si="60"/>
        <v>1.2209487693577298E-3</v>
      </c>
      <c r="AK192" s="190">
        <f t="shared" ca="1" si="60"/>
        <v>1.5859085383960695E-3</v>
      </c>
      <c r="AL192" s="190">
        <f t="shared" ca="1" si="60"/>
        <v>1.5424795373987206E-3</v>
      </c>
      <c r="AM192" s="190">
        <f t="shared" ca="1" si="60"/>
        <v>1.4523758614206693E-3</v>
      </c>
      <c r="AN192" s="264">
        <f t="shared" ca="1" si="43"/>
        <v>1.7133453129485115E-3</v>
      </c>
      <c r="AO192" s="264">
        <f t="shared" ca="1" si="44"/>
        <v>1.6243791197540747E-3</v>
      </c>
      <c r="AP192" s="264">
        <f t="shared" ca="1" si="42"/>
        <v>1.6243791197540747E-3</v>
      </c>
      <c r="AQ192" s="264">
        <f t="shared" ca="1" si="52"/>
        <v>1.6243791197540747E-3</v>
      </c>
      <c r="AR192" s="264">
        <f t="shared" ca="1" si="52"/>
        <v>1.6243791197540747E-3</v>
      </c>
      <c r="AS192" s="264">
        <f t="shared" ca="1" si="45"/>
        <v>1.7133453129485115E-3</v>
      </c>
      <c r="AT192" s="264">
        <f t="shared" ca="1" si="46"/>
        <v>1.6243791197540747E-3</v>
      </c>
      <c r="AU192" s="190"/>
      <c r="AV192" s="190"/>
      <c r="AW192" s="190"/>
      <c r="AX192" s="190"/>
      <c r="AY192" s="190"/>
      <c r="AZ192" s="190"/>
      <c r="BA192" s="190"/>
    </row>
    <row r="193" spans="1:53" s="111" customFormat="1" ht="14.25" x14ac:dyDescent="0.45">
      <c r="A193" s="111">
        <v>13</v>
      </c>
      <c r="B193" s="111">
        <f t="shared" si="59"/>
        <v>403</v>
      </c>
      <c r="C193" s="228"/>
      <c r="D193" s="228"/>
      <c r="E193" s="186" t="s">
        <v>32</v>
      </c>
      <c r="F193" s="175" t="s">
        <v>180</v>
      </c>
      <c r="G193" s="111" t="s">
        <v>308</v>
      </c>
      <c r="H193" s="219" t="s">
        <v>182</v>
      </c>
      <c r="I193" s="219" t="s">
        <v>288</v>
      </c>
      <c r="J193" s="190">
        <f t="shared" ca="1" si="55"/>
        <v>2.0774166802452511E-2</v>
      </c>
      <c r="K193" s="190">
        <f t="shared" ca="1" si="60"/>
        <v>2.0978246022785287E-2</v>
      </c>
      <c r="L193" s="190">
        <f t="shared" ca="1" si="60"/>
        <v>2.0427099734060768E-2</v>
      </c>
      <c r="M193" s="190">
        <f t="shared" ca="1" si="60"/>
        <v>2.0704877371875097E-2</v>
      </c>
      <c r="N193" s="190">
        <f t="shared" ca="1" si="60"/>
        <v>2.0137593972076179E-2</v>
      </c>
      <c r="O193" s="190">
        <f t="shared" ca="1" si="60"/>
        <v>2.0892970812154577E-2</v>
      </c>
      <c r="P193" s="190">
        <f t="shared" ca="1" si="60"/>
        <v>2.0919140488869441E-2</v>
      </c>
      <c r="Q193" s="190">
        <f t="shared" ca="1" si="60"/>
        <v>2.1385708366036253E-2</v>
      </c>
      <c r="R193" s="190">
        <f t="shared" ca="1" si="60"/>
        <v>2.1637566522637531E-2</v>
      </c>
      <c r="S193" s="190">
        <f t="shared" ca="1" si="60"/>
        <v>2.0314386827797518E-2</v>
      </c>
      <c r="T193" s="190">
        <f t="shared" ca="1" si="60"/>
        <v>2.2067406555702919E-2</v>
      </c>
      <c r="U193" s="190">
        <f t="shared" ca="1" si="60"/>
        <v>2.0606035832079872E-2</v>
      </c>
      <c r="V193" s="190">
        <f t="shared" ca="1" si="60"/>
        <v>2.0262777877409696E-2</v>
      </c>
      <c r="W193" s="190">
        <f t="shared" ca="1" si="60"/>
        <v>2.0733021034322695E-2</v>
      </c>
      <c r="X193" s="190">
        <f t="shared" ca="1" si="60"/>
        <v>2.1058591609019624E-2</v>
      </c>
      <c r="Y193" s="190">
        <f t="shared" ca="1" si="60"/>
        <v>2.2469925942406658E-2</v>
      </c>
      <c r="Z193" s="190">
        <f t="shared" ca="1" si="60"/>
        <v>2.0538044699749812E-2</v>
      </c>
      <c r="AA193" s="190">
        <f t="shared" ca="1" si="60"/>
        <v>2.128228533164751E-2</v>
      </c>
      <c r="AB193" s="190">
        <f t="shared" ca="1" si="60"/>
        <v>2.0865352230543074E-2</v>
      </c>
      <c r="AC193" s="190">
        <f t="shared" ca="1" si="60"/>
        <v>2.1429134739339228E-2</v>
      </c>
      <c r="AD193" s="190">
        <f t="shared" ca="1" si="60"/>
        <v>2.0171852329510277E-2</v>
      </c>
      <c r="AE193" s="190">
        <f t="shared" ca="1" si="60"/>
        <v>2.1035748489555254E-2</v>
      </c>
      <c r="AF193" s="190">
        <f t="shared" ca="1" si="60"/>
        <v>2.1796421750171616E-2</v>
      </c>
      <c r="AG193" s="190">
        <f t="shared" ca="1" si="60"/>
        <v>2.098219705202873E-2</v>
      </c>
      <c r="AH193" s="190">
        <f t="shared" ca="1" si="60"/>
        <v>2.0409341864485394E-2</v>
      </c>
      <c r="AI193" s="190">
        <f t="shared" ca="1" si="60"/>
        <v>2.0571658371550807E-2</v>
      </c>
      <c r="AJ193" s="190">
        <f t="shared" ca="1" si="60"/>
        <v>2.1728382818796584E-2</v>
      </c>
      <c r="AK193" s="190">
        <f t="shared" ca="1" si="60"/>
        <v>2.0656061243520145E-2</v>
      </c>
      <c r="AL193" s="190">
        <f t="shared" ca="1" si="60"/>
        <v>2.0788432209136981E-2</v>
      </c>
      <c r="AM193" s="190">
        <f t="shared" ca="1" si="60"/>
        <v>2.1059711447555918E-2</v>
      </c>
      <c r="AN193" s="264">
        <f t="shared" ca="1" si="43"/>
        <v>2.0262777877409696E-2</v>
      </c>
      <c r="AO193" s="264">
        <f t="shared" ca="1" si="44"/>
        <v>2.0538044699749812E-2</v>
      </c>
      <c r="AP193" s="264">
        <f t="shared" ca="1" si="42"/>
        <v>2.0538044699749812E-2</v>
      </c>
      <c r="AQ193" s="264">
        <f t="shared" ca="1" si="52"/>
        <v>2.0538044699749812E-2</v>
      </c>
      <c r="AR193" s="264">
        <f t="shared" ca="1" si="52"/>
        <v>2.0538044699749812E-2</v>
      </c>
      <c r="AS193" s="264">
        <f t="shared" ca="1" si="45"/>
        <v>2.0262777877409696E-2</v>
      </c>
      <c r="AT193" s="264">
        <f t="shared" ca="1" si="46"/>
        <v>2.0538044699749812E-2</v>
      </c>
      <c r="AU193" s="190"/>
      <c r="AV193" s="190"/>
      <c r="AW193" s="190"/>
      <c r="AX193" s="190"/>
      <c r="AY193" s="190"/>
      <c r="AZ193" s="190"/>
      <c r="BA193" s="190"/>
    </row>
    <row r="194" spans="1:53" s="111" customFormat="1" ht="14.25" x14ac:dyDescent="0.45">
      <c r="A194" s="111">
        <v>14</v>
      </c>
      <c r="B194" s="111">
        <f t="shared" si="59"/>
        <v>403</v>
      </c>
      <c r="C194" s="228"/>
      <c r="D194" s="228"/>
      <c r="E194" s="186" t="s">
        <v>33</v>
      </c>
      <c r="F194" s="175" t="s">
        <v>180</v>
      </c>
      <c r="G194" s="111" t="s">
        <v>308</v>
      </c>
      <c r="H194" s="219" t="s">
        <v>182</v>
      </c>
      <c r="I194" s="219" t="s">
        <v>288</v>
      </c>
      <c r="J194" s="190">
        <f t="shared" ca="1" si="55"/>
        <v>0.20396454678771556</v>
      </c>
      <c r="K194" s="190">
        <f t="shared" ca="1" si="60"/>
        <v>0.20596823367825551</v>
      </c>
      <c r="L194" s="190">
        <f t="shared" ca="1" si="60"/>
        <v>0.20055697920714205</v>
      </c>
      <c r="M194" s="190">
        <f t="shared" ca="1" si="60"/>
        <v>0.20328425056022822</v>
      </c>
      <c r="N194" s="190">
        <f t="shared" ca="1" si="60"/>
        <v>0.1977145589985661</v>
      </c>
      <c r="O194" s="190">
        <f t="shared" ca="1" si="60"/>
        <v>0.20513098615569947</v>
      </c>
      <c r="P194" s="190">
        <f t="shared" ca="1" si="60"/>
        <v>0.20538792479980911</v>
      </c>
      <c r="Q194" s="190">
        <f t="shared" ca="1" si="60"/>
        <v>0.20996877304835596</v>
      </c>
      <c r="R194" s="190">
        <f t="shared" ca="1" si="60"/>
        <v>0.21244156222225938</v>
      </c>
      <c r="S194" s="190">
        <f t="shared" ca="1" si="60"/>
        <v>0.1994503434001938</v>
      </c>
      <c r="T194" s="190">
        <f t="shared" ca="1" si="60"/>
        <v>0.21666180981962865</v>
      </c>
      <c r="U194" s="190">
        <f t="shared" ca="1" si="60"/>
        <v>0.20231380635132962</v>
      </c>
      <c r="V194" s="190">
        <f t="shared" ca="1" si="60"/>
        <v>0.19894363734184067</v>
      </c>
      <c r="W194" s="190">
        <f t="shared" ca="1" si="60"/>
        <v>0.20356057015516826</v>
      </c>
      <c r="X194" s="190">
        <f t="shared" ca="1" si="60"/>
        <v>0.20675708125219266</v>
      </c>
      <c r="Y194" s="190">
        <f t="shared" ca="1" si="60"/>
        <v>0.220613818343629</v>
      </c>
      <c r="Z194" s="190">
        <f t="shared" ca="1" si="60"/>
        <v>0.20164625705208905</v>
      </c>
      <c r="AA194" s="190">
        <f t="shared" ca="1" si="60"/>
        <v>0.20895334689253919</v>
      </c>
      <c r="AB194" s="190">
        <f t="shared" ca="1" si="60"/>
        <v>0.20485982189987745</v>
      </c>
      <c r="AC194" s="190">
        <f t="shared" ca="1" si="60"/>
        <v>0.21039514107714877</v>
      </c>
      <c r="AD194" s="190">
        <f t="shared" ca="1" si="60"/>
        <v>0.19805091378064632</v>
      </c>
      <c r="AE194" s="190">
        <f t="shared" ca="1" si="60"/>
        <v>0.20653280335199706</v>
      </c>
      <c r="AF194" s="190">
        <f t="shared" ca="1" si="60"/>
        <v>0.21400123172895769</v>
      </c>
      <c r="AG194" s="190">
        <f t="shared" ca="1" si="60"/>
        <v>0.20600702560173659</v>
      </c>
      <c r="AH194" s="190">
        <f t="shared" ca="1" si="60"/>
        <v>0.20038262921494748</v>
      </c>
      <c r="AI194" s="190">
        <f t="shared" ca="1" si="60"/>
        <v>0.20197628219340791</v>
      </c>
      <c r="AJ194" s="190">
        <f t="shared" ca="1" si="60"/>
        <v>0.21333321313000278</v>
      </c>
      <c r="AK194" s="190">
        <f t="shared" ca="1" si="60"/>
        <v>0.20280496493637962</v>
      </c>
      <c r="AL194" s="190">
        <f t="shared" ca="1" si="60"/>
        <v>0.20410460714425399</v>
      </c>
      <c r="AM194" s="190">
        <f t="shared" ca="1" si="60"/>
        <v>0.20676807603054898</v>
      </c>
      <c r="AN194" s="264">
        <f t="shared" ca="1" si="43"/>
        <v>0.19894363734184067</v>
      </c>
      <c r="AO194" s="264">
        <f t="shared" ca="1" si="44"/>
        <v>0.20164625705208905</v>
      </c>
      <c r="AP194" s="264">
        <f t="shared" ca="1" si="42"/>
        <v>0.20164625705208905</v>
      </c>
      <c r="AQ194" s="264">
        <f t="shared" ca="1" si="52"/>
        <v>0.20164625705208905</v>
      </c>
      <c r="AR194" s="264">
        <f t="shared" ca="1" si="52"/>
        <v>0.20164625705208905</v>
      </c>
      <c r="AS194" s="264">
        <f t="shared" ca="1" si="45"/>
        <v>0.19894363734184067</v>
      </c>
      <c r="AT194" s="264">
        <f t="shared" ca="1" si="46"/>
        <v>0.20164625705208905</v>
      </c>
      <c r="AU194" s="190"/>
      <c r="AV194" s="190"/>
      <c r="AW194" s="190"/>
      <c r="AX194" s="190"/>
      <c r="AY194" s="190"/>
      <c r="AZ194" s="190"/>
      <c r="BA194" s="190"/>
    </row>
    <row r="195" spans="1:53" s="111" customFormat="1" ht="14.25" x14ac:dyDescent="0.45">
      <c r="A195" s="111">
        <v>15</v>
      </c>
      <c r="B195" s="111">
        <f t="shared" si="59"/>
        <v>403</v>
      </c>
      <c r="C195" s="228"/>
      <c r="D195" s="228"/>
      <c r="E195" s="186" t="s">
        <v>34</v>
      </c>
      <c r="F195" s="175" t="s">
        <v>180</v>
      </c>
      <c r="G195" s="111" t="s">
        <v>308</v>
      </c>
      <c r="H195" s="219" t="s">
        <v>182</v>
      </c>
      <c r="I195" s="219" t="s">
        <v>288</v>
      </c>
      <c r="J195" s="190">
        <f t="shared" ca="1" si="55"/>
        <v>1.8885606184047736E-3</v>
      </c>
      <c r="K195" s="190">
        <f t="shared" ca="1" si="60"/>
        <v>1.9071132747986623E-3</v>
      </c>
      <c r="L195" s="190">
        <f t="shared" ca="1" si="60"/>
        <v>1.857009066732797E-3</v>
      </c>
      <c r="M195" s="190">
        <f t="shared" ca="1" si="60"/>
        <v>1.8822615792613725E-3</v>
      </c>
      <c r="N195" s="190">
        <f t="shared" ca="1" si="60"/>
        <v>1.8306903610978344E-3</v>
      </c>
      <c r="O195" s="190">
        <f t="shared" ca="1" si="60"/>
        <v>1.8993609829231434E-3</v>
      </c>
      <c r="P195" s="190">
        <f t="shared" ca="1" si="60"/>
        <v>1.9017400444426768E-3</v>
      </c>
      <c r="Q195" s="190">
        <f t="shared" ca="1" si="60"/>
        <v>1.944155306003296E-3</v>
      </c>
      <c r="R195" s="190">
        <f t="shared" ca="1" si="60"/>
        <v>1.9670515020579573E-3</v>
      </c>
      <c r="S195" s="190">
        <f t="shared" ca="1" si="60"/>
        <v>1.8467624388906834E-3</v>
      </c>
      <c r="T195" s="190">
        <f t="shared" ca="1" si="60"/>
        <v>2.0061278687002653E-3</v>
      </c>
      <c r="U195" s="190">
        <f t="shared" ca="1" si="60"/>
        <v>1.8732759847345337E-3</v>
      </c>
      <c r="V195" s="190">
        <f t="shared" ca="1" si="60"/>
        <v>1.8420707161281543E-3</v>
      </c>
      <c r="W195" s="190">
        <f t="shared" ca="1" si="60"/>
        <v>1.8848200940293363E-3</v>
      </c>
      <c r="X195" s="190">
        <f t="shared" ca="1" si="60"/>
        <v>1.9144174190017839E-3</v>
      </c>
      <c r="Y195" s="190">
        <f t="shared" ca="1" si="60"/>
        <v>2.0427205402187873E-3</v>
      </c>
      <c r="Z195" s="190">
        <f t="shared" ca="1" si="60"/>
        <v>1.8670949727045284E-3</v>
      </c>
      <c r="AA195" s="190">
        <f t="shared" ca="1" si="60"/>
        <v>1.9347532119679556E-3</v>
      </c>
      <c r="AB195" s="190">
        <f t="shared" ca="1" si="60"/>
        <v>1.8968502027766432E-3</v>
      </c>
      <c r="AC195" s="190">
        <f t="shared" ca="1" si="60"/>
        <v>1.9481031581217478E-3</v>
      </c>
      <c r="AD195" s="190">
        <f t="shared" ca="1" si="60"/>
        <v>1.8338047572282066E-3</v>
      </c>
      <c r="AE195" s="190">
        <f t="shared" ca="1" si="60"/>
        <v>1.9123407717777507E-3</v>
      </c>
      <c r="AF195" s="190">
        <f t="shared" ca="1" si="60"/>
        <v>1.9814928863792379E-3</v>
      </c>
      <c r="AG195" s="190">
        <f t="shared" ca="1" si="60"/>
        <v>1.9074724592753388E-3</v>
      </c>
      <c r="AH195" s="190">
        <f t="shared" ca="1" si="60"/>
        <v>1.8553947149532177E-3</v>
      </c>
      <c r="AI195" s="190">
        <f t="shared" ca="1" si="60"/>
        <v>1.8701507610500735E-3</v>
      </c>
      <c r="AJ195" s="190">
        <f t="shared" ca="1" si="60"/>
        <v>1.9753075289815074E-3</v>
      </c>
      <c r="AK195" s="190">
        <f t="shared" ca="1" si="60"/>
        <v>1.8778237494109225E-3</v>
      </c>
      <c r="AL195" s="190">
        <f t="shared" ca="1" si="60"/>
        <v>1.8898574735579071E-3</v>
      </c>
      <c r="AM195" s="190">
        <f t="shared" ca="1" si="60"/>
        <v>1.9145192225050835E-3</v>
      </c>
      <c r="AN195" s="264">
        <f t="shared" ca="1" si="43"/>
        <v>1.8420707161281543E-3</v>
      </c>
      <c r="AO195" s="264">
        <f t="shared" ca="1" si="44"/>
        <v>1.8670949727045284E-3</v>
      </c>
      <c r="AP195" s="264">
        <f t="shared" ca="1" si="42"/>
        <v>1.8670949727045284E-3</v>
      </c>
      <c r="AQ195" s="264">
        <f t="shared" ca="1" si="52"/>
        <v>1.8670949727045284E-3</v>
      </c>
      <c r="AR195" s="264">
        <f t="shared" ca="1" si="52"/>
        <v>1.8670949727045284E-3</v>
      </c>
      <c r="AS195" s="264">
        <f t="shared" ca="1" si="45"/>
        <v>1.8420707161281543E-3</v>
      </c>
      <c r="AT195" s="264">
        <f t="shared" ca="1" si="46"/>
        <v>1.8670949727045284E-3</v>
      </c>
      <c r="AU195" s="190"/>
      <c r="AV195" s="190"/>
      <c r="AW195" s="190"/>
      <c r="AX195" s="190"/>
      <c r="AY195" s="190"/>
      <c r="AZ195" s="190"/>
      <c r="BA195" s="190"/>
    </row>
    <row r="196" spans="1:53" s="111" customFormat="1" ht="14.25" x14ac:dyDescent="0.45">
      <c r="C196" s="139" t="s">
        <v>216</v>
      </c>
      <c r="D196" s="139"/>
      <c r="E196" s="175" t="s">
        <v>32</v>
      </c>
      <c r="F196" s="175" t="s">
        <v>180</v>
      </c>
      <c r="G196" s="175" t="s">
        <v>181</v>
      </c>
      <c r="H196" s="175" t="s">
        <v>182</v>
      </c>
      <c r="I196" s="175" t="s">
        <v>288</v>
      </c>
      <c r="J196" s="178">
        <v>9.6689497716894945E-2</v>
      </c>
      <c r="K196" s="178">
        <v>9.6689497716894751E-2</v>
      </c>
      <c r="L196" s="178">
        <v>9.6504420745601976E-2</v>
      </c>
      <c r="M196" s="178">
        <v>5.7499281258984368E-2</v>
      </c>
      <c r="N196" s="178">
        <v>9.6689497716894876E-2</v>
      </c>
      <c r="O196" s="178">
        <v>9.6689497716894945E-2</v>
      </c>
      <c r="P196" s="178">
        <v>9.6504420745602129E-2</v>
      </c>
      <c r="Q196" s="178">
        <v>0.11119292237442906</v>
      </c>
      <c r="R196" s="178">
        <v>0.15000000000000005</v>
      </c>
      <c r="S196" s="178">
        <v>9.6689497716894904E-2</v>
      </c>
      <c r="T196" s="178">
        <v>0.11119292237442917</v>
      </c>
      <c r="U196" s="178">
        <v>9.6689497716895334E-2</v>
      </c>
      <c r="V196" s="178">
        <v>0.13999999999999904</v>
      </c>
      <c r="W196" s="178">
        <v>9.6689497716894876E-2</v>
      </c>
      <c r="X196" s="178">
        <v>9.6689497716894945E-2</v>
      </c>
      <c r="Y196" s="178">
        <v>9.6689497716895001E-2</v>
      </c>
      <c r="Z196" s="178">
        <v>9.6689497716894876E-2</v>
      </c>
      <c r="AA196" s="178">
        <v>0.19999999999999979</v>
      </c>
      <c r="AB196" s="178">
        <v>9.6689497716894751E-2</v>
      </c>
      <c r="AC196" s="178">
        <v>9.6689497716894876E-2</v>
      </c>
      <c r="AD196" s="178">
        <f>$V196</f>
        <v>0.13999999999999904</v>
      </c>
      <c r="AE196" s="178">
        <v>9.6689497716894779E-2</v>
      </c>
      <c r="AF196" s="178">
        <v>9.668949771689489E-2</v>
      </c>
      <c r="AG196" s="178">
        <v>9.6689497716895112E-2</v>
      </c>
      <c r="AH196" s="178">
        <v>9.6689497716895029E-2</v>
      </c>
      <c r="AI196" s="178">
        <v>9.6689497716895112E-2</v>
      </c>
      <c r="AJ196" s="178">
        <v>8.9801333333333302E-2</v>
      </c>
      <c r="AK196" s="178">
        <v>8.7899543378995276E-2</v>
      </c>
      <c r="AL196" s="178">
        <v>0.16666666666666696</v>
      </c>
      <c r="AM196" s="178">
        <v>8.7900000000000186E-2</v>
      </c>
      <c r="AN196" s="264">
        <f t="shared" si="43"/>
        <v>0.13999999999999904</v>
      </c>
      <c r="AO196" s="264">
        <f t="shared" si="44"/>
        <v>9.6689497716894876E-2</v>
      </c>
      <c r="AP196" s="264">
        <f t="shared" si="42"/>
        <v>9.6689497716894876E-2</v>
      </c>
      <c r="AQ196" s="264">
        <f t="shared" ref="AQ196:AR219" si="61">$AP196</f>
        <v>9.6689497716894876E-2</v>
      </c>
      <c r="AR196" s="264">
        <f t="shared" si="61"/>
        <v>9.6689497716894876E-2</v>
      </c>
      <c r="AS196" s="264">
        <f t="shared" si="45"/>
        <v>0.13999999999999904</v>
      </c>
      <c r="AT196" s="264">
        <f t="shared" si="46"/>
        <v>9.6689497716894876E-2</v>
      </c>
    </row>
    <row r="197" spans="1:53" s="111" customFormat="1" ht="14.25" x14ac:dyDescent="0.45">
      <c r="C197" s="139"/>
      <c r="D197" s="139"/>
      <c r="E197" s="175" t="s">
        <v>33</v>
      </c>
      <c r="F197" s="175" t="s">
        <v>180</v>
      </c>
      <c r="G197" s="175" t="s">
        <v>181</v>
      </c>
      <c r="H197" s="175" t="s">
        <v>182</v>
      </c>
      <c r="I197" s="175" t="s">
        <v>288</v>
      </c>
      <c r="J197" s="178">
        <v>0.10547945205479477</v>
      </c>
      <c r="K197" s="178">
        <v>0.10547945205479488</v>
      </c>
      <c r="L197" s="178">
        <v>0.10527754990429357</v>
      </c>
      <c r="M197" s="178">
        <v>2.8749640629492319E-2</v>
      </c>
      <c r="N197" s="178">
        <v>0.10547945205479503</v>
      </c>
      <c r="O197" s="178">
        <v>0.10547945205479493</v>
      </c>
      <c r="P197" s="178">
        <v>0.10527754990429354</v>
      </c>
      <c r="Q197" s="178">
        <v>9.6453196347032075E-2</v>
      </c>
      <c r="R197" s="178">
        <v>4.999999999999994E-2</v>
      </c>
      <c r="S197" s="178">
        <v>0.10547945205479486</v>
      </c>
      <c r="T197" s="178">
        <v>9.6453196347032158E-2</v>
      </c>
      <c r="U197" s="178">
        <v>0.10547945205479536</v>
      </c>
      <c r="V197" s="178">
        <v>0.11999999999999905</v>
      </c>
      <c r="W197" s="178">
        <v>0.10547945205479493</v>
      </c>
      <c r="X197" s="178">
        <v>0.10547945205479495</v>
      </c>
      <c r="Y197" s="178">
        <v>0.10547945205479503</v>
      </c>
      <c r="Z197" s="178">
        <v>0.10547945205479484</v>
      </c>
      <c r="AA197" s="178">
        <v>5.0000000000000058E-2</v>
      </c>
      <c r="AB197" s="178">
        <v>0.10547945205479488</v>
      </c>
      <c r="AC197" s="178">
        <v>0.10547945205479503</v>
      </c>
      <c r="AD197" s="178">
        <f t="shared" ref="AD197:AD219" si="62">$V197</f>
        <v>0.11999999999999905</v>
      </c>
      <c r="AE197" s="178">
        <v>0.10547945205479474</v>
      </c>
      <c r="AF197" s="178">
        <v>0.10547945205479498</v>
      </c>
      <c r="AG197" s="178">
        <v>0.10547945205479492</v>
      </c>
      <c r="AH197" s="178">
        <v>0.10547945205479473</v>
      </c>
      <c r="AI197" s="178">
        <v>0.10547945205479488</v>
      </c>
      <c r="AJ197" s="178">
        <v>8.5011499999999907E-2</v>
      </c>
      <c r="AK197" s="178">
        <v>0.10547945205479485</v>
      </c>
      <c r="AL197" s="178">
        <v>0</v>
      </c>
      <c r="AM197" s="178">
        <v>0.10550000000000023</v>
      </c>
      <c r="AN197" s="264">
        <f t="shared" si="43"/>
        <v>0.11999999999999905</v>
      </c>
      <c r="AO197" s="264">
        <f t="shared" si="44"/>
        <v>0.10547945205479484</v>
      </c>
      <c r="AP197" s="264">
        <f t="shared" ref="AP197:AP219" si="63">$Z197</f>
        <v>0.10547945205479484</v>
      </c>
      <c r="AQ197" s="264">
        <f t="shared" si="61"/>
        <v>0.10547945205479484</v>
      </c>
      <c r="AR197" s="264">
        <f t="shared" si="61"/>
        <v>0.10547945205479484</v>
      </c>
      <c r="AS197" s="264">
        <f t="shared" si="45"/>
        <v>0.11999999999999905</v>
      </c>
      <c r="AT197" s="264">
        <f t="shared" si="46"/>
        <v>0.10547945205479484</v>
      </c>
    </row>
    <row r="198" spans="1:53" s="187" customFormat="1" ht="14.25" x14ac:dyDescent="0.45">
      <c r="C198" s="227"/>
      <c r="D198" s="227"/>
      <c r="E198" s="175" t="s">
        <v>34</v>
      </c>
      <c r="F198" s="175" t="s">
        <v>180</v>
      </c>
      <c r="G198" s="175" t="s">
        <v>181</v>
      </c>
      <c r="H198" s="175" t="s">
        <v>182</v>
      </c>
      <c r="I198" s="175" t="s">
        <v>288</v>
      </c>
      <c r="J198" s="178">
        <v>8.7899543378995321E-3</v>
      </c>
      <c r="K198" s="178">
        <v>8.7899543378995235E-3</v>
      </c>
      <c r="L198" s="178">
        <v>8.7731291586910839E-3</v>
      </c>
      <c r="M198" s="178">
        <v>3.7499531255859408E-3</v>
      </c>
      <c r="N198" s="178">
        <v>8.7899543378995321E-3</v>
      </c>
      <c r="O198" s="178">
        <v>8.7899543378995408E-3</v>
      </c>
      <c r="P198" s="178">
        <v>8.7731291586911047E-3</v>
      </c>
      <c r="Q198" s="178">
        <v>1.0108447488584516E-2</v>
      </c>
      <c r="R198" s="178">
        <v>4.999999999999994E-2</v>
      </c>
      <c r="S198" s="178">
        <v>8.7899543378995477E-3</v>
      </c>
      <c r="T198" s="178">
        <v>1.0108447488584516E-2</v>
      </c>
      <c r="U198" s="178">
        <v>8.7899543378995668E-3</v>
      </c>
      <c r="V198" s="178">
        <v>7.999999999999962E-3</v>
      </c>
      <c r="W198" s="178">
        <v>8.7899543378995356E-3</v>
      </c>
      <c r="X198" s="178">
        <v>8.7899543378995373E-3</v>
      </c>
      <c r="Y198" s="178">
        <v>8.7899543378995443E-3</v>
      </c>
      <c r="Z198" s="178">
        <v>8.7899543378995495E-3</v>
      </c>
      <c r="AA198" s="178">
        <v>5.0000000000000058E-2</v>
      </c>
      <c r="AB198" s="178">
        <v>8.7899543378995235E-3</v>
      </c>
      <c r="AC198" s="178">
        <v>8.7899543378995304E-3</v>
      </c>
      <c r="AD198" s="178">
        <f t="shared" si="62"/>
        <v>7.999999999999962E-3</v>
      </c>
      <c r="AE198" s="178">
        <v>8.7899543378995495E-3</v>
      </c>
      <c r="AF198" s="178">
        <v>8.7899543378995304E-3</v>
      </c>
      <c r="AG198" s="178">
        <v>8.7899543378995321E-3</v>
      </c>
      <c r="AH198" s="178">
        <v>8.7899543378995339E-3</v>
      </c>
      <c r="AI198" s="178">
        <v>8.7899543378995373E-3</v>
      </c>
      <c r="AJ198" s="178">
        <v>8.0546666666666718E-3</v>
      </c>
      <c r="AK198" s="178">
        <v>1.7579908675799078E-2</v>
      </c>
      <c r="AL198" s="178">
        <v>8.3333333333333273E-2</v>
      </c>
      <c r="AM198" s="178">
        <v>1.7600000000000001E-2</v>
      </c>
      <c r="AN198" s="264">
        <f t="shared" si="43"/>
        <v>7.999999999999962E-3</v>
      </c>
      <c r="AO198" s="264">
        <f t="shared" si="44"/>
        <v>8.7899543378995495E-3</v>
      </c>
      <c r="AP198" s="264">
        <f t="shared" si="63"/>
        <v>8.7899543378995495E-3</v>
      </c>
      <c r="AQ198" s="264">
        <f t="shared" si="61"/>
        <v>8.7899543378995495E-3</v>
      </c>
      <c r="AR198" s="264">
        <f t="shared" si="61"/>
        <v>8.7899543378995495E-3</v>
      </c>
      <c r="AS198" s="264">
        <f t="shared" si="45"/>
        <v>7.999999999999962E-3</v>
      </c>
      <c r="AT198" s="264">
        <f t="shared" si="46"/>
        <v>8.7899543378995495E-3</v>
      </c>
    </row>
    <row r="199" spans="1:53" s="187" customFormat="1" ht="14.25" x14ac:dyDescent="0.45">
      <c r="C199" s="227"/>
      <c r="D199" s="227"/>
      <c r="E199" s="175" t="s">
        <v>26</v>
      </c>
      <c r="F199" s="175" t="s">
        <v>180</v>
      </c>
      <c r="G199" s="175" t="s">
        <v>181</v>
      </c>
      <c r="H199" s="175" t="s">
        <v>182</v>
      </c>
      <c r="I199" s="175" t="s">
        <v>288</v>
      </c>
      <c r="J199" s="178">
        <v>9.6689497716894945E-2</v>
      </c>
      <c r="K199" s="178">
        <v>9.6689497716894751E-2</v>
      </c>
      <c r="L199" s="178">
        <v>9.6504420745601976E-2</v>
      </c>
      <c r="M199" s="178">
        <v>5.7499281258984368E-2</v>
      </c>
      <c r="N199" s="178">
        <v>9.6689497716894876E-2</v>
      </c>
      <c r="O199" s="178">
        <v>9.6689497716894945E-2</v>
      </c>
      <c r="P199" s="178">
        <v>9.6504420745602129E-2</v>
      </c>
      <c r="Q199" s="178">
        <v>0.11119292237442906</v>
      </c>
      <c r="R199" s="178">
        <v>0.15000000000000005</v>
      </c>
      <c r="S199" s="178">
        <v>9.6689497716894904E-2</v>
      </c>
      <c r="T199" s="178">
        <v>0.11119292237442917</v>
      </c>
      <c r="U199" s="178">
        <v>9.6689497716895334E-2</v>
      </c>
      <c r="V199" s="178">
        <v>9.9999999999999992E-2</v>
      </c>
      <c r="W199" s="178">
        <v>9.6689497716894876E-2</v>
      </c>
      <c r="X199" s="178">
        <v>9.6689497716894945E-2</v>
      </c>
      <c r="Y199" s="178">
        <v>9.6689497716895001E-2</v>
      </c>
      <c r="Z199" s="178">
        <v>9.6689497716894876E-2</v>
      </c>
      <c r="AA199" s="178">
        <v>0.10000000000000012</v>
      </c>
      <c r="AB199" s="178">
        <v>9.6689497716894751E-2</v>
      </c>
      <c r="AC199" s="178">
        <v>9.6689497716894876E-2</v>
      </c>
      <c r="AD199" s="178">
        <f t="shared" si="62"/>
        <v>9.9999999999999992E-2</v>
      </c>
      <c r="AE199" s="178">
        <v>9.6689497716894779E-2</v>
      </c>
      <c r="AF199" s="178">
        <v>9.668949771689489E-2</v>
      </c>
      <c r="AG199" s="178">
        <v>9.6689497716895112E-2</v>
      </c>
      <c r="AH199" s="178">
        <v>9.6689497716895029E-2</v>
      </c>
      <c r="AI199" s="178">
        <v>9.6689497716895112E-2</v>
      </c>
      <c r="AJ199" s="178">
        <v>8.9801333333333302E-2</v>
      </c>
      <c r="AK199" s="178">
        <v>8.7899543378995276E-2</v>
      </c>
      <c r="AL199" s="178">
        <v>0.16666666666666696</v>
      </c>
      <c r="AM199" s="178">
        <v>8.7900000000000186E-2</v>
      </c>
      <c r="AN199" s="264">
        <f t="shared" si="43"/>
        <v>9.9999999999999992E-2</v>
      </c>
      <c r="AO199" s="264">
        <f t="shared" si="44"/>
        <v>9.6689497716894876E-2</v>
      </c>
      <c r="AP199" s="264">
        <f t="shared" si="63"/>
        <v>9.6689497716894876E-2</v>
      </c>
      <c r="AQ199" s="264">
        <f t="shared" si="61"/>
        <v>9.6689497716894876E-2</v>
      </c>
      <c r="AR199" s="264">
        <f t="shared" si="61"/>
        <v>9.6689497716894876E-2</v>
      </c>
      <c r="AS199" s="264">
        <f t="shared" si="45"/>
        <v>9.9999999999999992E-2</v>
      </c>
      <c r="AT199" s="264">
        <f t="shared" si="46"/>
        <v>9.6689497716894876E-2</v>
      </c>
    </row>
    <row r="200" spans="1:53" s="187" customFormat="1" ht="14.25" x14ac:dyDescent="0.45">
      <c r="C200" s="227"/>
      <c r="D200" s="227"/>
      <c r="E200" s="175" t="s">
        <v>27</v>
      </c>
      <c r="F200" s="175" t="s">
        <v>180</v>
      </c>
      <c r="G200" s="175" t="s">
        <v>181</v>
      </c>
      <c r="H200" s="175" t="s">
        <v>182</v>
      </c>
      <c r="I200" s="175" t="s">
        <v>288</v>
      </c>
      <c r="J200" s="178">
        <v>0.10547945205479477</v>
      </c>
      <c r="K200" s="178">
        <v>0.10547945205479488</v>
      </c>
      <c r="L200" s="178">
        <v>0.10527754990429357</v>
      </c>
      <c r="M200" s="178">
        <v>2.8749640629492319E-2</v>
      </c>
      <c r="N200" s="178">
        <v>0.10547945205479503</v>
      </c>
      <c r="O200" s="178">
        <v>0.10547945205479493</v>
      </c>
      <c r="P200" s="178">
        <v>0.10527754990429354</v>
      </c>
      <c r="Q200" s="178">
        <v>9.2821917808219231E-2</v>
      </c>
      <c r="R200" s="178">
        <v>4.999999999999994E-2</v>
      </c>
      <c r="S200" s="178">
        <v>0.10547945205479486</v>
      </c>
      <c r="T200" s="178">
        <v>9.2821917808219384E-2</v>
      </c>
      <c r="U200" s="178">
        <v>0.10547945205479536</v>
      </c>
      <c r="V200" s="178">
        <v>9.9999999999999992E-2</v>
      </c>
      <c r="W200" s="178">
        <v>0.10547945205479493</v>
      </c>
      <c r="X200" s="178">
        <v>0.10547945205479495</v>
      </c>
      <c r="Y200" s="178">
        <v>0.10547945205479503</v>
      </c>
      <c r="Z200" s="178">
        <v>0.10547945205479484</v>
      </c>
      <c r="AA200" s="178">
        <v>5.0000000000000058E-2</v>
      </c>
      <c r="AB200" s="178">
        <v>0.10547945205479488</v>
      </c>
      <c r="AC200" s="178">
        <v>0.10547945205479503</v>
      </c>
      <c r="AD200" s="178">
        <f t="shared" si="62"/>
        <v>9.9999999999999992E-2</v>
      </c>
      <c r="AE200" s="178">
        <v>0.10547945205479474</v>
      </c>
      <c r="AF200" s="178">
        <v>0.10547945205479498</v>
      </c>
      <c r="AG200" s="178">
        <v>0.10547945205479492</v>
      </c>
      <c r="AH200" s="178">
        <v>0.10547945205479473</v>
      </c>
      <c r="AI200" s="178">
        <v>0.10547945205479488</v>
      </c>
      <c r="AJ200" s="178">
        <v>8.5011499999999907E-2</v>
      </c>
      <c r="AK200" s="178">
        <v>0.10547945205479485</v>
      </c>
      <c r="AL200" s="178">
        <v>0</v>
      </c>
      <c r="AM200" s="178">
        <v>0.10550000000000023</v>
      </c>
      <c r="AN200" s="264">
        <f t="shared" ref="AN200:AN219" si="64">$V200</f>
        <v>9.9999999999999992E-2</v>
      </c>
      <c r="AO200" s="264">
        <f t="shared" ref="AO200:AO219" si="65">$AP200</f>
        <v>0.10547945205479484</v>
      </c>
      <c r="AP200" s="264">
        <f t="shared" si="63"/>
        <v>0.10547945205479484</v>
      </c>
      <c r="AQ200" s="264">
        <f t="shared" si="61"/>
        <v>0.10547945205479484</v>
      </c>
      <c r="AR200" s="264">
        <f t="shared" si="61"/>
        <v>0.10547945205479484</v>
      </c>
      <c r="AS200" s="264">
        <f t="shared" ref="AS200:AS219" si="66">$V200</f>
        <v>9.9999999999999992E-2</v>
      </c>
      <c r="AT200" s="264">
        <f t="shared" ref="AT200:AT219" si="67">$AP200</f>
        <v>0.10547945205479484</v>
      </c>
    </row>
    <row r="201" spans="1:53" s="187" customFormat="1" ht="14.25" x14ac:dyDescent="0.45">
      <c r="C201" s="227"/>
      <c r="D201" s="227"/>
      <c r="E201" s="175" t="s">
        <v>28</v>
      </c>
      <c r="F201" s="175" t="s">
        <v>180</v>
      </c>
      <c r="G201" s="175" t="s">
        <v>181</v>
      </c>
      <c r="H201" s="175" t="s">
        <v>182</v>
      </c>
      <c r="I201" s="175" t="s">
        <v>288</v>
      </c>
      <c r="J201" s="178">
        <v>8.7899543378995321E-3</v>
      </c>
      <c r="K201" s="178">
        <v>8.7899543378995235E-3</v>
      </c>
      <c r="L201" s="178">
        <v>8.7731291586910839E-3</v>
      </c>
      <c r="M201" s="178">
        <v>3.7499531255859408E-3</v>
      </c>
      <c r="N201" s="178">
        <v>8.7899543378995321E-3</v>
      </c>
      <c r="O201" s="178">
        <v>8.7899543378995408E-3</v>
      </c>
      <c r="P201" s="178">
        <v>8.7731291586911047E-3</v>
      </c>
      <c r="Q201" s="178">
        <v>1.0108447488584516E-2</v>
      </c>
      <c r="R201" s="178">
        <v>4.999999999999994E-2</v>
      </c>
      <c r="S201" s="178">
        <v>8.7899543378995477E-3</v>
      </c>
      <c r="T201" s="178">
        <v>1.0108447488584516E-2</v>
      </c>
      <c r="U201" s="178">
        <v>8.7899543378995668E-3</v>
      </c>
      <c r="V201" s="178">
        <v>7.999999999999962E-3</v>
      </c>
      <c r="W201" s="178">
        <v>8.7899543378995356E-3</v>
      </c>
      <c r="X201" s="178">
        <v>8.7899543378995373E-3</v>
      </c>
      <c r="Y201" s="178">
        <v>8.7899543378995443E-3</v>
      </c>
      <c r="Z201" s="178">
        <v>8.7899543378995495E-3</v>
      </c>
      <c r="AA201" s="178">
        <v>5.0000000000000058E-2</v>
      </c>
      <c r="AB201" s="178">
        <v>8.7899543378995235E-3</v>
      </c>
      <c r="AC201" s="178">
        <v>8.7899543378995304E-3</v>
      </c>
      <c r="AD201" s="178">
        <f t="shared" si="62"/>
        <v>7.999999999999962E-3</v>
      </c>
      <c r="AE201" s="178">
        <v>8.7899543378995495E-3</v>
      </c>
      <c r="AF201" s="178">
        <v>8.7899543378995304E-3</v>
      </c>
      <c r="AG201" s="178">
        <v>8.7899543378995321E-3</v>
      </c>
      <c r="AH201" s="178">
        <v>8.7899543378995339E-3</v>
      </c>
      <c r="AI201" s="178">
        <v>8.7899543378995373E-3</v>
      </c>
      <c r="AJ201" s="178">
        <v>8.0546666666666718E-3</v>
      </c>
      <c r="AK201" s="178">
        <v>1.7579908675799078E-2</v>
      </c>
      <c r="AL201" s="178">
        <v>8.3333333333333273E-2</v>
      </c>
      <c r="AM201" s="178">
        <v>1.7600000000000001E-2</v>
      </c>
      <c r="AN201" s="264">
        <f t="shared" si="64"/>
        <v>7.999999999999962E-3</v>
      </c>
      <c r="AO201" s="264">
        <f t="shared" si="65"/>
        <v>8.7899543378995495E-3</v>
      </c>
      <c r="AP201" s="264">
        <f t="shared" si="63"/>
        <v>8.7899543378995495E-3</v>
      </c>
      <c r="AQ201" s="264">
        <f t="shared" si="61"/>
        <v>8.7899543378995495E-3</v>
      </c>
      <c r="AR201" s="264">
        <f t="shared" si="61"/>
        <v>8.7899543378995495E-3</v>
      </c>
      <c r="AS201" s="264">
        <f t="shared" si="66"/>
        <v>7.999999999999962E-3</v>
      </c>
      <c r="AT201" s="264">
        <f t="shared" si="67"/>
        <v>8.7899543378995495E-3</v>
      </c>
    </row>
    <row r="202" spans="1:53" s="111" customFormat="1" ht="14.25" x14ac:dyDescent="0.45">
      <c r="C202" s="139"/>
      <c r="D202" s="139"/>
      <c r="E202" s="175" t="s">
        <v>29</v>
      </c>
      <c r="F202" s="175" t="s">
        <v>180</v>
      </c>
      <c r="G202" s="175" t="s">
        <v>181</v>
      </c>
      <c r="H202" s="175" t="s">
        <v>182</v>
      </c>
      <c r="I202" s="175" t="s">
        <v>288</v>
      </c>
      <c r="J202" s="178">
        <v>0.11426940639269374</v>
      </c>
      <c r="K202" s="178">
        <v>0.1142694063926938</v>
      </c>
      <c r="L202" s="178">
        <v>0.11405067906298379</v>
      </c>
      <c r="M202" s="178">
        <v>0</v>
      </c>
      <c r="N202" s="178">
        <v>0.11426940639269401</v>
      </c>
      <c r="O202" s="178">
        <v>0.11426940639269383</v>
      </c>
      <c r="P202" s="178">
        <v>0.11405067906298426</v>
      </c>
      <c r="Q202" s="178">
        <v>0.11998287671232913</v>
      </c>
      <c r="R202" s="178">
        <v>0.15000000000000005</v>
      </c>
      <c r="S202" s="178">
        <v>0.11426940639269431</v>
      </c>
      <c r="T202" s="178">
        <v>0.11998287671232909</v>
      </c>
      <c r="U202" s="178">
        <v>0.11426940639269433</v>
      </c>
      <c r="V202" s="178">
        <v>0.19999999999999904</v>
      </c>
      <c r="W202" s="178">
        <v>0.11426940639269388</v>
      </c>
      <c r="X202" s="178">
        <v>0.11426940639269412</v>
      </c>
      <c r="Y202" s="178">
        <v>0.11426940639269401</v>
      </c>
      <c r="Z202" s="178">
        <v>0.11426940639269362</v>
      </c>
      <c r="AA202" s="178">
        <v>0.19999999999999979</v>
      </c>
      <c r="AB202" s="178">
        <v>0.1142694063926938</v>
      </c>
      <c r="AC202" s="178">
        <v>0.11426940639269406</v>
      </c>
      <c r="AD202" s="178">
        <f t="shared" si="62"/>
        <v>0.19999999999999904</v>
      </c>
      <c r="AE202" s="178">
        <v>0.11426940639269401</v>
      </c>
      <c r="AF202" s="178">
        <v>0.11426940639269392</v>
      </c>
      <c r="AG202" s="178">
        <v>0.11426940639269363</v>
      </c>
      <c r="AH202" s="178">
        <v>0.11426940639269402</v>
      </c>
      <c r="AI202" s="178">
        <v>0.11426940639269374</v>
      </c>
      <c r="AJ202" s="178">
        <v>5.235999999999992E-2</v>
      </c>
      <c r="AK202" s="178">
        <v>9.3077625570776146E-2</v>
      </c>
      <c r="AL202" s="178">
        <v>0.16666666666666696</v>
      </c>
      <c r="AM202" s="178">
        <v>9.3100000000000113E-2</v>
      </c>
      <c r="AN202" s="264">
        <f t="shared" si="64"/>
        <v>0.19999999999999904</v>
      </c>
      <c r="AO202" s="264">
        <f t="shared" si="65"/>
        <v>0.11426940639269362</v>
      </c>
      <c r="AP202" s="264">
        <f t="shared" si="63"/>
        <v>0.11426940639269362</v>
      </c>
      <c r="AQ202" s="264">
        <f t="shared" si="61"/>
        <v>0.11426940639269362</v>
      </c>
      <c r="AR202" s="264">
        <f t="shared" si="61"/>
        <v>0.11426940639269362</v>
      </c>
      <c r="AS202" s="264">
        <f t="shared" si="66"/>
        <v>0.19999999999999904</v>
      </c>
      <c r="AT202" s="264">
        <f t="shared" si="67"/>
        <v>0.11426940639269362</v>
      </c>
    </row>
    <row r="203" spans="1:53" s="111" customFormat="1" ht="14.25" x14ac:dyDescent="0.45">
      <c r="C203" s="139"/>
      <c r="D203" s="139"/>
      <c r="E203" s="175" t="s">
        <v>30</v>
      </c>
      <c r="F203" s="175" t="s">
        <v>180</v>
      </c>
      <c r="G203" s="175" t="s">
        <v>181</v>
      </c>
      <c r="H203" s="175" t="s">
        <v>182</v>
      </c>
      <c r="I203" s="175" t="s">
        <v>288</v>
      </c>
      <c r="J203" s="178">
        <v>0.12465753424657489</v>
      </c>
      <c r="K203" s="178">
        <v>0.12465753424657484</v>
      </c>
      <c r="L203" s="178">
        <v>0.12441892261416454</v>
      </c>
      <c r="M203" s="178">
        <v>0</v>
      </c>
      <c r="N203" s="178">
        <v>0.12465753424657498</v>
      </c>
      <c r="O203" s="178">
        <v>0.12465753424657491</v>
      </c>
      <c r="P203" s="178">
        <v>0.12441892261416432</v>
      </c>
      <c r="Q203" s="178">
        <v>9.9726027397260372E-2</v>
      </c>
      <c r="R203" s="178">
        <v>4.999999999999994E-2</v>
      </c>
      <c r="S203" s="178">
        <v>0.12465753424657511</v>
      </c>
      <c r="T203" s="178">
        <v>9.9726027397260344E-2</v>
      </c>
      <c r="U203" s="178">
        <v>0.12465753424657527</v>
      </c>
      <c r="V203" s="178">
        <v>0.19999999999999904</v>
      </c>
      <c r="W203" s="178">
        <v>0.12465753424657509</v>
      </c>
      <c r="X203" s="178">
        <v>0.12465753424657472</v>
      </c>
      <c r="Y203" s="178">
        <v>0.12465753424657482</v>
      </c>
      <c r="Z203" s="178">
        <v>0.12465753424657497</v>
      </c>
      <c r="AA203" s="178">
        <v>5.0000000000000058E-2</v>
      </c>
      <c r="AB203" s="178">
        <v>0.12465753424657484</v>
      </c>
      <c r="AC203" s="178">
        <v>0.12465753424657489</v>
      </c>
      <c r="AD203" s="178">
        <f t="shared" si="62"/>
        <v>0.19999999999999904</v>
      </c>
      <c r="AE203" s="178">
        <v>0.12465753424657458</v>
      </c>
      <c r="AF203" s="178">
        <v>0.12465753424657489</v>
      </c>
      <c r="AG203" s="178">
        <v>0.12465753424657497</v>
      </c>
      <c r="AH203" s="178">
        <v>0.12465753424657472</v>
      </c>
      <c r="AI203" s="178">
        <v>0.12465753424657477</v>
      </c>
      <c r="AJ203" s="178">
        <v>4.6704999999999955E-2</v>
      </c>
      <c r="AK203" s="178">
        <v>0.13546118721461181</v>
      </c>
      <c r="AL203" s="178">
        <v>0</v>
      </c>
      <c r="AM203" s="178">
        <v>0.1355000000000004</v>
      </c>
      <c r="AN203" s="264">
        <f t="shared" si="64"/>
        <v>0.19999999999999904</v>
      </c>
      <c r="AO203" s="264">
        <f t="shared" si="65"/>
        <v>0.12465753424657497</v>
      </c>
      <c r="AP203" s="264">
        <f t="shared" si="63"/>
        <v>0.12465753424657497</v>
      </c>
      <c r="AQ203" s="264">
        <f t="shared" si="61"/>
        <v>0.12465753424657497</v>
      </c>
      <c r="AR203" s="264">
        <f t="shared" si="61"/>
        <v>0.12465753424657497</v>
      </c>
      <c r="AS203" s="264">
        <f t="shared" si="66"/>
        <v>0.19999999999999904</v>
      </c>
      <c r="AT203" s="264">
        <f t="shared" si="67"/>
        <v>0.12465753424657497</v>
      </c>
    </row>
    <row r="204" spans="1:53" s="111" customFormat="1" ht="14.25" x14ac:dyDescent="0.45">
      <c r="C204" s="139"/>
      <c r="D204" s="139"/>
      <c r="E204" s="175" t="s">
        <v>31</v>
      </c>
      <c r="F204" s="175" t="s">
        <v>180</v>
      </c>
      <c r="G204" s="175" t="s">
        <v>181</v>
      </c>
      <c r="H204" s="175" t="s">
        <v>182</v>
      </c>
      <c r="I204" s="175" t="s">
        <v>288</v>
      </c>
      <c r="J204" s="178">
        <v>1.0388127853881282E-2</v>
      </c>
      <c r="K204" s="178">
        <v>1.0388127853881277E-2</v>
      </c>
      <c r="L204" s="178">
        <v>1.0368243551180404E-2</v>
      </c>
      <c r="M204" s="178">
        <v>0</v>
      </c>
      <c r="N204" s="178">
        <v>1.0388127853881301E-2</v>
      </c>
      <c r="O204" s="178">
        <v>1.0388127853881296E-2</v>
      </c>
      <c r="P204" s="178">
        <v>1.0368243551180418E-2</v>
      </c>
      <c r="Q204" s="178">
        <v>1.1426940639269412E-2</v>
      </c>
      <c r="R204" s="178">
        <v>4.999999999999994E-2</v>
      </c>
      <c r="S204" s="178">
        <v>1.0388127853881301E-2</v>
      </c>
      <c r="T204" s="178">
        <v>1.1426940639269426E-2</v>
      </c>
      <c r="U204" s="178">
        <v>1.0388127853881338E-2</v>
      </c>
      <c r="V204" s="178">
        <v>1.1999999999999999E-2</v>
      </c>
      <c r="W204" s="178">
        <v>1.0388127853881294E-2</v>
      </c>
      <c r="X204" s="178">
        <v>1.0388127853881296E-2</v>
      </c>
      <c r="Y204" s="178">
        <v>1.0388127853881298E-2</v>
      </c>
      <c r="Z204" s="178">
        <v>1.0388127853881286E-2</v>
      </c>
      <c r="AA204" s="178">
        <v>5.0000000000000058E-2</v>
      </c>
      <c r="AB204" s="178">
        <v>1.0388127853881277E-2</v>
      </c>
      <c r="AC204" s="178">
        <v>1.0388127853881303E-2</v>
      </c>
      <c r="AD204" s="178">
        <f t="shared" si="62"/>
        <v>1.1999999999999999E-2</v>
      </c>
      <c r="AE204" s="178">
        <v>1.0388127853881273E-2</v>
      </c>
      <c r="AF204" s="178">
        <v>1.0388127853881294E-2</v>
      </c>
      <c r="AG204" s="178">
        <v>1.0388127853881284E-2</v>
      </c>
      <c r="AH204" s="178">
        <v>1.0388127853881296E-2</v>
      </c>
      <c r="AI204" s="178">
        <v>1.0388127853881273E-2</v>
      </c>
      <c r="AJ204" s="178">
        <v>4.4600000000000013E-3</v>
      </c>
      <c r="AK204" s="178">
        <v>2.0776255707762578E-2</v>
      </c>
      <c r="AL204" s="178">
        <v>8.3333333333333273E-2</v>
      </c>
      <c r="AM204" s="178">
        <v>2.0800000000000041E-2</v>
      </c>
      <c r="AN204" s="264">
        <f t="shared" si="64"/>
        <v>1.1999999999999999E-2</v>
      </c>
      <c r="AO204" s="264">
        <f t="shared" si="65"/>
        <v>1.0388127853881286E-2</v>
      </c>
      <c r="AP204" s="264">
        <f t="shared" si="63"/>
        <v>1.0388127853881286E-2</v>
      </c>
      <c r="AQ204" s="264">
        <f t="shared" si="61"/>
        <v>1.0388127853881286E-2</v>
      </c>
      <c r="AR204" s="264">
        <f t="shared" si="61"/>
        <v>1.0388127853881286E-2</v>
      </c>
      <c r="AS204" s="264">
        <f t="shared" si="66"/>
        <v>1.1999999999999999E-2</v>
      </c>
      <c r="AT204" s="264">
        <f t="shared" si="67"/>
        <v>1.0388127853881286E-2</v>
      </c>
    </row>
    <row r="205" spans="1:53" s="111" customFormat="1" ht="14.25" x14ac:dyDescent="0.45">
      <c r="C205" s="139"/>
      <c r="D205" s="139"/>
      <c r="E205" s="175" t="s">
        <v>23</v>
      </c>
      <c r="F205" s="175" t="s">
        <v>180</v>
      </c>
      <c r="G205" s="175" t="s">
        <v>181</v>
      </c>
      <c r="H205" s="175" t="s">
        <v>182</v>
      </c>
      <c r="I205" s="175" t="s">
        <v>288</v>
      </c>
      <c r="J205" s="178">
        <v>0.15068493150684872</v>
      </c>
      <c r="K205" s="178">
        <v>0.15068493150684883</v>
      </c>
      <c r="L205" s="178">
        <v>0.15039649986327572</v>
      </c>
      <c r="M205" s="178">
        <v>0.52391428440477827</v>
      </c>
      <c r="N205" s="178">
        <v>0.15068493150684914</v>
      </c>
      <c r="O205" s="178">
        <v>0.15068493150684889</v>
      </c>
      <c r="P205" s="178">
        <v>0.15039649986327541</v>
      </c>
      <c r="Q205" s="178">
        <v>0.18082191780821963</v>
      </c>
      <c r="R205" s="178">
        <v>0.15000000000000005</v>
      </c>
      <c r="S205" s="178">
        <v>0.15068493150684931</v>
      </c>
      <c r="T205" s="178">
        <v>0.18082191780821921</v>
      </c>
      <c r="U205" s="178">
        <v>0.15068493150684942</v>
      </c>
      <c r="V205" s="178">
        <v>4.9999999999999802E-2</v>
      </c>
      <c r="W205" s="178">
        <v>0.15068493150684897</v>
      </c>
      <c r="X205" s="178">
        <v>0.15068493150684933</v>
      </c>
      <c r="Y205" s="178">
        <v>0.15068493150684872</v>
      </c>
      <c r="Z205" s="178">
        <v>0.15068493150684892</v>
      </c>
      <c r="AA205" s="178">
        <v>0.10000000000000012</v>
      </c>
      <c r="AB205" s="178">
        <v>0.15068493150684883</v>
      </c>
      <c r="AC205" s="178">
        <v>0.15068493150684895</v>
      </c>
      <c r="AD205" s="178">
        <f t="shared" si="62"/>
        <v>4.9999999999999802E-2</v>
      </c>
      <c r="AE205" s="178">
        <v>0.15068493150684872</v>
      </c>
      <c r="AF205" s="178">
        <v>0.15068493150684867</v>
      </c>
      <c r="AG205" s="178">
        <v>0.15068493150684895</v>
      </c>
      <c r="AH205" s="178">
        <v>0.15068493150684867</v>
      </c>
      <c r="AI205" s="178">
        <v>0.1506849315068487</v>
      </c>
      <c r="AJ205" s="178">
        <v>0.25590399999999913</v>
      </c>
      <c r="AK205" s="178">
        <v>0.15123287671232885</v>
      </c>
      <c r="AL205" s="178">
        <v>0.16666666666666696</v>
      </c>
      <c r="AM205" s="178">
        <v>0.15110000000000021</v>
      </c>
      <c r="AN205" s="264">
        <f t="shared" si="64"/>
        <v>4.9999999999999802E-2</v>
      </c>
      <c r="AO205" s="264">
        <f t="shared" si="65"/>
        <v>0.15068493150684892</v>
      </c>
      <c r="AP205" s="264">
        <f t="shared" si="63"/>
        <v>0.15068493150684892</v>
      </c>
      <c r="AQ205" s="264">
        <f t="shared" si="61"/>
        <v>0.15068493150684892</v>
      </c>
      <c r="AR205" s="264">
        <f t="shared" si="61"/>
        <v>0.15068493150684892</v>
      </c>
      <c r="AS205" s="264">
        <f t="shared" si="66"/>
        <v>4.9999999999999802E-2</v>
      </c>
      <c r="AT205" s="264">
        <f t="shared" si="67"/>
        <v>0.15068493150684892</v>
      </c>
    </row>
    <row r="206" spans="1:53" s="111" customFormat="1" ht="14.25" x14ac:dyDescent="0.45">
      <c r="C206" s="139"/>
      <c r="D206" s="139"/>
      <c r="E206" s="175" t="s">
        <v>24</v>
      </c>
      <c r="F206" s="175" t="s">
        <v>180</v>
      </c>
      <c r="G206" s="175" t="s">
        <v>181</v>
      </c>
      <c r="H206" s="175" t="s">
        <v>182</v>
      </c>
      <c r="I206" s="175" t="s">
        <v>288</v>
      </c>
      <c r="J206" s="178">
        <v>0.16438356164383577</v>
      </c>
      <c r="K206" s="178">
        <v>0.16438356164383572</v>
      </c>
      <c r="L206" s="178">
        <v>0.16406890894175563</v>
      </c>
      <c r="M206" s="178">
        <v>0.26190922613467399</v>
      </c>
      <c r="N206" s="178">
        <v>0.16438356164383613</v>
      </c>
      <c r="O206" s="178">
        <v>0.16438356164383591</v>
      </c>
      <c r="P206" s="178">
        <v>0.16406890894175571</v>
      </c>
      <c r="Q206" s="178">
        <v>0.13972602739726009</v>
      </c>
      <c r="R206" s="178">
        <v>4.999999999999994E-2</v>
      </c>
      <c r="S206" s="178">
        <v>0.16438356164383622</v>
      </c>
      <c r="T206" s="178">
        <v>0.13972602739726014</v>
      </c>
      <c r="U206" s="178">
        <v>0.16438356164383688</v>
      </c>
      <c r="V206" s="178">
        <v>4.9999999999999802E-2</v>
      </c>
      <c r="W206" s="178">
        <v>0.16438356164383591</v>
      </c>
      <c r="X206" s="178">
        <v>0.16438356164383564</v>
      </c>
      <c r="Y206" s="178">
        <v>0.16438356164383602</v>
      </c>
      <c r="Z206" s="178">
        <v>0.16438356164383597</v>
      </c>
      <c r="AA206" s="178">
        <v>5.0000000000000058E-2</v>
      </c>
      <c r="AB206" s="178">
        <v>0.16438356164383572</v>
      </c>
      <c r="AC206" s="178">
        <v>0.16438356164383602</v>
      </c>
      <c r="AD206" s="178">
        <f t="shared" si="62"/>
        <v>4.9999999999999802E-2</v>
      </c>
      <c r="AE206" s="178">
        <v>0.16438356164383594</v>
      </c>
      <c r="AF206" s="178">
        <v>0.16438356164383641</v>
      </c>
      <c r="AG206" s="178">
        <v>0.16438356164383572</v>
      </c>
      <c r="AH206" s="178">
        <v>0.16438356164383586</v>
      </c>
      <c r="AI206" s="178">
        <v>0.16438356164383588</v>
      </c>
      <c r="AJ206" s="178">
        <v>0.25127200000000005</v>
      </c>
      <c r="AK206" s="178">
        <v>0.15013698630136993</v>
      </c>
      <c r="AL206" s="178">
        <v>0</v>
      </c>
      <c r="AM206" s="178">
        <v>0.1501000000000004</v>
      </c>
      <c r="AN206" s="264">
        <f t="shared" si="64"/>
        <v>4.9999999999999802E-2</v>
      </c>
      <c r="AO206" s="264">
        <f t="shared" si="65"/>
        <v>0.16438356164383597</v>
      </c>
      <c r="AP206" s="264">
        <f t="shared" si="63"/>
        <v>0.16438356164383597</v>
      </c>
      <c r="AQ206" s="264">
        <f t="shared" si="61"/>
        <v>0.16438356164383597</v>
      </c>
      <c r="AR206" s="264">
        <f t="shared" si="61"/>
        <v>0.16438356164383597</v>
      </c>
      <c r="AS206" s="264">
        <f t="shared" si="66"/>
        <v>4.9999999999999802E-2</v>
      </c>
      <c r="AT206" s="264">
        <f t="shared" si="67"/>
        <v>0.16438356164383597</v>
      </c>
    </row>
    <row r="207" spans="1:53" s="111" customFormat="1" ht="14.25" x14ac:dyDescent="0.45">
      <c r="C207" s="139"/>
      <c r="D207" s="139"/>
      <c r="E207" s="175" t="s">
        <v>25</v>
      </c>
      <c r="F207" s="175" t="s">
        <v>180</v>
      </c>
      <c r="G207" s="175" t="s">
        <v>181</v>
      </c>
      <c r="H207" s="175" t="s">
        <v>182</v>
      </c>
      <c r="I207" s="175" t="s">
        <v>288</v>
      </c>
      <c r="J207" s="178">
        <v>1.3698630136986275E-2</v>
      </c>
      <c r="K207" s="178">
        <v>1.3698630136986285E-2</v>
      </c>
      <c r="L207" s="178">
        <v>1.5586546349466813E-2</v>
      </c>
      <c r="M207" s="178">
        <v>3.4178739432423923E-2</v>
      </c>
      <c r="N207" s="178">
        <v>1.3698630136986306E-2</v>
      </c>
      <c r="O207" s="178">
        <v>1.3698630136986276E-2</v>
      </c>
      <c r="P207" s="178">
        <v>1.5586546349466768E-2</v>
      </c>
      <c r="Q207" s="178">
        <v>1.6438356164383564E-2</v>
      </c>
      <c r="R207" s="178">
        <v>4.999999999999994E-2</v>
      </c>
      <c r="S207" s="178">
        <v>1.3698630136986342E-2</v>
      </c>
      <c r="T207" s="178">
        <v>1.6438356164383622E-2</v>
      </c>
      <c r="U207" s="178">
        <v>1.3698630136986389E-2</v>
      </c>
      <c r="V207" s="178">
        <v>1.1999999999999903E-2</v>
      </c>
      <c r="W207" s="178">
        <v>1.3698630136986292E-2</v>
      </c>
      <c r="X207" s="178">
        <v>1.3698630136986302E-2</v>
      </c>
      <c r="Y207" s="178">
        <v>1.3698630136986259E-2</v>
      </c>
      <c r="Z207" s="178">
        <v>1.3698630136986304E-2</v>
      </c>
      <c r="AA207" s="178">
        <v>5.0000000000000058E-2</v>
      </c>
      <c r="AB207" s="178">
        <v>1.3698630136986285E-2</v>
      </c>
      <c r="AC207" s="178">
        <v>1.3698630136986299E-2</v>
      </c>
      <c r="AD207" s="178">
        <f t="shared" si="62"/>
        <v>1.1999999999999903E-2</v>
      </c>
      <c r="AE207" s="178">
        <v>1.3698630136986294E-2</v>
      </c>
      <c r="AF207" s="178">
        <v>1.3698630136986349E-2</v>
      </c>
      <c r="AG207" s="178">
        <v>1.3698630136986271E-2</v>
      </c>
      <c r="AH207" s="178">
        <v>1.3698630136986262E-2</v>
      </c>
      <c r="AI207" s="178">
        <v>1.3698630136986282E-2</v>
      </c>
      <c r="AJ207" s="178">
        <v>2.356399999999996E-2</v>
      </c>
      <c r="AK207" s="178">
        <v>2.7397260273972518E-2</v>
      </c>
      <c r="AL207" s="178">
        <v>8.3333333333333273E-2</v>
      </c>
      <c r="AM207" s="178">
        <v>2.7400000000000032E-2</v>
      </c>
      <c r="AN207" s="264">
        <f t="shared" si="64"/>
        <v>1.1999999999999903E-2</v>
      </c>
      <c r="AO207" s="264">
        <f t="shared" si="65"/>
        <v>1.3698630136986304E-2</v>
      </c>
      <c r="AP207" s="264">
        <f t="shared" si="63"/>
        <v>1.3698630136986304E-2</v>
      </c>
      <c r="AQ207" s="264">
        <f t="shared" si="61"/>
        <v>1.3698630136986304E-2</v>
      </c>
      <c r="AR207" s="264">
        <f t="shared" si="61"/>
        <v>1.3698630136986304E-2</v>
      </c>
      <c r="AS207" s="264">
        <f t="shared" si="66"/>
        <v>1.1999999999999903E-2</v>
      </c>
      <c r="AT207" s="264">
        <f t="shared" si="67"/>
        <v>1.3698630136986304E-2</v>
      </c>
    </row>
    <row r="208" spans="1:53" s="111" customFormat="1" ht="14.25" x14ac:dyDescent="0.45">
      <c r="C208" s="139" t="s">
        <v>217</v>
      </c>
      <c r="D208" s="139"/>
      <c r="E208" s="175" t="s">
        <v>32</v>
      </c>
      <c r="F208" s="175" t="s">
        <v>180</v>
      </c>
      <c r="G208" s="175" t="s">
        <v>309</v>
      </c>
      <c r="H208" s="175" t="s">
        <v>182</v>
      </c>
      <c r="I208" s="175" t="s">
        <v>288</v>
      </c>
      <c r="J208" s="178">
        <v>0.10862955993620024</v>
      </c>
      <c r="K208" s="178">
        <v>9.6689497716894848E-2</v>
      </c>
      <c r="L208" s="178">
        <v>0.10835376418461272</v>
      </c>
      <c r="M208" s="178">
        <v>9.6689497716894821E-2</v>
      </c>
      <c r="N208" s="178">
        <f>$V208</f>
        <v>9.6689497716894821E-2</v>
      </c>
      <c r="O208" s="178">
        <v>0.1146083096591623</v>
      </c>
      <c r="P208" s="178">
        <v>0.10835376418461284</v>
      </c>
      <c r="Q208" s="178">
        <v>9.6689497716894807E-2</v>
      </c>
      <c r="R208" s="178">
        <v>9.6689497716895195E-2</v>
      </c>
      <c r="S208" s="178">
        <v>0.17215381142391648</v>
      </c>
      <c r="T208" s="178">
        <v>9.6689497716894973E-2</v>
      </c>
      <c r="U208" s="178">
        <v>0.14918511933889472</v>
      </c>
      <c r="V208" s="178">
        <v>9.6689497716894821E-2</v>
      </c>
      <c r="W208" s="178">
        <v>0.1086295599362003</v>
      </c>
      <c r="X208" s="178">
        <v>9.6689497716894862E-2</v>
      </c>
      <c r="Y208" s="178">
        <f>$V208</f>
        <v>9.6689497716894821E-2</v>
      </c>
      <c r="Z208" s="178">
        <v>9.6689497716894945E-2</v>
      </c>
      <c r="AA208" s="178">
        <v>9.6689497716894821E-2</v>
      </c>
      <c r="AB208" s="178">
        <v>9.6689497716894848E-2</v>
      </c>
      <c r="AC208" s="178">
        <v>9.6689497716894987E-2</v>
      </c>
      <c r="AD208" s="178">
        <f t="shared" si="62"/>
        <v>9.6689497716894821E-2</v>
      </c>
      <c r="AE208" s="178">
        <v>0.14341630833951743</v>
      </c>
      <c r="AF208" s="178">
        <v>9.6689497716895056E-2</v>
      </c>
      <c r="AG208" s="178">
        <v>0.11460830965916213</v>
      </c>
      <c r="AH208" s="178">
        <v>9.6689497716894668E-2</v>
      </c>
      <c r="AI208" s="178">
        <v>9.6689497716894973E-2</v>
      </c>
      <c r="AJ208" s="178">
        <v>9.6689497716894723E-2</v>
      </c>
      <c r="AK208" s="178">
        <v>0.14907488295055665</v>
      </c>
      <c r="AL208" s="178">
        <v>0.11460830965916237</v>
      </c>
      <c r="AM208" s="178">
        <v>0.15043109106537927</v>
      </c>
      <c r="AN208" s="264">
        <f t="shared" si="64"/>
        <v>9.6689497716894821E-2</v>
      </c>
      <c r="AO208" s="264">
        <f t="shared" si="65"/>
        <v>9.6689497716894945E-2</v>
      </c>
      <c r="AP208" s="264">
        <f t="shared" si="63"/>
        <v>9.6689497716894945E-2</v>
      </c>
      <c r="AQ208" s="264">
        <f t="shared" si="61"/>
        <v>9.6689497716894945E-2</v>
      </c>
      <c r="AR208" s="264">
        <f t="shared" si="61"/>
        <v>9.6689497716894945E-2</v>
      </c>
      <c r="AS208" s="264">
        <f t="shared" si="66"/>
        <v>9.6689497716894821E-2</v>
      </c>
      <c r="AT208" s="264">
        <f t="shared" si="67"/>
        <v>9.6689497716894945E-2</v>
      </c>
    </row>
    <row r="209" spans="3:46" s="111" customFormat="1" ht="14.25" x14ac:dyDescent="0.45">
      <c r="C209" s="139"/>
      <c r="D209" s="139"/>
      <c r="E209" s="175" t="s">
        <v>33</v>
      </c>
      <c r="F209" s="175" t="s">
        <v>180</v>
      </c>
      <c r="G209" s="175" t="s">
        <v>309</v>
      </c>
      <c r="H209" s="175" t="s">
        <v>182</v>
      </c>
      <c r="I209" s="175" t="s">
        <v>288</v>
      </c>
      <c r="J209" s="178">
        <v>9.0108695756816903E-2</v>
      </c>
      <c r="K209" s="178">
        <v>0.10547945205479485</v>
      </c>
      <c r="L209" s="178">
        <v>8.9879921972909699E-2</v>
      </c>
      <c r="M209" s="178">
        <v>0.10547945205479478</v>
      </c>
      <c r="N209" s="178">
        <f t="shared" ref="N209:N219" si="68">$V209</f>
        <v>0.10547945205479466</v>
      </c>
      <c r="O209" s="178">
        <v>8.0651852035213176E-2</v>
      </c>
      <c r="P209" s="178">
        <v>8.9879921972909893E-2</v>
      </c>
      <c r="Q209" s="178">
        <v>0.10547945205479509</v>
      </c>
      <c r="R209" s="178">
        <v>0.10547945205479499</v>
      </c>
      <c r="S209" s="178">
        <v>6.133374584956286E-2</v>
      </c>
      <c r="T209" s="178">
        <v>0.105479452054795</v>
      </c>
      <c r="U209" s="178">
        <v>4.6034815104433267E-2</v>
      </c>
      <c r="V209" s="178">
        <v>0.10547945205479466</v>
      </c>
      <c r="W209" s="178">
        <v>9.0108695756817389E-2</v>
      </c>
      <c r="X209" s="178">
        <v>0.1054794520547952</v>
      </c>
      <c r="Y209" s="178">
        <f t="shared" ref="Y209:Y219" si="69">$V209</f>
        <v>0.10547945205479466</v>
      </c>
      <c r="Z209" s="178">
        <v>0.10547945205479491</v>
      </c>
      <c r="AA209" s="178">
        <v>0.10547945205479482</v>
      </c>
      <c r="AB209" s="178">
        <v>0.10547945205479485</v>
      </c>
      <c r="AC209" s="178">
        <v>0.10547945205479511</v>
      </c>
      <c r="AD209" s="178">
        <f t="shared" si="62"/>
        <v>0.10547945205479466</v>
      </c>
      <c r="AE209" s="178">
        <v>5.8752641432171779E-2</v>
      </c>
      <c r="AF209" s="178">
        <v>0.10547945205479504</v>
      </c>
      <c r="AG209" s="178">
        <v>8.065185203521319E-2</v>
      </c>
      <c r="AH209" s="178">
        <v>0.10547945205479481</v>
      </c>
      <c r="AI209" s="178">
        <v>0.10547945205479502</v>
      </c>
      <c r="AJ209" s="178">
        <v>0.10547945205479432</v>
      </c>
      <c r="AK209" s="178">
        <v>4.7639448932294687E-2</v>
      </c>
      <c r="AL209" s="178">
        <v>8.065185203521319E-2</v>
      </c>
      <c r="AM209" s="178">
        <v>4.4008412020644531E-2</v>
      </c>
      <c r="AN209" s="264">
        <f t="shared" si="64"/>
        <v>0.10547945205479466</v>
      </c>
      <c r="AO209" s="264">
        <f t="shared" si="65"/>
        <v>0.10547945205479491</v>
      </c>
      <c r="AP209" s="264">
        <f t="shared" si="63"/>
        <v>0.10547945205479491</v>
      </c>
      <c r="AQ209" s="264">
        <f t="shared" si="61"/>
        <v>0.10547945205479491</v>
      </c>
      <c r="AR209" s="264">
        <f t="shared" si="61"/>
        <v>0.10547945205479491</v>
      </c>
      <c r="AS209" s="264">
        <f t="shared" si="66"/>
        <v>0.10547945205479466</v>
      </c>
      <c r="AT209" s="264">
        <f t="shared" si="67"/>
        <v>0.10547945205479491</v>
      </c>
    </row>
    <row r="210" spans="3:46" s="111" customFormat="1" ht="14.25" x14ac:dyDescent="0.45">
      <c r="C210" s="139"/>
      <c r="D210" s="139"/>
      <c r="E210" s="175" t="s">
        <v>34</v>
      </c>
      <c r="F210" s="175" t="s">
        <v>180</v>
      </c>
      <c r="G210" s="175" t="s">
        <v>309</v>
      </c>
      <c r="H210" s="175" t="s">
        <v>182</v>
      </c>
      <c r="I210" s="175" t="s">
        <v>288</v>
      </c>
      <c r="J210" s="178">
        <v>1.1698577711939846E-2</v>
      </c>
      <c r="K210" s="178">
        <v>8.7899543378995356E-3</v>
      </c>
      <c r="L210" s="178">
        <v>1.1668876606324917E-2</v>
      </c>
      <c r="M210" s="178">
        <v>8.7899543378995269E-3</v>
      </c>
      <c r="N210" s="178">
        <f t="shared" si="68"/>
        <v>8.7899543378994974E-3</v>
      </c>
      <c r="O210" s="178">
        <v>1.1411612777524827E-2</v>
      </c>
      <c r="P210" s="178">
        <v>1.1668876606324948E-2</v>
      </c>
      <c r="Q210" s="178">
        <v>8.7899543378995148E-3</v>
      </c>
      <c r="R210" s="178">
        <v>8.7899543378995408E-3</v>
      </c>
      <c r="S210" s="178">
        <v>5.1111454874635601E-3</v>
      </c>
      <c r="T210" s="178">
        <v>8.7899543378995391E-3</v>
      </c>
      <c r="U210" s="178">
        <v>1.7224001571764323E-2</v>
      </c>
      <c r="V210" s="178">
        <v>8.7899543378994974E-3</v>
      </c>
      <c r="W210" s="178">
        <v>1.1698577711939872E-2</v>
      </c>
      <c r="X210" s="178">
        <v>8.7899543378995634E-3</v>
      </c>
      <c r="Y210" s="178">
        <f t="shared" si="69"/>
        <v>8.7899543378994974E-3</v>
      </c>
      <c r="Z210" s="178">
        <v>8.7899543378995304E-3</v>
      </c>
      <c r="AA210" s="178">
        <v>8.7899543378995287E-3</v>
      </c>
      <c r="AB210" s="178">
        <v>8.7899543378995356E-3</v>
      </c>
      <c r="AC210" s="178">
        <v>8.7899543378995495E-3</v>
      </c>
      <c r="AD210" s="178">
        <f t="shared" si="62"/>
        <v>8.7899543378994974E-3</v>
      </c>
      <c r="AE210" s="178">
        <v>8.7899543378995304E-3</v>
      </c>
      <c r="AF210" s="178">
        <v>8.7899543378995304E-3</v>
      </c>
      <c r="AG210" s="178">
        <v>1.1411612777524826E-2</v>
      </c>
      <c r="AH210" s="178">
        <v>8.78995433789952E-3</v>
      </c>
      <c r="AI210" s="178">
        <v>8.7899543378995425E-3</v>
      </c>
      <c r="AJ210" s="178">
        <v>8.7899543378995131E-3</v>
      </c>
      <c r="AK210" s="178">
        <v>1.7072819556792823E-2</v>
      </c>
      <c r="AL210" s="178">
        <v>1.1411612777524833E-2</v>
      </c>
      <c r="AM210" s="178">
        <v>1.7564014290333697E-2</v>
      </c>
      <c r="AN210" s="264">
        <f t="shared" si="64"/>
        <v>8.7899543378994974E-3</v>
      </c>
      <c r="AO210" s="264">
        <f t="shared" si="65"/>
        <v>8.7899543378995304E-3</v>
      </c>
      <c r="AP210" s="264">
        <f t="shared" si="63"/>
        <v>8.7899543378995304E-3</v>
      </c>
      <c r="AQ210" s="264">
        <f t="shared" si="61"/>
        <v>8.7899543378995304E-3</v>
      </c>
      <c r="AR210" s="264">
        <f t="shared" si="61"/>
        <v>8.7899543378995304E-3</v>
      </c>
      <c r="AS210" s="264">
        <f t="shared" si="66"/>
        <v>8.7899543378994974E-3</v>
      </c>
      <c r="AT210" s="264">
        <f t="shared" si="67"/>
        <v>8.7899543378995304E-3</v>
      </c>
    </row>
    <row r="211" spans="3:46" s="111" customFormat="1" ht="14.25" x14ac:dyDescent="0.45">
      <c r="C211" s="139"/>
      <c r="D211" s="139"/>
      <c r="E211" s="175" t="s">
        <v>26</v>
      </c>
      <c r="F211" s="175" t="s">
        <v>180</v>
      </c>
      <c r="G211" s="175" t="s">
        <v>309</v>
      </c>
      <c r="H211" s="175" t="s">
        <v>182</v>
      </c>
      <c r="I211" s="175" t="s">
        <v>288</v>
      </c>
      <c r="J211" s="178">
        <v>0.11004033344186485</v>
      </c>
      <c r="K211" s="178">
        <v>9.6689497716894848E-2</v>
      </c>
      <c r="L211" s="178">
        <v>0.10976095592726988</v>
      </c>
      <c r="M211" s="178">
        <v>9.6689497716894821E-2</v>
      </c>
      <c r="N211" s="178">
        <f t="shared" si="68"/>
        <v>9.6689497716894821E-2</v>
      </c>
      <c r="O211" s="178">
        <v>0.12237611958652191</v>
      </c>
      <c r="P211" s="178">
        <v>0.10976095592727009</v>
      </c>
      <c r="Q211" s="178">
        <v>9.6689497716894807E-2</v>
      </c>
      <c r="R211" s="178">
        <v>9.6689497716895195E-2</v>
      </c>
      <c r="S211" s="178">
        <v>0.16336480264305636</v>
      </c>
      <c r="T211" s="178">
        <v>9.6689497716894973E-2</v>
      </c>
      <c r="U211" s="178">
        <v>0.14743472726997631</v>
      </c>
      <c r="V211" s="178">
        <v>9.6689497716894821E-2</v>
      </c>
      <c r="W211" s="178">
        <v>0.1100403334418653</v>
      </c>
      <c r="X211" s="178">
        <v>9.6689497716894862E-2</v>
      </c>
      <c r="Y211" s="178">
        <f t="shared" si="69"/>
        <v>9.6689497716894821E-2</v>
      </c>
      <c r="Z211" s="178">
        <v>9.6689497716894945E-2</v>
      </c>
      <c r="AA211" s="178">
        <v>9.6689497716894821E-2</v>
      </c>
      <c r="AB211" s="178">
        <v>9.6689497716894848E-2</v>
      </c>
      <c r="AC211" s="178">
        <v>9.6689497716894987E-2</v>
      </c>
      <c r="AD211" s="178">
        <f t="shared" si="62"/>
        <v>9.6689497716894821E-2</v>
      </c>
      <c r="AE211" s="178">
        <v>0.14341630833951743</v>
      </c>
      <c r="AF211" s="178">
        <v>9.6689497716895056E-2</v>
      </c>
      <c r="AG211" s="178">
        <v>0.12237611958652132</v>
      </c>
      <c r="AH211" s="178">
        <v>9.6689497716894668E-2</v>
      </c>
      <c r="AI211" s="178">
        <v>9.6689497716894973E-2</v>
      </c>
      <c r="AJ211" s="178">
        <v>9.6689497716894723E-2</v>
      </c>
      <c r="AK211" s="178">
        <v>0.14584770250734896</v>
      </c>
      <c r="AL211" s="178">
        <v>0.12237611958652149</v>
      </c>
      <c r="AM211" s="178">
        <v>0.1490132351417614</v>
      </c>
      <c r="AN211" s="264">
        <f t="shared" si="64"/>
        <v>9.6689497716894821E-2</v>
      </c>
      <c r="AO211" s="264">
        <f t="shared" si="65"/>
        <v>9.6689497716894945E-2</v>
      </c>
      <c r="AP211" s="264">
        <f t="shared" si="63"/>
        <v>9.6689497716894945E-2</v>
      </c>
      <c r="AQ211" s="264">
        <f t="shared" si="61"/>
        <v>9.6689497716894945E-2</v>
      </c>
      <c r="AR211" s="264">
        <f t="shared" si="61"/>
        <v>9.6689497716894945E-2</v>
      </c>
      <c r="AS211" s="264">
        <f t="shared" si="66"/>
        <v>9.6689497716894821E-2</v>
      </c>
      <c r="AT211" s="264">
        <f t="shared" si="67"/>
        <v>9.6689497716894945E-2</v>
      </c>
    </row>
    <row r="212" spans="3:46" s="111" customFormat="1" ht="14.25" x14ac:dyDescent="0.45">
      <c r="C212" s="139"/>
      <c r="D212" s="139"/>
      <c r="E212" s="175" t="s">
        <v>27</v>
      </c>
      <c r="F212" s="175" t="s">
        <v>180</v>
      </c>
      <c r="G212" s="175" t="s">
        <v>309</v>
      </c>
      <c r="H212" s="175" t="s">
        <v>182</v>
      </c>
      <c r="I212" s="175" t="s">
        <v>288</v>
      </c>
      <c r="J212" s="178">
        <v>9.1555644000945943E-2</v>
      </c>
      <c r="K212" s="178">
        <v>0.10547945205479485</v>
      </c>
      <c r="L212" s="178">
        <v>9.1323196611265672E-2</v>
      </c>
      <c r="M212" s="178">
        <v>0.10547945205479478</v>
      </c>
      <c r="N212" s="178">
        <f t="shared" si="68"/>
        <v>0.10547945205479466</v>
      </c>
      <c r="O212" s="178">
        <v>8.7376408048426807E-2</v>
      </c>
      <c r="P212" s="178">
        <v>9.1323196611265797E-2</v>
      </c>
      <c r="Q212" s="178">
        <v>0.10547945205479509</v>
      </c>
      <c r="R212" s="178">
        <v>0.10547945205479499</v>
      </c>
      <c r="S212" s="178">
        <v>6.133374584956286E-2</v>
      </c>
      <c r="T212" s="178">
        <v>0.105479452054795</v>
      </c>
      <c r="U212" s="178">
        <v>4.5368700161117964E-2</v>
      </c>
      <c r="V212" s="178">
        <v>0.10547945205479466</v>
      </c>
      <c r="W212" s="178">
        <v>9.1555644000946471E-2</v>
      </c>
      <c r="X212" s="178">
        <v>0.1054794520547952</v>
      </c>
      <c r="Y212" s="178">
        <f t="shared" si="69"/>
        <v>0.10547945205479466</v>
      </c>
      <c r="Z212" s="178">
        <v>0.10547945205479491</v>
      </c>
      <c r="AA212" s="178">
        <v>0.10547945205479482</v>
      </c>
      <c r="AB212" s="178">
        <v>0.10547945205479485</v>
      </c>
      <c r="AC212" s="178">
        <v>0.10547945205479511</v>
      </c>
      <c r="AD212" s="178">
        <f t="shared" si="62"/>
        <v>0.10547945205479466</v>
      </c>
      <c r="AE212" s="178">
        <v>5.8752641432171779E-2</v>
      </c>
      <c r="AF212" s="178">
        <v>0.10547945205479504</v>
      </c>
      <c r="AG212" s="178">
        <v>8.7376408048426904E-2</v>
      </c>
      <c r="AH212" s="178">
        <v>0.10547945205479481</v>
      </c>
      <c r="AI212" s="178">
        <v>0.10547945205479502</v>
      </c>
      <c r="AJ212" s="178">
        <v>0.10547945205479432</v>
      </c>
      <c r="AK212" s="178">
        <v>4.646677439331913E-2</v>
      </c>
      <c r="AL212" s="178">
        <v>8.7376408048426932E-2</v>
      </c>
      <c r="AM212" s="178">
        <v>4.3534220252663056E-2</v>
      </c>
      <c r="AN212" s="264">
        <f t="shared" si="64"/>
        <v>0.10547945205479466</v>
      </c>
      <c r="AO212" s="264">
        <f t="shared" si="65"/>
        <v>0.10547945205479491</v>
      </c>
      <c r="AP212" s="264">
        <f t="shared" si="63"/>
        <v>0.10547945205479491</v>
      </c>
      <c r="AQ212" s="264">
        <f t="shared" si="61"/>
        <v>0.10547945205479491</v>
      </c>
      <c r="AR212" s="264">
        <f t="shared" si="61"/>
        <v>0.10547945205479491</v>
      </c>
      <c r="AS212" s="264">
        <f t="shared" si="66"/>
        <v>0.10547945205479466</v>
      </c>
      <c r="AT212" s="264">
        <f t="shared" si="67"/>
        <v>0.10547945205479491</v>
      </c>
    </row>
    <row r="213" spans="3:46" s="111" customFormat="1" ht="14.25" x14ac:dyDescent="0.45">
      <c r="C213" s="139"/>
      <c r="D213" s="139"/>
      <c r="E213" s="175" t="s">
        <v>28</v>
      </c>
      <c r="F213" s="175" t="s">
        <v>180</v>
      </c>
      <c r="G213" s="175" t="s">
        <v>309</v>
      </c>
      <c r="H213" s="175" t="s">
        <v>182</v>
      </c>
      <c r="I213" s="175" t="s">
        <v>288</v>
      </c>
      <c r="J213" s="178">
        <v>1.1850507292614339E-2</v>
      </c>
      <c r="K213" s="178">
        <v>8.7899543378995356E-3</v>
      </c>
      <c r="L213" s="178">
        <v>1.1820420458355069E-2</v>
      </c>
      <c r="M213" s="178">
        <v>8.7899543378995269E-3</v>
      </c>
      <c r="N213" s="178">
        <f t="shared" si="68"/>
        <v>8.7899543378994974E-3</v>
      </c>
      <c r="O213" s="178">
        <v>1.2156024152545799E-2</v>
      </c>
      <c r="P213" s="178">
        <v>1.1820420458355086E-2</v>
      </c>
      <c r="Q213" s="178">
        <v>8.7899543378995148E-3</v>
      </c>
      <c r="R213" s="178">
        <v>8.7899543378995408E-3</v>
      </c>
      <c r="S213" s="178">
        <v>5.1111454874635601E-3</v>
      </c>
      <c r="T213" s="178">
        <v>8.7899543378995391E-3</v>
      </c>
      <c r="U213" s="178">
        <v>1.6997435908169302E-2</v>
      </c>
      <c r="V213" s="178">
        <v>8.7899543378994974E-3</v>
      </c>
      <c r="W213" s="178">
        <v>1.1850507292614377E-2</v>
      </c>
      <c r="X213" s="178">
        <v>8.7899543378995634E-3</v>
      </c>
      <c r="Y213" s="178">
        <f t="shared" si="69"/>
        <v>8.7899543378994974E-3</v>
      </c>
      <c r="Z213" s="178">
        <v>8.7899543378995304E-3</v>
      </c>
      <c r="AA213" s="178">
        <v>8.7899543378995287E-3</v>
      </c>
      <c r="AB213" s="178">
        <v>8.7899543378995356E-3</v>
      </c>
      <c r="AC213" s="178">
        <v>8.7899543378995495E-3</v>
      </c>
      <c r="AD213" s="178">
        <f t="shared" si="62"/>
        <v>8.7899543378994974E-3</v>
      </c>
      <c r="AE213" s="178">
        <v>8.7899543378995304E-3</v>
      </c>
      <c r="AF213" s="178">
        <v>8.7899543378995304E-3</v>
      </c>
      <c r="AG213" s="178">
        <v>1.2156024152545859E-2</v>
      </c>
      <c r="AH213" s="178">
        <v>8.78995433789952E-3</v>
      </c>
      <c r="AI213" s="178">
        <v>8.7899543378995425E-3</v>
      </c>
      <c r="AJ213" s="178">
        <v>8.7899543378995131E-3</v>
      </c>
      <c r="AK213" s="178">
        <v>1.6701918375946475E-2</v>
      </c>
      <c r="AL213" s="178">
        <v>1.2156024152545847E-2</v>
      </c>
      <c r="AM213" s="178">
        <v>1.7365851592229597E-2</v>
      </c>
      <c r="AN213" s="264">
        <f t="shared" si="64"/>
        <v>8.7899543378994974E-3</v>
      </c>
      <c r="AO213" s="264">
        <f t="shared" si="65"/>
        <v>8.7899543378995304E-3</v>
      </c>
      <c r="AP213" s="264">
        <f t="shared" si="63"/>
        <v>8.7899543378995304E-3</v>
      </c>
      <c r="AQ213" s="264">
        <f t="shared" si="61"/>
        <v>8.7899543378995304E-3</v>
      </c>
      <c r="AR213" s="264">
        <f t="shared" si="61"/>
        <v>8.7899543378995304E-3</v>
      </c>
      <c r="AS213" s="264">
        <f t="shared" si="66"/>
        <v>8.7899543378994974E-3</v>
      </c>
      <c r="AT213" s="264">
        <f t="shared" si="67"/>
        <v>8.7899543378995304E-3</v>
      </c>
    </row>
    <row r="214" spans="3:46" s="111" customFormat="1" ht="14.25" x14ac:dyDescent="0.45">
      <c r="C214" s="139"/>
      <c r="D214" s="139"/>
      <c r="E214" s="175" t="s">
        <v>29</v>
      </c>
      <c r="F214" s="175" t="s">
        <v>180</v>
      </c>
      <c r="G214" s="175" t="s">
        <v>309</v>
      </c>
      <c r="H214" s="175" t="s">
        <v>182</v>
      </c>
      <c r="I214" s="175" t="s">
        <v>288</v>
      </c>
      <c r="J214" s="178">
        <v>0.12838038901550861</v>
      </c>
      <c r="K214" s="178">
        <v>0.11426940639269395</v>
      </c>
      <c r="L214" s="178">
        <v>0.12805444858181464</v>
      </c>
      <c r="M214" s="178">
        <v>0.1142694063926934</v>
      </c>
      <c r="N214" s="178">
        <f t="shared" si="68"/>
        <v>0.11426940639269365</v>
      </c>
      <c r="O214" s="178">
        <v>0.17264814215562335</v>
      </c>
      <c r="P214" s="178">
        <v>0.12805444858181481</v>
      </c>
      <c r="Q214" s="178">
        <v>0.11426940639269409</v>
      </c>
      <c r="R214" s="178">
        <v>0.11426940639269394</v>
      </c>
      <c r="S214" s="178">
        <v>0.14973121264136435</v>
      </c>
      <c r="T214" s="178">
        <v>0.11426940639269415</v>
      </c>
      <c r="U214" s="178">
        <v>0.18215861939783981</v>
      </c>
      <c r="V214" s="178">
        <v>0.11426940639269365</v>
      </c>
      <c r="W214" s="178">
        <v>0.12838038901550911</v>
      </c>
      <c r="X214" s="178">
        <v>0.11426940639269406</v>
      </c>
      <c r="Y214" s="178">
        <f t="shared" si="69"/>
        <v>0.11426940639269365</v>
      </c>
      <c r="Z214" s="178">
        <v>0.11426940639269388</v>
      </c>
      <c r="AA214" s="178">
        <v>0.11426940639269378</v>
      </c>
      <c r="AB214" s="178">
        <v>0.11426940639269395</v>
      </c>
      <c r="AC214" s="178">
        <v>0.11426940639269416</v>
      </c>
      <c r="AD214" s="178">
        <f t="shared" si="62"/>
        <v>0.11426940639269365</v>
      </c>
      <c r="AE214" s="178">
        <v>0.16949200076488494</v>
      </c>
      <c r="AF214" s="178">
        <v>0.11426940639269401</v>
      </c>
      <c r="AG214" s="178">
        <v>0.17264814215562321</v>
      </c>
      <c r="AH214" s="178">
        <v>0.11426940639269355</v>
      </c>
      <c r="AI214" s="178">
        <v>0.11426940639269394</v>
      </c>
      <c r="AJ214" s="178">
        <v>0.11426940639269391</v>
      </c>
      <c r="AK214" s="178">
        <v>0.18334252745077836</v>
      </c>
      <c r="AL214" s="178">
        <v>0.17264814215562299</v>
      </c>
      <c r="AM214" s="178">
        <v>0.18478509087075362</v>
      </c>
      <c r="AN214" s="264">
        <f t="shared" si="64"/>
        <v>0.11426940639269365</v>
      </c>
      <c r="AO214" s="264">
        <f t="shared" si="65"/>
        <v>0.11426940639269388</v>
      </c>
      <c r="AP214" s="264">
        <f t="shared" si="63"/>
        <v>0.11426940639269388</v>
      </c>
      <c r="AQ214" s="264">
        <f t="shared" si="61"/>
        <v>0.11426940639269388</v>
      </c>
      <c r="AR214" s="264">
        <f t="shared" si="61"/>
        <v>0.11426940639269388</v>
      </c>
      <c r="AS214" s="264">
        <f t="shared" si="66"/>
        <v>0.11426940639269365</v>
      </c>
      <c r="AT214" s="264">
        <f t="shared" si="67"/>
        <v>0.11426940639269388</v>
      </c>
    </row>
    <row r="215" spans="3:46" s="111" customFormat="1" ht="14.25" x14ac:dyDescent="0.45">
      <c r="C215" s="139"/>
      <c r="D215" s="139"/>
      <c r="E215" s="175" t="s">
        <v>30</v>
      </c>
      <c r="F215" s="175" t="s">
        <v>180</v>
      </c>
      <c r="G215" s="175" t="s">
        <v>309</v>
      </c>
      <c r="H215" s="175" t="s">
        <v>182</v>
      </c>
      <c r="I215" s="175" t="s">
        <v>288</v>
      </c>
      <c r="J215" s="178">
        <v>0.10665454785778446</v>
      </c>
      <c r="K215" s="178">
        <v>0.12465753424657487</v>
      </c>
      <c r="L215" s="178">
        <v>0.10638376639458093</v>
      </c>
      <c r="M215" s="178">
        <v>0.12465753424657526</v>
      </c>
      <c r="N215" s="178">
        <f t="shared" si="68"/>
        <v>0.12465753424657464</v>
      </c>
      <c r="O215" s="178">
        <v>0.12068607220091687</v>
      </c>
      <c r="P215" s="178">
        <v>0.106383766394581</v>
      </c>
      <c r="Q215" s="178">
        <v>0.12465753424657468</v>
      </c>
      <c r="R215" s="178">
        <v>0.12465753424657494</v>
      </c>
      <c r="S215" s="178">
        <v>7.2485336004028789E-2</v>
      </c>
      <c r="T215" s="178">
        <v>0.12465753424657507</v>
      </c>
      <c r="U215" s="178">
        <v>5.5947331296690682E-2</v>
      </c>
      <c r="V215" s="178">
        <v>0.12465753424657464</v>
      </c>
      <c r="W215" s="178">
        <v>0.10665454785778442</v>
      </c>
      <c r="X215" s="178">
        <v>0.12465753424657509</v>
      </c>
      <c r="Y215" s="178">
        <f t="shared" si="69"/>
        <v>0.12465753424657464</v>
      </c>
      <c r="Z215" s="178">
        <v>0.12465753424657511</v>
      </c>
      <c r="AA215" s="178">
        <v>0.1246575342465753</v>
      </c>
      <c r="AB215" s="178">
        <v>0.12465753424657487</v>
      </c>
      <c r="AC215" s="178">
        <v>0.12465753424657497</v>
      </c>
      <c r="AD215" s="178">
        <f t="shared" si="62"/>
        <v>0.12465753424657464</v>
      </c>
      <c r="AE215" s="178">
        <v>6.9434939874384816E-2</v>
      </c>
      <c r="AF215" s="178">
        <v>0.12465753424657484</v>
      </c>
      <c r="AG215" s="178">
        <v>0.12068607220091665</v>
      </c>
      <c r="AH215" s="178">
        <v>0.12465753424657455</v>
      </c>
      <c r="AI215" s="178">
        <v>0.12465753424657497</v>
      </c>
      <c r="AJ215" s="178">
        <v>0.12465753424657487</v>
      </c>
      <c r="AK215" s="178">
        <v>5.8186716386192251E-2</v>
      </c>
      <c r="AL215" s="178">
        <v>0.1206860722009164</v>
      </c>
      <c r="AM215" s="178">
        <v>5.3905030260464976E-2</v>
      </c>
      <c r="AN215" s="264">
        <f t="shared" si="64"/>
        <v>0.12465753424657464</v>
      </c>
      <c r="AO215" s="264">
        <f t="shared" si="65"/>
        <v>0.12465753424657511</v>
      </c>
      <c r="AP215" s="264">
        <f t="shared" si="63"/>
        <v>0.12465753424657511</v>
      </c>
      <c r="AQ215" s="264">
        <f t="shared" si="61"/>
        <v>0.12465753424657511</v>
      </c>
      <c r="AR215" s="264">
        <f t="shared" si="61"/>
        <v>0.12465753424657511</v>
      </c>
      <c r="AS215" s="264">
        <f t="shared" si="66"/>
        <v>0.12465753424657464</v>
      </c>
      <c r="AT215" s="264">
        <f t="shared" si="67"/>
        <v>0.12465753424657511</v>
      </c>
    </row>
    <row r="216" spans="3:46" s="111" customFormat="1" ht="14.25" x14ac:dyDescent="0.45">
      <c r="C216" s="139"/>
      <c r="D216" s="139"/>
      <c r="E216" s="175" t="s">
        <v>31</v>
      </c>
      <c r="F216" s="175" t="s">
        <v>180</v>
      </c>
      <c r="G216" s="175" t="s">
        <v>309</v>
      </c>
      <c r="H216" s="175" t="s">
        <v>182</v>
      </c>
      <c r="I216" s="175" t="s">
        <v>288</v>
      </c>
      <c r="J216" s="178">
        <v>1.3825591841383397E-2</v>
      </c>
      <c r="K216" s="178">
        <v>1.0388127853881291E-2</v>
      </c>
      <c r="L216" s="178">
        <v>1.3790490534747599E-2</v>
      </c>
      <c r="M216" s="178">
        <v>1.0388127853881256E-2</v>
      </c>
      <c r="N216" s="178">
        <f t="shared" si="68"/>
        <v>1.0388127853881263E-2</v>
      </c>
      <c r="O216" s="178">
        <v>1.7208199824048191E-2</v>
      </c>
      <c r="P216" s="178">
        <v>1.3790490534747612E-2</v>
      </c>
      <c r="Q216" s="178">
        <v>1.0388127853881286E-2</v>
      </c>
      <c r="R216" s="178">
        <v>1.0388127853881294E-2</v>
      </c>
      <c r="S216" s="178">
        <v>6.040444667002408E-3</v>
      </c>
      <c r="T216" s="178">
        <v>1.0388127853881322E-2</v>
      </c>
      <c r="U216" s="178">
        <v>2.1053455734112669E-2</v>
      </c>
      <c r="V216" s="178">
        <v>1.0388127853881263E-2</v>
      </c>
      <c r="W216" s="178">
        <v>1.3825591841383456E-2</v>
      </c>
      <c r="X216" s="178">
        <v>1.0388127853881303E-2</v>
      </c>
      <c r="Y216" s="178">
        <f t="shared" si="69"/>
        <v>1.0388127853881263E-2</v>
      </c>
      <c r="Z216" s="178">
        <v>1.0388127853881299E-2</v>
      </c>
      <c r="AA216" s="178">
        <v>1.0388127853881286E-2</v>
      </c>
      <c r="AB216" s="178">
        <v>1.0388127853881291E-2</v>
      </c>
      <c r="AC216" s="178">
        <v>1.0388127853881291E-2</v>
      </c>
      <c r="AD216" s="178">
        <f t="shared" si="62"/>
        <v>1.0388127853881263E-2</v>
      </c>
      <c r="AE216" s="178">
        <v>1.0388127853881287E-2</v>
      </c>
      <c r="AF216" s="178">
        <v>1.0388127853881291E-2</v>
      </c>
      <c r="AG216" s="178">
        <v>1.7208199824048212E-2</v>
      </c>
      <c r="AH216" s="178">
        <v>1.0388127853881258E-2</v>
      </c>
      <c r="AI216" s="178">
        <v>1.0388127853881303E-2</v>
      </c>
      <c r="AJ216" s="178">
        <v>1.0388127853881296E-2</v>
      </c>
      <c r="AK216" s="178">
        <v>2.1023778744765995E-2</v>
      </c>
      <c r="AL216" s="178">
        <v>1.7208199824048177E-2</v>
      </c>
      <c r="AM216" s="178">
        <v>2.1579194973657366E-2</v>
      </c>
      <c r="AN216" s="264">
        <f t="shared" si="64"/>
        <v>1.0388127853881263E-2</v>
      </c>
      <c r="AO216" s="264">
        <f t="shared" si="65"/>
        <v>1.0388127853881299E-2</v>
      </c>
      <c r="AP216" s="264">
        <f t="shared" si="63"/>
        <v>1.0388127853881299E-2</v>
      </c>
      <c r="AQ216" s="264">
        <f t="shared" si="61"/>
        <v>1.0388127853881299E-2</v>
      </c>
      <c r="AR216" s="264">
        <f t="shared" si="61"/>
        <v>1.0388127853881299E-2</v>
      </c>
      <c r="AS216" s="264">
        <f t="shared" si="66"/>
        <v>1.0388127853881263E-2</v>
      </c>
      <c r="AT216" s="264">
        <f t="shared" si="67"/>
        <v>1.0388127853881299E-2</v>
      </c>
    </row>
    <row r="217" spans="3:46" s="111" customFormat="1" ht="14.25" x14ac:dyDescent="0.45">
      <c r="C217" s="139"/>
      <c r="D217" s="139"/>
      <c r="E217" s="175" t="s">
        <v>23</v>
      </c>
      <c r="F217" s="175" t="s">
        <v>180</v>
      </c>
      <c r="G217" s="175" t="s">
        <v>309</v>
      </c>
      <c r="H217" s="175" t="s">
        <v>182</v>
      </c>
      <c r="I217" s="175" t="s">
        <v>288</v>
      </c>
      <c r="J217" s="178">
        <v>0.16882256284457023</v>
      </c>
      <c r="K217" s="178">
        <v>0.1506849315068485</v>
      </c>
      <c r="L217" s="178">
        <v>0.16839394520465728</v>
      </c>
      <c r="M217" s="178">
        <v>0.15068493150684925</v>
      </c>
      <c r="N217" s="178">
        <f t="shared" si="68"/>
        <v>0.150684931506849</v>
      </c>
      <c r="O217" s="178">
        <v>0.14405108710211981</v>
      </c>
      <c r="P217" s="178">
        <v>0.16839394520465692</v>
      </c>
      <c r="Q217" s="178">
        <v>0.15068493150684875</v>
      </c>
      <c r="R217" s="178">
        <v>0.15068493150684886</v>
      </c>
      <c r="S217" s="178">
        <v>0.19978412994082351</v>
      </c>
      <c r="T217" s="178">
        <v>0.150684931506849</v>
      </c>
      <c r="U217" s="178">
        <v>0.22380537054205937</v>
      </c>
      <c r="V217" s="178">
        <v>0.150684931506849</v>
      </c>
      <c r="W217" s="178">
        <v>0.16882256284457056</v>
      </c>
      <c r="X217" s="178">
        <v>0.15068493150684903</v>
      </c>
      <c r="Y217" s="178">
        <f t="shared" si="69"/>
        <v>0.150684931506849</v>
      </c>
      <c r="Z217" s="178">
        <v>0.15068493150684911</v>
      </c>
      <c r="AA217" s="178">
        <v>0.15068493150684895</v>
      </c>
      <c r="AB217" s="178">
        <v>0.1506849315068485</v>
      </c>
      <c r="AC217" s="178">
        <v>0.15068493150684895</v>
      </c>
      <c r="AD217" s="178">
        <f t="shared" si="62"/>
        <v>0.150684931506849</v>
      </c>
      <c r="AE217" s="178">
        <v>0.22350593507457259</v>
      </c>
      <c r="AF217" s="178">
        <v>0.15068493150684881</v>
      </c>
      <c r="AG217" s="178">
        <v>0.14405108710212008</v>
      </c>
      <c r="AH217" s="178">
        <v>0.15068493150684814</v>
      </c>
      <c r="AI217" s="178">
        <v>0.15068493150684861</v>
      </c>
      <c r="AJ217" s="178">
        <v>0.15068493150684856</v>
      </c>
      <c r="AK217" s="178">
        <v>0.21939866169532235</v>
      </c>
      <c r="AL217" s="178">
        <v>0.14405108710211997</v>
      </c>
      <c r="AM217" s="178">
        <v>0.2255530162878806</v>
      </c>
      <c r="AN217" s="264">
        <f t="shared" si="64"/>
        <v>0.150684931506849</v>
      </c>
      <c r="AO217" s="264">
        <f t="shared" si="65"/>
        <v>0.15068493150684911</v>
      </c>
      <c r="AP217" s="264">
        <f t="shared" si="63"/>
        <v>0.15068493150684911</v>
      </c>
      <c r="AQ217" s="264">
        <f t="shared" si="61"/>
        <v>0.15068493150684911</v>
      </c>
      <c r="AR217" s="264">
        <f t="shared" si="61"/>
        <v>0.15068493150684911</v>
      </c>
      <c r="AS217" s="264">
        <f t="shared" si="66"/>
        <v>0.150684931506849</v>
      </c>
      <c r="AT217" s="264">
        <f t="shared" si="67"/>
        <v>0.15068493150684911</v>
      </c>
    </row>
    <row r="218" spans="3:46" s="111" customFormat="1" ht="14.25" x14ac:dyDescent="0.45">
      <c r="C218" s="139"/>
      <c r="D218" s="139"/>
      <c r="E218" s="175" t="s">
        <v>24</v>
      </c>
      <c r="F218" s="175" t="s">
        <v>180</v>
      </c>
      <c r="G218" s="175" t="s">
        <v>309</v>
      </c>
      <c r="H218" s="175" t="s">
        <v>182</v>
      </c>
      <c r="I218" s="175" t="s">
        <v>288</v>
      </c>
      <c r="J218" s="178">
        <v>0.14025268381298167</v>
      </c>
      <c r="K218" s="178">
        <v>0.16438356164383622</v>
      </c>
      <c r="L218" s="178">
        <v>0.13989660122950237</v>
      </c>
      <c r="M218" s="178">
        <v>0.16438356164383619</v>
      </c>
      <c r="N218" s="178">
        <f t="shared" si="68"/>
        <v>0.16438356164383608</v>
      </c>
      <c r="O218" s="178">
        <v>0.10250987807344186</v>
      </c>
      <c r="P218" s="178">
        <v>0.1398966012295024</v>
      </c>
      <c r="Q218" s="178">
        <v>0.16438356164383583</v>
      </c>
      <c r="R218" s="178">
        <v>0.16438356164383588</v>
      </c>
      <c r="S218" s="178">
        <v>9.5585058466851405E-2</v>
      </c>
      <c r="T218" s="178">
        <v>0.16438356164383625</v>
      </c>
      <c r="U218" s="178">
        <v>6.8964951216067591E-2</v>
      </c>
      <c r="V218" s="178">
        <v>0.16438356164383608</v>
      </c>
      <c r="W218" s="178">
        <v>0.14025268381298231</v>
      </c>
      <c r="X218" s="178">
        <v>0.16438356164383594</v>
      </c>
      <c r="Y218" s="178">
        <f t="shared" si="69"/>
        <v>0.16438356164383608</v>
      </c>
      <c r="Z218" s="178">
        <v>0.16438356164383605</v>
      </c>
      <c r="AA218" s="178">
        <v>0.16438356164383572</v>
      </c>
      <c r="AB218" s="178">
        <v>0.16438356164383622</v>
      </c>
      <c r="AC218" s="178">
        <v>0.16438356164383608</v>
      </c>
      <c r="AD218" s="178">
        <f t="shared" si="62"/>
        <v>0.16438356164383608</v>
      </c>
      <c r="AE218" s="178">
        <v>9.1562558076111855E-2</v>
      </c>
      <c r="AF218" s="178">
        <v>0.16438356164383588</v>
      </c>
      <c r="AG218" s="178">
        <v>0.10250987807344195</v>
      </c>
      <c r="AH218" s="178">
        <v>0.16438356164383514</v>
      </c>
      <c r="AI218" s="178">
        <v>0.16438356164383644</v>
      </c>
      <c r="AJ218" s="178">
        <v>0.16438356164383564</v>
      </c>
      <c r="AK218" s="178">
        <v>7.0126455354121278E-2</v>
      </c>
      <c r="AL218" s="178">
        <v>0.10250987807344202</v>
      </c>
      <c r="AM218" s="178">
        <v>6.595240866767621E-2</v>
      </c>
      <c r="AN218" s="264">
        <f t="shared" si="64"/>
        <v>0.16438356164383608</v>
      </c>
      <c r="AO218" s="264">
        <f t="shared" si="65"/>
        <v>0.16438356164383605</v>
      </c>
      <c r="AP218" s="264">
        <f t="shared" si="63"/>
        <v>0.16438356164383605</v>
      </c>
      <c r="AQ218" s="264">
        <f t="shared" si="61"/>
        <v>0.16438356164383605</v>
      </c>
      <c r="AR218" s="264">
        <f t="shared" si="61"/>
        <v>0.16438356164383605</v>
      </c>
      <c r="AS218" s="264">
        <f t="shared" si="66"/>
        <v>0.16438356164383608</v>
      </c>
      <c r="AT218" s="264">
        <f t="shared" si="67"/>
        <v>0.16438356164383605</v>
      </c>
    </row>
    <row r="219" spans="3:46" s="111" customFormat="1" ht="14.25" x14ac:dyDescent="0.45">
      <c r="C219" s="139"/>
      <c r="D219" s="139"/>
      <c r="E219" s="175" t="s">
        <v>25</v>
      </c>
      <c r="F219" s="175" t="s">
        <v>180</v>
      </c>
      <c r="G219" s="175" t="s">
        <v>309</v>
      </c>
      <c r="H219" s="175" t="s">
        <v>182</v>
      </c>
      <c r="I219" s="175" t="s">
        <v>288</v>
      </c>
      <c r="J219" s="178">
        <v>1.8180906487386961E-2</v>
      </c>
      <c r="K219" s="178">
        <v>1.3698630136986332E-2</v>
      </c>
      <c r="L219" s="178">
        <v>2.0673612293958924E-2</v>
      </c>
      <c r="M219" s="178">
        <v>1.3698630136986229E-2</v>
      </c>
      <c r="N219" s="178">
        <f t="shared" si="68"/>
        <v>1.3698630136986282E-2</v>
      </c>
      <c r="O219" s="178">
        <v>1.431629438445515E-2</v>
      </c>
      <c r="P219" s="178">
        <v>2.067361229395899E-2</v>
      </c>
      <c r="Q219" s="178">
        <v>1.3698630136986295E-2</v>
      </c>
      <c r="R219" s="178">
        <v>1.3698630136986304E-2</v>
      </c>
      <c r="S219" s="178">
        <v>7.9654215389042479E-3</v>
      </c>
      <c r="T219" s="178">
        <v>1.3698630136986304E-2</v>
      </c>
      <c r="U219" s="178">
        <v>2.5825472458874607E-2</v>
      </c>
      <c r="V219" s="178">
        <v>1.3698630136986282E-2</v>
      </c>
      <c r="W219" s="178">
        <v>1.8180906487386964E-2</v>
      </c>
      <c r="X219" s="178">
        <v>1.3698630136986321E-2</v>
      </c>
      <c r="Y219" s="178">
        <f t="shared" si="69"/>
        <v>1.3698630136986282E-2</v>
      </c>
      <c r="Z219" s="178">
        <v>1.3698630136986282E-2</v>
      </c>
      <c r="AA219" s="178">
        <v>1.3698630136986328E-2</v>
      </c>
      <c r="AB219" s="178">
        <v>1.3698630136986332E-2</v>
      </c>
      <c r="AC219" s="178">
        <v>1.3698630136986311E-2</v>
      </c>
      <c r="AD219" s="178">
        <f t="shared" si="62"/>
        <v>1.3698630136986282E-2</v>
      </c>
      <c r="AE219" s="178">
        <v>1.3698630136986295E-2</v>
      </c>
      <c r="AF219" s="178">
        <v>1.3698630136986302E-2</v>
      </c>
      <c r="AG219" s="178">
        <v>1.431629438445523E-2</v>
      </c>
      <c r="AH219" s="178">
        <v>1.369863013698625E-2</v>
      </c>
      <c r="AI219" s="178">
        <v>1.3698630136986327E-2</v>
      </c>
      <c r="AJ219" s="178">
        <v>1.3698630136986233E-2</v>
      </c>
      <c r="AK219" s="178">
        <v>2.5118313652561088E-2</v>
      </c>
      <c r="AL219" s="178">
        <v>1.4316294384455201E-2</v>
      </c>
      <c r="AM219" s="178">
        <v>2.6308434576557176E-2</v>
      </c>
      <c r="AN219" s="264">
        <f t="shared" si="64"/>
        <v>1.3698630136986282E-2</v>
      </c>
      <c r="AO219" s="264">
        <f t="shared" si="65"/>
        <v>1.3698630136986282E-2</v>
      </c>
      <c r="AP219" s="264">
        <f t="shared" si="63"/>
        <v>1.3698630136986282E-2</v>
      </c>
      <c r="AQ219" s="264">
        <f t="shared" si="61"/>
        <v>1.3698630136986282E-2</v>
      </c>
      <c r="AR219" s="264">
        <f t="shared" si="61"/>
        <v>1.3698630136986282E-2</v>
      </c>
      <c r="AS219" s="264">
        <f t="shared" si="66"/>
        <v>1.3698630136986282E-2</v>
      </c>
      <c r="AT219" s="264">
        <f t="shared" si="67"/>
        <v>1.3698630136986282E-2</v>
      </c>
    </row>
    <row r="220" spans="3:46" s="111" customFormat="1" ht="14.25" x14ac:dyDescent="0.45">
      <c r="C220" s="139"/>
      <c r="D220" s="139"/>
      <c r="E220" s="175"/>
      <c r="F220" s="175"/>
      <c r="G220" s="175"/>
      <c r="H220" s="175"/>
      <c r="I220" s="175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264"/>
      <c r="AO220" s="264"/>
      <c r="AP220" s="264"/>
      <c r="AQ220" s="264"/>
      <c r="AR220" s="264"/>
      <c r="AS220" s="264"/>
      <c r="AT220" s="264"/>
    </row>
    <row r="221" spans="3:46" s="111" customFormat="1" ht="14.25" x14ac:dyDescent="0.45">
      <c r="C221" s="139"/>
      <c r="D221" s="139"/>
      <c r="E221" s="175"/>
      <c r="F221" s="175"/>
      <c r="G221" s="175"/>
      <c r="H221" s="175"/>
      <c r="I221" s="175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264"/>
      <c r="AO221" s="264"/>
      <c r="AP221" s="264"/>
      <c r="AQ221" s="264"/>
      <c r="AR221" s="264"/>
      <c r="AS221" s="264"/>
      <c r="AT221" s="264"/>
    </row>
    <row r="222" spans="3:46" s="111" customFormat="1" ht="14.25" x14ac:dyDescent="0.45">
      <c r="C222" s="139"/>
      <c r="D222" s="139"/>
      <c r="E222" s="267" t="s">
        <v>12</v>
      </c>
      <c r="F222" s="175" t="s">
        <v>180</v>
      </c>
      <c r="G222" s="191" t="s">
        <v>198</v>
      </c>
      <c r="H222" s="267" t="s">
        <v>182</v>
      </c>
      <c r="I222" s="175" t="s">
        <v>288</v>
      </c>
      <c r="J222" s="268">
        <f ca="1">SUM(J10:J12)</f>
        <v>3.2095320090017324E-2</v>
      </c>
      <c r="K222" s="268">
        <f t="shared" ref="K222:AT222" ca="1" si="70">SUM(K10:K12)</f>
        <v>3.9751436890155069E-2</v>
      </c>
      <c r="L222" s="268">
        <f t="shared" ca="1" si="70"/>
        <v>2.1586375275412374E-3</v>
      </c>
      <c r="M222" s="268">
        <f t="shared" ca="1" si="70"/>
        <v>4.1434853750386955E-2</v>
      </c>
      <c r="N222" s="268">
        <f t="shared" ca="1" si="70"/>
        <v>0</v>
      </c>
      <c r="O222" s="268">
        <f t="shared" ca="1" si="70"/>
        <v>3.3849674008020969E-2</v>
      </c>
      <c r="P222" s="268">
        <f t="shared" ca="1" si="70"/>
        <v>3.4831590405737738E-2</v>
      </c>
      <c r="Q222" s="268">
        <f t="shared" ca="1" si="70"/>
        <v>5.1792766134552651E-2</v>
      </c>
      <c r="R222" s="268">
        <f t="shared" ca="1" si="70"/>
        <v>3.8548697733858911E-2</v>
      </c>
      <c r="S222" s="268">
        <f t="shared" ca="1" si="70"/>
        <v>7.6681729019886565E-3</v>
      </c>
      <c r="T222" s="268">
        <f t="shared" ca="1" si="70"/>
        <v>6.2843866771535806E-2</v>
      </c>
      <c r="U222" s="268">
        <f t="shared" ca="1" si="70"/>
        <v>2.3364013635988383E-2</v>
      </c>
      <c r="V222" s="268">
        <f t="shared" ca="1" si="70"/>
        <v>5.4354949847938434E-4</v>
      </c>
      <c r="W222" s="268">
        <f t="shared" ca="1" si="70"/>
        <v>5.6633227039790419E-3</v>
      </c>
      <c r="X222" s="268">
        <f t="shared" ca="1" si="70"/>
        <v>9.2804326411776383E-2</v>
      </c>
      <c r="Y222" s="268">
        <f t="shared" ca="1" si="70"/>
        <v>0.15660967933144801</v>
      </c>
      <c r="Z222" s="268">
        <f t="shared" ca="1" si="70"/>
        <v>6.0991573512578848E-3</v>
      </c>
      <c r="AA222" s="268">
        <f t="shared" ca="1" si="70"/>
        <v>3.2128187410803546E-2</v>
      </c>
      <c r="AB222" s="268">
        <f t="shared" ca="1" si="70"/>
        <v>4.5212172718923638E-2</v>
      </c>
      <c r="AC222" s="268">
        <f t="shared" ca="1" si="70"/>
        <v>3.4961055380660272E-2</v>
      </c>
      <c r="AD222" s="268">
        <f t="shared" ca="1" si="70"/>
        <v>0</v>
      </c>
      <c r="AE222" s="268">
        <f t="shared" ca="1" si="70"/>
        <v>4.1016302044388712E-2</v>
      </c>
      <c r="AF222" s="268">
        <f t="shared" ca="1" si="70"/>
        <v>0.10395551016402944</v>
      </c>
      <c r="AG222" s="268">
        <f t="shared" ca="1" si="70"/>
        <v>2.9395390360728038E-2</v>
      </c>
      <c r="AH222" s="268">
        <f t="shared" ca="1" si="70"/>
        <v>5.4521859436391686E-3</v>
      </c>
      <c r="AI222" s="268">
        <f t="shared" ca="1" si="70"/>
        <v>7.0794514383890859E-3</v>
      </c>
      <c r="AJ222" s="268">
        <f t="shared" ca="1" si="70"/>
        <v>7.4837192248712492E-2</v>
      </c>
      <c r="AK222" s="268">
        <f t="shared" ca="1" si="70"/>
        <v>1.0278887959400651E-2</v>
      </c>
      <c r="AL222" s="268">
        <f t="shared" ca="1" si="70"/>
        <v>2.0655660044083628E-2</v>
      </c>
      <c r="AM222" s="268">
        <f t="shared" ca="1" si="70"/>
        <v>8.555310748048342E-2</v>
      </c>
      <c r="AN222" s="268">
        <f t="shared" ca="1" si="70"/>
        <v>5.4354949847938434E-4</v>
      </c>
      <c r="AO222" s="268">
        <f t="shared" ca="1" si="70"/>
        <v>6.0991573512578848E-3</v>
      </c>
      <c r="AP222" s="268">
        <f t="shared" ca="1" si="70"/>
        <v>6.0991573512578848E-3</v>
      </c>
      <c r="AQ222" s="268">
        <f t="shared" ca="1" si="70"/>
        <v>6.0991573512578848E-3</v>
      </c>
      <c r="AR222" s="268">
        <f t="shared" ca="1" si="70"/>
        <v>6.0991573512578848E-3</v>
      </c>
      <c r="AS222" s="268">
        <f t="shared" ca="1" si="70"/>
        <v>5.4354949847938434E-4</v>
      </c>
      <c r="AT222" s="268">
        <f t="shared" ca="1" si="70"/>
        <v>6.0991573512578848E-3</v>
      </c>
    </row>
    <row r="223" spans="3:46" s="111" customFormat="1" ht="14.25" x14ac:dyDescent="0.45">
      <c r="C223" s="139"/>
      <c r="D223" s="139"/>
      <c r="E223" s="267" t="s">
        <v>12</v>
      </c>
      <c r="F223" s="175" t="s">
        <v>180</v>
      </c>
      <c r="G223" s="191" t="s">
        <v>201</v>
      </c>
      <c r="H223" s="267" t="s">
        <v>182</v>
      </c>
      <c r="I223" s="175" t="s">
        <v>288</v>
      </c>
      <c r="J223" s="268">
        <f ca="1">SUM(J94:J96)</f>
        <v>3.2095320090017317E-2</v>
      </c>
      <c r="K223" s="268">
        <f t="shared" ref="K223:AT223" ca="1" si="71">SUM(K94:K96)</f>
        <v>3.9751436890155062E-2</v>
      </c>
      <c r="L223" s="268">
        <f t="shared" ca="1" si="71"/>
        <v>2.1586375275412378E-3</v>
      </c>
      <c r="M223" s="268">
        <f t="shared" ca="1" si="71"/>
        <v>4.1434853750386955E-2</v>
      </c>
      <c r="N223" s="268">
        <f t="shared" ca="1" si="71"/>
        <v>0</v>
      </c>
      <c r="O223" s="268">
        <f t="shared" ca="1" si="71"/>
        <v>3.3849674008020969E-2</v>
      </c>
      <c r="P223" s="268">
        <f t="shared" ca="1" si="71"/>
        <v>3.4831590405737745E-2</v>
      </c>
      <c r="Q223" s="268">
        <f t="shared" ca="1" si="71"/>
        <v>5.1792766134552651E-2</v>
      </c>
      <c r="R223" s="268">
        <f t="shared" ca="1" si="71"/>
        <v>3.8548697733858918E-2</v>
      </c>
      <c r="S223" s="268">
        <f t="shared" ca="1" si="71"/>
        <v>7.6681729019886557E-3</v>
      </c>
      <c r="T223" s="268">
        <f t="shared" ca="1" si="71"/>
        <v>6.2843866771535806E-2</v>
      </c>
      <c r="U223" s="268">
        <f t="shared" ca="1" si="71"/>
        <v>2.3364013635988379E-2</v>
      </c>
      <c r="V223" s="268">
        <f t="shared" ca="1" si="71"/>
        <v>5.4354949847938434E-4</v>
      </c>
      <c r="W223" s="268">
        <f t="shared" ca="1" si="71"/>
        <v>5.663322703979041E-3</v>
      </c>
      <c r="X223" s="268">
        <f t="shared" ca="1" si="71"/>
        <v>9.2804326411776383E-2</v>
      </c>
      <c r="Y223" s="268">
        <f t="shared" ca="1" si="71"/>
        <v>0.15660967933144807</v>
      </c>
      <c r="Z223" s="268">
        <f t="shared" ca="1" si="71"/>
        <v>6.0991573512578839E-3</v>
      </c>
      <c r="AA223" s="268">
        <f t="shared" ca="1" si="71"/>
        <v>3.2128187410803546E-2</v>
      </c>
      <c r="AB223" s="268">
        <f t="shared" ca="1" si="71"/>
        <v>4.5212172718923645E-2</v>
      </c>
      <c r="AC223" s="268">
        <f t="shared" ca="1" si="71"/>
        <v>3.4961055380660272E-2</v>
      </c>
      <c r="AD223" s="268">
        <f t="shared" ca="1" si="71"/>
        <v>0</v>
      </c>
      <c r="AE223" s="268">
        <f t="shared" ca="1" si="71"/>
        <v>4.1016302044388706E-2</v>
      </c>
      <c r="AF223" s="268">
        <f t="shared" ca="1" si="71"/>
        <v>0.10395551016402946</v>
      </c>
      <c r="AG223" s="268">
        <f t="shared" ca="1" si="71"/>
        <v>2.9395390360728035E-2</v>
      </c>
      <c r="AH223" s="268">
        <f t="shared" ca="1" si="71"/>
        <v>5.4521859436391686E-3</v>
      </c>
      <c r="AI223" s="268">
        <f t="shared" ca="1" si="71"/>
        <v>7.0794514383890859E-3</v>
      </c>
      <c r="AJ223" s="268">
        <f t="shared" ca="1" si="71"/>
        <v>7.4837192248712492E-2</v>
      </c>
      <c r="AK223" s="268">
        <f t="shared" ca="1" si="71"/>
        <v>1.0278887959400653E-2</v>
      </c>
      <c r="AL223" s="268">
        <f t="shared" ca="1" si="71"/>
        <v>2.0655660044083632E-2</v>
      </c>
      <c r="AM223" s="268">
        <f t="shared" ca="1" si="71"/>
        <v>8.5553107480483434E-2</v>
      </c>
      <c r="AN223" s="268">
        <f t="shared" ca="1" si="71"/>
        <v>5.4354949847938434E-4</v>
      </c>
      <c r="AO223" s="268">
        <f t="shared" ca="1" si="71"/>
        <v>6.0991573512578839E-3</v>
      </c>
      <c r="AP223" s="268">
        <f t="shared" ca="1" si="71"/>
        <v>6.0991573512578839E-3</v>
      </c>
      <c r="AQ223" s="268">
        <f t="shared" ca="1" si="71"/>
        <v>6.0991573512578839E-3</v>
      </c>
      <c r="AR223" s="268">
        <f t="shared" ca="1" si="71"/>
        <v>6.0991573512578839E-3</v>
      </c>
      <c r="AS223" s="268">
        <f t="shared" ca="1" si="71"/>
        <v>5.4354949847938434E-4</v>
      </c>
      <c r="AT223" s="268">
        <f t="shared" ca="1" si="71"/>
        <v>6.0991573512578839E-3</v>
      </c>
    </row>
    <row r="224" spans="3:46" s="111" customFormat="1" ht="14.25" x14ac:dyDescent="0.45">
      <c r="C224" s="139"/>
      <c r="D224" s="139"/>
      <c r="F224" s="175"/>
      <c r="G224" s="191"/>
      <c r="H224" s="220"/>
      <c r="I224" s="220"/>
      <c r="J224" s="187"/>
      <c r="K224" s="187"/>
      <c r="L224" s="187"/>
      <c r="M224" s="187"/>
    </row>
    <row r="225" spans="3:13" s="111" customFormat="1" ht="14.25" x14ac:dyDescent="0.45">
      <c r="C225" s="139"/>
      <c r="D225" s="139"/>
      <c r="F225" s="175"/>
      <c r="G225" s="191"/>
      <c r="H225" s="220"/>
      <c r="I225" s="220"/>
      <c r="J225" s="187"/>
      <c r="K225" s="187"/>
      <c r="L225" s="187"/>
      <c r="M225" s="187"/>
    </row>
    <row r="226" spans="3:13" s="111" customFormat="1" ht="14.25" x14ac:dyDescent="0.45">
      <c r="C226" s="139"/>
      <c r="D226" s="139"/>
      <c r="F226" s="175"/>
      <c r="G226" s="191"/>
      <c r="H226" s="220"/>
      <c r="I226" s="220"/>
      <c r="J226" s="187"/>
      <c r="K226" s="187"/>
      <c r="L226" s="187"/>
      <c r="M226" s="187"/>
    </row>
    <row r="227" spans="3:13" s="111" customFormat="1" ht="14.25" x14ac:dyDescent="0.45">
      <c r="C227" s="139"/>
      <c r="D227" s="139"/>
      <c r="F227" s="175"/>
      <c r="G227" s="191"/>
      <c r="H227" s="220"/>
      <c r="I227" s="220"/>
      <c r="J227" s="187"/>
      <c r="K227" s="187"/>
      <c r="L227" s="187"/>
      <c r="M227" s="187"/>
    </row>
    <row r="228" spans="3:13" s="111" customFormat="1" ht="14.25" x14ac:dyDescent="0.45">
      <c r="C228" s="139"/>
      <c r="D228" s="139"/>
      <c r="F228" s="175"/>
      <c r="G228" s="191"/>
      <c r="H228" s="220"/>
      <c r="I228" s="220"/>
      <c r="J228" s="187"/>
      <c r="K228" s="187"/>
      <c r="L228" s="187"/>
      <c r="M228" s="187"/>
    </row>
    <row r="229" spans="3:13" s="111" customFormat="1" ht="14.25" x14ac:dyDescent="0.45">
      <c r="C229" s="139"/>
      <c r="D229" s="139"/>
      <c r="F229" s="175"/>
      <c r="G229" s="191"/>
      <c r="H229" s="220"/>
      <c r="I229" s="220"/>
      <c r="J229" s="187"/>
      <c r="K229" s="187"/>
      <c r="L229" s="187"/>
      <c r="M229" s="187"/>
    </row>
    <row r="230" spans="3:13" s="111" customFormat="1" ht="14.25" x14ac:dyDescent="0.45">
      <c r="C230" s="139"/>
      <c r="D230" s="139"/>
      <c r="F230" s="175"/>
      <c r="G230" s="191"/>
      <c r="H230" s="220"/>
      <c r="I230" s="220"/>
      <c r="J230" s="187"/>
      <c r="K230" s="187"/>
      <c r="L230" s="187"/>
      <c r="M230" s="187"/>
    </row>
    <row r="231" spans="3:13" s="111" customFormat="1" ht="14.25" x14ac:dyDescent="0.45">
      <c r="C231" s="139"/>
      <c r="D231" s="139"/>
      <c r="F231" s="175"/>
      <c r="G231" s="191"/>
      <c r="H231" s="220"/>
      <c r="I231" s="220"/>
      <c r="J231" s="187"/>
      <c r="K231" s="187"/>
      <c r="L231" s="187"/>
      <c r="M231" s="187"/>
    </row>
    <row r="232" spans="3:13" s="111" customFormat="1" ht="14.25" x14ac:dyDescent="0.45">
      <c r="C232" s="139"/>
      <c r="D232" s="139"/>
      <c r="F232" s="175"/>
      <c r="G232" s="192"/>
      <c r="H232" s="221"/>
      <c r="I232" s="221"/>
    </row>
    <row r="233" spans="3:13" s="111" customFormat="1" ht="14.25" x14ac:dyDescent="0.45">
      <c r="C233" s="139"/>
      <c r="D233" s="139"/>
      <c r="F233" s="175"/>
      <c r="G233" s="192"/>
      <c r="H233" s="221"/>
      <c r="I233" s="221"/>
    </row>
    <row r="234" spans="3:13" s="111" customFormat="1" ht="14.25" x14ac:dyDescent="0.45">
      <c r="C234" s="139"/>
      <c r="D234" s="139"/>
      <c r="F234" s="175"/>
      <c r="G234" s="192"/>
      <c r="H234" s="221"/>
      <c r="I234" s="221"/>
    </row>
    <row r="235" spans="3:13" s="111" customFormat="1" ht="14.25" x14ac:dyDescent="0.45">
      <c r="C235" s="139"/>
      <c r="D235" s="139"/>
      <c r="F235" s="175"/>
      <c r="G235" s="192"/>
      <c r="H235" s="221"/>
      <c r="I235" s="221"/>
    </row>
    <row r="236" spans="3:13" s="111" customFormat="1" ht="14.25" x14ac:dyDescent="0.45">
      <c r="C236" s="139"/>
      <c r="D236" s="139"/>
      <c r="F236" s="175"/>
      <c r="G236" s="192"/>
      <c r="H236" s="221"/>
      <c r="I236" s="221"/>
    </row>
    <row r="237" spans="3:13" s="111" customFormat="1" ht="14.25" x14ac:dyDescent="0.45">
      <c r="C237" s="139"/>
      <c r="D237" s="139"/>
      <c r="F237" s="175"/>
      <c r="G237" s="192"/>
      <c r="H237" s="221"/>
      <c r="I237" s="221"/>
    </row>
    <row r="238" spans="3:13" s="111" customFormat="1" ht="14.25" x14ac:dyDescent="0.45">
      <c r="C238" s="139"/>
      <c r="D238" s="139"/>
      <c r="F238" s="175"/>
      <c r="G238" s="192"/>
      <c r="H238" s="221"/>
      <c r="I238" s="221"/>
    </row>
    <row r="239" spans="3:13" s="111" customFormat="1" ht="14.25" x14ac:dyDescent="0.45">
      <c r="C239" s="139"/>
      <c r="D239" s="139"/>
      <c r="F239" s="175"/>
      <c r="G239" s="192"/>
      <c r="H239" s="221"/>
      <c r="I239" s="221"/>
    </row>
    <row r="240" spans="3:13" s="111" customFormat="1" ht="14.25" x14ac:dyDescent="0.45">
      <c r="C240" s="139"/>
      <c r="D240" s="139"/>
      <c r="F240" s="175"/>
      <c r="G240" s="192"/>
      <c r="H240" s="221"/>
      <c r="I240" s="221"/>
    </row>
    <row r="241" spans="3:9" s="111" customFormat="1" ht="14.25" x14ac:dyDescent="0.45">
      <c r="C241" s="139"/>
      <c r="D241" s="139"/>
      <c r="F241" s="175"/>
      <c r="G241" s="192"/>
      <c r="H241" s="221"/>
      <c r="I241" s="221"/>
    </row>
    <row r="242" spans="3:9" s="111" customFormat="1" ht="14.25" x14ac:dyDescent="0.45">
      <c r="C242" s="139"/>
      <c r="D242" s="139"/>
      <c r="F242" s="175"/>
      <c r="G242" s="192"/>
      <c r="H242" s="221"/>
      <c r="I242" s="221"/>
    </row>
    <row r="243" spans="3:9" s="111" customFormat="1" ht="14.25" x14ac:dyDescent="0.45">
      <c r="C243" s="139"/>
      <c r="D243" s="139"/>
      <c r="F243" s="175"/>
      <c r="G243" s="192"/>
      <c r="H243" s="221"/>
      <c r="I243" s="221"/>
    </row>
    <row r="244" spans="3:9" s="111" customFormat="1" ht="14.25" x14ac:dyDescent="0.45">
      <c r="C244" s="139"/>
      <c r="D244" s="139"/>
      <c r="F244" s="175"/>
      <c r="G244" s="192"/>
      <c r="H244" s="221"/>
      <c r="I244" s="221"/>
    </row>
    <row r="245" spans="3:9" s="111" customFormat="1" x14ac:dyDescent="0.35">
      <c r="C245" s="139"/>
      <c r="D245" s="139"/>
      <c r="F245" s="189"/>
      <c r="G245" s="192"/>
      <c r="H245" s="221"/>
      <c r="I245" s="221"/>
    </row>
    <row r="246" spans="3:9" s="111" customFormat="1" x14ac:dyDescent="0.35">
      <c r="C246" s="139"/>
      <c r="D246" s="139"/>
      <c r="F246" s="189"/>
      <c r="G246" s="192"/>
      <c r="H246" s="221"/>
      <c r="I246" s="221"/>
    </row>
    <row r="247" spans="3:9" s="111" customFormat="1" x14ac:dyDescent="0.35">
      <c r="C247" s="139"/>
      <c r="D247" s="139"/>
      <c r="F247" s="189"/>
      <c r="G247" s="192"/>
      <c r="H247" s="221"/>
      <c r="I247" s="221"/>
    </row>
    <row r="248" spans="3:9" s="111" customFormat="1" x14ac:dyDescent="0.35">
      <c r="C248" s="139"/>
      <c r="D248" s="139"/>
      <c r="F248" s="189"/>
      <c r="G248" s="192"/>
      <c r="H248" s="221"/>
      <c r="I248" s="221"/>
    </row>
    <row r="249" spans="3:9" s="111" customFormat="1" x14ac:dyDescent="0.35">
      <c r="C249" s="139"/>
      <c r="D249" s="139"/>
      <c r="F249" s="189"/>
      <c r="G249" s="192"/>
      <c r="H249" s="221"/>
      <c r="I249" s="221"/>
    </row>
    <row r="250" spans="3:9" s="111" customFormat="1" x14ac:dyDescent="0.35">
      <c r="C250" s="139"/>
      <c r="D250" s="139"/>
      <c r="F250" s="189"/>
      <c r="G250" s="192"/>
      <c r="H250" s="221"/>
      <c r="I250" s="221"/>
    </row>
    <row r="251" spans="3:9" s="111" customFormat="1" x14ac:dyDescent="0.35">
      <c r="C251" s="139"/>
      <c r="D251" s="139"/>
      <c r="F251" s="189"/>
      <c r="G251" s="192"/>
      <c r="H251" s="221"/>
      <c r="I251" s="221"/>
    </row>
    <row r="252" spans="3:9" s="111" customFormat="1" x14ac:dyDescent="0.35">
      <c r="C252" s="139"/>
      <c r="D252" s="139"/>
      <c r="F252" s="189"/>
      <c r="G252" s="192"/>
      <c r="H252" s="221"/>
      <c r="I252" s="221"/>
    </row>
    <row r="253" spans="3:9" s="111" customFormat="1" x14ac:dyDescent="0.35">
      <c r="C253" s="139"/>
      <c r="D253" s="139"/>
      <c r="F253" s="189"/>
      <c r="G253" s="192"/>
      <c r="H253" s="221"/>
      <c r="I253" s="221"/>
    </row>
    <row r="254" spans="3:9" s="111" customFormat="1" x14ac:dyDescent="0.35">
      <c r="C254" s="139"/>
      <c r="D254" s="139"/>
      <c r="F254" s="189"/>
      <c r="G254" s="192"/>
      <c r="H254" s="221"/>
      <c r="I254" s="221"/>
    </row>
    <row r="255" spans="3:9" s="111" customFormat="1" x14ac:dyDescent="0.35">
      <c r="C255" s="139"/>
      <c r="D255" s="139"/>
      <c r="F255" s="189"/>
      <c r="G255" s="192"/>
      <c r="H255" s="221"/>
      <c r="I255" s="221"/>
    </row>
    <row r="256" spans="3:9" s="111" customFormat="1" x14ac:dyDescent="0.35">
      <c r="C256" s="139"/>
      <c r="D256" s="139"/>
      <c r="F256" s="189"/>
      <c r="G256" s="192"/>
      <c r="H256" s="221"/>
      <c r="I256" s="221"/>
    </row>
    <row r="257" spans="3:9" s="111" customFormat="1" x14ac:dyDescent="0.35">
      <c r="C257" s="139"/>
      <c r="D257" s="139"/>
      <c r="F257" s="189"/>
      <c r="G257" s="192"/>
      <c r="H257" s="221"/>
      <c r="I257" s="221"/>
    </row>
    <row r="258" spans="3:9" s="111" customFormat="1" x14ac:dyDescent="0.35">
      <c r="C258" s="139"/>
      <c r="D258" s="139"/>
      <c r="F258" s="189"/>
      <c r="G258" s="192"/>
      <c r="H258" s="221"/>
      <c r="I258" s="221"/>
    </row>
    <row r="259" spans="3:9" s="111" customFormat="1" x14ac:dyDescent="0.35">
      <c r="C259" s="139"/>
      <c r="D259" s="139"/>
      <c r="F259" s="189"/>
      <c r="G259" s="192"/>
      <c r="H259" s="221"/>
      <c r="I259" s="221"/>
    </row>
    <row r="260" spans="3:9" s="111" customFormat="1" x14ac:dyDescent="0.35">
      <c r="C260" s="139"/>
      <c r="D260" s="139"/>
      <c r="F260" s="189"/>
      <c r="G260" s="192"/>
      <c r="H260" s="221"/>
      <c r="I260" s="221"/>
    </row>
    <row r="261" spans="3:9" s="111" customFormat="1" x14ac:dyDescent="0.35">
      <c r="C261" s="139"/>
      <c r="D261" s="139"/>
      <c r="F261" s="189"/>
      <c r="G261" s="192"/>
      <c r="H261" s="221"/>
      <c r="I261" s="221"/>
    </row>
    <row r="262" spans="3:9" s="111" customFormat="1" x14ac:dyDescent="0.35">
      <c r="C262" s="139"/>
      <c r="D262" s="139"/>
      <c r="F262" s="189"/>
      <c r="G262" s="192"/>
      <c r="H262" s="221"/>
      <c r="I262" s="221"/>
    </row>
    <row r="263" spans="3:9" s="111" customFormat="1" x14ac:dyDescent="0.35">
      <c r="C263" s="139"/>
      <c r="D263" s="139"/>
      <c r="F263" s="189"/>
      <c r="G263" s="192"/>
      <c r="H263" s="221"/>
      <c r="I263" s="221"/>
    </row>
    <row r="264" spans="3:9" s="111" customFormat="1" x14ac:dyDescent="0.35">
      <c r="C264" s="139"/>
      <c r="D264" s="139"/>
      <c r="F264" s="189"/>
      <c r="G264" s="192"/>
      <c r="H264" s="221"/>
      <c r="I264" s="221"/>
    </row>
    <row r="265" spans="3:9" s="111" customFormat="1" x14ac:dyDescent="0.35">
      <c r="C265" s="139"/>
      <c r="D265" s="139"/>
      <c r="F265" s="189"/>
      <c r="G265" s="192"/>
      <c r="H265" s="221"/>
      <c r="I265" s="221"/>
    </row>
    <row r="266" spans="3:9" s="111" customFormat="1" x14ac:dyDescent="0.35">
      <c r="C266" s="139"/>
      <c r="D266" s="139"/>
      <c r="F266" s="189"/>
      <c r="G266" s="192"/>
      <c r="H266" s="221"/>
      <c r="I266" s="221"/>
    </row>
    <row r="267" spans="3:9" s="111" customFormat="1" x14ac:dyDescent="0.35">
      <c r="C267" s="139"/>
      <c r="D267" s="139"/>
      <c r="F267" s="189"/>
      <c r="G267" s="192"/>
      <c r="H267" s="221"/>
      <c r="I267" s="221"/>
    </row>
    <row r="268" spans="3:9" s="111" customFormat="1" x14ac:dyDescent="0.35">
      <c r="C268" s="139"/>
      <c r="D268" s="139"/>
      <c r="F268" s="189"/>
      <c r="G268" s="192"/>
      <c r="H268" s="221"/>
      <c r="I268" s="221"/>
    </row>
    <row r="269" spans="3:9" s="111" customFormat="1" x14ac:dyDescent="0.35">
      <c r="C269" s="139"/>
      <c r="D269" s="139"/>
      <c r="F269" s="189"/>
      <c r="G269" s="192"/>
      <c r="H269" s="221"/>
      <c r="I269" s="221"/>
    </row>
    <row r="270" spans="3:9" s="111" customFormat="1" x14ac:dyDescent="0.35">
      <c r="C270" s="139"/>
      <c r="D270" s="139"/>
      <c r="F270" s="189"/>
      <c r="G270" s="192"/>
      <c r="H270" s="221"/>
      <c r="I270" s="221"/>
    </row>
    <row r="271" spans="3:9" s="111" customFormat="1" x14ac:dyDescent="0.35">
      <c r="C271" s="139"/>
      <c r="D271" s="139"/>
      <c r="F271" s="189"/>
      <c r="G271" s="192"/>
      <c r="H271" s="221"/>
      <c r="I271" s="221"/>
    </row>
    <row r="272" spans="3:9" s="111" customFormat="1" x14ac:dyDescent="0.35">
      <c r="C272" s="139"/>
      <c r="D272" s="139"/>
      <c r="F272" s="189"/>
      <c r="G272" s="192"/>
      <c r="H272" s="221"/>
      <c r="I272" s="221"/>
    </row>
    <row r="273" spans="3:9" s="111" customFormat="1" x14ac:dyDescent="0.35">
      <c r="C273" s="139"/>
      <c r="D273" s="139"/>
      <c r="F273" s="189"/>
      <c r="G273" s="192"/>
      <c r="H273" s="221"/>
      <c r="I273" s="221"/>
    </row>
    <row r="274" spans="3:9" s="111" customFormat="1" x14ac:dyDescent="0.35">
      <c r="C274" s="139"/>
      <c r="D274" s="139"/>
      <c r="F274" s="189"/>
      <c r="G274" s="192"/>
      <c r="H274" s="221"/>
      <c r="I274" s="221"/>
    </row>
    <row r="275" spans="3:9" s="111" customFormat="1" x14ac:dyDescent="0.35">
      <c r="C275" s="139"/>
      <c r="D275" s="139"/>
      <c r="F275" s="189"/>
      <c r="G275" s="192"/>
      <c r="H275" s="221"/>
      <c r="I275" s="221"/>
    </row>
    <row r="276" spans="3:9" s="111" customFormat="1" x14ac:dyDescent="0.35">
      <c r="C276" s="139"/>
      <c r="D276" s="139"/>
      <c r="F276" s="189"/>
      <c r="G276" s="192"/>
      <c r="H276" s="221"/>
      <c r="I276" s="221"/>
    </row>
    <row r="277" spans="3:9" s="111" customFormat="1" x14ac:dyDescent="0.35">
      <c r="C277" s="139"/>
      <c r="D277" s="139"/>
      <c r="F277" s="189"/>
      <c r="G277" s="192"/>
      <c r="H277" s="221"/>
      <c r="I277" s="221"/>
    </row>
    <row r="278" spans="3:9" s="111" customFormat="1" x14ac:dyDescent="0.35">
      <c r="C278" s="139"/>
      <c r="D278" s="139"/>
      <c r="F278" s="189"/>
      <c r="G278" s="192"/>
      <c r="H278" s="221"/>
      <c r="I278" s="221"/>
    </row>
    <row r="279" spans="3:9" s="111" customFormat="1" x14ac:dyDescent="0.35">
      <c r="C279" s="139"/>
      <c r="D279" s="139"/>
      <c r="F279" s="189"/>
      <c r="G279" s="192"/>
      <c r="H279" s="221"/>
      <c r="I279" s="221"/>
    </row>
    <row r="280" spans="3:9" s="111" customFormat="1" x14ac:dyDescent="0.35">
      <c r="C280" s="139"/>
      <c r="D280" s="139"/>
      <c r="F280" s="189"/>
      <c r="G280" s="192"/>
      <c r="H280" s="221"/>
      <c r="I280" s="221"/>
    </row>
    <row r="281" spans="3:9" s="111" customFormat="1" x14ac:dyDescent="0.35">
      <c r="C281" s="139"/>
      <c r="D281" s="139"/>
      <c r="F281" s="189"/>
      <c r="G281" s="192"/>
      <c r="H281" s="221"/>
      <c r="I281" s="221"/>
    </row>
    <row r="282" spans="3:9" s="111" customFormat="1" x14ac:dyDescent="0.35">
      <c r="C282" s="139"/>
      <c r="D282" s="139"/>
      <c r="F282" s="189"/>
      <c r="G282" s="192"/>
      <c r="H282" s="221"/>
      <c r="I282" s="221"/>
    </row>
    <row r="283" spans="3:9" s="111" customFormat="1" x14ac:dyDescent="0.35">
      <c r="C283" s="139"/>
      <c r="D283" s="139"/>
      <c r="F283" s="189"/>
      <c r="G283" s="192"/>
      <c r="H283" s="221"/>
      <c r="I283" s="221"/>
    </row>
    <row r="284" spans="3:9" s="111" customFormat="1" x14ac:dyDescent="0.35">
      <c r="C284" s="139"/>
      <c r="D284" s="139"/>
      <c r="F284" s="189"/>
      <c r="G284" s="192"/>
      <c r="H284" s="221"/>
      <c r="I284" s="221"/>
    </row>
    <row r="285" spans="3:9" s="111" customFormat="1" x14ac:dyDescent="0.35">
      <c r="C285" s="139"/>
      <c r="D285" s="139"/>
      <c r="F285" s="189"/>
      <c r="G285" s="192"/>
      <c r="H285" s="221"/>
      <c r="I285" s="221"/>
    </row>
    <row r="286" spans="3:9" s="111" customFormat="1" x14ac:dyDescent="0.35">
      <c r="C286" s="139"/>
      <c r="D286" s="139"/>
      <c r="F286" s="189"/>
      <c r="G286" s="192"/>
      <c r="H286" s="221"/>
      <c r="I286" s="221"/>
    </row>
    <row r="287" spans="3:9" s="111" customFormat="1" x14ac:dyDescent="0.35">
      <c r="C287" s="139"/>
      <c r="D287" s="139"/>
      <c r="F287" s="189"/>
      <c r="G287" s="192"/>
      <c r="H287" s="221"/>
      <c r="I287" s="221"/>
    </row>
    <row r="288" spans="3:9" s="111" customFormat="1" x14ac:dyDescent="0.35">
      <c r="C288" s="139"/>
      <c r="D288" s="139"/>
      <c r="F288" s="189"/>
      <c r="G288" s="192"/>
      <c r="H288" s="221"/>
      <c r="I288" s="221"/>
    </row>
    <row r="289" spans="3:9" s="111" customFormat="1" x14ac:dyDescent="0.35">
      <c r="C289" s="139"/>
      <c r="D289" s="139"/>
      <c r="F289" s="189"/>
      <c r="G289" s="192"/>
      <c r="H289" s="221"/>
      <c r="I289" s="221"/>
    </row>
    <row r="290" spans="3:9" s="111" customFormat="1" x14ac:dyDescent="0.35">
      <c r="C290" s="139"/>
      <c r="D290" s="139"/>
      <c r="F290" s="189"/>
      <c r="G290" s="192"/>
      <c r="H290" s="221"/>
      <c r="I290" s="221"/>
    </row>
    <row r="291" spans="3:9" s="111" customFormat="1" x14ac:dyDescent="0.35">
      <c r="C291" s="139"/>
      <c r="D291" s="139"/>
      <c r="F291" s="189"/>
      <c r="G291" s="192"/>
      <c r="H291" s="221"/>
      <c r="I291" s="221"/>
    </row>
    <row r="292" spans="3:9" s="111" customFormat="1" x14ac:dyDescent="0.35">
      <c r="C292" s="139"/>
      <c r="D292" s="139"/>
      <c r="F292" s="189"/>
      <c r="G292" s="192"/>
      <c r="H292" s="221"/>
      <c r="I292" s="221"/>
    </row>
    <row r="293" spans="3:9" s="111" customFormat="1" x14ac:dyDescent="0.35">
      <c r="C293" s="139"/>
      <c r="D293" s="139"/>
      <c r="F293" s="189"/>
      <c r="G293" s="192"/>
      <c r="H293" s="221"/>
      <c r="I293" s="221"/>
    </row>
    <row r="294" spans="3:9" s="111" customFormat="1" x14ac:dyDescent="0.35">
      <c r="C294" s="139"/>
      <c r="D294" s="139"/>
      <c r="F294" s="189"/>
      <c r="G294" s="192"/>
      <c r="H294" s="221"/>
      <c r="I294" s="221"/>
    </row>
    <row r="295" spans="3:9" s="111" customFormat="1" x14ac:dyDescent="0.35">
      <c r="C295" s="139"/>
      <c r="D295" s="139"/>
      <c r="F295" s="189"/>
      <c r="G295" s="192"/>
      <c r="H295" s="221"/>
      <c r="I295" s="221"/>
    </row>
    <row r="296" spans="3:9" s="111" customFormat="1" x14ac:dyDescent="0.35">
      <c r="C296" s="139"/>
      <c r="D296" s="139"/>
      <c r="F296" s="189"/>
      <c r="G296" s="192"/>
      <c r="H296" s="221"/>
      <c r="I296" s="221"/>
    </row>
    <row r="297" spans="3:9" s="111" customFormat="1" x14ac:dyDescent="0.35">
      <c r="C297" s="139"/>
      <c r="D297" s="139"/>
      <c r="F297" s="189"/>
      <c r="G297" s="192"/>
      <c r="H297" s="221"/>
      <c r="I297" s="221"/>
    </row>
    <row r="298" spans="3:9" s="111" customFormat="1" x14ac:dyDescent="0.35">
      <c r="C298" s="139"/>
      <c r="D298" s="139"/>
      <c r="F298" s="189"/>
      <c r="G298" s="192"/>
      <c r="H298" s="221"/>
      <c r="I298" s="221"/>
    </row>
    <row r="299" spans="3:9" s="111" customFormat="1" x14ac:dyDescent="0.35">
      <c r="C299" s="139"/>
      <c r="D299" s="139"/>
      <c r="F299" s="189"/>
      <c r="G299" s="192"/>
      <c r="H299" s="221"/>
      <c r="I299" s="221"/>
    </row>
    <row r="300" spans="3:9" s="111" customFormat="1" x14ac:dyDescent="0.35">
      <c r="C300" s="139"/>
      <c r="D300" s="139"/>
      <c r="F300" s="189"/>
      <c r="G300" s="192"/>
      <c r="H300" s="221"/>
      <c r="I300" s="221"/>
    </row>
    <row r="301" spans="3:9" s="111" customFormat="1" x14ac:dyDescent="0.35">
      <c r="C301" s="139"/>
      <c r="D301" s="139"/>
      <c r="F301" s="189"/>
      <c r="G301" s="192"/>
      <c r="H301" s="221"/>
      <c r="I301" s="221"/>
    </row>
    <row r="302" spans="3:9" s="111" customFormat="1" x14ac:dyDescent="0.35">
      <c r="C302" s="139"/>
      <c r="D302" s="139"/>
      <c r="F302" s="189"/>
      <c r="G302" s="192"/>
      <c r="H302" s="221"/>
      <c r="I302" s="221"/>
    </row>
    <row r="303" spans="3:9" s="111" customFormat="1" x14ac:dyDescent="0.35">
      <c r="C303" s="139"/>
      <c r="D303" s="139"/>
      <c r="F303" s="189"/>
      <c r="G303" s="192"/>
      <c r="H303" s="221"/>
      <c r="I303" s="221"/>
    </row>
    <row r="304" spans="3:9" s="111" customFormat="1" x14ac:dyDescent="0.35">
      <c r="C304" s="139"/>
      <c r="D304" s="139"/>
      <c r="F304" s="189"/>
      <c r="G304" s="192"/>
      <c r="H304" s="221"/>
      <c r="I304" s="221"/>
    </row>
    <row r="305" spans="3:9" s="111" customFormat="1" x14ac:dyDescent="0.35">
      <c r="C305" s="139"/>
      <c r="D305" s="139"/>
      <c r="F305" s="189"/>
      <c r="G305" s="192"/>
      <c r="H305" s="221"/>
      <c r="I305" s="221"/>
    </row>
    <row r="306" spans="3:9" s="111" customFormat="1" x14ac:dyDescent="0.35">
      <c r="C306" s="139"/>
      <c r="D306" s="139"/>
      <c r="F306" s="189"/>
      <c r="G306" s="192"/>
      <c r="H306" s="221"/>
      <c r="I306" s="221"/>
    </row>
    <row r="307" spans="3:9" s="111" customFormat="1" x14ac:dyDescent="0.35">
      <c r="C307" s="139"/>
      <c r="D307" s="139"/>
      <c r="F307" s="189"/>
      <c r="G307" s="192"/>
      <c r="H307" s="221"/>
      <c r="I307" s="221"/>
    </row>
    <row r="308" spans="3:9" s="111" customFormat="1" x14ac:dyDescent="0.35">
      <c r="C308" s="139"/>
      <c r="D308" s="139"/>
      <c r="F308" s="189"/>
      <c r="G308" s="192"/>
      <c r="H308" s="221"/>
      <c r="I308" s="221"/>
    </row>
    <row r="309" spans="3:9" s="111" customFormat="1" x14ac:dyDescent="0.35">
      <c r="C309" s="139"/>
      <c r="D309" s="139"/>
      <c r="F309" s="189"/>
      <c r="G309" s="192"/>
      <c r="H309" s="221"/>
      <c r="I309" s="221"/>
    </row>
    <row r="310" spans="3:9" s="111" customFormat="1" x14ac:dyDescent="0.35">
      <c r="C310" s="139"/>
      <c r="D310" s="139"/>
      <c r="F310" s="189"/>
      <c r="G310" s="192"/>
      <c r="H310" s="221"/>
      <c r="I310" s="221"/>
    </row>
    <row r="311" spans="3:9" s="111" customFormat="1" x14ac:dyDescent="0.35">
      <c r="C311" s="139"/>
      <c r="D311" s="139"/>
      <c r="F311" s="189"/>
      <c r="G311" s="192"/>
      <c r="H311" s="221"/>
      <c r="I311" s="221"/>
    </row>
    <row r="312" spans="3:9" s="111" customFormat="1" x14ac:dyDescent="0.35">
      <c r="C312" s="139"/>
      <c r="D312" s="139"/>
      <c r="F312" s="189"/>
      <c r="G312" s="192"/>
      <c r="H312" s="221"/>
      <c r="I312" s="221"/>
    </row>
    <row r="313" spans="3:9" s="111" customFormat="1" x14ac:dyDescent="0.35">
      <c r="C313" s="139"/>
      <c r="D313" s="139"/>
      <c r="F313" s="189"/>
      <c r="G313" s="192"/>
      <c r="H313" s="221"/>
      <c r="I313" s="221"/>
    </row>
    <row r="314" spans="3:9" s="111" customFormat="1" x14ac:dyDescent="0.35">
      <c r="C314" s="139"/>
      <c r="D314" s="139"/>
      <c r="F314" s="189"/>
      <c r="G314" s="192"/>
      <c r="H314" s="221"/>
      <c r="I314" s="221"/>
    </row>
    <row r="315" spans="3:9" s="111" customFormat="1" x14ac:dyDescent="0.35">
      <c r="C315" s="139"/>
      <c r="D315" s="139"/>
      <c r="F315" s="189"/>
      <c r="G315" s="192"/>
      <c r="H315" s="221"/>
      <c r="I315" s="221"/>
    </row>
    <row r="316" spans="3:9" s="111" customFormat="1" x14ac:dyDescent="0.35">
      <c r="C316" s="139"/>
      <c r="D316" s="139"/>
      <c r="F316" s="189"/>
      <c r="G316" s="192"/>
      <c r="H316" s="221"/>
      <c r="I316" s="221"/>
    </row>
    <row r="317" spans="3:9" s="111" customFormat="1" x14ac:dyDescent="0.35">
      <c r="C317" s="139"/>
      <c r="D317" s="139"/>
      <c r="F317" s="189"/>
      <c r="G317" s="192"/>
      <c r="H317" s="221"/>
      <c r="I317" s="221"/>
    </row>
    <row r="318" spans="3:9" s="111" customFormat="1" x14ac:dyDescent="0.35">
      <c r="C318" s="139"/>
      <c r="D318" s="139"/>
      <c r="F318" s="189"/>
      <c r="G318" s="192"/>
      <c r="H318" s="221"/>
      <c r="I318" s="221"/>
    </row>
    <row r="319" spans="3:9" s="111" customFormat="1" x14ac:dyDescent="0.35">
      <c r="C319" s="139"/>
      <c r="D319" s="139"/>
      <c r="F319" s="189"/>
      <c r="G319" s="192"/>
      <c r="H319" s="221"/>
      <c r="I319" s="221"/>
    </row>
    <row r="320" spans="3:9" s="111" customFormat="1" x14ac:dyDescent="0.35">
      <c r="C320" s="139"/>
      <c r="D320" s="139"/>
      <c r="F320" s="189"/>
      <c r="G320" s="192"/>
      <c r="H320" s="221"/>
      <c r="I320" s="221"/>
    </row>
    <row r="321" spans="3:9" s="111" customFormat="1" x14ac:dyDescent="0.35">
      <c r="C321" s="139"/>
      <c r="D321" s="139"/>
      <c r="F321" s="189"/>
      <c r="G321" s="192"/>
      <c r="H321" s="221"/>
      <c r="I321" s="221"/>
    </row>
    <row r="322" spans="3:9" s="111" customFormat="1" x14ac:dyDescent="0.35">
      <c r="C322" s="139"/>
      <c r="D322" s="139"/>
      <c r="F322" s="189"/>
      <c r="G322" s="192"/>
      <c r="H322" s="221"/>
      <c r="I322" s="221"/>
    </row>
    <row r="323" spans="3:9" s="111" customFormat="1" x14ac:dyDescent="0.35">
      <c r="C323" s="139"/>
      <c r="D323" s="139"/>
      <c r="F323" s="189"/>
      <c r="G323" s="192"/>
      <c r="H323" s="221"/>
      <c r="I323" s="221"/>
    </row>
    <row r="324" spans="3:9" s="111" customFormat="1" x14ac:dyDescent="0.35">
      <c r="C324" s="139"/>
      <c r="D324" s="139"/>
      <c r="F324" s="189"/>
      <c r="G324" s="192"/>
      <c r="H324" s="221"/>
      <c r="I324" s="221"/>
    </row>
    <row r="325" spans="3:9" s="111" customFormat="1" x14ac:dyDescent="0.35">
      <c r="C325" s="139"/>
      <c r="D325" s="139"/>
      <c r="F325" s="189"/>
      <c r="G325" s="192"/>
      <c r="H325" s="221"/>
      <c r="I325" s="221"/>
    </row>
    <row r="326" spans="3:9" s="111" customFormat="1" x14ac:dyDescent="0.35">
      <c r="C326" s="139"/>
      <c r="D326" s="139"/>
      <c r="F326" s="189"/>
      <c r="G326" s="192"/>
      <c r="H326" s="221"/>
      <c r="I326" s="221"/>
    </row>
    <row r="327" spans="3:9" s="111" customFormat="1" x14ac:dyDescent="0.35">
      <c r="C327" s="139"/>
      <c r="D327" s="139"/>
      <c r="F327" s="189"/>
      <c r="G327" s="192"/>
      <c r="H327" s="221"/>
      <c r="I327" s="221"/>
    </row>
    <row r="328" spans="3:9" s="111" customFormat="1" x14ac:dyDescent="0.35">
      <c r="C328" s="139"/>
      <c r="D328" s="139"/>
      <c r="F328" s="189"/>
      <c r="G328" s="192"/>
      <c r="H328" s="221"/>
      <c r="I328" s="221"/>
    </row>
    <row r="329" spans="3:9" s="111" customFormat="1" x14ac:dyDescent="0.35">
      <c r="C329" s="139"/>
      <c r="D329" s="139"/>
      <c r="F329" s="189"/>
      <c r="G329" s="192"/>
      <c r="H329" s="221"/>
      <c r="I329" s="221"/>
    </row>
    <row r="330" spans="3:9" s="111" customFormat="1" x14ac:dyDescent="0.35">
      <c r="C330" s="139"/>
      <c r="D330" s="139"/>
      <c r="F330" s="189"/>
      <c r="G330" s="192"/>
      <c r="H330" s="221"/>
      <c r="I330" s="221"/>
    </row>
    <row r="331" spans="3:9" s="111" customFormat="1" x14ac:dyDescent="0.35">
      <c r="C331" s="139"/>
      <c r="D331" s="139"/>
      <c r="F331" s="189"/>
      <c r="G331" s="192"/>
      <c r="H331" s="221"/>
      <c r="I331" s="221"/>
    </row>
    <row r="332" spans="3:9" s="111" customFormat="1" x14ac:dyDescent="0.35">
      <c r="C332" s="139"/>
      <c r="D332" s="139"/>
      <c r="F332" s="189"/>
      <c r="G332" s="192"/>
      <c r="H332" s="221"/>
      <c r="I332" s="221"/>
    </row>
    <row r="333" spans="3:9" s="111" customFormat="1" x14ac:dyDescent="0.35">
      <c r="C333" s="139"/>
      <c r="D333" s="139"/>
      <c r="F333" s="189"/>
      <c r="G333" s="192"/>
      <c r="H333" s="221"/>
      <c r="I333" s="221"/>
    </row>
    <row r="334" spans="3:9" s="111" customFormat="1" x14ac:dyDescent="0.35">
      <c r="C334" s="139"/>
      <c r="D334" s="139"/>
      <c r="F334" s="189"/>
      <c r="G334" s="192"/>
      <c r="H334" s="221"/>
      <c r="I334" s="221"/>
    </row>
    <row r="335" spans="3:9" s="111" customFormat="1" x14ac:dyDescent="0.35">
      <c r="C335" s="139"/>
      <c r="D335" s="139"/>
      <c r="F335" s="189"/>
      <c r="G335" s="192"/>
      <c r="H335" s="221"/>
      <c r="I335" s="221"/>
    </row>
    <row r="336" spans="3:9" s="111" customFormat="1" x14ac:dyDescent="0.35">
      <c r="C336" s="139"/>
      <c r="D336" s="139"/>
      <c r="F336" s="189"/>
      <c r="G336" s="192"/>
      <c r="H336" s="221"/>
      <c r="I336" s="221"/>
    </row>
    <row r="337" spans="3:9" s="111" customFormat="1" x14ac:dyDescent="0.35">
      <c r="C337" s="139"/>
      <c r="D337" s="139"/>
      <c r="F337" s="189"/>
      <c r="G337" s="192"/>
      <c r="H337" s="221"/>
      <c r="I337" s="221"/>
    </row>
    <row r="338" spans="3:9" s="111" customFormat="1" x14ac:dyDescent="0.35">
      <c r="C338" s="139"/>
      <c r="D338" s="139"/>
      <c r="F338" s="189"/>
      <c r="G338" s="192"/>
      <c r="H338" s="221"/>
      <c r="I338" s="221"/>
    </row>
    <row r="339" spans="3:9" s="111" customFormat="1" x14ac:dyDescent="0.35">
      <c r="C339" s="139"/>
      <c r="D339" s="139"/>
      <c r="F339" s="189"/>
      <c r="G339" s="192"/>
      <c r="H339" s="221"/>
      <c r="I339" s="221"/>
    </row>
    <row r="340" spans="3:9" s="111" customFormat="1" x14ac:dyDescent="0.35">
      <c r="C340" s="139"/>
      <c r="D340" s="139"/>
      <c r="F340" s="189"/>
      <c r="G340" s="192"/>
      <c r="H340" s="221"/>
      <c r="I340" s="221"/>
    </row>
    <row r="341" spans="3:9" s="111" customFormat="1" x14ac:dyDescent="0.35">
      <c r="C341" s="139"/>
      <c r="D341" s="139"/>
      <c r="F341" s="189"/>
      <c r="G341" s="192"/>
      <c r="H341" s="221"/>
      <c r="I341" s="221"/>
    </row>
    <row r="342" spans="3:9" s="111" customFormat="1" x14ac:dyDescent="0.35">
      <c r="C342" s="139"/>
      <c r="D342" s="139"/>
      <c r="F342" s="189"/>
      <c r="G342" s="192"/>
      <c r="H342" s="221"/>
      <c r="I342" s="221"/>
    </row>
    <row r="343" spans="3:9" s="111" customFormat="1" x14ac:dyDescent="0.35">
      <c r="C343" s="139"/>
      <c r="D343" s="139"/>
      <c r="F343" s="189"/>
      <c r="G343" s="192"/>
      <c r="H343" s="221"/>
      <c r="I343" s="221"/>
    </row>
    <row r="344" spans="3:9" s="111" customFormat="1" x14ac:dyDescent="0.35">
      <c r="C344" s="139"/>
      <c r="D344" s="139"/>
      <c r="F344" s="189"/>
      <c r="G344" s="192"/>
      <c r="H344" s="221"/>
      <c r="I344" s="221"/>
    </row>
    <row r="345" spans="3:9" s="111" customFormat="1" x14ac:dyDescent="0.35">
      <c r="C345" s="139"/>
      <c r="D345" s="139"/>
      <c r="F345" s="189"/>
      <c r="G345" s="192"/>
      <c r="H345" s="221"/>
      <c r="I345" s="221"/>
    </row>
    <row r="346" spans="3:9" s="111" customFormat="1" x14ac:dyDescent="0.35">
      <c r="C346" s="139"/>
      <c r="D346" s="139"/>
      <c r="F346" s="189"/>
      <c r="G346" s="192"/>
      <c r="H346" s="221"/>
      <c r="I346" s="221"/>
    </row>
    <row r="347" spans="3:9" s="111" customFormat="1" x14ac:dyDescent="0.35">
      <c r="C347" s="139"/>
      <c r="D347" s="139"/>
      <c r="F347" s="189"/>
      <c r="G347" s="192"/>
      <c r="H347" s="221"/>
      <c r="I347" s="221"/>
    </row>
    <row r="348" spans="3:9" s="111" customFormat="1" x14ac:dyDescent="0.35">
      <c r="C348" s="139"/>
      <c r="D348" s="139"/>
      <c r="F348" s="189"/>
      <c r="G348" s="192"/>
      <c r="H348" s="221"/>
      <c r="I348" s="221"/>
    </row>
    <row r="349" spans="3:9" s="111" customFormat="1" x14ac:dyDescent="0.35">
      <c r="C349" s="139"/>
      <c r="D349" s="139"/>
      <c r="F349" s="189"/>
      <c r="G349" s="192"/>
      <c r="H349" s="221"/>
      <c r="I349" s="221"/>
    </row>
    <row r="350" spans="3:9" s="111" customFormat="1" x14ac:dyDescent="0.35">
      <c r="C350" s="139"/>
      <c r="D350" s="139"/>
      <c r="F350" s="189"/>
      <c r="G350" s="192"/>
      <c r="H350" s="221"/>
      <c r="I350" s="221"/>
    </row>
    <row r="351" spans="3:9" s="111" customFormat="1" x14ac:dyDescent="0.35">
      <c r="C351" s="139"/>
      <c r="D351" s="139"/>
      <c r="F351" s="189"/>
      <c r="G351" s="192"/>
      <c r="H351" s="221"/>
      <c r="I351" s="221"/>
    </row>
    <row r="352" spans="3:9" s="111" customFormat="1" x14ac:dyDescent="0.35">
      <c r="C352" s="139"/>
      <c r="D352" s="139"/>
      <c r="F352" s="189"/>
      <c r="G352" s="192"/>
      <c r="H352" s="221"/>
      <c r="I352" s="221"/>
    </row>
    <row r="353" spans="3:9" s="111" customFormat="1" x14ac:dyDescent="0.35">
      <c r="C353" s="139"/>
      <c r="D353" s="139"/>
      <c r="F353" s="189"/>
      <c r="G353" s="192"/>
      <c r="H353" s="221"/>
      <c r="I353" s="221"/>
    </row>
    <row r="354" spans="3:9" s="111" customFormat="1" x14ac:dyDescent="0.35">
      <c r="C354" s="139"/>
      <c r="D354" s="139"/>
      <c r="F354" s="189"/>
      <c r="G354" s="192"/>
      <c r="H354" s="221"/>
      <c r="I354" s="221"/>
    </row>
    <row r="355" spans="3:9" s="111" customFormat="1" x14ac:dyDescent="0.35">
      <c r="C355" s="139"/>
      <c r="D355" s="139"/>
      <c r="F355" s="189"/>
      <c r="G355" s="192"/>
      <c r="H355" s="221"/>
      <c r="I355" s="221"/>
    </row>
    <row r="356" spans="3:9" s="111" customFormat="1" x14ac:dyDescent="0.35">
      <c r="C356" s="139"/>
      <c r="D356" s="139"/>
      <c r="F356" s="189"/>
      <c r="G356" s="192"/>
      <c r="H356" s="221"/>
      <c r="I356" s="221"/>
    </row>
    <row r="357" spans="3:9" s="111" customFormat="1" x14ac:dyDescent="0.35">
      <c r="C357" s="139"/>
      <c r="D357" s="139"/>
      <c r="F357" s="189"/>
      <c r="G357" s="192"/>
      <c r="H357" s="221"/>
      <c r="I357" s="221"/>
    </row>
    <row r="358" spans="3:9" s="111" customFormat="1" x14ac:dyDescent="0.35">
      <c r="C358" s="139"/>
      <c r="D358" s="139"/>
      <c r="F358" s="189"/>
      <c r="G358" s="192"/>
      <c r="H358" s="221"/>
      <c r="I358" s="221"/>
    </row>
    <row r="359" spans="3:9" s="111" customFormat="1" x14ac:dyDescent="0.35">
      <c r="C359" s="139"/>
      <c r="D359" s="139"/>
      <c r="F359" s="189"/>
      <c r="G359" s="192"/>
      <c r="H359" s="221"/>
      <c r="I359" s="221"/>
    </row>
    <row r="360" spans="3:9" s="111" customFormat="1" x14ac:dyDescent="0.35">
      <c r="C360" s="139"/>
      <c r="D360" s="139"/>
      <c r="F360" s="189"/>
      <c r="G360" s="192"/>
      <c r="H360" s="221"/>
      <c r="I360" s="221"/>
    </row>
    <row r="361" spans="3:9" s="111" customFormat="1" x14ac:dyDescent="0.35">
      <c r="C361" s="139"/>
      <c r="D361" s="139"/>
      <c r="F361" s="189"/>
      <c r="G361" s="192"/>
      <c r="H361" s="221"/>
      <c r="I361" s="221"/>
    </row>
    <row r="362" spans="3:9" s="111" customFormat="1" x14ac:dyDescent="0.35">
      <c r="C362" s="139"/>
      <c r="D362" s="139"/>
      <c r="F362" s="189"/>
      <c r="G362" s="192"/>
      <c r="H362" s="221"/>
      <c r="I362" s="221"/>
    </row>
    <row r="363" spans="3:9" s="111" customFormat="1" x14ac:dyDescent="0.35">
      <c r="C363" s="139"/>
      <c r="D363" s="139"/>
      <c r="F363" s="189"/>
      <c r="G363" s="192"/>
      <c r="H363" s="221"/>
      <c r="I363" s="221"/>
    </row>
    <row r="364" spans="3:9" s="111" customFormat="1" x14ac:dyDescent="0.35">
      <c r="C364" s="139"/>
      <c r="D364" s="139"/>
      <c r="F364" s="189"/>
      <c r="G364" s="192"/>
      <c r="H364" s="221"/>
      <c r="I364" s="221"/>
    </row>
    <row r="365" spans="3:9" s="111" customFormat="1" x14ac:dyDescent="0.35">
      <c r="C365" s="139"/>
      <c r="D365" s="139"/>
      <c r="F365" s="189"/>
      <c r="G365" s="192"/>
      <c r="H365" s="221"/>
      <c r="I365" s="221"/>
    </row>
    <row r="366" spans="3:9" s="111" customFormat="1" x14ac:dyDescent="0.35">
      <c r="C366" s="139"/>
      <c r="D366" s="139"/>
      <c r="F366" s="189"/>
      <c r="G366" s="192"/>
      <c r="H366" s="221"/>
      <c r="I366" s="221"/>
    </row>
    <row r="367" spans="3:9" s="111" customFormat="1" x14ac:dyDescent="0.35">
      <c r="C367" s="139"/>
      <c r="D367" s="139"/>
      <c r="F367" s="189"/>
      <c r="G367" s="192"/>
      <c r="H367" s="221"/>
      <c r="I367" s="221"/>
    </row>
    <row r="368" spans="3:9" s="111" customFormat="1" x14ac:dyDescent="0.35">
      <c r="C368" s="139"/>
      <c r="D368" s="139"/>
      <c r="F368" s="189"/>
      <c r="G368" s="192"/>
      <c r="H368" s="221"/>
      <c r="I368" s="221"/>
    </row>
    <row r="369" spans="3:9" s="111" customFormat="1" x14ac:dyDescent="0.35">
      <c r="C369" s="139"/>
      <c r="D369" s="139"/>
      <c r="F369" s="189"/>
      <c r="G369" s="192"/>
      <c r="H369" s="221"/>
      <c r="I369" s="221"/>
    </row>
    <row r="370" spans="3:9" s="111" customFormat="1" x14ac:dyDescent="0.35">
      <c r="C370" s="139"/>
      <c r="D370" s="139"/>
      <c r="F370" s="189"/>
      <c r="G370" s="192"/>
      <c r="H370" s="221"/>
      <c r="I370" s="221"/>
    </row>
    <row r="371" spans="3:9" s="111" customFormat="1" x14ac:dyDescent="0.35">
      <c r="C371" s="139"/>
      <c r="D371" s="139"/>
      <c r="F371" s="189"/>
      <c r="G371" s="192"/>
      <c r="H371" s="221"/>
      <c r="I371" s="221"/>
    </row>
    <row r="372" spans="3:9" s="111" customFormat="1" x14ac:dyDescent="0.35">
      <c r="C372" s="139"/>
      <c r="D372" s="139"/>
      <c r="F372" s="189"/>
      <c r="G372" s="192"/>
      <c r="H372" s="221"/>
      <c r="I372" s="221"/>
    </row>
    <row r="373" spans="3:9" s="111" customFormat="1" x14ac:dyDescent="0.35">
      <c r="C373" s="139"/>
      <c r="D373" s="139"/>
      <c r="F373" s="189"/>
      <c r="G373" s="192"/>
      <c r="H373" s="221"/>
      <c r="I373" s="221"/>
    </row>
    <row r="374" spans="3:9" s="111" customFormat="1" x14ac:dyDescent="0.35">
      <c r="C374" s="139"/>
      <c r="D374" s="139"/>
      <c r="F374" s="189"/>
      <c r="G374" s="192"/>
      <c r="H374" s="221"/>
      <c r="I374" s="221"/>
    </row>
    <row r="375" spans="3:9" s="111" customFormat="1" x14ac:dyDescent="0.35">
      <c r="C375" s="139"/>
      <c r="D375" s="139"/>
      <c r="F375" s="189"/>
      <c r="G375" s="192"/>
      <c r="H375" s="221"/>
      <c r="I375" s="221"/>
    </row>
    <row r="376" spans="3:9" s="111" customFormat="1" x14ac:dyDescent="0.35">
      <c r="C376" s="139"/>
      <c r="D376" s="139"/>
      <c r="F376" s="189"/>
      <c r="G376" s="192"/>
      <c r="H376" s="221"/>
      <c r="I376" s="221"/>
    </row>
    <row r="377" spans="3:9" s="111" customFormat="1" x14ac:dyDescent="0.35">
      <c r="C377" s="139"/>
      <c r="D377" s="139"/>
      <c r="F377" s="189"/>
      <c r="G377" s="192"/>
      <c r="H377" s="221"/>
      <c r="I377" s="221"/>
    </row>
    <row r="378" spans="3:9" s="111" customFormat="1" x14ac:dyDescent="0.35">
      <c r="C378" s="139"/>
      <c r="D378" s="139"/>
      <c r="F378" s="189"/>
      <c r="G378" s="192"/>
      <c r="H378" s="221"/>
      <c r="I378" s="221"/>
    </row>
    <row r="379" spans="3:9" s="111" customFormat="1" x14ac:dyDescent="0.35">
      <c r="C379" s="139"/>
      <c r="D379" s="139"/>
      <c r="F379" s="189"/>
      <c r="G379" s="192"/>
      <c r="H379" s="221"/>
      <c r="I379" s="221"/>
    </row>
    <row r="380" spans="3:9" s="111" customFormat="1" x14ac:dyDescent="0.35">
      <c r="C380" s="139"/>
      <c r="D380" s="139"/>
      <c r="F380" s="189"/>
      <c r="G380" s="192"/>
      <c r="H380" s="221"/>
      <c r="I380" s="221"/>
    </row>
    <row r="381" spans="3:9" s="111" customFormat="1" x14ac:dyDescent="0.35">
      <c r="C381" s="139"/>
      <c r="D381" s="139"/>
      <c r="F381" s="189"/>
      <c r="G381" s="192"/>
      <c r="H381" s="221"/>
      <c r="I381" s="221"/>
    </row>
    <row r="382" spans="3:9" s="111" customFormat="1" x14ac:dyDescent="0.35">
      <c r="C382" s="139"/>
      <c r="D382" s="139"/>
      <c r="F382" s="189"/>
      <c r="G382" s="192"/>
      <c r="H382" s="221"/>
      <c r="I382" s="221"/>
    </row>
    <row r="383" spans="3:9" s="111" customFormat="1" x14ac:dyDescent="0.35">
      <c r="C383" s="139"/>
      <c r="D383" s="139"/>
      <c r="F383" s="189"/>
      <c r="G383" s="192"/>
      <c r="H383" s="221"/>
      <c r="I383" s="221"/>
    </row>
    <row r="384" spans="3:9" s="111" customFormat="1" x14ac:dyDescent="0.35">
      <c r="C384" s="139"/>
      <c r="D384" s="139"/>
      <c r="F384" s="189"/>
      <c r="G384" s="192"/>
      <c r="H384" s="221"/>
      <c r="I384" s="221"/>
    </row>
    <row r="385" spans="3:9" s="111" customFormat="1" x14ac:dyDescent="0.35">
      <c r="C385" s="139"/>
      <c r="D385" s="139"/>
      <c r="F385" s="189"/>
      <c r="G385" s="192"/>
      <c r="H385" s="221"/>
      <c r="I385" s="221"/>
    </row>
    <row r="386" spans="3:9" s="111" customFormat="1" x14ac:dyDescent="0.35">
      <c r="C386" s="139"/>
      <c r="D386" s="139"/>
      <c r="F386" s="189"/>
      <c r="G386" s="192"/>
      <c r="H386" s="221"/>
      <c r="I386" s="221"/>
    </row>
    <row r="387" spans="3:9" s="111" customFormat="1" x14ac:dyDescent="0.35">
      <c r="C387" s="139"/>
      <c r="D387" s="139"/>
      <c r="F387" s="189"/>
      <c r="G387" s="192"/>
      <c r="H387" s="221"/>
      <c r="I387" s="221"/>
    </row>
    <row r="388" spans="3:9" s="111" customFormat="1" x14ac:dyDescent="0.35">
      <c r="C388" s="139"/>
      <c r="D388" s="139"/>
      <c r="F388" s="189"/>
      <c r="G388" s="192"/>
      <c r="H388" s="221"/>
      <c r="I388" s="221"/>
    </row>
    <row r="389" spans="3:9" s="111" customFormat="1" x14ac:dyDescent="0.35">
      <c r="C389" s="139"/>
      <c r="D389" s="139"/>
      <c r="F389" s="189"/>
      <c r="G389" s="192"/>
      <c r="H389" s="221"/>
      <c r="I389" s="221"/>
    </row>
    <row r="390" spans="3:9" s="111" customFormat="1" x14ac:dyDescent="0.35">
      <c r="C390" s="139"/>
      <c r="D390" s="139"/>
      <c r="F390" s="189"/>
      <c r="G390" s="192"/>
      <c r="H390" s="221"/>
      <c r="I390" s="221"/>
    </row>
    <row r="391" spans="3:9" s="111" customFormat="1" x14ac:dyDescent="0.35">
      <c r="C391" s="139"/>
      <c r="D391" s="139"/>
      <c r="F391" s="189"/>
      <c r="G391" s="192"/>
      <c r="H391" s="221"/>
      <c r="I391" s="221"/>
    </row>
    <row r="392" spans="3:9" s="111" customFormat="1" x14ac:dyDescent="0.35">
      <c r="C392" s="139"/>
      <c r="D392" s="139"/>
      <c r="F392" s="189"/>
      <c r="G392" s="192"/>
      <c r="H392" s="221"/>
      <c r="I392" s="221"/>
    </row>
    <row r="393" spans="3:9" s="111" customFormat="1" x14ac:dyDescent="0.35">
      <c r="C393" s="139"/>
      <c r="D393" s="139"/>
      <c r="F393" s="189"/>
      <c r="G393" s="192"/>
      <c r="H393" s="221"/>
      <c r="I393" s="221"/>
    </row>
    <row r="394" spans="3:9" s="111" customFormat="1" x14ac:dyDescent="0.35">
      <c r="C394" s="139"/>
      <c r="D394" s="139"/>
      <c r="F394" s="189"/>
      <c r="G394" s="192"/>
      <c r="H394" s="221"/>
      <c r="I394" s="221"/>
    </row>
    <row r="395" spans="3:9" s="111" customFormat="1" x14ac:dyDescent="0.35">
      <c r="C395" s="139"/>
      <c r="D395" s="139"/>
      <c r="F395" s="189"/>
      <c r="G395" s="192"/>
      <c r="H395" s="221"/>
      <c r="I395" s="221"/>
    </row>
    <row r="396" spans="3:9" s="111" customFormat="1" x14ac:dyDescent="0.35">
      <c r="C396" s="139"/>
      <c r="D396" s="139"/>
      <c r="F396" s="189"/>
      <c r="G396" s="192"/>
      <c r="H396" s="221"/>
      <c r="I396" s="221"/>
    </row>
    <row r="397" spans="3:9" s="111" customFormat="1" x14ac:dyDescent="0.35">
      <c r="C397" s="139"/>
      <c r="D397" s="139"/>
      <c r="F397" s="189"/>
      <c r="G397" s="192"/>
      <c r="H397" s="221"/>
      <c r="I397" s="221"/>
    </row>
    <row r="398" spans="3:9" s="111" customFormat="1" x14ac:dyDescent="0.35">
      <c r="C398" s="139"/>
      <c r="D398" s="139"/>
      <c r="F398" s="189"/>
      <c r="G398" s="192"/>
      <c r="H398" s="221"/>
      <c r="I398" s="221"/>
    </row>
    <row r="399" spans="3:9" s="111" customFormat="1" x14ac:dyDescent="0.35">
      <c r="C399" s="139"/>
      <c r="D399" s="139"/>
      <c r="F399" s="189"/>
      <c r="G399" s="192"/>
      <c r="H399" s="221"/>
      <c r="I399" s="221"/>
    </row>
    <row r="400" spans="3:9" s="111" customFormat="1" x14ac:dyDescent="0.35">
      <c r="C400" s="139"/>
      <c r="D400" s="139"/>
      <c r="F400" s="189"/>
      <c r="G400" s="192"/>
      <c r="H400" s="221"/>
      <c r="I400" s="221"/>
    </row>
    <row r="401" spans="3:9" s="111" customFormat="1" x14ac:dyDescent="0.35">
      <c r="C401" s="139"/>
      <c r="D401" s="139"/>
      <c r="F401" s="189"/>
      <c r="G401" s="192"/>
      <c r="H401" s="221"/>
      <c r="I401" s="221"/>
    </row>
    <row r="402" spans="3:9" s="111" customFormat="1" x14ac:dyDescent="0.35">
      <c r="C402" s="139"/>
      <c r="D402" s="139"/>
      <c r="F402" s="189"/>
      <c r="G402" s="192"/>
      <c r="H402" s="221"/>
      <c r="I402" s="221"/>
    </row>
    <row r="403" spans="3:9" s="111" customFormat="1" x14ac:dyDescent="0.35">
      <c r="C403" s="139"/>
      <c r="D403" s="139"/>
      <c r="F403" s="189"/>
      <c r="G403" s="192"/>
      <c r="H403" s="221"/>
      <c r="I403" s="221"/>
    </row>
    <row r="404" spans="3:9" s="111" customFormat="1" x14ac:dyDescent="0.35">
      <c r="C404" s="139"/>
      <c r="D404" s="139"/>
      <c r="F404" s="189"/>
      <c r="G404" s="192"/>
      <c r="H404" s="221"/>
      <c r="I404" s="221"/>
    </row>
    <row r="405" spans="3:9" s="111" customFormat="1" x14ac:dyDescent="0.35">
      <c r="C405" s="139"/>
      <c r="D405" s="139"/>
      <c r="F405" s="189"/>
      <c r="G405" s="192"/>
      <c r="H405" s="221"/>
      <c r="I405" s="221"/>
    </row>
    <row r="406" spans="3:9" s="111" customFormat="1" x14ac:dyDescent="0.35">
      <c r="C406" s="139"/>
      <c r="D406" s="139"/>
      <c r="F406" s="189"/>
      <c r="G406" s="192"/>
      <c r="H406" s="221"/>
      <c r="I406" s="221"/>
    </row>
    <row r="407" spans="3:9" s="111" customFormat="1" x14ac:dyDescent="0.35">
      <c r="C407" s="139"/>
      <c r="D407" s="139"/>
      <c r="F407" s="189"/>
      <c r="G407" s="192"/>
      <c r="H407" s="221"/>
      <c r="I407" s="221"/>
    </row>
    <row r="408" spans="3:9" s="111" customFormat="1" x14ac:dyDescent="0.35">
      <c r="C408" s="139"/>
      <c r="D408" s="139"/>
      <c r="F408" s="189"/>
      <c r="G408" s="192"/>
      <c r="H408" s="221"/>
      <c r="I408" s="221"/>
    </row>
    <row r="409" spans="3:9" s="111" customFormat="1" x14ac:dyDescent="0.35">
      <c r="C409" s="139"/>
      <c r="D409" s="139"/>
      <c r="F409" s="189"/>
      <c r="G409" s="192"/>
      <c r="H409" s="221"/>
      <c r="I409" s="221"/>
    </row>
    <row r="410" spans="3:9" s="111" customFormat="1" x14ac:dyDescent="0.35">
      <c r="C410" s="139"/>
      <c r="D410" s="139"/>
      <c r="F410" s="189"/>
      <c r="G410" s="192"/>
      <c r="H410" s="221"/>
      <c r="I410" s="221"/>
    </row>
    <row r="411" spans="3:9" s="111" customFormat="1" x14ac:dyDescent="0.35">
      <c r="C411" s="139"/>
      <c r="D411" s="139"/>
      <c r="F411" s="189"/>
      <c r="G411" s="192"/>
      <c r="H411" s="221"/>
      <c r="I411" s="221"/>
    </row>
    <row r="412" spans="3:9" s="111" customFormat="1" x14ac:dyDescent="0.35">
      <c r="C412" s="139"/>
      <c r="D412" s="139"/>
      <c r="F412" s="189"/>
      <c r="G412" s="192"/>
      <c r="H412" s="221"/>
      <c r="I412" s="221"/>
    </row>
    <row r="413" spans="3:9" s="111" customFormat="1" x14ac:dyDescent="0.35">
      <c r="C413" s="139"/>
      <c r="D413" s="139"/>
      <c r="F413" s="189"/>
      <c r="G413" s="192"/>
      <c r="H413" s="221"/>
      <c r="I413" s="221"/>
    </row>
    <row r="414" spans="3:9" s="111" customFormat="1" x14ac:dyDescent="0.35">
      <c r="C414" s="139"/>
      <c r="D414" s="139"/>
      <c r="F414" s="189"/>
      <c r="G414" s="192"/>
      <c r="H414" s="221"/>
      <c r="I414" s="221"/>
    </row>
    <row r="415" spans="3:9" s="111" customFormat="1" x14ac:dyDescent="0.35">
      <c r="C415" s="139"/>
      <c r="D415" s="139"/>
      <c r="F415" s="189"/>
      <c r="G415" s="192"/>
      <c r="H415" s="221"/>
      <c r="I415" s="221"/>
    </row>
    <row r="416" spans="3:9" s="111" customFormat="1" x14ac:dyDescent="0.35">
      <c r="C416" s="139"/>
      <c r="D416" s="139"/>
      <c r="F416" s="189"/>
      <c r="G416" s="192"/>
      <c r="H416" s="221"/>
      <c r="I416" s="221"/>
    </row>
    <row r="417" spans="3:9" s="111" customFormat="1" x14ac:dyDescent="0.35">
      <c r="C417" s="139"/>
      <c r="D417" s="139"/>
      <c r="F417" s="189"/>
      <c r="G417" s="192"/>
      <c r="H417" s="221"/>
      <c r="I417" s="221"/>
    </row>
  </sheetData>
  <phoneticPr fontId="25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2:AL77"/>
  <sheetViews>
    <sheetView zoomScale="85" workbookViewId="0">
      <pane ySplit="2" topLeftCell="A3" activePane="bottomLeft" state="frozen"/>
      <selection pane="bottomLeft" activeCell="O2" sqref="O2"/>
    </sheetView>
  </sheetViews>
  <sheetFormatPr defaultColWidth="9.33203125" defaultRowHeight="12.75" x14ac:dyDescent="0.35"/>
  <cols>
    <col min="1" max="1" width="24.5" style="232" customWidth="1"/>
    <col min="2" max="2" width="6.83203125" style="232" customWidth="1"/>
    <col min="3" max="33" width="9.5" style="232" customWidth="1"/>
    <col min="34" max="16384" width="9.33203125" style="232"/>
  </cols>
  <sheetData>
    <row r="2" spans="1:33" ht="13.15" x14ac:dyDescent="0.4">
      <c r="C2" s="233" t="s">
        <v>79</v>
      </c>
      <c r="D2" s="233" t="s">
        <v>80</v>
      </c>
      <c r="E2" s="233" t="s">
        <v>81</v>
      </c>
      <c r="F2" s="233" t="s">
        <v>82</v>
      </c>
      <c r="G2" s="233" t="s">
        <v>83</v>
      </c>
      <c r="H2" s="233" t="s">
        <v>84</v>
      </c>
      <c r="I2" s="233" t="s">
        <v>85</v>
      </c>
      <c r="J2" s="233" t="s">
        <v>86</v>
      </c>
      <c r="K2" s="233" t="s">
        <v>87</v>
      </c>
      <c r="L2" s="233" t="s">
        <v>88</v>
      </c>
      <c r="M2" s="233" t="s">
        <v>89</v>
      </c>
      <c r="N2" s="233" t="s">
        <v>90</v>
      </c>
      <c r="O2" s="233" t="s">
        <v>304</v>
      </c>
      <c r="P2" s="233" t="s">
        <v>91</v>
      </c>
      <c r="Q2" s="233" t="s">
        <v>92</v>
      </c>
      <c r="R2" s="233" t="s">
        <v>93</v>
      </c>
      <c r="S2" s="233" t="s">
        <v>94</v>
      </c>
      <c r="T2" s="233" t="s">
        <v>95</v>
      </c>
      <c r="U2" s="233" t="s">
        <v>96</v>
      </c>
      <c r="V2" s="233" t="s">
        <v>97</v>
      </c>
      <c r="W2" s="233" t="s">
        <v>179</v>
      </c>
      <c r="X2" s="233" t="s">
        <v>99</v>
      </c>
      <c r="Y2" s="233" t="s">
        <v>100</v>
      </c>
      <c r="Z2" s="233" t="s">
        <v>101</v>
      </c>
      <c r="AA2" s="233" t="s">
        <v>102</v>
      </c>
      <c r="AB2" s="233" t="s">
        <v>103</v>
      </c>
      <c r="AC2" s="233" t="s">
        <v>104</v>
      </c>
      <c r="AD2" s="233" t="s">
        <v>105</v>
      </c>
      <c r="AE2" s="233" t="s">
        <v>106</v>
      </c>
      <c r="AF2" s="233" t="s">
        <v>107</v>
      </c>
    </row>
    <row r="3" spans="1:33" s="237" customFormat="1" ht="13.15" x14ac:dyDescent="0.4">
      <c r="A3" s="237" t="s">
        <v>219</v>
      </c>
      <c r="C3" s="237">
        <v>2000</v>
      </c>
      <c r="D3" s="237">
        <v>2000</v>
      </c>
      <c r="E3" s="237">
        <v>2003</v>
      </c>
      <c r="F3" s="237">
        <v>2000</v>
      </c>
      <c r="H3" s="237">
        <v>2000</v>
      </c>
      <c r="I3" s="237">
        <v>2000</v>
      </c>
      <c r="L3" s="237">
        <v>2000</v>
      </c>
      <c r="N3" s="237">
        <v>2000</v>
      </c>
      <c r="O3" s="237">
        <v>2000</v>
      </c>
      <c r="P3" s="237">
        <v>2000</v>
      </c>
      <c r="S3" s="237">
        <v>2000</v>
      </c>
      <c r="U3" s="237">
        <v>2000</v>
      </c>
      <c r="X3" s="237">
        <v>2000</v>
      </c>
      <c r="Z3" s="237">
        <v>2000</v>
      </c>
      <c r="AA3" s="237">
        <v>2000</v>
      </c>
      <c r="AB3" s="237">
        <v>2003</v>
      </c>
      <c r="AD3" s="237">
        <v>2000</v>
      </c>
      <c r="AE3" s="237">
        <v>2000</v>
      </c>
      <c r="AF3" s="238"/>
    </row>
    <row r="4" spans="1:33" x14ac:dyDescent="0.35">
      <c r="A4" s="232" t="s">
        <v>225</v>
      </c>
      <c r="C4" s="239">
        <v>10.074</v>
      </c>
      <c r="D4" s="239">
        <v>12.156000000000001</v>
      </c>
      <c r="E4" s="239">
        <v>6.5949999999999998</v>
      </c>
      <c r="F4" s="239">
        <v>8.8670000000000009</v>
      </c>
      <c r="G4" s="239"/>
      <c r="H4" s="239">
        <v>8.7439999999999998</v>
      </c>
      <c r="I4" s="239">
        <v>81.647999999999996</v>
      </c>
      <c r="J4" s="239"/>
      <c r="K4" s="239"/>
      <c r="L4" s="239">
        <v>34.5</v>
      </c>
      <c r="M4" s="239"/>
      <c r="N4" s="239">
        <v>68.930000000000007</v>
      </c>
      <c r="O4" s="239">
        <v>7.8639999999999999</v>
      </c>
      <c r="P4" s="239">
        <v>5.5430000000000001</v>
      </c>
      <c r="Q4" s="239"/>
      <c r="R4" s="239"/>
      <c r="S4" s="239">
        <v>49.018999999999998</v>
      </c>
      <c r="T4" s="239"/>
      <c r="U4" s="239">
        <v>0.89600000000000002</v>
      </c>
      <c r="V4" s="239"/>
      <c r="W4" s="239"/>
      <c r="X4" s="239">
        <v>16.34</v>
      </c>
      <c r="Y4" s="239"/>
      <c r="Z4" s="239">
        <v>21.843</v>
      </c>
      <c r="AA4" s="239">
        <v>6.843</v>
      </c>
      <c r="AB4" s="239">
        <v>7.5419999999999998</v>
      </c>
      <c r="AC4" s="239"/>
      <c r="AD4" s="239">
        <v>1.7869999999999999</v>
      </c>
      <c r="AE4" s="239">
        <v>4.149</v>
      </c>
      <c r="AF4" s="235"/>
      <c r="AG4" s="235"/>
    </row>
    <row r="5" spans="1:33" x14ac:dyDescent="0.35">
      <c r="C5" s="234"/>
      <c r="D5" s="234"/>
      <c r="E5" s="235"/>
      <c r="F5" s="234"/>
      <c r="G5" s="235"/>
      <c r="H5" s="234"/>
      <c r="I5" s="234"/>
      <c r="J5" s="235"/>
      <c r="K5" s="235"/>
      <c r="L5" s="234"/>
      <c r="M5" s="235"/>
      <c r="N5" s="234"/>
      <c r="O5" s="234"/>
      <c r="P5" s="234"/>
      <c r="Q5" s="235"/>
      <c r="R5" s="235"/>
      <c r="S5" s="234"/>
      <c r="T5" s="235"/>
      <c r="U5" s="234"/>
      <c r="V5" s="235"/>
      <c r="W5" s="235"/>
      <c r="X5" s="234"/>
      <c r="Y5" s="235"/>
      <c r="Z5" s="234"/>
      <c r="AA5" s="234"/>
      <c r="AB5" s="235"/>
      <c r="AC5" s="235"/>
      <c r="AD5" s="234"/>
      <c r="AE5" s="234"/>
      <c r="AF5" s="235"/>
      <c r="AG5" s="235"/>
    </row>
    <row r="6" spans="1:33" x14ac:dyDescent="0.35">
      <c r="C6" s="234"/>
      <c r="D6" s="234"/>
      <c r="E6" s="235"/>
      <c r="F6" s="234"/>
      <c r="G6" s="235"/>
      <c r="H6" s="234"/>
      <c r="I6" s="234"/>
      <c r="J6" s="235"/>
      <c r="K6" s="235"/>
      <c r="L6" s="234"/>
      <c r="M6" s="235"/>
      <c r="N6" s="234"/>
      <c r="O6" s="234"/>
      <c r="P6" s="234"/>
      <c r="Q6" s="235"/>
      <c r="R6" s="235"/>
      <c r="S6" s="234"/>
      <c r="T6" s="235"/>
      <c r="U6" s="234"/>
      <c r="V6" s="235"/>
      <c r="W6" s="235"/>
      <c r="X6" s="234"/>
      <c r="Y6" s="235"/>
      <c r="Z6" s="234"/>
      <c r="AA6" s="234"/>
      <c r="AB6" s="235"/>
      <c r="AC6" s="235"/>
      <c r="AD6" s="234"/>
      <c r="AE6" s="234"/>
      <c r="AF6" s="235"/>
      <c r="AG6" s="235"/>
    </row>
    <row r="7" spans="1:33" x14ac:dyDescent="0.35">
      <c r="A7" s="232" t="s">
        <v>223</v>
      </c>
      <c r="C7" s="239">
        <f ca="1">INDIRECT(ADDRESS(515,17,,,C2))*1.08/1000</f>
        <v>9.2635145372289749</v>
      </c>
      <c r="D7" s="239">
        <f t="shared" ref="D7:AF7" ca="1" si="0">INDIRECT(ADDRESS(515,17,,,D2))*1.08/1000</f>
        <v>13.670208099303965</v>
      </c>
      <c r="E7" s="239">
        <f t="shared" ca="1" si="0"/>
        <v>4.8537394940129719</v>
      </c>
      <c r="F7" s="239">
        <f t="shared" ca="1" si="0"/>
        <v>9.5939450742900139</v>
      </c>
      <c r="G7" s="239">
        <f t="shared" ca="1" si="0"/>
        <v>0.6695564641314441</v>
      </c>
      <c r="H7" s="239">
        <f t="shared" ca="1" si="0"/>
        <v>9.6488199043373868</v>
      </c>
      <c r="I7" s="239">
        <f t="shared" ca="1" si="0"/>
        <v>87.526323813236644</v>
      </c>
      <c r="J7" s="239">
        <f t="shared" ca="1" si="0"/>
        <v>6.1179821148936595</v>
      </c>
      <c r="K7" s="239">
        <f t="shared" ca="1" si="0"/>
        <v>1.234790066858704</v>
      </c>
      <c r="L7" s="239">
        <f t="shared" ca="1" si="0"/>
        <v>37.066035817344392</v>
      </c>
      <c r="M7" s="239">
        <f t="shared" ca="1" si="0"/>
        <v>12.944856908337719</v>
      </c>
      <c r="N7" s="239">
        <f t="shared" ca="1" si="0"/>
        <v>10.738284566152691</v>
      </c>
      <c r="O7" s="239">
        <f t="shared" ca="1" si="0"/>
        <v>1.1080747673676052</v>
      </c>
      <c r="P7" s="239">
        <f t="shared" ca="1" si="0"/>
        <v>5.8906764602505852</v>
      </c>
      <c r="Q7" s="239">
        <f t="shared" ca="1" si="0"/>
        <v>4.1128839498665863</v>
      </c>
      <c r="R7" s="239">
        <f t="shared" ca="1" si="0"/>
        <v>0.83304054045449916</v>
      </c>
      <c r="S7" s="239">
        <f t="shared" ca="1" si="0"/>
        <v>48.068363790621312</v>
      </c>
      <c r="T7" s="239">
        <f t="shared" ca="1" si="0"/>
        <v>1.2760541144991644</v>
      </c>
      <c r="U7" s="239">
        <f t="shared" ca="1" si="0"/>
        <v>1.0271601901801741</v>
      </c>
      <c r="V7" s="239">
        <f t="shared" ca="1" si="0"/>
        <v>0.97421792295983223</v>
      </c>
      <c r="W7" s="239">
        <f t="shared" ca="1" si="0"/>
        <v>0.4473571291887562</v>
      </c>
      <c r="X7" s="239">
        <f t="shared" ca="1" si="0"/>
        <v>17.502389282813965</v>
      </c>
      <c r="Y7" s="239">
        <f t="shared" ca="1" si="0"/>
        <v>19.783310623933669</v>
      </c>
      <c r="Z7" s="239">
        <f t="shared" ca="1" si="0"/>
        <v>17.558114161266257</v>
      </c>
      <c r="AA7" s="239">
        <f t="shared" ca="1" si="0"/>
        <v>8.3600060511140963</v>
      </c>
      <c r="AB7" s="239">
        <f t="shared" ca="1" si="0"/>
        <v>6.0868568775614937</v>
      </c>
      <c r="AC7" s="239">
        <f t="shared" ca="1" si="0"/>
        <v>23.586390310483399</v>
      </c>
      <c r="AD7" s="239">
        <f t="shared" ca="1" si="0"/>
        <v>1.7660638470592689</v>
      </c>
      <c r="AE7" s="239">
        <f t="shared" ca="1" si="0"/>
        <v>4.271251675904848</v>
      </c>
      <c r="AF7" s="239">
        <f t="shared" ca="1" si="0"/>
        <v>70.096802648040111</v>
      </c>
      <c r="AG7" s="235"/>
    </row>
    <row r="8" spans="1:33" x14ac:dyDescent="0.35">
      <c r="C8" s="235"/>
      <c r="D8" s="235"/>
      <c r="E8" s="235"/>
      <c r="F8" s="235"/>
      <c r="G8" s="235"/>
      <c r="H8" s="235"/>
      <c r="I8" s="235"/>
      <c r="J8" s="235"/>
      <c r="K8" s="235"/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235"/>
    </row>
    <row r="9" spans="1:33" x14ac:dyDescent="0.35">
      <c r="A9" s="232" t="s">
        <v>224</v>
      </c>
      <c r="C9" s="240">
        <f ca="1">IF(C4&gt;0.0001,(C7-C4)/C4,"")</f>
        <v>-8.0453192651481528E-2</v>
      </c>
      <c r="D9" s="240">
        <f t="shared" ref="D9:AF9" ca="1" si="1">IF(D4&gt;0.0001,(D7-D4)/D4,"")</f>
        <v>0.12456466759657486</v>
      </c>
      <c r="E9" s="240">
        <f t="shared" ca="1" si="1"/>
        <v>-0.26402737012691857</v>
      </c>
      <c r="F9" s="240">
        <f t="shared" ca="1" si="1"/>
        <v>8.1983204498704512E-2</v>
      </c>
      <c r="G9" s="240" t="str">
        <f t="shared" si="1"/>
        <v/>
      </c>
      <c r="H9" s="240">
        <f t="shared" ca="1" si="1"/>
        <v>0.10347894605871306</v>
      </c>
      <c r="I9" s="240">
        <f t="shared" ca="1" si="1"/>
        <v>7.1995931477031261E-2</v>
      </c>
      <c r="J9" s="240" t="str">
        <f t="shared" si="1"/>
        <v/>
      </c>
      <c r="K9" s="240" t="str">
        <f t="shared" si="1"/>
        <v/>
      </c>
      <c r="L9" s="240">
        <f t="shared" ca="1" si="1"/>
        <v>7.4377849778098332E-2</v>
      </c>
      <c r="M9" s="240" t="str">
        <f t="shared" si="1"/>
        <v/>
      </c>
      <c r="N9" s="240">
        <f t="shared" ca="1" si="1"/>
        <v>-0.84421464433261728</v>
      </c>
      <c r="O9" s="240">
        <f t="shared" ca="1" si="1"/>
        <v>-0.85909527373250183</v>
      </c>
      <c r="P9" s="240">
        <f t="shared" ca="1" si="1"/>
        <v>6.272351799577576E-2</v>
      </c>
      <c r="Q9" s="240" t="str">
        <f t="shared" si="1"/>
        <v/>
      </c>
      <c r="R9" s="240" t="str">
        <f t="shared" si="1"/>
        <v/>
      </c>
      <c r="S9" s="240">
        <f t="shared" ca="1" si="1"/>
        <v>-1.9393219147242624E-2</v>
      </c>
      <c r="T9" s="240" t="str">
        <f t="shared" si="1"/>
        <v/>
      </c>
      <c r="U9" s="240">
        <f t="shared" ca="1" si="1"/>
        <v>0.14638414082608717</v>
      </c>
      <c r="V9" s="240" t="str">
        <f t="shared" si="1"/>
        <v/>
      </c>
      <c r="W9" s="240" t="str">
        <f t="shared" si="1"/>
        <v/>
      </c>
      <c r="X9" s="240">
        <f t="shared" ca="1" si="1"/>
        <v>7.1137655006974623E-2</v>
      </c>
      <c r="Y9" s="240" t="str">
        <f t="shared" si="1"/>
        <v/>
      </c>
      <c r="Z9" s="240">
        <f t="shared" ca="1" si="1"/>
        <v>-0.19616746045569486</v>
      </c>
      <c r="AA9" s="240">
        <f t="shared" ca="1" si="1"/>
        <v>0.22168727913401964</v>
      </c>
      <c r="AB9" s="240">
        <f t="shared" ca="1" si="1"/>
        <v>-0.19293862668237949</v>
      </c>
      <c r="AC9" s="240" t="str">
        <f t="shared" si="1"/>
        <v/>
      </c>
      <c r="AD9" s="240">
        <f t="shared" ca="1" si="1"/>
        <v>-1.1715810263419717E-2</v>
      </c>
      <c r="AE9" s="240">
        <f t="shared" ca="1" si="1"/>
        <v>2.9465335238575072E-2</v>
      </c>
      <c r="AF9" s="240" t="str">
        <f t="shared" si="1"/>
        <v/>
      </c>
    </row>
    <row r="10" spans="1:33" x14ac:dyDescent="0.35"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</row>
    <row r="12" spans="1:33" x14ac:dyDescent="0.35">
      <c r="A12" s="232" t="s">
        <v>226</v>
      </c>
      <c r="C12" s="236">
        <f ca="1">(C7-C18)/C18</f>
        <v>-0.48109374091256024</v>
      </c>
      <c r="D12" s="236">
        <f t="shared" ref="D12:AF12" ca="1" si="2">(D7-D18)/D18</f>
        <v>-0.12828669179288582</v>
      </c>
      <c r="E12" s="236">
        <f t="shared" ca="1" si="2"/>
        <v>-0.59555541254787336</v>
      </c>
      <c r="F12" s="236">
        <f ca="1">(F7-F18)/F18</f>
        <v>-0.49219578286719878</v>
      </c>
      <c r="G12" s="236">
        <f t="shared" ca="1" si="2"/>
        <v>-0.32231127112202013</v>
      </c>
      <c r="H12" s="236">
        <f t="shared" ca="1" si="2"/>
        <v>-0.37030477684935154</v>
      </c>
      <c r="I12" s="236">
        <f t="shared" ca="1" si="2"/>
        <v>-0.25992606717650191</v>
      </c>
      <c r="J12" s="236">
        <f t="shared" ca="1" si="2"/>
        <v>-0.51552248060709061</v>
      </c>
      <c r="K12" s="236">
        <f t="shared" ca="1" si="2"/>
        <v>-0.51519824622744248</v>
      </c>
      <c r="L12" s="236">
        <f t="shared" ca="1" si="2"/>
        <v>-0.31333760990469811</v>
      </c>
      <c r="M12" s="236">
        <f t="shared" ca="1" si="2"/>
        <v>-0.20378540359590847</v>
      </c>
      <c r="N12" s="236">
        <f t="shared" ca="1" si="2"/>
        <v>-0.90616176515587421</v>
      </c>
      <c r="O12" s="236">
        <f t="shared" ca="1" si="2"/>
        <v>-0.89836973609395521</v>
      </c>
      <c r="P12" s="236">
        <f t="shared" ca="1" si="2"/>
        <v>-0.28873744744619834</v>
      </c>
      <c r="Q12" s="236">
        <f t="shared" ca="1" si="2"/>
        <v>-0.12640527827812528</v>
      </c>
      <c r="R12" s="236">
        <f t="shared" ca="1" si="2"/>
        <v>-0.39765687602711558</v>
      </c>
      <c r="S12" s="236">
        <f t="shared" ca="1" si="2"/>
        <v>-0.36193002109776051</v>
      </c>
      <c r="T12" s="236">
        <f t="shared" ca="1" si="2"/>
        <v>-0.77577682050620911</v>
      </c>
      <c r="U12" s="236">
        <f t="shared" ca="1" si="2"/>
        <v>-0.16286863066000484</v>
      </c>
      <c r="V12" s="236">
        <f t="shared" ca="1" si="2"/>
        <v>-0.53431265632895208</v>
      </c>
      <c r="W12" s="236">
        <f t="shared" ca="1" si="2"/>
        <v>-0.13134538021600742</v>
      </c>
      <c r="X12" s="236">
        <f ca="1">(X7-X18)/X18</f>
        <v>-0.16647350781912734</v>
      </c>
      <c r="Y12" s="236">
        <f t="shared" ca="1" si="2"/>
        <v>-0.30362523763829524</v>
      </c>
      <c r="Z12" s="236">
        <f t="shared" ca="1" si="2"/>
        <v>-0.42543557834790874</v>
      </c>
      <c r="AA12" s="236">
        <f t="shared" ca="1" si="2"/>
        <v>-0.23288621296438827</v>
      </c>
      <c r="AB12" s="236">
        <f t="shared" ca="1" si="2"/>
        <v>-0.72211208557516915</v>
      </c>
      <c r="AC12" s="236">
        <f t="shared" ca="1" si="2"/>
        <v>-0.30054297587605938</v>
      </c>
      <c r="AD12" s="236">
        <f t="shared" ca="1" si="2"/>
        <v>-0.32438261397885654</v>
      </c>
      <c r="AE12" s="236">
        <f t="shared" ca="1" si="2"/>
        <v>-0.42698528630200588</v>
      </c>
      <c r="AF12" s="236">
        <f t="shared" ca="1" si="2"/>
        <v>-0.10579407261079078</v>
      </c>
    </row>
    <row r="13" spans="1:33" x14ac:dyDescent="0.35">
      <c r="C13" s="236"/>
      <c r="D13" s="236"/>
      <c r="E13" s="236"/>
      <c r="F13" s="236"/>
      <c r="G13" s="236"/>
      <c r="H13" s="236"/>
      <c r="I13" s="236"/>
      <c r="J13" s="236"/>
      <c r="K13" s="236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  <c r="AD13" s="236"/>
      <c r="AE13" s="236"/>
      <c r="AF13" s="236"/>
    </row>
    <row r="14" spans="1:33" x14ac:dyDescent="0.35">
      <c r="A14" s="232" t="s">
        <v>233</v>
      </c>
      <c r="C14" s="242" t="s">
        <v>229</v>
      </c>
      <c r="D14" s="245"/>
      <c r="E14" s="242" t="s">
        <v>229</v>
      </c>
      <c r="F14" s="245"/>
      <c r="G14" s="245"/>
      <c r="H14" s="245"/>
      <c r="I14" s="245"/>
      <c r="J14" s="245"/>
      <c r="K14" s="242" t="s">
        <v>229</v>
      </c>
      <c r="L14" s="245"/>
      <c r="M14" s="245"/>
      <c r="N14" s="245"/>
      <c r="O14" s="245"/>
      <c r="P14" s="245"/>
      <c r="Q14" s="245"/>
      <c r="R14" s="244"/>
      <c r="S14" s="245"/>
      <c r="T14" s="244"/>
      <c r="U14" s="245"/>
      <c r="V14" s="244"/>
      <c r="W14" s="245"/>
      <c r="X14" s="241" t="s">
        <v>228</v>
      </c>
      <c r="Y14" s="245"/>
      <c r="Z14" s="244"/>
      <c r="AA14" s="241" t="s">
        <v>228</v>
      </c>
      <c r="AB14" s="244"/>
      <c r="AC14" s="245"/>
      <c r="AD14" s="245"/>
      <c r="AE14" s="245"/>
      <c r="AF14" s="241" t="s">
        <v>228</v>
      </c>
    </row>
    <row r="15" spans="1:33" x14ac:dyDescent="0.35">
      <c r="C15" s="236"/>
      <c r="D15" s="236"/>
      <c r="E15" s="236"/>
      <c r="F15" s="236"/>
      <c r="G15" s="236"/>
      <c r="H15" s="236"/>
      <c r="I15" s="236"/>
      <c r="J15" s="236"/>
      <c r="K15" s="236"/>
      <c r="L15" s="236"/>
      <c r="M15" s="236"/>
      <c r="N15" s="236"/>
      <c r="O15" s="236"/>
      <c r="P15" s="236"/>
      <c r="Q15" s="236"/>
      <c r="R15" s="236"/>
      <c r="S15" s="236"/>
      <c r="T15" s="236"/>
      <c r="U15" s="236"/>
      <c r="V15" s="236"/>
      <c r="W15" s="236"/>
      <c r="X15" s="236"/>
      <c r="Y15" s="236"/>
      <c r="Z15" s="236"/>
      <c r="AA15" s="236"/>
      <c r="AB15" s="236"/>
      <c r="AC15" s="236"/>
      <c r="AD15" s="236"/>
      <c r="AE15" s="236"/>
      <c r="AF15" s="236"/>
    </row>
    <row r="17" spans="1:38" ht="13.15" x14ac:dyDescent="0.4">
      <c r="A17" s="257" t="s">
        <v>234</v>
      </c>
      <c r="B17"/>
      <c r="C17" t="s">
        <v>79</v>
      </c>
      <c r="D17" t="s">
        <v>80</v>
      </c>
      <c r="E17" t="s">
        <v>81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87</v>
      </c>
      <c r="L17" t="s">
        <v>88</v>
      </c>
      <c r="M17" t="s">
        <v>89</v>
      </c>
      <c r="N17" t="s">
        <v>90</v>
      </c>
      <c r="O17" t="s">
        <v>304</v>
      </c>
      <c r="P17" t="s">
        <v>91</v>
      </c>
      <c r="Q17" t="s">
        <v>92</v>
      </c>
      <c r="R17" t="s">
        <v>93</v>
      </c>
      <c r="S17" t="s">
        <v>94</v>
      </c>
      <c r="T17" t="s">
        <v>95</v>
      </c>
      <c r="U17" t="s">
        <v>96</v>
      </c>
      <c r="V17" t="s">
        <v>97</v>
      </c>
      <c r="W17" t="s">
        <v>98</v>
      </c>
      <c r="X17" t="s">
        <v>99</v>
      </c>
      <c r="Y17" t="s">
        <v>100</v>
      </c>
      <c r="Z17" t="s">
        <v>101</v>
      </c>
      <c r="AA17" t="s">
        <v>102</v>
      </c>
      <c r="AB17" t="s">
        <v>103</v>
      </c>
      <c r="AC17" t="s">
        <v>104</v>
      </c>
      <c r="AD17" t="s">
        <v>105</v>
      </c>
      <c r="AE17" t="s">
        <v>106</v>
      </c>
      <c r="AF17" t="s">
        <v>107</v>
      </c>
    </row>
    <row r="18" spans="1:38" x14ac:dyDescent="0.35">
      <c r="A18" t="s">
        <v>220</v>
      </c>
      <c r="B18"/>
      <c r="C18" s="246">
        <v>17.852</v>
      </c>
      <c r="D18" s="246">
        <v>15.682</v>
      </c>
      <c r="E18" s="246">
        <v>12.000999999999999</v>
      </c>
      <c r="F18" s="246">
        <v>18.893000000000001</v>
      </c>
      <c r="G18" s="246">
        <v>0.98799999999999999</v>
      </c>
      <c r="H18" s="246">
        <v>15.323</v>
      </c>
      <c r="I18" s="246">
        <v>118.267</v>
      </c>
      <c r="J18" s="246">
        <v>12.628</v>
      </c>
      <c r="K18" s="246">
        <v>2.5470000000000002</v>
      </c>
      <c r="L18" s="246">
        <v>53.98</v>
      </c>
      <c r="M18" s="246">
        <v>16.257999999999999</v>
      </c>
      <c r="N18" s="246">
        <v>114.434</v>
      </c>
      <c r="O18" s="246">
        <v>10.903</v>
      </c>
      <c r="P18" s="246">
        <v>8.282</v>
      </c>
      <c r="Q18" s="246">
        <v>4.7080000000000002</v>
      </c>
      <c r="R18" s="246">
        <v>1.383</v>
      </c>
      <c r="S18" s="246">
        <v>75.334000000000003</v>
      </c>
      <c r="T18" s="246">
        <v>5.6909999999999998</v>
      </c>
      <c r="U18" s="246">
        <v>1.2270000000000001</v>
      </c>
      <c r="V18" s="246">
        <v>2.0920000000000001</v>
      </c>
      <c r="W18" s="246">
        <v>0.51500000000000001</v>
      </c>
      <c r="X18" s="246">
        <v>20.998000000000001</v>
      </c>
      <c r="Y18" s="246">
        <v>28.408999999999999</v>
      </c>
      <c r="Z18" s="246">
        <v>30.559000000000001</v>
      </c>
      <c r="AA18" s="246">
        <v>10.898</v>
      </c>
      <c r="AB18" s="246">
        <v>21.904</v>
      </c>
      <c r="AC18" s="246">
        <v>33.720999999999997</v>
      </c>
      <c r="AD18" s="246">
        <v>2.6139999999999999</v>
      </c>
      <c r="AE18" s="246">
        <v>7.4539999999999997</v>
      </c>
      <c r="AF18" s="246">
        <v>78.39</v>
      </c>
    </row>
    <row r="19" spans="1:38" x14ac:dyDescent="0.35">
      <c r="A19" t="s">
        <v>221</v>
      </c>
      <c r="B19"/>
      <c r="C19" s="246">
        <v>11.664</v>
      </c>
      <c r="D19" s="246">
        <v>1.41</v>
      </c>
      <c r="E19" s="246">
        <v>2.8479999999999999</v>
      </c>
      <c r="F19" s="246">
        <v>14.895</v>
      </c>
      <c r="G19" s="246">
        <v>0</v>
      </c>
      <c r="H19" s="246">
        <v>2.097</v>
      </c>
      <c r="I19" s="246">
        <v>8.9819999999999993</v>
      </c>
      <c r="J19" s="246">
        <v>0.01</v>
      </c>
      <c r="K19" s="246">
        <v>2E-3</v>
      </c>
      <c r="L19" s="246">
        <v>17.96</v>
      </c>
      <c r="M19" s="246">
        <v>2.8820000000000001</v>
      </c>
      <c r="N19" s="246">
        <v>25.123000000000001</v>
      </c>
      <c r="O19" s="246">
        <v>3.0720000000000001</v>
      </c>
      <c r="P19" s="246">
        <v>4.8000000000000001E-2</v>
      </c>
      <c r="Q19" s="246">
        <v>0.52800000000000002</v>
      </c>
      <c r="R19" s="246">
        <v>1.0640000000000001</v>
      </c>
      <c r="S19" s="246">
        <v>20.346</v>
      </c>
      <c r="T19" s="246">
        <v>0.86299999999999999</v>
      </c>
      <c r="U19" s="246">
        <v>1.139</v>
      </c>
      <c r="V19" s="246">
        <v>1.5129999999999999</v>
      </c>
      <c r="W19" s="246">
        <v>0</v>
      </c>
      <c r="X19" s="246">
        <v>3.6999999999999998E-2</v>
      </c>
      <c r="Y19" s="246">
        <v>28.126000000000001</v>
      </c>
      <c r="Z19" s="246">
        <v>2.1829999999999998</v>
      </c>
      <c r="AA19" s="246">
        <v>4.5259999999999998</v>
      </c>
      <c r="AB19" s="246">
        <v>6.12</v>
      </c>
      <c r="AC19" s="246">
        <v>16.524999999999999</v>
      </c>
      <c r="AD19" s="246">
        <v>0.84299999999999997</v>
      </c>
      <c r="AE19" s="246">
        <v>2.42</v>
      </c>
      <c r="AF19" s="246">
        <v>4.2729999999999997</v>
      </c>
    </row>
    <row r="20" spans="1:38" x14ac:dyDescent="0.35">
      <c r="A20" t="s">
        <v>222</v>
      </c>
      <c r="B20"/>
      <c r="C20" s="246">
        <v>5.3999999999999999E-2</v>
      </c>
      <c r="D20" s="246">
        <v>1.4E-2</v>
      </c>
      <c r="E20" s="246">
        <v>0</v>
      </c>
      <c r="F20" s="246">
        <v>3.0000000000000001E-3</v>
      </c>
      <c r="G20" s="246">
        <v>0</v>
      </c>
      <c r="H20" s="246">
        <v>1E-3</v>
      </c>
      <c r="I20" s="246">
        <v>6.0949999999999998</v>
      </c>
      <c r="J20" s="246">
        <v>2.3919999999999999</v>
      </c>
      <c r="K20" s="246">
        <v>0</v>
      </c>
      <c r="L20" s="246">
        <v>2.274</v>
      </c>
      <c r="M20" s="246">
        <v>3.7999999999999999E-2</v>
      </c>
      <c r="N20" s="246">
        <v>5.7000000000000002E-2</v>
      </c>
      <c r="O20" s="246">
        <v>0.22600000000000001</v>
      </c>
      <c r="P20" s="246">
        <v>0</v>
      </c>
      <c r="Q20" s="246">
        <v>0.11600000000000001</v>
      </c>
      <c r="R20" s="246">
        <v>0</v>
      </c>
      <c r="S20" s="246">
        <v>0.36299999999999999</v>
      </c>
      <c r="T20" s="246">
        <v>0</v>
      </c>
      <c r="U20" s="246">
        <v>1.4E-2</v>
      </c>
      <c r="V20" s="246">
        <v>2E-3</v>
      </c>
      <c r="W20" s="246">
        <v>0</v>
      </c>
      <c r="X20" s="246">
        <v>0.442</v>
      </c>
      <c r="Y20" s="246">
        <v>1.2999999999999999E-2</v>
      </c>
      <c r="Z20" s="246">
        <v>4.0000000000000001E-3</v>
      </c>
      <c r="AA20" s="246">
        <v>8.3000000000000004E-2</v>
      </c>
      <c r="AB20" s="246">
        <v>0</v>
      </c>
      <c r="AC20" s="246">
        <v>0.20899999999999999</v>
      </c>
      <c r="AD20" s="246">
        <v>0</v>
      </c>
      <c r="AE20" s="246">
        <v>0</v>
      </c>
      <c r="AF20" s="246">
        <v>0.41199999999999998</v>
      </c>
    </row>
    <row r="22" spans="1:38" x14ac:dyDescent="0.35">
      <c r="A22" s="232" t="s">
        <v>232</v>
      </c>
      <c r="C22" s="253">
        <v>-0.11613394216133943</v>
      </c>
      <c r="D22" s="253">
        <v>0.54353120243531194</v>
      </c>
      <c r="E22" s="253">
        <v>-0.51377473363774739</v>
      </c>
      <c r="F22" s="253">
        <v>-1.055669710806697</v>
      </c>
      <c r="G22" s="253">
        <v>0</v>
      </c>
      <c r="H22" s="253">
        <v>-0.86875951293759512</v>
      </c>
      <c r="I22" s="253">
        <v>0.2950532724505327</v>
      </c>
      <c r="J22" s="253">
        <v>-8.458904109589041E-2</v>
      </c>
      <c r="K22" s="253">
        <v>-8.1697108066971072E-2</v>
      </c>
      <c r="L22" s="253">
        <v>0.51788432267884321</v>
      </c>
      <c r="M22" s="253">
        <v>1.2542998477929983</v>
      </c>
      <c r="N22" s="253">
        <v>-7.6488584474885846</v>
      </c>
      <c r="O22" s="253">
        <v>0.10095129375951294</v>
      </c>
      <c r="P22" s="253">
        <v>0.2920091324200913</v>
      </c>
      <c r="Q22" s="253">
        <v>3.386605783866058E-3</v>
      </c>
      <c r="R22" s="253">
        <v>0</v>
      </c>
      <c r="S22" s="253">
        <v>5.1269025875190257</v>
      </c>
      <c r="T22" s="253">
        <v>-0.30372907153729067</v>
      </c>
      <c r="U22" s="253">
        <v>0.64402587519025878</v>
      </c>
      <c r="V22" s="253">
        <v>0.21400304414003046</v>
      </c>
      <c r="W22" s="253">
        <v>0</v>
      </c>
      <c r="X22" s="253">
        <v>2.0790715372907154</v>
      </c>
      <c r="Y22" s="253">
        <v>0</v>
      </c>
      <c r="Z22" s="253">
        <v>-0.68633942161339423</v>
      </c>
      <c r="AA22" s="253">
        <v>0</v>
      </c>
      <c r="AB22" s="253">
        <v>-0.10780060882800609</v>
      </c>
      <c r="AC22" s="253">
        <v>0</v>
      </c>
      <c r="AD22" s="253">
        <v>-0.16860730593607307</v>
      </c>
      <c r="AE22" s="253">
        <v>-0.23729071537290714</v>
      </c>
      <c r="AF22" s="253">
        <v>1.4770547945205479</v>
      </c>
    </row>
    <row r="23" spans="1:38" x14ac:dyDescent="0.35">
      <c r="C23" s="246"/>
      <c r="D23" s="246"/>
      <c r="E23" s="246"/>
      <c r="F23" s="246"/>
      <c r="G23" s="246"/>
      <c r="H23" s="246"/>
      <c r="I23" s="246"/>
      <c r="J23" s="246"/>
      <c r="K23" s="246"/>
      <c r="L23" s="246"/>
      <c r="M23" s="246"/>
      <c r="N23" s="246"/>
      <c r="O23" s="24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  <c r="AD23" s="246"/>
      <c r="AE23" s="246"/>
      <c r="AF23" s="246"/>
    </row>
    <row r="24" spans="1:38" x14ac:dyDescent="0.35">
      <c r="A24" s="260" t="s">
        <v>273</v>
      </c>
      <c r="B24" s="260"/>
      <c r="C24" s="261">
        <v>1</v>
      </c>
      <c r="D24" s="261">
        <v>2</v>
      </c>
      <c r="E24" s="261">
        <v>3</v>
      </c>
      <c r="F24" s="261">
        <v>4</v>
      </c>
      <c r="G24" s="261">
        <v>5</v>
      </c>
      <c r="H24" s="261">
        <v>6</v>
      </c>
      <c r="I24" s="261">
        <v>7</v>
      </c>
      <c r="J24" s="261">
        <v>8</v>
      </c>
      <c r="K24" s="261">
        <v>9</v>
      </c>
      <c r="L24" s="261">
        <v>10</v>
      </c>
      <c r="M24" s="261">
        <v>11</v>
      </c>
      <c r="N24" s="261">
        <v>12</v>
      </c>
      <c r="O24" s="261">
        <v>13</v>
      </c>
      <c r="P24" s="261">
        <v>14</v>
      </c>
      <c r="Q24" s="261">
        <v>15</v>
      </c>
      <c r="R24" s="261">
        <v>16</v>
      </c>
      <c r="S24" s="261">
        <v>17</v>
      </c>
      <c r="T24" s="261">
        <v>18</v>
      </c>
      <c r="U24" s="261">
        <v>19</v>
      </c>
      <c r="V24" s="261">
        <v>20</v>
      </c>
      <c r="W24" s="261">
        <v>21</v>
      </c>
      <c r="X24" s="261">
        <v>22</v>
      </c>
      <c r="Y24" s="261">
        <v>23</v>
      </c>
      <c r="Z24" s="261">
        <v>24</v>
      </c>
      <c r="AA24" s="261">
        <v>25</v>
      </c>
      <c r="AB24" s="261">
        <v>26</v>
      </c>
      <c r="AC24" s="261">
        <v>27</v>
      </c>
      <c r="AD24" s="261">
        <v>28</v>
      </c>
      <c r="AE24" s="261">
        <v>29</v>
      </c>
      <c r="AF24" s="261">
        <v>30</v>
      </c>
      <c r="AG24" s="261">
        <v>31</v>
      </c>
      <c r="AH24" s="261">
        <v>32</v>
      </c>
      <c r="AI24" s="261">
        <v>33</v>
      </c>
      <c r="AJ24" s="261">
        <v>34</v>
      </c>
      <c r="AK24" s="261">
        <v>35</v>
      </c>
      <c r="AL24" s="261">
        <v>36</v>
      </c>
    </row>
    <row r="25" spans="1:38" x14ac:dyDescent="0.35">
      <c r="A25" s="260" t="s">
        <v>274</v>
      </c>
      <c r="B25" s="260"/>
      <c r="C25" s="262" t="s">
        <v>237</v>
      </c>
      <c r="D25" s="262" t="s">
        <v>238</v>
      </c>
      <c r="E25" s="262" t="s">
        <v>239</v>
      </c>
      <c r="F25" s="262" t="s">
        <v>240</v>
      </c>
      <c r="G25" s="262" t="s">
        <v>241</v>
      </c>
      <c r="H25" s="262" t="s">
        <v>242</v>
      </c>
      <c r="I25" s="262" t="s">
        <v>243</v>
      </c>
      <c r="J25" s="262" t="s">
        <v>244</v>
      </c>
      <c r="K25" s="262" t="s">
        <v>245</v>
      </c>
      <c r="L25" s="262" t="s">
        <v>246</v>
      </c>
      <c r="M25" s="262" t="s">
        <v>247</v>
      </c>
      <c r="N25" s="262" t="s">
        <v>248</v>
      </c>
      <c r="O25" s="262" t="s">
        <v>249</v>
      </c>
      <c r="P25" s="262" t="s">
        <v>250</v>
      </c>
      <c r="Q25" s="262" t="s">
        <v>251</v>
      </c>
      <c r="R25" s="262" t="s">
        <v>252</v>
      </c>
      <c r="S25" s="262" t="s">
        <v>253</v>
      </c>
      <c r="T25" s="262" t="s">
        <v>254</v>
      </c>
      <c r="U25" s="262" t="s">
        <v>255</v>
      </c>
      <c r="V25" s="262" t="s">
        <v>256</v>
      </c>
      <c r="W25" s="262" t="s">
        <v>257</v>
      </c>
      <c r="X25" s="262" t="s">
        <v>258</v>
      </c>
      <c r="Y25" s="262" t="s">
        <v>259</v>
      </c>
      <c r="Z25" s="262" t="s">
        <v>260</v>
      </c>
      <c r="AA25" s="262" t="s">
        <v>261</v>
      </c>
      <c r="AB25" s="262" t="s">
        <v>262</v>
      </c>
      <c r="AC25" s="262" t="s">
        <v>263</v>
      </c>
      <c r="AD25" s="262" t="s">
        <v>264</v>
      </c>
      <c r="AE25" s="262" t="s">
        <v>265</v>
      </c>
      <c r="AF25" s="262" t="s">
        <v>266</v>
      </c>
      <c r="AG25" s="262" t="s">
        <v>267</v>
      </c>
      <c r="AH25" s="262" t="s">
        <v>268</v>
      </c>
      <c r="AI25" s="262" t="s">
        <v>269</v>
      </c>
      <c r="AJ25" s="262" t="s">
        <v>270</v>
      </c>
      <c r="AK25" s="262" t="s">
        <v>271</v>
      </c>
      <c r="AL25" s="262" t="s">
        <v>272</v>
      </c>
    </row>
    <row r="26" spans="1:38" x14ac:dyDescent="0.35">
      <c r="C26" s="246"/>
      <c r="D26" s="246"/>
      <c r="E26" s="246"/>
      <c r="F26" s="246"/>
      <c r="G26" s="246"/>
      <c r="H26" s="246"/>
      <c r="I26" s="246"/>
      <c r="J26" s="246"/>
      <c r="K26" s="246"/>
      <c r="L26" s="246"/>
      <c r="M26" s="246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  <c r="AF26" s="246"/>
      <c r="AG26" s="246"/>
      <c r="AH26" s="246"/>
      <c r="AI26" s="246"/>
      <c r="AJ26" s="246"/>
      <c r="AK26" s="246"/>
      <c r="AL26" s="246"/>
    </row>
    <row r="27" spans="1:38" ht="13.15" x14ac:dyDescent="0.4">
      <c r="A27" s="257" t="s">
        <v>236</v>
      </c>
      <c r="C27" s="246" t="str">
        <f ca="1">LOOKUP(INDIRECT(ADDRESS(535,6,,,C$2)),$C$24:$AL$24,$C$25:$AL$25)</f>
        <v>Jan_P</v>
      </c>
      <c r="D27" s="246" t="str">
        <f t="shared" ref="D27:AE27" ca="1" si="3">LOOKUP(INDIRECT(ADDRESS(535,6,,,D$2)),$C$24:$AL$24,$C$25:$AL$25)</f>
        <v>Jan_P</v>
      </c>
      <c r="E27" s="246" t="str">
        <f t="shared" ca="1" si="3"/>
        <v>Jan_P</v>
      </c>
      <c r="F27" s="246" t="str">
        <f t="shared" ca="1" si="3"/>
        <v>Jan_P</v>
      </c>
      <c r="G27" s="246" t="str">
        <f t="shared" ca="1" si="3"/>
        <v>Aug_P</v>
      </c>
      <c r="H27" s="246" t="str">
        <f t="shared" ca="1" si="3"/>
        <v>Jan_P</v>
      </c>
      <c r="I27" s="246" t="str">
        <f t="shared" ca="1" si="3"/>
        <v>Jan_P</v>
      </c>
      <c r="J27" s="246" t="str">
        <f t="shared" ca="1" si="3"/>
        <v>Jan_P</v>
      </c>
      <c r="K27" s="246" t="str">
        <f ca="1">LOOKUP(INDIRECT(ADDRESS(535,6,,,K$2)),$C$24:$AL$24,$C$25:$AL$25)</f>
        <v>Aug_P</v>
      </c>
      <c r="L27" s="246" t="str">
        <f t="shared" ca="1" si="3"/>
        <v>July_P</v>
      </c>
      <c r="M27" s="246" t="str">
        <f t="shared" ca="1" si="3"/>
        <v>Jan_P</v>
      </c>
      <c r="N27" s="246" t="str">
        <f t="shared" ca="1" si="3"/>
        <v>July_P</v>
      </c>
      <c r="O27" s="246" t="str">
        <f t="shared" ca="1" si="3"/>
        <v>Aug_P</v>
      </c>
      <c r="P27" s="246" t="str">
        <f t="shared" ca="1" si="3"/>
        <v>Jan_P</v>
      </c>
      <c r="Q27" s="246" t="str">
        <f t="shared" ca="1" si="3"/>
        <v>Jan_P</v>
      </c>
      <c r="R27" s="246" t="str">
        <f t="shared" ca="1" si="3"/>
        <v>Jan_P</v>
      </c>
      <c r="S27" s="246" t="str">
        <f t="shared" ca="1" si="3"/>
        <v>Jan_P</v>
      </c>
      <c r="T27" s="246" t="str">
        <f t="shared" ca="1" si="3"/>
        <v>July_P</v>
      </c>
      <c r="U27" s="246" t="str">
        <f t="shared" ca="1" si="3"/>
        <v>July_P</v>
      </c>
      <c r="V27" s="246" t="str">
        <f t="shared" ca="1" si="3"/>
        <v>July_P</v>
      </c>
      <c r="W27" s="246" t="str">
        <f t="shared" ca="1" si="3"/>
        <v>Aug_P</v>
      </c>
      <c r="X27" s="246" t="str">
        <f t="shared" ca="1" si="3"/>
        <v>Jan_P</v>
      </c>
      <c r="Y27" s="246" t="str">
        <f t="shared" ca="1" si="3"/>
        <v>Jan_P</v>
      </c>
      <c r="Z27" s="246" t="str">
        <f t="shared" ca="1" si="3"/>
        <v>Jan_P</v>
      </c>
      <c r="AA27" s="246" t="str">
        <f t="shared" ca="1" si="3"/>
        <v>Jan_P</v>
      </c>
      <c r="AB27" s="246" t="str">
        <f t="shared" ca="1" si="3"/>
        <v>Jan_P</v>
      </c>
      <c r="AC27" s="246" t="str">
        <f t="shared" ca="1" si="3"/>
        <v>Jan_P</v>
      </c>
      <c r="AD27" s="246" t="str">
        <f t="shared" ca="1" si="3"/>
        <v>Jan_P</v>
      </c>
      <c r="AE27" s="246" t="str">
        <f t="shared" ca="1" si="3"/>
        <v>Jan_P</v>
      </c>
      <c r="AF27" s="246" t="str">
        <f ca="1">LOOKUP(INDIRECT(ADDRESS(535,6,,,AF$2)),$C$24:$AL$24,$C$25:$AL$25)</f>
        <v>July_P</v>
      </c>
      <c r="AG27" s="246"/>
      <c r="AH27" s="246"/>
      <c r="AI27" s="246"/>
      <c r="AJ27" s="246"/>
      <c r="AK27" s="246"/>
      <c r="AL27" s="246"/>
    </row>
    <row r="28" spans="1:38" x14ac:dyDescent="0.35">
      <c r="C28" s="246" t="str">
        <f ca="1">LOOKUP(INDIRECT(ADDRESS(536,6,,,C$2)),$C$24:$AL$24,$C$25:$AL$25)</f>
        <v>Dec_P</v>
      </c>
      <c r="D28" s="246" t="str">
        <f t="shared" ref="D28:AF28" ca="1" si="4">LOOKUP(INDIRECT(ADDRESS(536,6,,,D$2)),$C$24:$AL$24,$C$25:$AL$25)</f>
        <v>Dec_P</v>
      </c>
      <c r="E28" s="246" t="str">
        <f t="shared" ca="1" si="4"/>
        <v>Dec_P</v>
      </c>
      <c r="F28" s="246" t="str">
        <f t="shared" ca="1" si="4"/>
        <v>Dec_P</v>
      </c>
      <c r="G28" s="246" t="str">
        <f t="shared" ca="1" si="4"/>
        <v>July_P</v>
      </c>
      <c r="H28" s="246" t="str">
        <f t="shared" ca="1" si="4"/>
        <v>Dec_P</v>
      </c>
      <c r="I28" s="246" t="str">
        <f t="shared" ca="1" si="4"/>
        <v>Dec_P</v>
      </c>
      <c r="J28" s="246" t="str">
        <f t="shared" ca="1" si="4"/>
        <v>Dec_P</v>
      </c>
      <c r="K28" s="246" t="str">
        <f t="shared" ca="1" si="4"/>
        <v>July_P</v>
      </c>
      <c r="L28" s="246" t="str">
        <f t="shared" ca="1" si="4"/>
        <v>Aug_P</v>
      </c>
      <c r="M28" s="246" t="str">
        <f t="shared" ca="1" si="4"/>
        <v>Dec_P</v>
      </c>
      <c r="N28" s="246" t="str">
        <f t="shared" ca="1" si="4"/>
        <v>July_D</v>
      </c>
      <c r="O28" s="246" t="str">
        <f t="shared" ca="1" si="4"/>
        <v>July_P</v>
      </c>
      <c r="P28" s="246" t="str">
        <f t="shared" ca="1" si="4"/>
        <v>Dec_P</v>
      </c>
      <c r="Q28" s="246" t="str">
        <f t="shared" ca="1" si="4"/>
        <v>Dec_P</v>
      </c>
      <c r="R28" s="246" t="str">
        <f t="shared" ca="1" si="4"/>
        <v>Dec_P</v>
      </c>
      <c r="S28" s="246" t="str">
        <f t="shared" ca="1" si="4"/>
        <v>Dec_P</v>
      </c>
      <c r="T28" s="246" t="str">
        <f t="shared" ca="1" si="4"/>
        <v>Jan_P</v>
      </c>
      <c r="U28" s="246" t="str">
        <f t="shared" ca="1" si="4"/>
        <v>Jan_P</v>
      </c>
      <c r="V28" s="246" t="str">
        <f t="shared" ca="1" si="4"/>
        <v>Aug_P</v>
      </c>
      <c r="W28" s="246" t="str">
        <f t="shared" ca="1" si="4"/>
        <v>July_P</v>
      </c>
      <c r="X28" s="246" t="str">
        <f t="shared" ca="1" si="4"/>
        <v>Dec_P</v>
      </c>
      <c r="Y28" s="246" t="str">
        <f t="shared" ca="1" si="4"/>
        <v>Dec_P</v>
      </c>
      <c r="Z28" s="246" t="str">
        <f t="shared" ca="1" si="4"/>
        <v>Dec_P</v>
      </c>
      <c r="AA28" s="246" t="str">
        <f t="shared" ca="1" si="4"/>
        <v>Dec_P</v>
      </c>
      <c r="AB28" s="246" t="str">
        <f t="shared" ca="1" si="4"/>
        <v>Dec_P</v>
      </c>
      <c r="AC28" s="246" t="str">
        <f t="shared" ca="1" si="4"/>
        <v>Dec_P</v>
      </c>
      <c r="AD28" s="246" t="str">
        <f t="shared" ca="1" si="4"/>
        <v>Dec_P</v>
      </c>
      <c r="AE28" s="246" t="str">
        <f t="shared" ca="1" si="4"/>
        <v>Dec_P</v>
      </c>
      <c r="AF28" s="246" t="str">
        <f t="shared" ca="1" si="4"/>
        <v>July_D</v>
      </c>
      <c r="AG28" s="246"/>
      <c r="AH28" s="246"/>
      <c r="AI28" s="246"/>
      <c r="AJ28" s="246"/>
      <c r="AK28" s="246"/>
      <c r="AL28" s="246"/>
    </row>
    <row r="29" spans="1:38" x14ac:dyDescent="0.35">
      <c r="C29" s="246" t="str">
        <f ca="1">LOOKUP(INDIRECT(ADDRESS(537,6,,,C$2)),$C$24:$AL$24,$C$25:$AL$25)</f>
        <v>Feb_P</v>
      </c>
      <c r="D29" s="246" t="str">
        <f t="shared" ref="D29:AF29" ca="1" si="5">LOOKUP(INDIRECT(ADDRESS(537,6,,,D$2)),$C$24:$AL$24,$C$25:$AL$25)</f>
        <v>Feb_P</v>
      </c>
      <c r="E29" s="246" t="str">
        <f t="shared" ca="1" si="5"/>
        <v>Feb_P</v>
      </c>
      <c r="F29" s="246" t="str">
        <f t="shared" ca="1" si="5"/>
        <v>July_P</v>
      </c>
      <c r="G29" s="246" t="str">
        <f t="shared" ca="1" si="5"/>
        <v>June_P</v>
      </c>
      <c r="H29" s="246" t="str">
        <f t="shared" ca="1" si="5"/>
        <v>Feb_P</v>
      </c>
      <c r="I29" s="246" t="str">
        <f t="shared" ca="1" si="5"/>
        <v>Feb_P</v>
      </c>
      <c r="J29" s="246" t="str">
        <f t="shared" ca="1" si="5"/>
        <v>Feb_P</v>
      </c>
      <c r="K29" s="246" t="str">
        <f t="shared" ca="1" si="5"/>
        <v>Aug_D</v>
      </c>
      <c r="L29" s="246" t="str">
        <f t="shared" ca="1" si="5"/>
        <v>Jan_P</v>
      </c>
      <c r="M29" s="246" t="str">
        <f t="shared" ca="1" si="5"/>
        <v>Feb_P</v>
      </c>
      <c r="N29" s="246" t="str">
        <f t="shared" ca="1" si="5"/>
        <v>June_P</v>
      </c>
      <c r="O29" s="246" t="str">
        <f t="shared" ca="1" si="5"/>
        <v>Aug_D</v>
      </c>
      <c r="P29" s="246" t="str">
        <f t="shared" ca="1" si="5"/>
        <v>Feb_P</v>
      </c>
      <c r="Q29" s="246" t="str">
        <f t="shared" ca="1" si="5"/>
        <v>Feb_P</v>
      </c>
      <c r="R29" s="246" t="str">
        <f t="shared" ca="1" si="5"/>
        <v>Feb_P</v>
      </c>
      <c r="S29" s="246" t="str">
        <f t="shared" ca="1" si="5"/>
        <v>July_P</v>
      </c>
      <c r="T29" s="246" t="str">
        <f t="shared" ca="1" si="5"/>
        <v>Dec_P</v>
      </c>
      <c r="U29" s="246" t="str">
        <f t="shared" ca="1" si="5"/>
        <v>Dec_P</v>
      </c>
      <c r="V29" s="246" t="str">
        <f t="shared" ca="1" si="5"/>
        <v>Jan_P</v>
      </c>
      <c r="W29" s="246" t="str">
        <f t="shared" ca="1" si="5"/>
        <v>June_P</v>
      </c>
      <c r="X29" s="246" t="str">
        <f t="shared" ca="1" si="5"/>
        <v>Feb_P</v>
      </c>
      <c r="Y29" s="246" t="str">
        <f t="shared" ca="1" si="5"/>
        <v>Feb_P</v>
      </c>
      <c r="Z29" s="246" t="str">
        <f t="shared" ca="1" si="5"/>
        <v>Feb_P</v>
      </c>
      <c r="AA29" s="246" t="str">
        <f t="shared" ca="1" si="5"/>
        <v>Feb_P</v>
      </c>
      <c r="AB29" s="246" t="str">
        <f t="shared" ca="1" si="5"/>
        <v>Aug_P</v>
      </c>
      <c r="AC29" s="246" t="str">
        <f t="shared" ca="1" si="5"/>
        <v>Feb_P</v>
      </c>
      <c r="AD29" s="246" t="str">
        <f t="shared" ca="1" si="5"/>
        <v>Feb_P</v>
      </c>
      <c r="AE29" s="246" t="str">
        <f t="shared" ca="1" si="5"/>
        <v>Feb_P</v>
      </c>
      <c r="AF29" s="246" t="str">
        <f t="shared" ca="1" si="5"/>
        <v>Jan_P</v>
      </c>
      <c r="AG29" s="246"/>
      <c r="AH29" s="246"/>
      <c r="AI29" s="246"/>
      <c r="AJ29" s="246"/>
      <c r="AK29" s="246"/>
      <c r="AL29" s="246"/>
    </row>
    <row r="30" spans="1:38" x14ac:dyDescent="0.35">
      <c r="C30" s="246" t="str">
        <f ca="1">LOOKUP(INDIRECT(ADDRESS(538,6,,,C$2)),$C$24:$AL$24,$C$25:$AL$25)</f>
        <v>Nov_P</v>
      </c>
      <c r="D30" s="246" t="str">
        <f t="shared" ref="D30:AF30" ca="1" si="6">LOOKUP(INDIRECT(ADDRESS(538,6,,,D$2)),$C$24:$AL$24,$C$25:$AL$25)</f>
        <v>Nov_P</v>
      </c>
      <c r="E30" s="246" t="str">
        <f t="shared" ca="1" si="6"/>
        <v>Mar_P</v>
      </c>
      <c r="F30" s="246" t="str">
        <f t="shared" ca="1" si="6"/>
        <v>Feb_P</v>
      </c>
      <c r="G30" s="246" t="str">
        <f t="shared" ca="1" si="6"/>
        <v>Aug_D</v>
      </c>
      <c r="H30" s="246" t="str">
        <f t="shared" ca="1" si="6"/>
        <v>Nov_P</v>
      </c>
      <c r="I30" s="246" t="str">
        <f t="shared" ca="1" si="6"/>
        <v>Nov_P</v>
      </c>
      <c r="J30" s="246" t="str">
        <f t="shared" ca="1" si="6"/>
        <v>July_P</v>
      </c>
      <c r="K30" s="246" t="str">
        <f t="shared" ca="1" si="6"/>
        <v>July_D</v>
      </c>
      <c r="L30" s="246" t="str">
        <f t="shared" ca="1" si="6"/>
        <v>Dec_P</v>
      </c>
      <c r="M30" s="246" t="str">
        <f t="shared" ca="1" si="6"/>
        <v>Nov_P</v>
      </c>
      <c r="N30" s="246" t="str">
        <f t="shared" ca="1" si="6"/>
        <v>June_D</v>
      </c>
      <c r="O30" s="246" t="str">
        <f t="shared" ca="1" si="6"/>
        <v>June_P</v>
      </c>
      <c r="P30" s="246" t="str">
        <f t="shared" ca="1" si="6"/>
        <v>Jan_D</v>
      </c>
      <c r="Q30" s="246" t="str">
        <f t="shared" ca="1" si="6"/>
        <v>Nov_P</v>
      </c>
      <c r="R30" s="246" t="str">
        <f t="shared" ca="1" si="6"/>
        <v>Mar_P</v>
      </c>
      <c r="S30" s="246" t="str">
        <f t="shared" ca="1" si="6"/>
        <v>Feb_P</v>
      </c>
      <c r="T30" s="246" t="str">
        <f t="shared" ca="1" si="6"/>
        <v>Aug_P</v>
      </c>
      <c r="U30" s="246" t="str">
        <f t="shared" ca="1" si="6"/>
        <v>Feb_P</v>
      </c>
      <c r="V30" s="246" t="str">
        <f t="shared" ca="1" si="6"/>
        <v>Dec_P</v>
      </c>
      <c r="W30" s="246" t="str">
        <f t="shared" ca="1" si="6"/>
        <v>Jan_P</v>
      </c>
      <c r="X30" s="246" t="str">
        <f t="shared" ca="1" si="6"/>
        <v>Nov_P</v>
      </c>
      <c r="Y30" s="246" t="str">
        <f t="shared" ca="1" si="6"/>
        <v>Mar_P</v>
      </c>
      <c r="Z30" s="246" t="str">
        <f t="shared" ca="1" si="6"/>
        <v>Nov_P</v>
      </c>
      <c r="AA30" s="246" t="str">
        <f t="shared" ca="1" si="6"/>
        <v>Jan_D</v>
      </c>
      <c r="AB30" s="246" t="str">
        <f t="shared" ca="1" si="6"/>
        <v>Feb_P</v>
      </c>
      <c r="AC30" s="246" t="str">
        <f t="shared" ca="1" si="6"/>
        <v>Nov_P</v>
      </c>
      <c r="AD30" s="246" t="str">
        <f t="shared" ca="1" si="6"/>
        <v>Nov_P</v>
      </c>
      <c r="AE30" s="246" t="str">
        <f t="shared" ca="1" si="6"/>
        <v>Nov_P</v>
      </c>
      <c r="AF30" s="246" t="str">
        <f t="shared" ca="1" si="6"/>
        <v>Dec_P</v>
      </c>
      <c r="AG30" s="246"/>
      <c r="AH30" s="246"/>
      <c r="AI30" s="246"/>
      <c r="AJ30" s="246"/>
      <c r="AK30" s="246"/>
      <c r="AL30" s="246"/>
    </row>
    <row r="31" spans="1:38" x14ac:dyDescent="0.35">
      <c r="C31" s="246" t="str">
        <f ca="1">LOOKUP(INDIRECT(ADDRESS(539,6,,,C$2)),$C$24:$AL$24,$C$25:$AL$25)</f>
        <v>Mar_P</v>
      </c>
      <c r="D31" s="246" t="str">
        <f t="shared" ref="D31:AF31" ca="1" si="7">LOOKUP(INDIRECT(ADDRESS(539,6,,,D$2)),$C$24:$AL$24,$C$25:$AL$25)</f>
        <v>Mar_P</v>
      </c>
      <c r="E31" s="246" t="str">
        <f t="shared" ca="1" si="7"/>
        <v>Nov_P</v>
      </c>
      <c r="F31" s="246" t="str">
        <f t="shared" ca="1" si="7"/>
        <v>Nov_P</v>
      </c>
      <c r="G31" s="246" t="str">
        <f t="shared" ca="1" si="7"/>
        <v>Jan_P</v>
      </c>
      <c r="H31" s="246" t="str">
        <f t="shared" ca="1" si="7"/>
        <v>Jan_D</v>
      </c>
      <c r="I31" s="246" t="str">
        <f t="shared" ca="1" si="7"/>
        <v>Mar_P</v>
      </c>
      <c r="J31" s="246" t="str">
        <f t="shared" ca="1" si="7"/>
        <v>Nov_P</v>
      </c>
      <c r="K31" s="246" t="str">
        <f t="shared" ca="1" si="7"/>
        <v>June_P</v>
      </c>
      <c r="L31" s="246" t="str">
        <f t="shared" ca="1" si="7"/>
        <v>July_D</v>
      </c>
      <c r="M31" s="246" t="str">
        <f t="shared" ca="1" si="7"/>
        <v>Mar_P</v>
      </c>
      <c r="N31" s="246" t="str">
        <f t="shared" ca="1" si="7"/>
        <v>Jan_P</v>
      </c>
      <c r="O31" s="246" t="str">
        <f t="shared" ca="1" si="7"/>
        <v>Jan_P</v>
      </c>
      <c r="P31" s="246" t="str">
        <f t="shared" ca="1" si="7"/>
        <v>Nov_P</v>
      </c>
      <c r="Q31" s="246" t="str">
        <f t="shared" ca="1" si="7"/>
        <v>Mar_P</v>
      </c>
      <c r="R31" s="246" t="str">
        <f t="shared" ca="1" si="7"/>
        <v>Nov_P</v>
      </c>
      <c r="S31" s="246" t="str">
        <f t="shared" ca="1" si="7"/>
        <v>Mar_P</v>
      </c>
      <c r="T31" s="246" t="str">
        <f t="shared" ca="1" si="7"/>
        <v>Feb_P</v>
      </c>
      <c r="U31" s="246" t="str">
        <f t="shared" ca="1" si="7"/>
        <v>Nov_P</v>
      </c>
      <c r="V31" s="246" t="str">
        <f t="shared" ca="1" si="7"/>
        <v>July_D</v>
      </c>
      <c r="W31" s="246" t="str">
        <f t="shared" ca="1" si="7"/>
        <v>Aug_D</v>
      </c>
      <c r="X31" s="246" t="str">
        <f t="shared" ca="1" si="7"/>
        <v>Mar_P</v>
      </c>
      <c r="Y31" s="246" t="str">
        <f t="shared" ca="1" si="7"/>
        <v>Nov_P</v>
      </c>
      <c r="Z31" s="246" t="str">
        <f t="shared" ca="1" si="7"/>
        <v>July_P</v>
      </c>
      <c r="AA31" s="246" t="str">
        <f t="shared" ca="1" si="7"/>
        <v>Dec_D</v>
      </c>
      <c r="AB31" s="246" t="str">
        <f t="shared" ca="1" si="7"/>
        <v>July_P</v>
      </c>
      <c r="AC31" s="246" t="str">
        <f t="shared" ca="1" si="7"/>
        <v>Mar_P</v>
      </c>
      <c r="AD31" s="246" t="str">
        <f t="shared" ca="1" si="7"/>
        <v>Mar_P</v>
      </c>
      <c r="AE31" s="246" t="str">
        <f t="shared" ca="1" si="7"/>
        <v>Jan_D</v>
      </c>
      <c r="AF31" s="246" t="str">
        <f t="shared" ca="1" si="7"/>
        <v>Feb_P</v>
      </c>
      <c r="AG31" s="246"/>
      <c r="AH31" s="246"/>
      <c r="AI31" s="246"/>
      <c r="AJ31" s="246"/>
      <c r="AK31" s="246"/>
      <c r="AL31" s="246"/>
    </row>
    <row r="32" spans="1:38" x14ac:dyDescent="0.35">
      <c r="C32" s="246"/>
      <c r="D32" s="246"/>
      <c r="E32" s="246"/>
      <c r="F32" s="246"/>
      <c r="G32" s="246"/>
      <c r="H32" s="246"/>
      <c r="I32" s="246"/>
      <c r="J32" s="246"/>
      <c r="K32" s="246"/>
      <c r="L32" s="246"/>
      <c r="M32" s="246"/>
      <c r="N32" s="246"/>
      <c r="O32" s="24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  <c r="AF32" s="246"/>
    </row>
    <row r="33" spans="1:32" x14ac:dyDescent="0.35">
      <c r="C33" s="246"/>
      <c r="D33" s="246"/>
      <c r="E33" s="246"/>
      <c r="F33" s="246"/>
      <c r="G33" s="246"/>
      <c r="H33" s="246"/>
      <c r="I33" s="246"/>
      <c r="J33" s="246"/>
      <c r="K33" s="246"/>
      <c r="L33" s="246"/>
      <c r="M33" s="246"/>
      <c r="N33" s="246"/>
      <c r="O33" s="24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  <c r="AF33" s="246"/>
    </row>
    <row r="34" spans="1:32" x14ac:dyDescent="0.35">
      <c r="A34" s="232" t="s">
        <v>275</v>
      </c>
      <c r="C34" s="246" t="s">
        <v>113</v>
      </c>
      <c r="D34" s="246" t="s">
        <v>124</v>
      </c>
      <c r="E34" s="246" t="s">
        <v>113</v>
      </c>
      <c r="F34" s="246" t="s">
        <v>113</v>
      </c>
      <c r="G34" s="246"/>
      <c r="H34" s="246" t="s">
        <v>113</v>
      </c>
      <c r="I34" s="246" t="s">
        <v>124</v>
      </c>
      <c r="J34" s="246"/>
      <c r="K34" s="246"/>
      <c r="L34" s="246" t="s">
        <v>124</v>
      </c>
      <c r="M34" s="246"/>
      <c r="N34" s="246" t="s">
        <v>124</v>
      </c>
      <c r="O34" s="246" t="s">
        <v>119</v>
      </c>
      <c r="P34" s="246" t="s">
        <v>124</v>
      </c>
      <c r="Q34" s="246"/>
      <c r="R34" s="246"/>
      <c r="S34" s="246" t="s">
        <v>124</v>
      </c>
      <c r="T34" s="246"/>
      <c r="U34" s="246"/>
      <c r="V34" s="246"/>
      <c r="W34" s="246"/>
      <c r="X34" s="246" t="s">
        <v>124</v>
      </c>
      <c r="Y34" s="246"/>
      <c r="Z34" s="246" t="s">
        <v>124</v>
      </c>
      <c r="AA34" s="246" t="s">
        <v>124</v>
      </c>
      <c r="AB34" s="246" t="s">
        <v>124</v>
      </c>
      <c r="AC34" s="246"/>
      <c r="AD34" s="246" t="s">
        <v>124</v>
      </c>
      <c r="AE34" s="246" t="s">
        <v>124</v>
      </c>
      <c r="AF34" s="246"/>
    </row>
    <row r="35" spans="1:32" x14ac:dyDescent="0.35">
      <c r="C35" s="246" t="s">
        <v>124</v>
      </c>
      <c r="D35" s="246" t="s">
        <v>113</v>
      </c>
      <c r="E35" s="246" t="s">
        <v>114</v>
      </c>
      <c r="F35" s="246" t="s">
        <v>124</v>
      </c>
      <c r="G35" s="246"/>
      <c r="H35" s="246" t="s">
        <v>124</v>
      </c>
      <c r="I35" s="246" t="s">
        <v>123</v>
      </c>
      <c r="J35" s="246"/>
      <c r="K35" s="246"/>
      <c r="L35" s="246" t="s">
        <v>113</v>
      </c>
      <c r="M35" s="246"/>
      <c r="N35" s="246" t="s">
        <v>113</v>
      </c>
      <c r="O35" s="246" t="s">
        <v>124</v>
      </c>
      <c r="P35" s="246" t="s">
        <v>113</v>
      </c>
      <c r="Q35" s="246"/>
      <c r="R35" s="246"/>
      <c r="S35" s="246" t="s">
        <v>113</v>
      </c>
      <c r="T35" s="246"/>
      <c r="U35" s="246"/>
      <c r="V35" s="246"/>
      <c r="W35" s="246"/>
      <c r="X35" s="246" t="s">
        <v>113</v>
      </c>
      <c r="Y35" s="246"/>
      <c r="Z35" s="246" t="s">
        <v>113</v>
      </c>
      <c r="AA35" s="246" t="s">
        <v>113</v>
      </c>
      <c r="AB35" s="246" t="s">
        <v>113</v>
      </c>
      <c r="AC35" s="246"/>
      <c r="AD35" s="246" t="s">
        <v>113</v>
      </c>
      <c r="AE35" s="246" t="s">
        <v>113</v>
      </c>
      <c r="AF35" s="246"/>
    </row>
    <row r="36" spans="1:32" x14ac:dyDescent="0.35">
      <c r="L36" s="232" t="s">
        <v>119</v>
      </c>
      <c r="N36" s="232" t="s">
        <v>114</v>
      </c>
      <c r="O36" s="232" t="s">
        <v>120</v>
      </c>
      <c r="P36" s="232" t="s">
        <v>114</v>
      </c>
      <c r="S36" s="232" t="s">
        <v>119</v>
      </c>
      <c r="X36" s="232" t="s">
        <v>123</v>
      </c>
      <c r="AA36" s="232" t="s">
        <v>123</v>
      </c>
      <c r="AB36" s="232" t="s">
        <v>114</v>
      </c>
    </row>
    <row r="40" spans="1:32" x14ac:dyDescent="0.35">
      <c r="A40" s="232" t="s">
        <v>230</v>
      </c>
    </row>
    <row r="41" spans="1:32" x14ac:dyDescent="0.35">
      <c r="A41" s="243" t="s">
        <v>227</v>
      </c>
      <c r="D41" s="235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235"/>
    </row>
    <row r="42" spans="1:32" x14ac:dyDescent="0.35">
      <c r="A42" s="241" t="s">
        <v>228</v>
      </c>
      <c r="D42" s="235"/>
      <c r="E42" s="235"/>
      <c r="F42" s="235"/>
      <c r="G42" s="235"/>
      <c r="H42" s="235"/>
      <c r="I42" s="235"/>
      <c r="J42" s="235"/>
      <c r="K42" s="235"/>
      <c r="L42" s="235"/>
      <c r="M42" s="235"/>
      <c r="N42" s="235"/>
      <c r="O42" s="239"/>
      <c r="P42" s="235"/>
      <c r="R42" s="237"/>
      <c r="S42" s="237"/>
      <c r="T42" s="237"/>
      <c r="U42" s="237"/>
      <c r="V42" s="237"/>
      <c r="W42" s="237"/>
      <c r="X42" s="237"/>
    </row>
    <row r="43" spans="1:32" x14ac:dyDescent="0.35">
      <c r="A43" s="242" t="s">
        <v>229</v>
      </c>
      <c r="D43" s="235"/>
      <c r="E43" s="235"/>
      <c r="F43" s="235"/>
      <c r="G43" s="235"/>
      <c r="H43" s="235"/>
      <c r="I43" s="235"/>
      <c r="J43" s="235"/>
      <c r="K43" s="235"/>
      <c r="L43" s="235"/>
      <c r="M43" s="235"/>
      <c r="N43" s="235"/>
      <c r="O43" s="239"/>
      <c r="P43" s="235"/>
      <c r="R43" s="237"/>
      <c r="S43" s="237"/>
      <c r="T43" s="237"/>
      <c r="U43" s="237"/>
      <c r="V43" s="237"/>
      <c r="W43" s="237"/>
      <c r="X43" s="237"/>
    </row>
    <row r="44" spans="1:32" x14ac:dyDescent="0.35">
      <c r="D44" s="235"/>
      <c r="E44" s="235"/>
      <c r="F44" s="235"/>
      <c r="G44" s="235"/>
      <c r="H44" s="235"/>
      <c r="I44" s="235"/>
      <c r="J44" s="235"/>
      <c r="K44" s="235"/>
      <c r="L44" s="235"/>
      <c r="M44" s="235"/>
      <c r="N44" s="235" t="s">
        <v>235</v>
      </c>
      <c r="O44" s="239"/>
      <c r="P44" s="235"/>
      <c r="R44" s="237"/>
      <c r="S44" s="237"/>
      <c r="T44" s="237"/>
      <c r="U44" s="237"/>
      <c r="V44" s="237"/>
      <c r="W44" s="237"/>
      <c r="X44" s="237"/>
    </row>
    <row r="45" spans="1:32" x14ac:dyDescent="0.35">
      <c r="D45" s="235"/>
      <c r="E45" s="235"/>
      <c r="F45" s="247">
        <v>1996</v>
      </c>
      <c r="G45" s="247">
        <v>1997</v>
      </c>
      <c r="H45" s="247">
        <v>1998</v>
      </c>
      <c r="I45" s="248">
        <v>1999</v>
      </c>
      <c r="J45" s="248">
        <v>2000</v>
      </c>
      <c r="K45" s="248">
        <v>2001</v>
      </c>
      <c r="L45" s="247">
        <v>2002</v>
      </c>
      <c r="M45" s="247">
        <v>2003</v>
      </c>
      <c r="N45" s="110"/>
      <c r="O45" s="252"/>
      <c r="P45" s="110"/>
      <c r="R45" s="237"/>
      <c r="S45" s="258"/>
      <c r="T45" s="237"/>
      <c r="U45" s="237"/>
      <c r="V45" s="237"/>
      <c r="W45" s="237"/>
      <c r="X45" s="237"/>
    </row>
    <row r="46" spans="1:32" x14ac:dyDescent="0.35">
      <c r="C46" s="232" t="s">
        <v>79</v>
      </c>
      <c r="D46" s="110"/>
      <c r="E46" s="110"/>
      <c r="F46" s="110">
        <v>952</v>
      </c>
      <c r="G46" s="110">
        <v>-768</v>
      </c>
      <c r="H46" s="110">
        <v>-163</v>
      </c>
      <c r="I46" s="249">
        <v>-1899</v>
      </c>
      <c r="J46" s="249">
        <v>-1368</v>
      </c>
      <c r="K46" s="250">
        <v>215</v>
      </c>
      <c r="L46" s="111">
        <v>699</v>
      </c>
      <c r="M46" s="111">
        <v>5613</v>
      </c>
      <c r="N46" s="251">
        <f>AVERAGE(I46:K46)</f>
        <v>-1017.3333333333334</v>
      </c>
      <c r="O46" s="252">
        <f>N46/8760</f>
        <v>-0.11613394216133943</v>
      </c>
      <c r="P46" s="110"/>
      <c r="R46" s="237"/>
      <c r="S46" s="258"/>
      <c r="T46" s="237"/>
      <c r="U46" s="237"/>
      <c r="V46" s="237"/>
      <c r="W46" s="237"/>
      <c r="X46" s="237"/>
    </row>
    <row r="47" spans="1:32" x14ac:dyDescent="0.35">
      <c r="C47" s="232" t="s">
        <v>80</v>
      </c>
      <c r="D47" s="110"/>
      <c r="E47" s="110"/>
      <c r="F47" s="110">
        <v>4191</v>
      </c>
      <c r="G47" s="110">
        <v>3270</v>
      </c>
      <c r="H47" s="110">
        <v>1393</v>
      </c>
      <c r="I47" s="249">
        <v>852</v>
      </c>
      <c r="J47" s="249">
        <v>4326</v>
      </c>
      <c r="K47" s="250">
        <v>9106</v>
      </c>
      <c r="L47" s="111">
        <v>7588</v>
      </c>
      <c r="M47" s="111">
        <v>6410</v>
      </c>
      <c r="N47" s="251">
        <f>AVERAGE(I47:K47)</f>
        <v>4761.333333333333</v>
      </c>
      <c r="O47" s="252">
        <f t="shared" ref="O47:O75" si="8">N47/8760</f>
        <v>0.54353120243531194</v>
      </c>
      <c r="P47" s="110"/>
      <c r="R47" s="237"/>
      <c r="S47" s="258"/>
      <c r="T47" s="237"/>
      <c r="U47" s="237"/>
      <c r="V47" s="237"/>
      <c r="W47" s="237"/>
      <c r="X47" s="237"/>
    </row>
    <row r="48" spans="1:32" x14ac:dyDescent="0.35">
      <c r="C48" s="232" t="s">
        <v>81</v>
      </c>
      <c r="D48" s="110"/>
      <c r="E48" s="110"/>
      <c r="F48" s="110">
        <v>-449</v>
      </c>
      <c r="G48" s="110">
        <v>-3550</v>
      </c>
      <c r="H48" s="110">
        <v>-3647</v>
      </c>
      <c r="I48" s="249">
        <v>-1957</v>
      </c>
      <c r="J48" s="249">
        <v>-4620</v>
      </c>
      <c r="K48" s="250">
        <v>-6925</v>
      </c>
      <c r="L48" s="111">
        <v>-6295</v>
      </c>
      <c r="M48" s="111">
        <v>-3931</v>
      </c>
      <c r="N48" s="251">
        <f>AVERAGE(I48:K48)</f>
        <v>-4500.666666666667</v>
      </c>
      <c r="O48" s="252">
        <f t="shared" si="8"/>
        <v>-0.51377473363774739</v>
      </c>
      <c r="P48" s="110"/>
      <c r="R48" s="237"/>
      <c r="S48" s="258"/>
      <c r="T48" s="237"/>
      <c r="U48" s="237"/>
      <c r="V48" s="237"/>
      <c r="W48" s="237"/>
      <c r="X48" s="237"/>
    </row>
    <row r="49" spans="3:24" x14ac:dyDescent="0.35">
      <c r="C49" s="232" t="s">
        <v>82</v>
      </c>
      <c r="D49" s="110"/>
      <c r="E49" s="110"/>
      <c r="F49" s="110">
        <v>-946</v>
      </c>
      <c r="G49" s="110">
        <v>-6754</v>
      </c>
      <c r="H49" s="110">
        <v>-5954</v>
      </c>
      <c r="I49" s="249">
        <v>-10229</v>
      </c>
      <c r="J49" s="249">
        <v>-7070</v>
      </c>
      <c r="K49" s="250">
        <v>-10444</v>
      </c>
      <c r="L49" s="111">
        <v>-4508</v>
      </c>
      <c r="M49" s="111">
        <v>-3112</v>
      </c>
      <c r="N49" s="251">
        <f>AVERAGE(I49:K49)</f>
        <v>-9247.6666666666661</v>
      </c>
      <c r="O49" s="252">
        <f t="shared" si="8"/>
        <v>-1.055669710806697</v>
      </c>
      <c r="P49" s="110"/>
      <c r="R49" s="237"/>
      <c r="S49" s="258"/>
      <c r="T49" s="237"/>
      <c r="U49" s="237"/>
      <c r="V49" s="237"/>
      <c r="W49" s="237"/>
      <c r="X49" s="237"/>
    </row>
    <row r="50" spans="3:24" x14ac:dyDescent="0.35">
      <c r="C50" s="232" t="s">
        <v>83</v>
      </c>
      <c r="D50" s="110"/>
      <c r="E50" s="110"/>
      <c r="F50" s="110" t="s">
        <v>231</v>
      </c>
      <c r="G50" s="110" t="s">
        <v>231</v>
      </c>
      <c r="H50" s="110" t="s">
        <v>231</v>
      </c>
      <c r="I50" s="249" t="s">
        <v>231</v>
      </c>
      <c r="J50" s="249" t="s">
        <v>231</v>
      </c>
      <c r="K50" s="250" t="s">
        <v>231</v>
      </c>
      <c r="L50" s="111" t="s">
        <v>231</v>
      </c>
      <c r="M50" s="111" t="s">
        <v>231</v>
      </c>
      <c r="N50" s="251">
        <v>0</v>
      </c>
      <c r="O50" s="252">
        <f t="shared" si="8"/>
        <v>0</v>
      </c>
      <c r="P50" s="110"/>
      <c r="R50" s="237"/>
      <c r="S50" s="258"/>
      <c r="T50" s="237"/>
      <c r="U50" s="237"/>
      <c r="V50" s="237"/>
      <c r="W50" s="237"/>
      <c r="X50" s="237"/>
    </row>
    <row r="51" spans="3:24" x14ac:dyDescent="0.35">
      <c r="C51" s="232" t="s">
        <v>84</v>
      </c>
      <c r="D51" s="110"/>
      <c r="E51" s="110"/>
      <c r="F51" s="110">
        <v>-3</v>
      </c>
      <c r="G51" s="110">
        <v>-1188</v>
      </c>
      <c r="H51" s="110">
        <v>-2461</v>
      </c>
      <c r="I51" s="249">
        <v>-3275</v>
      </c>
      <c r="J51" s="249">
        <v>-10017</v>
      </c>
      <c r="K51" s="250">
        <v>-9539</v>
      </c>
      <c r="L51" s="111">
        <v>-11387</v>
      </c>
      <c r="M51" s="111">
        <v>-16213</v>
      </c>
      <c r="N51" s="251">
        <f t="shared" ref="N51:N60" si="9">AVERAGE(I51:K51)</f>
        <v>-7610.333333333333</v>
      </c>
      <c r="O51" s="252">
        <f t="shared" si="8"/>
        <v>-0.86875951293759512</v>
      </c>
      <c r="P51" s="110"/>
      <c r="R51" s="237"/>
      <c r="S51" s="258"/>
      <c r="T51" s="237"/>
      <c r="U51" s="237"/>
      <c r="V51" s="237"/>
      <c r="W51" s="237"/>
      <c r="X51" s="237"/>
    </row>
    <row r="52" spans="3:24" x14ac:dyDescent="0.35">
      <c r="C52" s="232" t="s">
        <v>85</v>
      </c>
      <c r="D52" s="110"/>
      <c r="E52" s="110"/>
      <c r="F52" s="110">
        <v>-5266</v>
      </c>
      <c r="G52" s="110">
        <v>-2349</v>
      </c>
      <c r="H52" s="110">
        <v>-638</v>
      </c>
      <c r="I52" s="249">
        <v>1040</v>
      </c>
      <c r="J52" s="249">
        <v>3057</v>
      </c>
      <c r="K52" s="250">
        <v>3657</v>
      </c>
      <c r="L52" s="111">
        <v>9998</v>
      </c>
      <c r="M52" s="111">
        <v>-3272</v>
      </c>
      <c r="N52" s="251">
        <f t="shared" si="9"/>
        <v>2584.6666666666665</v>
      </c>
      <c r="O52" s="252">
        <f t="shared" si="8"/>
        <v>0.2950532724505327</v>
      </c>
      <c r="P52" s="110"/>
      <c r="R52" s="237"/>
      <c r="S52" s="258"/>
      <c r="T52" s="237"/>
      <c r="U52" s="237"/>
      <c r="V52" s="237"/>
      <c r="W52" s="237"/>
      <c r="X52" s="237"/>
    </row>
    <row r="53" spans="3:24" x14ac:dyDescent="0.35">
      <c r="C53" s="232" t="s">
        <v>86</v>
      </c>
      <c r="D53" s="110"/>
      <c r="E53" s="110"/>
      <c r="F53" s="110">
        <v>-15401</v>
      </c>
      <c r="G53" s="110">
        <v>-7252</v>
      </c>
      <c r="H53" s="110">
        <v>-4320</v>
      </c>
      <c r="I53" s="249">
        <v>-2313</v>
      </c>
      <c r="J53" s="249">
        <v>665</v>
      </c>
      <c r="K53" s="250">
        <v>-575</v>
      </c>
      <c r="L53" s="111">
        <v>-2071</v>
      </c>
      <c r="M53" s="111">
        <v>-8545</v>
      </c>
      <c r="N53" s="251">
        <f t="shared" si="9"/>
        <v>-741</v>
      </c>
      <c r="O53" s="252">
        <f t="shared" si="8"/>
        <v>-8.458904109589041E-2</v>
      </c>
      <c r="P53" s="110"/>
      <c r="R53" s="237"/>
      <c r="S53" s="258"/>
      <c r="T53" s="237"/>
      <c r="U53" s="237"/>
      <c r="V53" s="237"/>
      <c r="W53" s="237"/>
      <c r="X53" s="237"/>
    </row>
    <row r="54" spans="3:24" x14ac:dyDescent="0.35">
      <c r="C54" s="232" t="s">
        <v>87</v>
      </c>
      <c r="D54" s="110"/>
      <c r="E54" s="110"/>
      <c r="F54" s="110">
        <v>-860</v>
      </c>
      <c r="G54" s="110">
        <v>-974</v>
      </c>
      <c r="H54" s="110">
        <v>-390</v>
      </c>
      <c r="I54" s="249">
        <v>-596</v>
      </c>
      <c r="J54" s="249">
        <v>-929</v>
      </c>
      <c r="K54" s="250">
        <v>-622</v>
      </c>
      <c r="L54" s="111">
        <v>-690</v>
      </c>
      <c r="M54" s="111">
        <v>-1896</v>
      </c>
      <c r="N54" s="251">
        <f t="shared" si="9"/>
        <v>-715.66666666666663</v>
      </c>
      <c r="O54" s="252">
        <f t="shared" si="8"/>
        <v>-8.1697108066971072E-2</v>
      </c>
      <c r="P54" s="110"/>
      <c r="R54" s="237"/>
      <c r="S54" s="258"/>
      <c r="T54" s="237"/>
      <c r="U54" s="237"/>
      <c r="V54" s="237"/>
      <c r="W54" s="237"/>
      <c r="X54" s="237"/>
    </row>
    <row r="55" spans="3:24" x14ac:dyDescent="0.35">
      <c r="C55" s="232" t="s">
        <v>88</v>
      </c>
      <c r="D55" s="110"/>
      <c r="E55" s="110"/>
      <c r="F55" s="110">
        <v>1060</v>
      </c>
      <c r="G55" s="110">
        <v>-3073</v>
      </c>
      <c r="H55" s="110">
        <v>3402</v>
      </c>
      <c r="I55" s="249">
        <v>5719</v>
      </c>
      <c r="J55" s="249">
        <v>4441</v>
      </c>
      <c r="K55" s="250">
        <v>3450</v>
      </c>
      <c r="L55" s="111">
        <v>5329</v>
      </c>
      <c r="M55" s="111">
        <v>1263</v>
      </c>
      <c r="N55" s="251">
        <f t="shared" si="9"/>
        <v>4536.666666666667</v>
      </c>
      <c r="O55" s="252">
        <f t="shared" si="8"/>
        <v>0.51788432267884321</v>
      </c>
      <c r="P55" s="110"/>
      <c r="R55" s="237"/>
      <c r="S55" s="258"/>
      <c r="T55" s="237"/>
      <c r="U55" s="237"/>
      <c r="V55" s="237"/>
      <c r="W55" s="237"/>
      <c r="X55" s="237"/>
    </row>
    <row r="56" spans="3:24" x14ac:dyDescent="0.35">
      <c r="C56" s="232" t="s">
        <v>89</v>
      </c>
      <c r="D56" s="110"/>
      <c r="E56" s="110"/>
      <c r="F56" s="110">
        <v>3661</v>
      </c>
      <c r="G56" s="110">
        <v>7653</v>
      </c>
      <c r="H56" s="110">
        <v>9306</v>
      </c>
      <c r="I56" s="249">
        <v>11124</v>
      </c>
      <c r="J56" s="249">
        <v>11880</v>
      </c>
      <c r="K56" s="250">
        <v>9959</v>
      </c>
      <c r="L56" s="111">
        <v>11925</v>
      </c>
      <c r="M56" s="111">
        <v>4852</v>
      </c>
      <c r="N56" s="251">
        <f t="shared" si="9"/>
        <v>10987.666666666666</v>
      </c>
      <c r="O56" s="252">
        <f t="shared" si="8"/>
        <v>1.2542998477929983</v>
      </c>
      <c r="P56" s="110"/>
      <c r="R56" s="237"/>
      <c r="S56" s="258"/>
      <c r="T56" s="237"/>
      <c r="U56" s="237"/>
      <c r="V56" s="237"/>
      <c r="W56" s="237"/>
      <c r="X56" s="237"/>
    </row>
    <row r="57" spans="3:24" x14ac:dyDescent="0.35">
      <c r="C57" s="232" t="s">
        <v>90</v>
      </c>
      <c r="D57" s="110"/>
      <c r="E57" s="110"/>
      <c r="F57" s="110">
        <v>-68811</v>
      </c>
      <c r="G57" s="110">
        <v>-65396</v>
      </c>
      <c r="H57" s="110">
        <v>-57562</v>
      </c>
      <c r="I57" s="249">
        <v>-63143</v>
      </c>
      <c r="J57" s="249">
        <v>-69479</v>
      </c>
      <c r="K57" s="250">
        <v>-68390</v>
      </c>
      <c r="L57" s="111">
        <v>-77034</v>
      </c>
      <c r="M57" s="111">
        <v>-66414</v>
      </c>
      <c r="N57" s="251">
        <f t="shared" si="9"/>
        <v>-67004</v>
      </c>
      <c r="O57" s="252">
        <f t="shared" si="8"/>
        <v>-7.6488584474885846</v>
      </c>
      <c r="P57" s="110"/>
      <c r="R57" s="237"/>
      <c r="S57" s="258"/>
      <c r="T57" s="237"/>
      <c r="U57" s="237"/>
      <c r="V57" s="237"/>
      <c r="W57" s="237"/>
      <c r="X57" s="237"/>
    </row>
    <row r="58" spans="3:24" x14ac:dyDescent="0.35">
      <c r="C58" s="232" t="s">
        <v>304</v>
      </c>
      <c r="D58" s="110"/>
      <c r="E58" s="110"/>
      <c r="F58" s="110">
        <v>1350</v>
      </c>
      <c r="G58" s="110">
        <v>2294</v>
      </c>
      <c r="H58" s="110">
        <v>1610</v>
      </c>
      <c r="I58" s="249">
        <v>164</v>
      </c>
      <c r="J58" s="249">
        <v>-11</v>
      </c>
      <c r="K58" s="250">
        <v>2500</v>
      </c>
      <c r="L58" s="111">
        <v>2896</v>
      </c>
      <c r="M58" s="111">
        <v>2093</v>
      </c>
      <c r="N58" s="251">
        <f t="shared" si="9"/>
        <v>884.33333333333337</v>
      </c>
      <c r="O58" s="252">
        <f t="shared" si="8"/>
        <v>0.10095129375951294</v>
      </c>
      <c r="P58" s="110"/>
      <c r="R58" s="237"/>
      <c r="S58" s="258"/>
      <c r="T58" s="237"/>
      <c r="U58" s="237"/>
      <c r="V58" s="237"/>
      <c r="W58" s="237"/>
      <c r="X58" s="237"/>
    </row>
    <row r="59" spans="3:24" x14ac:dyDescent="0.35">
      <c r="C59" s="232" t="s">
        <v>91</v>
      </c>
      <c r="D59" s="110"/>
      <c r="E59" s="110"/>
      <c r="F59" s="110">
        <v>2197</v>
      </c>
      <c r="G59" s="110">
        <v>2149</v>
      </c>
      <c r="H59" s="110">
        <v>740</v>
      </c>
      <c r="I59" s="249">
        <v>1063</v>
      </c>
      <c r="J59" s="249">
        <v>3440</v>
      </c>
      <c r="K59" s="250">
        <v>3171</v>
      </c>
      <c r="L59" s="111">
        <v>4256</v>
      </c>
      <c r="M59" s="111">
        <v>6939</v>
      </c>
      <c r="N59" s="251">
        <f t="shared" si="9"/>
        <v>2558</v>
      </c>
      <c r="O59" s="252">
        <f t="shared" si="8"/>
        <v>0.2920091324200913</v>
      </c>
      <c r="P59" s="110"/>
      <c r="R59" s="237"/>
      <c r="S59" s="258"/>
      <c r="T59" s="237"/>
      <c r="U59" s="237"/>
      <c r="V59" s="237"/>
      <c r="W59" s="237"/>
      <c r="X59" s="237"/>
    </row>
    <row r="60" spans="3:24" x14ac:dyDescent="0.35">
      <c r="C60" s="232" t="s">
        <v>92</v>
      </c>
      <c r="D60" s="110"/>
      <c r="E60" s="110"/>
      <c r="F60" s="110">
        <v>-129</v>
      </c>
      <c r="G60" s="110">
        <v>-12</v>
      </c>
      <c r="H60" s="110">
        <v>79</v>
      </c>
      <c r="I60" s="249">
        <v>241</v>
      </c>
      <c r="J60" s="249">
        <v>98</v>
      </c>
      <c r="K60" s="250">
        <v>-250</v>
      </c>
      <c r="L60" s="111">
        <v>503</v>
      </c>
      <c r="M60" s="111">
        <v>1166</v>
      </c>
      <c r="N60" s="251">
        <f t="shared" si="9"/>
        <v>29.666666666666668</v>
      </c>
      <c r="O60" s="252">
        <f t="shared" si="8"/>
        <v>3.386605783866058E-3</v>
      </c>
      <c r="P60" s="110"/>
      <c r="R60" s="237"/>
      <c r="S60" s="258"/>
      <c r="T60" s="237"/>
      <c r="U60" s="237"/>
      <c r="V60" s="237"/>
      <c r="W60" s="237"/>
      <c r="X60" s="237"/>
    </row>
    <row r="61" spans="3:24" x14ac:dyDescent="0.35">
      <c r="C61" s="232" t="s">
        <v>93</v>
      </c>
      <c r="D61" s="110"/>
      <c r="E61" s="110"/>
      <c r="F61" s="110" t="s">
        <v>231</v>
      </c>
      <c r="G61" s="110" t="s">
        <v>231</v>
      </c>
      <c r="H61" s="110" t="s">
        <v>231</v>
      </c>
      <c r="I61" s="249" t="s">
        <v>231</v>
      </c>
      <c r="J61" s="249" t="s">
        <v>231</v>
      </c>
      <c r="K61" s="250" t="s">
        <v>231</v>
      </c>
      <c r="L61" s="111" t="s">
        <v>231</v>
      </c>
      <c r="M61" s="111" t="s">
        <v>231</v>
      </c>
      <c r="N61" s="251">
        <v>0</v>
      </c>
      <c r="O61" s="252">
        <f t="shared" si="8"/>
        <v>0</v>
      </c>
      <c r="P61" s="110"/>
      <c r="R61" s="237"/>
      <c r="S61" s="258"/>
      <c r="T61" s="237"/>
      <c r="U61" s="237"/>
      <c r="V61" s="237"/>
      <c r="W61" s="237"/>
      <c r="X61" s="237"/>
    </row>
    <row r="62" spans="3:24" x14ac:dyDescent="0.35">
      <c r="C62" s="232" t="s">
        <v>94</v>
      </c>
      <c r="D62" s="110"/>
      <c r="E62" s="110"/>
      <c r="F62" s="110">
        <v>37389</v>
      </c>
      <c r="G62" s="110">
        <v>38832</v>
      </c>
      <c r="H62" s="110">
        <v>40732</v>
      </c>
      <c r="I62" s="249">
        <v>42010</v>
      </c>
      <c r="J62" s="249">
        <v>44347</v>
      </c>
      <c r="K62" s="250">
        <v>48378</v>
      </c>
      <c r="L62" s="111">
        <v>50597</v>
      </c>
      <c r="M62" s="111">
        <v>50968</v>
      </c>
      <c r="N62" s="251">
        <f>AVERAGE(I62:K62)</f>
        <v>44911.666666666664</v>
      </c>
      <c r="O62" s="252">
        <f t="shared" si="8"/>
        <v>5.1269025875190257</v>
      </c>
      <c r="P62" s="110"/>
      <c r="R62" s="237"/>
      <c r="S62" s="258"/>
      <c r="T62" s="237"/>
      <c r="U62" s="237"/>
      <c r="V62" s="237"/>
      <c r="W62" s="237"/>
      <c r="X62" s="237"/>
    </row>
    <row r="63" spans="3:24" x14ac:dyDescent="0.35">
      <c r="C63" s="232" t="s">
        <v>95</v>
      </c>
      <c r="D63" s="110"/>
      <c r="E63" s="110"/>
      <c r="F63" s="110">
        <v>-5159</v>
      </c>
      <c r="G63" s="110">
        <v>-3525</v>
      </c>
      <c r="H63" s="110">
        <v>-6082</v>
      </c>
      <c r="I63" s="249">
        <v>-2682</v>
      </c>
      <c r="J63" s="249">
        <v>-1336</v>
      </c>
      <c r="K63" s="250">
        <v>-3964</v>
      </c>
      <c r="L63" s="111">
        <v>-6486</v>
      </c>
      <c r="M63" s="111">
        <v>-7530</v>
      </c>
      <c r="N63" s="251">
        <f>AVERAGE(I63:K63)</f>
        <v>-2660.6666666666665</v>
      </c>
      <c r="O63" s="252">
        <f t="shared" si="8"/>
        <v>-0.30372907153729067</v>
      </c>
      <c r="P63" s="110"/>
      <c r="R63" s="237"/>
      <c r="S63" s="237"/>
      <c r="T63" s="237"/>
      <c r="U63" s="259"/>
      <c r="V63" s="237"/>
      <c r="W63" s="237"/>
      <c r="X63" s="237"/>
    </row>
    <row r="64" spans="3:24" x14ac:dyDescent="0.35">
      <c r="C64" s="232" t="s">
        <v>96</v>
      </c>
      <c r="D64" s="110"/>
      <c r="E64" s="110"/>
      <c r="F64" s="110">
        <v>4906</v>
      </c>
      <c r="G64" s="110">
        <v>5186</v>
      </c>
      <c r="H64" s="110">
        <v>5414</v>
      </c>
      <c r="I64" s="249">
        <v>5557</v>
      </c>
      <c r="J64" s="249">
        <v>5722</v>
      </c>
      <c r="K64" s="250">
        <v>5646</v>
      </c>
      <c r="L64" s="111">
        <v>3438</v>
      </c>
      <c r="M64" s="111">
        <v>3704</v>
      </c>
      <c r="N64" s="251">
        <f>AVERAGE(I64:K64)</f>
        <v>5641.666666666667</v>
      </c>
      <c r="O64" s="252">
        <f t="shared" si="8"/>
        <v>0.64402587519025878</v>
      </c>
      <c r="P64" s="110"/>
      <c r="R64" s="237"/>
      <c r="S64" s="237"/>
      <c r="T64" s="237"/>
      <c r="U64" s="259"/>
      <c r="V64" s="237"/>
      <c r="W64" s="237"/>
      <c r="X64" s="237"/>
    </row>
    <row r="65" spans="3:24" x14ac:dyDescent="0.35">
      <c r="C65" s="232" t="s">
        <v>97</v>
      </c>
      <c r="D65" s="110"/>
      <c r="E65" s="110"/>
      <c r="F65" s="110">
        <v>3227</v>
      </c>
      <c r="G65" s="110">
        <v>1823</v>
      </c>
      <c r="H65" s="110">
        <v>530</v>
      </c>
      <c r="I65" s="249">
        <v>1955</v>
      </c>
      <c r="J65" s="249">
        <v>1786</v>
      </c>
      <c r="K65" s="250">
        <v>1883</v>
      </c>
      <c r="L65" s="111">
        <v>2348</v>
      </c>
      <c r="M65" s="111">
        <v>2633</v>
      </c>
      <c r="N65" s="251">
        <f>AVERAGE(I65:K65)</f>
        <v>1874.6666666666667</v>
      </c>
      <c r="O65" s="252">
        <f t="shared" si="8"/>
        <v>0.21400304414003046</v>
      </c>
      <c r="P65" s="110"/>
      <c r="R65" s="237"/>
      <c r="S65" s="237"/>
      <c r="T65" s="237"/>
      <c r="U65" s="259"/>
      <c r="V65" s="237"/>
      <c r="W65" s="237"/>
      <c r="X65" s="237"/>
    </row>
    <row r="66" spans="3:24" x14ac:dyDescent="0.35">
      <c r="C66" s="232" t="s">
        <v>98</v>
      </c>
      <c r="D66" s="110"/>
      <c r="E66" s="110"/>
      <c r="F66" s="110" t="s">
        <v>231</v>
      </c>
      <c r="G66" s="110" t="s">
        <v>231</v>
      </c>
      <c r="H66" s="110" t="s">
        <v>231</v>
      </c>
      <c r="I66" s="249" t="s">
        <v>231</v>
      </c>
      <c r="J66" s="249" t="s">
        <v>231</v>
      </c>
      <c r="K66" s="250" t="s">
        <v>231</v>
      </c>
      <c r="L66" s="111" t="s">
        <v>231</v>
      </c>
      <c r="M66" s="111" t="s">
        <v>231</v>
      </c>
      <c r="N66" s="251">
        <v>0</v>
      </c>
      <c r="O66" s="252">
        <f t="shared" si="8"/>
        <v>0</v>
      </c>
      <c r="P66" s="110"/>
      <c r="R66" s="237"/>
      <c r="S66" s="258"/>
      <c r="T66" s="237"/>
      <c r="U66" s="237"/>
      <c r="V66" s="237"/>
      <c r="W66" s="237"/>
      <c r="X66" s="237"/>
    </row>
    <row r="67" spans="3:24" x14ac:dyDescent="0.35">
      <c r="C67" s="232" t="s">
        <v>99</v>
      </c>
      <c r="D67" s="110"/>
      <c r="E67" s="110"/>
      <c r="F67" s="110">
        <v>10589</v>
      </c>
      <c r="G67" s="110">
        <v>12632</v>
      </c>
      <c r="H67" s="110">
        <v>11814</v>
      </c>
      <c r="I67" s="249">
        <v>18440</v>
      </c>
      <c r="J67" s="249">
        <v>18915</v>
      </c>
      <c r="K67" s="250">
        <v>17283</v>
      </c>
      <c r="L67" s="111">
        <v>16382</v>
      </c>
      <c r="M67" s="111">
        <v>16992</v>
      </c>
      <c r="N67" s="251">
        <f t="shared" ref="N67:N75" si="10">AVERAGE(I67:K67)</f>
        <v>18212.666666666668</v>
      </c>
      <c r="O67" s="252">
        <f t="shared" si="8"/>
        <v>2.0790715372907154</v>
      </c>
      <c r="P67" s="110"/>
      <c r="R67" s="237"/>
      <c r="S67" s="258"/>
      <c r="T67" s="237"/>
      <c r="U67" s="237"/>
      <c r="V67" s="237"/>
      <c r="W67" s="237"/>
      <c r="X67" s="237"/>
    </row>
    <row r="68" spans="3:24" x14ac:dyDescent="0.35">
      <c r="C68" s="232" t="s">
        <v>100</v>
      </c>
      <c r="D68" s="110"/>
      <c r="E68" s="110"/>
      <c r="F68" s="110">
        <v>8976</v>
      </c>
      <c r="G68" s="110">
        <v>3818</v>
      </c>
      <c r="H68" s="110">
        <v>3634</v>
      </c>
      <c r="I68" s="249">
        <v>-1919</v>
      </c>
      <c r="J68" s="249">
        <v>-19055</v>
      </c>
      <c r="K68" s="250">
        <v>3571</v>
      </c>
      <c r="L68" s="111">
        <v>-9711</v>
      </c>
      <c r="M68" s="111">
        <v>7874</v>
      </c>
      <c r="N68" s="251">
        <f t="shared" si="10"/>
        <v>-5801</v>
      </c>
      <c r="O68" s="252">
        <v>0</v>
      </c>
      <c r="P68" s="110"/>
      <c r="R68" s="237"/>
      <c r="S68" s="258"/>
      <c r="T68" s="237"/>
      <c r="U68" s="237"/>
      <c r="V68" s="237"/>
      <c r="W68" s="237"/>
      <c r="X68" s="237"/>
    </row>
    <row r="69" spans="3:24" x14ac:dyDescent="0.35">
      <c r="C69" s="232" t="s">
        <v>101</v>
      </c>
      <c r="D69" s="110"/>
      <c r="E69" s="110"/>
      <c r="F69" s="110">
        <v>-3124</v>
      </c>
      <c r="G69" s="110">
        <v>-2185</v>
      </c>
      <c r="H69" s="110">
        <v>-3474</v>
      </c>
      <c r="I69" s="249">
        <v>-4935</v>
      </c>
      <c r="J69" s="249">
        <v>-6373</v>
      </c>
      <c r="K69" s="250">
        <v>-6729</v>
      </c>
      <c r="L69" s="111">
        <v>-7068</v>
      </c>
      <c r="M69" s="111">
        <v>-10161</v>
      </c>
      <c r="N69" s="251">
        <f t="shared" si="10"/>
        <v>-6012.333333333333</v>
      </c>
      <c r="O69" s="252">
        <f t="shared" si="8"/>
        <v>-0.68633942161339423</v>
      </c>
      <c r="P69" s="110"/>
      <c r="R69" s="237"/>
      <c r="S69" s="258"/>
      <c r="T69" s="237"/>
      <c r="U69" s="259"/>
      <c r="V69" s="237"/>
      <c r="W69" s="237"/>
      <c r="X69" s="237"/>
    </row>
    <row r="70" spans="3:24" x14ac:dyDescent="0.35">
      <c r="C70" s="232" t="s">
        <v>102</v>
      </c>
      <c r="D70" s="110"/>
      <c r="E70" s="110"/>
      <c r="F70" s="110">
        <v>1111</v>
      </c>
      <c r="G70" s="110">
        <v>2899</v>
      </c>
      <c r="H70" s="110">
        <v>274</v>
      </c>
      <c r="I70" s="249">
        <v>-860</v>
      </c>
      <c r="J70" s="249">
        <v>931</v>
      </c>
      <c r="K70" s="250">
        <v>239</v>
      </c>
      <c r="L70" s="111">
        <v>1899</v>
      </c>
      <c r="M70" s="111">
        <v>2794</v>
      </c>
      <c r="N70" s="251">
        <f t="shared" si="10"/>
        <v>103.33333333333333</v>
      </c>
      <c r="O70" s="252">
        <v>0</v>
      </c>
      <c r="P70" s="110"/>
      <c r="R70" s="237"/>
      <c r="S70" s="258"/>
      <c r="T70" s="237"/>
      <c r="U70" s="259"/>
      <c r="V70" s="237"/>
      <c r="W70" s="237"/>
      <c r="X70" s="237"/>
    </row>
    <row r="71" spans="3:24" x14ac:dyDescent="0.35">
      <c r="C71" s="232" t="s">
        <v>103</v>
      </c>
      <c r="D71" s="110"/>
      <c r="E71" s="110"/>
      <c r="F71" s="110">
        <v>807</v>
      </c>
      <c r="G71" s="110">
        <v>221</v>
      </c>
      <c r="H71" s="110">
        <v>466</v>
      </c>
      <c r="I71" s="249">
        <v>-827</v>
      </c>
      <c r="J71" s="249">
        <v>-696</v>
      </c>
      <c r="K71" s="250">
        <v>-1310</v>
      </c>
      <c r="L71" s="111">
        <v>-2854</v>
      </c>
      <c r="M71" s="111">
        <v>-2084</v>
      </c>
      <c r="N71" s="251">
        <f t="shared" si="10"/>
        <v>-944.33333333333337</v>
      </c>
      <c r="O71" s="252">
        <f t="shared" si="8"/>
        <v>-0.10780060882800609</v>
      </c>
      <c r="P71" s="110"/>
      <c r="R71" s="237"/>
      <c r="S71" s="237"/>
      <c r="T71" s="237"/>
      <c r="U71" s="259"/>
      <c r="V71" s="237"/>
      <c r="W71" s="237"/>
      <c r="X71" s="237"/>
    </row>
    <row r="72" spans="3:24" x14ac:dyDescent="0.35">
      <c r="C72" s="232" t="s">
        <v>104</v>
      </c>
      <c r="D72" s="110"/>
      <c r="E72" s="110"/>
      <c r="F72" s="110">
        <v>6139</v>
      </c>
      <c r="G72" s="110">
        <v>-2708</v>
      </c>
      <c r="H72" s="110">
        <v>-10697</v>
      </c>
      <c r="I72" s="249">
        <v>-7482</v>
      </c>
      <c r="J72" s="249">
        <v>4678</v>
      </c>
      <c r="K72" s="250">
        <v>-7290</v>
      </c>
      <c r="L72" s="111">
        <v>5356</v>
      </c>
      <c r="M72" s="111">
        <v>12830</v>
      </c>
      <c r="N72" s="251">
        <f t="shared" si="10"/>
        <v>-3364.6666666666665</v>
      </c>
      <c r="O72" s="252">
        <v>0</v>
      </c>
      <c r="P72" s="110"/>
      <c r="R72" s="237"/>
      <c r="S72" s="237"/>
      <c r="T72" s="237"/>
      <c r="U72" s="259"/>
      <c r="V72" s="237"/>
      <c r="W72" s="237"/>
      <c r="X72" s="237"/>
    </row>
    <row r="73" spans="3:24" x14ac:dyDescent="0.35">
      <c r="C73" s="232" t="s">
        <v>105</v>
      </c>
      <c r="D73" s="110"/>
      <c r="E73" s="110"/>
      <c r="F73" s="110">
        <v>-1661</v>
      </c>
      <c r="G73" s="110">
        <v>-1696</v>
      </c>
      <c r="H73" s="110">
        <v>-1919</v>
      </c>
      <c r="I73" s="249">
        <v>-1338</v>
      </c>
      <c r="J73" s="249">
        <v>-1321</v>
      </c>
      <c r="K73" s="250">
        <v>-1772</v>
      </c>
      <c r="L73" s="111">
        <v>-1134</v>
      </c>
      <c r="M73" s="111">
        <v>164</v>
      </c>
      <c r="N73" s="251">
        <f t="shared" si="10"/>
        <v>-1477</v>
      </c>
      <c r="O73" s="252">
        <f t="shared" si="8"/>
        <v>-0.16860730593607307</v>
      </c>
      <c r="P73" s="110"/>
      <c r="R73" s="237"/>
      <c r="S73" s="237"/>
      <c r="T73" s="237"/>
      <c r="U73" s="259"/>
      <c r="V73" s="237"/>
      <c r="W73" s="237"/>
      <c r="X73" s="237"/>
    </row>
    <row r="74" spans="3:24" x14ac:dyDescent="0.35">
      <c r="C74" s="232" t="s">
        <v>106</v>
      </c>
      <c r="D74" s="110"/>
      <c r="E74" s="110"/>
      <c r="F74" s="110">
        <v>3592</v>
      </c>
      <c r="G74" s="110">
        <v>4082</v>
      </c>
      <c r="H74" s="110">
        <v>2251</v>
      </c>
      <c r="I74" s="249">
        <v>138</v>
      </c>
      <c r="J74" s="249">
        <v>-2696</v>
      </c>
      <c r="K74" s="250">
        <v>-3678</v>
      </c>
      <c r="L74" s="111">
        <v>-4157</v>
      </c>
      <c r="M74" s="111">
        <v>-2255</v>
      </c>
      <c r="N74" s="251">
        <f t="shared" si="10"/>
        <v>-2078.6666666666665</v>
      </c>
      <c r="O74" s="252">
        <f t="shared" si="8"/>
        <v>-0.23729071537290714</v>
      </c>
      <c r="P74" s="110"/>
      <c r="R74" s="237"/>
      <c r="S74" s="237"/>
      <c r="T74" s="237"/>
      <c r="U74" s="259"/>
      <c r="V74" s="237"/>
      <c r="W74" s="237"/>
      <c r="X74" s="237"/>
    </row>
    <row r="75" spans="3:24" x14ac:dyDescent="0.35">
      <c r="C75" s="232" t="s">
        <v>107</v>
      </c>
      <c r="D75" s="110"/>
      <c r="E75" s="110"/>
      <c r="F75" s="110">
        <v>16677</v>
      </c>
      <c r="G75" s="110">
        <v>16574</v>
      </c>
      <c r="H75" s="110">
        <v>12468</v>
      </c>
      <c r="I75" s="249">
        <v>14244</v>
      </c>
      <c r="J75" s="249">
        <v>14174</v>
      </c>
      <c r="K75" s="250">
        <v>10399</v>
      </c>
      <c r="L75" s="111">
        <v>8414</v>
      </c>
      <c r="M75" s="111">
        <v>2160</v>
      </c>
      <c r="N75" s="251">
        <f t="shared" si="10"/>
        <v>12939</v>
      </c>
      <c r="O75" s="252">
        <f t="shared" si="8"/>
        <v>1.4770547945205479</v>
      </c>
      <c r="P75" s="110"/>
      <c r="R75" s="237"/>
      <c r="S75" s="237"/>
      <c r="T75" s="237"/>
      <c r="U75" s="237"/>
      <c r="V75" s="237"/>
      <c r="W75" s="237"/>
      <c r="X75" s="237"/>
    </row>
    <row r="76" spans="3:24" x14ac:dyDescent="0.35"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252"/>
      <c r="P76" s="110"/>
      <c r="R76" s="237"/>
      <c r="S76" s="237"/>
      <c r="T76" s="237"/>
      <c r="U76" s="237"/>
      <c r="V76" s="237"/>
      <c r="W76" s="237"/>
      <c r="X76" s="237"/>
    </row>
    <row r="77" spans="3:24" x14ac:dyDescent="0.35">
      <c r="O77" s="246"/>
      <c r="R77" s="237"/>
      <c r="S77" s="237"/>
      <c r="T77" s="237"/>
      <c r="U77" s="237"/>
      <c r="V77" s="237"/>
      <c r="W77" s="237"/>
      <c r="X77" s="237"/>
    </row>
  </sheetData>
  <phoneticPr fontId="0" type="noConversion"/>
  <pageMargins left="0.75" right="0.75" top="1" bottom="1" header="0.5" footer="0.5"/>
  <pageSetup paperSize="9" orientation="portrait" vertic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J64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A3" sqref="A3"/>
    </sheetView>
  </sheetViews>
  <sheetFormatPr defaultColWidth="12" defaultRowHeight="14.25" x14ac:dyDescent="0.45"/>
  <cols>
    <col min="1" max="16384" width="12" style="175"/>
  </cols>
  <sheetData>
    <row r="1" spans="1:36" x14ac:dyDescent="0.45">
      <c r="D1" s="175" t="s">
        <v>172</v>
      </c>
    </row>
    <row r="4" spans="1:36" x14ac:dyDescent="0.45">
      <c r="A4" s="176" t="s">
        <v>173</v>
      </c>
      <c r="B4" s="176" t="s">
        <v>174</v>
      </c>
      <c r="C4" s="176" t="s">
        <v>175</v>
      </c>
      <c r="D4" s="176" t="s">
        <v>176</v>
      </c>
      <c r="E4" s="176" t="s">
        <v>177</v>
      </c>
      <c r="F4" s="176" t="s">
        <v>178</v>
      </c>
      <c r="G4" s="177" t="s">
        <v>79</v>
      </c>
      <c r="H4" s="177" t="s">
        <v>80</v>
      </c>
      <c r="I4" s="177" t="s">
        <v>81</v>
      </c>
      <c r="J4" s="177" t="s">
        <v>82</v>
      </c>
      <c r="K4" s="177" t="s">
        <v>83</v>
      </c>
      <c r="L4" s="177" t="s">
        <v>84</v>
      </c>
      <c r="M4" s="177" t="s">
        <v>85</v>
      </c>
      <c r="N4" s="177" t="s">
        <v>86</v>
      </c>
      <c r="O4" s="177" t="s">
        <v>87</v>
      </c>
      <c r="P4" s="177" t="s">
        <v>88</v>
      </c>
      <c r="Q4" s="177" t="s">
        <v>89</v>
      </c>
      <c r="R4" s="177" t="s">
        <v>90</v>
      </c>
      <c r="S4" s="177" t="s">
        <v>304</v>
      </c>
      <c r="T4" s="177" t="s">
        <v>91</v>
      </c>
      <c r="U4" s="177" t="s">
        <v>92</v>
      </c>
      <c r="V4" s="177" t="s">
        <v>93</v>
      </c>
      <c r="W4" s="177" t="s">
        <v>94</v>
      </c>
      <c r="X4" s="177" t="s">
        <v>95</v>
      </c>
      <c r="Y4" s="177" t="s">
        <v>96</v>
      </c>
      <c r="Z4" s="177" t="s">
        <v>97</v>
      </c>
      <c r="AA4" s="177" t="s">
        <v>179</v>
      </c>
      <c r="AB4" s="177" t="s">
        <v>99</v>
      </c>
      <c r="AC4" s="177" t="s">
        <v>100</v>
      </c>
      <c r="AD4" s="177" t="s">
        <v>101</v>
      </c>
      <c r="AE4" s="177" t="s">
        <v>102</v>
      </c>
      <c r="AF4" s="177" t="s">
        <v>103</v>
      </c>
      <c r="AG4" s="177" t="s">
        <v>104</v>
      </c>
      <c r="AH4" s="177" t="s">
        <v>105</v>
      </c>
      <c r="AI4" s="177" t="s">
        <v>106</v>
      </c>
      <c r="AJ4" s="177" t="s">
        <v>107</v>
      </c>
    </row>
    <row r="5" spans="1:36" x14ac:dyDescent="0.45">
      <c r="A5" s="175" t="s">
        <v>32</v>
      </c>
      <c r="B5" s="175" t="s">
        <v>180</v>
      </c>
      <c r="C5" s="175" t="s">
        <v>181</v>
      </c>
      <c r="D5" s="175" t="s">
        <v>182</v>
      </c>
      <c r="E5" s="175" t="s">
        <v>183</v>
      </c>
      <c r="G5" s="178">
        <v>9.6689497716894904E-2</v>
      </c>
      <c r="H5" s="178">
        <v>9.6689497716894751E-2</v>
      </c>
      <c r="I5" s="178">
        <v>9.6504420745601976E-2</v>
      </c>
      <c r="J5" s="178">
        <v>5.7499281258984368E-2</v>
      </c>
      <c r="K5" s="178">
        <v>9.6689497716894876E-2</v>
      </c>
      <c r="L5" s="178">
        <v>9.6689497716894945E-2</v>
      </c>
      <c r="M5" s="178">
        <v>9.6504420745602129E-2</v>
      </c>
      <c r="N5" s="178">
        <v>0.11119292237442906</v>
      </c>
      <c r="O5" s="178">
        <v>0.15000000000000005</v>
      </c>
      <c r="P5" s="178">
        <v>9.6689497716894904E-2</v>
      </c>
      <c r="Q5" s="178">
        <v>0.11119292237442917</v>
      </c>
      <c r="R5" s="178">
        <v>9.6689497716895334E-2</v>
      </c>
      <c r="S5" s="178">
        <v>0.13999999999999904</v>
      </c>
      <c r="T5" s="178">
        <v>9.6689497716894876E-2</v>
      </c>
      <c r="U5" s="178">
        <v>9.6689497716894945E-2</v>
      </c>
      <c r="V5" s="178">
        <v>9.6689497716895001E-2</v>
      </c>
      <c r="W5" s="178">
        <v>9.6689497716894876E-2</v>
      </c>
      <c r="X5" s="178">
        <v>0.19999999999999979</v>
      </c>
      <c r="Y5" s="178"/>
      <c r="Z5" s="178">
        <v>9.6689497716894876E-2</v>
      </c>
      <c r="AA5" s="178"/>
      <c r="AB5" s="178">
        <v>9.6689497716894779E-2</v>
      </c>
      <c r="AC5" s="178">
        <v>9.668949771689489E-2</v>
      </c>
      <c r="AD5" s="178">
        <v>9.6689497716895112E-2</v>
      </c>
      <c r="AE5" s="178">
        <v>9.6689497716895029E-2</v>
      </c>
      <c r="AF5" s="178">
        <v>9.6689497716895112E-2</v>
      </c>
      <c r="AG5" s="178">
        <v>8.9801333333333302E-2</v>
      </c>
      <c r="AH5" s="178">
        <v>8.7899543378995276E-2</v>
      </c>
      <c r="AI5" s="178">
        <v>0.16666666666666696</v>
      </c>
      <c r="AJ5" s="178">
        <v>8.7900000000000186E-2</v>
      </c>
    </row>
    <row r="6" spans="1:36" x14ac:dyDescent="0.45">
      <c r="A6" s="175" t="s">
        <v>33</v>
      </c>
      <c r="B6" s="175" t="s">
        <v>180</v>
      </c>
      <c r="C6" s="175" t="s">
        <v>181</v>
      </c>
      <c r="D6" s="175" t="s">
        <v>182</v>
      </c>
      <c r="E6" s="175" t="s">
        <v>183</v>
      </c>
      <c r="G6" s="178">
        <v>0.10547945205479477</v>
      </c>
      <c r="H6" s="178">
        <v>0.10547945205479488</v>
      </c>
      <c r="I6" s="178">
        <v>0.10527754990429357</v>
      </c>
      <c r="J6" s="178">
        <v>2.8749640629492319E-2</v>
      </c>
      <c r="K6" s="178">
        <v>0.10547945205479503</v>
      </c>
      <c r="L6" s="178">
        <v>0.10547945205479493</v>
      </c>
      <c r="M6" s="178">
        <v>0.10527754990429354</v>
      </c>
      <c r="N6" s="178">
        <v>9.6453196347032075E-2</v>
      </c>
      <c r="O6" s="178">
        <v>4.999999999999994E-2</v>
      </c>
      <c r="P6" s="178">
        <v>0.10547945205479486</v>
      </c>
      <c r="Q6" s="178">
        <v>9.6453196347032158E-2</v>
      </c>
      <c r="R6" s="178">
        <v>0.10547945205479536</v>
      </c>
      <c r="S6" s="178">
        <v>0.11999999999999905</v>
      </c>
      <c r="T6" s="178">
        <v>0.10547945205479493</v>
      </c>
      <c r="U6" s="178">
        <v>0.10547945205479495</v>
      </c>
      <c r="V6" s="178">
        <v>0.10547945205479503</v>
      </c>
      <c r="W6" s="178">
        <v>0.10547945205479484</v>
      </c>
      <c r="X6" s="178">
        <v>5.0000000000000058E-2</v>
      </c>
      <c r="Y6" s="178"/>
      <c r="Z6" s="178">
        <v>0.10547945205479503</v>
      </c>
      <c r="AA6" s="178"/>
      <c r="AB6" s="178">
        <v>0.10547945205479474</v>
      </c>
      <c r="AC6" s="178">
        <v>0.10547945205479498</v>
      </c>
      <c r="AD6" s="178">
        <v>0.10547945205479492</v>
      </c>
      <c r="AE6" s="178">
        <v>0.10547945205479473</v>
      </c>
      <c r="AF6" s="178">
        <v>0.10547945205479488</v>
      </c>
      <c r="AG6" s="178">
        <v>8.5011499999999907E-2</v>
      </c>
      <c r="AH6" s="178">
        <v>0.10547945205479485</v>
      </c>
      <c r="AI6" s="178"/>
      <c r="AJ6" s="178">
        <v>0.10550000000000023</v>
      </c>
    </row>
    <row r="7" spans="1:36" x14ac:dyDescent="0.45">
      <c r="A7" s="175" t="s">
        <v>34</v>
      </c>
      <c r="B7" s="175" t="s">
        <v>180</v>
      </c>
      <c r="C7" s="175" t="s">
        <v>181</v>
      </c>
      <c r="D7" s="175" t="s">
        <v>182</v>
      </c>
      <c r="E7" s="175" t="s">
        <v>183</v>
      </c>
      <c r="G7" s="178">
        <v>8.7899543378995321E-3</v>
      </c>
      <c r="H7" s="178">
        <v>8.7899543378995235E-3</v>
      </c>
      <c r="I7" s="178">
        <v>8.7731291586910839E-3</v>
      </c>
      <c r="J7" s="178">
        <v>3.7499531255859408E-3</v>
      </c>
      <c r="K7" s="178">
        <v>8.7899543378995321E-3</v>
      </c>
      <c r="L7" s="178">
        <v>8.7899543378995408E-3</v>
      </c>
      <c r="M7" s="178">
        <v>8.7731291586911047E-3</v>
      </c>
      <c r="N7" s="178">
        <v>1.0108447488584516E-2</v>
      </c>
      <c r="O7" s="178">
        <v>4.999999999999994E-2</v>
      </c>
      <c r="P7" s="178">
        <v>8.7899543378995477E-3</v>
      </c>
      <c r="Q7" s="178">
        <v>1.0108447488584516E-2</v>
      </c>
      <c r="R7" s="178">
        <v>8.7899543378995668E-3</v>
      </c>
      <c r="S7" s="178">
        <v>7.999999999999962E-3</v>
      </c>
      <c r="T7" s="178">
        <v>8.7899543378995356E-3</v>
      </c>
      <c r="U7" s="178">
        <v>8.7899543378995373E-3</v>
      </c>
      <c r="V7" s="178">
        <v>8.7899543378995443E-3</v>
      </c>
      <c r="W7" s="178">
        <v>8.7899543378995495E-3</v>
      </c>
      <c r="X7" s="178">
        <v>5.0000000000000058E-2</v>
      </c>
      <c r="Y7" s="178"/>
      <c r="Z7" s="178">
        <v>8.7899543378995304E-3</v>
      </c>
      <c r="AA7" s="178"/>
      <c r="AB7" s="178">
        <v>8.7899543378995495E-3</v>
      </c>
      <c r="AC7" s="178">
        <v>8.7899543378995304E-3</v>
      </c>
      <c r="AD7" s="178">
        <v>8.7899543378995321E-3</v>
      </c>
      <c r="AE7" s="178">
        <v>8.7899543378995339E-3</v>
      </c>
      <c r="AF7" s="178">
        <v>8.7899543378995373E-3</v>
      </c>
      <c r="AG7" s="178">
        <v>8.0546666666666718E-3</v>
      </c>
      <c r="AH7" s="178">
        <v>1.7579908675799078E-2</v>
      </c>
      <c r="AI7" s="178">
        <v>8.3333333333333273E-2</v>
      </c>
      <c r="AJ7" s="178">
        <v>1.7600000000000001E-2</v>
      </c>
    </row>
    <row r="8" spans="1:36" x14ac:dyDescent="0.45">
      <c r="A8" s="175" t="s">
        <v>26</v>
      </c>
      <c r="B8" s="175" t="s">
        <v>180</v>
      </c>
      <c r="C8" s="175" t="s">
        <v>181</v>
      </c>
      <c r="D8" s="175" t="s">
        <v>182</v>
      </c>
      <c r="E8" s="175" t="s">
        <v>183</v>
      </c>
      <c r="G8" s="178">
        <v>9.6689497716894945E-2</v>
      </c>
      <c r="H8" s="178">
        <v>9.6689497716894751E-2</v>
      </c>
      <c r="I8" s="178">
        <v>9.6504420745601976E-2</v>
      </c>
      <c r="J8" s="178">
        <v>5.7499281258984368E-2</v>
      </c>
      <c r="K8" s="178">
        <v>9.6689497716894876E-2</v>
      </c>
      <c r="L8" s="178">
        <v>9.6689497716894945E-2</v>
      </c>
      <c r="M8" s="178">
        <v>9.6504420745602129E-2</v>
      </c>
      <c r="N8" s="178">
        <v>0.11119292237442906</v>
      </c>
      <c r="O8" s="178">
        <v>0.15000000000000005</v>
      </c>
      <c r="P8" s="178">
        <v>9.6689497716894904E-2</v>
      </c>
      <c r="Q8" s="178">
        <v>0.11119292237442917</v>
      </c>
      <c r="R8" s="178">
        <v>9.6689497716895334E-2</v>
      </c>
      <c r="S8" s="178">
        <v>9.9999999999999992E-2</v>
      </c>
      <c r="T8" s="178">
        <v>9.6689497716894876E-2</v>
      </c>
      <c r="U8" s="178">
        <v>9.6689497716894945E-2</v>
      </c>
      <c r="V8" s="178">
        <v>9.6689497716895001E-2</v>
      </c>
      <c r="W8" s="178">
        <v>9.6689497716894876E-2</v>
      </c>
      <c r="X8" s="178">
        <v>0.10000000000000012</v>
      </c>
      <c r="Y8" s="178"/>
      <c r="Z8" s="178">
        <v>9.6689497716894876E-2</v>
      </c>
      <c r="AA8" s="178"/>
      <c r="AB8" s="178">
        <v>9.6689497716894779E-2</v>
      </c>
      <c r="AC8" s="178">
        <v>9.668949771689489E-2</v>
      </c>
      <c r="AD8" s="178">
        <v>9.6689497716895112E-2</v>
      </c>
      <c r="AE8" s="178">
        <v>9.6689497716895029E-2</v>
      </c>
      <c r="AF8" s="178">
        <v>9.6689497716895112E-2</v>
      </c>
      <c r="AG8" s="178">
        <v>8.9801333333333302E-2</v>
      </c>
      <c r="AH8" s="178">
        <v>8.7899543378995276E-2</v>
      </c>
      <c r="AI8" s="178">
        <v>0.16666666666666696</v>
      </c>
      <c r="AJ8" s="178">
        <v>8.7900000000000186E-2</v>
      </c>
    </row>
    <row r="9" spans="1:36" x14ac:dyDescent="0.45">
      <c r="A9" s="175" t="s">
        <v>27</v>
      </c>
      <c r="B9" s="175" t="s">
        <v>180</v>
      </c>
      <c r="C9" s="175" t="s">
        <v>181</v>
      </c>
      <c r="D9" s="175" t="s">
        <v>182</v>
      </c>
      <c r="E9" s="175" t="s">
        <v>183</v>
      </c>
      <c r="G9" s="178">
        <v>0.10547945205479477</v>
      </c>
      <c r="H9" s="178">
        <v>0.10547945205479488</v>
      </c>
      <c r="I9" s="178">
        <v>0.10527754990429357</v>
      </c>
      <c r="J9" s="178">
        <v>2.8749640629492319E-2</v>
      </c>
      <c r="K9" s="178">
        <v>0.10547945205479503</v>
      </c>
      <c r="L9" s="178">
        <v>0.10547945205479493</v>
      </c>
      <c r="M9" s="178">
        <v>0.10527754990429354</v>
      </c>
      <c r="N9" s="178">
        <v>9.2821917808219231E-2</v>
      </c>
      <c r="O9" s="178">
        <v>4.999999999999994E-2</v>
      </c>
      <c r="P9" s="178">
        <v>0.10547945205479486</v>
      </c>
      <c r="Q9" s="178">
        <v>9.2821917808219384E-2</v>
      </c>
      <c r="R9" s="178">
        <v>0.10547945205479536</v>
      </c>
      <c r="S9" s="178">
        <v>9.9999999999999992E-2</v>
      </c>
      <c r="T9" s="178">
        <v>0.10547945205479493</v>
      </c>
      <c r="U9" s="178">
        <v>0.10547945205479495</v>
      </c>
      <c r="V9" s="178">
        <v>0.10547945205479503</v>
      </c>
      <c r="W9" s="178">
        <v>0.10547945205479484</v>
      </c>
      <c r="X9" s="178">
        <v>5.0000000000000058E-2</v>
      </c>
      <c r="Y9" s="178"/>
      <c r="Z9" s="178">
        <v>0.10547945205479503</v>
      </c>
      <c r="AA9" s="178"/>
      <c r="AB9" s="178">
        <v>0.10547945205479474</v>
      </c>
      <c r="AC9" s="178">
        <v>0.10547945205479498</v>
      </c>
      <c r="AD9" s="178">
        <v>0.10547945205479492</v>
      </c>
      <c r="AE9" s="178">
        <v>0.10547945205479473</v>
      </c>
      <c r="AF9" s="178">
        <v>0.10547945205479488</v>
      </c>
      <c r="AG9" s="178">
        <v>8.5011499999999907E-2</v>
      </c>
      <c r="AH9" s="178">
        <v>0.10547945205479485</v>
      </c>
      <c r="AI9" s="178"/>
      <c r="AJ9" s="178">
        <v>0.10550000000000023</v>
      </c>
    </row>
    <row r="10" spans="1:36" x14ac:dyDescent="0.45">
      <c r="A10" s="175" t="s">
        <v>28</v>
      </c>
      <c r="B10" s="175" t="s">
        <v>180</v>
      </c>
      <c r="C10" s="175" t="s">
        <v>181</v>
      </c>
      <c r="D10" s="175" t="s">
        <v>182</v>
      </c>
      <c r="E10" s="175" t="s">
        <v>183</v>
      </c>
      <c r="G10" s="178">
        <v>8.7899543378995321E-3</v>
      </c>
      <c r="H10" s="178">
        <v>8.7899543378995235E-3</v>
      </c>
      <c r="I10" s="178">
        <v>8.7731291586910839E-3</v>
      </c>
      <c r="J10" s="178">
        <v>3.7499531255859408E-3</v>
      </c>
      <c r="K10" s="178">
        <v>8.7899543378995321E-3</v>
      </c>
      <c r="L10" s="178">
        <v>8.7899543378995408E-3</v>
      </c>
      <c r="M10" s="178">
        <v>8.7731291586911047E-3</v>
      </c>
      <c r="N10" s="178">
        <v>1.0108447488584516E-2</v>
      </c>
      <c r="O10" s="178">
        <v>4.999999999999994E-2</v>
      </c>
      <c r="P10" s="178">
        <v>8.7899543378995477E-3</v>
      </c>
      <c r="Q10" s="178">
        <v>1.0108447488584516E-2</v>
      </c>
      <c r="R10" s="178">
        <v>8.7899543378995668E-3</v>
      </c>
      <c r="S10" s="178">
        <v>7.999999999999962E-3</v>
      </c>
      <c r="T10" s="178">
        <v>8.7899543378995356E-3</v>
      </c>
      <c r="U10" s="178">
        <v>8.7899543378995373E-3</v>
      </c>
      <c r="V10" s="178">
        <v>8.7899543378995443E-3</v>
      </c>
      <c r="W10" s="178">
        <v>8.7899543378995495E-3</v>
      </c>
      <c r="X10" s="178">
        <v>5.0000000000000058E-2</v>
      </c>
      <c r="Y10" s="178"/>
      <c r="Z10" s="178">
        <v>8.7899543378995304E-3</v>
      </c>
      <c r="AA10" s="178"/>
      <c r="AB10" s="178">
        <v>8.7899543378995495E-3</v>
      </c>
      <c r="AC10" s="178">
        <v>8.7899543378995304E-3</v>
      </c>
      <c r="AD10" s="178">
        <v>8.7899543378995321E-3</v>
      </c>
      <c r="AE10" s="178">
        <v>8.7899543378995339E-3</v>
      </c>
      <c r="AF10" s="178">
        <v>8.7899543378995373E-3</v>
      </c>
      <c r="AG10" s="178">
        <v>8.0546666666666718E-3</v>
      </c>
      <c r="AH10" s="178">
        <v>1.7579908675799078E-2</v>
      </c>
      <c r="AI10" s="178">
        <v>8.3333333333333273E-2</v>
      </c>
      <c r="AJ10" s="178">
        <v>1.7600000000000001E-2</v>
      </c>
    </row>
    <row r="11" spans="1:36" x14ac:dyDescent="0.45">
      <c r="A11" s="175" t="s">
        <v>29</v>
      </c>
      <c r="B11" s="175" t="s">
        <v>180</v>
      </c>
      <c r="C11" s="175" t="s">
        <v>181</v>
      </c>
      <c r="D11" s="175" t="s">
        <v>182</v>
      </c>
      <c r="E11" s="175" t="s">
        <v>183</v>
      </c>
      <c r="G11" s="178">
        <v>0.11426940639269374</v>
      </c>
      <c r="H11" s="178">
        <v>0.1142694063926938</v>
      </c>
      <c r="I11" s="178">
        <v>0.11405067906298379</v>
      </c>
      <c r="J11" s="178"/>
      <c r="K11" s="178">
        <v>0.11426940639269401</v>
      </c>
      <c r="L11" s="178">
        <v>0.11426940639269383</v>
      </c>
      <c r="M11" s="178">
        <v>0.11405067906298426</v>
      </c>
      <c r="N11" s="178">
        <v>0.11998287671232913</v>
      </c>
      <c r="O11" s="178">
        <v>0.15000000000000005</v>
      </c>
      <c r="P11" s="178">
        <v>0.11426940639269431</v>
      </c>
      <c r="Q11" s="178">
        <v>0.11998287671232909</v>
      </c>
      <c r="R11" s="178">
        <v>0.11426940639269433</v>
      </c>
      <c r="S11" s="178">
        <v>0.19999999999999904</v>
      </c>
      <c r="T11" s="178">
        <v>0.11426940639269388</v>
      </c>
      <c r="U11" s="178">
        <v>0.11426940639269412</v>
      </c>
      <c r="V11" s="178">
        <v>0.11426940639269401</v>
      </c>
      <c r="W11" s="178">
        <v>0.11426940639269362</v>
      </c>
      <c r="X11" s="178">
        <v>0.19999999999999979</v>
      </c>
      <c r="Y11" s="178"/>
      <c r="Z11" s="178">
        <v>0.11426940639269406</v>
      </c>
      <c r="AA11" s="178"/>
      <c r="AB11" s="178">
        <v>0.11426940639269401</v>
      </c>
      <c r="AC11" s="178">
        <v>0.11426940639269392</v>
      </c>
      <c r="AD11" s="178">
        <v>0.11426940639269363</v>
      </c>
      <c r="AE11" s="178">
        <v>0.11426940639269402</v>
      </c>
      <c r="AF11" s="178">
        <v>0.11426940639269374</v>
      </c>
      <c r="AG11" s="178">
        <v>5.235999999999992E-2</v>
      </c>
      <c r="AH11" s="178">
        <v>9.3077625570776146E-2</v>
      </c>
      <c r="AI11" s="178">
        <v>0.16666666666666696</v>
      </c>
      <c r="AJ11" s="178">
        <v>9.3100000000000113E-2</v>
      </c>
    </row>
    <row r="12" spans="1:36" x14ac:dyDescent="0.45">
      <c r="A12" s="175" t="s">
        <v>30</v>
      </c>
      <c r="B12" s="175" t="s">
        <v>180</v>
      </c>
      <c r="C12" s="175" t="s">
        <v>181</v>
      </c>
      <c r="D12" s="175" t="s">
        <v>182</v>
      </c>
      <c r="E12" s="175" t="s">
        <v>183</v>
      </c>
      <c r="G12" s="178">
        <v>0.12465753424657489</v>
      </c>
      <c r="H12" s="178">
        <v>0.12465753424657484</v>
      </c>
      <c r="I12" s="178">
        <v>0.12441892261416454</v>
      </c>
      <c r="J12" s="178"/>
      <c r="K12" s="178">
        <v>0.12465753424657498</v>
      </c>
      <c r="L12" s="178">
        <v>0.12465753424657491</v>
      </c>
      <c r="M12" s="178">
        <v>0.12441892261416432</v>
      </c>
      <c r="N12" s="178">
        <v>9.9726027397260372E-2</v>
      </c>
      <c r="O12" s="178">
        <v>4.999999999999994E-2</v>
      </c>
      <c r="P12" s="178">
        <v>0.12465753424657511</v>
      </c>
      <c r="Q12" s="178">
        <v>9.9726027397260344E-2</v>
      </c>
      <c r="R12" s="178">
        <v>0.12465753424657527</v>
      </c>
      <c r="S12" s="178">
        <v>0.19999999999999904</v>
      </c>
      <c r="T12" s="178">
        <v>0.12465753424657509</v>
      </c>
      <c r="U12" s="178">
        <v>0.12465753424657472</v>
      </c>
      <c r="V12" s="178">
        <v>0.12465753424657482</v>
      </c>
      <c r="W12" s="178">
        <v>0.12465753424657497</v>
      </c>
      <c r="X12" s="178">
        <v>5.0000000000000058E-2</v>
      </c>
      <c r="Y12" s="178"/>
      <c r="Z12" s="178">
        <v>0.12465753424657489</v>
      </c>
      <c r="AA12" s="178"/>
      <c r="AB12" s="178">
        <v>0.12465753424657458</v>
      </c>
      <c r="AC12" s="178">
        <v>0.12465753424657489</v>
      </c>
      <c r="AD12" s="178">
        <v>0.12465753424657497</v>
      </c>
      <c r="AE12" s="178">
        <v>0.12465753424657472</v>
      </c>
      <c r="AF12" s="178">
        <v>0.12465753424657477</v>
      </c>
      <c r="AG12" s="178">
        <v>4.6704999999999955E-2</v>
      </c>
      <c r="AH12" s="178">
        <v>0.13546118721461181</v>
      </c>
      <c r="AI12" s="178"/>
      <c r="AJ12" s="178">
        <v>0.1355000000000004</v>
      </c>
    </row>
    <row r="13" spans="1:36" x14ac:dyDescent="0.45">
      <c r="A13" s="175" t="s">
        <v>31</v>
      </c>
      <c r="B13" s="175" t="s">
        <v>180</v>
      </c>
      <c r="C13" s="175" t="s">
        <v>181</v>
      </c>
      <c r="D13" s="175" t="s">
        <v>182</v>
      </c>
      <c r="E13" s="175" t="s">
        <v>183</v>
      </c>
      <c r="G13" s="178">
        <v>1.0388127853881282E-2</v>
      </c>
      <c r="H13" s="178">
        <v>1.0388127853881277E-2</v>
      </c>
      <c r="I13" s="178">
        <v>1.0368243551180404E-2</v>
      </c>
      <c r="J13" s="178"/>
      <c r="K13" s="178">
        <v>1.0388127853881301E-2</v>
      </c>
      <c r="L13" s="178">
        <v>1.0388127853881296E-2</v>
      </c>
      <c r="M13" s="178">
        <v>1.0368243551180418E-2</v>
      </c>
      <c r="N13" s="178">
        <v>1.1426940639269412E-2</v>
      </c>
      <c r="O13" s="178">
        <v>4.999999999999994E-2</v>
      </c>
      <c r="P13" s="178">
        <v>1.0388127853881301E-2</v>
      </c>
      <c r="Q13" s="178">
        <v>1.1426940639269426E-2</v>
      </c>
      <c r="R13" s="178">
        <v>1.0388127853881338E-2</v>
      </c>
      <c r="S13" s="178">
        <v>1.1999999999999999E-2</v>
      </c>
      <c r="T13" s="178">
        <v>1.0388127853881294E-2</v>
      </c>
      <c r="U13" s="178">
        <v>1.0388127853881296E-2</v>
      </c>
      <c r="V13" s="178">
        <v>1.0388127853881298E-2</v>
      </c>
      <c r="W13" s="178">
        <v>1.0388127853881286E-2</v>
      </c>
      <c r="X13" s="178">
        <v>5.0000000000000058E-2</v>
      </c>
      <c r="Y13" s="178"/>
      <c r="Z13" s="178">
        <v>1.0388127853881303E-2</v>
      </c>
      <c r="AA13" s="178"/>
      <c r="AB13" s="178">
        <v>1.0388127853881273E-2</v>
      </c>
      <c r="AC13" s="178">
        <v>1.0388127853881294E-2</v>
      </c>
      <c r="AD13" s="178">
        <v>1.0388127853881284E-2</v>
      </c>
      <c r="AE13" s="178">
        <v>1.0388127853881296E-2</v>
      </c>
      <c r="AF13" s="178">
        <v>1.0388127853881273E-2</v>
      </c>
      <c r="AG13" s="178">
        <v>4.4600000000000013E-3</v>
      </c>
      <c r="AH13" s="178">
        <v>2.0776255707762578E-2</v>
      </c>
      <c r="AI13" s="178">
        <v>8.3333333333333273E-2</v>
      </c>
      <c r="AJ13" s="178">
        <v>2.0800000000000041E-2</v>
      </c>
    </row>
    <row r="14" spans="1:36" x14ac:dyDescent="0.45">
      <c r="A14" s="175" t="s">
        <v>23</v>
      </c>
      <c r="B14" s="175" t="s">
        <v>180</v>
      </c>
      <c r="C14" s="175" t="s">
        <v>181</v>
      </c>
      <c r="D14" s="175" t="s">
        <v>182</v>
      </c>
      <c r="E14" s="175" t="s">
        <v>183</v>
      </c>
      <c r="G14" s="178">
        <v>0.15068493150684872</v>
      </c>
      <c r="H14" s="178">
        <v>0.15068493150684883</v>
      </c>
      <c r="I14" s="178">
        <v>0.15039649986327572</v>
      </c>
      <c r="J14" s="178">
        <v>0.52391428440477827</v>
      </c>
      <c r="K14" s="178">
        <v>0.15068493150684914</v>
      </c>
      <c r="L14" s="178">
        <v>0.15068493150684889</v>
      </c>
      <c r="M14" s="178">
        <v>0.15039649986327541</v>
      </c>
      <c r="N14" s="178">
        <v>0.18082191780821963</v>
      </c>
      <c r="O14" s="178">
        <v>0.15000000000000005</v>
      </c>
      <c r="P14" s="178">
        <v>0.15068493150684931</v>
      </c>
      <c r="Q14" s="178">
        <v>0.18082191780821921</v>
      </c>
      <c r="R14" s="178">
        <v>0.15068493150684942</v>
      </c>
      <c r="S14" s="178">
        <v>4.9999999999999802E-2</v>
      </c>
      <c r="T14" s="178">
        <v>0.15068493150684897</v>
      </c>
      <c r="U14" s="178">
        <v>0.15068493150684933</v>
      </c>
      <c r="V14" s="178">
        <v>0.15068493150684872</v>
      </c>
      <c r="W14" s="178">
        <v>0.15068493150684892</v>
      </c>
      <c r="X14" s="178">
        <v>0.10000000000000012</v>
      </c>
      <c r="Y14" s="178"/>
      <c r="Z14" s="178">
        <v>0.15068493150684895</v>
      </c>
      <c r="AA14" s="178"/>
      <c r="AB14" s="178">
        <v>0.15068493150684872</v>
      </c>
      <c r="AC14" s="178">
        <v>0.15068493150684867</v>
      </c>
      <c r="AD14" s="178">
        <v>0.15068493150684895</v>
      </c>
      <c r="AE14" s="178">
        <v>0.15068493150684867</v>
      </c>
      <c r="AF14" s="178">
        <v>0.1506849315068487</v>
      </c>
      <c r="AG14" s="178">
        <v>0.25590399999999913</v>
      </c>
      <c r="AH14" s="178">
        <v>0.15123287671232885</v>
      </c>
      <c r="AI14" s="178">
        <v>0.16666666666666696</v>
      </c>
      <c r="AJ14" s="178">
        <v>0.15110000000000021</v>
      </c>
    </row>
    <row r="15" spans="1:36" x14ac:dyDescent="0.45">
      <c r="A15" s="175" t="s">
        <v>24</v>
      </c>
      <c r="B15" s="175" t="s">
        <v>180</v>
      </c>
      <c r="C15" s="175" t="s">
        <v>181</v>
      </c>
      <c r="D15" s="175" t="s">
        <v>182</v>
      </c>
      <c r="E15" s="175" t="s">
        <v>183</v>
      </c>
      <c r="G15" s="178">
        <v>0.16438356164383577</v>
      </c>
      <c r="H15" s="178">
        <v>0.16438356164383572</v>
      </c>
      <c r="I15" s="178">
        <v>0.16406890894175563</v>
      </c>
      <c r="J15" s="178">
        <v>0.26190922613467399</v>
      </c>
      <c r="K15" s="178">
        <v>0.16438356164383613</v>
      </c>
      <c r="L15" s="178">
        <v>0.16438356164383591</v>
      </c>
      <c r="M15" s="178">
        <v>0.16406890894175571</v>
      </c>
      <c r="N15" s="178">
        <v>0.13972602739726009</v>
      </c>
      <c r="O15" s="178">
        <v>4.999999999999994E-2</v>
      </c>
      <c r="P15" s="178">
        <v>0.16438356164383622</v>
      </c>
      <c r="Q15" s="178">
        <v>0.13972602739726014</v>
      </c>
      <c r="R15" s="178">
        <v>0.16438356164383688</v>
      </c>
      <c r="S15" s="178">
        <v>4.9999999999999802E-2</v>
      </c>
      <c r="T15" s="178">
        <v>0.16438356164383591</v>
      </c>
      <c r="U15" s="178">
        <v>0.16438356164383564</v>
      </c>
      <c r="V15" s="178">
        <v>0.16438356164383602</v>
      </c>
      <c r="W15" s="178">
        <v>0.16438356164383597</v>
      </c>
      <c r="X15" s="178">
        <v>5.0000000000000058E-2</v>
      </c>
      <c r="Y15" s="178"/>
      <c r="Z15" s="178">
        <v>0.16438356164383602</v>
      </c>
      <c r="AA15" s="178"/>
      <c r="AB15" s="178">
        <v>0.16438356164383594</v>
      </c>
      <c r="AC15" s="178">
        <v>0.16438356164383641</v>
      </c>
      <c r="AD15" s="178">
        <v>0.16438356164383572</v>
      </c>
      <c r="AE15" s="178">
        <v>0.16438356164383586</v>
      </c>
      <c r="AF15" s="178">
        <v>0.16438356164383588</v>
      </c>
      <c r="AG15" s="178">
        <v>0.25127200000000005</v>
      </c>
      <c r="AH15" s="178">
        <v>0.15013698630136993</v>
      </c>
      <c r="AI15" s="178"/>
      <c r="AJ15" s="178">
        <v>0.1501000000000004</v>
      </c>
    </row>
    <row r="16" spans="1:36" x14ac:dyDescent="0.45">
      <c r="A16" s="175" t="s">
        <v>25</v>
      </c>
      <c r="B16" s="175" t="s">
        <v>180</v>
      </c>
      <c r="C16" s="175" t="s">
        <v>181</v>
      </c>
      <c r="D16" s="175" t="s">
        <v>182</v>
      </c>
      <c r="E16" s="175" t="s">
        <v>183</v>
      </c>
      <c r="G16" s="178">
        <v>1.3698630136986275E-2</v>
      </c>
      <c r="H16" s="178">
        <v>1.3698630136986285E-2</v>
      </c>
      <c r="I16" s="178">
        <v>1.5586546349466813E-2</v>
      </c>
      <c r="J16" s="178">
        <v>3.4178739432423923E-2</v>
      </c>
      <c r="K16" s="178">
        <v>1.3698630136986306E-2</v>
      </c>
      <c r="L16" s="178">
        <v>1.3698630136986276E-2</v>
      </c>
      <c r="M16" s="178">
        <v>1.5586546349466768E-2</v>
      </c>
      <c r="N16" s="178">
        <v>1.6438356164383564E-2</v>
      </c>
      <c r="O16" s="178">
        <v>4.999999999999994E-2</v>
      </c>
      <c r="P16" s="178">
        <v>1.3698630136986342E-2</v>
      </c>
      <c r="Q16" s="178">
        <v>1.6438356164383622E-2</v>
      </c>
      <c r="R16" s="178">
        <v>1.3698630136986389E-2</v>
      </c>
      <c r="S16" s="178">
        <v>1.1999999999999903E-2</v>
      </c>
      <c r="T16" s="178">
        <v>1.3698630136986292E-2</v>
      </c>
      <c r="U16" s="178">
        <v>1.3698630136986302E-2</v>
      </c>
      <c r="V16" s="178">
        <v>1.3698630136986259E-2</v>
      </c>
      <c r="W16" s="178">
        <v>1.3698630136986304E-2</v>
      </c>
      <c r="X16" s="178">
        <v>5.0000000000000058E-2</v>
      </c>
      <c r="Y16" s="178"/>
      <c r="Z16" s="178">
        <v>1.3698630136986299E-2</v>
      </c>
      <c r="AA16" s="178"/>
      <c r="AB16" s="178">
        <v>1.3698630136986294E-2</v>
      </c>
      <c r="AC16" s="178">
        <v>1.3698630136986349E-2</v>
      </c>
      <c r="AD16" s="178">
        <v>1.3698630136986271E-2</v>
      </c>
      <c r="AE16" s="178">
        <v>1.3698630136986262E-2</v>
      </c>
      <c r="AF16" s="178">
        <v>1.3698630136986282E-2</v>
      </c>
      <c r="AG16" s="178">
        <v>2.356399999999996E-2</v>
      </c>
      <c r="AH16" s="178">
        <v>2.7397260273972518E-2</v>
      </c>
      <c r="AI16" s="178">
        <v>8.3333333333333273E-2</v>
      </c>
      <c r="AJ16" s="178">
        <v>2.7400000000000032E-2</v>
      </c>
    </row>
    <row r="17" spans="1:36" x14ac:dyDescent="0.45">
      <c r="A17" s="175" t="s">
        <v>32</v>
      </c>
      <c r="B17" s="175" t="s">
        <v>180</v>
      </c>
      <c r="C17" s="175" t="s">
        <v>184</v>
      </c>
      <c r="D17" s="175" t="s">
        <v>182</v>
      </c>
      <c r="E17" s="175" t="s">
        <v>183</v>
      </c>
      <c r="G17" s="178">
        <v>0.12165750010362368</v>
      </c>
      <c r="H17" s="178">
        <v>6.8202747410991596E-2</v>
      </c>
      <c r="I17" s="178">
        <v>9.6404914107976525E-2</v>
      </c>
      <c r="J17" s="178">
        <v>0.10389778617594578</v>
      </c>
      <c r="K17" s="178">
        <v>9.3050952553584365E-2</v>
      </c>
      <c r="L17" s="178">
        <v>0.13272676192845842</v>
      </c>
      <c r="M17" s="178">
        <v>9.6396343194864828E-2</v>
      </c>
      <c r="N17" s="178">
        <v>9.5895158863850555E-2</v>
      </c>
      <c r="O17" s="178">
        <v>7.5578054194104044E-2</v>
      </c>
      <c r="P17" s="178">
        <v>0.11037858853497409</v>
      </c>
      <c r="Q17" s="178">
        <v>0.11733728952964141</v>
      </c>
      <c r="R17" s="178">
        <v>0.1336379443409709</v>
      </c>
      <c r="S17" s="178">
        <v>8.7951074947377764E-2</v>
      </c>
      <c r="T17" s="178">
        <v>0.12692575455545041</v>
      </c>
      <c r="U17" s="178">
        <v>0.11026656173298501</v>
      </c>
      <c r="V17" s="178"/>
      <c r="W17" s="178">
        <v>0.14877863314365858</v>
      </c>
      <c r="X17" s="178">
        <v>0.12458485026639125</v>
      </c>
      <c r="Y17" s="178"/>
      <c r="Z17" s="178">
        <v>0.10081474835344913</v>
      </c>
      <c r="AA17" s="178">
        <v>9.4055822864811761E-2</v>
      </c>
      <c r="AB17" s="178">
        <v>0.11240768318966086</v>
      </c>
      <c r="AC17" s="178">
        <v>0.10076995880879078</v>
      </c>
      <c r="AD17" s="178">
        <v>0.13252306468101388</v>
      </c>
      <c r="AE17" s="178">
        <v>0.13052275286722298</v>
      </c>
      <c r="AF17" s="178">
        <v>9.1733452338070343E-2</v>
      </c>
      <c r="AG17" s="178">
        <v>9.6697806468832373E-2</v>
      </c>
      <c r="AH17" s="178">
        <v>0.13792989978701062</v>
      </c>
      <c r="AI17" s="178">
        <v>0.1242416637323748</v>
      </c>
      <c r="AJ17" s="178">
        <v>0.14981627528392791</v>
      </c>
    </row>
    <row r="18" spans="1:36" x14ac:dyDescent="0.45">
      <c r="A18" s="175" t="s">
        <v>33</v>
      </c>
      <c r="B18" s="175" t="s">
        <v>180</v>
      </c>
      <c r="C18" s="175" t="s">
        <v>184</v>
      </c>
      <c r="D18" s="175" t="s">
        <v>182</v>
      </c>
      <c r="E18" s="175" t="s">
        <v>183</v>
      </c>
      <c r="G18" s="178">
        <v>8.3155619188309868E-2</v>
      </c>
      <c r="H18" s="178">
        <v>0.13113057806926942</v>
      </c>
      <c r="I18" s="178">
        <v>0.10516899720870264</v>
      </c>
      <c r="J18" s="178">
        <v>9.976407330720001E-2</v>
      </c>
      <c r="K18" s="178">
        <v>8.054947810052894E-2</v>
      </c>
      <c r="L18" s="178">
        <v>6.589742908233677E-2</v>
      </c>
      <c r="M18" s="178">
        <v>0.10515964712167107</v>
      </c>
      <c r="N18" s="178">
        <v>9.4434550497984646E-2</v>
      </c>
      <c r="O18" s="178">
        <v>0.10805031939299843</v>
      </c>
      <c r="P18" s="178">
        <v>7.4906658237520699E-2</v>
      </c>
      <c r="Q18" s="178">
        <v>8.4345995372664101E-2</v>
      </c>
      <c r="R18" s="178">
        <v>6.4185189044026106E-2</v>
      </c>
      <c r="S18" s="178">
        <v>6.8935371519438821E-2</v>
      </c>
      <c r="T18" s="178">
        <v>6.3646581119090564E-2</v>
      </c>
      <c r="U18" s="178">
        <v>9.6203005103755873E-2</v>
      </c>
      <c r="V18" s="178"/>
      <c r="W18" s="178">
        <v>6.6434009652664147E-2</v>
      </c>
      <c r="X18" s="178">
        <v>8.8688282194707618E-2</v>
      </c>
      <c r="Y18" s="178"/>
      <c r="Z18" s="178">
        <v>9.2418461204057875E-2</v>
      </c>
      <c r="AA18" s="178">
        <v>7.8615442700161714E-2</v>
      </c>
      <c r="AB18" s="178">
        <v>9.374027577163821E-2</v>
      </c>
      <c r="AC18" s="178">
        <v>8.3303021075293499E-2</v>
      </c>
      <c r="AD18" s="178">
        <v>6.3125469664788589E-2</v>
      </c>
      <c r="AE18" s="178">
        <v>7.6765231344922927E-2</v>
      </c>
      <c r="AF18" s="178">
        <v>8.7952936246385102E-2</v>
      </c>
      <c r="AG18" s="178">
        <v>9.0486635272689284E-2</v>
      </c>
      <c r="AH18" s="178">
        <v>5.3271325401147547E-2</v>
      </c>
      <c r="AI18" s="178">
        <v>7.1142088978818088E-2</v>
      </c>
      <c r="AJ18" s="178">
        <v>7.9416228466829566E-2</v>
      </c>
    </row>
    <row r="19" spans="1:36" x14ac:dyDescent="0.45">
      <c r="A19" s="175" t="s">
        <v>34</v>
      </c>
      <c r="B19" s="175" t="s">
        <v>180</v>
      </c>
      <c r="C19" s="175" t="s">
        <v>184</v>
      </c>
      <c r="D19" s="175" t="s">
        <v>182</v>
      </c>
      <c r="E19" s="175" t="s">
        <v>183</v>
      </c>
      <c r="G19" s="178">
        <v>2.1482690229577602E-2</v>
      </c>
      <c r="H19" s="178">
        <v>1.1158790673565898E-2</v>
      </c>
      <c r="I19" s="178">
        <v>8.7640831007251667E-3</v>
      </c>
      <c r="J19" s="178">
        <v>8.8548634557889579E-3</v>
      </c>
      <c r="K19" s="178">
        <v>8.5876481770370012E-3</v>
      </c>
      <c r="L19" s="178">
        <v>2.5488435842363918E-2</v>
      </c>
      <c r="M19" s="178">
        <v>8.7633039268058804E-3</v>
      </c>
      <c r="N19" s="178">
        <v>8.7899543378995477E-3</v>
      </c>
      <c r="O19" s="178">
        <v>1.4626901865228487E-2</v>
      </c>
      <c r="P19" s="178">
        <v>1.9579203022549448E-2</v>
      </c>
      <c r="Q19" s="178">
        <v>1.1352945910085495E-2</v>
      </c>
      <c r="R19" s="178">
        <v>8.6010057993476819E-3</v>
      </c>
      <c r="S19" s="178">
        <v>7.8644310664648803E-3</v>
      </c>
      <c r="T19" s="178">
        <v>2.6469057372417518E-2</v>
      </c>
      <c r="U19" s="178">
        <v>1.0024232884816797E-2</v>
      </c>
      <c r="V19" s="178"/>
      <c r="W19" s="178">
        <v>2.3739734757119661E-2</v>
      </c>
      <c r="X19" s="178">
        <v>1.9516478971538194E-2</v>
      </c>
      <c r="Y19" s="178"/>
      <c r="Z19" s="178">
        <v>1.5681207082832591E-2</v>
      </c>
      <c r="AA19" s="178">
        <v>7.8517739038564179E-3</v>
      </c>
      <c r="AB19" s="178">
        <v>1.0218880289969121E-2</v>
      </c>
      <c r="AC19" s="178">
        <v>9.0540749905050118E-3</v>
      </c>
      <c r="AD19" s="178">
        <v>2.8593511929249325E-2</v>
      </c>
      <c r="AE19" s="178">
        <v>2.2652716678085816E-2</v>
      </c>
      <c r="AF19" s="178">
        <v>1.0288535067251914E-2</v>
      </c>
      <c r="AG19" s="178">
        <v>8.6818543540214451E-3</v>
      </c>
      <c r="AH19" s="178">
        <v>2.5245782675280708E-2</v>
      </c>
      <c r="AI19" s="178">
        <v>2.434670662122292E-2</v>
      </c>
      <c r="AJ19" s="178">
        <v>1.2308543900526521E-2</v>
      </c>
    </row>
    <row r="20" spans="1:36" x14ac:dyDescent="0.45">
      <c r="A20" s="175" t="s">
        <v>26</v>
      </c>
      <c r="B20" s="175" t="s">
        <v>180</v>
      </c>
      <c r="C20" s="175" t="s">
        <v>184</v>
      </c>
      <c r="D20" s="175" t="s">
        <v>182</v>
      </c>
      <c r="E20" s="175" t="s">
        <v>183</v>
      </c>
      <c r="G20" s="178">
        <v>0.1226560349949373</v>
      </c>
      <c r="H20" s="178">
        <v>6.8202747410991596E-2</v>
      </c>
      <c r="I20" s="178">
        <v>9.6404914107976525E-2</v>
      </c>
      <c r="J20" s="178">
        <v>0.10389778617594578</v>
      </c>
      <c r="K20" s="178">
        <v>9.6597295873543473E-2</v>
      </c>
      <c r="L20" s="178">
        <v>0.13514765195836953</v>
      </c>
      <c r="M20" s="178">
        <v>9.6396343194864828E-2</v>
      </c>
      <c r="N20" s="178">
        <v>9.5895158863850555E-2</v>
      </c>
      <c r="O20" s="178">
        <v>9.2326284619339463E-2</v>
      </c>
      <c r="P20" s="178">
        <v>0.12168508765135849</v>
      </c>
      <c r="Q20" s="178">
        <v>0.11281037275775722</v>
      </c>
      <c r="R20" s="178">
        <v>0.1336379443409709</v>
      </c>
      <c r="S20" s="178">
        <v>9.4474742684207969E-2</v>
      </c>
      <c r="T20" s="178">
        <v>0.13663104588423999</v>
      </c>
      <c r="U20" s="178">
        <v>0.11026656173298501</v>
      </c>
      <c r="V20" s="178"/>
      <c r="W20" s="178">
        <v>0.14072648314452643</v>
      </c>
      <c r="X20" s="178">
        <v>0.13265911832451438</v>
      </c>
      <c r="Y20" s="178"/>
      <c r="Z20" s="178">
        <v>0.11377063923679173</v>
      </c>
      <c r="AA20" s="178">
        <v>9.797171891381258E-2</v>
      </c>
      <c r="AB20" s="178">
        <v>0.11240768318966086</v>
      </c>
      <c r="AC20" s="178">
        <v>0.10076995880879078</v>
      </c>
      <c r="AD20" s="178">
        <v>0.13956698252406916</v>
      </c>
      <c r="AE20" s="178">
        <v>0.11495995389002631</v>
      </c>
      <c r="AF20" s="178">
        <v>8.8479399193592212E-2</v>
      </c>
      <c r="AG20" s="178">
        <v>9.6697806468832373E-2</v>
      </c>
      <c r="AH20" s="178">
        <v>0.13649763850412666</v>
      </c>
      <c r="AI20" s="178">
        <v>0.13076556150972185</v>
      </c>
      <c r="AJ20" s="178">
        <v>0.14906710499196757</v>
      </c>
    </row>
    <row r="21" spans="1:36" x14ac:dyDescent="0.45">
      <c r="A21" s="175" t="s">
        <v>27</v>
      </c>
      <c r="B21" s="175" t="s">
        <v>180</v>
      </c>
      <c r="C21" s="175" t="s">
        <v>184</v>
      </c>
      <c r="D21" s="175" t="s">
        <v>182</v>
      </c>
      <c r="E21" s="175" t="s">
        <v>183</v>
      </c>
      <c r="G21" s="178">
        <v>8.3155619188309868E-2</v>
      </c>
      <c r="H21" s="178">
        <v>0.13113057806926942</v>
      </c>
      <c r="I21" s="178">
        <v>0.10516899720870264</v>
      </c>
      <c r="J21" s="178">
        <v>9.976407330720001E-2</v>
      </c>
      <c r="K21" s="178">
        <v>8.227562490912152E-2</v>
      </c>
      <c r="L21" s="178">
        <v>6.589742908233677E-2</v>
      </c>
      <c r="M21" s="178">
        <v>0.10515964712167107</v>
      </c>
      <c r="N21" s="178">
        <v>9.4387593161376293E-2</v>
      </c>
      <c r="O21" s="178">
        <v>0.10805031939299843</v>
      </c>
      <c r="P21" s="178">
        <v>7.4906658237520699E-2</v>
      </c>
      <c r="Q21" s="178">
        <v>8.2179677210432719E-2</v>
      </c>
      <c r="R21" s="178">
        <v>6.4185189044026106E-2</v>
      </c>
      <c r="S21" s="178">
        <v>6.9796393452356387E-2</v>
      </c>
      <c r="T21" s="178">
        <v>6.3646581119090564E-2</v>
      </c>
      <c r="U21" s="178">
        <v>9.6203005103755873E-2</v>
      </c>
      <c r="V21" s="178"/>
      <c r="W21" s="178">
        <v>6.6434009652664147E-2</v>
      </c>
      <c r="X21" s="178">
        <v>8.8688282194707618E-2</v>
      </c>
      <c r="Y21" s="178"/>
      <c r="Z21" s="178">
        <v>9.2418461204057875E-2</v>
      </c>
      <c r="AA21" s="178">
        <v>8.0650599420888758E-2</v>
      </c>
      <c r="AB21" s="178">
        <v>9.374027577163821E-2</v>
      </c>
      <c r="AC21" s="178">
        <v>8.3303021075293499E-2</v>
      </c>
      <c r="AD21" s="178">
        <v>6.3125469664788589E-2</v>
      </c>
      <c r="AE21" s="178">
        <v>7.6765231344922927E-2</v>
      </c>
      <c r="AF21" s="178">
        <v>8.9220671902231721E-2</v>
      </c>
      <c r="AG21" s="178">
        <v>9.0486635272689284E-2</v>
      </c>
      <c r="AH21" s="178">
        <v>5.3271325401147547E-2</v>
      </c>
      <c r="AI21" s="178">
        <v>7.1142088978818088E-2</v>
      </c>
      <c r="AJ21" s="178">
        <v>7.9416228466829566E-2</v>
      </c>
    </row>
    <row r="22" spans="1:36" x14ac:dyDescent="0.45">
      <c r="A22" s="175" t="s">
        <v>28</v>
      </c>
      <c r="B22" s="175" t="s">
        <v>180</v>
      </c>
      <c r="C22" s="175" t="s">
        <v>184</v>
      </c>
      <c r="D22" s="175" t="s">
        <v>182</v>
      </c>
      <c r="E22" s="175" t="s">
        <v>183</v>
      </c>
      <c r="G22" s="178">
        <v>2.1691281700251065E-2</v>
      </c>
      <c r="H22" s="178">
        <v>1.1158790673565898E-2</v>
      </c>
      <c r="I22" s="178">
        <v>8.7640831007251667E-3</v>
      </c>
      <c r="J22" s="178">
        <v>8.8548634557889579E-3</v>
      </c>
      <c r="K22" s="178">
        <v>1.3113378175544315E-2</v>
      </c>
      <c r="L22" s="178">
        <v>2.5843948133319024E-2</v>
      </c>
      <c r="M22" s="178">
        <v>8.7633039268058804E-3</v>
      </c>
      <c r="N22" s="178">
        <v>8.7899543378995477E-3</v>
      </c>
      <c r="O22" s="178">
        <v>1.8489402761614881E-2</v>
      </c>
      <c r="P22" s="178">
        <v>2.132700380656476E-2</v>
      </c>
      <c r="Q22" s="178">
        <v>1.0903084825740617E-2</v>
      </c>
      <c r="R22" s="178">
        <v>8.6010057993476819E-3</v>
      </c>
      <c r="S22" s="178">
        <v>1.6709366864662897E-2</v>
      </c>
      <c r="T22" s="178">
        <v>2.7821859269856367E-2</v>
      </c>
      <c r="U22" s="178">
        <v>1.0024232884816797E-2</v>
      </c>
      <c r="V22" s="178"/>
      <c r="W22" s="178">
        <v>2.253178615010017E-2</v>
      </c>
      <c r="X22" s="178">
        <v>2.1269421373364968E-2</v>
      </c>
      <c r="Y22" s="178"/>
      <c r="Z22" s="178">
        <v>1.8670694551689175E-2</v>
      </c>
      <c r="AA22" s="178">
        <v>1.3100643590969161E-2</v>
      </c>
      <c r="AB22" s="178">
        <v>1.0218880289969121E-2</v>
      </c>
      <c r="AC22" s="178">
        <v>9.0540749905050118E-3</v>
      </c>
      <c r="AD22" s="178">
        <v>2.9583308372547055E-2</v>
      </c>
      <c r="AE22" s="178">
        <v>2.0089249350633647E-2</v>
      </c>
      <c r="AF22" s="178">
        <v>9.2758453877549388E-3</v>
      </c>
      <c r="AG22" s="178">
        <v>8.6818543540214451E-3</v>
      </c>
      <c r="AH22" s="178">
        <v>2.5245782675280708E-2</v>
      </c>
      <c r="AI22" s="178">
        <v>2.5266360998705013E-2</v>
      </c>
      <c r="AJ22" s="178">
        <v>1.2358754683317973E-2</v>
      </c>
    </row>
    <row r="23" spans="1:36" x14ac:dyDescent="0.45">
      <c r="A23" s="175" t="s">
        <v>29</v>
      </c>
      <c r="B23" s="175" t="s">
        <v>180</v>
      </c>
      <c r="C23" s="175" t="s">
        <v>184</v>
      </c>
      <c r="D23" s="175" t="s">
        <v>182</v>
      </c>
      <c r="E23" s="175" t="s">
        <v>183</v>
      </c>
      <c r="G23" s="178">
        <v>0.11701771598860269</v>
      </c>
      <c r="H23" s="178">
        <v>7.5071866554284217E-2</v>
      </c>
      <c r="I23" s="178">
        <v>0.10656801151952684</v>
      </c>
      <c r="J23" s="178">
        <v>0.13753095543107344</v>
      </c>
      <c r="K23" s="178">
        <v>0.15220268797304981</v>
      </c>
      <c r="L23" s="178">
        <v>0.14711514697299907</v>
      </c>
      <c r="M23" s="178">
        <v>0.10592349880264566</v>
      </c>
      <c r="N23" s="178">
        <v>0.15557502675099816</v>
      </c>
      <c r="O23" s="178">
        <v>0.17417306644286562</v>
      </c>
      <c r="P23" s="178">
        <v>0.17996052595754131</v>
      </c>
      <c r="Q23" s="178">
        <v>0.12819906320029523</v>
      </c>
      <c r="R23" s="178">
        <v>0.12847447058496614</v>
      </c>
      <c r="S23" s="178">
        <v>0.16629291509096206</v>
      </c>
      <c r="T23" s="178">
        <v>0.16861193846933148</v>
      </c>
      <c r="U23" s="178">
        <v>0.15941270279432221</v>
      </c>
      <c r="V23" s="178"/>
      <c r="W23" s="178">
        <v>0.13389468432867843</v>
      </c>
      <c r="X23" s="178">
        <v>0.10036184843408757</v>
      </c>
      <c r="Y23" s="178"/>
      <c r="Z23" s="178">
        <v>0.17633158818146052</v>
      </c>
      <c r="AA23" s="178">
        <v>0.15808875581791662</v>
      </c>
      <c r="AB23" s="178">
        <v>0.2114803380857978</v>
      </c>
      <c r="AC23" s="178">
        <v>9.4154851596896016E-2</v>
      </c>
      <c r="AD23" s="178">
        <v>0.15397345438346005</v>
      </c>
      <c r="AE23" s="178">
        <v>8.7954712359957679E-2</v>
      </c>
      <c r="AF23" s="178">
        <v>0.13056398424210328</v>
      </c>
      <c r="AG23" s="178">
        <v>0.10056972316752208</v>
      </c>
      <c r="AH23" s="178">
        <v>0.14837520629056117</v>
      </c>
      <c r="AI23" s="178">
        <v>0.14835329522115659</v>
      </c>
      <c r="AJ23" s="178">
        <v>0.13235676892627532</v>
      </c>
    </row>
    <row r="24" spans="1:36" x14ac:dyDescent="0.45">
      <c r="A24" s="175" t="s">
        <v>30</v>
      </c>
      <c r="B24" s="175" t="s">
        <v>180</v>
      </c>
      <c r="C24" s="175" t="s">
        <v>184</v>
      </c>
      <c r="D24" s="175" t="s">
        <v>182</v>
      </c>
      <c r="E24" s="175" t="s">
        <v>183</v>
      </c>
      <c r="G24" s="178">
        <v>9.7143287421879707E-2</v>
      </c>
      <c r="H24" s="178">
        <v>0.1406342923381001</v>
      </c>
      <c r="I24" s="178">
        <v>0.12429063306482947</v>
      </c>
      <c r="J24" s="178">
        <v>0.11828666339033796</v>
      </c>
      <c r="K24" s="178">
        <v>0.13202138107869557</v>
      </c>
      <c r="L24" s="178">
        <v>8.2792249632008055E-2</v>
      </c>
      <c r="M24" s="178">
        <v>0.12427958296197396</v>
      </c>
      <c r="N24" s="178">
        <v>0.14787279491050048</v>
      </c>
      <c r="O24" s="178">
        <v>0.12640064985006241</v>
      </c>
      <c r="P24" s="178">
        <v>0.11893199485603766</v>
      </c>
      <c r="Q24" s="178">
        <v>0.10428275699960725</v>
      </c>
      <c r="R24" s="178">
        <v>7.3470309567798903E-2</v>
      </c>
      <c r="S24" s="178">
        <v>0.13074474863718707</v>
      </c>
      <c r="T24" s="178">
        <v>8.643181239792086E-2</v>
      </c>
      <c r="U24" s="178">
        <v>0.12173809257202374</v>
      </c>
      <c r="V24" s="178"/>
      <c r="W24" s="178">
        <v>7.1971533817084599E-2</v>
      </c>
      <c r="X24" s="178">
        <v>8.9532386334941844E-2</v>
      </c>
      <c r="Y24" s="178"/>
      <c r="Z24" s="178">
        <v>0.10645997188026865</v>
      </c>
      <c r="AA24" s="178">
        <v>0.13161339428892921</v>
      </c>
      <c r="AB24" s="178">
        <v>0.13441819767302005</v>
      </c>
      <c r="AC24" s="178">
        <v>7.211755966935865E-2</v>
      </c>
      <c r="AD24" s="178">
        <v>8.1277002052409855E-2</v>
      </c>
      <c r="AE24" s="178">
        <v>8.7817850194344363E-2</v>
      </c>
      <c r="AF24" s="178">
        <v>0.14702189331757584</v>
      </c>
      <c r="AG24" s="178">
        <v>9.1199367396733802E-2</v>
      </c>
      <c r="AH24" s="178">
        <v>6.7816427794204423E-2</v>
      </c>
      <c r="AI24" s="178">
        <v>9.0854496222204484E-2</v>
      </c>
      <c r="AJ24" s="178">
        <v>9.7594820266910409E-2</v>
      </c>
    </row>
    <row r="25" spans="1:36" x14ac:dyDescent="0.45">
      <c r="A25" s="175" t="s">
        <v>31</v>
      </c>
      <c r="B25" s="175" t="s">
        <v>180</v>
      </c>
      <c r="C25" s="175" t="s">
        <v>184</v>
      </c>
      <c r="D25" s="175" t="s">
        <v>182</v>
      </c>
      <c r="E25" s="175" t="s">
        <v>183</v>
      </c>
      <c r="G25" s="178">
        <v>2.3498228539126392E-2</v>
      </c>
      <c r="H25" s="178">
        <v>1.1902185757249831E-2</v>
      </c>
      <c r="I25" s="178">
        <v>1.0357552755402488E-2</v>
      </c>
      <c r="J25" s="178">
        <v>1.112350485427693E-2</v>
      </c>
      <c r="K25" s="178">
        <v>8.3138064900743179E-3</v>
      </c>
      <c r="L25" s="178">
        <v>2.9305055081071747E-2</v>
      </c>
      <c r="M25" s="178">
        <v>1.0356631913497885E-2</v>
      </c>
      <c r="N25" s="178">
        <v>1.5508659303257849E-2</v>
      </c>
      <c r="O25" s="178">
        <v>3.0026819751154021E-2</v>
      </c>
      <c r="P25" s="178">
        <v>2.9862190409670378E-2</v>
      </c>
      <c r="Q25" s="178">
        <v>1.2771552695877007E-2</v>
      </c>
      <c r="R25" s="178">
        <v>8.780207832728917E-3</v>
      </c>
      <c r="S25" s="178">
        <v>7.6453658455424229E-3</v>
      </c>
      <c r="T25" s="178">
        <v>2.115539087365919E-2</v>
      </c>
      <c r="U25" s="178">
        <v>1.4492063890392929E-2</v>
      </c>
      <c r="V25" s="178"/>
      <c r="W25" s="178">
        <v>2.1885534516357563E-2</v>
      </c>
      <c r="X25" s="178">
        <v>1.7551887773848918E-2</v>
      </c>
      <c r="Y25" s="178"/>
      <c r="Z25" s="178">
        <v>2.7680272846968026E-2</v>
      </c>
      <c r="AA25" s="178">
        <v>9.1831053747554164E-3</v>
      </c>
      <c r="AB25" s="178">
        <v>1.9225485280527092E-2</v>
      </c>
      <c r="AC25" s="178">
        <v>8.2657484850452313E-3</v>
      </c>
      <c r="AD25" s="178">
        <v>1.7338773011179389E-2</v>
      </c>
      <c r="AE25" s="178">
        <v>1.8806544968478014E-2</v>
      </c>
      <c r="AF25" s="178">
        <v>1.2489360119038622E-2</v>
      </c>
      <c r="AG25" s="178">
        <v>8.8433499624892345E-3</v>
      </c>
      <c r="AH25" s="178">
        <v>2.9482659754918913E-2</v>
      </c>
      <c r="AI25" s="178">
        <v>2.9736509635217644E-2</v>
      </c>
      <c r="AJ25" s="178">
        <v>1.5441894402981686E-2</v>
      </c>
    </row>
    <row r="26" spans="1:36" x14ac:dyDescent="0.45">
      <c r="A26" s="175" t="s">
        <v>23</v>
      </c>
      <c r="B26" s="175" t="s">
        <v>180</v>
      </c>
      <c r="C26" s="175" t="s">
        <v>184</v>
      </c>
      <c r="D26" s="175" t="s">
        <v>182</v>
      </c>
      <c r="E26" s="175" t="s">
        <v>183</v>
      </c>
      <c r="G26" s="178">
        <v>0.16475775623051619</v>
      </c>
      <c r="H26" s="178">
        <v>0.11299656102142992</v>
      </c>
      <c r="I26" s="178">
        <v>0.15024142458385947</v>
      </c>
      <c r="J26" s="178">
        <v>0.16141887651657325</v>
      </c>
      <c r="K26" s="178">
        <v>0.15733427802643468</v>
      </c>
      <c r="L26" s="178">
        <v>0.16809996705498842</v>
      </c>
      <c r="M26" s="178">
        <v>0.1502280673166719</v>
      </c>
      <c r="N26" s="178">
        <v>0.13087804062574424</v>
      </c>
      <c r="O26" s="178">
        <v>0.11165805260741285</v>
      </c>
      <c r="P26" s="178">
        <v>0.12887820002828485</v>
      </c>
      <c r="Q26" s="178">
        <v>0.17962415621742736</v>
      </c>
      <c r="R26" s="178">
        <v>0.25584707092960834</v>
      </c>
      <c r="S26" s="178">
        <v>0.15938784202885833</v>
      </c>
      <c r="T26" s="178">
        <v>0.1639269225230334</v>
      </c>
      <c r="U26" s="178">
        <v>0.13108958267487786</v>
      </c>
      <c r="V26" s="178"/>
      <c r="W26" s="178">
        <v>0.18720253173995935</v>
      </c>
      <c r="X26" s="178">
        <v>0.19423780424692244</v>
      </c>
      <c r="Y26" s="178"/>
      <c r="Z26" s="178">
        <v>0.13213087415221755</v>
      </c>
      <c r="AA26" s="178">
        <v>0.15618069775480145</v>
      </c>
      <c r="AB26" s="178">
        <v>9.2648554376638048E-2</v>
      </c>
      <c r="AC26" s="178">
        <v>0.22822234170651992</v>
      </c>
      <c r="AD26" s="178">
        <v>0.16241215417397051</v>
      </c>
      <c r="AE26" s="178">
        <v>0.21307887875923193</v>
      </c>
      <c r="AF26" s="178">
        <v>0.14563727835510229</v>
      </c>
      <c r="AG26" s="178">
        <v>0.20242356445830637</v>
      </c>
      <c r="AH26" s="178">
        <v>0.21137403191623824</v>
      </c>
      <c r="AI26" s="178">
        <v>0.15780280202955529</v>
      </c>
      <c r="AJ26" s="178">
        <v>0.16976462305953696</v>
      </c>
    </row>
    <row r="27" spans="1:36" x14ac:dyDescent="0.45">
      <c r="A27" s="175" t="s">
        <v>24</v>
      </c>
      <c r="B27" s="175" t="s">
        <v>180</v>
      </c>
      <c r="C27" s="175" t="s">
        <v>184</v>
      </c>
      <c r="D27" s="175" t="s">
        <v>182</v>
      </c>
      <c r="E27" s="175" t="s">
        <v>183</v>
      </c>
      <c r="G27" s="178">
        <v>0.1195229547191191</v>
      </c>
      <c r="H27" s="178">
        <v>0.21960439461287076</v>
      </c>
      <c r="I27" s="178">
        <v>0.16389973590966581</v>
      </c>
      <c r="J27" s="178">
        <v>0.13377079382133808</v>
      </c>
      <c r="K27" s="178">
        <v>0.16488179081973972</v>
      </c>
      <c r="L27" s="178">
        <v>9.4267762861368107E-2</v>
      </c>
      <c r="M27" s="178">
        <v>0.16388516434546088</v>
      </c>
      <c r="N27" s="178">
        <v>0.14007510465338888</v>
      </c>
      <c r="O27" s="178">
        <v>0.11989181699761405</v>
      </c>
      <c r="P27" s="178">
        <v>9.9883265609410979E-2</v>
      </c>
      <c r="Q27" s="178">
        <v>0.13860155890760892</v>
      </c>
      <c r="R27" s="178">
        <v>0.10489521548096677</v>
      </c>
      <c r="S27" s="178">
        <v>0.18054887743781853</v>
      </c>
      <c r="T27" s="178">
        <v>8.7630483688574679E-2</v>
      </c>
      <c r="U27" s="178">
        <v>0.12836272383664199</v>
      </c>
      <c r="V27" s="178"/>
      <c r="W27" s="178">
        <v>8.940462593805118E-2</v>
      </c>
      <c r="X27" s="178">
        <v>9.8383274285253119E-2</v>
      </c>
      <c r="Y27" s="178"/>
      <c r="Z27" s="178">
        <v>0.10291808266492321</v>
      </c>
      <c r="AA27" s="178">
        <v>0.16160140217063354</v>
      </c>
      <c r="AB27" s="178">
        <v>0.10107115022905977</v>
      </c>
      <c r="AC27" s="178">
        <v>0.18994411970500866</v>
      </c>
      <c r="AD27" s="178">
        <v>9.904486558784191E-2</v>
      </c>
      <c r="AE27" s="178">
        <v>0.12151887124546884</v>
      </c>
      <c r="AF27" s="178">
        <v>0.17290180661705704</v>
      </c>
      <c r="AG27" s="178">
        <v>0.18652990845673117</v>
      </c>
      <c r="AH27" s="178">
        <v>7.5388521589979399E-2</v>
      </c>
      <c r="AI27" s="178">
        <v>0.10049024251109691</v>
      </c>
      <c r="AJ27" s="178">
        <v>9.1077054824092216E-2</v>
      </c>
    </row>
    <row r="28" spans="1:36" x14ac:dyDescent="0.45">
      <c r="A28" s="175" t="s">
        <v>25</v>
      </c>
      <c r="B28" s="175" t="s">
        <v>180</v>
      </c>
      <c r="C28" s="175" t="s">
        <v>184</v>
      </c>
      <c r="D28" s="175" t="s">
        <v>182</v>
      </c>
      <c r="E28" s="175" t="s">
        <v>183</v>
      </c>
      <c r="G28" s="178">
        <v>2.4261311695746579E-2</v>
      </c>
      <c r="H28" s="178">
        <v>1.8806467408411034E-2</v>
      </c>
      <c r="I28" s="178">
        <v>2.3966653331904668E-2</v>
      </c>
      <c r="J28" s="178">
        <v>1.2835760108530441E-2</v>
      </c>
      <c r="K28" s="178">
        <v>1.1071677822646045E-2</v>
      </c>
      <c r="L28" s="178">
        <v>2.7418162370379744E-2</v>
      </c>
      <c r="M28" s="178">
        <v>2.468846617306614E-2</v>
      </c>
      <c r="N28" s="178">
        <v>1.1898003693249495E-2</v>
      </c>
      <c r="O28" s="178">
        <v>2.0728312124607337E-2</v>
      </c>
      <c r="P28" s="178">
        <v>1.9700623648564116E-2</v>
      </c>
      <c r="Q28" s="178">
        <v>1.7591546372862331E-2</v>
      </c>
      <c r="R28" s="178">
        <v>1.5684447235242403E-2</v>
      </c>
      <c r="S28" s="178">
        <v>9.6488704251219189E-3</v>
      </c>
      <c r="T28" s="178">
        <v>2.7102572727335197E-2</v>
      </c>
      <c r="U28" s="178">
        <v>1.1917234788625242E-2</v>
      </c>
      <c r="V28" s="178"/>
      <c r="W28" s="178">
        <v>2.6996433159134001E-2</v>
      </c>
      <c r="X28" s="178">
        <v>2.4526365599722041E-2</v>
      </c>
      <c r="Y28" s="178"/>
      <c r="Z28" s="178">
        <v>2.070499864128331E-2</v>
      </c>
      <c r="AA28" s="178">
        <v>1.1086643198462946E-2</v>
      </c>
      <c r="AB28" s="178">
        <v>8.4225958524216504E-3</v>
      </c>
      <c r="AC28" s="178">
        <v>2.1041269087992608E-2</v>
      </c>
      <c r="AD28" s="178">
        <v>2.9435943954685316E-2</v>
      </c>
      <c r="AE28" s="178">
        <v>2.9068006996705382E-2</v>
      </c>
      <c r="AF28" s="178">
        <v>1.443483721383821E-2</v>
      </c>
      <c r="AG28" s="178">
        <v>1.8701494367131522E-2</v>
      </c>
      <c r="AH28" s="178">
        <v>3.6101398210104191E-2</v>
      </c>
      <c r="AI28" s="178">
        <v>2.5858183561106779E-2</v>
      </c>
      <c r="AJ28" s="178">
        <v>1.1381702726803718E-2</v>
      </c>
    </row>
    <row r="29" spans="1:36" x14ac:dyDescent="0.45">
      <c r="A29" s="175" t="s">
        <v>32</v>
      </c>
      <c r="B29" s="175" t="s">
        <v>180</v>
      </c>
      <c r="C29" s="175" t="s">
        <v>185</v>
      </c>
      <c r="D29" s="175" t="s">
        <v>182</v>
      </c>
      <c r="E29" s="175" t="s">
        <v>183</v>
      </c>
      <c r="G29" s="178">
        <v>9.7249522553150738E-2</v>
      </c>
      <c r="H29" s="178">
        <v>9.6689497716894779E-2</v>
      </c>
      <c r="I29" s="178">
        <v>9.6682303064744401E-2</v>
      </c>
      <c r="J29" s="178">
        <v>9.5422004340965275E-2</v>
      </c>
      <c r="K29" s="178">
        <v>9.6689497716894932E-2</v>
      </c>
      <c r="L29" s="178">
        <v>9.6891988109773328E-2</v>
      </c>
      <c r="M29" s="178">
        <v>9.6955111430777591E-2</v>
      </c>
      <c r="N29" s="178">
        <v>9.6689497716894876E-2</v>
      </c>
      <c r="O29" s="178">
        <v>9.6849412029473045E-2</v>
      </c>
      <c r="P29" s="178">
        <v>9.682298808598587E-2</v>
      </c>
      <c r="Q29" s="178">
        <v>9.6592511213367482E-2</v>
      </c>
      <c r="R29" s="178">
        <v>9.698426814113556E-2</v>
      </c>
      <c r="S29" s="178">
        <v>9.6689497716895029E-2</v>
      </c>
      <c r="T29" s="178">
        <v>9.6898011036148382E-2</v>
      </c>
      <c r="U29" s="178">
        <v>9.6689497716894876E-2</v>
      </c>
      <c r="V29" s="178">
        <v>9.6689497716894612E-2</v>
      </c>
      <c r="W29" s="178">
        <v>0.10502067308236612</v>
      </c>
      <c r="X29" s="178">
        <v>9.6827305210340289E-2</v>
      </c>
      <c r="Y29" s="178"/>
      <c r="Z29" s="178">
        <v>9.6689497716895015E-2</v>
      </c>
      <c r="AA29" s="178">
        <v>9.5276284273989931E-2</v>
      </c>
      <c r="AB29" s="178">
        <v>9.65496162692661E-2</v>
      </c>
      <c r="AC29" s="178">
        <v>9.686676853388472E-2</v>
      </c>
      <c r="AD29" s="178">
        <v>9.6484304515551692E-2</v>
      </c>
      <c r="AE29" s="178">
        <v>9.6689497716894918E-2</v>
      </c>
      <c r="AF29" s="178">
        <v>9.6689497716894682E-2</v>
      </c>
      <c r="AG29" s="178">
        <v>9.6689497716895084E-2</v>
      </c>
      <c r="AH29" s="178">
        <v>0.10184541441010049</v>
      </c>
      <c r="AI29" s="178">
        <v>9.6675072043138632E-2</v>
      </c>
      <c r="AJ29" s="178">
        <v>9.9211348955390202E-2</v>
      </c>
    </row>
    <row r="30" spans="1:36" x14ac:dyDescent="0.45">
      <c r="A30" s="175" t="s">
        <v>33</v>
      </c>
      <c r="B30" s="175" t="s">
        <v>180</v>
      </c>
      <c r="C30" s="175" t="s">
        <v>185</v>
      </c>
      <c r="D30" s="175" t="s">
        <v>182</v>
      </c>
      <c r="E30" s="175" t="s">
        <v>183</v>
      </c>
      <c r="G30" s="178">
        <v>0.11072244527058848</v>
      </c>
      <c r="H30" s="178">
        <v>0.1054794520547951</v>
      </c>
      <c r="I30" s="178">
        <v>0.10547160334335781</v>
      </c>
      <c r="J30" s="178">
        <v>0.10409673200832628</v>
      </c>
      <c r="K30" s="178">
        <v>0.10547945205479514</v>
      </c>
      <c r="L30" s="178">
        <v>0.10570035066520786</v>
      </c>
      <c r="M30" s="178">
        <v>0.10576921246993962</v>
      </c>
      <c r="N30" s="178">
        <v>0.10547945205479484</v>
      </c>
      <c r="O30" s="178">
        <v>0.10565390403215284</v>
      </c>
      <c r="P30" s="178">
        <v>0.10556834524226479</v>
      </c>
      <c r="Q30" s="178">
        <v>7.4374185101540882E-2</v>
      </c>
      <c r="R30" s="178">
        <v>0.10580101979033027</v>
      </c>
      <c r="S30" s="178">
        <v>0.10547945205479504</v>
      </c>
      <c r="T30" s="178">
        <v>0.10570692113034434</v>
      </c>
      <c r="U30" s="178">
        <v>0.10547945205479495</v>
      </c>
      <c r="V30" s="178">
        <v>0.10547945205479475</v>
      </c>
      <c r="W30" s="178">
        <v>0.10743372261988267</v>
      </c>
      <c r="X30" s="178">
        <v>0.10562978750219117</v>
      </c>
      <c r="Y30" s="178"/>
      <c r="Z30" s="178">
        <v>0.10547945205479499</v>
      </c>
      <c r="AA30" s="178">
        <v>0.10393776466253474</v>
      </c>
      <c r="AB30" s="178">
        <v>0.10532685411192753</v>
      </c>
      <c r="AC30" s="178">
        <v>0.10567283840060161</v>
      </c>
      <c r="AD30" s="178">
        <v>0.10525560492605718</v>
      </c>
      <c r="AE30" s="178">
        <v>0.10547945205479509</v>
      </c>
      <c r="AF30" s="178">
        <v>0.1054794520547948</v>
      </c>
      <c r="AG30" s="178">
        <v>0.10547945205479514</v>
      </c>
      <c r="AH30" s="178">
        <v>9.792694461807383E-2</v>
      </c>
      <c r="AI30" s="178">
        <v>0.10546371495615164</v>
      </c>
      <c r="AJ30" s="178">
        <v>0.10130250049901596</v>
      </c>
    </row>
    <row r="31" spans="1:36" x14ac:dyDescent="0.45">
      <c r="A31" s="175" t="s">
        <v>34</v>
      </c>
      <c r="B31" s="175" t="s">
        <v>180</v>
      </c>
      <c r="C31" s="175" t="s">
        <v>185</v>
      </c>
      <c r="D31" s="175" t="s">
        <v>182</v>
      </c>
      <c r="E31" s="175" t="s">
        <v>183</v>
      </c>
      <c r="G31" s="178">
        <v>8.6325581622822504E-3</v>
      </c>
      <c r="H31" s="178">
        <v>8.7899543378995113E-3</v>
      </c>
      <c r="I31" s="178">
        <v>8.7893002786131012E-3</v>
      </c>
      <c r="J31" s="178">
        <v>8.6747276673604778E-3</v>
      </c>
      <c r="K31" s="178">
        <v>8.7899543378995287E-3</v>
      </c>
      <c r="L31" s="178">
        <v>8.8083625554339299E-3</v>
      </c>
      <c r="M31" s="178">
        <v>8.8141010391615954E-3</v>
      </c>
      <c r="N31" s="178">
        <v>8.7899543378995425E-3</v>
      </c>
      <c r="O31" s="178">
        <v>8.8044920026793642E-3</v>
      </c>
      <c r="P31" s="178">
        <v>8.7453571562784663E-3</v>
      </c>
      <c r="Q31" s="178">
        <v>9.0714619765485689E-3</v>
      </c>
      <c r="R31" s="178">
        <v>8.8167516491933374E-3</v>
      </c>
      <c r="S31" s="178">
        <v>8.7899543378995391E-3</v>
      </c>
      <c r="T31" s="178">
        <v>8.8089100941952988E-3</v>
      </c>
      <c r="U31" s="178">
        <v>8.7899543378995304E-3</v>
      </c>
      <c r="V31" s="178">
        <v>8.7899543378995408E-3</v>
      </c>
      <c r="W31" s="178">
        <v>9.3684770263836974E-3</v>
      </c>
      <c r="X31" s="178">
        <v>8.802482291849021E-3</v>
      </c>
      <c r="Y31" s="178"/>
      <c r="Z31" s="178">
        <v>8.7899543378995408E-3</v>
      </c>
      <c r="AA31" s="178">
        <v>8.6614803885445152E-3</v>
      </c>
      <c r="AB31" s="178">
        <v>8.7772378426605371E-3</v>
      </c>
      <c r="AC31" s="178">
        <v>8.8060698667167831E-3</v>
      </c>
      <c r="AD31" s="178">
        <v>8.7713004105046816E-3</v>
      </c>
      <c r="AE31" s="178">
        <v>8.7899543378995339E-3</v>
      </c>
      <c r="AF31" s="178">
        <v>8.7899543378995044E-3</v>
      </c>
      <c r="AG31" s="178">
        <v>8.7899543378995477E-3</v>
      </c>
      <c r="AH31" s="178">
        <v>1.1186545081414836E-2</v>
      </c>
      <c r="AI31" s="178">
        <v>8.788642913012604E-3</v>
      </c>
      <c r="AJ31" s="178">
        <v>1.0015508946085884E-2</v>
      </c>
    </row>
    <row r="32" spans="1:36" x14ac:dyDescent="0.45">
      <c r="A32" s="175" t="s">
        <v>26</v>
      </c>
      <c r="B32" s="175" t="s">
        <v>180</v>
      </c>
      <c r="C32" s="175" t="s">
        <v>185</v>
      </c>
      <c r="D32" s="175" t="s">
        <v>182</v>
      </c>
      <c r="E32" s="175" t="s">
        <v>183</v>
      </c>
      <c r="G32" s="178">
        <v>9.4958139785104784E-2</v>
      </c>
      <c r="H32" s="178">
        <v>9.6689497716894779E-2</v>
      </c>
      <c r="I32" s="178">
        <v>9.6632335713023779E-2</v>
      </c>
      <c r="J32" s="178">
        <v>0.1016732940088574</v>
      </c>
      <c r="K32" s="178">
        <v>9.6689497716894932E-2</v>
      </c>
      <c r="L32" s="178">
        <v>9.6431058849513446E-2</v>
      </c>
      <c r="M32" s="178">
        <v>9.6358921237134187E-2</v>
      </c>
      <c r="N32" s="178">
        <v>9.6689497716894876E-2</v>
      </c>
      <c r="O32" s="178">
        <v>9.5132313060747972E-2</v>
      </c>
      <c r="P32" s="178">
        <v>9.6853430006323613E-2</v>
      </c>
      <c r="Q32" s="178">
        <v>9.9070107841415414E-2</v>
      </c>
      <c r="R32" s="178">
        <v>9.6899501136019972E-2</v>
      </c>
      <c r="S32" s="178">
        <v>9.6689497716895029E-2</v>
      </c>
      <c r="T32" s="178">
        <v>9.6858723279911255E-2</v>
      </c>
      <c r="U32" s="178">
        <v>9.6689497716894876E-2</v>
      </c>
      <c r="V32" s="178">
        <v>9.6689497716894612E-2</v>
      </c>
      <c r="W32" s="178">
        <v>0.10524994136570688</v>
      </c>
      <c r="X32" s="178">
        <v>9.6592738955398535E-2</v>
      </c>
      <c r="Y32" s="178"/>
      <c r="Z32" s="178">
        <v>9.6689497716895015E-2</v>
      </c>
      <c r="AA32" s="178">
        <v>9.5276284273989931E-2</v>
      </c>
      <c r="AB32" s="178">
        <v>9.6395335260851714E-2</v>
      </c>
      <c r="AC32" s="178">
        <v>9.686676853388472E-2</v>
      </c>
      <c r="AD32" s="178">
        <v>9.6484304515551692E-2</v>
      </c>
      <c r="AE32" s="178">
        <v>9.6689497716894918E-2</v>
      </c>
      <c r="AF32" s="178">
        <v>9.6689497716894807E-2</v>
      </c>
      <c r="AG32" s="178">
        <v>9.6689497716895084E-2</v>
      </c>
      <c r="AH32" s="178">
        <v>0.10184541441010049</v>
      </c>
      <c r="AI32" s="178">
        <v>9.6675072043138854E-2</v>
      </c>
      <c r="AJ32" s="178">
        <v>9.899127458290119E-2</v>
      </c>
    </row>
    <row r="33" spans="1:36" x14ac:dyDescent="0.45">
      <c r="A33" s="175" t="s">
        <v>27</v>
      </c>
      <c r="B33" s="175" t="s">
        <v>180</v>
      </c>
      <c r="C33" s="175" t="s">
        <v>185</v>
      </c>
      <c r="D33" s="175" t="s">
        <v>182</v>
      </c>
      <c r="E33" s="175" t="s">
        <v>183</v>
      </c>
      <c r="G33" s="178">
        <v>0.10585878642440621</v>
      </c>
      <c r="H33" s="178">
        <v>0.10547945205479442</v>
      </c>
      <c r="I33" s="178">
        <v>0.10541709350511751</v>
      </c>
      <c r="J33" s="178">
        <v>0.11091632073693601</v>
      </c>
      <c r="K33" s="178">
        <v>0.10547945205479514</v>
      </c>
      <c r="L33" s="178">
        <v>0.10519751874492429</v>
      </c>
      <c r="M33" s="178">
        <v>0.10511882316778347</v>
      </c>
      <c r="N33" s="178">
        <v>0.10547945205479484</v>
      </c>
      <c r="O33" s="178">
        <v>0.10378070515718028</v>
      </c>
      <c r="P33" s="178">
        <v>0.10559878716260254</v>
      </c>
      <c r="Q33" s="178">
        <v>7.780358393365655E-2</v>
      </c>
      <c r="R33" s="178">
        <v>0.10570854669384047</v>
      </c>
      <c r="S33" s="178">
        <v>0.10547945205479504</v>
      </c>
      <c r="T33" s="178">
        <v>0.10566406175990369</v>
      </c>
      <c r="U33" s="178">
        <v>0.1054794520547947</v>
      </c>
      <c r="V33" s="178">
        <v>0.10547945205479475</v>
      </c>
      <c r="W33" s="178">
        <v>0.10768383347443612</v>
      </c>
      <c r="X33" s="178">
        <v>0.10537389704225332</v>
      </c>
      <c r="Y33" s="178"/>
      <c r="Z33" s="178">
        <v>0.10547945205479499</v>
      </c>
      <c r="AA33" s="178">
        <v>0.10393776466253474</v>
      </c>
      <c r="AB33" s="178">
        <v>0.10515854755729334</v>
      </c>
      <c r="AC33" s="178">
        <v>0.10567283840060161</v>
      </c>
      <c r="AD33" s="178">
        <v>0.10525560492605718</v>
      </c>
      <c r="AE33" s="178">
        <v>0.10547945205479491</v>
      </c>
      <c r="AF33" s="178">
        <v>0.1054794520547948</v>
      </c>
      <c r="AG33" s="178">
        <v>0.10547945205479514</v>
      </c>
      <c r="AH33" s="178">
        <v>9.7926944618073386E-2</v>
      </c>
      <c r="AI33" s="178">
        <v>0.10546371495615164</v>
      </c>
      <c r="AJ33" s="178">
        <v>0.10105864570693505</v>
      </c>
    </row>
    <row r="34" spans="1:36" x14ac:dyDescent="0.45">
      <c r="A34" s="175" t="s">
        <v>28</v>
      </c>
      <c r="B34" s="175" t="s">
        <v>180</v>
      </c>
      <c r="C34" s="175" t="s">
        <v>185</v>
      </c>
      <c r="D34" s="175" t="s">
        <v>182</v>
      </c>
      <c r="E34" s="175" t="s">
        <v>183</v>
      </c>
      <c r="G34" s="178">
        <v>8.6325581622822504E-3</v>
      </c>
      <c r="H34" s="178">
        <v>8.7899543378995113E-3</v>
      </c>
      <c r="I34" s="178">
        <v>8.7847577920930654E-3</v>
      </c>
      <c r="J34" s="178">
        <v>9.2430267280779587E-3</v>
      </c>
      <c r="K34" s="178">
        <v>8.7899543378995287E-3</v>
      </c>
      <c r="L34" s="178">
        <v>8.7664598954103091E-3</v>
      </c>
      <c r="M34" s="178">
        <v>8.7599019306484893E-3</v>
      </c>
      <c r="N34" s="178">
        <v>8.7899543378995165E-3</v>
      </c>
      <c r="O34" s="178">
        <v>8.6483920964316435E-3</v>
      </c>
      <c r="P34" s="178">
        <v>8.7453571562784663E-3</v>
      </c>
      <c r="Q34" s="178">
        <v>9.305880072045138E-3</v>
      </c>
      <c r="R34" s="178">
        <v>8.8090455578192003E-3</v>
      </c>
      <c r="S34" s="178">
        <v>8.7899543378995391E-3</v>
      </c>
      <c r="T34" s="178">
        <v>8.8053384799919691E-3</v>
      </c>
      <c r="U34" s="178">
        <v>8.7899543378998427E-3</v>
      </c>
      <c r="V34" s="178">
        <v>8.7899543378995408E-3</v>
      </c>
      <c r="W34" s="178">
        <v>9.3893195975964846E-3</v>
      </c>
      <c r="X34" s="178">
        <v>8.7811580868544566E-3</v>
      </c>
      <c r="Y34" s="178"/>
      <c r="Z34" s="178">
        <v>8.7899543378995408E-3</v>
      </c>
      <c r="AA34" s="178">
        <v>1.3867666882325764E-2</v>
      </c>
      <c r="AB34" s="178">
        <v>8.7632122964410759E-3</v>
      </c>
      <c r="AC34" s="178">
        <v>8.8060698667167311E-3</v>
      </c>
      <c r="AD34" s="178">
        <v>8.7713004105046816E-3</v>
      </c>
      <c r="AE34" s="178">
        <v>8.7899543378995339E-3</v>
      </c>
      <c r="AF34" s="178">
        <v>8.7899543378995183E-3</v>
      </c>
      <c r="AG34" s="178">
        <v>8.7899543378995477E-3</v>
      </c>
      <c r="AH34" s="178">
        <v>1.1186545081414836E-2</v>
      </c>
      <c r="AI34" s="178">
        <v>8.7886429130126266E-3</v>
      </c>
      <c r="AJ34" s="178">
        <v>9.9955021849505322E-3</v>
      </c>
    </row>
    <row r="35" spans="1:36" x14ac:dyDescent="0.45">
      <c r="A35" s="175" t="s">
        <v>29</v>
      </c>
      <c r="B35" s="175" t="s">
        <v>180</v>
      </c>
      <c r="C35" s="175" t="s">
        <v>185</v>
      </c>
      <c r="D35" s="175" t="s">
        <v>182</v>
      </c>
      <c r="E35" s="175" t="s">
        <v>183</v>
      </c>
      <c r="G35" s="178">
        <v>0.11222325610966923</v>
      </c>
      <c r="H35" s="178">
        <v>0.11426940639269408</v>
      </c>
      <c r="I35" s="178">
        <v>0.1142623089379446</v>
      </c>
      <c r="J35" s="178">
        <v>0.112665389048374</v>
      </c>
      <c r="K35" s="178">
        <v>0.11426940639269363</v>
      </c>
      <c r="L35" s="178">
        <v>0.1139652940368385</v>
      </c>
      <c r="M35" s="178">
        <v>0.11392042570836526</v>
      </c>
      <c r="N35" s="178">
        <v>0.11426940639269381</v>
      </c>
      <c r="O35" s="178">
        <v>0.11526034208296929</v>
      </c>
      <c r="P35" s="178">
        <v>0.11442278594641954</v>
      </c>
      <c r="Q35" s="178">
        <v>9.8067744164598014E-2</v>
      </c>
      <c r="R35" s="178">
        <v>0.11461777143952373</v>
      </c>
      <c r="S35" s="178">
        <v>0.11426940639269396</v>
      </c>
      <c r="T35" s="178">
        <v>0.11449515689453438</v>
      </c>
      <c r="U35" s="178">
        <v>0.11426940639269399</v>
      </c>
      <c r="V35" s="178">
        <v>0.11426940639269396</v>
      </c>
      <c r="W35" s="178">
        <v>0.11426130966234853</v>
      </c>
      <c r="X35" s="178">
        <v>0.11512388002142063</v>
      </c>
      <c r="Y35" s="178"/>
      <c r="Z35" s="178">
        <v>0.11426940639269394</v>
      </c>
      <c r="AA35" s="178">
        <v>0.11259924505107882</v>
      </c>
      <c r="AB35" s="178">
        <v>0.11445660068290395</v>
      </c>
      <c r="AC35" s="178">
        <v>0.11447890826731796</v>
      </c>
      <c r="AD35" s="178">
        <v>0.11452766564019963</v>
      </c>
      <c r="AE35" s="178">
        <v>0.11426940639269391</v>
      </c>
      <c r="AF35" s="178">
        <v>0.11426940639269516</v>
      </c>
      <c r="AG35" s="178">
        <v>0.11426940639269427</v>
      </c>
      <c r="AH35" s="178">
        <v>0.11673994224628351</v>
      </c>
      <c r="AI35" s="178">
        <v>0.11425235786916359</v>
      </c>
      <c r="AJ35" s="178">
        <v>0.11589315169894257</v>
      </c>
    </row>
    <row r="36" spans="1:36" x14ac:dyDescent="0.45">
      <c r="A36" s="175" t="s">
        <v>30</v>
      </c>
      <c r="B36" s="175" t="s">
        <v>180</v>
      </c>
      <c r="C36" s="175" t="s">
        <v>185</v>
      </c>
      <c r="D36" s="175" t="s">
        <v>182</v>
      </c>
      <c r="E36" s="175" t="s">
        <v>183</v>
      </c>
      <c r="G36" s="178">
        <v>0.12510583850157031</v>
      </c>
      <c r="H36" s="178">
        <v>0.12465753424657455</v>
      </c>
      <c r="I36" s="178">
        <v>0.12464979156866662</v>
      </c>
      <c r="J36" s="178">
        <v>0.12290769714368052</v>
      </c>
      <c r="K36" s="178">
        <v>0.12465753424657498</v>
      </c>
      <c r="L36" s="178">
        <v>0.12432577531291425</v>
      </c>
      <c r="M36" s="178">
        <v>0.12427682804548928</v>
      </c>
      <c r="N36" s="178">
        <v>0.12465753424657544</v>
      </c>
      <c r="O36" s="178">
        <v>0.12573855499960257</v>
      </c>
      <c r="P36" s="178">
        <v>0.12475820804020304</v>
      </c>
      <c r="Q36" s="178">
        <v>8.0085245843533381E-2</v>
      </c>
      <c r="R36" s="178">
        <v>0.12503756884311648</v>
      </c>
      <c r="S36" s="178">
        <v>0.12465753424657489</v>
      </c>
      <c r="T36" s="178">
        <v>0.12490380752130989</v>
      </c>
      <c r="U36" s="178">
        <v>0.12465753424657469</v>
      </c>
      <c r="V36" s="178">
        <v>0.12465753424657479</v>
      </c>
      <c r="W36" s="178">
        <v>0.1253044026804187</v>
      </c>
      <c r="X36" s="178">
        <v>0.12558968729609429</v>
      </c>
      <c r="Y36" s="178"/>
      <c r="Z36" s="178">
        <v>0.1246575342465743</v>
      </c>
      <c r="AA36" s="178">
        <v>0.12283554005572188</v>
      </c>
      <c r="AB36" s="178">
        <v>0.1248617461995314</v>
      </c>
      <c r="AC36" s="178">
        <v>0.12488608174616476</v>
      </c>
      <c r="AD36" s="178">
        <v>0.12493927160749028</v>
      </c>
      <c r="AE36" s="178">
        <v>0.12465753424657505</v>
      </c>
      <c r="AF36" s="178">
        <v>0.12465753424657525</v>
      </c>
      <c r="AG36" s="178">
        <v>0.12465753424657509</v>
      </c>
      <c r="AH36" s="178">
        <v>0.11935466387792125</v>
      </c>
      <c r="AI36" s="178">
        <v>0.12463893585726948</v>
      </c>
      <c r="AJ36" s="178">
        <v>0.12212393716156943</v>
      </c>
    </row>
    <row r="37" spans="1:36" x14ac:dyDescent="0.45">
      <c r="A37" s="175" t="s">
        <v>31</v>
      </c>
      <c r="B37" s="175" t="s">
        <v>180</v>
      </c>
      <c r="C37" s="175" t="s">
        <v>185</v>
      </c>
      <c r="D37" s="175" t="s">
        <v>182</v>
      </c>
      <c r="E37" s="175" t="s">
        <v>183</v>
      </c>
      <c r="G37" s="178">
        <v>1.0202114191788134E-2</v>
      </c>
      <c r="H37" s="178">
        <v>1.0388127853881293E-2</v>
      </c>
      <c r="I37" s="178">
        <v>1.0387482630722257E-2</v>
      </c>
      <c r="J37" s="178">
        <v>1.0242308095306765E-2</v>
      </c>
      <c r="K37" s="178">
        <v>1.0388127853881286E-2</v>
      </c>
      <c r="L37" s="178">
        <v>1.036048127607625E-2</v>
      </c>
      <c r="M37" s="178">
        <v>1.0356402337124147E-2</v>
      </c>
      <c r="N37" s="178">
        <v>1.0388127853881293E-2</v>
      </c>
      <c r="O37" s="178">
        <v>1.04782129166336E-2</v>
      </c>
      <c r="P37" s="178">
        <v>1.0335422093783657E-2</v>
      </c>
      <c r="Q37" s="178">
        <v>9.2504136212859522E-3</v>
      </c>
      <c r="R37" s="178">
        <v>1.0419797403593098E-2</v>
      </c>
      <c r="S37" s="178">
        <v>1.0388127853881397E-2</v>
      </c>
      <c r="T37" s="178">
        <v>1.0408650626775887E-2</v>
      </c>
      <c r="U37" s="178">
        <v>1.0388127853881303E-2</v>
      </c>
      <c r="V37" s="178">
        <v>1.0388127853881272E-2</v>
      </c>
      <c r="W37" s="178">
        <v>1.0547229923797589E-2</v>
      </c>
      <c r="X37" s="178">
        <v>1.0465807274674619E-2</v>
      </c>
      <c r="Y37" s="178"/>
      <c r="Z37" s="178">
        <v>1.0388127853881289E-2</v>
      </c>
      <c r="AA37" s="178">
        <v>1.9010402744927674E-2</v>
      </c>
      <c r="AB37" s="178">
        <v>1.0405145516627651E-2</v>
      </c>
      <c r="AC37" s="178">
        <v>1.0407173478847117E-2</v>
      </c>
      <c r="AD37" s="178">
        <v>1.041160596729096E-2</v>
      </c>
      <c r="AE37" s="178">
        <v>1.0388127853881279E-2</v>
      </c>
      <c r="AF37" s="178">
        <v>1.0388127853881282E-2</v>
      </c>
      <c r="AG37" s="178">
        <v>1.0388127853881298E-2</v>
      </c>
      <c r="AH37" s="178">
        <v>1.3220462368944832E-2</v>
      </c>
      <c r="AI37" s="178">
        <v>1.0386577988105812E-2</v>
      </c>
      <c r="AJ37" s="178">
        <v>1.18822229905139E-2</v>
      </c>
    </row>
    <row r="38" spans="1:36" x14ac:dyDescent="0.45">
      <c r="A38" s="175" t="s">
        <v>23</v>
      </c>
      <c r="B38" s="175" t="s">
        <v>180</v>
      </c>
      <c r="C38" s="175" t="s">
        <v>185</v>
      </c>
      <c r="D38" s="175" t="s">
        <v>182</v>
      </c>
      <c r="E38" s="175" t="s">
        <v>183</v>
      </c>
      <c r="G38" s="178">
        <v>0.1479867113534101</v>
      </c>
      <c r="H38" s="178">
        <v>0.15068493150684889</v>
      </c>
      <c r="I38" s="178">
        <v>0.14989124345154084</v>
      </c>
      <c r="J38" s="178">
        <v>0.14857264593513647</v>
      </c>
      <c r="K38" s="178">
        <v>0.15068493150684889</v>
      </c>
      <c r="L38" s="178">
        <v>0.15104499233720708</v>
      </c>
      <c r="M38" s="178">
        <v>0.15109887495705568</v>
      </c>
      <c r="N38" s="178">
        <v>0.15068493150684881</v>
      </c>
      <c r="O38" s="178">
        <v>0.15109126616014246</v>
      </c>
      <c r="P38" s="178">
        <v>0.15044553151917014</v>
      </c>
      <c r="Q38" s="178">
        <v>0.16375039150334925</v>
      </c>
      <c r="R38" s="178">
        <v>0.14983179261665416</v>
      </c>
      <c r="S38" s="178">
        <v>0.15068493150684895</v>
      </c>
      <c r="T38" s="178">
        <v>0.1500814421227378</v>
      </c>
      <c r="U38" s="178">
        <v>0.15068493150684878</v>
      </c>
      <c r="V38" s="178">
        <v>0.15068493150684859</v>
      </c>
      <c r="W38" s="178">
        <v>0.1461358543175548</v>
      </c>
      <c r="X38" s="178">
        <v>0.14978940914617395</v>
      </c>
      <c r="Y38" s="178"/>
      <c r="Z38" s="178">
        <v>0.15068493150684847</v>
      </c>
      <c r="AA38" s="178">
        <v>0.14848252094647707</v>
      </c>
      <c r="AB38" s="178">
        <v>0.15093178112031264</v>
      </c>
      <c r="AC38" s="178">
        <v>0.14934212677054187</v>
      </c>
      <c r="AD38" s="178">
        <v>0.15083705866202873</v>
      </c>
      <c r="AE38" s="178">
        <v>0.15068493150684895</v>
      </c>
      <c r="AF38" s="178">
        <v>0.15068493150684828</v>
      </c>
      <c r="AG38" s="178">
        <v>0.15068493150684933</v>
      </c>
      <c r="AH38" s="178">
        <v>0.1615899438764774</v>
      </c>
      <c r="AI38" s="178">
        <v>0.15073083137789214</v>
      </c>
      <c r="AJ38" s="178">
        <v>0.15670847686596001</v>
      </c>
    </row>
    <row r="39" spans="1:36" x14ac:dyDescent="0.45">
      <c r="A39" s="175" t="s">
        <v>24</v>
      </c>
      <c r="B39" s="175" t="s">
        <v>180</v>
      </c>
      <c r="C39" s="175" t="s">
        <v>185</v>
      </c>
      <c r="D39" s="175" t="s">
        <v>182</v>
      </c>
      <c r="E39" s="175" t="s">
        <v>183</v>
      </c>
      <c r="G39" s="178">
        <v>0.1649747320899829</v>
      </c>
      <c r="H39" s="178">
        <v>0.16438356164383597</v>
      </c>
      <c r="I39" s="178">
        <v>0.16351772012895435</v>
      </c>
      <c r="J39" s="178">
        <v>0.16207925011105748</v>
      </c>
      <c r="K39" s="178">
        <v>0.16438356164383586</v>
      </c>
      <c r="L39" s="178">
        <v>0.16477635527695486</v>
      </c>
      <c r="M39" s="178">
        <v>0.16483513631678812</v>
      </c>
      <c r="N39" s="178">
        <v>0.16438356164383583</v>
      </c>
      <c r="O39" s="178">
        <v>0.16482683581106505</v>
      </c>
      <c r="P39" s="178">
        <v>0.16407465955492961</v>
      </c>
      <c r="Q39" s="178">
        <v>0.13149072917402177</v>
      </c>
      <c r="R39" s="178">
        <v>0.163452864672714</v>
      </c>
      <c r="S39" s="178">
        <v>0.16438356164383594</v>
      </c>
      <c r="T39" s="178">
        <v>0.16372520958844175</v>
      </c>
      <c r="U39" s="178">
        <v>0.16438356164383588</v>
      </c>
      <c r="V39" s="178">
        <v>0.16438356164383572</v>
      </c>
      <c r="W39" s="178">
        <v>0.14674016681319108</v>
      </c>
      <c r="X39" s="178">
        <v>0.16340662815946286</v>
      </c>
      <c r="Y39" s="178"/>
      <c r="Z39" s="178">
        <v>0.1643835616438353</v>
      </c>
      <c r="AA39" s="178">
        <v>0.16198093194161214</v>
      </c>
      <c r="AB39" s="178">
        <v>0.16465285213125047</v>
      </c>
      <c r="AC39" s="178">
        <v>0.16468494296197667</v>
      </c>
      <c r="AD39" s="178">
        <v>0.1645495185403954</v>
      </c>
      <c r="AE39" s="178">
        <v>0.16438356164383575</v>
      </c>
      <c r="AF39" s="178">
        <v>0.16438356164383619</v>
      </c>
      <c r="AG39" s="178">
        <v>0.1643835616438365</v>
      </c>
      <c r="AH39" s="178">
        <v>0.1497436026609362</v>
      </c>
      <c r="AI39" s="178">
        <v>0.1644336342304285</v>
      </c>
      <c r="AJ39" s="178">
        <v>0.15715259828920822</v>
      </c>
    </row>
    <row r="40" spans="1:36" x14ac:dyDescent="0.45">
      <c r="A40" s="175" t="s">
        <v>25</v>
      </c>
      <c r="B40" s="175" t="s">
        <v>180</v>
      </c>
      <c r="C40" s="175" t="s">
        <v>185</v>
      </c>
      <c r="D40" s="175" t="s">
        <v>182</v>
      </c>
      <c r="E40" s="175" t="s">
        <v>183</v>
      </c>
      <c r="G40" s="178">
        <v>1.3453337395764552E-2</v>
      </c>
      <c r="H40" s="178">
        <v>1.3698630136986249E-2</v>
      </c>
      <c r="I40" s="178">
        <v>1.5514059585220006E-2</v>
      </c>
      <c r="J40" s="178">
        <v>1.3506604175921545E-2</v>
      </c>
      <c r="K40" s="178">
        <v>1.3698630136986306E-2</v>
      </c>
      <c r="L40" s="178">
        <v>1.3731362939746177E-2</v>
      </c>
      <c r="M40" s="178">
        <v>1.3736261359732323E-2</v>
      </c>
      <c r="N40" s="178">
        <v>1.3698630136986282E-2</v>
      </c>
      <c r="O40" s="178">
        <v>1.3735569650922068E-2</v>
      </c>
      <c r="P40" s="178">
        <v>1.3629128035758661E-2</v>
      </c>
      <c r="Q40" s="178">
        <v>1.5547308428701662E-2</v>
      </c>
      <c r="R40" s="178">
        <v>1.3621072056059473E-2</v>
      </c>
      <c r="S40" s="178">
        <v>1.3698630136986308E-2</v>
      </c>
      <c r="T40" s="178">
        <v>1.364376746570347E-2</v>
      </c>
      <c r="U40" s="178">
        <v>1.3698630136986269E-2</v>
      </c>
      <c r="V40" s="178">
        <v>1.3698630136986287E-2</v>
      </c>
      <c r="W40" s="178">
        <v>1.2865069436318368E-2</v>
      </c>
      <c r="X40" s="178">
        <v>1.3617219013288584E-2</v>
      </c>
      <c r="Y40" s="178"/>
      <c r="Z40" s="178">
        <v>1.3698630136986297E-2</v>
      </c>
      <c r="AA40" s="178">
        <v>1.4134114116262603E-2</v>
      </c>
      <c r="AB40" s="178">
        <v>1.3721071010937551E-2</v>
      </c>
      <c r="AC40" s="178">
        <v>1.3509413172745163E-2</v>
      </c>
      <c r="AD40" s="178">
        <v>1.3712459878366274E-2</v>
      </c>
      <c r="AE40" s="178">
        <v>1.3698630136986295E-2</v>
      </c>
      <c r="AF40" s="178">
        <v>1.3698630136986287E-2</v>
      </c>
      <c r="AG40" s="178">
        <v>1.3698630136986358E-2</v>
      </c>
      <c r="AH40" s="178">
        <v>1.743357675025695E-2</v>
      </c>
      <c r="AI40" s="178">
        <v>1.3702802852535688E-2</v>
      </c>
      <c r="AJ40" s="178">
        <v>1.5664832118527549E-2</v>
      </c>
    </row>
    <row r="41" spans="1:36" x14ac:dyDescent="0.45">
      <c r="A41" s="175" t="s">
        <v>32</v>
      </c>
      <c r="B41" s="175" t="s">
        <v>180</v>
      </c>
      <c r="C41" s="175" t="s">
        <v>186</v>
      </c>
      <c r="D41" s="175" t="s">
        <v>182</v>
      </c>
      <c r="E41" s="175" t="s">
        <v>183</v>
      </c>
      <c r="G41" s="178">
        <v>0.12859544008763674</v>
      </c>
      <c r="H41" s="178">
        <v>0.10034497663570274</v>
      </c>
      <c r="I41" s="178">
        <v>8.8313085863527985E-2</v>
      </c>
      <c r="J41" s="178">
        <v>9.6828129059765136E-2</v>
      </c>
      <c r="K41" s="178">
        <v>0.10880934009231963</v>
      </c>
      <c r="L41" s="178">
        <v>0.11806136802905834</v>
      </c>
      <c r="M41" s="178">
        <v>9.5433666015151242E-2</v>
      </c>
      <c r="N41" s="178">
        <v>9.3633450787291281E-2</v>
      </c>
      <c r="O41" s="178">
        <v>0.14547515066533434</v>
      </c>
      <c r="P41" s="178">
        <v>0.10747786905263423</v>
      </c>
      <c r="Q41" s="178">
        <v>9.5594358110162925E-2</v>
      </c>
      <c r="R41" s="178">
        <v>0.13369623950152199</v>
      </c>
      <c r="S41" s="178">
        <v>9.5740301702195302E-2</v>
      </c>
      <c r="T41" s="178">
        <v>0.13208193033604693</v>
      </c>
      <c r="U41" s="178">
        <v>0.14048732839959727</v>
      </c>
      <c r="V41" s="178">
        <v>9.6689497716894973E-2</v>
      </c>
      <c r="W41" s="178">
        <v>0.13649601912820247</v>
      </c>
      <c r="X41" s="178">
        <v>0.13369942251608072</v>
      </c>
      <c r="Y41" s="178"/>
      <c r="Z41" s="178">
        <v>0.14443004351637728</v>
      </c>
      <c r="AA41" s="178">
        <v>0.1182246558793633</v>
      </c>
      <c r="AB41" s="178">
        <v>0.12254064070083173</v>
      </c>
      <c r="AC41" s="178">
        <v>9.5354935192527052E-2</v>
      </c>
      <c r="AD41" s="178">
        <v>0.15357699185628135</v>
      </c>
      <c r="AE41" s="178">
        <v>9.4313040158656977E-2</v>
      </c>
      <c r="AF41" s="178">
        <v>0.12200763978383389</v>
      </c>
      <c r="AG41" s="178">
        <v>9.6120552135849288E-2</v>
      </c>
      <c r="AH41" s="178">
        <v>0.12965590643921515</v>
      </c>
      <c r="AI41" s="178">
        <v>0.11122718555560711</v>
      </c>
      <c r="AJ41" s="178">
        <v>0.10228378017934632</v>
      </c>
    </row>
    <row r="42" spans="1:36" x14ac:dyDescent="0.45">
      <c r="A42" s="175" t="s">
        <v>33</v>
      </c>
      <c r="B42" s="175" t="s">
        <v>180</v>
      </c>
      <c r="C42" s="175" t="s">
        <v>186</v>
      </c>
      <c r="D42" s="175" t="s">
        <v>182</v>
      </c>
      <c r="E42" s="175" t="s">
        <v>183</v>
      </c>
      <c r="G42" s="178">
        <v>7.6010271105757407E-2</v>
      </c>
      <c r="H42" s="178">
        <v>9.245238840701131E-2</v>
      </c>
      <c r="I42" s="178">
        <v>0.11500715370262395</v>
      </c>
      <c r="J42" s="178">
        <v>9.2472991633778215E-2</v>
      </c>
      <c r="K42" s="178">
        <v>5.6413188945560397E-2</v>
      </c>
      <c r="L42" s="178">
        <v>8.8501449675136942E-2</v>
      </c>
      <c r="M42" s="178">
        <v>0.1062205847353013</v>
      </c>
      <c r="N42" s="178">
        <v>0.10929951074522622</v>
      </c>
      <c r="O42" s="178">
        <v>6.343537085754862E-2</v>
      </c>
      <c r="P42" s="178">
        <v>6.4477161964671154E-2</v>
      </c>
      <c r="Q42" s="178">
        <v>9.2393860264586958E-2</v>
      </c>
      <c r="R42" s="178">
        <v>5.7503038406935332E-2</v>
      </c>
      <c r="S42" s="178">
        <v>8.0657944420534769E-2</v>
      </c>
      <c r="T42" s="178">
        <v>6.4064219672888639E-2</v>
      </c>
      <c r="U42" s="178">
        <v>7.1121793390486354E-2</v>
      </c>
      <c r="V42" s="178">
        <v>0.10547945205479484</v>
      </c>
      <c r="W42" s="178">
        <v>8.6273082502968168E-2</v>
      </c>
      <c r="X42" s="178">
        <v>8.7449609312720819E-2</v>
      </c>
      <c r="Y42" s="178"/>
      <c r="Z42" s="178">
        <v>5.85985429953663E-2</v>
      </c>
      <c r="AA42" s="178">
        <v>4.7318494084931891E-2</v>
      </c>
      <c r="AB42" s="178">
        <v>8.3302770802362272E-2</v>
      </c>
      <c r="AC42" s="178">
        <v>8.5620033304200274E-2</v>
      </c>
      <c r="AD42" s="178">
        <v>4.367078053478203E-2</v>
      </c>
      <c r="AE42" s="178">
        <v>7.228996087871993E-2</v>
      </c>
      <c r="AF42" s="178">
        <v>9.8251113936362919E-2</v>
      </c>
      <c r="AG42" s="178">
        <v>8.6069578261604329E-2</v>
      </c>
      <c r="AH42" s="178">
        <v>9.6287755512932865E-2</v>
      </c>
      <c r="AI42" s="178">
        <v>9.3492212507731626E-2</v>
      </c>
      <c r="AJ42" s="178">
        <v>9.0083932204713835E-2</v>
      </c>
    </row>
    <row r="43" spans="1:36" x14ac:dyDescent="0.45">
      <c r="A43" s="175" t="s">
        <v>34</v>
      </c>
      <c r="B43" s="175" t="s">
        <v>180</v>
      </c>
      <c r="C43" s="175" t="s">
        <v>186</v>
      </c>
      <c r="D43" s="175" t="s">
        <v>182</v>
      </c>
      <c r="E43" s="175" t="s">
        <v>183</v>
      </c>
      <c r="G43" s="178">
        <v>2.4703971049141106E-2</v>
      </c>
      <c r="H43" s="178">
        <v>1.0669655873646733E-2</v>
      </c>
      <c r="I43" s="178">
        <v>1.0746754412569462E-2</v>
      </c>
      <c r="J43" s="178">
        <v>8.2304835084149111E-3</v>
      </c>
      <c r="K43" s="178">
        <v>9.4852557322883998E-3</v>
      </c>
      <c r="L43" s="178">
        <v>1.5984558780380059E-2</v>
      </c>
      <c r="M43" s="178">
        <v>8.9956087186320675E-3</v>
      </c>
      <c r="N43" s="178">
        <v>9.5539660744402427E-3</v>
      </c>
      <c r="O43" s="178">
        <v>4.2892771666711911E-2</v>
      </c>
      <c r="P43" s="178">
        <v>1.9054972238948822E-2</v>
      </c>
      <c r="Q43" s="178">
        <v>9.2619075712377166E-3</v>
      </c>
      <c r="R43" s="178">
        <v>8.1550698064821805E-3</v>
      </c>
      <c r="S43" s="178">
        <v>8.5041375576493609E-3</v>
      </c>
      <c r="T43" s="178">
        <v>3.3605377055121191E-2</v>
      </c>
      <c r="U43" s="178">
        <v>1.0821265600369499E-2</v>
      </c>
      <c r="V43" s="178">
        <v>8.7899543378995339E-3</v>
      </c>
      <c r="W43" s="178">
        <v>2.2481585108102303E-2</v>
      </c>
      <c r="X43" s="178">
        <v>2.7798964173435459E-2</v>
      </c>
      <c r="Y43" s="178"/>
      <c r="Z43" s="178">
        <v>4.6886969986496344E-2</v>
      </c>
      <c r="AA43" s="178">
        <v>9.4478807062775699E-3</v>
      </c>
      <c r="AB43" s="178">
        <v>8.2830991416643993E-3</v>
      </c>
      <c r="AC43" s="178">
        <v>8.5607014055531332E-3</v>
      </c>
      <c r="AD43" s="178">
        <v>4.3927400261836981E-2</v>
      </c>
      <c r="AE43" s="178">
        <v>2.9317688160603938E-2</v>
      </c>
      <c r="AF43" s="178">
        <v>3.4074519234219926E-2</v>
      </c>
      <c r="AG43" s="178">
        <v>8.6324600914924055E-3</v>
      </c>
      <c r="AH43" s="178">
        <v>2.1832963617208448E-2</v>
      </c>
      <c r="AI43" s="178">
        <v>1.3718356243235374E-2</v>
      </c>
      <c r="AJ43" s="178">
        <v>1.7841248799287165E-2</v>
      </c>
    </row>
    <row r="44" spans="1:36" x14ac:dyDescent="0.45">
      <c r="A44" s="175" t="s">
        <v>26</v>
      </c>
      <c r="B44" s="175" t="s">
        <v>180</v>
      </c>
      <c r="C44" s="175" t="s">
        <v>186</v>
      </c>
      <c r="D44" s="175" t="s">
        <v>182</v>
      </c>
      <c r="E44" s="175" t="s">
        <v>183</v>
      </c>
      <c r="G44" s="178">
        <v>0.12861296200922967</v>
      </c>
      <c r="H44" s="178">
        <v>0.10034463234446316</v>
      </c>
      <c r="I44" s="178">
        <v>8.8313085863527985E-2</v>
      </c>
      <c r="J44" s="178">
        <v>9.6828129059765136E-2</v>
      </c>
      <c r="K44" s="178">
        <v>0.10979753959294893</v>
      </c>
      <c r="L44" s="178">
        <v>0.11806138256821298</v>
      </c>
      <c r="M44" s="178">
        <v>9.5506203605960752E-2</v>
      </c>
      <c r="N44" s="178">
        <v>9.3633450787291281E-2</v>
      </c>
      <c r="O44" s="178">
        <v>0.14547515066533434</v>
      </c>
      <c r="P44" s="178">
        <v>0.12104938794731174</v>
      </c>
      <c r="Q44" s="178">
        <v>9.5305209579502739E-2</v>
      </c>
      <c r="R44" s="178">
        <v>0.13369623950152179</v>
      </c>
      <c r="S44" s="178">
        <v>9.6907033804467024E-2</v>
      </c>
      <c r="T44" s="178">
        <v>0.132081960764799</v>
      </c>
      <c r="U44" s="178">
        <v>0.14048732839959727</v>
      </c>
      <c r="V44" s="178">
        <v>9.6689497716894973E-2</v>
      </c>
      <c r="W44" s="178">
        <v>0.13652298768456639</v>
      </c>
      <c r="X44" s="178">
        <v>0.13369942251608072</v>
      </c>
      <c r="Y44" s="178"/>
      <c r="Z44" s="178">
        <v>0.14443004351637728</v>
      </c>
      <c r="AA44" s="178">
        <v>0.11947529861954063</v>
      </c>
      <c r="AB44" s="178">
        <v>0.12254064070083173</v>
      </c>
      <c r="AC44" s="178">
        <v>9.5354935192527052E-2</v>
      </c>
      <c r="AD44" s="178">
        <v>0.15357699185628135</v>
      </c>
      <c r="AE44" s="178">
        <v>0.10400975534118198</v>
      </c>
      <c r="AF44" s="178">
        <v>9.2073616062007313E-2</v>
      </c>
      <c r="AG44" s="178">
        <v>9.6120552135849288E-2</v>
      </c>
      <c r="AH44" s="178">
        <v>0.12968482877246187</v>
      </c>
      <c r="AI44" s="178">
        <v>0.1112272436682087</v>
      </c>
      <c r="AJ44" s="178">
        <v>0.10228444430139677</v>
      </c>
    </row>
    <row r="45" spans="1:36" x14ac:dyDescent="0.45">
      <c r="A45" s="175" t="s">
        <v>27</v>
      </c>
      <c r="B45" s="175" t="s">
        <v>180</v>
      </c>
      <c r="C45" s="175" t="s">
        <v>186</v>
      </c>
      <c r="D45" s="175" t="s">
        <v>182</v>
      </c>
      <c r="E45" s="175" t="s">
        <v>183</v>
      </c>
      <c r="G45" s="178">
        <v>7.6017780500725926E-2</v>
      </c>
      <c r="H45" s="178">
        <v>9.245238840701131E-2</v>
      </c>
      <c r="I45" s="178">
        <v>0.11500715370262395</v>
      </c>
      <c r="J45" s="178">
        <v>9.2472991633778215E-2</v>
      </c>
      <c r="K45" s="178">
        <v>5.588000403784741E-2</v>
      </c>
      <c r="L45" s="178">
        <v>8.8501455906203091E-2</v>
      </c>
      <c r="M45" s="178">
        <v>0.10625167227421985</v>
      </c>
      <c r="N45" s="178">
        <v>0.10929951074522622</v>
      </c>
      <c r="O45" s="178">
        <v>6.343537085754862E-2</v>
      </c>
      <c r="P45" s="178">
        <v>6.9251563734885113E-2</v>
      </c>
      <c r="Q45" s="178">
        <v>9.2045513736774137E-2</v>
      </c>
      <c r="R45" s="178">
        <v>5.7503038406935332E-2</v>
      </c>
      <c r="S45" s="178">
        <v>8.0657944420534769E-2</v>
      </c>
      <c r="T45" s="178">
        <v>6.4064232713782365E-2</v>
      </c>
      <c r="U45" s="178">
        <v>7.1121793390486354E-2</v>
      </c>
      <c r="V45" s="178">
        <v>0.10547945205479484</v>
      </c>
      <c r="W45" s="178">
        <v>8.6284640455695422E-2</v>
      </c>
      <c r="X45" s="178">
        <v>8.7449609312720819E-2</v>
      </c>
      <c r="Y45" s="178"/>
      <c r="Z45" s="178">
        <v>5.85985429953663E-2</v>
      </c>
      <c r="AA45" s="178">
        <v>4.6669695487255983E-2</v>
      </c>
      <c r="AB45" s="178">
        <v>8.3302770802362272E-2</v>
      </c>
      <c r="AC45" s="178">
        <v>8.5620033304200274E-2</v>
      </c>
      <c r="AD45" s="178">
        <v>4.3670780534781913E-2</v>
      </c>
      <c r="AE45" s="178">
        <v>7.5524503637519919E-2</v>
      </c>
      <c r="AF45" s="178">
        <v>5.5447234132404426E-2</v>
      </c>
      <c r="AG45" s="178">
        <v>8.6069578261604329E-2</v>
      </c>
      <c r="AH45" s="178">
        <v>9.6300150798609901E-2</v>
      </c>
      <c r="AI45" s="178">
        <v>9.3492237413132243E-2</v>
      </c>
      <c r="AJ45" s="178">
        <v>9.0083932204713835E-2</v>
      </c>
    </row>
    <row r="46" spans="1:36" x14ac:dyDescent="0.45">
      <c r="A46" s="175" t="s">
        <v>28</v>
      </c>
      <c r="B46" s="175" t="s">
        <v>180</v>
      </c>
      <c r="C46" s="175" t="s">
        <v>186</v>
      </c>
      <c r="D46" s="175" t="s">
        <v>182</v>
      </c>
      <c r="E46" s="175" t="s">
        <v>183</v>
      </c>
      <c r="G46" s="178">
        <v>2.4706474180797165E-2</v>
      </c>
      <c r="H46" s="178">
        <v>1.0669655873646733E-2</v>
      </c>
      <c r="I46" s="178">
        <v>1.2740168590884914E-2</v>
      </c>
      <c r="J46" s="178">
        <v>8.2304835084149111E-3</v>
      </c>
      <c r="K46" s="178">
        <v>8.4169908552973929E-3</v>
      </c>
      <c r="L46" s="178">
        <v>1.5984560857402148E-2</v>
      </c>
      <c r="M46" s="178">
        <v>9.2363615524024712E-3</v>
      </c>
      <c r="N46" s="178">
        <v>1.0317977809877005E-2</v>
      </c>
      <c r="O46" s="178">
        <v>4.2892771666711911E-2</v>
      </c>
      <c r="P46" s="178">
        <v>2.175155226728262E-2</v>
      </c>
      <c r="Q46" s="178">
        <v>9.1782815109218586E-3</v>
      </c>
      <c r="R46" s="178">
        <v>8.1550698064823644E-3</v>
      </c>
      <c r="S46" s="178">
        <v>8.3188642681928451E-3</v>
      </c>
      <c r="T46" s="178">
        <v>3.3605381402085591E-2</v>
      </c>
      <c r="U46" s="178">
        <v>1.0821265600369499E-2</v>
      </c>
      <c r="V46" s="178">
        <v>8.7899543378995339E-3</v>
      </c>
      <c r="W46" s="178">
        <v>2.2485437759011455E-2</v>
      </c>
      <c r="X46" s="178">
        <v>2.7798964173435459E-2</v>
      </c>
      <c r="Y46" s="178"/>
      <c r="Z46" s="178">
        <v>4.6886969986496344E-2</v>
      </c>
      <c r="AA46" s="178">
        <v>8.4554940293375975E-3</v>
      </c>
      <c r="AB46" s="178">
        <v>8.2830991416643438E-3</v>
      </c>
      <c r="AC46" s="178">
        <v>8.5607014055531332E-3</v>
      </c>
      <c r="AD46" s="178">
        <v>4.3927400261837099E-2</v>
      </c>
      <c r="AE46" s="178">
        <v>3.1372891237169603E-2</v>
      </c>
      <c r="AF46" s="178">
        <v>2.6628501149078079E-2</v>
      </c>
      <c r="AG46" s="178">
        <v>8.6324600914922337E-3</v>
      </c>
      <c r="AH46" s="178">
        <v>2.1837095379100824E-2</v>
      </c>
      <c r="AI46" s="178">
        <v>1.371836454503555E-2</v>
      </c>
      <c r="AJ46" s="178">
        <v>1.7841248799287165E-2</v>
      </c>
    </row>
    <row r="47" spans="1:36" x14ac:dyDescent="0.45">
      <c r="A47" s="175" t="s">
        <v>29</v>
      </c>
      <c r="B47" s="175" t="s">
        <v>180</v>
      </c>
      <c r="C47" s="175" t="s">
        <v>186</v>
      </c>
      <c r="D47" s="175" t="s">
        <v>182</v>
      </c>
      <c r="E47" s="175" t="s">
        <v>183</v>
      </c>
      <c r="G47" s="178">
        <v>0.11871330030896826</v>
      </c>
      <c r="H47" s="178">
        <v>9.9109056069170295E-2</v>
      </c>
      <c r="I47" s="178">
        <v>8.1933813074305459E-2</v>
      </c>
      <c r="J47" s="178">
        <v>0.10053976119411007</v>
      </c>
      <c r="K47" s="178">
        <v>0.2015695687372672</v>
      </c>
      <c r="L47" s="178">
        <v>0.12310700429110535</v>
      </c>
      <c r="M47" s="178">
        <v>0.10523666044916391</v>
      </c>
      <c r="N47" s="178">
        <v>0.10586527731724094</v>
      </c>
      <c r="O47" s="178">
        <v>9.5977453096019391E-2</v>
      </c>
      <c r="P47" s="178">
        <v>0.14178908801739271</v>
      </c>
      <c r="Q47" s="178">
        <v>9.1001120020226811E-2</v>
      </c>
      <c r="R47" s="178">
        <v>0.11558089245135161</v>
      </c>
      <c r="S47" s="178">
        <v>0.1732805671447514</v>
      </c>
      <c r="T47" s="178">
        <v>0.13593842088870756</v>
      </c>
      <c r="U47" s="178">
        <v>0.12304946528748795</v>
      </c>
      <c r="V47" s="178">
        <v>0.11426940639269394</v>
      </c>
      <c r="W47" s="178">
        <v>0.13064820354596549</v>
      </c>
      <c r="X47" s="178">
        <v>7.4432200962185183E-2</v>
      </c>
      <c r="Y47" s="178"/>
      <c r="Z47" s="178">
        <v>0.11103098528977273</v>
      </c>
      <c r="AA47" s="178">
        <v>0.23202545722894996</v>
      </c>
      <c r="AB47" s="178">
        <v>0.11099305358015242</v>
      </c>
      <c r="AC47" s="178">
        <v>7.9325235036222505E-2</v>
      </c>
      <c r="AD47" s="178">
        <v>0.15347708032151727</v>
      </c>
      <c r="AE47" s="178">
        <v>0.11285217279345817</v>
      </c>
      <c r="AF47" s="178">
        <v>7.0934130258474393E-2</v>
      </c>
      <c r="AG47" s="178">
        <v>8.3571132576100979E-2</v>
      </c>
      <c r="AH47" s="178">
        <v>0.11820949767867815</v>
      </c>
      <c r="AI47" s="178">
        <v>0.12038951498303707</v>
      </c>
      <c r="AJ47" s="178">
        <v>0.10124236624915479</v>
      </c>
    </row>
    <row r="48" spans="1:36" x14ac:dyDescent="0.45">
      <c r="A48" s="175" t="s">
        <v>30</v>
      </c>
      <c r="B48" s="175" t="s">
        <v>180</v>
      </c>
      <c r="C48" s="175" t="s">
        <v>186</v>
      </c>
      <c r="D48" s="175" t="s">
        <v>182</v>
      </c>
      <c r="E48" s="175" t="s">
        <v>183</v>
      </c>
      <c r="G48" s="178">
        <v>8.7463269258535051E-2</v>
      </c>
      <c r="H48" s="178">
        <v>9.9631110729844083E-2</v>
      </c>
      <c r="I48" s="178">
        <v>0.12413827968577991</v>
      </c>
      <c r="J48" s="178">
        <v>0.10310701830251047</v>
      </c>
      <c r="K48" s="178">
        <v>0.12530532044049464</v>
      </c>
      <c r="L48" s="178">
        <v>0.10246300859155437</v>
      </c>
      <c r="M48" s="178">
        <v>0.12440847467847478</v>
      </c>
      <c r="N48" s="178">
        <v>0.12465753426223089</v>
      </c>
      <c r="O48" s="178">
        <v>4.1656491539449732E-2</v>
      </c>
      <c r="P48" s="178">
        <v>8.8810314994999362E-2</v>
      </c>
      <c r="Q48" s="178">
        <v>8.4006113667231389E-2</v>
      </c>
      <c r="R48" s="178">
        <v>4.6526385239500472E-2</v>
      </c>
      <c r="S48" s="178">
        <v>0.12917449780119855</v>
      </c>
      <c r="T48" s="178">
        <v>8.6580469651151043E-2</v>
      </c>
      <c r="U48" s="178">
        <v>7.9362538872662744E-2</v>
      </c>
      <c r="V48" s="178">
        <v>0.12465753424657484</v>
      </c>
      <c r="W48" s="178">
        <v>9.2683959091636084E-2</v>
      </c>
      <c r="X48" s="178">
        <v>6.3407940140951413E-2</v>
      </c>
      <c r="Y48" s="178"/>
      <c r="Z48" s="178">
        <v>4.7677373940150522E-2</v>
      </c>
      <c r="AA48" s="178">
        <v>0.10810089090584094</v>
      </c>
      <c r="AB48" s="178">
        <v>9.8211645494661631E-2</v>
      </c>
      <c r="AC48" s="178">
        <v>6.8161083381550053E-2</v>
      </c>
      <c r="AD48" s="178">
        <v>4.82708398269358E-2</v>
      </c>
      <c r="AE48" s="178">
        <v>8.9172073008319142E-2</v>
      </c>
      <c r="AF48" s="178">
        <v>5.3466507624831551E-2</v>
      </c>
      <c r="AG48" s="178">
        <v>7.2071553675831873E-2</v>
      </c>
      <c r="AH48" s="178">
        <v>9.8243719493268405E-2</v>
      </c>
      <c r="AI48" s="178">
        <v>0.10932518332326274</v>
      </c>
      <c r="AJ48" s="178">
        <v>0.10108948004464821</v>
      </c>
    </row>
    <row r="49" spans="1:36" x14ac:dyDescent="0.45">
      <c r="A49" s="175" t="s">
        <v>31</v>
      </c>
      <c r="B49" s="175" t="s">
        <v>180</v>
      </c>
      <c r="C49" s="175" t="s">
        <v>186</v>
      </c>
      <c r="D49" s="175" t="s">
        <v>182</v>
      </c>
      <c r="E49" s="175" t="s">
        <v>183</v>
      </c>
      <c r="G49" s="178">
        <v>2.5666105550976228E-2</v>
      </c>
      <c r="H49" s="178">
        <v>1.0421733985618272E-2</v>
      </c>
      <c r="I49" s="178">
        <v>1.0544198058313151E-2</v>
      </c>
      <c r="J49" s="178">
        <v>8.9011715357181706E-3</v>
      </c>
      <c r="K49" s="178">
        <v>9.4984717509044771E-3</v>
      </c>
      <c r="L49" s="178">
        <v>1.7148028427566381E-2</v>
      </c>
      <c r="M49" s="178">
        <v>1.0431861973843786E-2</v>
      </c>
      <c r="N49" s="178">
        <v>1.0464529028729642E-2</v>
      </c>
      <c r="O49" s="178">
        <v>3.6037244880360343E-2</v>
      </c>
      <c r="P49" s="178">
        <v>2.3021001906442965E-2</v>
      </c>
      <c r="Q49" s="178">
        <v>8.4641327975638631E-3</v>
      </c>
      <c r="R49" s="178">
        <v>7.0481425082979145E-3</v>
      </c>
      <c r="S49" s="178">
        <v>8.5708207704548039E-3</v>
      </c>
      <c r="T49" s="178">
        <v>2.0632703034542888E-2</v>
      </c>
      <c r="U49" s="178">
        <v>1.0557612594704452E-2</v>
      </c>
      <c r="V49" s="178">
        <v>1.0388127853881277E-2</v>
      </c>
      <c r="W49" s="178">
        <v>2.2470713581342807E-2</v>
      </c>
      <c r="X49" s="178">
        <v>1.9758968119960828E-2</v>
      </c>
      <c r="Y49" s="178"/>
      <c r="Z49" s="178">
        <v>4.3339314935147907E-2</v>
      </c>
      <c r="AA49" s="178">
        <v>9.4428110005978661E-3</v>
      </c>
      <c r="AB49" s="178">
        <v>9.3462250091243624E-3</v>
      </c>
      <c r="AC49" s="178">
        <v>6.9145941018868796E-3</v>
      </c>
      <c r="AD49" s="178">
        <v>4.2821500305544748E-2</v>
      </c>
      <c r="AE49" s="178">
        <v>3.361784353352848E-2</v>
      </c>
      <c r="AF49" s="178">
        <v>1.7294771529275714E-2</v>
      </c>
      <c r="AG49" s="178">
        <v>7.3065272740962016E-3</v>
      </c>
      <c r="AH49" s="178">
        <v>2.1126085587024526E-2</v>
      </c>
      <c r="AI49" s="178">
        <v>1.5037796075080285E-2</v>
      </c>
      <c r="AJ49" s="178">
        <v>2.0148698830742495E-2</v>
      </c>
    </row>
    <row r="50" spans="1:36" x14ac:dyDescent="0.45">
      <c r="A50" s="175" t="s">
        <v>23</v>
      </c>
      <c r="B50" s="175" t="s">
        <v>180</v>
      </c>
      <c r="C50" s="175" t="s">
        <v>186</v>
      </c>
      <c r="D50" s="175" t="s">
        <v>182</v>
      </c>
      <c r="E50" s="175" t="s">
        <v>183</v>
      </c>
      <c r="G50" s="178">
        <v>0.17088426622416608</v>
      </c>
      <c r="H50" s="178">
        <v>0.19502208989353509</v>
      </c>
      <c r="I50" s="178">
        <v>0.15005726115863505</v>
      </c>
      <c r="J50" s="178">
        <v>0.21606892726219623</v>
      </c>
      <c r="K50" s="178">
        <v>0.1637213563175261</v>
      </c>
      <c r="L50" s="178">
        <v>0.16124591232187852</v>
      </c>
      <c r="M50" s="178">
        <v>0.15008324374048496</v>
      </c>
      <c r="N50" s="178">
        <v>0.15068493152577364</v>
      </c>
      <c r="O50" s="178">
        <v>0.18738059337623797</v>
      </c>
      <c r="P50" s="178">
        <v>0.19354413334120305</v>
      </c>
      <c r="Q50" s="178">
        <v>0.19598183782757281</v>
      </c>
      <c r="R50" s="178">
        <v>0.28353453899865566</v>
      </c>
      <c r="S50" s="178">
        <v>0.15633131902335312</v>
      </c>
      <c r="T50" s="178">
        <v>0.17340884912168567</v>
      </c>
      <c r="U50" s="178">
        <v>0.20720189334981767</v>
      </c>
      <c r="V50" s="178">
        <v>0.15068493150684872</v>
      </c>
      <c r="W50" s="178">
        <v>0.15021958183747008</v>
      </c>
      <c r="X50" s="178">
        <v>0.18930572036042329</v>
      </c>
      <c r="Y50" s="178"/>
      <c r="Z50" s="178">
        <v>0.17122819435953521</v>
      </c>
      <c r="AA50" s="178">
        <v>0.17394773538199534</v>
      </c>
      <c r="AB50" s="178">
        <v>0.19599111882471187</v>
      </c>
      <c r="AC50" s="178">
        <v>0.23225418273175857</v>
      </c>
      <c r="AD50" s="178">
        <v>0.16868666554440695</v>
      </c>
      <c r="AE50" s="178">
        <v>0.17973561749064978</v>
      </c>
      <c r="AF50" s="178">
        <v>0.2147312441563948</v>
      </c>
      <c r="AG50" s="178">
        <v>0.22758587515747025</v>
      </c>
      <c r="AH50" s="178">
        <v>0.14406147360487767</v>
      </c>
      <c r="AI50" s="178">
        <v>0.15847966336189293</v>
      </c>
      <c r="AJ50" s="178">
        <v>0.18474145810868933</v>
      </c>
    </row>
    <row r="51" spans="1:36" x14ac:dyDescent="0.45">
      <c r="A51" s="175" t="s">
        <v>24</v>
      </c>
      <c r="B51" s="175" t="s">
        <v>180</v>
      </c>
      <c r="C51" s="175" t="s">
        <v>186</v>
      </c>
      <c r="D51" s="175" t="s">
        <v>182</v>
      </c>
      <c r="E51" s="175" t="s">
        <v>183</v>
      </c>
      <c r="G51" s="178">
        <v>0.11100800535706884</v>
      </c>
      <c r="H51" s="178">
        <v>0.16793754230332428</v>
      </c>
      <c r="I51" s="178">
        <v>0.16928038972647469</v>
      </c>
      <c r="J51" s="178">
        <v>0.1599676585147673</v>
      </c>
      <c r="K51" s="178">
        <v>0.13936830866224839</v>
      </c>
      <c r="L51" s="178">
        <v>0.13138323182891021</v>
      </c>
      <c r="M51" s="178">
        <v>0.16437226784998188</v>
      </c>
      <c r="N51" s="178">
        <v>0.16652279439811327</v>
      </c>
      <c r="O51" s="178">
        <v>8.7497439734928462E-2</v>
      </c>
      <c r="P51" s="178">
        <v>0.11220398865014032</v>
      </c>
      <c r="Q51" s="178">
        <v>0.20708102489476951</v>
      </c>
      <c r="R51" s="178">
        <v>0.13120112891675184</v>
      </c>
      <c r="S51" s="178">
        <v>0.15168197248922549</v>
      </c>
      <c r="T51" s="178">
        <v>9.7909902265998147E-2</v>
      </c>
      <c r="U51" s="178">
        <v>0.11906388596618708</v>
      </c>
      <c r="V51" s="178">
        <v>0.16438356164383597</v>
      </c>
      <c r="W51" s="178">
        <v>9.0004936508362096E-2</v>
      </c>
      <c r="X51" s="178">
        <v>0.12082110056777709</v>
      </c>
      <c r="Y51" s="178"/>
      <c r="Z51" s="178">
        <v>7.603458233459634E-2</v>
      </c>
      <c r="AA51" s="178">
        <v>0.11542228955343387</v>
      </c>
      <c r="AB51" s="178">
        <v>0.14368361994654921</v>
      </c>
      <c r="AC51" s="178">
        <v>0.21286274339918432</v>
      </c>
      <c r="AD51" s="178">
        <v>5.928877230560782E-2</v>
      </c>
      <c r="AE51" s="178">
        <v>0.12416669597917386</v>
      </c>
      <c r="AF51" s="178">
        <v>0.17199606516721924</v>
      </c>
      <c r="AG51" s="178">
        <v>0.2068392325419339</v>
      </c>
      <c r="AH51" s="178">
        <v>9.9406948685099694E-2</v>
      </c>
      <c r="AI51" s="178">
        <v>0.14212145667646517</v>
      </c>
      <c r="AJ51" s="178">
        <v>0.14274583921371972</v>
      </c>
    </row>
    <row r="52" spans="1:36" x14ac:dyDescent="0.45">
      <c r="A52" s="175" t="s">
        <v>25</v>
      </c>
      <c r="B52" s="175" t="s">
        <v>180</v>
      </c>
      <c r="C52" s="175" t="s">
        <v>186</v>
      </c>
      <c r="D52" s="175" t="s">
        <v>182</v>
      </c>
      <c r="E52" s="175" t="s">
        <v>183</v>
      </c>
      <c r="G52" s="178">
        <v>2.7618154366997189E-2</v>
      </c>
      <c r="H52" s="178">
        <v>2.094476947702573E-2</v>
      </c>
      <c r="I52" s="178">
        <v>3.3918656160733425E-2</v>
      </c>
      <c r="J52" s="178">
        <v>1.6352254786782063E-2</v>
      </c>
      <c r="K52" s="178">
        <v>1.1734654835298059E-2</v>
      </c>
      <c r="L52" s="178">
        <v>1.9558038722590917E-2</v>
      </c>
      <c r="M52" s="178">
        <v>2.3823394406382967E-2</v>
      </c>
      <c r="N52" s="178">
        <v>1.6067066518560703E-2</v>
      </c>
      <c r="O52" s="178">
        <v>4.7844190993813457E-2</v>
      </c>
      <c r="P52" s="178">
        <v>3.7568965884088923E-2</v>
      </c>
      <c r="Q52" s="178">
        <v>1.968664001944884E-2</v>
      </c>
      <c r="R52" s="178">
        <v>1.7400216455562605E-2</v>
      </c>
      <c r="S52" s="178">
        <v>1.0174596597442409E-2</v>
      </c>
      <c r="T52" s="178">
        <v>2.6026553093190317E-2</v>
      </c>
      <c r="U52" s="178">
        <v>1.5903829148233121E-2</v>
      </c>
      <c r="V52" s="178">
        <v>1.369863013698628E-2</v>
      </c>
      <c r="W52" s="178">
        <v>2.3428852796678206E-2</v>
      </c>
      <c r="X52" s="178">
        <v>3.4378077844229554E-2</v>
      </c>
      <c r="Y52" s="178"/>
      <c r="Z52" s="178">
        <v>5.0858436144317926E-2</v>
      </c>
      <c r="AA52" s="178">
        <v>1.1469297122473318E-2</v>
      </c>
      <c r="AB52" s="178">
        <v>1.3521315855084067E-2</v>
      </c>
      <c r="AC52" s="178">
        <v>2.1410821544838532E-2</v>
      </c>
      <c r="AD52" s="178">
        <v>4.5104796390186178E-2</v>
      </c>
      <c r="AE52" s="178">
        <v>5.3627757781019317E-2</v>
      </c>
      <c r="AF52" s="178">
        <v>4.3094656965897822E-2</v>
      </c>
      <c r="AG52" s="178">
        <v>2.0980497796674116E-2</v>
      </c>
      <c r="AH52" s="178">
        <v>2.3353574431521269E-2</v>
      </c>
      <c r="AI52" s="178">
        <v>1.7770785647312975E-2</v>
      </c>
      <c r="AJ52" s="178">
        <v>2.9613571064299352E-2</v>
      </c>
    </row>
    <row r="53" spans="1:36" x14ac:dyDescent="0.45">
      <c r="A53" s="175" t="s">
        <v>32</v>
      </c>
      <c r="B53" s="175" t="s">
        <v>180</v>
      </c>
      <c r="C53" s="175" t="s">
        <v>187</v>
      </c>
      <c r="D53" s="175" t="s">
        <v>182</v>
      </c>
      <c r="E53" s="175" t="s">
        <v>183</v>
      </c>
      <c r="G53" s="178">
        <v>0.10862955993620024</v>
      </c>
      <c r="H53" s="178">
        <v>9.6689497716894848E-2</v>
      </c>
      <c r="I53" s="178">
        <v>0.10835376418461272</v>
      </c>
      <c r="J53" s="178">
        <v>9.6689497716894821E-2</v>
      </c>
      <c r="K53" s="178"/>
      <c r="L53" s="178">
        <v>0.1146083096591623</v>
      </c>
      <c r="M53" s="178">
        <v>0.10835376418461284</v>
      </c>
      <c r="N53" s="178">
        <v>9.6689497716894807E-2</v>
      </c>
      <c r="O53" s="178">
        <v>9.6689497716895195E-2</v>
      </c>
      <c r="P53" s="178">
        <v>0.17215381142391648</v>
      </c>
      <c r="Q53" s="178">
        <v>9.6689497716894973E-2</v>
      </c>
      <c r="R53" s="178">
        <v>0.14918511933889472</v>
      </c>
      <c r="S53" s="178">
        <v>9.6689497716894821E-2</v>
      </c>
      <c r="T53" s="178">
        <v>0.1086295599362003</v>
      </c>
      <c r="U53" s="178">
        <v>9.6689497716894862E-2</v>
      </c>
      <c r="V53" s="178"/>
      <c r="W53" s="178">
        <v>9.6689497716894945E-2</v>
      </c>
      <c r="X53" s="178">
        <v>9.6689497716894821E-2</v>
      </c>
      <c r="Y53" s="178"/>
      <c r="Z53" s="178">
        <v>9.6689497716894987E-2</v>
      </c>
      <c r="AA53" s="178"/>
      <c r="AB53" s="178">
        <v>0.14341630833951743</v>
      </c>
      <c r="AC53" s="178">
        <v>9.6689497716895056E-2</v>
      </c>
      <c r="AD53" s="178">
        <v>0.11460830965916213</v>
      </c>
      <c r="AE53" s="178">
        <v>9.6689497716894668E-2</v>
      </c>
      <c r="AF53" s="178">
        <v>9.6689497716894973E-2</v>
      </c>
      <c r="AG53" s="178">
        <v>9.6689497716894723E-2</v>
      </c>
      <c r="AH53" s="178">
        <v>0.14907488295055665</v>
      </c>
      <c r="AI53" s="178">
        <v>0.11460830965916237</v>
      </c>
      <c r="AJ53" s="178">
        <v>0.15043109106537927</v>
      </c>
    </row>
    <row r="54" spans="1:36" x14ac:dyDescent="0.45">
      <c r="A54" s="175" t="s">
        <v>33</v>
      </c>
      <c r="B54" s="175" t="s">
        <v>180</v>
      </c>
      <c r="C54" s="175" t="s">
        <v>187</v>
      </c>
      <c r="D54" s="175" t="s">
        <v>182</v>
      </c>
      <c r="E54" s="175" t="s">
        <v>183</v>
      </c>
      <c r="G54" s="178">
        <v>9.0108695756816903E-2</v>
      </c>
      <c r="H54" s="178">
        <v>0.10547945205479485</v>
      </c>
      <c r="I54" s="178">
        <v>8.9879921972909699E-2</v>
      </c>
      <c r="J54" s="178">
        <v>0.10547945205479478</v>
      </c>
      <c r="K54" s="178"/>
      <c r="L54" s="178">
        <v>8.0651852035213176E-2</v>
      </c>
      <c r="M54" s="178">
        <v>8.9879921972909893E-2</v>
      </c>
      <c r="N54" s="178">
        <v>0.10547945205479509</v>
      </c>
      <c r="O54" s="178">
        <v>0.10547945205479499</v>
      </c>
      <c r="P54" s="178">
        <v>6.133374584956286E-2</v>
      </c>
      <c r="Q54" s="178">
        <v>0.105479452054795</v>
      </c>
      <c r="R54" s="178">
        <v>4.6034815104433267E-2</v>
      </c>
      <c r="S54" s="178">
        <v>0.10547945205479466</v>
      </c>
      <c r="T54" s="178">
        <v>9.0108695756817389E-2</v>
      </c>
      <c r="U54" s="178">
        <v>0.1054794520547952</v>
      </c>
      <c r="V54" s="178"/>
      <c r="W54" s="178">
        <v>0.10547945205479491</v>
      </c>
      <c r="X54" s="178">
        <v>0.10547945205479482</v>
      </c>
      <c r="Y54" s="178"/>
      <c r="Z54" s="178">
        <v>0.10547945205479511</v>
      </c>
      <c r="AA54" s="178"/>
      <c r="AB54" s="178">
        <v>5.8752641432171779E-2</v>
      </c>
      <c r="AC54" s="178">
        <v>0.10547945205479504</v>
      </c>
      <c r="AD54" s="178">
        <v>8.065185203521319E-2</v>
      </c>
      <c r="AE54" s="178">
        <v>0.10547945205479481</v>
      </c>
      <c r="AF54" s="178">
        <v>0.10547945205479502</v>
      </c>
      <c r="AG54" s="178">
        <v>0.10547945205479432</v>
      </c>
      <c r="AH54" s="178">
        <v>4.7639448932294687E-2</v>
      </c>
      <c r="AI54" s="178">
        <v>8.065185203521319E-2</v>
      </c>
      <c r="AJ54" s="178">
        <v>4.4008412020644531E-2</v>
      </c>
    </row>
    <row r="55" spans="1:36" x14ac:dyDescent="0.45">
      <c r="A55" s="175" t="s">
        <v>34</v>
      </c>
      <c r="B55" s="175" t="s">
        <v>180</v>
      </c>
      <c r="C55" s="175" t="s">
        <v>187</v>
      </c>
      <c r="D55" s="175" t="s">
        <v>182</v>
      </c>
      <c r="E55" s="175" t="s">
        <v>183</v>
      </c>
      <c r="G55" s="178">
        <v>1.1698577711939846E-2</v>
      </c>
      <c r="H55" s="178">
        <v>8.7899543378995356E-3</v>
      </c>
      <c r="I55" s="178">
        <v>1.1668876606324917E-2</v>
      </c>
      <c r="J55" s="178">
        <v>8.7899543378995269E-3</v>
      </c>
      <c r="K55" s="178"/>
      <c r="L55" s="178">
        <v>1.1411612777524827E-2</v>
      </c>
      <c r="M55" s="178">
        <v>1.1668876606324948E-2</v>
      </c>
      <c r="N55" s="178">
        <v>8.7899543378995148E-3</v>
      </c>
      <c r="O55" s="178">
        <v>8.7899543378995408E-3</v>
      </c>
      <c r="P55" s="178">
        <v>5.1111454874635601E-3</v>
      </c>
      <c r="Q55" s="178">
        <v>8.7899543378995391E-3</v>
      </c>
      <c r="R55" s="178">
        <v>1.7224001571764323E-2</v>
      </c>
      <c r="S55" s="178">
        <v>8.7899543378994974E-3</v>
      </c>
      <c r="T55" s="178">
        <v>1.1698577711939872E-2</v>
      </c>
      <c r="U55" s="178">
        <v>8.7899543378995634E-3</v>
      </c>
      <c r="V55" s="178"/>
      <c r="W55" s="178">
        <v>8.7899543378995304E-3</v>
      </c>
      <c r="X55" s="178">
        <v>8.7899543378995287E-3</v>
      </c>
      <c r="Y55" s="178"/>
      <c r="Z55" s="178">
        <v>8.7899543378995495E-3</v>
      </c>
      <c r="AA55" s="178"/>
      <c r="AB55" s="178">
        <v>8.7899543378995304E-3</v>
      </c>
      <c r="AC55" s="178">
        <v>8.7899543378995304E-3</v>
      </c>
      <c r="AD55" s="178">
        <v>1.1411612777524826E-2</v>
      </c>
      <c r="AE55" s="178">
        <v>8.78995433789952E-3</v>
      </c>
      <c r="AF55" s="178">
        <v>8.7899543378995425E-3</v>
      </c>
      <c r="AG55" s="178">
        <v>8.7899543378995131E-3</v>
      </c>
      <c r="AH55" s="178">
        <v>1.7072819556792823E-2</v>
      </c>
      <c r="AI55" s="178">
        <v>1.1411612777524833E-2</v>
      </c>
      <c r="AJ55" s="178">
        <v>1.7564014290333697E-2</v>
      </c>
    </row>
    <row r="56" spans="1:36" x14ac:dyDescent="0.45">
      <c r="A56" s="175" t="s">
        <v>26</v>
      </c>
      <c r="B56" s="175" t="s">
        <v>180</v>
      </c>
      <c r="C56" s="175" t="s">
        <v>187</v>
      </c>
      <c r="D56" s="175" t="s">
        <v>182</v>
      </c>
      <c r="E56" s="175" t="s">
        <v>183</v>
      </c>
      <c r="G56" s="178">
        <v>0.11004033344186485</v>
      </c>
      <c r="H56" s="178">
        <v>9.6689497716894848E-2</v>
      </c>
      <c r="I56" s="178">
        <v>0.10976095592726988</v>
      </c>
      <c r="J56" s="178">
        <v>9.6689497716894821E-2</v>
      </c>
      <c r="K56" s="178"/>
      <c r="L56" s="178">
        <v>0.12237611958652191</v>
      </c>
      <c r="M56" s="178">
        <v>0.10976095592727009</v>
      </c>
      <c r="N56" s="178">
        <v>9.6689497716894807E-2</v>
      </c>
      <c r="O56" s="178">
        <v>9.6689497716895195E-2</v>
      </c>
      <c r="P56" s="178">
        <v>0.16336480264305636</v>
      </c>
      <c r="Q56" s="178">
        <v>9.6689497716894973E-2</v>
      </c>
      <c r="R56" s="178">
        <v>0.14743472726997631</v>
      </c>
      <c r="S56" s="178">
        <v>9.6689497716894821E-2</v>
      </c>
      <c r="T56" s="178">
        <v>0.1100403334418653</v>
      </c>
      <c r="U56" s="178">
        <v>9.6689497716894862E-2</v>
      </c>
      <c r="V56" s="178"/>
      <c r="W56" s="178">
        <v>9.6689497716894945E-2</v>
      </c>
      <c r="X56" s="178">
        <v>9.6689497716894821E-2</v>
      </c>
      <c r="Y56" s="178"/>
      <c r="Z56" s="178">
        <v>9.6689497716894987E-2</v>
      </c>
      <c r="AA56" s="178"/>
      <c r="AB56" s="178">
        <v>0.14341630833951743</v>
      </c>
      <c r="AC56" s="178">
        <v>9.6689497716895056E-2</v>
      </c>
      <c r="AD56" s="178">
        <v>0.12237611958652132</v>
      </c>
      <c r="AE56" s="178">
        <v>9.6689497716894668E-2</v>
      </c>
      <c r="AF56" s="178">
        <v>9.6689497716894973E-2</v>
      </c>
      <c r="AG56" s="178">
        <v>9.6689497716894723E-2</v>
      </c>
      <c r="AH56" s="178">
        <v>0.14584770250734896</v>
      </c>
      <c r="AI56" s="178">
        <v>0.12237611958652149</v>
      </c>
      <c r="AJ56" s="178">
        <v>0.1490132351417614</v>
      </c>
    </row>
    <row r="57" spans="1:36" x14ac:dyDescent="0.45">
      <c r="A57" s="175" t="s">
        <v>27</v>
      </c>
      <c r="B57" s="175" t="s">
        <v>180</v>
      </c>
      <c r="C57" s="175" t="s">
        <v>187</v>
      </c>
      <c r="D57" s="175" t="s">
        <v>182</v>
      </c>
      <c r="E57" s="175" t="s">
        <v>183</v>
      </c>
      <c r="G57" s="178">
        <v>9.1555644000945943E-2</v>
      </c>
      <c r="H57" s="178">
        <v>0.10547945205479485</v>
      </c>
      <c r="I57" s="178">
        <v>9.1323196611265672E-2</v>
      </c>
      <c r="J57" s="178">
        <v>0.10547945205479478</v>
      </c>
      <c r="K57" s="178"/>
      <c r="L57" s="178">
        <v>8.7376408048426807E-2</v>
      </c>
      <c r="M57" s="178">
        <v>9.1323196611265797E-2</v>
      </c>
      <c r="N57" s="178">
        <v>0.10547945205479509</v>
      </c>
      <c r="O57" s="178">
        <v>0.10547945205479499</v>
      </c>
      <c r="P57" s="178">
        <v>6.133374584956286E-2</v>
      </c>
      <c r="Q57" s="178">
        <v>0.105479452054795</v>
      </c>
      <c r="R57" s="178">
        <v>4.5368700161117964E-2</v>
      </c>
      <c r="S57" s="178">
        <v>0.10547945205479466</v>
      </c>
      <c r="T57" s="178">
        <v>9.1555644000946471E-2</v>
      </c>
      <c r="U57" s="178">
        <v>0.1054794520547952</v>
      </c>
      <c r="V57" s="178"/>
      <c r="W57" s="178">
        <v>0.10547945205479491</v>
      </c>
      <c r="X57" s="178">
        <v>0.10547945205479482</v>
      </c>
      <c r="Y57" s="178"/>
      <c r="Z57" s="178">
        <v>0.10547945205479511</v>
      </c>
      <c r="AA57" s="178"/>
      <c r="AB57" s="178">
        <v>5.8752641432171779E-2</v>
      </c>
      <c r="AC57" s="178">
        <v>0.10547945205479504</v>
      </c>
      <c r="AD57" s="178">
        <v>8.7376408048426904E-2</v>
      </c>
      <c r="AE57" s="178">
        <v>0.10547945205479481</v>
      </c>
      <c r="AF57" s="178">
        <v>0.10547945205479502</v>
      </c>
      <c r="AG57" s="178">
        <v>0.10547945205479432</v>
      </c>
      <c r="AH57" s="178">
        <v>4.646677439331913E-2</v>
      </c>
      <c r="AI57" s="178">
        <v>8.7376408048426932E-2</v>
      </c>
      <c r="AJ57" s="178">
        <v>4.3534220252663056E-2</v>
      </c>
    </row>
    <row r="58" spans="1:36" x14ac:dyDescent="0.45">
      <c r="A58" s="175" t="s">
        <v>28</v>
      </c>
      <c r="B58" s="175" t="s">
        <v>180</v>
      </c>
      <c r="C58" s="175" t="s">
        <v>187</v>
      </c>
      <c r="D58" s="175" t="s">
        <v>182</v>
      </c>
      <c r="E58" s="175" t="s">
        <v>183</v>
      </c>
      <c r="G58" s="178">
        <v>1.1850507292614339E-2</v>
      </c>
      <c r="H58" s="178">
        <v>8.7899543378995356E-3</v>
      </c>
      <c r="I58" s="178">
        <v>1.1820420458355069E-2</v>
      </c>
      <c r="J58" s="178">
        <v>8.7899543378995269E-3</v>
      </c>
      <c r="K58" s="178"/>
      <c r="L58" s="178">
        <v>1.2156024152545799E-2</v>
      </c>
      <c r="M58" s="178">
        <v>1.1820420458355086E-2</v>
      </c>
      <c r="N58" s="178">
        <v>8.7899543378995148E-3</v>
      </c>
      <c r="O58" s="178">
        <v>8.7899543378995408E-3</v>
      </c>
      <c r="P58" s="178">
        <v>5.1111454874635601E-3</v>
      </c>
      <c r="Q58" s="178">
        <v>8.7899543378995391E-3</v>
      </c>
      <c r="R58" s="178">
        <v>1.6997435908169302E-2</v>
      </c>
      <c r="S58" s="178">
        <v>8.7899543378994974E-3</v>
      </c>
      <c r="T58" s="178">
        <v>1.1850507292614377E-2</v>
      </c>
      <c r="U58" s="178">
        <v>8.7899543378995634E-3</v>
      </c>
      <c r="V58" s="178"/>
      <c r="W58" s="178">
        <v>8.7899543378995304E-3</v>
      </c>
      <c r="X58" s="178">
        <v>8.7899543378995287E-3</v>
      </c>
      <c r="Y58" s="178"/>
      <c r="Z58" s="178">
        <v>8.7899543378995495E-3</v>
      </c>
      <c r="AA58" s="178"/>
      <c r="AB58" s="178">
        <v>8.7899543378995304E-3</v>
      </c>
      <c r="AC58" s="178">
        <v>8.7899543378995304E-3</v>
      </c>
      <c r="AD58" s="178">
        <v>1.2156024152545859E-2</v>
      </c>
      <c r="AE58" s="178">
        <v>8.78995433789952E-3</v>
      </c>
      <c r="AF58" s="178">
        <v>8.7899543378995425E-3</v>
      </c>
      <c r="AG58" s="178">
        <v>8.7899543378995131E-3</v>
      </c>
      <c r="AH58" s="178">
        <v>1.6701918375946475E-2</v>
      </c>
      <c r="AI58" s="178">
        <v>1.2156024152545847E-2</v>
      </c>
      <c r="AJ58" s="178">
        <v>1.7365851592229597E-2</v>
      </c>
    </row>
    <row r="59" spans="1:36" x14ac:dyDescent="0.45">
      <c r="A59" s="175" t="s">
        <v>29</v>
      </c>
      <c r="B59" s="175" t="s">
        <v>180</v>
      </c>
      <c r="C59" s="175" t="s">
        <v>187</v>
      </c>
      <c r="D59" s="175" t="s">
        <v>182</v>
      </c>
      <c r="E59" s="175" t="s">
        <v>183</v>
      </c>
      <c r="G59" s="178">
        <v>0.12838038901550861</v>
      </c>
      <c r="H59" s="178">
        <v>0.11426940639269395</v>
      </c>
      <c r="I59" s="178">
        <v>0.12805444858181464</v>
      </c>
      <c r="J59" s="178">
        <v>0.1142694063926934</v>
      </c>
      <c r="K59" s="178"/>
      <c r="L59" s="178">
        <v>0.17264814215562335</v>
      </c>
      <c r="M59" s="178">
        <v>0.12805444858181481</v>
      </c>
      <c r="N59" s="178">
        <v>0.11426940639269409</v>
      </c>
      <c r="O59" s="178">
        <v>0.11426940639269394</v>
      </c>
      <c r="P59" s="178">
        <v>0.14973121264136435</v>
      </c>
      <c r="Q59" s="178">
        <v>0.11426940639269415</v>
      </c>
      <c r="R59" s="178">
        <v>0.18215861939783981</v>
      </c>
      <c r="S59" s="178">
        <v>0.11426940639269365</v>
      </c>
      <c r="T59" s="178">
        <v>0.12838038901550911</v>
      </c>
      <c r="U59" s="178">
        <v>0.11426940639269406</v>
      </c>
      <c r="V59" s="178"/>
      <c r="W59" s="178">
        <v>0.11426940639269388</v>
      </c>
      <c r="X59" s="178">
        <v>0.11426940639269378</v>
      </c>
      <c r="Y59" s="178"/>
      <c r="Z59" s="178">
        <v>0.11426940639269416</v>
      </c>
      <c r="AA59" s="178"/>
      <c r="AB59" s="178">
        <v>0.16949200076488494</v>
      </c>
      <c r="AC59" s="178">
        <v>0.11426940639269401</v>
      </c>
      <c r="AD59" s="178">
        <v>0.17264814215562321</v>
      </c>
      <c r="AE59" s="178">
        <v>0.11426940639269355</v>
      </c>
      <c r="AF59" s="178">
        <v>0.11426940639269394</v>
      </c>
      <c r="AG59" s="178">
        <v>0.11426940639269391</v>
      </c>
      <c r="AH59" s="178">
        <v>0.18334252745077836</v>
      </c>
      <c r="AI59" s="178">
        <v>0.17264814215562299</v>
      </c>
      <c r="AJ59" s="178">
        <v>0.18478509087075362</v>
      </c>
    </row>
    <row r="60" spans="1:36" x14ac:dyDescent="0.45">
      <c r="A60" s="175" t="s">
        <v>30</v>
      </c>
      <c r="B60" s="175" t="s">
        <v>180</v>
      </c>
      <c r="C60" s="175" t="s">
        <v>187</v>
      </c>
      <c r="D60" s="175" t="s">
        <v>182</v>
      </c>
      <c r="E60" s="175" t="s">
        <v>183</v>
      </c>
      <c r="G60" s="178">
        <v>0.10665454785778446</v>
      </c>
      <c r="H60" s="178">
        <v>0.12465753424657487</v>
      </c>
      <c r="I60" s="178">
        <v>0.10638376639458093</v>
      </c>
      <c r="J60" s="178">
        <v>0.12465753424657526</v>
      </c>
      <c r="K60" s="178"/>
      <c r="L60" s="178">
        <v>0.12068607220091687</v>
      </c>
      <c r="M60" s="178">
        <v>0.106383766394581</v>
      </c>
      <c r="N60" s="178">
        <v>0.12465753424657468</v>
      </c>
      <c r="O60" s="178">
        <v>0.12465753424657494</v>
      </c>
      <c r="P60" s="178">
        <v>7.2485336004028789E-2</v>
      </c>
      <c r="Q60" s="178">
        <v>0.12465753424657507</v>
      </c>
      <c r="R60" s="178">
        <v>5.5947331296690682E-2</v>
      </c>
      <c r="S60" s="178">
        <v>0.12465753424657464</v>
      </c>
      <c r="T60" s="178">
        <v>0.10665454785778442</v>
      </c>
      <c r="U60" s="178">
        <v>0.12465753424657509</v>
      </c>
      <c r="V60" s="178"/>
      <c r="W60" s="178">
        <v>0.12465753424657511</v>
      </c>
      <c r="X60" s="178">
        <v>0.1246575342465753</v>
      </c>
      <c r="Y60" s="178"/>
      <c r="Z60" s="178">
        <v>0.12465753424657497</v>
      </c>
      <c r="AA60" s="178"/>
      <c r="AB60" s="178">
        <v>6.9434939874384816E-2</v>
      </c>
      <c r="AC60" s="178">
        <v>0.12465753424657484</v>
      </c>
      <c r="AD60" s="178">
        <v>0.12068607220091665</v>
      </c>
      <c r="AE60" s="178">
        <v>0.12465753424657455</v>
      </c>
      <c r="AF60" s="178">
        <v>0.12465753424657497</v>
      </c>
      <c r="AG60" s="178">
        <v>0.12465753424657487</v>
      </c>
      <c r="AH60" s="178">
        <v>5.8186716386192251E-2</v>
      </c>
      <c r="AI60" s="178">
        <v>0.1206860722009164</v>
      </c>
      <c r="AJ60" s="178">
        <v>5.3905030260464976E-2</v>
      </c>
    </row>
    <row r="61" spans="1:36" x14ac:dyDescent="0.45">
      <c r="A61" s="175" t="s">
        <v>31</v>
      </c>
      <c r="B61" s="175" t="s">
        <v>180</v>
      </c>
      <c r="C61" s="175" t="s">
        <v>187</v>
      </c>
      <c r="D61" s="175" t="s">
        <v>182</v>
      </c>
      <c r="E61" s="175" t="s">
        <v>183</v>
      </c>
      <c r="G61" s="178">
        <v>1.3825591841383397E-2</v>
      </c>
      <c r="H61" s="178">
        <v>1.0388127853881291E-2</v>
      </c>
      <c r="I61" s="178">
        <v>1.3790490534747599E-2</v>
      </c>
      <c r="J61" s="178">
        <v>1.0388127853881256E-2</v>
      </c>
      <c r="K61" s="178"/>
      <c r="L61" s="178">
        <v>1.7208199824048191E-2</v>
      </c>
      <c r="M61" s="178">
        <v>1.3790490534747612E-2</v>
      </c>
      <c r="N61" s="178">
        <v>1.0388127853881286E-2</v>
      </c>
      <c r="O61" s="178">
        <v>1.0388127853881294E-2</v>
      </c>
      <c r="P61" s="178">
        <v>6.040444667002408E-3</v>
      </c>
      <c r="Q61" s="178">
        <v>1.0388127853881322E-2</v>
      </c>
      <c r="R61" s="178">
        <v>2.1053455734112669E-2</v>
      </c>
      <c r="S61" s="178">
        <v>1.0388127853881263E-2</v>
      </c>
      <c r="T61" s="178">
        <v>1.3825591841383456E-2</v>
      </c>
      <c r="U61" s="178">
        <v>1.0388127853881303E-2</v>
      </c>
      <c r="V61" s="178"/>
      <c r="W61" s="178">
        <v>1.0388127853881299E-2</v>
      </c>
      <c r="X61" s="178">
        <v>1.0388127853881286E-2</v>
      </c>
      <c r="Y61" s="178"/>
      <c r="Z61" s="178">
        <v>1.0388127853881291E-2</v>
      </c>
      <c r="AA61" s="178"/>
      <c r="AB61" s="178">
        <v>1.0388127853881287E-2</v>
      </c>
      <c r="AC61" s="178">
        <v>1.0388127853881291E-2</v>
      </c>
      <c r="AD61" s="178">
        <v>1.7208199824048212E-2</v>
      </c>
      <c r="AE61" s="178">
        <v>1.0388127853881258E-2</v>
      </c>
      <c r="AF61" s="178">
        <v>1.0388127853881303E-2</v>
      </c>
      <c r="AG61" s="178">
        <v>1.0388127853881296E-2</v>
      </c>
      <c r="AH61" s="178">
        <v>2.1023778744765995E-2</v>
      </c>
      <c r="AI61" s="178">
        <v>1.7208199824048177E-2</v>
      </c>
      <c r="AJ61" s="178">
        <v>2.1579194973657366E-2</v>
      </c>
    </row>
    <row r="62" spans="1:36" x14ac:dyDescent="0.45">
      <c r="A62" s="175" t="s">
        <v>23</v>
      </c>
      <c r="B62" s="175" t="s">
        <v>180</v>
      </c>
      <c r="C62" s="175" t="s">
        <v>187</v>
      </c>
      <c r="D62" s="175" t="s">
        <v>182</v>
      </c>
      <c r="E62" s="175" t="s">
        <v>183</v>
      </c>
      <c r="G62" s="178">
        <v>0.16882256284457023</v>
      </c>
      <c r="H62" s="178">
        <v>0.1506849315068485</v>
      </c>
      <c r="I62" s="178">
        <v>0.16839394520465728</v>
      </c>
      <c r="J62" s="178">
        <v>0.15068493150684925</v>
      </c>
      <c r="K62" s="178"/>
      <c r="L62" s="178">
        <v>0.14405108710211981</v>
      </c>
      <c r="M62" s="178">
        <v>0.16839394520465692</v>
      </c>
      <c r="N62" s="178">
        <v>0.15068493150684875</v>
      </c>
      <c r="O62" s="178">
        <v>0.15068493150684886</v>
      </c>
      <c r="P62" s="178">
        <v>0.19978412994082351</v>
      </c>
      <c r="Q62" s="178">
        <v>0.150684931506849</v>
      </c>
      <c r="R62" s="178">
        <v>0.22380537054205937</v>
      </c>
      <c r="S62" s="178">
        <v>0.150684931506849</v>
      </c>
      <c r="T62" s="178">
        <v>0.16882256284457056</v>
      </c>
      <c r="U62" s="178">
        <v>0.15068493150684903</v>
      </c>
      <c r="V62" s="178"/>
      <c r="W62" s="178">
        <v>0.15068493150684911</v>
      </c>
      <c r="X62" s="178">
        <v>0.15068493150684895</v>
      </c>
      <c r="Y62" s="178"/>
      <c r="Z62" s="178">
        <v>0.15068493150684895</v>
      </c>
      <c r="AA62" s="178"/>
      <c r="AB62" s="178">
        <v>0.22350593507457259</v>
      </c>
      <c r="AC62" s="178">
        <v>0.15068493150684881</v>
      </c>
      <c r="AD62" s="178">
        <v>0.14405108710212008</v>
      </c>
      <c r="AE62" s="178">
        <v>0.15068493150684814</v>
      </c>
      <c r="AF62" s="178">
        <v>0.15068493150684861</v>
      </c>
      <c r="AG62" s="178">
        <v>0.15068493150684856</v>
      </c>
      <c r="AH62" s="178">
        <v>0.21939866169532235</v>
      </c>
      <c r="AI62" s="178">
        <v>0.14405108710211997</v>
      </c>
      <c r="AJ62" s="178">
        <v>0.2255530162878806</v>
      </c>
    </row>
    <row r="63" spans="1:36" x14ac:dyDescent="0.45">
      <c r="A63" s="175" t="s">
        <v>24</v>
      </c>
      <c r="B63" s="175" t="s">
        <v>180</v>
      </c>
      <c r="C63" s="175" t="s">
        <v>187</v>
      </c>
      <c r="D63" s="175" t="s">
        <v>182</v>
      </c>
      <c r="E63" s="175" t="s">
        <v>183</v>
      </c>
      <c r="G63" s="178">
        <v>0.14025268381298167</v>
      </c>
      <c r="H63" s="178">
        <v>0.16438356164383622</v>
      </c>
      <c r="I63" s="178">
        <v>0.13989660122950237</v>
      </c>
      <c r="J63" s="178">
        <v>0.16438356164383619</v>
      </c>
      <c r="K63" s="178"/>
      <c r="L63" s="178">
        <v>0.10250987807344186</v>
      </c>
      <c r="M63" s="178">
        <v>0.1398966012295024</v>
      </c>
      <c r="N63" s="178">
        <v>0.16438356164383583</v>
      </c>
      <c r="O63" s="178">
        <v>0.16438356164383588</v>
      </c>
      <c r="P63" s="178">
        <v>9.5585058466851405E-2</v>
      </c>
      <c r="Q63" s="178">
        <v>0.16438356164383625</v>
      </c>
      <c r="R63" s="178">
        <v>6.8964951216067591E-2</v>
      </c>
      <c r="S63" s="178">
        <v>0.16438356164383608</v>
      </c>
      <c r="T63" s="178">
        <v>0.14025268381298231</v>
      </c>
      <c r="U63" s="178">
        <v>0.16438356164383594</v>
      </c>
      <c r="V63" s="178"/>
      <c r="W63" s="178">
        <v>0.16438356164383605</v>
      </c>
      <c r="X63" s="178">
        <v>0.16438356164383572</v>
      </c>
      <c r="Y63" s="178"/>
      <c r="Z63" s="178">
        <v>0.16438356164383608</v>
      </c>
      <c r="AA63" s="178"/>
      <c r="AB63" s="178">
        <v>9.1562558076111855E-2</v>
      </c>
      <c r="AC63" s="178">
        <v>0.16438356164383588</v>
      </c>
      <c r="AD63" s="178">
        <v>0.10250987807344195</v>
      </c>
      <c r="AE63" s="178">
        <v>0.16438356164383514</v>
      </c>
      <c r="AF63" s="178">
        <v>0.16438356164383644</v>
      </c>
      <c r="AG63" s="178">
        <v>0.16438356164383564</v>
      </c>
      <c r="AH63" s="178">
        <v>7.0126455354121278E-2</v>
      </c>
      <c r="AI63" s="178">
        <v>0.10250987807344202</v>
      </c>
      <c r="AJ63" s="178">
        <v>6.595240866767621E-2</v>
      </c>
    </row>
    <row r="64" spans="1:36" x14ac:dyDescent="0.45">
      <c r="A64" s="175" t="s">
        <v>25</v>
      </c>
      <c r="B64" s="175" t="s">
        <v>180</v>
      </c>
      <c r="C64" s="175" t="s">
        <v>187</v>
      </c>
      <c r="D64" s="175" t="s">
        <v>182</v>
      </c>
      <c r="E64" s="175" t="s">
        <v>183</v>
      </c>
      <c r="G64" s="178">
        <v>1.8180906487386961E-2</v>
      </c>
      <c r="H64" s="178">
        <v>1.3698630136986332E-2</v>
      </c>
      <c r="I64" s="178">
        <v>2.0673612293958924E-2</v>
      </c>
      <c r="J64" s="178">
        <v>1.3698630136986229E-2</v>
      </c>
      <c r="K64" s="178"/>
      <c r="L64" s="178">
        <v>1.431629438445515E-2</v>
      </c>
      <c r="M64" s="178">
        <v>2.067361229395899E-2</v>
      </c>
      <c r="N64" s="178">
        <v>1.3698630136986295E-2</v>
      </c>
      <c r="O64" s="178">
        <v>1.3698630136986304E-2</v>
      </c>
      <c r="P64" s="178">
        <v>7.9654215389042479E-3</v>
      </c>
      <c r="Q64" s="178">
        <v>1.3698630136986304E-2</v>
      </c>
      <c r="R64" s="178">
        <v>2.5825472458874607E-2</v>
      </c>
      <c r="S64" s="178">
        <v>1.3698630136986282E-2</v>
      </c>
      <c r="T64" s="178">
        <v>1.8180906487386964E-2</v>
      </c>
      <c r="U64" s="178">
        <v>1.3698630136986321E-2</v>
      </c>
      <c r="V64" s="178"/>
      <c r="W64" s="178">
        <v>1.3698630136986282E-2</v>
      </c>
      <c r="X64" s="178">
        <v>1.3698630136986328E-2</v>
      </c>
      <c r="Y64" s="178"/>
      <c r="Z64" s="178">
        <v>1.3698630136986311E-2</v>
      </c>
      <c r="AA64" s="178"/>
      <c r="AB64" s="178">
        <v>1.3698630136986295E-2</v>
      </c>
      <c r="AC64" s="178">
        <v>1.3698630136986302E-2</v>
      </c>
      <c r="AD64" s="178">
        <v>1.431629438445523E-2</v>
      </c>
      <c r="AE64" s="178">
        <v>1.369863013698625E-2</v>
      </c>
      <c r="AF64" s="178">
        <v>1.3698630136986327E-2</v>
      </c>
      <c r="AG64" s="178">
        <v>1.3698630136986233E-2</v>
      </c>
      <c r="AH64" s="178">
        <v>2.5118313652561088E-2</v>
      </c>
      <c r="AI64" s="178">
        <v>1.4316294384455201E-2</v>
      </c>
      <c r="AJ64" s="178">
        <v>2.6308434576557176E-2</v>
      </c>
    </row>
  </sheetData>
  <phoneticPr fontId="31" type="noConversion"/>
  <pageMargins left="0.7" right="0.7" top="0.75" bottom="0.75" header="0.3" footer="0.3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U76"/>
  <sheetViews>
    <sheetView topLeftCell="A274" zoomScale="85" workbookViewId="0">
      <selection activeCell="D294" sqref="D294"/>
    </sheetView>
  </sheetViews>
  <sheetFormatPr defaultRowHeight="13.5" x14ac:dyDescent="0.35"/>
  <cols>
    <col min="1" max="1" width="9.1640625" style="124" customWidth="1"/>
    <col min="2" max="3" width="12.33203125" customWidth="1"/>
    <col min="4" max="4" width="17.83203125" customWidth="1"/>
    <col min="5" max="5" width="9.6640625" customWidth="1"/>
    <col min="6" max="6" width="11.33203125" customWidth="1"/>
    <col min="7" max="8" width="12.33203125" customWidth="1"/>
    <col min="9" max="9" width="11.33203125" customWidth="1"/>
    <col min="10" max="10" width="10.5" customWidth="1"/>
    <col min="11" max="11" width="12.33203125" customWidth="1"/>
    <col min="12" max="12" width="9.5" customWidth="1"/>
    <col min="13" max="13" width="10.6640625" customWidth="1"/>
    <col min="14" max="14" width="14" customWidth="1"/>
    <col min="15" max="17" width="12.33203125" customWidth="1"/>
  </cols>
  <sheetData>
    <row r="1" spans="1:21" s="120" customFormat="1" ht="34.9" x14ac:dyDescent="0.35">
      <c r="A1" s="123"/>
      <c r="B1" s="117" t="s">
        <v>1</v>
      </c>
      <c r="C1" s="117" t="s">
        <v>35</v>
      </c>
      <c r="D1" s="117" t="s">
        <v>37</v>
      </c>
      <c r="E1" s="117" t="s">
        <v>132</v>
      </c>
      <c r="F1" s="117" t="s">
        <v>133</v>
      </c>
      <c r="G1" s="117" t="s">
        <v>134</v>
      </c>
      <c r="H1" s="117" t="s">
        <v>43</v>
      </c>
      <c r="I1" s="118" t="s">
        <v>45</v>
      </c>
      <c r="J1" s="118" t="s">
        <v>46</v>
      </c>
      <c r="K1" s="118" t="s">
        <v>47</v>
      </c>
      <c r="L1" s="118" t="s">
        <v>48</v>
      </c>
      <c r="M1" s="118" t="s">
        <v>137</v>
      </c>
      <c r="N1" s="118" t="s">
        <v>135</v>
      </c>
      <c r="O1" s="118" t="s">
        <v>136</v>
      </c>
      <c r="P1" s="119" t="s">
        <v>130</v>
      </c>
      <c r="Q1" s="119" t="s">
        <v>131</v>
      </c>
      <c r="R1" s="121" t="s">
        <v>55</v>
      </c>
      <c r="S1" s="195" t="s">
        <v>188</v>
      </c>
      <c r="T1" s="195" t="s">
        <v>189</v>
      </c>
      <c r="U1" s="195" t="s">
        <v>190</v>
      </c>
    </row>
    <row r="2" spans="1:21" s="102" customFormat="1" ht="12.75" x14ac:dyDescent="0.35">
      <c r="A2" s="242" t="s">
        <v>79</v>
      </c>
      <c r="B2" s="132">
        <v>12.538641200400001</v>
      </c>
      <c r="C2" s="132">
        <v>5.5772362800000003E-2</v>
      </c>
      <c r="D2" s="132">
        <v>7.8486925104000003</v>
      </c>
      <c r="E2" s="132">
        <v>5.7800448720000004</v>
      </c>
      <c r="F2" s="132">
        <v>5.7800448720000004</v>
      </c>
      <c r="G2" s="132">
        <v>3.0421288799999999</v>
      </c>
      <c r="H2" s="132">
        <v>15.656823302399998</v>
      </c>
      <c r="I2" s="132">
        <v>3.4252210800000005</v>
      </c>
      <c r="J2" s="132">
        <v>3.4598196187092007</v>
      </c>
      <c r="K2" s="132">
        <v>4.3247754748368008</v>
      </c>
      <c r="L2" s="132">
        <v>4.3247754748368008</v>
      </c>
      <c r="M2" s="132">
        <v>9.5145030000000013</v>
      </c>
      <c r="N2" s="132">
        <v>3.8058012000000008</v>
      </c>
      <c r="O2" s="132">
        <v>7.3002155516172031</v>
      </c>
      <c r="P2" s="132">
        <v>30.563639999999999</v>
      </c>
      <c r="Q2" s="132">
        <v>54.470268000000004</v>
      </c>
      <c r="R2" s="132">
        <v>1.9029006000000004</v>
      </c>
      <c r="S2" s="102">
        <f>SUM(B2:H2)</f>
        <v>50.702148000000001</v>
      </c>
      <c r="T2" s="102">
        <f>SUM(I2:O2,R2)</f>
        <v>38.058012000000012</v>
      </c>
      <c r="U2" s="102">
        <f>SUM(P2:Q2)</f>
        <v>85.033907999999997</v>
      </c>
    </row>
    <row r="3" spans="1:21" s="102" customFormat="1" ht="12.75" x14ac:dyDescent="0.35">
      <c r="A3" s="254" t="s">
        <v>80</v>
      </c>
      <c r="B3" s="132">
        <v>10.144019215760558</v>
      </c>
      <c r="C3" s="132">
        <v>0</v>
      </c>
      <c r="D3" s="132">
        <v>10.829287570871475</v>
      </c>
      <c r="E3" s="132">
        <v>4.5379871725556669</v>
      </c>
      <c r="F3" s="132">
        <v>8.8353235102030769</v>
      </c>
      <c r="G3" s="132">
        <v>4.8682070400000006</v>
      </c>
      <c r="H3" s="132">
        <v>21.637763490609228</v>
      </c>
      <c r="I3" s="132">
        <v>1.9987987994339749</v>
      </c>
      <c r="J3" s="132">
        <v>0</v>
      </c>
      <c r="K3" s="132">
        <v>1.9987987994339749</v>
      </c>
      <c r="L3" s="132">
        <v>1.1649027200000002</v>
      </c>
      <c r="M3" s="132">
        <v>22.689156760579152</v>
      </c>
      <c r="N3" s="132">
        <v>4.6596108800000007</v>
      </c>
      <c r="O3" s="132">
        <v>20.82613705911967</v>
      </c>
      <c r="P3" s="132">
        <v>50.656891999999999</v>
      </c>
      <c r="Q3" s="132">
        <v>104.20945200000001</v>
      </c>
      <c r="R3" s="132">
        <v>4.9077309814332279</v>
      </c>
      <c r="S3" s="102">
        <f t="shared" ref="S3:S31" si="0">SUM(B3:H3)</f>
        <v>60.852588000000011</v>
      </c>
      <c r="T3" s="102">
        <f t="shared" ref="T3:T31" si="1">SUM(I3:O3,R3)</f>
        <v>58.245135999999995</v>
      </c>
      <c r="U3" s="102">
        <f t="shared" ref="U3:U31" si="2">SUM(P3:Q3)</f>
        <v>154.86634400000003</v>
      </c>
    </row>
    <row r="4" spans="1:21" s="102" customFormat="1" ht="12.75" x14ac:dyDescent="0.35">
      <c r="A4" s="242" t="s">
        <v>81</v>
      </c>
      <c r="B4" s="132">
        <v>5.3233499999999996</v>
      </c>
      <c r="C4" s="132">
        <v>0</v>
      </c>
      <c r="D4" s="132">
        <v>4.2586799999999991</v>
      </c>
      <c r="E4" s="132">
        <v>4.2586799999999991</v>
      </c>
      <c r="F4" s="132">
        <v>4.6135700000000002</v>
      </c>
      <c r="G4" s="132">
        <v>5.3233499999999996</v>
      </c>
      <c r="H4" s="132">
        <v>11.711369999999997</v>
      </c>
      <c r="I4" s="132">
        <v>2.0949169722592726</v>
      </c>
      <c r="J4" s="132">
        <v>0.94798079535345003</v>
      </c>
      <c r="K4" s="132">
        <v>3.5014690216906819</v>
      </c>
      <c r="L4" s="132">
        <v>5.4668999999999999</v>
      </c>
      <c r="M4" s="132">
        <v>1.3886475107032692</v>
      </c>
      <c r="N4" s="132">
        <v>0.91115000000000002</v>
      </c>
      <c r="O4" s="132">
        <v>2.0896356999933254</v>
      </c>
      <c r="P4" s="132">
        <v>12.319000000000001</v>
      </c>
      <c r="Q4" s="132">
        <v>22.608999999999998</v>
      </c>
      <c r="R4" s="132">
        <v>1.8223</v>
      </c>
      <c r="S4" s="102">
        <f t="shared" si="0"/>
        <v>35.48899999999999</v>
      </c>
      <c r="T4" s="102">
        <f t="shared" si="1"/>
        <v>18.222999999999999</v>
      </c>
      <c r="U4" s="102">
        <f t="shared" si="2"/>
        <v>34.927999999999997</v>
      </c>
    </row>
    <row r="5" spans="1:21" s="102" customFormat="1" ht="12.75" x14ac:dyDescent="0.35">
      <c r="A5" s="241" t="s">
        <v>82</v>
      </c>
      <c r="B5" s="132">
        <v>14.156847773999999</v>
      </c>
      <c r="C5" s="132">
        <v>1.7613057164331063</v>
      </c>
      <c r="D5" s="132">
        <v>7.0784238869999996</v>
      </c>
      <c r="E5" s="132">
        <v>5.6627391096000004</v>
      </c>
      <c r="F5" s="132">
        <v>6.7952869315199997</v>
      </c>
      <c r="G5" s="132">
        <v>5.0964651986399998</v>
      </c>
      <c r="H5" s="132">
        <v>16.076322478806894</v>
      </c>
      <c r="I5" s="132">
        <v>9.1424773497600036</v>
      </c>
      <c r="J5" s="132">
        <v>4.3023422822400015</v>
      </c>
      <c r="K5" s="132">
        <v>1.5058197987840003</v>
      </c>
      <c r="L5" s="132">
        <v>1.5058197987840003</v>
      </c>
      <c r="M5" s="132">
        <v>18.822747484800004</v>
      </c>
      <c r="N5" s="132">
        <v>4.3023422822400015</v>
      </c>
      <c r="O5" s="132">
        <v>11.508765604992004</v>
      </c>
      <c r="P5" s="132">
        <v>44.338379472</v>
      </c>
      <c r="Q5" s="132">
        <v>20.757735719999999</v>
      </c>
      <c r="R5" s="132">
        <v>2.6889639264000009</v>
      </c>
      <c r="S5" s="102">
        <f t="shared" si="0"/>
        <v>56.627391095999997</v>
      </c>
      <c r="T5" s="102">
        <f t="shared" si="1"/>
        <v>53.779278528000013</v>
      </c>
      <c r="U5" s="102">
        <f t="shared" si="2"/>
        <v>65.096115191999999</v>
      </c>
    </row>
    <row r="6" spans="1:21" s="102" customFormat="1" ht="12.75" x14ac:dyDescent="0.35">
      <c r="A6" s="254" t="s">
        <v>83</v>
      </c>
      <c r="B6" s="132">
        <v>0.19049940000000001</v>
      </c>
      <c r="C6" s="132">
        <v>0.38099880000000003</v>
      </c>
      <c r="D6" s="132">
        <v>0.34289892</v>
      </c>
      <c r="E6" s="132">
        <v>0.83819736</v>
      </c>
      <c r="F6" s="132">
        <v>0.41909868</v>
      </c>
      <c r="G6" s="132">
        <v>0.57149819999999996</v>
      </c>
      <c r="H6" s="132">
        <v>1.0667966399999997</v>
      </c>
      <c r="I6" s="132">
        <v>0.49822920000000004</v>
      </c>
      <c r="J6" s="132">
        <v>0.69752088000000012</v>
      </c>
      <c r="K6" s="132">
        <v>0.89681255999999998</v>
      </c>
      <c r="L6" s="132">
        <v>0.39858336</v>
      </c>
      <c r="M6" s="132">
        <v>0.64769796000000002</v>
      </c>
      <c r="N6" s="132">
        <v>0.39858336</v>
      </c>
      <c r="O6" s="132">
        <v>1.2455730000000003</v>
      </c>
      <c r="P6" s="132">
        <v>0.8373600000000001</v>
      </c>
      <c r="Q6" s="132">
        <v>0.79549200000000009</v>
      </c>
      <c r="R6" s="132">
        <v>0.19929168</v>
      </c>
      <c r="S6" s="102">
        <f t="shared" si="0"/>
        <v>3.8099879999999997</v>
      </c>
      <c r="T6" s="102">
        <f t="shared" si="1"/>
        <v>4.9822920000000002</v>
      </c>
      <c r="U6" s="102">
        <f t="shared" si="2"/>
        <v>1.6328520000000002</v>
      </c>
    </row>
    <row r="7" spans="1:21" s="102" customFormat="1" ht="12.75" x14ac:dyDescent="0.35">
      <c r="A7" s="254" t="s">
        <v>84</v>
      </c>
      <c r="B7" s="132">
        <v>19.895673600000002</v>
      </c>
      <c r="C7" s="132">
        <v>0</v>
      </c>
      <c r="D7" s="132">
        <v>7.202233843200001</v>
      </c>
      <c r="E7" s="132">
        <v>2.8450813248000002</v>
      </c>
      <c r="F7" s="132">
        <v>5.4265449744000005</v>
      </c>
      <c r="G7" s="132">
        <v>5.4912059136</v>
      </c>
      <c r="H7" s="132">
        <v>8.8784443439999947</v>
      </c>
      <c r="I7" s="132">
        <v>4.1616792000000009</v>
      </c>
      <c r="J7" s="132">
        <v>3.7833451056072005</v>
      </c>
      <c r="K7" s="132">
        <v>4.7291824224288002</v>
      </c>
      <c r="L7" s="132">
        <v>4.7291824224288002</v>
      </c>
      <c r="M7" s="132">
        <v>10.404198000000001</v>
      </c>
      <c r="N7" s="132">
        <v>4.1616792000000009</v>
      </c>
      <c r="O7" s="132">
        <v>7.5666860495352024</v>
      </c>
      <c r="P7" s="132">
        <v>31.777812000000004</v>
      </c>
      <c r="Q7" s="132">
        <v>46.473480000000002</v>
      </c>
      <c r="R7" s="132">
        <v>2.0808396000000005</v>
      </c>
      <c r="S7" s="102">
        <f t="shared" si="0"/>
        <v>49.739183999999995</v>
      </c>
      <c r="T7" s="102">
        <f t="shared" si="1"/>
        <v>41.616792000000004</v>
      </c>
      <c r="U7" s="102">
        <f t="shared" si="2"/>
        <v>78.251292000000007</v>
      </c>
    </row>
    <row r="8" spans="1:21" s="102" customFormat="1" ht="12.75" x14ac:dyDescent="0.35">
      <c r="A8" s="254" t="s">
        <v>85</v>
      </c>
      <c r="B8" s="132">
        <v>123.10681473357839</v>
      </c>
      <c r="C8" s="132">
        <v>0.57554361979149249</v>
      </c>
      <c r="D8" s="132">
        <v>38.007450123585564</v>
      </c>
      <c r="E8" s="132">
        <v>83.531684160000012</v>
      </c>
      <c r="F8" s="132">
        <v>46.406491200000005</v>
      </c>
      <c r="G8" s="132">
        <v>37.125192960000007</v>
      </c>
      <c r="H8" s="132">
        <v>135.31173520304463</v>
      </c>
      <c r="I8" s="132">
        <v>44.84409367359018</v>
      </c>
      <c r="J8" s="132">
        <v>20.292613096617423</v>
      </c>
      <c r="K8" s="132">
        <v>74.952948915456034</v>
      </c>
      <c r="L8" s="132">
        <v>54.611781840000006</v>
      </c>
      <c r="M8" s="132">
        <v>78.016831200000013</v>
      </c>
      <c r="N8" s="132">
        <v>31.206732480000003</v>
      </c>
      <c r="O8" s="132">
        <v>47.15073919433636</v>
      </c>
      <c r="P8" s="132">
        <v>341.43353999999999</v>
      </c>
      <c r="Q8" s="132">
        <v>515.57948799999997</v>
      </c>
      <c r="R8" s="132">
        <v>39.008415600000006</v>
      </c>
      <c r="S8" s="102">
        <f t="shared" si="0"/>
        <v>464.06491200000011</v>
      </c>
      <c r="T8" s="102">
        <f t="shared" si="1"/>
        <v>390.08415600000012</v>
      </c>
      <c r="U8" s="102">
        <f t="shared" si="2"/>
        <v>857.01302799999996</v>
      </c>
    </row>
    <row r="9" spans="1:21" s="102" customFormat="1" ht="12.75" x14ac:dyDescent="0.35">
      <c r="A9" s="254" t="s">
        <v>86</v>
      </c>
      <c r="B9" s="132">
        <v>4.4262849600000003</v>
      </c>
      <c r="C9" s="132">
        <v>0</v>
      </c>
      <c r="D9" s="132">
        <v>1.47542832</v>
      </c>
      <c r="E9" s="132">
        <v>4.0574278800000005</v>
      </c>
      <c r="F9" s="132">
        <v>5.9017132800000001</v>
      </c>
      <c r="G9" s="132">
        <v>6.2705703600000007</v>
      </c>
      <c r="H9" s="132">
        <v>14.754283199999998</v>
      </c>
      <c r="I9" s="132">
        <v>6.4203980321611969</v>
      </c>
      <c r="J9" s="132">
        <v>1.7856702000000002</v>
      </c>
      <c r="K9" s="132">
        <v>1.7856702000000002</v>
      </c>
      <c r="L9" s="132">
        <v>2.4999382800000007</v>
      </c>
      <c r="M9" s="132">
        <v>11.785423320000001</v>
      </c>
      <c r="N9" s="132">
        <v>3.9024935301700383</v>
      </c>
      <c r="O9" s="132">
        <v>6.1798081726748411</v>
      </c>
      <c r="P9" s="132">
        <v>22.692456</v>
      </c>
      <c r="Q9" s="132">
        <v>14.235120000000002</v>
      </c>
      <c r="R9" s="132">
        <v>1.3540022649939263</v>
      </c>
      <c r="S9" s="102">
        <f t="shared" si="0"/>
        <v>36.885708000000001</v>
      </c>
      <c r="T9" s="102">
        <f t="shared" si="1"/>
        <v>35.713404000000004</v>
      </c>
      <c r="U9" s="102">
        <f t="shared" si="2"/>
        <v>36.927576000000002</v>
      </c>
    </row>
    <row r="10" spans="1:21" s="102" customFormat="1" ht="12.75" x14ac:dyDescent="0.35">
      <c r="A10" s="242" t="s">
        <v>87</v>
      </c>
      <c r="B10" s="132">
        <v>0.52753680000000003</v>
      </c>
      <c r="C10" s="132">
        <v>0.26376840000000001</v>
      </c>
      <c r="D10" s="132">
        <v>0.42202944000000003</v>
      </c>
      <c r="E10" s="132">
        <v>1.4771030400000003</v>
      </c>
      <c r="F10" s="132">
        <v>1.3188420000000001</v>
      </c>
      <c r="G10" s="132">
        <v>0.42202944000000003</v>
      </c>
      <c r="H10" s="132">
        <v>0.84405888000000018</v>
      </c>
      <c r="I10" s="132">
        <v>0.58782672000000002</v>
      </c>
      <c r="J10" s="132">
        <v>0.97971120000000012</v>
      </c>
      <c r="K10" s="132">
        <v>0.29391336000000001</v>
      </c>
      <c r="L10" s="132">
        <v>0.34289892000000005</v>
      </c>
      <c r="M10" s="132">
        <v>1.3715956800000002</v>
      </c>
      <c r="N10" s="132">
        <v>0.48985560000000006</v>
      </c>
      <c r="O10" s="132">
        <v>0.73478340000000031</v>
      </c>
      <c r="P10" s="132">
        <v>4.563612</v>
      </c>
      <c r="Q10" s="132">
        <v>3.0982320000000003</v>
      </c>
      <c r="R10" s="132">
        <v>9.7971120000000009E-2</v>
      </c>
      <c r="S10" s="102">
        <f t="shared" si="0"/>
        <v>5.2753680000000012</v>
      </c>
      <c r="T10" s="102">
        <f t="shared" si="1"/>
        <v>4.8985560000000019</v>
      </c>
      <c r="U10" s="102">
        <f t="shared" si="2"/>
        <v>7.6618440000000003</v>
      </c>
    </row>
    <row r="11" spans="1:21" s="102" customFormat="1" ht="12.75" x14ac:dyDescent="0.35">
      <c r="A11" s="254" t="s">
        <v>88</v>
      </c>
      <c r="B11" s="132">
        <v>31.409373600000006</v>
      </c>
      <c r="C11" s="132">
        <v>7.8523434000000014</v>
      </c>
      <c r="D11" s="132">
        <v>23.557030200000003</v>
      </c>
      <c r="E11" s="132">
        <v>28.268436240000003</v>
      </c>
      <c r="F11" s="132">
        <v>20.416092840000005</v>
      </c>
      <c r="G11" s="132">
        <v>26.697967560000006</v>
      </c>
      <c r="H11" s="132">
        <v>18.845624159999986</v>
      </c>
      <c r="I11" s="132">
        <v>36.014853600000002</v>
      </c>
      <c r="J11" s="132">
        <v>30.612625560000005</v>
      </c>
      <c r="K11" s="132">
        <v>14.405941440000001</v>
      </c>
      <c r="L11" s="132">
        <v>12.605198760000002</v>
      </c>
      <c r="M11" s="132">
        <v>27.011140200000003</v>
      </c>
      <c r="N11" s="132">
        <v>18.007426800000001</v>
      </c>
      <c r="O11" s="132">
        <v>23.409654839999998</v>
      </c>
      <c r="P11" s="132">
        <v>127.52992800000001</v>
      </c>
      <c r="Q11" s="132">
        <v>200.71519200000003</v>
      </c>
      <c r="R11" s="132">
        <v>18.007426800000001</v>
      </c>
      <c r="S11" s="102">
        <f t="shared" si="0"/>
        <v>157.04686800000002</v>
      </c>
      <c r="T11" s="102">
        <f t="shared" si="1"/>
        <v>180.07426800000002</v>
      </c>
      <c r="U11" s="102">
        <f t="shared" si="2"/>
        <v>328.24512000000004</v>
      </c>
    </row>
    <row r="12" spans="1:21" s="102" customFormat="1" ht="12.75" x14ac:dyDescent="0.35">
      <c r="A12" s="254" t="s">
        <v>89</v>
      </c>
      <c r="B12" s="132">
        <v>18.261942857142856</v>
      </c>
      <c r="C12" s="132">
        <v>6.5304000000000001E-2</v>
      </c>
      <c r="D12" s="132">
        <v>8.4895200000000006</v>
      </c>
      <c r="E12" s="132">
        <v>5.2243200000000005</v>
      </c>
      <c r="F12" s="132">
        <v>7.4170730235649076</v>
      </c>
      <c r="G12" s="132">
        <v>8.4876585475334441</v>
      </c>
      <c r="H12" s="132">
        <v>17.358181571758792</v>
      </c>
      <c r="I12" s="132">
        <v>5.2735936378160231</v>
      </c>
      <c r="J12" s="132">
        <v>4.3023959999999999</v>
      </c>
      <c r="K12" s="132">
        <v>2.3902200000000002</v>
      </c>
      <c r="L12" s="132">
        <v>3.8243520000000002</v>
      </c>
      <c r="M12" s="132">
        <v>10.516968</v>
      </c>
      <c r="N12" s="132">
        <v>3.8243520000000002</v>
      </c>
      <c r="O12" s="132">
        <v>14.484619136251528</v>
      </c>
      <c r="P12" s="132">
        <v>25.967992726429227</v>
      </c>
      <c r="Q12" s="132">
        <v>130.78637527357077</v>
      </c>
      <c r="R12" s="132">
        <v>3.1878992259324499</v>
      </c>
      <c r="S12" s="102">
        <f t="shared" si="0"/>
        <v>65.304000000000002</v>
      </c>
      <c r="T12" s="102">
        <f t="shared" si="1"/>
        <v>47.804400000000001</v>
      </c>
      <c r="U12" s="102">
        <f t="shared" si="2"/>
        <v>156.754368</v>
      </c>
    </row>
    <row r="13" spans="1:21" s="102" customFormat="1" ht="12.75" x14ac:dyDescent="0.35">
      <c r="A13" s="254" t="s">
        <v>90</v>
      </c>
      <c r="B13" s="132">
        <v>143.65245744000001</v>
      </c>
      <c r="C13" s="132">
        <v>0</v>
      </c>
      <c r="D13" s="132">
        <v>69.509253600000008</v>
      </c>
      <c r="E13" s="132">
        <v>37.071601920000006</v>
      </c>
      <c r="F13" s="132">
        <v>55.607402880000002</v>
      </c>
      <c r="G13" s="132">
        <v>46.339502400000008</v>
      </c>
      <c r="H13" s="132">
        <v>111.21480576000006</v>
      </c>
      <c r="I13" s="132">
        <v>56.013103800000003</v>
      </c>
      <c r="J13" s="132">
        <v>0</v>
      </c>
      <c r="K13" s="132">
        <v>33.607862279999999</v>
      </c>
      <c r="L13" s="132">
        <v>26.139448440000006</v>
      </c>
      <c r="M13" s="132">
        <v>82.152552240000006</v>
      </c>
      <c r="N13" s="132">
        <v>82.152552240000006</v>
      </c>
      <c r="O13" s="132">
        <v>74.684138400000009</v>
      </c>
      <c r="P13" s="132">
        <v>218.67656399999998</v>
      </c>
      <c r="Q13" s="132">
        <v>323.42382000000009</v>
      </c>
      <c r="R13" s="132">
        <v>18.671034600000002</v>
      </c>
      <c r="S13" s="102">
        <f t="shared" si="0"/>
        <v>463.39502400000009</v>
      </c>
      <c r="T13" s="102">
        <f t="shared" si="1"/>
        <v>373.42069199999997</v>
      </c>
      <c r="U13" s="102">
        <f t="shared" si="2"/>
        <v>542.10038400000008</v>
      </c>
    </row>
    <row r="14" spans="1:21" s="102" customFormat="1" ht="12.75" x14ac:dyDescent="0.35">
      <c r="A14" s="254" t="s">
        <v>304</v>
      </c>
      <c r="B14" s="132">
        <v>3.5813887200000005</v>
      </c>
      <c r="C14" s="132">
        <v>5.2697576880000003</v>
      </c>
      <c r="D14" s="132">
        <v>4.6046426399999998</v>
      </c>
      <c r="E14" s="132">
        <v>10.232539200000002</v>
      </c>
      <c r="F14" s="132">
        <v>6.651150480000001</v>
      </c>
      <c r="G14" s="132">
        <v>7.6744044000000002</v>
      </c>
      <c r="H14" s="132">
        <v>13.148812872000001</v>
      </c>
      <c r="I14" s="132">
        <v>9.7083518400000006</v>
      </c>
      <c r="J14" s="132">
        <v>7.9431969599999999</v>
      </c>
      <c r="K14" s="132">
        <v>4.8541759200000003</v>
      </c>
      <c r="L14" s="132">
        <v>3.5303097600000002</v>
      </c>
      <c r="M14" s="132">
        <v>5.7367533600000007</v>
      </c>
      <c r="N14" s="132">
        <v>2.6477323199999998</v>
      </c>
      <c r="O14" s="132">
        <v>7.2371350079999992</v>
      </c>
      <c r="P14" s="132">
        <v>17.752032</v>
      </c>
      <c r="Q14" s="132">
        <v>37.639332000000003</v>
      </c>
      <c r="R14" s="132">
        <v>2.4712168320000001</v>
      </c>
      <c r="S14" s="102">
        <f t="shared" si="0"/>
        <v>51.162696000000004</v>
      </c>
      <c r="T14" s="102">
        <f t="shared" si="1"/>
        <v>44.128872000000008</v>
      </c>
      <c r="U14" s="102">
        <f t="shared" si="2"/>
        <v>55.391364000000003</v>
      </c>
    </row>
    <row r="15" spans="1:21" s="102" customFormat="1" ht="12.75" x14ac:dyDescent="0.35">
      <c r="A15" s="254" t="s">
        <v>91</v>
      </c>
      <c r="B15" s="132">
        <v>9.8707996800000011</v>
      </c>
      <c r="C15" s="132">
        <v>0</v>
      </c>
      <c r="D15" s="132">
        <v>2.8202284800000004</v>
      </c>
      <c r="E15" s="132">
        <v>10.5758568</v>
      </c>
      <c r="F15" s="132">
        <v>5.2879284000000002</v>
      </c>
      <c r="G15" s="132">
        <v>2.4676999200000003</v>
      </c>
      <c r="H15" s="132">
        <v>4.2303427199999959</v>
      </c>
      <c r="I15" s="132">
        <v>2.5589721600000002</v>
      </c>
      <c r="J15" s="132">
        <v>2.9079231998832005</v>
      </c>
      <c r="K15" s="132">
        <v>3.6349047995328001</v>
      </c>
      <c r="L15" s="132">
        <v>3.6349047995328001</v>
      </c>
      <c r="M15" s="132">
        <v>7.9967880000000005</v>
      </c>
      <c r="N15" s="132">
        <v>3.1987152000000005</v>
      </c>
      <c r="O15" s="132">
        <v>6.4555862410512024</v>
      </c>
      <c r="P15" s="132">
        <v>11.011284000000002</v>
      </c>
      <c r="Q15" s="132">
        <v>24.785856000000003</v>
      </c>
      <c r="R15" s="132">
        <v>1.5993576000000003</v>
      </c>
      <c r="S15" s="102">
        <f t="shared" si="0"/>
        <v>35.252856000000001</v>
      </c>
      <c r="T15" s="102">
        <f t="shared" si="1"/>
        <v>31.987152000000005</v>
      </c>
      <c r="U15" s="102">
        <f t="shared" si="2"/>
        <v>35.797140000000006</v>
      </c>
    </row>
    <row r="16" spans="1:21" s="102" customFormat="1" ht="12.75" x14ac:dyDescent="0.35">
      <c r="A16" s="254" t="s">
        <v>92</v>
      </c>
      <c r="B16" s="132">
        <v>2.5945013448000003</v>
      </c>
      <c r="C16" s="132">
        <v>0</v>
      </c>
      <c r="D16" s="132">
        <v>5.4489527280000001</v>
      </c>
      <c r="E16" s="132">
        <v>4.49913528</v>
      </c>
      <c r="F16" s="132">
        <v>3.2493754800000003</v>
      </c>
      <c r="G16" s="132">
        <v>3.1893870095999999</v>
      </c>
      <c r="H16" s="132">
        <v>6.0138441575999977</v>
      </c>
      <c r="I16" s="132">
        <v>1.5842851200000001</v>
      </c>
      <c r="J16" s="132">
        <v>1.9803564000000002</v>
      </c>
      <c r="K16" s="132">
        <v>2.9705346000000001</v>
      </c>
      <c r="L16" s="132">
        <v>2.9705346000000001</v>
      </c>
      <c r="M16" s="132">
        <v>2.9705346000000001</v>
      </c>
      <c r="N16" s="132">
        <v>1.9803564000000002</v>
      </c>
      <c r="O16" s="132">
        <v>4.3567840800000006</v>
      </c>
      <c r="P16" s="132">
        <v>18.714995999999999</v>
      </c>
      <c r="Q16" s="132">
        <v>9.5040359999999993</v>
      </c>
      <c r="R16" s="132">
        <v>0.99017820000000012</v>
      </c>
      <c r="S16" s="102">
        <f t="shared" si="0"/>
        <v>24.995196</v>
      </c>
      <c r="T16" s="102">
        <f t="shared" si="1"/>
        <v>19.803564000000001</v>
      </c>
      <c r="U16" s="102">
        <f t="shared" si="2"/>
        <v>28.219031999999999</v>
      </c>
    </row>
    <row r="17" spans="1:21" s="102" customFormat="1" ht="12.75" x14ac:dyDescent="0.35">
      <c r="A17" s="255" t="s">
        <v>93</v>
      </c>
      <c r="B17" s="132">
        <v>0.87085440000000003</v>
      </c>
      <c r="C17" s="132">
        <v>0</v>
      </c>
      <c r="D17" s="132">
        <v>0.32657039999999998</v>
      </c>
      <c r="E17" s="132">
        <v>0.26125631999999999</v>
      </c>
      <c r="F17" s="132">
        <v>0.19594223999999999</v>
      </c>
      <c r="G17" s="132">
        <v>0.19594223999999999</v>
      </c>
      <c r="H17" s="132">
        <v>0.32657040000000004</v>
      </c>
      <c r="I17" s="132">
        <v>0</v>
      </c>
      <c r="J17" s="132">
        <v>0</v>
      </c>
      <c r="K17" s="132">
        <v>0</v>
      </c>
      <c r="L17" s="132">
        <v>0</v>
      </c>
      <c r="M17" s="132">
        <v>0</v>
      </c>
      <c r="N17" s="132">
        <v>0</v>
      </c>
      <c r="O17" s="132">
        <v>0</v>
      </c>
      <c r="P17" s="132">
        <v>1.7165880000000002</v>
      </c>
      <c r="Q17" s="132">
        <v>17.249616</v>
      </c>
      <c r="R17" s="132">
        <v>0</v>
      </c>
      <c r="S17" s="102">
        <f t="shared" si="0"/>
        <v>2.177136</v>
      </c>
      <c r="T17" s="102">
        <f t="shared" si="1"/>
        <v>0</v>
      </c>
      <c r="U17" s="102">
        <f t="shared" si="2"/>
        <v>18.966204000000001</v>
      </c>
    </row>
    <row r="18" spans="1:21" s="102" customFormat="1" ht="12.75" x14ac:dyDescent="0.35">
      <c r="A18" s="254" t="s">
        <v>94</v>
      </c>
      <c r="B18" s="132">
        <v>11.000817000000001</v>
      </c>
      <c r="C18" s="132">
        <v>4.4003268000000002</v>
      </c>
      <c r="D18" s="132">
        <v>66.004902000000001</v>
      </c>
      <c r="E18" s="132">
        <v>32.113759833822527</v>
      </c>
      <c r="F18" s="132">
        <v>17.601307200000001</v>
      </c>
      <c r="G18" s="132">
        <v>42.117196022058231</v>
      </c>
      <c r="H18" s="132">
        <v>46.778031144119282</v>
      </c>
      <c r="I18" s="132">
        <v>8.1491875199999999</v>
      </c>
      <c r="J18" s="132">
        <v>6.1118906400000004</v>
      </c>
      <c r="K18" s="132">
        <v>61.1189064</v>
      </c>
      <c r="L18" s="132">
        <v>30.412377782251184</v>
      </c>
      <c r="M18" s="132">
        <v>10.186484400000001</v>
      </c>
      <c r="N18" s="132">
        <v>39.885833461422415</v>
      </c>
      <c r="O18" s="132">
        <v>28.170597988958257</v>
      </c>
      <c r="P18" s="132">
        <v>252.84085200000004</v>
      </c>
      <c r="Q18" s="132">
        <v>276.91495199999997</v>
      </c>
      <c r="R18" s="132">
        <v>19.694409807368142</v>
      </c>
      <c r="S18" s="102">
        <f t="shared" si="0"/>
        <v>220.01634000000007</v>
      </c>
      <c r="T18" s="102">
        <f t="shared" si="1"/>
        <v>203.72968800000001</v>
      </c>
      <c r="U18" s="102">
        <f t="shared" si="2"/>
        <v>529.75580400000001</v>
      </c>
    </row>
    <row r="19" spans="1:21" s="102" customFormat="1" ht="12.75" x14ac:dyDescent="0.35">
      <c r="A19" s="255" t="s">
        <v>95</v>
      </c>
      <c r="B19" s="132">
        <v>0.63639360000000011</v>
      </c>
      <c r="C19" s="132">
        <v>0.25455744000000002</v>
      </c>
      <c r="D19" s="132">
        <v>0.31819680000000006</v>
      </c>
      <c r="E19" s="132">
        <v>1.7819020800000003</v>
      </c>
      <c r="F19" s="132">
        <v>1.6546233600000002</v>
      </c>
      <c r="G19" s="132">
        <v>0.63639360000000011</v>
      </c>
      <c r="H19" s="132">
        <v>1.0818691200000004</v>
      </c>
      <c r="I19" s="132">
        <v>0.94370472000000005</v>
      </c>
      <c r="J19" s="132">
        <v>0.53925984000000005</v>
      </c>
      <c r="K19" s="132">
        <v>0.47185236000000003</v>
      </c>
      <c r="L19" s="132">
        <v>0.67407480000000009</v>
      </c>
      <c r="M19" s="132">
        <v>2.0222243999999998</v>
      </c>
      <c r="N19" s="132">
        <v>0.67407480000000009</v>
      </c>
      <c r="O19" s="132">
        <v>1.2807421200000007</v>
      </c>
      <c r="P19" s="132">
        <v>5.3172359999999994</v>
      </c>
      <c r="Q19" s="132">
        <v>4.8985560000000001</v>
      </c>
      <c r="R19" s="132">
        <v>0.13481496000000001</v>
      </c>
      <c r="S19" s="102">
        <f t="shared" si="0"/>
        <v>6.3639360000000007</v>
      </c>
      <c r="T19" s="102">
        <f t="shared" si="1"/>
        <v>6.7407480000000017</v>
      </c>
      <c r="U19" s="102">
        <f t="shared" si="2"/>
        <v>10.215792</v>
      </c>
    </row>
    <row r="20" spans="1:21" s="102" customFormat="1" ht="12.75" x14ac:dyDescent="0.35">
      <c r="A20" s="254" t="s">
        <v>96</v>
      </c>
      <c r="B20" s="132">
        <v>0.17584560000000002</v>
      </c>
      <c r="C20" s="132">
        <v>0</v>
      </c>
      <c r="D20" s="132">
        <v>0.45217439999999998</v>
      </c>
      <c r="E20" s="132">
        <v>0.17584560000000002</v>
      </c>
      <c r="F20" s="132">
        <v>0.42705360000000003</v>
      </c>
      <c r="G20" s="132">
        <v>0.50241600000000008</v>
      </c>
      <c r="H20" s="132">
        <v>0.77874480000000013</v>
      </c>
      <c r="I20" s="132">
        <v>0.18003240000000001</v>
      </c>
      <c r="J20" s="132">
        <v>0.18003240000000001</v>
      </c>
      <c r="K20" s="132">
        <v>0.18003240000000001</v>
      </c>
      <c r="L20" s="132">
        <v>7.2012960000000001E-2</v>
      </c>
      <c r="M20" s="132">
        <v>1.15220736</v>
      </c>
      <c r="N20" s="132">
        <v>0.36006480000000002</v>
      </c>
      <c r="O20" s="132">
        <v>1.1882138400000002</v>
      </c>
      <c r="P20" s="132">
        <v>5.7359159999999996</v>
      </c>
      <c r="Q20" s="132">
        <v>8.1223919999999996</v>
      </c>
      <c r="R20" s="132">
        <v>0.28805184</v>
      </c>
      <c r="S20" s="102">
        <f t="shared" si="0"/>
        <v>2.5120800000000005</v>
      </c>
      <c r="T20" s="102">
        <f t="shared" si="1"/>
        <v>3.6006480000000001</v>
      </c>
      <c r="U20" s="102">
        <f t="shared" si="2"/>
        <v>13.858307999999999</v>
      </c>
    </row>
    <row r="21" spans="1:21" s="102" customFormat="1" ht="12.75" x14ac:dyDescent="0.35">
      <c r="A21" s="255" t="s">
        <v>97</v>
      </c>
      <c r="B21" s="132">
        <v>0.21352680000000002</v>
      </c>
      <c r="C21" s="132">
        <v>0.21352680000000002</v>
      </c>
      <c r="D21" s="132">
        <v>0.21352680000000002</v>
      </c>
      <c r="E21" s="132">
        <v>1.2811607999999999</v>
      </c>
      <c r="F21" s="132">
        <v>1.15304472</v>
      </c>
      <c r="G21" s="132">
        <v>0.64058039999999994</v>
      </c>
      <c r="H21" s="132">
        <v>0.55516968</v>
      </c>
      <c r="I21" s="132">
        <v>0.83526660000000008</v>
      </c>
      <c r="J21" s="132">
        <v>0.55684440000000002</v>
      </c>
      <c r="K21" s="132">
        <v>0.27842220000000001</v>
      </c>
      <c r="L21" s="132">
        <v>0.50115996000000007</v>
      </c>
      <c r="M21" s="132">
        <v>1.6705332000000002</v>
      </c>
      <c r="N21" s="132">
        <v>0.55684440000000002</v>
      </c>
      <c r="O21" s="132">
        <v>1.0580043600000006</v>
      </c>
      <c r="P21" s="132">
        <v>4.0611960000000007</v>
      </c>
      <c r="Q21" s="132">
        <v>2.1979080000000004</v>
      </c>
      <c r="R21" s="132">
        <v>0.11136888</v>
      </c>
      <c r="S21" s="102">
        <f t="shared" si="0"/>
        <v>4.2705359999999999</v>
      </c>
      <c r="T21" s="102">
        <f t="shared" si="1"/>
        <v>5.5684440000000013</v>
      </c>
      <c r="U21" s="102">
        <f t="shared" si="2"/>
        <v>6.2591040000000007</v>
      </c>
    </row>
    <row r="22" spans="1:21" s="102" customFormat="1" ht="12.75" x14ac:dyDescent="0.35">
      <c r="A22" s="254" t="s">
        <v>98</v>
      </c>
      <c r="B22" s="132">
        <v>9.0016200000000005E-2</v>
      </c>
      <c r="C22" s="132">
        <v>0.18003240000000001</v>
      </c>
      <c r="D22" s="132">
        <v>0.16202916000000001</v>
      </c>
      <c r="E22" s="132">
        <v>0.39607128000000003</v>
      </c>
      <c r="F22" s="132">
        <v>0.23404212000000002</v>
      </c>
      <c r="G22" s="132">
        <v>0.25204536000000005</v>
      </c>
      <c r="H22" s="132">
        <v>0.48608747999999985</v>
      </c>
      <c r="I22" s="132">
        <v>0.18003240000000001</v>
      </c>
      <c r="J22" s="132">
        <v>0.25204536000000005</v>
      </c>
      <c r="K22" s="132">
        <v>0.32405832000000001</v>
      </c>
      <c r="L22" s="132">
        <v>0.14402592</v>
      </c>
      <c r="M22" s="132">
        <v>0.23404212000000002</v>
      </c>
      <c r="N22" s="132">
        <v>0.14402592</v>
      </c>
      <c r="O22" s="132">
        <v>0.45008100000000012</v>
      </c>
      <c r="P22" s="132">
        <v>2.8888920000000002</v>
      </c>
      <c r="Q22" s="132">
        <v>0</v>
      </c>
      <c r="R22" s="132">
        <v>7.2012960000000001E-2</v>
      </c>
      <c r="S22" s="102">
        <f t="shared" si="0"/>
        <v>1.800324</v>
      </c>
      <c r="T22" s="102">
        <f t="shared" si="1"/>
        <v>1.8003240000000003</v>
      </c>
      <c r="U22" s="102">
        <f t="shared" si="2"/>
        <v>2.8888920000000002</v>
      </c>
    </row>
    <row r="23" spans="1:21" s="102" customFormat="1" ht="12.75" x14ac:dyDescent="0.35">
      <c r="A23" s="255" t="s">
        <v>99</v>
      </c>
      <c r="B23" s="132">
        <v>9.4152758399999996</v>
      </c>
      <c r="C23" s="132">
        <v>1.022022039860299E-2</v>
      </c>
      <c r="D23" s="132">
        <v>5.6517818804220408</v>
      </c>
      <c r="E23" s="132">
        <v>5.4922442400000007</v>
      </c>
      <c r="F23" s="132">
        <v>14.155005252051582</v>
      </c>
      <c r="G23" s="132">
        <v>15.524514785463072</v>
      </c>
      <c r="H23" s="256">
        <v>28.211589781664706</v>
      </c>
      <c r="I23" s="132">
        <v>5.4449334</v>
      </c>
      <c r="J23" s="132">
        <v>1.0889866800000001</v>
      </c>
      <c r="K23" s="132">
        <v>10.8898668</v>
      </c>
      <c r="L23" s="132">
        <v>10.8898668</v>
      </c>
      <c r="M23" s="132">
        <v>21.7797336</v>
      </c>
      <c r="N23" s="132">
        <v>14.156826840000001</v>
      </c>
      <c r="O23" s="256">
        <v>39.203520479999995</v>
      </c>
      <c r="P23" s="132">
        <v>52.293132000000007</v>
      </c>
      <c r="Q23" s="132">
        <v>104.04198</v>
      </c>
      <c r="R23" s="132">
        <v>5.4449334</v>
      </c>
      <c r="S23" s="102">
        <f t="shared" si="0"/>
        <v>78.460632000000004</v>
      </c>
      <c r="T23" s="102">
        <f t="shared" si="1"/>
        <v>108.898668</v>
      </c>
      <c r="U23" s="102">
        <f t="shared" si="2"/>
        <v>156.33511200000001</v>
      </c>
    </row>
    <row r="24" spans="1:21" s="102" customFormat="1" ht="12.75" x14ac:dyDescent="0.35">
      <c r="A24" s="254" t="s">
        <v>100</v>
      </c>
      <c r="B24" s="132">
        <v>43.653670200000001</v>
      </c>
      <c r="C24" s="132">
        <v>0</v>
      </c>
      <c r="D24" s="132">
        <v>12.585850309975836</v>
      </c>
      <c r="E24" s="132">
        <v>9.9779817600000005</v>
      </c>
      <c r="F24" s="132">
        <v>12.4724772</v>
      </c>
      <c r="G24" s="132">
        <v>12.4724772</v>
      </c>
      <c r="H24" s="132">
        <v>33.56231533002417</v>
      </c>
      <c r="I24" s="132">
        <v>21.603772382464619</v>
      </c>
      <c r="J24" s="132">
        <v>0</v>
      </c>
      <c r="K24" s="132">
        <v>7.144233928891957</v>
      </c>
      <c r="L24" s="132">
        <v>7.0798788000000004</v>
      </c>
      <c r="M24" s="132">
        <v>10.619818199999999</v>
      </c>
      <c r="N24" s="132">
        <v>7.0798788000000004</v>
      </c>
      <c r="O24" s="132">
        <v>13.731266488643426</v>
      </c>
      <c r="P24" s="132">
        <v>29.181995999999998</v>
      </c>
      <c r="Q24" s="132">
        <v>159.85202400000003</v>
      </c>
      <c r="R24" s="132">
        <v>3.5399394000000002</v>
      </c>
      <c r="S24" s="102">
        <f t="shared" si="0"/>
        <v>124.724772</v>
      </c>
      <c r="T24" s="102">
        <f t="shared" si="1"/>
        <v>70.798788000000002</v>
      </c>
      <c r="U24" s="102">
        <f t="shared" si="2"/>
        <v>189.03402000000003</v>
      </c>
    </row>
    <row r="25" spans="1:21" s="102" customFormat="1" ht="12.75" x14ac:dyDescent="0.35">
      <c r="A25" s="255" t="s">
        <v>101</v>
      </c>
      <c r="B25" s="132">
        <v>11.360881800000001</v>
      </c>
      <c r="C25" s="132">
        <v>0</v>
      </c>
      <c r="D25" s="132">
        <v>4.54435272</v>
      </c>
      <c r="E25" s="132">
        <v>22.721763600000003</v>
      </c>
      <c r="F25" s="132">
        <v>11.360881800000001</v>
      </c>
      <c r="G25" s="132">
        <v>11.360881800000001</v>
      </c>
      <c r="H25" s="132">
        <v>14.390450279999998</v>
      </c>
      <c r="I25" s="132">
        <v>7.5328905600000011</v>
      </c>
      <c r="J25" s="132">
        <v>4.7080566000000008</v>
      </c>
      <c r="K25" s="132">
        <v>10.700132060404801</v>
      </c>
      <c r="L25" s="132">
        <v>10.700132060404801</v>
      </c>
      <c r="M25" s="132">
        <v>26.365116960000005</v>
      </c>
      <c r="N25" s="132">
        <v>9.4161132000000016</v>
      </c>
      <c r="O25" s="132">
        <v>20.030633959190396</v>
      </c>
      <c r="P25" s="132">
        <v>54.554004000000006</v>
      </c>
      <c r="Q25" s="132">
        <v>120.66357600000001</v>
      </c>
      <c r="R25" s="132">
        <v>4.7080566000000008</v>
      </c>
      <c r="S25" s="102">
        <f t="shared" si="0"/>
        <v>75.739212000000009</v>
      </c>
      <c r="T25" s="102">
        <f t="shared" si="1"/>
        <v>94.161132000000009</v>
      </c>
      <c r="U25" s="102">
        <f t="shared" si="2"/>
        <v>175.21758</v>
      </c>
    </row>
    <row r="26" spans="1:21" s="102" customFormat="1" ht="12.75" x14ac:dyDescent="0.35">
      <c r="A26" s="241" t="s">
        <v>102</v>
      </c>
      <c r="B26" s="132">
        <v>5.4323730000000001</v>
      </c>
      <c r="C26" s="132">
        <v>1.4486328000000002</v>
      </c>
      <c r="D26" s="132">
        <v>1.810791</v>
      </c>
      <c r="E26" s="132">
        <v>0.36215820000000004</v>
      </c>
      <c r="F26" s="132">
        <v>5.0702148000000005</v>
      </c>
      <c r="G26" s="132">
        <v>10.864746</v>
      </c>
      <c r="H26" s="132">
        <v>11.226904200000002</v>
      </c>
      <c r="I26" s="132">
        <v>15.448454640000001</v>
      </c>
      <c r="J26" s="132">
        <v>1.21961484</v>
      </c>
      <c r="K26" s="132">
        <v>0.81307656000000006</v>
      </c>
      <c r="L26" s="132">
        <v>1.1586529769270273</v>
      </c>
      <c r="M26" s="132">
        <v>10.163457000000001</v>
      </c>
      <c r="N26" s="132">
        <v>0.81307656000000006</v>
      </c>
      <c r="O26" s="132">
        <v>7.5777706198770831</v>
      </c>
      <c r="P26" s="132">
        <v>29.917587636619196</v>
      </c>
      <c r="Q26" s="132">
        <v>26.872055859556802</v>
      </c>
      <c r="R26" s="132">
        <v>3.4597248031958898</v>
      </c>
      <c r="S26" s="102">
        <f t="shared" si="0"/>
        <v>36.215820000000001</v>
      </c>
      <c r="T26" s="102">
        <f t="shared" si="1"/>
        <v>40.653827999999997</v>
      </c>
      <c r="U26" s="102">
        <f t="shared" si="2"/>
        <v>56.789643496175998</v>
      </c>
    </row>
    <row r="27" spans="1:21" s="102" customFormat="1" ht="12.75" x14ac:dyDescent="0.35">
      <c r="A27" s="255" t="s">
        <v>103</v>
      </c>
      <c r="B27" s="132">
        <v>2.47942296</v>
      </c>
      <c r="C27" s="132">
        <v>1.3774572000000003</v>
      </c>
      <c r="D27" s="132">
        <v>2.47942296</v>
      </c>
      <c r="E27" s="132">
        <v>1.3774572000000003</v>
      </c>
      <c r="F27" s="132">
        <v>8.2647431999999998</v>
      </c>
      <c r="G27" s="132">
        <v>5.5098288000000011</v>
      </c>
      <c r="H27" s="132">
        <v>6.0608116799999996</v>
      </c>
      <c r="I27" s="132">
        <v>1.9694707200000001</v>
      </c>
      <c r="J27" s="132">
        <v>0.70338240000000007</v>
      </c>
      <c r="K27" s="132">
        <v>2.1101472000000001</v>
      </c>
      <c r="L27" s="132">
        <v>1.4067648000000001</v>
      </c>
      <c r="M27" s="132">
        <v>2.1101472000000001</v>
      </c>
      <c r="N27" s="132">
        <v>1.4067648000000001</v>
      </c>
      <c r="O27" s="132">
        <v>3.2355590400000005</v>
      </c>
      <c r="P27" s="132">
        <v>29.056392000000002</v>
      </c>
      <c r="Q27" s="132">
        <v>57.233556</v>
      </c>
      <c r="R27" s="132">
        <v>1.1254118399999999</v>
      </c>
      <c r="S27" s="102">
        <f t="shared" si="0"/>
        <v>27.549144000000002</v>
      </c>
      <c r="T27" s="102">
        <f t="shared" si="1"/>
        <v>14.067648</v>
      </c>
      <c r="U27" s="102">
        <f t="shared" si="2"/>
        <v>86.28994800000001</v>
      </c>
    </row>
    <row r="28" spans="1:21" s="102" customFormat="1" ht="12.75" x14ac:dyDescent="0.35">
      <c r="A28" s="254" t="s">
        <v>104</v>
      </c>
      <c r="B28" s="132">
        <v>33.031616314983125</v>
      </c>
      <c r="C28" s="132">
        <v>0</v>
      </c>
      <c r="D28" s="132">
        <v>15.126908400000003</v>
      </c>
      <c r="E28" s="132">
        <v>13.614217560000002</v>
      </c>
      <c r="F28" s="132">
        <v>30.253816800000006</v>
      </c>
      <c r="G28" s="132">
        <v>18.15229008</v>
      </c>
      <c r="H28" s="132">
        <v>41.090234845016894</v>
      </c>
      <c r="I28" s="132">
        <v>18.279568800000003</v>
      </c>
      <c r="J28" s="132">
        <v>0</v>
      </c>
      <c r="K28" s="132">
        <v>3.6559137600000002</v>
      </c>
      <c r="L28" s="132">
        <v>7.3118275200000005</v>
      </c>
      <c r="M28" s="132">
        <v>7.3118275200000005</v>
      </c>
      <c r="N28" s="132">
        <v>7.3118275200000005</v>
      </c>
      <c r="O28" s="132">
        <v>38.387094480000009</v>
      </c>
      <c r="P28" s="132">
        <v>67.030668000000006</v>
      </c>
      <c r="Q28" s="132">
        <v>141.430104</v>
      </c>
      <c r="R28" s="132">
        <v>9.1397844000000017</v>
      </c>
      <c r="S28" s="102">
        <f t="shared" si="0"/>
        <v>151.26908400000002</v>
      </c>
      <c r="T28" s="102">
        <f t="shared" si="1"/>
        <v>91.397844000000021</v>
      </c>
      <c r="U28" s="102">
        <f t="shared" si="2"/>
        <v>208.46077200000002</v>
      </c>
    </row>
    <row r="29" spans="1:21" s="102" customFormat="1" ht="12.75" x14ac:dyDescent="0.35">
      <c r="A29" s="254" t="s">
        <v>105</v>
      </c>
      <c r="B29" s="132">
        <v>0.46892160000000005</v>
      </c>
      <c r="C29" s="132">
        <v>4.4506362217659138E-3</v>
      </c>
      <c r="D29" s="132">
        <v>3.5733473511293634</v>
      </c>
      <c r="E29" s="132">
        <v>1.3688833877785433</v>
      </c>
      <c r="F29" s="132">
        <v>0.65649024000000011</v>
      </c>
      <c r="G29" s="132">
        <v>0.9378432000000001</v>
      </c>
      <c r="H29" s="132">
        <v>2.3684955848703271</v>
      </c>
      <c r="I29" s="132">
        <v>0.26167500000000005</v>
      </c>
      <c r="J29" s="132">
        <v>2.5400597349262673E-3</v>
      </c>
      <c r="K29" s="132">
        <v>1.6747200000000002</v>
      </c>
      <c r="L29" s="132">
        <v>0.78124686041541269</v>
      </c>
      <c r="M29" s="132">
        <v>0.47101500000000002</v>
      </c>
      <c r="N29" s="132">
        <v>0.78502499999999997</v>
      </c>
      <c r="O29" s="132">
        <v>0.75135920892466779</v>
      </c>
      <c r="P29" s="132">
        <v>6.9919560000000001</v>
      </c>
      <c r="Q29" s="132">
        <v>13.314024000000002</v>
      </c>
      <c r="R29" s="132">
        <v>0.50591887092499344</v>
      </c>
      <c r="S29" s="102">
        <f t="shared" si="0"/>
        <v>9.3784320000000001</v>
      </c>
      <c r="T29" s="102">
        <f t="shared" si="1"/>
        <v>5.2335000000000012</v>
      </c>
      <c r="U29" s="102">
        <f t="shared" si="2"/>
        <v>20.305980000000002</v>
      </c>
    </row>
    <row r="30" spans="1:21" s="102" customFormat="1" ht="12.75" x14ac:dyDescent="0.35">
      <c r="A30" s="254" t="s">
        <v>106</v>
      </c>
      <c r="B30" s="132">
        <v>6.7681882872000001</v>
      </c>
      <c r="C30" s="132">
        <v>0</v>
      </c>
      <c r="D30" s="132">
        <v>3.9020976000000007</v>
      </c>
      <c r="E30" s="132">
        <v>0.72579015359999999</v>
      </c>
      <c r="F30" s="132">
        <v>2.7314683200000007</v>
      </c>
      <c r="G30" s="132">
        <v>1.3657341600000004</v>
      </c>
      <c r="H30" s="132">
        <v>4.0172094791999999</v>
      </c>
      <c r="I30" s="132">
        <v>1.8966204000000002</v>
      </c>
      <c r="J30" s="132">
        <v>1.7242005360564003</v>
      </c>
      <c r="K30" s="132">
        <v>2.1552511442256002</v>
      </c>
      <c r="L30" s="132">
        <v>2.1552511442256002</v>
      </c>
      <c r="M30" s="132">
        <v>5.3105371200000011</v>
      </c>
      <c r="N30" s="132">
        <v>1.3276342800000003</v>
      </c>
      <c r="O30" s="132">
        <v>3.448399175492399</v>
      </c>
      <c r="P30" s="132">
        <v>12.045999999999999</v>
      </c>
      <c r="Q30" s="132">
        <v>28.922999999999998</v>
      </c>
      <c r="R30" s="132">
        <v>0.9483102000000001</v>
      </c>
      <c r="S30" s="102">
        <f t="shared" si="0"/>
        <v>19.510488000000002</v>
      </c>
      <c r="T30" s="102">
        <f t="shared" si="1"/>
        <v>18.966204000000001</v>
      </c>
      <c r="U30" s="102">
        <f t="shared" si="2"/>
        <v>40.968999999999994</v>
      </c>
    </row>
    <row r="31" spans="1:21" s="102" customFormat="1" ht="12.75" x14ac:dyDescent="0.35">
      <c r="A31" s="241" t="s">
        <v>107</v>
      </c>
      <c r="B31" s="132">
        <v>76.019292172800007</v>
      </c>
      <c r="C31" s="132">
        <v>2.8789085754000001</v>
      </c>
      <c r="D31" s="132">
        <v>46.948355229600004</v>
      </c>
      <c r="E31" s="132">
        <v>40.264455600000005</v>
      </c>
      <c r="F31" s="132">
        <v>56.370237840000009</v>
      </c>
      <c r="G31" s="132">
        <v>60.396683400000001</v>
      </c>
      <c r="H31" s="132">
        <v>119.76662318220001</v>
      </c>
      <c r="I31" s="132">
        <v>58.797744479999999</v>
      </c>
      <c r="J31" s="132">
        <v>22.865789520000003</v>
      </c>
      <c r="K31" s="132">
        <v>26.132330880000001</v>
      </c>
      <c r="L31" s="132">
        <v>32.665413600000001</v>
      </c>
      <c r="M31" s="132">
        <v>97.996240799999995</v>
      </c>
      <c r="N31" s="132">
        <v>19.844238762</v>
      </c>
      <c r="O31" s="132">
        <v>57.883112899200015</v>
      </c>
      <c r="P31" s="132">
        <v>202.05496800000003</v>
      </c>
      <c r="Q31" s="132">
        <v>239.90364</v>
      </c>
      <c r="R31" s="132">
        <v>10.469265058800001</v>
      </c>
      <c r="S31" s="102">
        <f t="shared" si="0"/>
        <v>402.64455600000002</v>
      </c>
      <c r="T31" s="102">
        <f t="shared" si="1"/>
        <v>326.65413599999994</v>
      </c>
      <c r="U31" s="102">
        <f t="shared" si="2"/>
        <v>441.95860800000003</v>
      </c>
    </row>
    <row r="32" spans="1:21" s="102" customFormat="1" x14ac:dyDescent="0.35">
      <c r="A32" s="124"/>
      <c r="B32" s="101"/>
      <c r="C32" s="101"/>
      <c r="D32" s="101"/>
      <c r="E32" s="101"/>
      <c r="F32" s="100"/>
      <c r="G32" s="100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</row>
    <row r="33" spans="1:18" x14ac:dyDescent="0.35">
      <c r="B33" s="100"/>
      <c r="C33" s="100"/>
      <c r="D33" s="100"/>
      <c r="E33" s="101"/>
      <c r="F33" s="101"/>
      <c r="G33" s="101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</row>
    <row r="34" spans="1:18" x14ac:dyDescent="0.35">
      <c r="E34" s="102"/>
      <c r="F34" s="102"/>
      <c r="G34" s="102"/>
    </row>
    <row r="35" spans="1:18" ht="13.9" x14ac:dyDescent="0.4">
      <c r="A35" s="222" t="s">
        <v>214</v>
      </c>
      <c r="E35" s="102"/>
      <c r="F35" s="102"/>
      <c r="G35" s="102"/>
      <c r="P35" s="263" t="s">
        <v>276</v>
      </c>
    </row>
    <row r="36" spans="1:18" x14ac:dyDescent="0.35">
      <c r="D36" s="139"/>
      <c r="E36" s="102"/>
      <c r="F36" s="102"/>
      <c r="G36" s="102"/>
    </row>
    <row r="37" spans="1:18" x14ac:dyDescent="0.35">
      <c r="E37" s="102"/>
      <c r="F37" s="102"/>
      <c r="G37" s="102"/>
    </row>
    <row r="38" spans="1:18" x14ac:dyDescent="0.35">
      <c r="E38" s="102"/>
    </row>
    <row r="39" spans="1:18" x14ac:dyDescent="0.35">
      <c r="E39" s="102"/>
    </row>
    <row r="40" spans="1:18" x14ac:dyDescent="0.35">
      <c r="E40" s="102"/>
    </row>
    <row r="41" spans="1:18" x14ac:dyDescent="0.35">
      <c r="E41" s="102"/>
    </row>
    <row r="42" spans="1:18" x14ac:dyDescent="0.35">
      <c r="E42" s="102"/>
    </row>
    <row r="43" spans="1:18" x14ac:dyDescent="0.35">
      <c r="E43" s="102"/>
    </row>
    <row r="44" spans="1:18" x14ac:dyDescent="0.35">
      <c r="E44" s="102"/>
    </row>
    <row r="45" spans="1:18" x14ac:dyDescent="0.35">
      <c r="E45" s="102"/>
    </row>
    <row r="46" spans="1:18" x14ac:dyDescent="0.35">
      <c r="E46" s="102"/>
    </row>
    <row r="47" spans="1:18" x14ac:dyDescent="0.35">
      <c r="E47" s="102"/>
    </row>
    <row r="48" spans="1:18" x14ac:dyDescent="0.35">
      <c r="E48" s="102"/>
    </row>
    <row r="49" spans="5:5" x14ac:dyDescent="0.35">
      <c r="E49" s="102"/>
    </row>
    <row r="50" spans="5:5" x14ac:dyDescent="0.35">
      <c r="E50" s="102"/>
    </row>
    <row r="51" spans="5:5" x14ac:dyDescent="0.35">
      <c r="E51" s="102"/>
    </row>
    <row r="52" spans="5:5" x14ac:dyDescent="0.35">
      <c r="E52" s="102"/>
    </row>
    <row r="53" spans="5:5" x14ac:dyDescent="0.35">
      <c r="E53" s="102"/>
    </row>
    <row r="54" spans="5:5" x14ac:dyDescent="0.35">
      <c r="E54" s="102"/>
    </row>
    <row r="55" spans="5:5" x14ac:dyDescent="0.35">
      <c r="E55" s="102"/>
    </row>
    <row r="56" spans="5:5" x14ac:dyDescent="0.35">
      <c r="E56" s="102"/>
    </row>
    <row r="57" spans="5:5" x14ac:dyDescent="0.35">
      <c r="E57" s="102"/>
    </row>
    <row r="58" spans="5:5" x14ac:dyDescent="0.35">
      <c r="E58" s="102"/>
    </row>
    <row r="59" spans="5:5" x14ac:dyDescent="0.35">
      <c r="E59" s="102"/>
    </row>
    <row r="60" spans="5:5" x14ac:dyDescent="0.35">
      <c r="E60" s="102"/>
    </row>
    <row r="61" spans="5:5" x14ac:dyDescent="0.35">
      <c r="E61" s="102"/>
    </row>
    <row r="62" spans="5:5" x14ac:dyDescent="0.35">
      <c r="E62" s="102"/>
    </row>
    <row r="63" spans="5:5" x14ac:dyDescent="0.35">
      <c r="E63" s="102"/>
    </row>
    <row r="64" spans="5:5" x14ac:dyDescent="0.35">
      <c r="E64" s="102"/>
    </row>
    <row r="65" spans="5:5" x14ac:dyDescent="0.35">
      <c r="E65" s="102"/>
    </row>
    <row r="66" spans="5:5" x14ac:dyDescent="0.35">
      <c r="E66" s="102"/>
    </row>
    <row r="67" spans="5:5" x14ac:dyDescent="0.35">
      <c r="E67" s="102"/>
    </row>
    <row r="68" spans="5:5" x14ac:dyDescent="0.35">
      <c r="E68" s="102"/>
    </row>
    <row r="69" spans="5:5" x14ac:dyDescent="0.35">
      <c r="E69" s="102"/>
    </row>
    <row r="70" spans="5:5" x14ac:dyDescent="0.35">
      <c r="E70" s="102"/>
    </row>
    <row r="71" spans="5:5" x14ac:dyDescent="0.35">
      <c r="E71" s="102"/>
    </row>
    <row r="72" spans="5:5" x14ac:dyDescent="0.35">
      <c r="E72" s="102"/>
    </row>
    <row r="73" spans="5:5" x14ac:dyDescent="0.35">
      <c r="E73" s="102"/>
    </row>
    <row r="74" spans="5:5" x14ac:dyDescent="0.35">
      <c r="E74" s="102"/>
    </row>
    <row r="75" spans="5:5" x14ac:dyDescent="0.35">
      <c r="E75" s="102"/>
    </row>
    <row r="76" spans="5:5" x14ac:dyDescent="0.35">
      <c r="E76" s="102"/>
    </row>
  </sheetData>
  <phoneticPr fontId="0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34"/>
  <sheetViews>
    <sheetView workbookViewId="0">
      <selection activeCell="E13" sqref="E13"/>
    </sheetView>
  </sheetViews>
  <sheetFormatPr defaultRowHeight="10.15" x14ac:dyDescent="0.3"/>
  <cols>
    <col min="2" max="2" width="38.83203125" customWidth="1"/>
    <col min="3" max="3" width="69" customWidth="1"/>
    <col min="4" max="5" width="11.83203125" customWidth="1"/>
  </cols>
  <sheetData>
    <row r="1" spans="1:8" ht="24.75" customHeight="1" x14ac:dyDescent="0.4">
      <c r="B1" s="230" t="s">
        <v>63</v>
      </c>
      <c r="C1" s="231" t="s">
        <v>218</v>
      </c>
      <c r="D1" s="142" t="s">
        <v>126</v>
      </c>
      <c r="E1" s="142" t="s">
        <v>127</v>
      </c>
      <c r="F1" s="139" t="s">
        <v>151</v>
      </c>
    </row>
    <row r="2" spans="1:8" ht="12.75" x14ac:dyDescent="0.35">
      <c r="A2" s="143">
        <v>1</v>
      </c>
      <c r="B2" s="144" t="s">
        <v>1</v>
      </c>
      <c r="C2" s="145" t="s">
        <v>287</v>
      </c>
      <c r="D2" s="140">
        <v>0.7</v>
      </c>
      <c r="E2" s="141">
        <v>0.1</v>
      </c>
      <c r="G2">
        <v>0.7</v>
      </c>
      <c r="H2">
        <v>0.1</v>
      </c>
    </row>
    <row r="3" spans="1:8" ht="12.75" x14ac:dyDescent="0.35">
      <c r="A3" s="143">
        <v>2</v>
      </c>
      <c r="B3" s="144" t="s">
        <v>35</v>
      </c>
      <c r="C3" s="145" t="s">
        <v>277</v>
      </c>
      <c r="D3" s="140">
        <v>0.9</v>
      </c>
      <c r="E3" s="141">
        <v>0.1</v>
      </c>
      <c r="G3">
        <v>0.9</v>
      </c>
      <c r="H3">
        <v>0.1</v>
      </c>
    </row>
    <row r="4" spans="1:8" ht="12.75" x14ac:dyDescent="0.35">
      <c r="A4" s="143">
        <v>3</v>
      </c>
      <c r="B4" s="144" t="s">
        <v>37</v>
      </c>
      <c r="C4" s="145" t="s">
        <v>278</v>
      </c>
      <c r="D4" s="140">
        <v>0.7</v>
      </c>
      <c r="E4" s="141">
        <v>0.1</v>
      </c>
      <c r="G4">
        <v>0.7</v>
      </c>
      <c r="H4">
        <v>0.1</v>
      </c>
    </row>
    <row r="5" spans="1:8" ht="12.75" x14ac:dyDescent="0.35">
      <c r="A5" s="143">
        <v>4</v>
      </c>
      <c r="B5" s="144" t="s">
        <v>39</v>
      </c>
      <c r="C5" s="145" t="s">
        <v>279</v>
      </c>
      <c r="D5" s="140">
        <v>0.8</v>
      </c>
      <c r="E5" s="141">
        <v>0.1</v>
      </c>
      <c r="G5">
        <v>0.8</v>
      </c>
      <c r="H5">
        <v>0.1</v>
      </c>
    </row>
    <row r="6" spans="1:8" ht="12.75" x14ac:dyDescent="0.35">
      <c r="A6" s="143">
        <v>5</v>
      </c>
      <c r="B6" s="144" t="s">
        <v>40</v>
      </c>
      <c r="C6" s="145" t="s">
        <v>280</v>
      </c>
      <c r="D6" s="140">
        <v>0.2</v>
      </c>
      <c r="E6" s="141">
        <v>0.1</v>
      </c>
      <c r="G6">
        <v>0.2</v>
      </c>
      <c r="H6">
        <v>0.1</v>
      </c>
    </row>
    <row r="7" spans="1:8" ht="12.75" x14ac:dyDescent="0.35">
      <c r="A7" s="143">
        <v>6</v>
      </c>
      <c r="B7" s="144" t="s">
        <v>42</v>
      </c>
      <c r="C7" s="145" t="s">
        <v>281</v>
      </c>
      <c r="D7" s="140">
        <v>0.7</v>
      </c>
      <c r="E7" s="141">
        <v>0.1</v>
      </c>
      <c r="G7">
        <v>0.7</v>
      </c>
      <c r="H7">
        <v>0.1</v>
      </c>
    </row>
    <row r="8" spans="1:8" ht="15" x14ac:dyDescent="0.4">
      <c r="A8" s="143">
        <v>7</v>
      </c>
      <c r="B8" s="144" t="s">
        <v>43</v>
      </c>
      <c r="C8" s="146" t="s">
        <v>125</v>
      </c>
      <c r="D8" s="140">
        <v>0.6</v>
      </c>
      <c r="E8" s="265">
        <v>0.15</v>
      </c>
      <c r="G8">
        <v>0.6</v>
      </c>
      <c r="H8">
        <v>0.1</v>
      </c>
    </row>
    <row r="9" spans="1:8" ht="12.75" x14ac:dyDescent="0.35">
      <c r="A9" s="143">
        <v>8</v>
      </c>
      <c r="B9" s="74" t="s">
        <v>45</v>
      </c>
      <c r="C9" s="145" t="s">
        <v>282</v>
      </c>
      <c r="D9" s="140">
        <v>0.7</v>
      </c>
      <c r="E9" s="141">
        <v>0.1</v>
      </c>
      <c r="G9">
        <v>0.7</v>
      </c>
      <c r="H9">
        <v>0.1</v>
      </c>
    </row>
    <row r="10" spans="1:8" ht="12.75" x14ac:dyDescent="0.35">
      <c r="A10" s="143">
        <v>9</v>
      </c>
      <c r="B10" s="74" t="s">
        <v>46</v>
      </c>
      <c r="C10" s="145" t="s">
        <v>277</v>
      </c>
      <c r="D10" s="140">
        <v>0.9</v>
      </c>
      <c r="E10" s="141">
        <v>0.15</v>
      </c>
      <c r="G10">
        <v>0.9</v>
      </c>
      <c r="H10">
        <v>0.15</v>
      </c>
    </row>
    <row r="11" spans="1:8" ht="12.75" x14ac:dyDescent="0.35">
      <c r="A11" s="143">
        <v>10</v>
      </c>
      <c r="B11" s="74" t="s">
        <v>47</v>
      </c>
      <c r="C11" s="145" t="s">
        <v>283</v>
      </c>
      <c r="D11" s="140">
        <v>0.6</v>
      </c>
      <c r="E11" s="141">
        <v>0.1</v>
      </c>
      <c r="G11">
        <v>0.6</v>
      </c>
      <c r="H11">
        <v>0.1</v>
      </c>
    </row>
    <row r="12" spans="1:8" ht="12.75" x14ac:dyDescent="0.35">
      <c r="A12" s="143">
        <v>11</v>
      </c>
      <c r="B12" s="74" t="s">
        <v>48</v>
      </c>
      <c r="C12" s="145" t="s">
        <v>279</v>
      </c>
      <c r="D12" s="140">
        <v>0.8</v>
      </c>
      <c r="E12" s="141">
        <v>0.1</v>
      </c>
      <c r="G12">
        <v>0.8</v>
      </c>
      <c r="H12">
        <v>0.1</v>
      </c>
    </row>
    <row r="13" spans="1:8" ht="12.75" x14ac:dyDescent="0.35">
      <c r="A13" s="143">
        <v>12</v>
      </c>
      <c r="B13" s="74" t="s">
        <v>49</v>
      </c>
      <c r="C13" s="145" t="s">
        <v>284</v>
      </c>
      <c r="D13" s="140">
        <v>0.35</v>
      </c>
      <c r="E13" s="265">
        <v>0.15</v>
      </c>
      <c r="G13">
        <v>0.35</v>
      </c>
      <c r="H13">
        <v>0.1</v>
      </c>
    </row>
    <row r="14" spans="1:8" ht="12.75" x14ac:dyDescent="0.35">
      <c r="A14" s="143">
        <v>13</v>
      </c>
      <c r="B14" s="74" t="s">
        <v>50</v>
      </c>
      <c r="C14" s="145" t="s">
        <v>285</v>
      </c>
      <c r="D14" s="140">
        <v>0.6</v>
      </c>
      <c r="E14" s="141">
        <v>0.1</v>
      </c>
      <c r="G14">
        <v>0.6</v>
      </c>
      <c r="H14">
        <v>0.1</v>
      </c>
    </row>
    <row r="15" spans="1:8" ht="12.75" x14ac:dyDescent="0.35">
      <c r="A15" s="143">
        <v>14</v>
      </c>
      <c r="B15" s="74" t="s">
        <v>52</v>
      </c>
      <c r="C15" s="145" t="s">
        <v>125</v>
      </c>
      <c r="D15" s="140">
        <v>0.6</v>
      </c>
      <c r="E15" s="265">
        <v>0.15</v>
      </c>
      <c r="G15">
        <v>0.6</v>
      </c>
      <c r="H15">
        <v>0.1</v>
      </c>
    </row>
    <row r="16" spans="1:8" ht="12.75" x14ac:dyDescent="0.35">
      <c r="A16" s="143">
        <v>15</v>
      </c>
      <c r="B16" s="74" t="s">
        <v>130</v>
      </c>
      <c r="C16" s="145" t="s">
        <v>54</v>
      </c>
      <c r="D16" s="140">
        <v>0.9</v>
      </c>
      <c r="E16" s="141">
        <v>0.1</v>
      </c>
      <c r="G16">
        <v>0.9</v>
      </c>
      <c r="H16">
        <v>0.1</v>
      </c>
    </row>
    <row r="17" spans="1:8" ht="12.75" x14ac:dyDescent="0.35">
      <c r="A17" s="143"/>
      <c r="B17" s="74" t="s">
        <v>131</v>
      </c>
      <c r="C17" s="145"/>
      <c r="D17" s="140"/>
      <c r="E17" s="141"/>
    </row>
    <row r="18" spans="1:8" ht="12.75" x14ac:dyDescent="0.35">
      <c r="A18" s="143">
        <v>16</v>
      </c>
      <c r="B18" s="74" t="s">
        <v>55</v>
      </c>
      <c r="C18" s="145" t="s">
        <v>286</v>
      </c>
      <c r="D18" s="140">
        <v>0.05</v>
      </c>
      <c r="E18" s="141">
        <v>0</v>
      </c>
      <c r="G18">
        <v>0.05</v>
      </c>
      <c r="H18">
        <v>0</v>
      </c>
    </row>
    <row r="19" spans="1:8" x14ac:dyDescent="0.3">
      <c r="B19" s="96"/>
    </row>
    <row r="20" spans="1:8" x14ac:dyDescent="0.3">
      <c r="B20" s="96"/>
      <c r="F20" s="139" t="s">
        <v>145</v>
      </c>
    </row>
    <row r="21" spans="1:8" x14ac:dyDescent="0.3">
      <c r="B21" s="96"/>
      <c r="F21" s="139" t="s">
        <v>146</v>
      </c>
    </row>
    <row r="22" spans="1:8" x14ac:dyDescent="0.3">
      <c r="B22" s="96"/>
    </row>
    <row r="23" spans="1:8" x14ac:dyDescent="0.3">
      <c r="B23" s="96"/>
    </row>
    <row r="24" spans="1:8" x14ac:dyDescent="0.3">
      <c r="B24" s="96"/>
    </row>
    <row r="25" spans="1:8" x14ac:dyDescent="0.3">
      <c r="B25" s="96"/>
    </row>
    <row r="26" spans="1:8" x14ac:dyDescent="0.3">
      <c r="B26" s="96"/>
    </row>
    <row r="27" spans="1:8" x14ac:dyDescent="0.3">
      <c r="B27" s="96"/>
    </row>
    <row r="28" spans="1:8" x14ac:dyDescent="0.3">
      <c r="B28" s="96"/>
    </row>
    <row r="29" spans="1:8" x14ac:dyDescent="0.3">
      <c r="B29" s="96"/>
    </row>
    <row r="30" spans="1:8" x14ac:dyDescent="0.3">
      <c r="B30" s="96"/>
    </row>
    <row r="31" spans="1:8" x14ac:dyDescent="0.3">
      <c r="B31" s="96"/>
    </row>
    <row r="32" spans="1:8" x14ac:dyDescent="0.3">
      <c r="B32" s="96"/>
    </row>
    <row r="33" spans="2:2" x14ac:dyDescent="0.3">
      <c r="B33" s="96"/>
    </row>
    <row r="34" spans="2:2" x14ac:dyDescent="0.3">
      <c r="B34" s="96"/>
    </row>
  </sheetData>
  <phoneticPr fontId="0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indexed="10"/>
  </sheetPr>
  <dimension ref="A1:R35"/>
  <sheetViews>
    <sheetView topLeftCell="A273" workbookViewId="0">
      <selection activeCell="D294" sqref="D294"/>
    </sheetView>
  </sheetViews>
  <sheetFormatPr defaultColWidth="10" defaultRowHeight="10.15" x14ac:dyDescent="0.3"/>
  <cols>
    <col min="1" max="16384" width="10" style="111"/>
  </cols>
  <sheetData>
    <row r="1" spans="1:18" x14ac:dyDescent="0.3">
      <c r="A1" s="108" t="s">
        <v>111</v>
      </c>
      <c r="B1" s="106" t="s">
        <v>113</v>
      </c>
      <c r="C1" s="106" t="s">
        <v>114</v>
      </c>
      <c r="D1" s="106" t="s">
        <v>115</v>
      </c>
      <c r="E1" s="106" t="s">
        <v>116</v>
      </c>
      <c r="F1" s="106" t="s">
        <v>117</v>
      </c>
      <c r="G1" s="106" t="s">
        <v>118</v>
      </c>
      <c r="H1" s="106" t="s">
        <v>119</v>
      </c>
      <c r="I1" s="106" t="s">
        <v>120</v>
      </c>
      <c r="J1" s="106" t="s">
        <v>121</v>
      </c>
      <c r="K1" s="106" t="s">
        <v>122</v>
      </c>
      <c r="L1" s="106" t="s">
        <v>123</v>
      </c>
      <c r="M1" s="106" t="s">
        <v>124</v>
      </c>
      <c r="O1" s="164" t="s">
        <v>150</v>
      </c>
      <c r="P1" s="166"/>
      <c r="Q1" s="166"/>
      <c r="R1" s="166"/>
    </row>
    <row r="2" spans="1:18" x14ac:dyDescent="0.3">
      <c r="A2" s="108" t="s">
        <v>79</v>
      </c>
      <c r="B2" s="158">
        <v>624.34</v>
      </c>
      <c r="C2" s="158">
        <v>518.37</v>
      </c>
      <c r="D2" s="158">
        <v>435.411</v>
      </c>
      <c r="E2" s="158">
        <v>302.64</v>
      </c>
      <c r="F2" s="158">
        <v>147.042</v>
      </c>
      <c r="G2" s="158">
        <v>65.72</v>
      </c>
      <c r="H2" s="158">
        <v>24.018999999999998</v>
      </c>
      <c r="I2" s="158">
        <v>24.969000000000001</v>
      </c>
      <c r="J2" s="158">
        <v>115.994</v>
      </c>
      <c r="K2" s="158">
        <v>274.03800000000001</v>
      </c>
      <c r="L2" s="158">
        <v>450.649</v>
      </c>
      <c r="M2" s="158">
        <v>590.78700000000003</v>
      </c>
    </row>
    <row r="3" spans="1:18" x14ac:dyDescent="0.3">
      <c r="A3" s="108" t="s">
        <v>80</v>
      </c>
      <c r="B3" s="158">
        <v>473.661</v>
      </c>
      <c r="C3" s="158">
        <v>414.685</v>
      </c>
      <c r="D3" s="158">
        <v>357.67599999999999</v>
      </c>
      <c r="E3" s="158">
        <v>270.06799999999998</v>
      </c>
      <c r="F3" s="158">
        <v>147.71799999999999</v>
      </c>
      <c r="G3" s="158">
        <v>71.462999999999994</v>
      </c>
      <c r="H3" s="158">
        <v>23.358000000000001</v>
      </c>
      <c r="I3" s="158">
        <v>19.359000000000002</v>
      </c>
      <c r="J3" s="158">
        <v>84.897000000000006</v>
      </c>
      <c r="K3" s="158">
        <v>216.036</v>
      </c>
      <c r="L3" s="158">
        <v>350.154</v>
      </c>
      <c r="M3" s="158">
        <v>443.274</v>
      </c>
      <c r="O3" s="196" t="s">
        <v>202</v>
      </c>
    </row>
    <row r="4" spans="1:18" x14ac:dyDescent="0.3">
      <c r="A4" s="108" t="s">
        <v>81</v>
      </c>
      <c r="B4" s="158">
        <v>546.89099999999996</v>
      </c>
      <c r="C4" s="158">
        <v>454.95600000000002</v>
      </c>
      <c r="D4" s="158">
        <v>375.91899999999998</v>
      </c>
      <c r="E4" s="158">
        <v>202.81700000000001</v>
      </c>
      <c r="F4" s="158">
        <v>60.261000000000003</v>
      </c>
      <c r="G4" s="158">
        <v>4.4000000000000004</v>
      </c>
      <c r="H4" s="158">
        <v>0.41399999999999998</v>
      </c>
      <c r="I4" s="158">
        <v>0.98599999999999999</v>
      </c>
      <c r="J4" s="158">
        <v>23.254000000000001</v>
      </c>
      <c r="K4" s="158">
        <v>160.369</v>
      </c>
      <c r="L4" s="158">
        <v>352.488</v>
      </c>
      <c r="M4" s="158">
        <v>504.125</v>
      </c>
    </row>
    <row r="5" spans="1:18" x14ac:dyDescent="0.3">
      <c r="A5" s="108" t="s">
        <v>82</v>
      </c>
      <c r="B5" s="158">
        <v>567.46299999999997</v>
      </c>
      <c r="C5" s="158">
        <v>491.822</v>
      </c>
      <c r="D5" s="158">
        <v>423.57299999999998</v>
      </c>
      <c r="E5" s="158">
        <v>324.303</v>
      </c>
      <c r="F5" s="158">
        <v>181.47</v>
      </c>
      <c r="G5" s="158">
        <v>85.16</v>
      </c>
      <c r="H5" s="158">
        <v>30.347999999999999</v>
      </c>
      <c r="I5" s="158">
        <v>28.782</v>
      </c>
      <c r="J5" s="158">
        <v>122.262</v>
      </c>
      <c r="K5" s="158">
        <v>264.61099999999999</v>
      </c>
      <c r="L5" s="158">
        <v>428.39100000000002</v>
      </c>
      <c r="M5" s="158">
        <v>534.149</v>
      </c>
    </row>
    <row r="6" spans="1:18" x14ac:dyDescent="0.3">
      <c r="A6" s="108" t="s">
        <v>83</v>
      </c>
      <c r="B6" s="158">
        <v>210.06399999999999</v>
      </c>
      <c r="C6" s="158">
        <v>192.755</v>
      </c>
      <c r="D6" s="158">
        <v>148.71100000000001</v>
      </c>
      <c r="E6" s="158">
        <v>39.033999999999999</v>
      </c>
      <c r="F6" s="158">
        <v>1.659</v>
      </c>
      <c r="G6" s="158">
        <v>0</v>
      </c>
      <c r="H6" s="158">
        <v>0</v>
      </c>
      <c r="I6" s="158">
        <v>0</v>
      </c>
      <c r="J6" s="158">
        <v>0</v>
      </c>
      <c r="K6" s="158">
        <v>0.59099999999999997</v>
      </c>
      <c r="L6" s="158">
        <v>38.689</v>
      </c>
      <c r="M6" s="158">
        <v>150.94200000000001</v>
      </c>
    </row>
    <row r="7" spans="1:18" x14ac:dyDescent="0.3">
      <c r="A7" s="108" t="s">
        <v>84</v>
      </c>
      <c r="B7" s="158">
        <v>613.55399999999997</v>
      </c>
      <c r="C7" s="158">
        <v>520.64400000000001</v>
      </c>
      <c r="D7" s="158">
        <v>445.38400000000001</v>
      </c>
      <c r="E7" s="158">
        <v>300.24700000000001</v>
      </c>
      <c r="F7" s="158">
        <v>139.738</v>
      </c>
      <c r="G7" s="158">
        <v>66.828999999999994</v>
      </c>
      <c r="H7" s="158">
        <v>26.911000000000001</v>
      </c>
      <c r="I7" s="158">
        <v>27.125</v>
      </c>
      <c r="J7" s="158">
        <v>124.161</v>
      </c>
      <c r="K7" s="158">
        <v>279.065</v>
      </c>
      <c r="L7" s="158">
        <v>448.63799999999998</v>
      </c>
      <c r="M7" s="158">
        <v>578.34400000000005</v>
      </c>
    </row>
    <row r="8" spans="1:18" x14ac:dyDescent="0.3">
      <c r="A8" s="108" t="s">
        <v>85</v>
      </c>
      <c r="B8" s="158">
        <v>545.92200000000003</v>
      </c>
      <c r="C8" s="158">
        <v>471.90899999999999</v>
      </c>
      <c r="D8" s="158">
        <v>404.83100000000002</v>
      </c>
      <c r="E8" s="158">
        <v>285.30099999999999</v>
      </c>
      <c r="F8" s="158">
        <v>142.24</v>
      </c>
      <c r="G8" s="158">
        <v>67.808999999999997</v>
      </c>
      <c r="H8" s="158">
        <v>22.989000000000001</v>
      </c>
      <c r="I8" s="158">
        <v>22.027999999999999</v>
      </c>
      <c r="J8" s="158">
        <v>104.449</v>
      </c>
      <c r="K8" s="158">
        <v>252.64</v>
      </c>
      <c r="L8" s="158">
        <v>405.827</v>
      </c>
      <c r="M8" s="158">
        <v>513.24099999999999</v>
      </c>
    </row>
    <row r="9" spans="1:18" x14ac:dyDescent="0.3">
      <c r="A9" s="108" t="s">
        <v>86</v>
      </c>
      <c r="B9" s="158">
        <v>533.83600000000001</v>
      </c>
      <c r="C9" s="158">
        <v>482.52</v>
      </c>
      <c r="D9" s="158">
        <v>465.315</v>
      </c>
      <c r="E9" s="158">
        <v>340.32600000000002</v>
      </c>
      <c r="F9" s="158">
        <v>204.09700000000001</v>
      </c>
      <c r="G9" s="158">
        <v>104.596</v>
      </c>
      <c r="H9" s="158">
        <v>38.340000000000003</v>
      </c>
      <c r="I9" s="158">
        <v>38.500999999999998</v>
      </c>
      <c r="J9" s="158">
        <v>134.19300000000001</v>
      </c>
      <c r="K9" s="158">
        <v>271.46899999999999</v>
      </c>
      <c r="L9" s="158">
        <v>394.565</v>
      </c>
      <c r="M9" s="158">
        <v>495.37599999999998</v>
      </c>
    </row>
    <row r="10" spans="1:18" x14ac:dyDescent="0.3">
      <c r="A10" s="108" t="s">
        <v>87</v>
      </c>
      <c r="B10" s="158">
        <v>690.06200000000001</v>
      </c>
      <c r="C10" s="158">
        <v>641.12599999999998</v>
      </c>
      <c r="D10" s="158">
        <v>592.17200000000003</v>
      </c>
      <c r="E10" s="158">
        <v>391.66800000000001</v>
      </c>
      <c r="F10" s="158">
        <v>230.261</v>
      </c>
      <c r="G10" s="158">
        <v>96.048000000000002</v>
      </c>
      <c r="H10" s="158">
        <v>24.102</v>
      </c>
      <c r="I10" s="158">
        <v>51.182000000000002</v>
      </c>
      <c r="J10" s="158">
        <v>196.88800000000001</v>
      </c>
      <c r="K10" s="158">
        <v>359.05099999999999</v>
      </c>
      <c r="L10" s="158">
        <v>522.298</v>
      </c>
      <c r="M10" s="158">
        <v>649.702</v>
      </c>
    </row>
    <row r="11" spans="1:18" x14ac:dyDescent="0.3">
      <c r="A11" s="108" t="s">
        <v>88</v>
      </c>
      <c r="B11" s="158">
        <v>361.762</v>
      </c>
      <c r="C11" s="158">
        <v>291.08699999999999</v>
      </c>
      <c r="D11" s="158">
        <v>235.54900000000001</v>
      </c>
      <c r="E11" s="158">
        <v>180.483</v>
      </c>
      <c r="F11" s="158">
        <v>81.951999999999998</v>
      </c>
      <c r="G11" s="158">
        <v>12.292</v>
      </c>
      <c r="H11" s="158">
        <v>1.2250000000000001</v>
      </c>
      <c r="I11" s="158">
        <v>0.60699999999999998</v>
      </c>
      <c r="J11" s="158">
        <v>12.35</v>
      </c>
      <c r="K11" s="158">
        <v>92.2</v>
      </c>
      <c r="L11" s="158">
        <v>236.37</v>
      </c>
      <c r="M11" s="158">
        <v>336.02199999999999</v>
      </c>
    </row>
    <row r="12" spans="1:18" x14ac:dyDescent="0.3">
      <c r="A12" s="108" t="s">
        <v>89</v>
      </c>
      <c r="B12" s="158">
        <v>879.00900000000001</v>
      </c>
      <c r="C12" s="158">
        <v>782.06200000000001</v>
      </c>
      <c r="D12" s="158">
        <v>713.09500000000003</v>
      </c>
      <c r="E12" s="158">
        <v>519.12900000000002</v>
      </c>
      <c r="F12" s="158">
        <v>339.529</v>
      </c>
      <c r="G12" s="158">
        <v>156.57900000000001</v>
      </c>
      <c r="H12" s="158">
        <v>70.216999999999999</v>
      </c>
      <c r="I12" s="158">
        <v>140.83000000000001</v>
      </c>
      <c r="J12" s="158">
        <v>289.65300000000002</v>
      </c>
      <c r="K12" s="158">
        <v>475.75299999999999</v>
      </c>
      <c r="L12" s="158">
        <v>663.11400000000003</v>
      </c>
      <c r="M12" s="158">
        <v>820.86099999999999</v>
      </c>
    </row>
    <row r="13" spans="1:18" x14ac:dyDescent="0.3">
      <c r="A13" s="108" t="s">
        <v>90</v>
      </c>
      <c r="B13" s="158">
        <v>433.69900000000001</v>
      </c>
      <c r="C13" s="158">
        <v>370.75</v>
      </c>
      <c r="D13" s="158">
        <v>316.05500000000001</v>
      </c>
      <c r="E13" s="158">
        <v>242.44300000000001</v>
      </c>
      <c r="F13" s="158">
        <v>120.157</v>
      </c>
      <c r="G13" s="158">
        <v>42.048999999999999</v>
      </c>
      <c r="H13" s="158">
        <v>8.4689999999999994</v>
      </c>
      <c r="I13" s="158">
        <v>7.4980000000000002</v>
      </c>
      <c r="J13" s="158">
        <v>50.906999999999996</v>
      </c>
      <c r="K13" s="158">
        <v>166.74</v>
      </c>
      <c r="L13" s="158">
        <v>317.43099999999998</v>
      </c>
      <c r="M13" s="158">
        <v>406.93700000000001</v>
      </c>
    </row>
    <row r="14" spans="1:18" x14ac:dyDescent="0.3">
      <c r="A14" s="108" t="s">
        <v>304</v>
      </c>
      <c r="B14" s="158">
        <v>362.44400000000002</v>
      </c>
      <c r="C14" s="158">
        <v>312.40300000000002</v>
      </c>
      <c r="D14" s="158">
        <v>263.14499999999998</v>
      </c>
      <c r="E14" s="158">
        <v>135.42599999999999</v>
      </c>
      <c r="F14" s="158">
        <v>24.35</v>
      </c>
      <c r="G14" s="158">
        <v>0.81</v>
      </c>
      <c r="H14" s="158">
        <v>4.1000000000000002E-2</v>
      </c>
      <c r="I14" s="158">
        <v>5.2999999999999999E-2</v>
      </c>
      <c r="J14" s="158">
        <v>1.7270000000000001</v>
      </c>
      <c r="K14" s="158">
        <v>50.749000000000002</v>
      </c>
      <c r="L14" s="158">
        <v>190.614</v>
      </c>
      <c r="M14" s="158">
        <v>321.38</v>
      </c>
    </row>
    <row r="15" spans="1:18" x14ac:dyDescent="0.3">
      <c r="A15" s="108" t="s">
        <v>108</v>
      </c>
      <c r="B15" s="158">
        <v>521.53499999999997</v>
      </c>
      <c r="C15" s="158">
        <v>431.31599999999997</v>
      </c>
      <c r="D15" s="158">
        <v>344.27300000000002</v>
      </c>
      <c r="E15" s="158">
        <v>207.57900000000001</v>
      </c>
      <c r="F15" s="158">
        <v>58.280999999999999</v>
      </c>
      <c r="G15" s="158">
        <v>7.3979999999999997</v>
      </c>
      <c r="H15" s="158">
        <v>0</v>
      </c>
      <c r="I15" s="158">
        <v>1.748</v>
      </c>
      <c r="J15" s="158">
        <v>32.790999999999997</v>
      </c>
      <c r="K15" s="158">
        <v>165.00399999999999</v>
      </c>
      <c r="L15" s="158">
        <v>341.97800000000001</v>
      </c>
      <c r="M15" s="158">
        <v>482.87400000000002</v>
      </c>
    </row>
    <row r="16" spans="1:18" x14ac:dyDescent="0.3">
      <c r="A16" s="108" t="s">
        <v>91</v>
      </c>
      <c r="B16" s="158">
        <v>585.12300000000005</v>
      </c>
      <c r="C16" s="158">
        <v>480.05</v>
      </c>
      <c r="D16" s="158">
        <v>378.09</v>
      </c>
      <c r="E16" s="158">
        <v>207.91800000000001</v>
      </c>
      <c r="F16" s="158">
        <v>59.063000000000002</v>
      </c>
      <c r="G16" s="158">
        <v>11.209</v>
      </c>
      <c r="H16" s="158">
        <v>1.286</v>
      </c>
      <c r="I16" s="158">
        <v>4.0519999999999996</v>
      </c>
      <c r="J16" s="158">
        <v>50.454999999999998</v>
      </c>
      <c r="K16" s="158">
        <v>202.49799999999999</v>
      </c>
      <c r="L16" s="158">
        <v>393.851</v>
      </c>
      <c r="M16" s="158">
        <v>548.18799999999999</v>
      </c>
    </row>
    <row r="17" spans="1:17" x14ac:dyDescent="0.3">
      <c r="A17" s="108" t="s">
        <v>92</v>
      </c>
      <c r="B17" s="158">
        <v>388.637</v>
      </c>
      <c r="C17" s="158">
        <v>346.46600000000001</v>
      </c>
      <c r="D17" s="158">
        <v>341.39699999999999</v>
      </c>
      <c r="E17" s="158">
        <v>289.26499999999999</v>
      </c>
      <c r="F17" s="158">
        <v>218.58500000000001</v>
      </c>
      <c r="G17" s="158">
        <v>133.96100000000001</v>
      </c>
      <c r="H17" s="158">
        <v>65.25</v>
      </c>
      <c r="I17" s="158">
        <v>70.518000000000001</v>
      </c>
      <c r="J17" s="158">
        <v>133.49600000000001</v>
      </c>
      <c r="K17" s="158">
        <v>240.1</v>
      </c>
      <c r="L17" s="158">
        <v>308.93599999999998</v>
      </c>
      <c r="M17" s="158">
        <v>369.81599999999997</v>
      </c>
    </row>
    <row r="18" spans="1:17" x14ac:dyDescent="0.3">
      <c r="A18" s="108" t="s">
        <v>93</v>
      </c>
      <c r="B18" s="158">
        <v>541.22785714285715</v>
      </c>
      <c r="C18" s="158">
        <v>507.70042857142852</v>
      </c>
      <c r="D18" s="158">
        <v>508.45725000000004</v>
      </c>
      <c r="E18" s="158">
        <v>427.42262500000004</v>
      </c>
      <c r="F18" s="158">
        <v>410.89728571428572</v>
      </c>
      <c r="G18" s="158">
        <v>293.06885714285715</v>
      </c>
      <c r="H18" s="158">
        <v>237.00742857142859</v>
      </c>
      <c r="I18" s="158">
        <v>228.78428571428569</v>
      </c>
      <c r="J18" s="158">
        <v>275.92242857142855</v>
      </c>
      <c r="K18" s="158">
        <v>406.495</v>
      </c>
      <c r="L18" s="158">
        <v>495.37414285714289</v>
      </c>
      <c r="M18" s="158">
        <v>513.19585714285711</v>
      </c>
    </row>
    <row r="19" spans="1:17" x14ac:dyDescent="0.3">
      <c r="A19" s="108" t="s">
        <v>94</v>
      </c>
      <c r="B19" s="158">
        <v>396.90300000000002</v>
      </c>
      <c r="C19" s="158">
        <v>340.09199999999998</v>
      </c>
      <c r="D19" s="158">
        <v>281.05</v>
      </c>
      <c r="E19" s="158">
        <v>186.697</v>
      </c>
      <c r="F19" s="158">
        <v>52.887</v>
      </c>
      <c r="G19" s="158">
        <v>8.3710000000000004</v>
      </c>
      <c r="H19" s="158">
        <v>1.7929999999999999</v>
      </c>
      <c r="I19" s="158">
        <v>1.857</v>
      </c>
      <c r="J19" s="158">
        <v>13.085000000000001</v>
      </c>
      <c r="K19" s="158">
        <v>87.47</v>
      </c>
      <c r="L19" s="158">
        <v>239.65799999999999</v>
      </c>
      <c r="M19" s="158">
        <v>361.065</v>
      </c>
      <c r="P19" s="112"/>
      <c r="Q19" s="112"/>
    </row>
    <row r="20" spans="1:17" x14ac:dyDescent="0.3">
      <c r="A20" s="108" t="s">
        <v>109</v>
      </c>
      <c r="B20" s="158">
        <v>553.495</v>
      </c>
      <c r="C20" s="158">
        <v>475.35599999999999</v>
      </c>
      <c r="D20" s="158">
        <v>393.19200000000001</v>
      </c>
      <c r="E20" s="158">
        <v>287.87200000000001</v>
      </c>
      <c r="F20" s="158">
        <v>141.35300000000001</v>
      </c>
      <c r="G20" s="158">
        <v>66.012</v>
      </c>
      <c r="H20" s="158">
        <v>22.856000000000002</v>
      </c>
      <c r="I20" s="158">
        <v>20.788</v>
      </c>
      <c r="J20" s="158">
        <v>100.08</v>
      </c>
      <c r="K20" s="158">
        <v>240.459</v>
      </c>
      <c r="L20" s="158">
        <v>410.72300000000001</v>
      </c>
      <c r="M20" s="158">
        <v>517.17999999999995</v>
      </c>
    </row>
    <row r="21" spans="1:17" x14ac:dyDescent="0.3">
      <c r="A21" s="108" t="s">
        <v>95</v>
      </c>
      <c r="B21" s="158">
        <v>670.06399999999996</v>
      </c>
      <c r="C21" s="158">
        <v>603.49599999999998</v>
      </c>
      <c r="D21" s="158">
        <v>548.58000000000004</v>
      </c>
      <c r="E21" s="158">
        <v>338.625</v>
      </c>
      <c r="F21" s="158">
        <v>172.71799999999999</v>
      </c>
      <c r="G21" s="158">
        <v>74.730999999999995</v>
      </c>
      <c r="H21" s="158">
        <v>22.908999999999999</v>
      </c>
      <c r="I21" s="158">
        <v>33.899000000000001</v>
      </c>
      <c r="J21" s="158">
        <v>166.22800000000001</v>
      </c>
      <c r="K21" s="158">
        <v>331.27699999999999</v>
      </c>
      <c r="L21" s="158">
        <v>499.72399999999999</v>
      </c>
      <c r="M21" s="158">
        <v>631.94200000000001</v>
      </c>
    </row>
    <row r="22" spans="1:17" x14ac:dyDescent="0.3">
      <c r="A22" s="108" t="s">
        <v>96</v>
      </c>
      <c r="B22" s="158">
        <v>525.94299999999998</v>
      </c>
      <c r="C22" s="158">
        <v>454.98700000000002</v>
      </c>
      <c r="D22" s="158">
        <v>387.28300000000002</v>
      </c>
      <c r="E22" s="158">
        <v>289.76</v>
      </c>
      <c r="F22" s="158">
        <v>156.35300000000001</v>
      </c>
      <c r="G22" s="158">
        <v>80.936000000000007</v>
      </c>
      <c r="H22" s="158">
        <v>33.591999999999999</v>
      </c>
      <c r="I22" s="158">
        <v>30.6</v>
      </c>
      <c r="J22" s="158">
        <v>110.072</v>
      </c>
      <c r="K22" s="158">
        <v>251.30799999999999</v>
      </c>
      <c r="L22" s="158">
        <v>396.80099999999999</v>
      </c>
      <c r="M22" s="158">
        <v>492.29700000000003</v>
      </c>
    </row>
    <row r="23" spans="1:17" x14ac:dyDescent="0.3">
      <c r="A23" s="108" t="s">
        <v>97</v>
      </c>
      <c r="B23" s="158">
        <v>678.428</v>
      </c>
      <c r="C23" s="158">
        <v>622.36599999999999</v>
      </c>
      <c r="D23" s="158">
        <v>567.25699999999995</v>
      </c>
      <c r="E23" s="158">
        <v>361.70299999999997</v>
      </c>
      <c r="F23" s="158">
        <v>197.60599999999999</v>
      </c>
      <c r="G23" s="158">
        <v>83.765000000000001</v>
      </c>
      <c r="H23" s="158">
        <v>22.378</v>
      </c>
      <c r="I23" s="158">
        <v>42.957999999999998</v>
      </c>
      <c r="J23" s="158">
        <v>182.149</v>
      </c>
      <c r="K23" s="158">
        <v>346.815</v>
      </c>
      <c r="L23" s="158">
        <v>513.79</v>
      </c>
      <c r="M23" s="158">
        <v>645.55899999999997</v>
      </c>
    </row>
    <row r="24" spans="1:17" x14ac:dyDescent="0.3">
      <c r="A24" s="108" t="s">
        <v>98</v>
      </c>
      <c r="B24" s="158">
        <v>152.947</v>
      </c>
      <c r="C24" s="158">
        <v>140.61699999999999</v>
      </c>
      <c r="D24" s="158">
        <v>111.895</v>
      </c>
      <c r="E24" s="158">
        <v>41.554000000000002</v>
      </c>
      <c r="F24" s="158">
        <v>2.1379999999999999</v>
      </c>
      <c r="G24" s="158">
        <v>0</v>
      </c>
      <c r="H24" s="158">
        <v>0</v>
      </c>
      <c r="I24" s="158">
        <v>0</v>
      </c>
      <c r="J24" s="158">
        <v>0</v>
      </c>
      <c r="K24" s="158">
        <v>0</v>
      </c>
      <c r="L24" s="158">
        <v>15.529</v>
      </c>
      <c r="M24" s="158">
        <v>95.450999999999993</v>
      </c>
    </row>
    <row r="25" spans="1:17" x14ac:dyDescent="0.3">
      <c r="A25" s="108" t="s">
        <v>99</v>
      </c>
      <c r="B25" s="158">
        <v>471.83199999999999</v>
      </c>
      <c r="C25" s="158">
        <v>419.20299999999997</v>
      </c>
      <c r="D25" s="158">
        <v>368.29599999999999</v>
      </c>
      <c r="E25" s="158">
        <v>274.67599999999999</v>
      </c>
      <c r="F25" s="158">
        <v>153.4</v>
      </c>
      <c r="G25" s="158">
        <v>74.727000000000004</v>
      </c>
      <c r="H25" s="158">
        <v>22.771999999999998</v>
      </c>
      <c r="I25" s="158">
        <v>21.533999999999999</v>
      </c>
      <c r="J25" s="158">
        <v>86.022000000000006</v>
      </c>
      <c r="K25" s="158">
        <v>219.678</v>
      </c>
      <c r="L25" s="158">
        <v>346.714</v>
      </c>
      <c r="M25" s="158">
        <v>443.23599999999999</v>
      </c>
    </row>
    <row r="26" spans="1:17" x14ac:dyDescent="0.3">
      <c r="A26" s="108" t="s">
        <v>100</v>
      </c>
      <c r="B26" s="158">
        <v>757.95699999999999</v>
      </c>
      <c r="C26" s="158">
        <v>671.91300000000001</v>
      </c>
      <c r="D26" s="158">
        <v>650.66099999999994</v>
      </c>
      <c r="E26" s="158">
        <v>509.38499999999999</v>
      </c>
      <c r="F26" s="158">
        <v>371.161</v>
      </c>
      <c r="G26" s="158">
        <v>237.18700000000001</v>
      </c>
      <c r="H26" s="158">
        <v>161.15</v>
      </c>
      <c r="I26" s="158">
        <v>188.56399999999999</v>
      </c>
      <c r="J26" s="158">
        <v>302.24599999999998</v>
      </c>
      <c r="K26" s="158">
        <v>462.68099999999998</v>
      </c>
      <c r="L26" s="158">
        <v>605.02700000000004</v>
      </c>
      <c r="M26" s="158">
        <v>727.76199999999994</v>
      </c>
    </row>
    <row r="27" spans="1:17" x14ac:dyDescent="0.3">
      <c r="A27" s="108" t="s">
        <v>101</v>
      </c>
      <c r="B27" s="158">
        <v>617.17700000000002</v>
      </c>
      <c r="C27" s="158">
        <v>532.48699999999997</v>
      </c>
      <c r="D27" s="158">
        <v>472.36700000000002</v>
      </c>
      <c r="E27" s="158">
        <v>300.46300000000002</v>
      </c>
      <c r="F27" s="158">
        <v>139.976</v>
      </c>
      <c r="G27" s="158">
        <v>61.204000000000001</v>
      </c>
      <c r="H27" s="158">
        <v>20.032</v>
      </c>
      <c r="I27" s="158">
        <v>25.050999999999998</v>
      </c>
      <c r="J27" s="158">
        <v>132.59100000000001</v>
      </c>
      <c r="K27" s="158">
        <v>282.71300000000002</v>
      </c>
      <c r="L27" s="158">
        <v>451.23099999999999</v>
      </c>
      <c r="M27" s="158">
        <v>580.47900000000004</v>
      </c>
    </row>
    <row r="28" spans="1:17" x14ac:dyDescent="0.3">
      <c r="A28" s="108" t="s">
        <v>102</v>
      </c>
      <c r="B28" s="158">
        <v>276.26299999999998</v>
      </c>
      <c r="C28" s="158">
        <v>217.52500000000001</v>
      </c>
      <c r="D28" s="158">
        <v>156.47399999999999</v>
      </c>
      <c r="E28" s="158">
        <v>122.18</v>
      </c>
      <c r="F28" s="158">
        <v>54.719000000000001</v>
      </c>
      <c r="G28" s="158">
        <v>6.3970000000000002</v>
      </c>
      <c r="H28" s="158">
        <v>0.53400000000000003</v>
      </c>
      <c r="I28" s="158">
        <v>0.06</v>
      </c>
      <c r="J28" s="158">
        <v>4.2619999999999996</v>
      </c>
      <c r="K28" s="158">
        <v>46.201000000000001</v>
      </c>
      <c r="L28" s="158">
        <v>152.952</v>
      </c>
      <c r="M28" s="158">
        <v>244.67099999999999</v>
      </c>
    </row>
    <row r="29" spans="1:17" x14ac:dyDescent="0.3">
      <c r="A29" s="108" t="s">
        <v>103</v>
      </c>
      <c r="B29" s="158">
        <v>617.51199999999994</v>
      </c>
      <c r="C29" s="158">
        <v>513.702</v>
      </c>
      <c r="D29" s="158">
        <v>415.28</v>
      </c>
      <c r="E29" s="158">
        <v>227.10900000000001</v>
      </c>
      <c r="F29" s="158">
        <v>70.747</v>
      </c>
      <c r="G29" s="158">
        <v>13.365</v>
      </c>
      <c r="H29" s="158">
        <v>3.3730000000000002</v>
      </c>
      <c r="I29" s="158">
        <v>5.4139999999999997</v>
      </c>
      <c r="J29" s="158">
        <v>58.963999999999999</v>
      </c>
      <c r="K29" s="158">
        <v>216.167</v>
      </c>
      <c r="L29" s="158">
        <v>411.51600000000002</v>
      </c>
      <c r="M29" s="158">
        <v>575.90700000000004</v>
      </c>
    </row>
    <row r="30" spans="1:17" x14ac:dyDescent="0.3">
      <c r="A30" s="108" t="s">
        <v>104</v>
      </c>
      <c r="B30" s="158">
        <v>787.78300000000002</v>
      </c>
      <c r="C30" s="158">
        <v>697.03499999999997</v>
      </c>
      <c r="D30" s="158">
        <v>653.202</v>
      </c>
      <c r="E30" s="158">
        <v>488.04599999999999</v>
      </c>
      <c r="F30" s="158">
        <v>328.21699999999998</v>
      </c>
      <c r="G30" s="158">
        <v>174.05199999999999</v>
      </c>
      <c r="H30" s="158">
        <v>94.894999999999996</v>
      </c>
      <c r="I30" s="158">
        <v>138.45500000000001</v>
      </c>
      <c r="J30" s="158">
        <v>272.89800000000002</v>
      </c>
      <c r="K30" s="158">
        <v>445.779</v>
      </c>
      <c r="L30" s="158">
        <v>610.49900000000002</v>
      </c>
      <c r="M30" s="158">
        <v>752.98299999999995</v>
      </c>
    </row>
    <row r="31" spans="1:17" x14ac:dyDescent="0.3">
      <c r="A31" s="108" t="s">
        <v>105</v>
      </c>
      <c r="B31" s="158">
        <v>584.17700000000002</v>
      </c>
      <c r="C31" s="158">
        <v>477.791</v>
      </c>
      <c r="D31" s="158">
        <v>387.7</v>
      </c>
      <c r="E31" s="158">
        <v>250.733</v>
      </c>
      <c r="F31" s="158">
        <v>92.180999999999997</v>
      </c>
      <c r="G31" s="158">
        <v>22.526</v>
      </c>
      <c r="H31" s="158">
        <v>3.6</v>
      </c>
      <c r="I31" s="158">
        <v>5.2560000000000002</v>
      </c>
      <c r="J31" s="158">
        <v>62.677</v>
      </c>
      <c r="K31" s="158">
        <v>217.226</v>
      </c>
      <c r="L31" s="158">
        <v>401.20499999999998</v>
      </c>
      <c r="M31" s="158">
        <v>547.98199999999997</v>
      </c>
    </row>
    <row r="32" spans="1:17" x14ac:dyDescent="0.3">
      <c r="A32" s="108" t="s">
        <v>106</v>
      </c>
      <c r="B32" s="158">
        <v>633.91200000000003</v>
      </c>
      <c r="C32" s="158">
        <v>524.85599999999999</v>
      </c>
      <c r="D32" s="158">
        <v>438.798</v>
      </c>
      <c r="E32" s="158">
        <v>269.95999999999998</v>
      </c>
      <c r="F32" s="158">
        <v>109.959</v>
      </c>
      <c r="G32" s="158">
        <v>39.567</v>
      </c>
      <c r="H32" s="158">
        <v>13.885</v>
      </c>
      <c r="I32" s="158">
        <v>17.881</v>
      </c>
      <c r="J32" s="158">
        <v>103.179</v>
      </c>
      <c r="K32" s="158">
        <v>261.41199999999998</v>
      </c>
      <c r="L32" s="158">
        <v>440.35899999999998</v>
      </c>
      <c r="M32" s="158">
        <v>599.66800000000001</v>
      </c>
    </row>
    <row r="33" spans="1:13" x14ac:dyDescent="0.3">
      <c r="A33" s="108" t="s">
        <v>110</v>
      </c>
      <c r="B33" s="158">
        <v>530.92100000000005</v>
      </c>
      <c r="C33" s="158">
        <v>462.46899999999999</v>
      </c>
      <c r="D33" s="158">
        <v>394.10300000000001</v>
      </c>
      <c r="E33" s="158">
        <v>223.274</v>
      </c>
      <c r="F33" s="158">
        <v>101.595</v>
      </c>
      <c r="G33" s="158">
        <v>20.167999999999999</v>
      </c>
      <c r="H33" s="158">
        <v>4.0750000000000002</v>
      </c>
      <c r="I33" s="158">
        <v>3.8239999999999998</v>
      </c>
      <c r="J33" s="158">
        <v>29.652000000000001</v>
      </c>
      <c r="K33" s="158">
        <v>140.108</v>
      </c>
      <c r="L33" s="158">
        <v>320.86399999999998</v>
      </c>
      <c r="M33" s="158">
        <v>468.15600000000001</v>
      </c>
    </row>
    <row r="34" spans="1:13" x14ac:dyDescent="0.3">
      <c r="A34" s="108" t="s">
        <v>107</v>
      </c>
      <c r="B34" s="158">
        <v>430.226</v>
      </c>
      <c r="C34" s="158">
        <v>385.42099999999999</v>
      </c>
      <c r="D34" s="158">
        <v>371.16199999999998</v>
      </c>
      <c r="E34" s="158">
        <v>307.54899999999998</v>
      </c>
      <c r="F34" s="158">
        <v>222.149</v>
      </c>
      <c r="G34" s="158">
        <v>132.827</v>
      </c>
      <c r="H34" s="158">
        <v>66.438000000000002</v>
      </c>
      <c r="I34" s="158">
        <v>67.225999999999999</v>
      </c>
      <c r="J34" s="158">
        <v>135.041</v>
      </c>
      <c r="K34" s="158">
        <v>249.44200000000001</v>
      </c>
      <c r="L34" s="158">
        <v>334.70299999999997</v>
      </c>
      <c r="M34" s="158">
        <v>412.73500000000001</v>
      </c>
    </row>
    <row r="35" spans="1:13" x14ac:dyDescent="0.3">
      <c r="A35" s="113"/>
      <c r="B35" s="113"/>
      <c r="C35" s="113"/>
      <c r="D35" s="113"/>
      <c r="E35" s="113"/>
      <c r="F35" s="113"/>
      <c r="G35" s="113"/>
      <c r="H35" s="113"/>
      <c r="I35" s="113"/>
      <c r="J35" s="113"/>
      <c r="K35" s="113"/>
      <c r="L35" s="113"/>
      <c r="M35" s="113"/>
    </row>
  </sheetData>
  <phoneticPr fontId="0" type="noConversion"/>
  <hyperlinks>
    <hyperlink ref="O3" display="http://nui.epp.eurostat.ec.europa.eu/nui/show.do?query=BOOKMARK_DS-073221_QID_-4942A528_UID_-3F171EB0&amp;layout=time,L,X,0;geo,L,Y,0;indic_en,L,Z,0;INDICATORS,L,Z,1;&amp;zSelection=DS-073221INDICATORS,FLAG;DS-073221indic_en,MDD25;&amp;rankName1=geo_1_2_0_1&amp;rStp=&amp;cSt" xr:uid="{00000000-0004-0000-0500-000000000000}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indexed="15"/>
  </sheetPr>
  <dimension ref="A1:V102"/>
  <sheetViews>
    <sheetView workbookViewId="0"/>
  </sheetViews>
  <sheetFormatPr defaultColWidth="10" defaultRowHeight="10.15" x14ac:dyDescent="0.3"/>
  <cols>
    <col min="1" max="13" width="10" style="107" customWidth="1"/>
    <col min="14" max="15" width="10" style="107" hidden="1" customWidth="1"/>
    <col min="16" max="16384" width="10" style="107"/>
  </cols>
  <sheetData>
    <row r="1" spans="1:22" x14ac:dyDescent="0.3">
      <c r="A1" s="155" t="s">
        <v>111</v>
      </c>
      <c r="B1" s="106" t="s">
        <v>113</v>
      </c>
      <c r="C1" s="106" t="s">
        <v>114</v>
      </c>
      <c r="D1" s="106" t="s">
        <v>115</v>
      </c>
      <c r="E1" s="106" t="s">
        <v>116</v>
      </c>
      <c r="F1" s="106" t="s">
        <v>117</v>
      </c>
      <c r="G1" s="106" t="s">
        <v>118</v>
      </c>
      <c r="H1" s="106" t="s">
        <v>119</v>
      </c>
      <c r="I1" s="106" t="s">
        <v>120</v>
      </c>
      <c r="J1" s="106" t="s">
        <v>121</v>
      </c>
      <c r="K1" s="106" t="s">
        <v>122</v>
      </c>
      <c r="L1" s="106" t="s">
        <v>123</v>
      </c>
      <c r="M1" s="106" t="s">
        <v>124</v>
      </c>
      <c r="P1" s="133" t="s">
        <v>112</v>
      </c>
      <c r="R1" s="164" t="s">
        <v>149</v>
      </c>
      <c r="S1" s="165"/>
      <c r="T1" s="165"/>
      <c r="U1" s="165"/>
      <c r="V1" s="165"/>
    </row>
    <row r="2" spans="1:22" x14ac:dyDescent="0.3">
      <c r="A2" s="108" t="s">
        <v>79</v>
      </c>
      <c r="B2" s="158">
        <v>0</v>
      </c>
      <c r="C2" s="158">
        <v>0</v>
      </c>
      <c r="D2" s="158">
        <v>0</v>
      </c>
      <c r="E2" s="158">
        <v>0</v>
      </c>
      <c r="F2" s="158">
        <v>8</v>
      </c>
      <c r="G2" s="158">
        <v>27.5</v>
      </c>
      <c r="H2" s="158">
        <v>46.25</v>
      </c>
      <c r="I2" s="158">
        <v>23</v>
      </c>
      <c r="J2" s="158">
        <v>8.25</v>
      </c>
      <c r="K2" s="158">
        <v>0</v>
      </c>
      <c r="L2" s="158">
        <v>0</v>
      </c>
      <c r="M2" s="158">
        <v>0</v>
      </c>
      <c r="N2" s="109"/>
      <c r="O2" s="109"/>
      <c r="P2" s="109">
        <f>SUM(B2:M2)</f>
        <v>113</v>
      </c>
      <c r="Q2" s="110"/>
    </row>
    <row r="3" spans="1:22" s="154" customFormat="1" x14ac:dyDescent="0.3">
      <c r="A3" s="108" t="s">
        <v>80</v>
      </c>
      <c r="B3" s="158">
        <v>0</v>
      </c>
      <c r="C3" s="158">
        <v>0</v>
      </c>
      <c r="D3" s="158">
        <v>0</v>
      </c>
      <c r="E3" s="158">
        <v>0</v>
      </c>
      <c r="F3" s="158">
        <v>3.5</v>
      </c>
      <c r="G3" s="158">
        <v>5.25</v>
      </c>
      <c r="H3" s="158">
        <v>20</v>
      </c>
      <c r="I3" s="158">
        <v>3</v>
      </c>
      <c r="J3" s="158">
        <v>0</v>
      </c>
      <c r="K3" s="158">
        <v>0</v>
      </c>
      <c r="L3" s="158">
        <v>0</v>
      </c>
      <c r="M3" s="158">
        <v>0</v>
      </c>
      <c r="N3" s="129"/>
      <c r="O3" s="129"/>
      <c r="P3" s="129">
        <f t="shared" ref="P3:P31" si="0">SUM(B3:M3)</f>
        <v>31.75</v>
      </c>
      <c r="Q3" s="153"/>
      <c r="R3" s="154" t="s">
        <v>203</v>
      </c>
    </row>
    <row r="4" spans="1:22" x14ac:dyDescent="0.3">
      <c r="A4" s="108" t="s">
        <v>81</v>
      </c>
      <c r="B4" s="158">
        <v>0</v>
      </c>
      <c r="C4" s="158">
        <v>0</v>
      </c>
      <c r="D4" s="158">
        <v>0</v>
      </c>
      <c r="E4" s="158">
        <v>0</v>
      </c>
      <c r="F4" s="158">
        <v>20.666666666666668</v>
      </c>
      <c r="G4" s="158">
        <v>58</v>
      </c>
      <c r="H4" s="158">
        <v>83.666666666666671</v>
      </c>
      <c r="I4" s="158">
        <v>93.333333333333329</v>
      </c>
      <c r="J4" s="158">
        <v>23.666666666666668</v>
      </c>
      <c r="K4" s="158">
        <v>3</v>
      </c>
      <c r="L4" s="158">
        <v>0</v>
      </c>
      <c r="M4" s="158">
        <v>0</v>
      </c>
      <c r="N4" s="109"/>
      <c r="O4" s="109"/>
      <c r="P4" s="109">
        <f t="shared" si="0"/>
        <v>282.33333333333337</v>
      </c>
      <c r="Q4" s="110"/>
    </row>
    <row r="5" spans="1:22" x14ac:dyDescent="0.3">
      <c r="A5" s="108" t="s">
        <v>82</v>
      </c>
      <c r="B5" s="158">
        <v>0</v>
      </c>
      <c r="C5" s="158">
        <v>0</v>
      </c>
      <c r="D5" s="158">
        <v>0</v>
      </c>
      <c r="E5" s="158">
        <v>0</v>
      </c>
      <c r="F5" s="158">
        <v>4</v>
      </c>
      <c r="G5" s="158">
        <v>14.333333333333334</v>
      </c>
      <c r="H5" s="158">
        <v>28.333333333333332</v>
      </c>
      <c r="I5" s="158">
        <v>7.333333333333333</v>
      </c>
      <c r="J5" s="158">
        <v>3.6666666666666665</v>
      </c>
      <c r="K5" s="158">
        <v>0</v>
      </c>
      <c r="L5" s="158">
        <v>0</v>
      </c>
      <c r="M5" s="158">
        <v>0</v>
      </c>
      <c r="N5" s="109"/>
      <c r="O5" s="109"/>
      <c r="P5" s="109">
        <f t="shared" si="0"/>
        <v>57.666666666666671</v>
      </c>
      <c r="Q5" s="110"/>
      <c r="R5" s="107" t="s">
        <v>204</v>
      </c>
    </row>
    <row r="6" spans="1:22" x14ac:dyDescent="0.3">
      <c r="A6" s="108" t="s">
        <v>83</v>
      </c>
      <c r="B6" s="158">
        <v>0</v>
      </c>
      <c r="C6" s="158">
        <v>0</v>
      </c>
      <c r="D6" s="158">
        <v>4.333333333333333</v>
      </c>
      <c r="E6" s="158">
        <v>16.666666666666668</v>
      </c>
      <c r="F6" s="158">
        <v>59</v>
      </c>
      <c r="G6" s="158">
        <v>150</v>
      </c>
      <c r="H6" s="158">
        <v>210.33333333333334</v>
      </c>
      <c r="I6" s="158">
        <v>210.33333333333334</v>
      </c>
      <c r="J6" s="158">
        <v>119.33333333333333</v>
      </c>
      <c r="K6" s="158">
        <v>43.333333333333336</v>
      </c>
      <c r="L6" s="158">
        <v>7.333333333333333</v>
      </c>
      <c r="M6" s="158">
        <v>0</v>
      </c>
      <c r="N6" s="109"/>
      <c r="O6" s="109"/>
      <c r="P6" s="109">
        <f t="shared" si="0"/>
        <v>820.66666666666686</v>
      </c>
      <c r="Q6" s="110"/>
    </row>
    <row r="7" spans="1:22" x14ac:dyDescent="0.3">
      <c r="A7" s="108" t="s">
        <v>84</v>
      </c>
      <c r="B7" s="158">
        <v>0</v>
      </c>
      <c r="C7" s="158">
        <v>0</v>
      </c>
      <c r="D7" s="158">
        <v>0</v>
      </c>
      <c r="E7" s="158">
        <v>0</v>
      </c>
      <c r="F7" s="158">
        <v>4.333333333333333</v>
      </c>
      <c r="G7" s="158">
        <v>15</v>
      </c>
      <c r="H7" s="158">
        <v>30.666666666666668</v>
      </c>
      <c r="I7" s="158">
        <v>10.333333333333334</v>
      </c>
      <c r="J7" s="158">
        <v>3.3333333333333335</v>
      </c>
      <c r="K7" s="158">
        <v>0</v>
      </c>
      <c r="L7" s="158">
        <v>0</v>
      </c>
      <c r="M7" s="158">
        <v>0</v>
      </c>
      <c r="N7" s="109"/>
      <c r="O7" s="109"/>
      <c r="P7" s="109">
        <f t="shared" si="0"/>
        <v>63.666666666666671</v>
      </c>
      <c r="Q7" s="110"/>
    </row>
    <row r="8" spans="1:22" x14ac:dyDescent="0.3">
      <c r="A8" s="108" t="s">
        <v>85</v>
      </c>
      <c r="B8" s="158">
        <v>0</v>
      </c>
      <c r="C8" s="158">
        <v>0</v>
      </c>
      <c r="D8" s="158">
        <v>0</v>
      </c>
      <c r="E8" s="158">
        <v>3.8333333333333335</v>
      </c>
      <c r="F8" s="158">
        <v>10.833333333333334</v>
      </c>
      <c r="G8" s="158">
        <v>22.5</v>
      </c>
      <c r="H8" s="158">
        <v>50.5</v>
      </c>
      <c r="I8" s="158">
        <v>11</v>
      </c>
      <c r="J8" s="158">
        <v>6</v>
      </c>
      <c r="K8" s="158">
        <v>0</v>
      </c>
      <c r="L8" s="158">
        <v>0</v>
      </c>
      <c r="M8" s="158">
        <v>0</v>
      </c>
      <c r="N8" s="109"/>
      <c r="O8" s="109"/>
      <c r="P8" s="109">
        <f t="shared" si="0"/>
        <v>104.66666666666667</v>
      </c>
      <c r="Q8" s="110"/>
    </row>
    <row r="9" spans="1:22" x14ac:dyDescent="0.3">
      <c r="A9" s="108" t="s">
        <v>86</v>
      </c>
      <c r="B9" s="158">
        <v>0</v>
      </c>
      <c r="C9" s="158">
        <v>0</v>
      </c>
      <c r="D9" s="158">
        <v>0</v>
      </c>
      <c r="E9" s="158">
        <v>0</v>
      </c>
      <c r="F9" s="158">
        <v>0</v>
      </c>
      <c r="G9" s="158">
        <v>5.666666666666667</v>
      </c>
      <c r="H9" s="158">
        <v>12</v>
      </c>
      <c r="I9" s="158">
        <v>0</v>
      </c>
      <c r="J9" s="158">
        <v>0</v>
      </c>
      <c r="K9" s="158">
        <v>0</v>
      </c>
      <c r="L9" s="158">
        <v>0</v>
      </c>
      <c r="M9" s="158">
        <v>0</v>
      </c>
      <c r="N9" s="109"/>
      <c r="O9" s="109"/>
      <c r="P9" s="109">
        <f t="shared" si="0"/>
        <v>17.666666666666668</v>
      </c>
      <c r="Q9" s="110"/>
    </row>
    <row r="10" spans="1:22" x14ac:dyDescent="0.3">
      <c r="A10" s="108" t="s">
        <v>87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3</v>
      </c>
      <c r="H10" s="158">
        <v>5</v>
      </c>
      <c r="I10" s="158">
        <v>6.333333333333333</v>
      </c>
      <c r="J10" s="158">
        <v>0</v>
      </c>
      <c r="K10" s="158">
        <v>0</v>
      </c>
      <c r="L10" s="158">
        <v>0</v>
      </c>
      <c r="M10" s="158">
        <v>0</v>
      </c>
      <c r="N10" s="109"/>
      <c r="O10" s="109"/>
      <c r="P10" s="109">
        <f t="shared" si="0"/>
        <v>14.333333333333332</v>
      </c>
      <c r="Q10" s="110"/>
    </row>
    <row r="11" spans="1:22" x14ac:dyDescent="0.3">
      <c r="A11" s="108" t="s">
        <v>88</v>
      </c>
      <c r="B11" s="158">
        <v>0</v>
      </c>
      <c r="C11" s="158">
        <v>0</v>
      </c>
      <c r="D11" s="158">
        <v>0</v>
      </c>
      <c r="E11" s="158">
        <v>0</v>
      </c>
      <c r="F11" s="158">
        <v>14.166666666666666</v>
      </c>
      <c r="G11" s="158">
        <v>49.666666666666664</v>
      </c>
      <c r="H11" s="158">
        <v>109.33333333333333</v>
      </c>
      <c r="I11" s="158">
        <v>88.833333333333329</v>
      </c>
      <c r="J11" s="158">
        <v>37.5</v>
      </c>
      <c r="K11" s="158">
        <v>0</v>
      </c>
      <c r="L11" s="158">
        <v>0</v>
      </c>
      <c r="M11" s="158">
        <v>0</v>
      </c>
      <c r="N11" s="109"/>
      <c r="O11" s="109"/>
      <c r="P11" s="109">
        <f t="shared" si="0"/>
        <v>299.5</v>
      </c>
      <c r="Q11" s="110"/>
    </row>
    <row r="12" spans="1:22" x14ac:dyDescent="0.3">
      <c r="A12" s="108" t="s">
        <v>89</v>
      </c>
      <c r="B12" s="158">
        <v>0</v>
      </c>
      <c r="C12" s="158">
        <v>0</v>
      </c>
      <c r="D12" s="158">
        <v>0</v>
      </c>
      <c r="E12" s="158">
        <v>0</v>
      </c>
      <c r="F12" s="158">
        <v>0</v>
      </c>
      <c r="G12" s="158">
        <v>3.8333333333333335</v>
      </c>
      <c r="H12" s="158">
        <v>5</v>
      </c>
      <c r="I12" s="158">
        <v>4</v>
      </c>
      <c r="J12" s="158">
        <v>0</v>
      </c>
      <c r="K12" s="158">
        <v>0</v>
      </c>
      <c r="L12" s="158">
        <v>0</v>
      </c>
      <c r="M12" s="158">
        <v>0</v>
      </c>
      <c r="N12" s="109"/>
      <c r="O12" s="109"/>
      <c r="P12" s="109">
        <f t="shared" si="0"/>
        <v>12.833333333333334</v>
      </c>
      <c r="Q12" s="110"/>
    </row>
    <row r="13" spans="1:22" x14ac:dyDescent="0.3">
      <c r="A13" s="108" t="s">
        <v>90</v>
      </c>
      <c r="B13" s="158">
        <v>0</v>
      </c>
      <c r="C13" s="158">
        <v>0</v>
      </c>
      <c r="D13" s="158">
        <v>0</v>
      </c>
      <c r="E13" s="158">
        <v>0</v>
      </c>
      <c r="F13" s="158">
        <v>6.333333333333333</v>
      </c>
      <c r="G13" s="158">
        <v>27</v>
      </c>
      <c r="H13" s="158">
        <v>51.333333333333336</v>
      </c>
      <c r="I13" s="158">
        <v>16.666666666666668</v>
      </c>
      <c r="J13" s="158">
        <v>11.333333333333334</v>
      </c>
      <c r="K13" s="158">
        <v>0</v>
      </c>
      <c r="L13" s="158">
        <v>0</v>
      </c>
      <c r="M13" s="158">
        <v>0</v>
      </c>
      <c r="N13" s="109"/>
      <c r="O13" s="109"/>
      <c r="P13" s="109">
        <f t="shared" si="0"/>
        <v>112.66666666666667</v>
      </c>
      <c r="Q13" s="110"/>
    </row>
    <row r="14" spans="1:22" x14ac:dyDescent="0.3">
      <c r="A14" s="108" t="s">
        <v>304</v>
      </c>
      <c r="B14" s="158">
        <v>0</v>
      </c>
      <c r="C14" s="158">
        <v>0</v>
      </c>
      <c r="D14" s="158">
        <v>0</v>
      </c>
      <c r="E14" s="158">
        <v>3</v>
      </c>
      <c r="F14" s="158">
        <v>30</v>
      </c>
      <c r="G14" s="158">
        <v>108.33333333333333</v>
      </c>
      <c r="H14" s="158">
        <v>155</v>
      </c>
      <c r="I14" s="158">
        <v>173.16666666666666</v>
      </c>
      <c r="J14" s="158">
        <v>54</v>
      </c>
      <c r="K14" s="158">
        <v>10</v>
      </c>
      <c r="L14" s="158">
        <v>0</v>
      </c>
      <c r="M14" s="158">
        <v>0</v>
      </c>
      <c r="N14" s="109"/>
      <c r="O14" s="109"/>
      <c r="P14" s="109">
        <f t="shared" si="0"/>
        <v>533.5</v>
      </c>
      <c r="Q14" s="110"/>
    </row>
    <row r="15" spans="1:22" x14ac:dyDescent="0.3">
      <c r="A15" s="108" t="s">
        <v>91</v>
      </c>
      <c r="B15" s="158">
        <v>0</v>
      </c>
      <c r="C15" s="158">
        <v>0</v>
      </c>
      <c r="D15" s="158">
        <v>0</v>
      </c>
      <c r="E15" s="158">
        <v>0</v>
      </c>
      <c r="F15" s="158">
        <v>11</v>
      </c>
      <c r="G15" s="158">
        <v>31.666666666666668</v>
      </c>
      <c r="H15" s="158">
        <v>53.666666666666664</v>
      </c>
      <c r="I15" s="158">
        <v>34</v>
      </c>
      <c r="J15" s="158">
        <v>8.6666666666666661</v>
      </c>
      <c r="K15" s="158">
        <v>0</v>
      </c>
      <c r="L15" s="158">
        <v>0</v>
      </c>
      <c r="M15" s="158">
        <v>0</v>
      </c>
      <c r="N15" s="109"/>
      <c r="O15" s="109"/>
      <c r="P15" s="109">
        <f t="shared" si="0"/>
        <v>139</v>
      </c>
      <c r="Q15" s="110"/>
    </row>
    <row r="16" spans="1:22" x14ac:dyDescent="0.3">
      <c r="A16" s="108" t="s">
        <v>92</v>
      </c>
      <c r="B16" s="158">
        <v>1</v>
      </c>
      <c r="C16" s="158">
        <v>1</v>
      </c>
      <c r="D16" s="158">
        <v>1</v>
      </c>
      <c r="E16" s="158">
        <v>1</v>
      </c>
      <c r="F16" s="158">
        <v>1</v>
      </c>
      <c r="G16" s="158">
        <v>1</v>
      </c>
      <c r="H16" s="158">
        <v>1</v>
      </c>
      <c r="I16" s="158">
        <v>1</v>
      </c>
      <c r="J16" s="158">
        <v>1</v>
      </c>
      <c r="K16" s="158">
        <v>1</v>
      </c>
      <c r="L16" s="158">
        <v>1</v>
      </c>
      <c r="M16" s="158">
        <v>1</v>
      </c>
      <c r="N16" s="109"/>
      <c r="O16" s="109"/>
      <c r="P16" s="109">
        <f t="shared" si="0"/>
        <v>12</v>
      </c>
      <c r="Q16" s="110"/>
    </row>
    <row r="17" spans="1:17" x14ac:dyDescent="0.3">
      <c r="A17" s="108" t="s">
        <v>93</v>
      </c>
      <c r="B17" s="158">
        <v>1</v>
      </c>
      <c r="C17" s="158">
        <v>1</v>
      </c>
      <c r="D17" s="158">
        <v>1</v>
      </c>
      <c r="E17" s="158">
        <v>1</v>
      </c>
      <c r="F17" s="158">
        <v>1</v>
      </c>
      <c r="G17" s="158">
        <v>1</v>
      </c>
      <c r="H17" s="158">
        <v>1</v>
      </c>
      <c r="I17" s="158">
        <v>1</v>
      </c>
      <c r="J17" s="158">
        <v>1</v>
      </c>
      <c r="K17" s="158">
        <v>1</v>
      </c>
      <c r="L17" s="158">
        <v>1</v>
      </c>
      <c r="M17" s="158">
        <v>1</v>
      </c>
      <c r="N17" s="109"/>
      <c r="O17" s="109"/>
      <c r="P17" s="109">
        <f t="shared" si="0"/>
        <v>12</v>
      </c>
      <c r="Q17" s="110"/>
    </row>
    <row r="18" spans="1:17" x14ac:dyDescent="0.3">
      <c r="A18" s="108" t="s">
        <v>94</v>
      </c>
      <c r="B18" s="158">
        <v>0</v>
      </c>
      <c r="C18" s="158">
        <v>0</v>
      </c>
      <c r="D18" s="158">
        <v>0</v>
      </c>
      <c r="E18" s="158">
        <v>7</v>
      </c>
      <c r="F18" s="158">
        <v>17.333333333333332</v>
      </c>
      <c r="G18" s="158">
        <v>58.333333333333336</v>
      </c>
      <c r="H18" s="158">
        <v>113</v>
      </c>
      <c r="I18" s="158">
        <v>77.666666666666671</v>
      </c>
      <c r="J18" s="158">
        <v>31.666666666666668</v>
      </c>
      <c r="K18" s="158">
        <v>4.67</v>
      </c>
      <c r="L18" s="158">
        <v>3.3</v>
      </c>
      <c r="M18" s="158">
        <v>0</v>
      </c>
      <c r="N18" s="109"/>
      <c r="O18" s="109"/>
      <c r="P18" s="109">
        <f t="shared" si="0"/>
        <v>312.97000000000008</v>
      </c>
      <c r="Q18" s="110"/>
    </row>
    <row r="19" spans="1:17" x14ac:dyDescent="0.3">
      <c r="A19" s="108" t="s">
        <v>95</v>
      </c>
      <c r="B19" s="158">
        <v>0</v>
      </c>
      <c r="C19" s="158">
        <v>0</v>
      </c>
      <c r="D19" s="158">
        <v>0</v>
      </c>
      <c r="E19" s="158">
        <v>0</v>
      </c>
      <c r="F19" s="158">
        <v>3.6666666666666665</v>
      </c>
      <c r="G19" s="158">
        <v>7.666666666666667</v>
      </c>
      <c r="H19" s="158">
        <v>15</v>
      </c>
      <c r="I19" s="158">
        <v>10.666666666666666</v>
      </c>
      <c r="J19" s="158">
        <v>0</v>
      </c>
      <c r="K19" s="158">
        <v>0</v>
      </c>
      <c r="L19" s="158">
        <v>0</v>
      </c>
      <c r="M19" s="158">
        <v>0</v>
      </c>
      <c r="N19" s="109"/>
      <c r="O19" s="109"/>
      <c r="P19" s="109">
        <f t="shared" si="0"/>
        <v>37</v>
      </c>
      <c r="Q19" s="110"/>
    </row>
    <row r="20" spans="1:17" x14ac:dyDescent="0.3">
      <c r="A20" s="108" t="s">
        <v>96</v>
      </c>
      <c r="B20" s="158">
        <v>0</v>
      </c>
      <c r="C20" s="158">
        <v>0</v>
      </c>
      <c r="D20" s="158">
        <v>0</v>
      </c>
      <c r="E20" s="158">
        <v>0</v>
      </c>
      <c r="F20" s="158">
        <v>3.5</v>
      </c>
      <c r="G20" s="158">
        <v>5.25</v>
      </c>
      <c r="H20" s="158">
        <v>20</v>
      </c>
      <c r="I20" s="158">
        <v>3</v>
      </c>
      <c r="J20" s="158">
        <v>0</v>
      </c>
      <c r="K20" s="158">
        <v>0</v>
      </c>
      <c r="L20" s="158">
        <v>0</v>
      </c>
      <c r="M20" s="158">
        <v>0</v>
      </c>
      <c r="N20" s="109"/>
      <c r="O20" s="109"/>
      <c r="P20" s="109">
        <f t="shared" si="0"/>
        <v>31.75</v>
      </c>
      <c r="Q20" s="110"/>
    </row>
    <row r="21" spans="1:17" x14ac:dyDescent="0.3">
      <c r="A21" s="108" t="s">
        <v>97</v>
      </c>
      <c r="B21" s="158">
        <v>0</v>
      </c>
      <c r="C21" s="158">
        <v>0</v>
      </c>
      <c r="D21" s="158">
        <v>0</v>
      </c>
      <c r="E21" s="158">
        <v>0</v>
      </c>
      <c r="F21" s="158">
        <v>0</v>
      </c>
      <c r="G21" s="158">
        <v>6</v>
      </c>
      <c r="H21" s="158">
        <v>10.666666666666666</v>
      </c>
      <c r="I21" s="158">
        <v>9.3333333333333339</v>
      </c>
      <c r="J21" s="158">
        <v>0</v>
      </c>
      <c r="K21" s="158">
        <v>0</v>
      </c>
      <c r="L21" s="158">
        <v>0</v>
      </c>
      <c r="M21" s="158">
        <v>0</v>
      </c>
      <c r="N21" s="109"/>
      <c r="O21" s="109"/>
      <c r="P21" s="109">
        <f t="shared" si="0"/>
        <v>26</v>
      </c>
      <c r="Q21" s="110"/>
    </row>
    <row r="22" spans="1:17" x14ac:dyDescent="0.3">
      <c r="A22" s="108" t="s">
        <v>98</v>
      </c>
      <c r="B22" s="158">
        <v>0</v>
      </c>
      <c r="C22" s="158">
        <v>0</v>
      </c>
      <c r="D22" s="158">
        <v>0</v>
      </c>
      <c r="E22" s="158">
        <v>0</v>
      </c>
      <c r="F22" s="158">
        <v>17</v>
      </c>
      <c r="G22" s="158">
        <v>75</v>
      </c>
      <c r="H22" s="158">
        <v>116.33333333333333</v>
      </c>
      <c r="I22" s="158">
        <v>117.33333333333333</v>
      </c>
      <c r="J22" s="158">
        <v>58.666666666666664</v>
      </c>
      <c r="K22" s="158">
        <v>11</v>
      </c>
      <c r="L22" s="158">
        <v>0</v>
      </c>
      <c r="M22" s="158">
        <v>0</v>
      </c>
      <c r="N22" s="109"/>
      <c r="O22" s="109"/>
      <c r="P22" s="109">
        <f t="shared" si="0"/>
        <v>395.33333333333331</v>
      </c>
      <c r="Q22" s="110"/>
    </row>
    <row r="23" spans="1:17" x14ac:dyDescent="0.3">
      <c r="A23" s="108" t="s">
        <v>99</v>
      </c>
      <c r="B23" s="158">
        <v>0</v>
      </c>
      <c r="C23" s="158">
        <v>0</v>
      </c>
      <c r="D23" s="158">
        <v>0</v>
      </c>
      <c r="E23" s="158">
        <v>0</v>
      </c>
      <c r="F23" s="158">
        <v>3</v>
      </c>
      <c r="G23" s="158">
        <v>7</v>
      </c>
      <c r="H23" s="158">
        <v>21.888888888888889</v>
      </c>
      <c r="I23" s="158">
        <v>0</v>
      </c>
      <c r="J23" s="158">
        <v>0</v>
      </c>
      <c r="K23" s="158">
        <v>0</v>
      </c>
      <c r="L23" s="158">
        <v>0</v>
      </c>
      <c r="M23" s="158">
        <v>0</v>
      </c>
      <c r="N23" s="109"/>
      <c r="O23" s="109"/>
      <c r="P23" s="109">
        <f t="shared" si="0"/>
        <v>31.888888888888889</v>
      </c>
      <c r="Q23" s="110"/>
    </row>
    <row r="24" spans="1:17" x14ac:dyDescent="0.3">
      <c r="A24" s="108" t="s">
        <v>100</v>
      </c>
      <c r="B24" s="158">
        <v>0</v>
      </c>
      <c r="C24" s="158">
        <v>0</v>
      </c>
      <c r="D24" s="158">
        <v>0</v>
      </c>
      <c r="E24" s="158">
        <v>0</v>
      </c>
      <c r="F24" s="158">
        <v>0</v>
      </c>
      <c r="G24" s="158">
        <v>6.666666666666667</v>
      </c>
      <c r="H24" s="158">
        <v>9.3333333333333339</v>
      </c>
      <c r="I24" s="158">
        <v>0</v>
      </c>
      <c r="J24" s="158">
        <v>0</v>
      </c>
      <c r="K24" s="158">
        <v>0</v>
      </c>
      <c r="L24" s="158">
        <v>0</v>
      </c>
      <c r="M24" s="158">
        <v>0</v>
      </c>
      <c r="N24" s="129"/>
      <c r="O24" s="129"/>
      <c r="P24" s="109">
        <f t="shared" si="0"/>
        <v>16</v>
      </c>
      <c r="Q24" s="110"/>
    </row>
    <row r="25" spans="1:17" x14ac:dyDescent="0.3">
      <c r="A25" s="108" t="s">
        <v>101</v>
      </c>
      <c r="B25" s="158">
        <v>0</v>
      </c>
      <c r="C25" s="158">
        <v>0</v>
      </c>
      <c r="D25" s="158">
        <v>0</v>
      </c>
      <c r="E25" s="158">
        <v>0</v>
      </c>
      <c r="F25" s="158">
        <v>6.166666666666667</v>
      </c>
      <c r="G25" s="158">
        <v>17</v>
      </c>
      <c r="H25" s="158">
        <v>33.833333333333336</v>
      </c>
      <c r="I25" s="158">
        <v>14.333333333333334</v>
      </c>
      <c r="J25" s="158">
        <v>3.3333333333333335</v>
      </c>
      <c r="K25" s="158">
        <v>0</v>
      </c>
      <c r="L25" s="158">
        <v>0</v>
      </c>
      <c r="M25" s="158">
        <v>0</v>
      </c>
      <c r="N25" s="129"/>
      <c r="O25" s="129"/>
      <c r="P25" s="109">
        <f t="shared" si="0"/>
        <v>74.666666666666657</v>
      </c>
      <c r="Q25" s="110"/>
    </row>
    <row r="26" spans="1:17" x14ac:dyDescent="0.3">
      <c r="A26" s="108" t="s">
        <v>102</v>
      </c>
      <c r="B26" s="158">
        <v>0</v>
      </c>
      <c r="C26" s="158">
        <v>0</v>
      </c>
      <c r="D26" s="158">
        <v>0</v>
      </c>
      <c r="E26" s="158">
        <v>3.5555555555555554</v>
      </c>
      <c r="F26" s="158">
        <v>8.1999999999999993</v>
      </c>
      <c r="G26" s="158">
        <v>24.5</v>
      </c>
      <c r="H26" s="158">
        <v>48.1</v>
      </c>
      <c r="I26" s="158">
        <v>46.1</v>
      </c>
      <c r="J26" s="158">
        <v>25.7</v>
      </c>
      <c r="K26" s="158">
        <v>5</v>
      </c>
      <c r="L26" s="158">
        <v>0</v>
      </c>
      <c r="M26" s="158">
        <v>0</v>
      </c>
      <c r="N26" s="129"/>
      <c r="O26" s="129"/>
      <c r="P26" s="109">
        <f t="shared" si="0"/>
        <v>161.15555555555554</v>
      </c>
      <c r="Q26" s="110"/>
    </row>
    <row r="27" spans="1:17" x14ac:dyDescent="0.3">
      <c r="A27" s="108" t="s">
        <v>103</v>
      </c>
      <c r="B27" s="158">
        <v>0</v>
      </c>
      <c r="C27" s="158">
        <v>0</v>
      </c>
      <c r="D27" s="158">
        <v>0</v>
      </c>
      <c r="E27" s="158">
        <v>0</v>
      </c>
      <c r="F27" s="158">
        <v>20.833333333333332</v>
      </c>
      <c r="G27" s="158">
        <v>57.5</v>
      </c>
      <c r="H27" s="158">
        <v>83.666666666666671</v>
      </c>
      <c r="I27" s="158">
        <v>83.166666666666671</v>
      </c>
      <c r="J27" s="158">
        <v>16.666666666666668</v>
      </c>
      <c r="K27" s="158">
        <v>3.5</v>
      </c>
      <c r="L27" s="158">
        <v>0</v>
      </c>
      <c r="M27" s="158">
        <v>0</v>
      </c>
      <c r="N27" s="129"/>
      <c r="O27" s="129"/>
      <c r="P27" s="109">
        <f t="shared" si="0"/>
        <v>265.33333333333337</v>
      </c>
      <c r="Q27" s="110"/>
    </row>
    <row r="28" spans="1:17" x14ac:dyDescent="0.3">
      <c r="A28" s="108" t="s">
        <v>104</v>
      </c>
      <c r="B28" s="158">
        <v>0</v>
      </c>
      <c r="C28" s="158">
        <v>0</v>
      </c>
      <c r="D28" s="158">
        <v>0</v>
      </c>
      <c r="E28" s="158">
        <v>0</v>
      </c>
      <c r="F28" s="158">
        <v>0</v>
      </c>
      <c r="G28" s="158">
        <v>7</v>
      </c>
      <c r="H28" s="158">
        <v>12</v>
      </c>
      <c r="I28" s="158">
        <v>5.333333333333333</v>
      </c>
      <c r="J28" s="158">
        <v>0</v>
      </c>
      <c r="K28" s="158">
        <v>0</v>
      </c>
      <c r="L28" s="158">
        <v>0</v>
      </c>
      <c r="M28" s="158">
        <v>0</v>
      </c>
      <c r="N28" s="109"/>
      <c r="O28" s="109"/>
      <c r="P28" s="109">
        <f t="shared" si="0"/>
        <v>24.333333333333332</v>
      </c>
      <c r="Q28" s="110"/>
    </row>
    <row r="29" spans="1:17" x14ac:dyDescent="0.3">
      <c r="A29" s="108" t="s">
        <v>105</v>
      </c>
      <c r="B29" s="158">
        <v>0</v>
      </c>
      <c r="C29" s="158">
        <v>0</v>
      </c>
      <c r="D29" s="158">
        <v>0</v>
      </c>
      <c r="E29" s="158">
        <v>0</v>
      </c>
      <c r="F29" s="158">
        <v>8.3333333333333339</v>
      </c>
      <c r="G29" s="158">
        <v>26</v>
      </c>
      <c r="H29" s="158">
        <v>39.333333333333336</v>
      </c>
      <c r="I29" s="158">
        <v>16</v>
      </c>
      <c r="J29" s="158">
        <v>5.333333333333333</v>
      </c>
      <c r="K29" s="158">
        <v>0</v>
      </c>
      <c r="L29" s="158">
        <v>0</v>
      </c>
      <c r="M29" s="158">
        <v>0</v>
      </c>
      <c r="N29" s="109"/>
      <c r="O29" s="109"/>
      <c r="P29" s="109">
        <f t="shared" si="0"/>
        <v>95</v>
      </c>
      <c r="Q29" s="110"/>
    </row>
    <row r="30" spans="1:17" x14ac:dyDescent="0.3">
      <c r="A30" s="108" t="s">
        <v>106</v>
      </c>
      <c r="B30" s="158">
        <v>0</v>
      </c>
      <c r="C30" s="158">
        <v>0</v>
      </c>
      <c r="D30" s="158">
        <v>0</v>
      </c>
      <c r="E30" s="158">
        <v>0</v>
      </c>
      <c r="F30" s="158">
        <v>9.6666666666666661</v>
      </c>
      <c r="G30" s="158">
        <v>34</v>
      </c>
      <c r="H30" s="158">
        <v>59</v>
      </c>
      <c r="I30" s="158">
        <v>29</v>
      </c>
      <c r="J30" s="158">
        <v>8</v>
      </c>
      <c r="K30" s="158">
        <v>0</v>
      </c>
      <c r="L30" s="158">
        <v>0</v>
      </c>
      <c r="M30" s="158">
        <v>0</v>
      </c>
      <c r="N30" s="109"/>
      <c r="O30" s="109"/>
      <c r="P30" s="109">
        <f t="shared" si="0"/>
        <v>139.66666666666666</v>
      </c>
      <c r="Q30" s="110"/>
    </row>
    <row r="31" spans="1:17" x14ac:dyDescent="0.3">
      <c r="A31" s="156" t="s">
        <v>107</v>
      </c>
      <c r="B31" s="159">
        <v>0</v>
      </c>
      <c r="C31" s="159">
        <v>0</v>
      </c>
      <c r="D31" s="159">
        <v>0</v>
      </c>
      <c r="E31" s="159">
        <v>0</v>
      </c>
      <c r="F31" s="159">
        <v>0</v>
      </c>
      <c r="G31" s="159">
        <v>0</v>
      </c>
      <c r="H31" s="159">
        <v>11.333333333333334</v>
      </c>
      <c r="I31" s="159">
        <v>0</v>
      </c>
      <c r="J31" s="159">
        <v>0</v>
      </c>
      <c r="K31" s="159">
        <v>0</v>
      </c>
      <c r="L31" s="159">
        <v>0</v>
      </c>
      <c r="M31" s="159">
        <v>0</v>
      </c>
      <c r="N31" s="109"/>
      <c r="O31" s="109"/>
      <c r="P31" s="109">
        <f t="shared" si="0"/>
        <v>11.333333333333334</v>
      </c>
      <c r="Q31" s="110"/>
    </row>
    <row r="32" spans="1:17" x14ac:dyDescent="0.3">
      <c r="A32" s="157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54"/>
      <c r="O32" s="154"/>
      <c r="P32" s="154"/>
    </row>
    <row r="33" spans="1:16" x14ac:dyDescent="0.3">
      <c r="A33" s="157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54"/>
      <c r="O33" s="154"/>
      <c r="P33" s="154"/>
    </row>
    <row r="34" spans="1:16" x14ac:dyDescent="0.3">
      <c r="A34" s="157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54"/>
      <c r="O34" s="154"/>
      <c r="P34" s="154"/>
    </row>
    <row r="37" spans="1:16" x14ac:dyDescent="0.3">
      <c r="A37" s="108" t="s">
        <v>79</v>
      </c>
      <c r="B37" s="125"/>
      <c r="C37" s="125"/>
      <c r="D37" s="125"/>
      <c r="E37" s="125">
        <v>0.25</v>
      </c>
      <c r="F37" s="125">
        <v>8</v>
      </c>
      <c r="G37" s="125">
        <v>27.5</v>
      </c>
      <c r="H37" s="125">
        <v>46.25</v>
      </c>
      <c r="I37" s="125">
        <v>23</v>
      </c>
      <c r="J37" s="125">
        <v>8.25</v>
      </c>
      <c r="K37" s="125">
        <v>0.25</v>
      </c>
      <c r="L37" s="125"/>
      <c r="M37" s="125"/>
      <c r="P37" s="128">
        <f>SUM(B37:M37)</f>
        <v>113.5</v>
      </c>
    </row>
    <row r="38" spans="1:16" x14ac:dyDescent="0.3">
      <c r="A38" s="115" t="s">
        <v>80</v>
      </c>
      <c r="B38" s="126"/>
      <c r="C38" s="126"/>
      <c r="D38" s="126"/>
      <c r="E38" s="126">
        <v>2.3333333333333335</v>
      </c>
      <c r="F38" s="126">
        <v>3.5</v>
      </c>
      <c r="G38" s="126">
        <v>5.25</v>
      </c>
      <c r="H38" s="126">
        <v>20</v>
      </c>
      <c r="I38" s="126">
        <v>3</v>
      </c>
      <c r="J38" s="126">
        <v>2.5</v>
      </c>
      <c r="K38" s="126">
        <v>0</v>
      </c>
      <c r="L38" s="126"/>
      <c r="M38" s="126"/>
      <c r="P38" s="128">
        <f t="shared" ref="P38:P66" si="1">SUM(B38:M38)</f>
        <v>36.583333333333336</v>
      </c>
    </row>
    <row r="39" spans="1:16" x14ac:dyDescent="0.3">
      <c r="A39" s="108" t="s">
        <v>81</v>
      </c>
      <c r="B39" s="125"/>
      <c r="C39" s="125"/>
      <c r="D39" s="125"/>
      <c r="E39" s="125">
        <v>2.3333333333333335</v>
      </c>
      <c r="F39" s="125">
        <v>20.666666666666668</v>
      </c>
      <c r="G39" s="125">
        <v>58</v>
      </c>
      <c r="H39" s="125">
        <v>83.666666666666671</v>
      </c>
      <c r="I39" s="125">
        <v>93.333333333333329</v>
      </c>
      <c r="J39" s="125">
        <v>23.666666666666668</v>
      </c>
      <c r="K39" s="125">
        <v>3</v>
      </c>
      <c r="L39" s="125">
        <v>0.33333333333333331</v>
      </c>
      <c r="M39" s="125"/>
      <c r="P39" s="128">
        <f t="shared" si="1"/>
        <v>285</v>
      </c>
    </row>
    <row r="40" spans="1:16" x14ac:dyDescent="0.3">
      <c r="A40" s="108" t="s">
        <v>82</v>
      </c>
      <c r="B40" s="125"/>
      <c r="C40" s="125"/>
      <c r="D40" s="125"/>
      <c r="E40" s="125">
        <v>1.5</v>
      </c>
      <c r="F40" s="125">
        <v>4</v>
      </c>
      <c r="G40" s="125">
        <v>14.333333333333334</v>
      </c>
      <c r="H40" s="125">
        <v>28.333333333333332</v>
      </c>
      <c r="I40" s="125">
        <v>7.333333333333333</v>
      </c>
      <c r="J40" s="125">
        <v>3.6666666666666665</v>
      </c>
      <c r="K40" s="125"/>
      <c r="L40" s="125"/>
      <c r="M40" s="125"/>
      <c r="P40" s="128">
        <f t="shared" si="1"/>
        <v>59.166666666666671</v>
      </c>
    </row>
    <row r="41" spans="1:16" x14ac:dyDescent="0.3">
      <c r="A41" s="108" t="s">
        <v>83</v>
      </c>
      <c r="B41" s="125"/>
      <c r="C41" s="125"/>
      <c r="D41" s="125">
        <v>4.333333333333333</v>
      </c>
      <c r="E41" s="125">
        <v>16.666666666666668</v>
      </c>
      <c r="F41" s="125">
        <v>59</v>
      </c>
      <c r="G41" s="125">
        <v>150</v>
      </c>
      <c r="H41" s="125">
        <v>210.33333333333334</v>
      </c>
      <c r="I41" s="125">
        <v>210.33333333333334</v>
      </c>
      <c r="J41" s="125">
        <v>119.33333333333333</v>
      </c>
      <c r="K41" s="125">
        <v>43.333333333333336</v>
      </c>
      <c r="L41" s="125">
        <v>7.333333333333333</v>
      </c>
      <c r="M41" s="125"/>
      <c r="P41" s="128">
        <f t="shared" si="1"/>
        <v>820.66666666666686</v>
      </c>
    </row>
    <row r="42" spans="1:16" x14ac:dyDescent="0.3">
      <c r="A42" s="108" t="s">
        <v>84</v>
      </c>
      <c r="B42" s="125"/>
      <c r="C42" s="125"/>
      <c r="D42" s="125"/>
      <c r="E42" s="125">
        <v>0.33333333333333331</v>
      </c>
      <c r="F42" s="125">
        <v>4.333333333333333</v>
      </c>
      <c r="G42" s="125">
        <v>15</v>
      </c>
      <c r="H42" s="125">
        <v>30.666666666666668</v>
      </c>
      <c r="I42" s="125">
        <v>10.333333333333334</v>
      </c>
      <c r="J42" s="125">
        <v>3.3333333333333335</v>
      </c>
      <c r="K42" s="125"/>
      <c r="L42" s="125"/>
      <c r="M42" s="125"/>
      <c r="P42" s="128">
        <f t="shared" si="1"/>
        <v>64</v>
      </c>
    </row>
    <row r="43" spans="1:16" x14ac:dyDescent="0.3">
      <c r="A43" s="108" t="s">
        <v>85</v>
      </c>
      <c r="B43" s="125"/>
      <c r="C43" s="125"/>
      <c r="D43" s="125"/>
      <c r="E43" s="125">
        <v>3.8333333333333335</v>
      </c>
      <c r="F43" s="125">
        <v>10.833333333333334</v>
      </c>
      <c r="G43" s="125">
        <v>22.5</v>
      </c>
      <c r="H43" s="125">
        <v>50.5</v>
      </c>
      <c r="I43" s="125">
        <v>11</v>
      </c>
      <c r="J43" s="125">
        <v>6</v>
      </c>
      <c r="K43" s="125"/>
      <c r="L43" s="125"/>
      <c r="M43" s="125"/>
      <c r="P43" s="128">
        <f t="shared" si="1"/>
        <v>104.66666666666667</v>
      </c>
    </row>
    <row r="44" spans="1:16" x14ac:dyDescent="0.3">
      <c r="A44" s="108" t="s">
        <v>86</v>
      </c>
      <c r="B44" s="125"/>
      <c r="C44" s="125"/>
      <c r="D44" s="125"/>
      <c r="E44" s="125">
        <v>0.16666666666666666</v>
      </c>
      <c r="F44" s="125">
        <v>0.5</v>
      </c>
      <c r="G44" s="125">
        <v>5.666666666666667</v>
      </c>
      <c r="H44" s="125">
        <v>12</v>
      </c>
      <c r="I44" s="125">
        <v>2.1666666666666665</v>
      </c>
      <c r="J44" s="125">
        <v>0.5</v>
      </c>
      <c r="K44" s="125"/>
      <c r="L44" s="125"/>
      <c r="M44" s="125"/>
      <c r="P44" s="128">
        <f t="shared" si="1"/>
        <v>21.000000000000004</v>
      </c>
    </row>
    <row r="45" spans="1:16" x14ac:dyDescent="0.3">
      <c r="A45" s="108" t="s">
        <v>87</v>
      </c>
      <c r="B45" s="125"/>
      <c r="C45" s="125"/>
      <c r="D45" s="125"/>
      <c r="E45" s="125"/>
      <c r="F45" s="125">
        <v>0.66666666666666663</v>
      </c>
      <c r="G45" s="125">
        <v>3</v>
      </c>
      <c r="H45" s="125">
        <v>5</v>
      </c>
      <c r="I45" s="125">
        <v>6.333333333333333</v>
      </c>
      <c r="J45" s="125"/>
      <c r="K45" s="125"/>
      <c r="L45" s="125"/>
      <c r="M45" s="125"/>
      <c r="P45" s="128">
        <f t="shared" si="1"/>
        <v>15</v>
      </c>
    </row>
    <row r="46" spans="1:16" x14ac:dyDescent="0.3">
      <c r="A46" s="108" t="s">
        <v>88</v>
      </c>
      <c r="B46" s="125"/>
      <c r="C46" s="125"/>
      <c r="D46" s="125">
        <v>0.2</v>
      </c>
      <c r="E46" s="125">
        <v>2.5</v>
      </c>
      <c r="F46" s="125">
        <v>14.166666666666666</v>
      </c>
      <c r="G46" s="125">
        <v>49.666666666666664</v>
      </c>
      <c r="H46" s="125">
        <v>109.33333333333333</v>
      </c>
      <c r="I46" s="125">
        <v>88.833333333333329</v>
      </c>
      <c r="J46" s="125">
        <v>37.5</v>
      </c>
      <c r="K46" s="125">
        <v>2.6666666666666665</v>
      </c>
      <c r="L46" s="125"/>
      <c r="M46" s="125"/>
      <c r="P46" s="128">
        <f t="shared" si="1"/>
        <v>304.86666666666667</v>
      </c>
    </row>
    <row r="47" spans="1:16" x14ac:dyDescent="0.3">
      <c r="A47" s="108" t="s">
        <v>89</v>
      </c>
      <c r="B47" s="125"/>
      <c r="C47" s="125"/>
      <c r="D47" s="125"/>
      <c r="E47" s="125"/>
      <c r="F47" s="125"/>
      <c r="G47" s="125">
        <v>3.8333333333333335</v>
      </c>
      <c r="H47" s="125">
        <v>5</v>
      </c>
      <c r="I47" s="125">
        <v>4</v>
      </c>
      <c r="J47" s="125"/>
      <c r="K47" s="125"/>
      <c r="L47" s="125"/>
      <c r="M47" s="125"/>
      <c r="P47" s="128">
        <f t="shared" si="1"/>
        <v>12.833333333333334</v>
      </c>
    </row>
    <row r="48" spans="1:16" x14ac:dyDescent="0.3">
      <c r="A48" s="108" t="s">
        <v>90</v>
      </c>
      <c r="B48" s="125"/>
      <c r="C48" s="125"/>
      <c r="D48" s="125"/>
      <c r="E48" s="125">
        <v>2.3333333333333335</v>
      </c>
      <c r="F48" s="125">
        <v>6.333333333333333</v>
      </c>
      <c r="G48" s="125">
        <v>27</v>
      </c>
      <c r="H48" s="125">
        <v>51.333333333333336</v>
      </c>
      <c r="I48" s="125">
        <v>16.666666666666668</v>
      </c>
      <c r="J48" s="125">
        <v>11.333333333333334</v>
      </c>
      <c r="K48" s="125">
        <v>1.1666666666666667</v>
      </c>
      <c r="L48" s="125"/>
      <c r="M48" s="125"/>
      <c r="P48" s="128">
        <f t="shared" si="1"/>
        <v>116.16666666666667</v>
      </c>
    </row>
    <row r="49" spans="1:16" x14ac:dyDescent="0.3">
      <c r="A49" s="108" t="s">
        <v>304</v>
      </c>
      <c r="B49" s="125"/>
      <c r="C49" s="125"/>
      <c r="D49" s="125"/>
      <c r="E49" s="125">
        <v>3</v>
      </c>
      <c r="F49" s="125">
        <v>30</v>
      </c>
      <c r="G49" s="125">
        <v>108.33333333333333</v>
      </c>
      <c r="H49" s="125">
        <v>155</v>
      </c>
      <c r="I49" s="125">
        <v>173.16666666666666</v>
      </c>
      <c r="J49" s="125">
        <v>54</v>
      </c>
      <c r="K49" s="125">
        <v>10</v>
      </c>
      <c r="L49" s="125">
        <v>1.1666666666666667</v>
      </c>
      <c r="M49" s="125"/>
      <c r="P49" s="128">
        <f t="shared" si="1"/>
        <v>534.66666666666663</v>
      </c>
    </row>
    <row r="50" spans="1:16" x14ac:dyDescent="0.3">
      <c r="A50" s="108" t="s">
        <v>91</v>
      </c>
      <c r="B50" s="125"/>
      <c r="C50" s="125"/>
      <c r="D50" s="125"/>
      <c r="E50" s="125">
        <v>0.66666666666666663</v>
      </c>
      <c r="F50" s="125">
        <v>11</v>
      </c>
      <c r="G50" s="125">
        <v>31.666666666666668</v>
      </c>
      <c r="H50" s="125">
        <v>53.666666666666664</v>
      </c>
      <c r="I50" s="125">
        <v>34</v>
      </c>
      <c r="J50" s="125">
        <v>8.6666666666666661</v>
      </c>
      <c r="K50" s="125">
        <v>0.66666666666666663</v>
      </c>
      <c r="L50" s="125"/>
      <c r="M50" s="125"/>
      <c r="P50" s="128">
        <f t="shared" si="1"/>
        <v>140.33333333333331</v>
      </c>
    </row>
    <row r="51" spans="1:16" x14ac:dyDescent="0.3">
      <c r="A51" s="108" t="s">
        <v>92</v>
      </c>
      <c r="B51" s="125"/>
      <c r="C51" s="125"/>
      <c r="D51" s="125"/>
      <c r="E51" s="125"/>
      <c r="F51" s="125"/>
      <c r="G51" s="125">
        <v>0.33333333333333331</v>
      </c>
      <c r="H51" s="125">
        <v>1.1666666666666667</v>
      </c>
      <c r="I51" s="125">
        <v>0.16666666666666666</v>
      </c>
      <c r="J51" s="125"/>
      <c r="K51" s="125"/>
      <c r="L51" s="125"/>
      <c r="M51" s="125"/>
      <c r="P51" s="128">
        <f t="shared" si="1"/>
        <v>1.6666666666666667</v>
      </c>
    </row>
    <row r="52" spans="1:16" x14ac:dyDescent="0.3">
      <c r="A52" s="108" t="s">
        <v>93</v>
      </c>
      <c r="B52" s="125"/>
      <c r="C52" s="125"/>
      <c r="D52" s="125"/>
      <c r="E52" s="125">
        <v>0</v>
      </c>
      <c r="F52" s="125">
        <v>0</v>
      </c>
      <c r="G52" s="125">
        <v>0</v>
      </c>
      <c r="H52" s="125">
        <v>0</v>
      </c>
      <c r="I52" s="125"/>
      <c r="J52" s="125"/>
      <c r="K52" s="125"/>
      <c r="L52" s="125"/>
      <c r="M52" s="125"/>
      <c r="P52" s="128">
        <f t="shared" si="1"/>
        <v>0</v>
      </c>
    </row>
    <row r="53" spans="1:16" x14ac:dyDescent="0.3">
      <c r="A53" s="108" t="s">
        <v>94</v>
      </c>
      <c r="B53" s="127">
        <v>0.66666666666666663</v>
      </c>
      <c r="C53" s="127">
        <v>0.66666666666666663</v>
      </c>
      <c r="D53" s="127">
        <v>0.33333333333333331</v>
      </c>
      <c r="E53" s="127">
        <v>7</v>
      </c>
      <c r="F53" s="127">
        <v>17.333333333333332</v>
      </c>
      <c r="G53" s="127">
        <v>58.333333333333336</v>
      </c>
      <c r="H53" s="127">
        <v>113</v>
      </c>
      <c r="I53" s="127">
        <v>77.666666666666671</v>
      </c>
      <c r="J53" s="127">
        <v>31.666666666666668</v>
      </c>
      <c r="K53" s="127">
        <v>4.67</v>
      </c>
      <c r="L53" s="127">
        <v>3.3</v>
      </c>
      <c r="M53" s="127"/>
      <c r="P53" s="128">
        <f t="shared" si="1"/>
        <v>314.63666666666671</v>
      </c>
    </row>
    <row r="54" spans="1:16" x14ac:dyDescent="0.3">
      <c r="A54" s="108" t="s">
        <v>95</v>
      </c>
      <c r="B54" s="125"/>
      <c r="C54" s="125"/>
      <c r="D54" s="125"/>
      <c r="E54" s="125"/>
      <c r="F54" s="125">
        <v>3.6666666666666665</v>
      </c>
      <c r="G54" s="125">
        <v>7.666666666666667</v>
      </c>
      <c r="H54" s="125">
        <v>15</v>
      </c>
      <c r="I54" s="125">
        <v>10.666666666666666</v>
      </c>
      <c r="J54" s="125">
        <v>1</v>
      </c>
      <c r="K54" s="125">
        <v>0</v>
      </c>
      <c r="L54" s="125">
        <v>0</v>
      </c>
      <c r="M54" s="125"/>
      <c r="P54" s="128">
        <f t="shared" si="1"/>
        <v>38</v>
      </c>
    </row>
    <row r="55" spans="1:16" x14ac:dyDescent="0.3">
      <c r="A55" s="108" t="s">
        <v>96</v>
      </c>
      <c r="B55" s="125">
        <f>B38</f>
        <v>0</v>
      </c>
      <c r="C55" s="125">
        <f t="shared" ref="C55:M55" si="2">C38</f>
        <v>0</v>
      </c>
      <c r="D55" s="125">
        <f t="shared" si="2"/>
        <v>0</v>
      </c>
      <c r="E55" s="125">
        <f t="shared" si="2"/>
        <v>2.3333333333333335</v>
      </c>
      <c r="F55" s="125">
        <f t="shared" si="2"/>
        <v>3.5</v>
      </c>
      <c r="G55" s="125">
        <f t="shared" si="2"/>
        <v>5.25</v>
      </c>
      <c r="H55" s="125">
        <f t="shared" si="2"/>
        <v>20</v>
      </c>
      <c r="I55" s="125">
        <f t="shared" si="2"/>
        <v>3</v>
      </c>
      <c r="J55" s="125">
        <f t="shared" si="2"/>
        <v>2.5</v>
      </c>
      <c r="K55" s="125">
        <f t="shared" si="2"/>
        <v>0</v>
      </c>
      <c r="L55" s="125">
        <f t="shared" si="2"/>
        <v>0</v>
      </c>
      <c r="M55" s="125">
        <f t="shared" si="2"/>
        <v>0</v>
      </c>
      <c r="P55" s="128">
        <f t="shared" si="1"/>
        <v>36.583333333333336</v>
      </c>
    </row>
    <row r="56" spans="1:16" x14ac:dyDescent="0.3">
      <c r="A56" s="108" t="s">
        <v>97</v>
      </c>
      <c r="B56" s="125"/>
      <c r="C56" s="125"/>
      <c r="D56" s="125"/>
      <c r="E56" s="125"/>
      <c r="F56" s="125">
        <v>2.3333333333333335</v>
      </c>
      <c r="G56" s="125">
        <v>6</v>
      </c>
      <c r="H56" s="125">
        <v>10.666666666666666</v>
      </c>
      <c r="I56" s="125">
        <v>9.3333333333333339</v>
      </c>
      <c r="J56" s="125"/>
      <c r="K56" s="125"/>
      <c r="L56" s="125"/>
      <c r="M56" s="125"/>
      <c r="P56" s="128">
        <f t="shared" si="1"/>
        <v>28.333333333333336</v>
      </c>
    </row>
    <row r="57" spans="1:16" x14ac:dyDescent="0.3">
      <c r="A57" s="108" t="s">
        <v>98</v>
      </c>
      <c r="B57" s="125"/>
      <c r="C57" s="125"/>
      <c r="D57" s="125"/>
      <c r="E57" s="125">
        <v>1.6666666666666667</v>
      </c>
      <c r="F57" s="125">
        <v>17</v>
      </c>
      <c r="G57" s="125">
        <v>75</v>
      </c>
      <c r="H57" s="125">
        <v>116.33333333333333</v>
      </c>
      <c r="I57" s="125">
        <v>117.33333333333333</v>
      </c>
      <c r="J57" s="125">
        <v>58.666666666666664</v>
      </c>
      <c r="K57" s="125">
        <v>11</v>
      </c>
      <c r="L57" s="125">
        <v>0.33333333333333331</v>
      </c>
      <c r="M57" s="125"/>
      <c r="P57" s="128">
        <f t="shared" si="1"/>
        <v>397.33333333333331</v>
      </c>
    </row>
    <row r="58" spans="1:16" x14ac:dyDescent="0.3">
      <c r="A58" s="108" t="s">
        <v>99</v>
      </c>
      <c r="B58" s="125"/>
      <c r="C58" s="125"/>
      <c r="D58" s="125"/>
      <c r="E58" s="125">
        <v>2.2222222222222223</v>
      </c>
      <c r="F58" s="125">
        <v>3</v>
      </c>
      <c r="G58" s="125">
        <v>7</v>
      </c>
      <c r="H58" s="125">
        <v>21.888888888888889</v>
      </c>
      <c r="I58" s="125">
        <v>2.7777777777777777</v>
      </c>
      <c r="J58" s="125">
        <v>2.7777777777777777</v>
      </c>
      <c r="K58" s="125"/>
      <c r="L58" s="125"/>
      <c r="M58" s="125"/>
      <c r="P58" s="128">
        <f t="shared" si="1"/>
        <v>39.666666666666671</v>
      </c>
    </row>
    <row r="59" spans="1:16" x14ac:dyDescent="0.3">
      <c r="A59" s="108" t="s">
        <v>100</v>
      </c>
      <c r="B59" s="125"/>
      <c r="C59" s="125"/>
      <c r="D59" s="125"/>
      <c r="E59" s="125"/>
      <c r="F59" s="125">
        <v>0.66666666666666663</v>
      </c>
      <c r="G59" s="125">
        <v>6.666666666666667</v>
      </c>
      <c r="H59" s="125">
        <v>9.3333333333333339</v>
      </c>
      <c r="I59" s="125">
        <v>2.6666666666666665</v>
      </c>
      <c r="J59" s="125"/>
      <c r="K59" s="125"/>
      <c r="L59" s="125"/>
      <c r="M59" s="125"/>
      <c r="P59" s="128">
        <f t="shared" si="1"/>
        <v>19.333333333333336</v>
      </c>
    </row>
    <row r="60" spans="1:16" x14ac:dyDescent="0.3">
      <c r="A60" s="108" t="s">
        <v>101</v>
      </c>
      <c r="B60" s="125"/>
      <c r="C60" s="125"/>
      <c r="D60" s="125"/>
      <c r="E60" s="125">
        <v>0.16666666666666666</v>
      </c>
      <c r="F60" s="125">
        <v>6.166666666666667</v>
      </c>
      <c r="G60" s="125">
        <v>17</v>
      </c>
      <c r="H60" s="125">
        <v>33.833333333333336</v>
      </c>
      <c r="I60" s="125">
        <v>14.333333333333334</v>
      </c>
      <c r="J60" s="125">
        <v>3.3333333333333335</v>
      </c>
      <c r="K60" s="125">
        <v>0.16666666666666666</v>
      </c>
      <c r="L60" s="125"/>
      <c r="M60" s="125"/>
      <c r="P60" s="128">
        <f t="shared" si="1"/>
        <v>75</v>
      </c>
    </row>
    <row r="61" spans="1:16" x14ac:dyDescent="0.3">
      <c r="A61" s="108" t="s">
        <v>102</v>
      </c>
      <c r="B61" s="125"/>
      <c r="C61" s="125"/>
      <c r="D61" s="125">
        <v>1</v>
      </c>
      <c r="E61" s="125">
        <v>3.5555555555555554</v>
      </c>
      <c r="F61" s="125">
        <v>8.1999999999999993</v>
      </c>
      <c r="G61" s="125">
        <v>24.5</v>
      </c>
      <c r="H61" s="125">
        <v>48.1</v>
      </c>
      <c r="I61" s="125">
        <v>46.1</v>
      </c>
      <c r="J61" s="125">
        <v>25.7</v>
      </c>
      <c r="K61" s="125">
        <v>5</v>
      </c>
      <c r="L61" s="125">
        <v>0.4</v>
      </c>
      <c r="M61" s="125"/>
      <c r="P61" s="128">
        <f t="shared" si="1"/>
        <v>162.55555555555554</v>
      </c>
    </row>
    <row r="62" spans="1:16" x14ac:dyDescent="0.3">
      <c r="A62" s="108" t="s">
        <v>103</v>
      </c>
      <c r="B62" s="125"/>
      <c r="C62" s="125"/>
      <c r="D62" s="125"/>
      <c r="E62" s="125">
        <v>0.83333333333333337</v>
      </c>
      <c r="F62" s="125">
        <v>20.833333333333332</v>
      </c>
      <c r="G62" s="125">
        <v>57.5</v>
      </c>
      <c r="H62" s="125">
        <v>83.666666666666671</v>
      </c>
      <c r="I62" s="125">
        <v>83.166666666666671</v>
      </c>
      <c r="J62" s="125">
        <v>16.666666666666668</v>
      </c>
      <c r="K62" s="125">
        <v>3.5</v>
      </c>
      <c r="L62" s="125"/>
      <c r="M62" s="125"/>
      <c r="P62" s="128">
        <f t="shared" si="1"/>
        <v>266.16666666666669</v>
      </c>
    </row>
    <row r="63" spans="1:16" x14ac:dyDescent="0.3">
      <c r="A63" s="108" t="s">
        <v>104</v>
      </c>
      <c r="B63" s="125"/>
      <c r="C63" s="125"/>
      <c r="D63" s="125"/>
      <c r="E63" s="125"/>
      <c r="F63" s="125">
        <v>0.83333333333333337</v>
      </c>
      <c r="G63" s="125">
        <v>7</v>
      </c>
      <c r="H63" s="125">
        <v>12</v>
      </c>
      <c r="I63" s="125">
        <v>5.333333333333333</v>
      </c>
      <c r="J63" s="125"/>
      <c r="K63" s="125"/>
      <c r="L63" s="125"/>
      <c r="M63" s="125"/>
      <c r="P63" s="128">
        <f t="shared" si="1"/>
        <v>25.166666666666664</v>
      </c>
    </row>
    <row r="64" spans="1:16" x14ac:dyDescent="0.3">
      <c r="A64" s="108" t="s">
        <v>105</v>
      </c>
      <c r="B64" s="125"/>
      <c r="C64" s="125"/>
      <c r="D64" s="125"/>
      <c r="E64" s="125">
        <v>1</v>
      </c>
      <c r="F64" s="125">
        <v>8.3333333333333339</v>
      </c>
      <c r="G64" s="125">
        <v>26</v>
      </c>
      <c r="H64" s="125">
        <v>39.333333333333336</v>
      </c>
      <c r="I64" s="125">
        <v>16</v>
      </c>
      <c r="J64" s="125">
        <v>5.333333333333333</v>
      </c>
      <c r="K64" s="125"/>
      <c r="L64" s="125"/>
      <c r="M64" s="125"/>
      <c r="P64" s="128">
        <f t="shared" si="1"/>
        <v>96</v>
      </c>
    </row>
    <row r="65" spans="1:17" x14ac:dyDescent="0.3">
      <c r="A65" s="108" t="s">
        <v>106</v>
      </c>
      <c r="B65" s="125"/>
      <c r="C65" s="125"/>
      <c r="D65" s="125"/>
      <c r="E65" s="125">
        <v>1.3333333333333333</v>
      </c>
      <c r="F65" s="125">
        <v>9.6666666666666661</v>
      </c>
      <c r="G65" s="125">
        <v>34</v>
      </c>
      <c r="H65" s="125">
        <v>59</v>
      </c>
      <c r="I65" s="125">
        <v>29</v>
      </c>
      <c r="J65" s="125">
        <v>8</v>
      </c>
      <c r="K65" s="125">
        <v>0.33333333333333331</v>
      </c>
      <c r="L65" s="125"/>
      <c r="M65" s="125"/>
      <c r="P65" s="128">
        <f t="shared" si="1"/>
        <v>141.33333333333334</v>
      </c>
    </row>
    <row r="66" spans="1:17" x14ac:dyDescent="0.3">
      <c r="A66" s="108" t="s">
        <v>107</v>
      </c>
      <c r="B66" s="125"/>
      <c r="C66" s="125"/>
      <c r="D66" s="125"/>
      <c r="E66" s="125"/>
      <c r="F66" s="125">
        <v>0.66666666666666663</v>
      </c>
      <c r="G66" s="125">
        <v>2.1666666666666665</v>
      </c>
      <c r="H66" s="125">
        <v>11.333333333333334</v>
      </c>
      <c r="I66" s="125">
        <v>1.5</v>
      </c>
      <c r="J66" s="125">
        <v>1</v>
      </c>
      <c r="K66" s="125"/>
      <c r="L66" s="125"/>
      <c r="M66" s="125"/>
      <c r="P66" s="128">
        <f t="shared" si="1"/>
        <v>16.666666666666668</v>
      </c>
    </row>
    <row r="68" spans="1:17" x14ac:dyDescent="0.3">
      <c r="A68" s="108" t="s">
        <v>79</v>
      </c>
      <c r="B68" s="152">
        <f>IF(B37&lt;$P$70,0,B37)</f>
        <v>0</v>
      </c>
      <c r="C68" s="152">
        <f t="shared" ref="C68:M68" si="3">IF(C37&lt;$P$70,0,C37)</f>
        <v>0</v>
      </c>
      <c r="D68" s="152">
        <f t="shared" si="3"/>
        <v>0</v>
      </c>
      <c r="E68" s="152">
        <f t="shared" si="3"/>
        <v>0</v>
      </c>
      <c r="F68" s="152">
        <f t="shared" si="3"/>
        <v>8</v>
      </c>
      <c r="G68" s="152">
        <f t="shared" si="3"/>
        <v>27.5</v>
      </c>
      <c r="H68" s="152">
        <f t="shared" si="3"/>
        <v>46.25</v>
      </c>
      <c r="I68" s="152">
        <f t="shared" si="3"/>
        <v>23</v>
      </c>
      <c r="J68" s="152">
        <f t="shared" si="3"/>
        <v>8.25</v>
      </c>
      <c r="K68" s="152">
        <f t="shared" si="3"/>
        <v>0</v>
      </c>
      <c r="L68" s="152">
        <f t="shared" si="3"/>
        <v>0</v>
      </c>
      <c r="M68" s="152">
        <f t="shared" si="3"/>
        <v>0</v>
      </c>
    </row>
    <row r="69" spans="1:17" x14ac:dyDescent="0.3">
      <c r="A69" s="115" t="s">
        <v>80</v>
      </c>
      <c r="B69" s="152">
        <f t="shared" ref="B69:M69" si="4">IF(B38&lt;$P$70,0,B38)</f>
        <v>0</v>
      </c>
      <c r="C69" s="152">
        <f t="shared" si="4"/>
        <v>0</v>
      </c>
      <c r="D69" s="152">
        <f t="shared" si="4"/>
        <v>0</v>
      </c>
      <c r="E69" s="152">
        <f t="shared" si="4"/>
        <v>0</v>
      </c>
      <c r="F69" s="152">
        <f t="shared" si="4"/>
        <v>3.5</v>
      </c>
      <c r="G69" s="152">
        <f t="shared" si="4"/>
        <v>5.25</v>
      </c>
      <c r="H69" s="152">
        <f t="shared" si="4"/>
        <v>20</v>
      </c>
      <c r="I69" s="152">
        <f t="shared" si="4"/>
        <v>3</v>
      </c>
      <c r="J69" s="152">
        <f t="shared" si="4"/>
        <v>0</v>
      </c>
      <c r="K69" s="152">
        <f t="shared" si="4"/>
        <v>0</v>
      </c>
      <c r="L69" s="152">
        <f t="shared" si="4"/>
        <v>0</v>
      </c>
      <c r="M69" s="152">
        <f t="shared" si="4"/>
        <v>0</v>
      </c>
      <c r="P69" s="133" t="s">
        <v>138</v>
      </c>
      <c r="Q69" s="133"/>
    </row>
    <row r="70" spans="1:17" x14ac:dyDescent="0.3">
      <c r="A70" s="108" t="s">
        <v>81</v>
      </c>
      <c r="B70" s="152">
        <f t="shared" ref="B70:M70" si="5">IF(B39&lt;$P$70,0,B39)</f>
        <v>0</v>
      </c>
      <c r="C70" s="152">
        <f t="shared" si="5"/>
        <v>0</v>
      </c>
      <c r="D70" s="152">
        <f t="shared" si="5"/>
        <v>0</v>
      </c>
      <c r="E70" s="152">
        <f t="shared" si="5"/>
        <v>0</v>
      </c>
      <c r="F70" s="152">
        <f t="shared" si="5"/>
        <v>20.666666666666668</v>
      </c>
      <c r="G70" s="152">
        <f t="shared" si="5"/>
        <v>58</v>
      </c>
      <c r="H70" s="152">
        <f t="shared" si="5"/>
        <v>83.666666666666671</v>
      </c>
      <c r="I70" s="152">
        <f t="shared" si="5"/>
        <v>93.333333333333329</v>
      </c>
      <c r="J70" s="152">
        <f t="shared" si="5"/>
        <v>23.666666666666668</v>
      </c>
      <c r="K70" s="152">
        <f t="shared" si="5"/>
        <v>3</v>
      </c>
      <c r="L70" s="152">
        <f t="shared" si="5"/>
        <v>0</v>
      </c>
      <c r="M70" s="152">
        <f t="shared" si="5"/>
        <v>0</v>
      </c>
      <c r="P70" s="133">
        <v>3</v>
      </c>
      <c r="Q70" s="133" t="s">
        <v>139</v>
      </c>
    </row>
    <row r="71" spans="1:17" x14ac:dyDescent="0.3">
      <c r="A71" s="108" t="s">
        <v>82</v>
      </c>
      <c r="B71" s="152">
        <f t="shared" ref="B71:M71" si="6">IF(B40&lt;$P$70,0,B40)</f>
        <v>0</v>
      </c>
      <c r="C71" s="152">
        <f t="shared" si="6"/>
        <v>0</v>
      </c>
      <c r="D71" s="152">
        <f t="shared" si="6"/>
        <v>0</v>
      </c>
      <c r="E71" s="152">
        <f t="shared" si="6"/>
        <v>0</v>
      </c>
      <c r="F71" s="152">
        <f t="shared" si="6"/>
        <v>4</v>
      </c>
      <c r="G71" s="152">
        <f t="shared" si="6"/>
        <v>14.333333333333334</v>
      </c>
      <c r="H71" s="152">
        <f t="shared" si="6"/>
        <v>28.333333333333332</v>
      </c>
      <c r="I71" s="152">
        <f t="shared" si="6"/>
        <v>7.333333333333333</v>
      </c>
      <c r="J71" s="152">
        <f t="shared" si="6"/>
        <v>3.6666666666666665</v>
      </c>
      <c r="K71" s="152">
        <f t="shared" si="6"/>
        <v>0</v>
      </c>
      <c r="L71" s="152">
        <f t="shared" si="6"/>
        <v>0</v>
      </c>
      <c r="M71" s="152">
        <f t="shared" si="6"/>
        <v>0</v>
      </c>
    </row>
    <row r="72" spans="1:17" x14ac:dyDescent="0.3">
      <c r="A72" s="108" t="s">
        <v>83</v>
      </c>
      <c r="B72" s="152">
        <f t="shared" ref="B72:M72" si="7">IF(B41&lt;$P$70,0,B41)</f>
        <v>0</v>
      </c>
      <c r="C72" s="152">
        <f t="shared" si="7"/>
        <v>0</v>
      </c>
      <c r="D72" s="152">
        <f t="shared" si="7"/>
        <v>4.333333333333333</v>
      </c>
      <c r="E72" s="152">
        <f t="shared" si="7"/>
        <v>16.666666666666668</v>
      </c>
      <c r="F72" s="152">
        <f t="shared" si="7"/>
        <v>59</v>
      </c>
      <c r="G72" s="152">
        <f t="shared" si="7"/>
        <v>150</v>
      </c>
      <c r="H72" s="152">
        <f t="shared" si="7"/>
        <v>210.33333333333334</v>
      </c>
      <c r="I72" s="152">
        <f t="shared" si="7"/>
        <v>210.33333333333334</v>
      </c>
      <c r="J72" s="152">
        <f t="shared" si="7"/>
        <v>119.33333333333333</v>
      </c>
      <c r="K72" s="152">
        <f t="shared" si="7"/>
        <v>43.333333333333336</v>
      </c>
      <c r="L72" s="152">
        <f t="shared" si="7"/>
        <v>7.333333333333333</v>
      </c>
      <c r="M72" s="152">
        <f t="shared" si="7"/>
        <v>0</v>
      </c>
    </row>
    <row r="73" spans="1:17" x14ac:dyDescent="0.3">
      <c r="A73" s="108" t="s">
        <v>84</v>
      </c>
      <c r="B73" s="152">
        <f t="shared" ref="B73:M73" si="8">IF(B42&lt;$P$70,0,B42)</f>
        <v>0</v>
      </c>
      <c r="C73" s="152">
        <f t="shared" si="8"/>
        <v>0</v>
      </c>
      <c r="D73" s="152">
        <f t="shared" si="8"/>
        <v>0</v>
      </c>
      <c r="E73" s="152">
        <f t="shared" si="8"/>
        <v>0</v>
      </c>
      <c r="F73" s="152">
        <f t="shared" si="8"/>
        <v>4.333333333333333</v>
      </c>
      <c r="G73" s="152">
        <f t="shared" si="8"/>
        <v>15</v>
      </c>
      <c r="H73" s="152">
        <f t="shared" si="8"/>
        <v>30.666666666666668</v>
      </c>
      <c r="I73" s="152">
        <f t="shared" si="8"/>
        <v>10.333333333333334</v>
      </c>
      <c r="J73" s="152">
        <f t="shared" si="8"/>
        <v>3.3333333333333335</v>
      </c>
      <c r="K73" s="152">
        <f t="shared" si="8"/>
        <v>0</v>
      </c>
      <c r="L73" s="152">
        <f t="shared" si="8"/>
        <v>0</v>
      </c>
      <c r="M73" s="152">
        <f t="shared" si="8"/>
        <v>0</v>
      </c>
    </row>
    <row r="74" spans="1:17" x14ac:dyDescent="0.3">
      <c r="A74" s="108" t="s">
        <v>85</v>
      </c>
      <c r="B74" s="152">
        <f t="shared" ref="B74:M74" si="9">IF(B43&lt;$P$70,0,B43)</f>
        <v>0</v>
      </c>
      <c r="C74" s="152">
        <f t="shared" si="9"/>
        <v>0</v>
      </c>
      <c r="D74" s="152">
        <f t="shared" si="9"/>
        <v>0</v>
      </c>
      <c r="E74" s="152">
        <f t="shared" si="9"/>
        <v>3.8333333333333335</v>
      </c>
      <c r="F74" s="152">
        <f t="shared" si="9"/>
        <v>10.833333333333334</v>
      </c>
      <c r="G74" s="152">
        <f t="shared" si="9"/>
        <v>22.5</v>
      </c>
      <c r="H74" s="152">
        <f t="shared" si="9"/>
        <v>50.5</v>
      </c>
      <c r="I74" s="152">
        <f t="shared" si="9"/>
        <v>11</v>
      </c>
      <c r="J74" s="152">
        <f t="shared" si="9"/>
        <v>6</v>
      </c>
      <c r="K74" s="152">
        <f t="shared" si="9"/>
        <v>0</v>
      </c>
      <c r="L74" s="152">
        <f t="shared" si="9"/>
        <v>0</v>
      </c>
      <c r="M74" s="152">
        <f t="shared" si="9"/>
        <v>0</v>
      </c>
    </row>
    <row r="75" spans="1:17" x14ac:dyDescent="0.3">
      <c r="A75" s="108" t="s">
        <v>86</v>
      </c>
      <c r="B75" s="152">
        <f t="shared" ref="B75:M75" si="10">IF(B44&lt;$P$70,0,B44)</f>
        <v>0</v>
      </c>
      <c r="C75" s="152">
        <f t="shared" si="10"/>
        <v>0</v>
      </c>
      <c r="D75" s="152">
        <f t="shared" si="10"/>
        <v>0</v>
      </c>
      <c r="E75" s="152">
        <f t="shared" si="10"/>
        <v>0</v>
      </c>
      <c r="F75" s="152">
        <f t="shared" si="10"/>
        <v>0</v>
      </c>
      <c r="G75" s="152">
        <f t="shared" si="10"/>
        <v>5.666666666666667</v>
      </c>
      <c r="H75" s="152">
        <f t="shared" si="10"/>
        <v>12</v>
      </c>
      <c r="I75" s="152">
        <f t="shared" si="10"/>
        <v>0</v>
      </c>
      <c r="J75" s="152">
        <f t="shared" si="10"/>
        <v>0</v>
      </c>
      <c r="K75" s="152">
        <f t="shared" si="10"/>
        <v>0</v>
      </c>
      <c r="L75" s="152">
        <f t="shared" si="10"/>
        <v>0</v>
      </c>
      <c r="M75" s="152">
        <f t="shared" si="10"/>
        <v>0</v>
      </c>
    </row>
    <row r="76" spans="1:17" x14ac:dyDescent="0.3">
      <c r="A76" s="108" t="s">
        <v>87</v>
      </c>
      <c r="B76" s="152">
        <f t="shared" ref="B76:M76" si="11">IF(B45&lt;$P$70,0,B45)</f>
        <v>0</v>
      </c>
      <c r="C76" s="152">
        <f t="shared" si="11"/>
        <v>0</v>
      </c>
      <c r="D76" s="152">
        <f t="shared" si="11"/>
        <v>0</v>
      </c>
      <c r="E76" s="152">
        <f t="shared" si="11"/>
        <v>0</v>
      </c>
      <c r="F76" s="152">
        <f t="shared" si="11"/>
        <v>0</v>
      </c>
      <c r="G76" s="152">
        <f t="shared" si="11"/>
        <v>3</v>
      </c>
      <c r="H76" s="152">
        <f t="shared" si="11"/>
        <v>5</v>
      </c>
      <c r="I76" s="152">
        <f t="shared" si="11"/>
        <v>6.333333333333333</v>
      </c>
      <c r="J76" s="152">
        <f t="shared" si="11"/>
        <v>0</v>
      </c>
      <c r="K76" s="152">
        <f t="shared" si="11"/>
        <v>0</v>
      </c>
      <c r="L76" s="152">
        <f t="shared" si="11"/>
        <v>0</v>
      </c>
      <c r="M76" s="152">
        <f t="shared" si="11"/>
        <v>0</v>
      </c>
    </row>
    <row r="77" spans="1:17" x14ac:dyDescent="0.3">
      <c r="A77" s="108" t="s">
        <v>88</v>
      </c>
      <c r="B77" s="152">
        <f t="shared" ref="B77:M77" si="12">IF(B46&lt;$P$70,0,B46)</f>
        <v>0</v>
      </c>
      <c r="C77" s="152">
        <f t="shared" si="12"/>
        <v>0</v>
      </c>
      <c r="D77" s="152">
        <f t="shared" si="12"/>
        <v>0</v>
      </c>
      <c r="E77" s="152">
        <f t="shared" si="12"/>
        <v>0</v>
      </c>
      <c r="F77" s="152">
        <f t="shared" si="12"/>
        <v>14.166666666666666</v>
      </c>
      <c r="G77" s="152">
        <f t="shared" si="12"/>
        <v>49.666666666666664</v>
      </c>
      <c r="H77" s="152">
        <f t="shared" si="12"/>
        <v>109.33333333333333</v>
      </c>
      <c r="I77" s="152">
        <f t="shared" si="12"/>
        <v>88.833333333333329</v>
      </c>
      <c r="J77" s="152">
        <f t="shared" si="12"/>
        <v>37.5</v>
      </c>
      <c r="K77" s="152">
        <f t="shared" si="12"/>
        <v>0</v>
      </c>
      <c r="L77" s="152">
        <f t="shared" si="12"/>
        <v>0</v>
      </c>
      <c r="M77" s="152">
        <f t="shared" si="12"/>
        <v>0</v>
      </c>
    </row>
    <row r="78" spans="1:17" x14ac:dyDescent="0.3">
      <c r="A78" s="108" t="s">
        <v>89</v>
      </c>
      <c r="B78" s="152">
        <f t="shared" ref="B78:M78" si="13">IF(B47&lt;$P$70,0,B47)</f>
        <v>0</v>
      </c>
      <c r="C78" s="152">
        <f t="shared" si="13"/>
        <v>0</v>
      </c>
      <c r="D78" s="152">
        <f t="shared" si="13"/>
        <v>0</v>
      </c>
      <c r="E78" s="152">
        <f t="shared" si="13"/>
        <v>0</v>
      </c>
      <c r="F78" s="152">
        <f t="shared" si="13"/>
        <v>0</v>
      </c>
      <c r="G78" s="152">
        <f t="shared" si="13"/>
        <v>3.8333333333333335</v>
      </c>
      <c r="H78" s="152">
        <f t="shared" si="13"/>
        <v>5</v>
      </c>
      <c r="I78" s="152">
        <f t="shared" si="13"/>
        <v>4</v>
      </c>
      <c r="J78" s="152">
        <f t="shared" si="13"/>
        <v>0</v>
      </c>
      <c r="K78" s="152">
        <f t="shared" si="13"/>
        <v>0</v>
      </c>
      <c r="L78" s="152">
        <f t="shared" si="13"/>
        <v>0</v>
      </c>
      <c r="M78" s="152">
        <f t="shared" si="13"/>
        <v>0</v>
      </c>
    </row>
    <row r="79" spans="1:17" x14ac:dyDescent="0.3">
      <c r="A79" s="108" t="s">
        <v>90</v>
      </c>
      <c r="B79" s="152">
        <f t="shared" ref="B79:M79" si="14">IF(B48&lt;$P$70,0,B48)</f>
        <v>0</v>
      </c>
      <c r="C79" s="152">
        <f t="shared" si="14"/>
        <v>0</v>
      </c>
      <c r="D79" s="152">
        <f t="shared" si="14"/>
        <v>0</v>
      </c>
      <c r="E79" s="152">
        <f t="shared" si="14"/>
        <v>0</v>
      </c>
      <c r="F79" s="152">
        <f t="shared" si="14"/>
        <v>6.333333333333333</v>
      </c>
      <c r="G79" s="152">
        <f t="shared" si="14"/>
        <v>27</v>
      </c>
      <c r="H79" s="152">
        <f t="shared" si="14"/>
        <v>51.333333333333336</v>
      </c>
      <c r="I79" s="152">
        <f t="shared" si="14"/>
        <v>16.666666666666668</v>
      </c>
      <c r="J79" s="152">
        <f t="shared" si="14"/>
        <v>11.333333333333334</v>
      </c>
      <c r="K79" s="152">
        <f t="shared" si="14"/>
        <v>0</v>
      </c>
      <c r="L79" s="152">
        <f t="shared" si="14"/>
        <v>0</v>
      </c>
      <c r="M79" s="152">
        <f t="shared" si="14"/>
        <v>0</v>
      </c>
    </row>
    <row r="80" spans="1:17" x14ac:dyDescent="0.3">
      <c r="A80" s="108" t="s">
        <v>304</v>
      </c>
      <c r="B80" s="152">
        <f t="shared" ref="B80:M80" si="15">IF(B49&lt;$P$70,0,B49)</f>
        <v>0</v>
      </c>
      <c r="C80" s="152">
        <f t="shared" si="15"/>
        <v>0</v>
      </c>
      <c r="D80" s="152">
        <f t="shared" si="15"/>
        <v>0</v>
      </c>
      <c r="E80" s="152">
        <f t="shared" si="15"/>
        <v>3</v>
      </c>
      <c r="F80" s="152">
        <f t="shared" si="15"/>
        <v>30</v>
      </c>
      <c r="G80" s="152">
        <f t="shared" si="15"/>
        <v>108.33333333333333</v>
      </c>
      <c r="H80" s="152">
        <f t="shared" si="15"/>
        <v>155</v>
      </c>
      <c r="I80" s="152">
        <f t="shared" si="15"/>
        <v>173.16666666666666</v>
      </c>
      <c r="J80" s="152">
        <f t="shared" si="15"/>
        <v>54</v>
      </c>
      <c r="K80" s="152">
        <f t="shared" si="15"/>
        <v>10</v>
      </c>
      <c r="L80" s="152">
        <f t="shared" si="15"/>
        <v>0</v>
      </c>
      <c r="M80" s="152">
        <f t="shared" si="15"/>
        <v>0</v>
      </c>
    </row>
    <row r="81" spans="1:13" x14ac:dyDescent="0.3">
      <c r="A81" s="108" t="s">
        <v>91</v>
      </c>
      <c r="B81" s="152">
        <f t="shared" ref="B81:M81" si="16">IF(B50&lt;$P$70,0,B50)</f>
        <v>0</v>
      </c>
      <c r="C81" s="152">
        <f t="shared" si="16"/>
        <v>0</v>
      </c>
      <c r="D81" s="152">
        <f t="shared" si="16"/>
        <v>0</v>
      </c>
      <c r="E81" s="152">
        <f t="shared" si="16"/>
        <v>0</v>
      </c>
      <c r="F81" s="152">
        <f t="shared" si="16"/>
        <v>11</v>
      </c>
      <c r="G81" s="152">
        <f t="shared" si="16"/>
        <v>31.666666666666668</v>
      </c>
      <c r="H81" s="152">
        <f t="shared" si="16"/>
        <v>53.666666666666664</v>
      </c>
      <c r="I81" s="152">
        <f t="shared" si="16"/>
        <v>34</v>
      </c>
      <c r="J81" s="152">
        <f t="shared" si="16"/>
        <v>8.6666666666666661</v>
      </c>
      <c r="K81" s="152">
        <f t="shared" si="16"/>
        <v>0</v>
      </c>
      <c r="L81" s="152">
        <f t="shared" si="16"/>
        <v>0</v>
      </c>
      <c r="M81" s="152">
        <f t="shared" si="16"/>
        <v>0</v>
      </c>
    </row>
    <row r="82" spans="1:13" x14ac:dyDescent="0.3">
      <c r="A82" s="108" t="s">
        <v>92</v>
      </c>
      <c r="B82" s="152">
        <f t="shared" ref="B82:M82" si="17">IF(B51&lt;$P$70,0,B51)</f>
        <v>0</v>
      </c>
      <c r="C82" s="152">
        <f t="shared" si="17"/>
        <v>0</v>
      </c>
      <c r="D82" s="152">
        <f t="shared" si="17"/>
        <v>0</v>
      </c>
      <c r="E82" s="152">
        <f t="shared" si="17"/>
        <v>0</v>
      </c>
      <c r="F82" s="152">
        <f t="shared" si="17"/>
        <v>0</v>
      </c>
      <c r="G82" s="152">
        <f t="shared" si="17"/>
        <v>0</v>
      </c>
      <c r="H82" s="152">
        <f t="shared" si="17"/>
        <v>0</v>
      </c>
      <c r="I82" s="152">
        <f t="shared" si="17"/>
        <v>0</v>
      </c>
      <c r="J82" s="152">
        <f t="shared" si="17"/>
        <v>0</v>
      </c>
      <c r="K82" s="152">
        <f t="shared" si="17"/>
        <v>0</v>
      </c>
      <c r="L82" s="152">
        <f t="shared" si="17"/>
        <v>0</v>
      </c>
      <c r="M82" s="152">
        <f t="shared" si="17"/>
        <v>0</v>
      </c>
    </row>
    <row r="83" spans="1:13" x14ac:dyDescent="0.3">
      <c r="A83" s="108" t="s">
        <v>93</v>
      </c>
      <c r="B83" s="152">
        <f t="shared" ref="B83:M83" si="18">IF(B52&lt;$P$70,0,B52)</f>
        <v>0</v>
      </c>
      <c r="C83" s="152">
        <f t="shared" si="18"/>
        <v>0</v>
      </c>
      <c r="D83" s="152">
        <f t="shared" si="18"/>
        <v>0</v>
      </c>
      <c r="E83" s="152">
        <f t="shared" si="18"/>
        <v>0</v>
      </c>
      <c r="F83" s="152">
        <f t="shared" si="18"/>
        <v>0</v>
      </c>
      <c r="G83" s="152">
        <f t="shared" si="18"/>
        <v>0</v>
      </c>
      <c r="H83" s="152">
        <f t="shared" si="18"/>
        <v>0</v>
      </c>
      <c r="I83" s="152">
        <f t="shared" si="18"/>
        <v>0</v>
      </c>
      <c r="J83" s="152">
        <f t="shared" si="18"/>
        <v>0</v>
      </c>
      <c r="K83" s="152">
        <f t="shared" si="18"/>
        <v>0</v>
      </c>
      <c r="L83" s="152">
        <f t="shared" si="18"/>
        <v>0</v>
      </c>
      <c r="M83" s="152">
        <f t="shared" si="18"/>
        <v>0</v>
      </c>
    </row>
    <row r="84" spans="1:13" x14ac:dyDescent="0.3">
      <c r="A84" s="108" t="s">
        <v>94</v>
      </c>
      <c r="B84" s="152">
        <f t="shared" ref="B84:M84" si="19">IF(B53&lt;$P$70,0,B53)</f>
        <v>0</v>
      </c>
      <c r="C84" s="152">
        <f t="shared" si="19"/>
        <v>0</v>
      </c>
      <c r="D84" s="152">
        <f t="shared" si="19"/>
        <v>0</v>
      </c>
      <c r="E84" s="152">
        <f t="shared" si="19"/>
        <v>7</v>
      </c>
      <c r="F84" s="152">
        <f t="shared" si="19"/>
        <v>17.333333333333332</v>
      </c>
      <c r="G84" s="152">
        <f t="shared" si="19"/>
        <v>58.333333333333336</v>
      </c>
      <c r="H84" s="152">
        <f t="shared" si="19"/>
        <v>113</v>
      </c>
      <c r="I84" s="152">
        <f t="shared" si="19"/>
        <v>77.666666666666671</v>
      </c>
      <c r="J84" s="152">
        <f t="shared" si="19"/>
        <v>31.666666666666668</v>
      </c>
      <c r="K84" s="152">
        <f t="shared" si="19"/>
        <v>4.67</v>
      </c>
      <c r="L84" s="152">
        <f t="shared" si="19"/>
        <v>3.3</v>
      </c>
      <c r="M84" s="152">
        <f t="shared" si="19"/>
        <v>0</v>
      </c>
    </row>
    <row r="85" spans="1:13" x14ac:dyDescent="0.3">
      <c r="A85" s="108" t="s">
        <v>95</v>
      </c>
      <c r="B85" s="152">
        <f t="shared" ref="B85:M85" si="20">IF(B54&lt;$P$70,0,B54)</f>
        <v>0</v>
      </c>
      <c r="C85" s="152">
        <f t="shared" si="20"/>
        <v>0</v>
      </c>
      <c r="D85" s="152">
        <f t="shared" si="20"/>
        <v>0</v>
      </c>
      <c r="E85" s="152">
        <f t="shared" si="20"/>
        <v>0</v>
      </c>
      <c r="F85" s="152">
        <f t="shared" si="20"/>
        <v>3.6666666666666665</v>
      </c>
      <c r="G85" s="152">
        <f t="shared" si="20"/>
        <v>7.666666666666667</v>
      </c>
      <c r="H85" s="152">
        <f t="shared" si="20"/>
        <v>15</v>
      </c>
      <c r="I85" s="152">
        <f t="shared" si="20"/>
        <v>10.666666666666666</v>
      </c>
      <c r="J85" s="152">
        <f t="shared" si="20"/>
        <v>0</v>
      </c>
      <c r="K85" s="152">
        <f t="shared" si="20"/>
        <v>0</v>
      </c>
      <c r="L85" s="152">
        <f t="shared" si="20"/>
        <v>0</v>
      </c>
      <c r="M85" s="152">
        <f t="shared" si="20"/>
        <v>0</v>
      </c>
    </row>
    <row r="86" spans="1:13" x14ac:dyDescent="0.3">
      <c r="A86" s="108" t="s">
        <v>96</v>
      </c>
      <c r="B86" s="152">
        <f t="shared" ref="B86:M86" si="21">IF(B55&lt;$P$70,0,B55)</f>
        <v>0</v>
      </c>
      <c r="C86" s="152">
        <f t="shared" si="21"/>
        <v>0</v>
      </c>
      <c r="D86" s="152">
        <f t="shared" si="21"/>
        <v>0</v>
      </c>
      <c r="E86" s="152">
        <f t="shared" si="21"/>
        <v>0</v>
      </c>
      <c r="F86" s="152">
        <f t="shared" si="21"/>
        <v>3.5</v>
      </c>
      <c r="G86" s="152">
        <f t="shared" si="21"/>
        <v>5.25</v>
      </c>
      <c r="H86" s="152">
        <f t="shared" si="21"/>
        <v>20</v>
      </c>
      <c r="I86" s="152">
        <f t="shared" si="21"/>
        <v>3</v>
      </c>
      <c r="J86" s="152">
        <f t="shared" si="21"/>
        <v>0</v>
      </c>
      <c r="K86" s="152">
        <f t="shared" si="21"/>
        <v>0</v>
      </c>
      <c r="L86" s="152">
        <f t="shared" si="21"/>
        <v>0</v>
      </c>
      <c r="M86" s="152">
        <f t="shared" si="21"/>
        <v>0</v>
      </c>
    </row>
    <row r="87" spans="1:13" x14ac:dyDescent="0.3">
      <c r="A87" s="108" t="s">
        <v>97</v>
      </c>
      <c r="B87" s="152">
        <f t="shared" ref="B87:M87" si="22">IF(B56&lt;$P$70,0,B56)</f>
        <v>0</v>
      </c>
      <c r="C87" s="152">
        <f t="shared" si="22"/>
        <v>0</v>
      </c>
      <c r="D87" s="152">
        <f t="shared" si="22"/>
        <v>0</v>
      </c>
      <c r="E87" s="152">
        <f t="shared" si="22"/>
        <v>0</v>
      </c>
      <c r="F87" s="152">
        <f t="shared" si="22"/>
        <v>0</v>
      </c>
      <c r="G87" s="152">
        <f t="shared" si="22"/>
        <v>6</v>
      </c>
      <c r="H87" s="152">
        <f t="shared" si="22"/>
        <v>10.666666666666666</v>
      </c>
      <c r="I87" s="152">
        <f t="shared" si="22"/>
        <v>9.3333333333333339</v>
      </c>
      <c r="J87" s="152">
        <f t="shared" si="22"/>
        <v>0</v>
      </c>
      <c r="K87" s="152">
        <f t="shared" si="22"/>
        <v>0</v>
      </c>
      <c r="L87" s="152">
        <f t="shared" si="22"/>
        <v>0</v>
      </c>
      <c r="M87" s="152">
        <f t="shared" si="22"/>
        <v>0</v>
      </c>
    </row>
    <row r="88" spans="1:13" x14ac:dyDescent="0.3">
      <c r="A88" s="108" t="s">
        <v>98</v>
      </c>
      <c r="B88" s="152">
        <f t="shared" ref="B88:M88" si="23">IF(B57&lt;$P$70,0,B57)</f>
        <v>0</v>
      </c>
      <c r="C88" s="152">
        <f t="shared" si="23"/>
        <v>0</v>
      </c>
      <c r="D88" s="152">
        <f t="shared" si="23"/>
        <v>0</v>
      </c>
      <c r="E88" s="152">
        <f t="shared" si="23"/>
        <v>0</v>
      </c>
      <c r="F88" s="152">
        <f t="shared" si="23"/>
        <v>17</v>
      </c>
      <c r="G88" s="152">
        <f t="shared" si="23"/>
        <v>75</v>
      </c>
      <c r="H88" s="152">
        <f t="shared" si="23"/>
        <v>116.33333333333333</v>
      </c>
      <c r="I88" s="152">
        <f t="shared" si="23"/>
        <v>117.33333333333333</v>
      </c>
      <c r="J88" s="152">
        <f t="shared" si="23"/>
        <v>58.666666666666664</v>
      </c>
      <c r="K88" s="152">
        <f t="shared" si="23"/>
        <v>11</v>
      </c>
      <c r="L88" s="152">
        <f t="shared" si="23"/>
        <v>0</v>
      </c>
      <c r="M88" s="152">
        <f t="shared" si="23"/>
        <v>0</v>
      </c>
    </row>
    <row r="89" spans="1:13" x14ac:dyDescent="0.3">
      <c r="A89" s="108" t="s">
        <v>99</v>
      </c>
      <c r="B89" s="152">
        <f t="shared" ref="B89:M89" si="24">IF(B58&lt;$P$70,0,B58)</f>
        <v>0</v>
      </c>
      <c r="C89" s="152">
        <f t="shared" si="24"/>
        <v>0</v>
      </c>
      <c r="D89" s="152">
        <f t="shared" si="24"/>
        <v>0</v>
      </c>
      <c r="E89" s="152">
        <f t="shared" si="24"/>
        <v>0</v>
      </c>
      <c r="F89" s="152">
        <f t="shared" si="24"/>
        <v>3</v>
      </c>
      <c r="G89" s="152">
        <f t="shared" si="24"/>
        <v>7</v>
      </c>
      <c r="H89" s="152">
        <f t="shared" si="24"/>
        <v>21.888888888888889</v>
      </c>
      <c r="I89" s="152">
        <f t="shared" si="24"/>
        <v>0</v>
      </c>
      <c r="J89" s="152">
        <f t="shared" si="24"/>
        <v>0</v>
      </c>
      <c r="K89" s="152">
        <f t="shared" si="24"/>
        <v>0</v>
      </c>
      <c r="L89" s="152">
        <f t="shared" si="24"/>
        <v>0</v>
      </c>
      <c r="M89" s="152">
        <f t="shared" si="24"/>
        <v>0</v>
      </c>
    </row>
    <row r="90" spans="1:13" x14ac:dyDescent="0.3">
      <c r="A90" s="108" t="s">
        <v>100</v>
      </c>
      <c r="B90" s="152">
        <f t="shared" ref="B90:M90" si="25">IF(B59&lt;$P$70,0,B59)</f>
        <v>0</v>
      </c>
      <c r="C90" s="152">
        <f t="shared" si="25"/>
        <v>0</v>
      </c>
      <c r="D90" s="152">
        <f t="shared" si="25"/>
        <v>0</v>
      </c>
      <c r="E90" s="152">
        <f t="shared" si="25"/>
        <v>0</v>
      </c>
      <c r="F90" s="152">
        <f t="shared" si="25"/>
        <v>0</v>
      </c>
      <c r="G90" s="152">
        <f t="shared" si="25"/>
        <v>6.666666666666667</v>
      </c>
      <c r="H90" s="152">
        <f t="shared" si="25"/>
        <v>9.3333333333333339</v>
      </c>
      <c r="I90" s="152">
        <f t="shared" si="25"/>
        <v>0</v>
      </c>
      <c r="J90" s="152">
        <f t="shared" si="25"/>
        <v>0</v>
      </c>
      <c r="K90" s="152">
        <f t="shared" si="25"/>
        <v>0</v>
      </c>
      <c r="L90" s="152">
        <f t="shared" si="25"/>
        <v>0</v>
      </c>
      <c r="M90" s="152">
        <f t="shared" si="25"/>
        <v>0</v>
      </c>
    </row>
    <row r="91" spans="1:13" x14ac:dyDescent="0.3">
      <c r="A91" s="108" t="s">
        <v>101</v>
      </c>
      <c r="B91" s="152">
        <f t="shared" ref="B91:M91" si="26">IF(B60&lt;$P$70,0,B60)</f>
        <v>0</v>
      </c>
      <c r="C91" s="152">
        <f t="shared" si="26"/>
        <v>0</v>
      </c>
      <c r="D91" s="152">
        <f t="shared" si="26"/>
        <v>0</v>
      </c>
      <c r="E91" s="152">
        <f t="shared" si="26"/>
        <v>0</v>
      </c>
      <c r="F91" s="152">
        <f t="shared" si="26"/>
        <v>6.166666666666667</v>
      </c>
      <c r="G91" s="152">
        <f t="shared" si="26"/>
        <v>17</v>
      </c>
      <c r="H91" s="152">
        <f t="shared" si="26"/>
        <v>33.833333333333336</v>
      </c>
      <c r="I91" s="152">
        <f t="shared" si="26"/>
        <v>14.333333333333334</v>
      </c>
      <c r="J91" s="152">
        <f t="shared" si="26"/>
        <v>3.3333333333333335</v>
      </c>
      <c r="K91" s="152">
        <f t="shared" si="26"/>
        <v>0</v>
      </c>
      <c r="L91" s="152">
        <f t="shared" si="26"/>
        <v>0</v>
      </c>
      <c r="M91" s="152">
        <f t="shared" si="26"/>
        <v>0</v>
      </c>
    </row>
    <row r="92" spans="1:13" x14ac:dyDescent="0.3">
      <c r="A92" s="108" t="s">
        <v>102</v>
      </c>
      <c r="B92" s="152">
        <f t="shared" ref="B92:M92" si="27">IF(B61&lt;$P$70,0,B61)</f>
        <v>0</v>
      </c>
      <c r="C92" s="152">
        <f t="shared" si="27"/>
        <v>0</v>
      </c>
      <c r="D92" s="152">
        <f t="shared" si="27"/>
        <v>0</v>
      </c>
      <c r="E92" s="152">
        <f t="shared" si="27"/>
        <v>3.5555555555555554</v>
      </c>
      <c r="F92" s="152">
        <f t="shared" si="27"/>
        <v>8.1999999999999993</v>
      </c>
      <c r="G92" s="152">
        <f t="shared" si="27"/>
        <v>24.5</v>
      </c>
      <c r="H92" s="152">
        <f t="shared" si="27"/>
        <v>48.1</v>
      </c>
      <c r="I92" s="152">
        <f t="shared" si="27"/>
        <v>46.1</v>
      </c>
      <c r="J92" s="152">
        <f t="shared" si="27"/>
        <v>25.7</v>
      </c>
      <c r="K92" s="152">
        <f t="shared" si="27"/>
        <v>5</v>
      </c>
      <c r="L92" s="152">
        <f t="shared" si="27"/>
        <v>0</v>
      </c>
      <c r="M92" s="152">
        <f t="shared" si="27"/>
        <v>0</v>
      </c>
    </row>
    <row r="93" spans="1:13" x14ac:dyDescent="0.3">
      <c r="A93" s="108" t="s">
        <v>103</v>
      </c>
      <c r="B93" s="152">
        <f t="shared" ref="B93:M93" si="28">IF(B62&lt;$P$70,0,B62)</f>
        <v>0</v>
      </c>
      <c r="C93" s="152">
        <f t="shared" si="28"/>
        <v>0</v>
      </c>
      <c r="D93" s="152">
        <f t="shared" si="28"/>
        <v>0</v>
      </c>
      <c r="E93" s="152">
        <f t="shared" si="28"/>
        <v>0</v>
      </c>
      <c r="F93" s="152">
        <f t="shared" si="28"/>
        <v>20.833333333333332</v>
      </c>
      <c r="G93" s="152">
        <f t="shared" si="28"/>
        <v>57.5</v>
      </c>
      <c r="H93" s="152">
        <f t="shared" si="28"/>
        <v>83.666666666666671</v>
      </c>
      <c r="I93" s="152">
        <f t="shared" si="28"/>
        <v>83.166666666666671</v>
      </c>
      <c r="J93" s="152">
        <f t="shared" si="28"/>
        <v>16.666666666666668</v>
      </c>
      <c r="K93" s="152">
        <f t="shared" si="28"/>
        <v>3.5</v>
      </c>
      <c r="L93" s="152">
        <f t="shared" si="28"/>
        <v>0</v>
      </c>
      <c r="M93" s="152">
        <f t="shared" si="28"/>
        <v>0</v>
      </c>
    </row>
    <row r="94" spans="1:13" x14ac:dyDescent="0.3">
      <c r="A94" s="108" t="s">
        <v>104</v>
      </c>
      <c r="B94" s="152">
        <f t="shared" ref="B94:M94" si="29">IF(B63&lt;$P$70,0,B63)</f>
        <v>0</v>
      </c>
      <c r="C94" s="152">
        <f t="shared" si="29"/>
        <v>0</v>
      </c>
      <c r="D94" s="152">
        <f t="shared" si="29"/>
        <v>0</v>
      </c>
      <c r="E94" s="152">
        <f t="shared" si="29"/>
        <v>0</v>
      </c>
      <c r="F94" s="152">
        <f t="shared" si="29"/>
        <v>0</v>
      </c>
      <c r="G94" s="152">
        <f t="shared" si="29"/>
        <v>7</v>
      </c>
      <c r="H94" s="152">
        <f t="shared" si="29"/>
        <v>12</v>
      </c>
      <c r="I94" s="152">
        <f t="shared" si="29"/>
        <v>5.333333333333333</v>
      </c>
      <c r="J94" s="152">
        <f t="shared" si="29"/>
        <v>0</v>
      </c>
      <c r="K94" s="152">
        <f t="shared" si="29"/>
        <v>0</v>
      </c>
      <c r="L94" s="152">
        <f t="shared" si="29"/>
        <v>0</v>
      </c>
      <c r="M94" s="152">
        <f t="shared" si="29"/>
        <v>0</v>
      </c>
    </row>
    <row r="95" spans="1:13" x14ac:dyDescent="0.3">
      <c r="A95" s="108" t="s">
        <v>105</v>
      </c>
      <c r="B95" s="152">
        <f t="shared" ref="B95:M95" si="30">IF(B64&lt;$P$70,0,B64)</f>
        <v>0</v>
      </c>
      <c r="C95" s="152">
        <f t="shared" si="30"/>
        <v>0</v>
      </c>
      <c r="D95" s="152">
        <f t="shared" si="30"/>
        <v>0</v>
      </c>
      <c r="E95" s="152">
        <f t="shared" si="30"/>
        <v>0</v>
      </c>
      <c r="F95" s="152">
        <f t="shared" si="30"/>
        <v>8.3333333333333339</v>
      </c>
      <c r="G95" s="152">
        <f t="shared" si="30"/>
        <v>26</v>
      </c>
      <c r="H95" s="152">
        <f t="shared" si="30"/>
        <v>39.333333333333336</v>
      </c>
      <c r="I95" s="152">
        <f t="shared" si="30"/>
        <v>16</v>
      </c>
      <c r="J95" s="152">
        <f t="shared" si="30"/>
        <v>5.333333333333333</v>
      </c>
      <c r="K95" s="152">
        <f t="shared" si="30"/>
        <v>0</v>
      </c>
      <c r="L95" s="152">
        <f t="shared" si="30"/>
        <v>0</v>
      </c>
      <c r="M95" s="152">
        <f t="shared" si="30"/>
        <v>0</v>
      </c>
    </row>
    <row r="96" spans="1:13" x14ac:dyDescent="0.3">
      <c r="A96" s="108" t="s">
        <v>106</v>
      </c>
      <c r="B96" s="152">
        <f t="shared" ref="B96:M96" si="31">IF(B65&lt;$P$70,0,B65)</f>
        <v>0</v>
      </c>
      <c r="C96" s="152">
        <f t="shared" si="31"/>
        <v>0</v>
      </c>
      <c r="D96" s="152">
        <f t="shared" si="31"/>
        <v>0</v>
      </c>
      <c r="E96" s="152">
        <f t="shared" si="31"/>
        <v>0</v>
      </c>
      <c r="F96" s="152">
        <f t="shared" si="31"/>
        <v>9.6666666666666661</v>
      </c>
      <c r="G96" s="152">
        <f t="shared" si="31"/>
        <v>34</v>
      </c>
      <c r="H96" s="152">
        <f t="shared" si="31"/>
        <v>59</v>
      </c>
      <c r="I96" s="152">
        <f t="shared" si="31"/>
        <v>29</v>
      </c>
      <c r="J96" s="152">
        <f t="shared" si="31"/>
        <v>8</v>
      </c>
      <c r="K96" s="152">
        <f t="shared" si="31"/>
        <v>0</v>
      </c>
      <c r="L96" s="152">
        <f t="shared" si="31"/>
        <v>0</v>
      </c>
      <c r="M96" s="152">
        <f t="shared" si="31"/>
        <v>0</v>
      </c>
    </row>
    <row r="97" spans="1:15" x14ac:dyDescent="0.3">
      <c r="A97" s="108" t="s">
        <v>107</v>
      </c>
      <c r="B97" s="152">
        <f t="shared" ref="B97:M97" si="32">IF(B66&lt;$P$70,0,B66)</f>
        <v>0</v>
      </c>
      <c r="C97" s="152">
        <f t="shared" si="32"/>
        <v>0</v>
      </c>
      <c r="D97" s="152">
        <f t="shared" si="32"/>
        <v>0</v>
      </c>
      <c r="E97" s="152">
        <f t="shared" si="32"/>
        <v>0</v>
      </c>
      <c r="F97" s="152">
        <f t="shared" si="32"/>
        <v>0</v>
      </c>
      <c r="G97" s="152">
        <f t="shared" si="32"/>
        <v>0</v>
      </c>
      <c r="H97" s="152">
        <f t="shared" si="32"/>
        <v>11.333333333333334</v>
      </c>
      <c r="I97" s="152">
        <f t="shared" si="32"/>
        <v>0</v>
      </c>
      <c r="J97" s="152">
        <f t="shared" si="32"/>
        <v>0</v>
      </c>
      <c r="K97" s="152">
        <f t="shared" si="32"/>
        <v>0</v>
      </c>
      <c r="L97" s="152">
        <f t="shared" si="32"/>
        <v>0</v>
      </c>
      <c r="M97" s="152">
        <f t="shared" si="32"/>
        <v>0</v>
      </c>
    </row>
    <row r="102" spans="1:15" x14ac:dyDescent="0.3">
      <c r="D102" s="130">
        <f>COUNTIF(D68:D97,"&gt;0.01")</f>
        <v>1</v>
      </c>
      <c r="E102" s="130">
        <f>COUNTIF(E68:E97,"&gt;0.01")</f>
        <v>5</v>
      </c>
      <c r="F102" s="130">
        <f>COUNTIF(F68:F97,"&gt;0.01")</f>
        <v>21</v>
      </c>
      <c r="G102" s="130">
        <f t="shared" ref="G102:L102" si="33">COUNTIF(G68:G97,"&gt;0.01")</f>
        <v>27</v>
      </c>
      <c r="H102" s="130">
        <f t="shared" si="33"/>
        <v>28</v>
      </c>
      <c r="I102" s="130">
        <f t="shared" si="33"/>
        <v>24</v>
      </c>
      <c r="J102" s="130">
        <f t="shared" si="33"/>
        <v>17</v>
      </c>
      <c r="K102" s="130">
        <f t="shared" si="33"/>
        <v>7</v>
      </c>
      <c r="L102" s="130">
        <f t="shared" si="33"/>
        <v>2</v>
      </c>
      <c r="O102" s="131">
        <f>SUM(F102:N102)</f>
        <v>126</v>
      </c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87"/>
  <sheetViews>
    <sheetView workbookViewId="0"/>
  </sheetViews>
  <sheetFormatPr defaultRowHeight="10.15" x14ac:dyDescent="0.3"/>
  <cols>
    <col min="2" max="14" width="11.6640625" customWidth="1"/>
  </cols>
  <sheetData>
    <row r="1" spans="1:20" ht="20.25" customHeight="1" x14ac:dyDescent="0.35">
      <c r="A1" s="149" t="s">
        <v>111</v>
      </c>
      <c r="B1" s="150" t="s">
        <v>113</v>
      </c>
      <c r="C1" s="150" t="s">
        <v>114</v>
      </c>
      <c r="D1" s="150" t="s">
        <v>115</v>
      </c>
      <c r="E1" s="150" t="s">
        <v>116</v>
      </c>
      <c r="F1" s="150" t="s">
        <v>117</v>
      </c>
      <c r="G1" s="150" t="s">
        <v>118</v>
      </c>
      <c r="H1" s="150" t="s">
        <v>119</v>
      </c>
      <c r="I1" s="150" t="s">
        <v>120</v>
      </c>
      <c r="J1" s="150" t="s">
        <v>121</v>
      </c>
      <c r="K1" s="150" t="s">
        <v>122</v>
      </c>
      <c r="L1" s="150" t="s">
        <v>123</v>
      </c>
      <c r="M1" s="150" t="s">
        <v>124</v>
      </c>
      <c r="N1" s="151" t="s">
        <v>147</v>
      </c>
      <c r="P1" s="160" t="s">
        <v>148</v>
      </c>
      <c r="Q1" s="103"/>
      <c r="R1" s="103"/>
      <c r="S1" s="103"/>
      <c r="T1" s="103"/>
    </row>
    <row r="2" spans="1:20" ht="11.65" x14ac:dyDescent="0.35">
      <c r="A2" s="162" t="s">
        <v>79</v>
      </c>
      <c r="B2" s="161">
        <v>8.6311014944600508</v>
      </c>
      <c r="C2" s="161">
        <v>10.015208439926454</v>
      </c>
      <c r="D2" s="161">
        <v>11.639644473891741</v>
      </c>
      <c r="E2" s="161">
        <v>13.422874302691406</v>
      </c>
      <c r="F2" s="161">
        <v>14.977863149825103</v>
      </c>
      <c r="G2" s="161">
        <v>15.790099532623515</v>
      </c>
      <c r="H2" s="161">
        <v>15.419402072318933</v>
      </c>
      <c r="I2" s="161">
        <v>14.066244425341594</v>
      </c>
      <c r="J2" s="161">
        <v>12.330368982495457</v>
      </c>
      <c r="K2" s="161">
        <v>10.548374614338336</v>
      </c>
      <c r="L2" s="161">
        <v>9.0005480634319444</v>
      </c>
      <c r="M2" s="161">
        <v>8.2171561879419581</v>
      </c>
      <c r="N2" s="148">
        <f t="shared" ref="N2:N31" si="0">SUM(B2:M2)</f>
        <v>144.0588857392865</v>
      </c>
    </row>
    <row r="3" spans="1:20" s="147" customFormat="1" ht="11.65" x14ac:dyDescent="0.35">
      <c r="A3" s="162" t="s">
        <v>80</v>
      </c>
      <c r="B3" s="161">
        <v>8.206391842065603</v>
      </c>
      <c r="C3" s="161">
        <v>9.7782640688413398</v>
      </c>
      <c r="D3" s="161">
        <v>11.597740904982478</v>
      </c>
      <c r="E3" s="161">
        <v>13.590485206105503</v>
      </c>
      <c r="F3" s="161">
        <v>15.346287135432336</v>
      </c>
      <c r="G3" s="161">
        <v>16.279330780983621</v>
      </c>
      <c r="H3" s="161">
        <v>15.851618578775938</v>
      </c>
      <c r="I3" s="161">
        <v>14.313487722698804</v>
      </c>
      <c r="J3" s="161">
        <v>12.368780223319567</v>
      </c>
      <c r="K3" s="161">
        <v>10.377279384947817</v>
      </c>
      <c r="L3" s="161">
        <v>8.6290954710717784</v>
      </c>
      <c r="M3" s="161">
        <v>7.7290756420493745</v>
      </c>
      <c r="N3" s="148">
        <f t="shared" si="0"/>
        <v>144.06783696127414</v>
      </c>
    </row>
    <row r="4" spans="1:20" ht="11.65" x14ac:dyDescent="0.35">
      <c r="A4" s="162" t="s">
        <v>81</v>
      </c>
      <c r="B4" s="161">
        <v>9.3426172008413282</v>
      </c>
      <c r="C4" s="161">
        <v>10.421466583669199</v>
      </c>
      <c r="D4" s="161">
        <v>11.712251048130302</v>
      </c>
      <c r="E4" s="161">
        <v>13.133938469144054</v>
      </c>
      <c r="F4" s="161">
        <v>14.35556439681269</v>
      </c>
      <c r="G4" s="161">
        <v>14.979140082733549</v>
      </c>
      <c r="H4" s="161">
        <v>14.696156122270791</v>
      </c>
      <c r="I4" s="161">
        <v>13.642731715007702</v>
      </c>
      <c r="J4" s="161">
        <v>12.263809933497546</v>
      </c>
      <c r="K4" s="161">
        <v>10.843249566308288</v>
      </c>
      <c r="L4" s="161">
        <v>9.6277022197121269</v>
      </c>
      <c r="M4" s="161">
        <v>9.0263701212470284</v>
      </c>
      <c r="N4" s="148">
        <f t="shared" si="0"/>
        <v>144.0449974593746</v>
      </c>
    </row>
    <row r="5" spans="1:20" ht="11.65" x14ac:dyDescent="0.35">
      <c r="A5" s="162" t="s">
        <v>82</v>
      </c>
      <c r="B5" s="161">
        <v>8.7741457020428282</v>
      </c>
      <c r="C5" s="161">
        <v>10.096008035060905</v>
      </c>
      <c r="D5" s="161">
        <v>11.654012665451566</v>
      </c>
      <c r="E5" s="161">
        <v>13.365555859311012</v>
      </c>
      <c r="F5" s="161">
        <v>14.853225359664785</v>
      </c>
      <c r="G5" s="161">
        <v>15.626278336299</v>
      </c>
      <c r="H5" s="161">
        <v>15.273922065938139</v>
      </c>
      <c r="I5" s="161">
        <v>13.981975142762275</v>
      </c>
      <c r="J5" s="161">
        <v>12.317197889985524</v>
      </c>
      <c r="K5" s="161">
        <v>10.606877622061599</v>
      </c>
      <c r="L5" s="161">
        <v>9.1261824089745875</v>
      </c>
      <c r="M5" s="161">
        <v>8.3806100948560083</v>
      </c>
      <c r="N5" s="148">
        <f t="shared" si="0"/>
        <v>144.05599118240823</v>
      </c>
    </row>
    <row r="6" spans="1:20" ht="11.65" x14ac:dyDescent="0.35">
      <c r="A6" s="162" t="s">
        <v>83</v>
      </c>
      <c r="B6" s="161">
        <v>9.9281234578844533</v>
      </c>
      <c r="C6" s="161">
        <v>10.762841322732557</v>
      </c>
      <c r="D6" s="161">
        <v>11.773878955649289</v>
      </c>
      <c r="E6" s="161">
        <v>12.889903113304499</v>
      </c>
      <c r="F6" s="161">
        <v>13.839771485377423</v>
      </c>
      <c r="G6" s="161">
        <v>14.317805476081775</v>
      </c>
      <c r="H6" s="161">
        <v>14.10159889743349</v>
      </c>
      <c r="I6" s="161">
        <v>13.287175901241342</v>
      </c>
      <c r="J6" s="161">
        <v>12.207312095987255</v>
      </c>
      <c r="K6" s="161">
        <v>11.092246701280525</v>
      </c>
      <c r="L6" s="161">
        <v>10.147327460074241</v>
      </c>
      <c r="M6" s="161">
        <v>9.6863918141766145</v>
      </c>
      <c r="N6" s="148">
        <f t="shared" si="0"/>
        <v>144.03437668122345</v>
      </c>
    </row>
    <row r="7" spans="1:20" ht="11.65" x14ac:dyDescent="0.35">
      <c r="A7" s="162" t="s">
        <v>84</v>
      </c>
      <c r="B7" s="161">
        <v>8.3845101894381653</v>
      </c>
      <c r="C7" s="161">
        <v>9.8770742723195646</v>
      </c>
      <c r="D7" s="161">
        <v>11.615172104801768</v>
      </c>
      <c r="E7" s="161">
        <v>13.520677840945334</v>
      </c>
      <c r="F7" s="161">
        <v>15.192088440977681</v>
      </c>
      <c r="G7" s="161">
        <v>16.073601114469877</v>
      </c>
      <c r="H7" s="161">
        <v>15.670298809879128</v>
      </c>
      <c r="I7" s="161">
        <v>14.210359195306191</v>
      </c>
      <c r="J7" s="161">
        <v>12.352801979761598</v>
      </c>
      <c r="K7" s="161">
        <v>10.448541760606135</v>
      </c>
      <c r="L7" s="161">
        <v>8.7845776325885403</v>
      </c>
      <c r="M7" s="161">
        <v>7.9343109146877309</v>
      </c>
      <c r="N7" s="148">
        <f t="shared" si="0"/>
        <v>144.06401425578173</v>
      </c>
    </row>
    <row r="8" spans="1:20" ht="11.65" x14ac:dyDescent="0.35">
      <c r="A8" s="162" t="s">
        <v>85</v>
      </c>
      <c r="B8" s="161">
        <v>8.3299521346063621</v>
      </c>
      <c r="C8" s="161">
        <v>9.846719526457532</v>
      </c>
      <c r="D8" s="161">
        <v>11.609810421187291</v>
      </c>
      <c r="E8" s="161">
        <v>13.542136862390496</v>
      </c>
      <c r="F8" s="161">
        <v>15.239370042925978</v>
      </c>
      <c r="G8" s="161">
        <v>16.136527415313239</v>
      </c>
      <c r="H8" s="161">
        <v>15.725828929322772</v>
      </c>
      <c r="I8" s="161">
        <v>14.242036849158112</v>
      </c>
      <c r="J8" s="161">
        <v>12.357716778709801</v>
      </c>
      <c r="K8" s="161">
        <v>10.426636064955833</v>
      </c>
      <c r="L8" s="161">
        <v>8.7369050159774329</v>
      </c>
      <c r="M8" s="161">
        <v>7.8715341296503718</v>
      </c>
      <c r="N8" s="148">
        <f t="shared" si="0"/>
        <v>144.06517417065521</v>
      </c>
    </row>
    <row r="9" spans="1:20" ht="11.65" x14ac:dyDescent="0.35">
      <c r="A9" s="162" t="s">
        <v>86</v>
      </c>
      <c r="B9" s="161">
        <v>7.339818772991527</v>
      </c>
      <c r="C9" s="161">
        <v>9.3107492938279393</v>
      </c>
      <c r="D9" s="161">
        <v>11.516198964898216</v>
      </c>
      <c r="E9" s="161">
        <v>13.918823780885738</v>
      </c>
      <c r="F9" s="161">
        <v>16.08877268683176</v>
      </c>
      <c r="G9" s="161">
        <v>17.294618680006263</v>
      </c>
      <c r="H9" s="161">
        <v>16.735110240779466</v>
      </c>
      <c r="I9" s="161">
        <v>14.801955103089906</v>
      </c>
      <c r="J9" s="161">
        <v>12.443521039762125</v>
      </c>
      <c r="K9" s="161">
        <v>10.042014465016116</v>
      </c>
      <c r="L9" s="161">
        <v>7.8800480641953641</v>
      </c>
      <c r="M9" s="161">
        <v>6.716510119777273</v>
      </c>
      <c r="N9" s="148">
        <f t="shared" si="0"/>
        <v>144.08814121206169</v>
      </c>
    </row>
    <row r="10" spans="1:20" ht="11.65" x14ac:dyDescent="0.35">
      <c r="A10" s="162" t="s">
        <v>87</v>
      </c>
      <c r="B10" s="161">
        <v>6.7882211713078489</v>
      </c>
      <c r="C10" s="161">
        <v>9.0264177468870059</v>
      </c>
      <c r="D10" s="161">
        <v>11.467448772581108</v>
      </c>
      <c r="E10" s="161">
        <v>14.116719722513437</v>
      </c>
      <c r="F10" s="161">
        <v>16.553164884193997</v>
      </c>
      <c r="G10" s="161">
        <v>17.957651798810101</v>
      </c>
      <c r="H10" s="161">
        <v>17.29897057184915</v>
      </c>
      <c r="I10" s="161">
        <v>15.099518958951714</v>
      </c>
      <c r="J10" s="161">
        <v>12.488201374944694</v>
      </c>
      <c r="K10" s="161">
        <v>9.8398688790209459</v>
      </c>
      <c r="L10" s="161">
        <v>7.4111548701575209</v>
      </c>
      <c r="M10" s="161">
        <v>6.0555972275832302</v>
      </c>
      <c r="N10" s="148">
        <f t="shared" si="0"/>
        <v>144.10293597880079</v>
      </c>
    </row>
    <row r="11" spans="1:20" ht="11.65" x14ac:dyDescent="0.35">
      <c r="A11" s="162" t="s">
        <v>88</v>
      </c>
      <c r="B11" s="161">
        <v>9.5713110159487851</v>
      </c>
      <c r="C11" s="161">
        <v>10.554140840074975</v>
      </c>
      <c r="D11" s="161">
        <v>11.736143021697028</v>
      </c>
      <c r="E11" s="161">
        <v>13.039214068668931</v>
      </c>
      <c r="F11" s="161">
        <v>14.154440800525611</v>
      </c>
      <c r="G11" s="161">
        <v>14.720289471382822</v>
      </c>
      <c r="H11" s="161">
        <v>14.463872386251603</v>
      </c>
      <c r="I11" s="161">
        <v>13.504515886811724</v>
      </c>
      <c r="J11" s="161">
        <v>12.241907084021515</v>
      </c>
      <c r="K11" s="161">
        <v>10.939905142333558</v>
      </c>
      <c r="L11" s="161">
        <v>9.8303378913658452</v>
      </c>
      <c r="M11" s="161">
        <v>9.2846969733197149</v>
      </c>
      <c r="N11" s="148">
        <f t="shared" si="0"/>
        <v>144.04077458240212</v>
      </c>
    </row>
    <row r="12" spans="1:20" ht="11.65" x14ac:dyDescent="0.35">
      <c r="A12" s="162" t="s">
        <v>89</v>
      </c>
      <c r="B12" s="161">
        <v>5.8075902796531311</v>
      </c>
      <c r="C12" s="161">
        <v>8.5520718356233765</v>
      </c>
      <c r="D12" s="161">
        <v>11.387748993755528</v>
      </c>
      <c r="E12" s="161">
        <v>14.443297641936374</v>
      </c>
      <c r="F12" s="161">
        <v>17.357259351492857</v>
      </c>
      <c r="G12" s="161">
        <v>19.189397010641063</v>
      </c>
      <c r="H12" s="161">
        <v>18.305652457605806</v>
      </c>
      <c r="I12" s="161">
        <v>15.596953006527277</v>
      </c>
      <c r="J12" s="161">
        <v>12.561240506353412</v>
      </c>
      <c r="K12" s="161">
        <v>9.5061318513703785</v>
      </c>
      <c r="L12" s="161">
        <v>6.5982809750656974</v>
      </c>
      <c r="M12" s="161">
        <v>4.8289737598726168</v>
      </c>
      <c r="N12" s="148">
        <f t="shared" si="0"/>
        <v>144.13459766989752</v>
      </c>
    </row>
    <row r="13" spans="1:20" ht="11.65" x14ac:dyDescent="0.35">
      <c r="A13" s="162" t="s">
        <v>90</v>
      </c>
      <c r="B13" s="161">
        <v>8.9772927002702687</v>
      </c>
      <c r="C13" s="161">
        <v>10.211547246169406</v>
      </c>
      <c r="D13" s="161">
        <v>11.674623194603592</v>
      </c>
      <c r="E13" s="161">
        <v>13.283461256519438</v>
      </c>
      <c r="F13" s="161">
        <v>14.67579059976751</v>
      </c>
      <c r="G13" s="161">
        <v>15.394346162447894</v>
      </c>
      <c r="H13" s="161">
        <v>15.067386769678333</v>
      </c>
      <c r="I13" s="161">
        <v>13.861508684607468</v>
      </c>
      <c r="J13" s="161">
        <v>12.298304234835136</v>
      </c>
      <c r="K13" s="161">
        <v>10.690663099880069</v>
      </c>
      <c r="L13" s="161">
        <v>9.3050139512691299</v>
      </c>
      <c r="M13" s="161">
        <v>8.6120357842785662</v>
      </c>
      <c r="N13" s="148">
        <f t="shared" si="0"/>
        <v>144.05197368432681</v>
      </c>
    </row>
    <row r="14" spans="1:20" ht="11.65" x14ac:dyDescent="0.35">
      <c r="A14" s="162" t="s">
        <v>304</v>
      </c>
      <c r="B14" s="161">
        <v>9.6756970136947533</v>
      </c>
      <c r="C14" s="161">
        <v>10.61499276583992</v>
      </c>
      <c r="D14" s="161">
        <v>11.747127421593669</v>
      </c>
      <c r="E14" s="161">
        <v>12.995715567385201</v>
      </c>
      <c r="F14" s="161">
        <v>14.062487743235039</v>
      </c>
      <c r="G14" s="161">
        <v>14.602379074892673</v>
      </c>
      <c r="H14" s="161">
        <v>14.357872137582765</v>
      </c>
      <c r="I14" s="161">
        <v>13.441135590599281</v>
      </c>
      <c r="J14" s="161">
        <v>12.231837060537995</v>
      </c>
      <c r="K14" s="161">
        <v>10.984288162026687</v>
      </c>
      <c r="L14" s="161">
        <v>9.9229743936607626</v>
      </c>
      <c r="M14" s="161">
        <v>9.4023731999469664</v>
      </c>
      <c r="N14" s="148">
        <f t="shared" si="0"/>
        <v>144.03888013099569</v>
      </c>
    </row>
    <row r="15" spans="1:20" ht="11.65" x14ac:dyDescent="0.35">
      <c r="A15" s="162" t="s">
        <v>91</v>
      </c>
      <c r="B15" s="161">
        <v>8.716110213145889</v>
      </c>
      <c r="C15" s="161">
        <v>10.063169136372684</v>
      </c>
      <c r="D15" s="161">
        <v>11.648168474607761</v>
      </c>
      <c r="E15" s="161">
        <v>13.388860890758442</v>
      </c>
      <c r="F15" s="161">
        <v>14.903824194763676</v>
      </c>
      <c r="G15" s="161">
        <v>15.692690455778973</v>
      </c>
      <c r="H15" s="161">
        <v>15.332940615900508</v>
      </c>
      <c r="I15" s="161">
        <v>14.016221755927912</v>
      </c>
      <c r="J15" s="161">
        <v>12.322555188764738</v>
      </c>
      <c r="K15" s="161">
        <v>10.583091367678858</v>
      </c>
      <c r="L15" s="161">
        <v>9.0751805947253779</v>
      </c>
      <c r="M15" s="161">
        <v>8.3143458764627809</v>
      </c>
      <c r="N15" s="148">
        <f t="shared" si="0"/>
        <v>144.05715876488762</v>
      </c>
    </row>
    <row r="16" spans="1:20" ht="11.65" x14ac:dyDescent="0.35">
      <c r="A16" s="162" t="s">
        <v>92</v>
      </c>
      <c r="B16" s="161">
        <v>8.03764024372731</v>
      </c>
      <c r="C16" s="161">
        <v>9.6854461494671806</v>
      </c>
      <c r="D16" s="161">
        <v>11.581426208693919</v>
      </c>
      <c r="E16" s="161">
        <v>13.655935846644001</v>
      </c>
      <c r="F16" s="161">
        <v>15.491923604890244</v>
      </c>
      <c r="G16" s="161">
        <v>16.475057033758887</v>
      </c>
      <c r="H16" s="161">
        <v>16.023480829295959</v>
      </c>
      <c r="I16" s="161">
        <v>14.410394673063537</v>
      </c>
      <c r="J16" s="161">
        <v>12.383734750246457</v>
      </c>
      <c r="K16" s="161">
        <v>10.310459273352382</v>
      </c>
      <c r="L16" s="161">
        <v>8.4822240460070173</v>
      </c>
      <c r="M16" s="161">
        <v>7.5338354329302923</v>
      </c>
      <c r="N16" s="148">
        <f t="shared" si="0"/>
        <v>144.0715580920772</v>
      </c>
    </row>
    <row r="17" spans="1:14" ht="11.65" x14ac:dyDescent="0.35">
      <c r="A17" s="162" t="s">
        <v>93</v>
      </c>
      <c r="B17" s="161">
        <v>4.8246612814495133</v>
      </c>
      <c r="C17" s="161">
        <v>8.1249070478627452</v>
      </c>
      <c r="D17" s="161">
        <v>11.31793635732161</v>
      </c>
      <c r="E17" s="161">
        <v>14.732962615733216</v>
      </c>
      <c r="F17" s="161">
        <v>18.124827506286891</v>
      </c>
      <c r="G17" s="161">
        <v>20.556582691423706</v>
      </c>
      <c r="H17" s="161">
        <v>19.323359080582819</v>
      </c>
      <c r="I17" s="161">
        <v>16.046224187493351</v>
      </c>
      <c r="J17" s="161">
        <v>12.625210766276526</v>
      </c>
      <c r="K17" s="161">
        <v>9.2099400834475453</v>
      </c>
      <c r="L17" s="161">
        <v>5.8207068796585224</v>
      </c>
      <c r="M17" s="161">
        <v>3.4710189356124133</v>
      </c>
      <c r="N17" s="148">
        <f t="shared" si="0"/>
        <v>144.17833743314887</v>
      </c>
    </row>
    <row r="18" spans="1:14" ht="11.65" x14ac:dyDescent="0.35">
      <c r="A18" s="162" t="s">
        <v>94</v>
      </c>
      <c r="B18" s="161">
        <v>9.1164578664360114</v>
      </c>
      <c r="C18" s="161">
        <v>10.291202142562053</v>
      </c>
      <c r="D18" s="161">
        <v>11.688874739814588</v>
      </c>
      <c r="E18" s="161">
        <v>13.226777787936575</v>
      </c>
      <c r="F18" s="161">
        <v>14.553969175321754</v>
      </c>
      <c r="G18" s="161">
        <v>15.235910899955149</v>
      </c>
      <c r="H18" s="161">
        <v>14.925944942635963</v>
      </c>
      <c r="I18" s="161">
        <v>13.778478975811213</v>
      </c>
      <c r="J18" s="161">
        <v>12.285239650898609</v>
      </c>
      <c r="K18" s="161">
        <v>10.748510330632682</v>
      </c>
      <c r="L18" s="161">
        <v>9.4277804684354685</v>
      </c>
      <c r="M18" s="161">
        <v>8.7701334268445628</v>
      </c>
      <c r="N18" s="148">
        <f t="shared" si="0"/>
        <v>144.04928040728461</v>
      </c>
    </row>
    <row r="19" spans="1:14" ht="11.65" x14ac:dyDescent="0.35">
      <c r="A19" s="162" t="s">
        <v>95</v>
      </c>
      <c r="B19" s="161">
        <v>7.5624852311626851</v>
      </c>
      <c r="C19" s="161">
        <v>9.4286151650098606</v>
      </c>
      <c r="D19" s="161">
        <v>11.536602407435169</v>
      </c>
      <c r="E19" s="161">
        <v>13.836371219112184</v>
      </c>
      <c r="F19" s="161">
        <v>15.89934904489631</v>
      </c>
      <c r="G19" s="161">
        <v>17.031105750854621</v>
      </c>
      <c r="H19" s="161">
        <v>16.507855497168336</v>
      </c>
      <c r="I19" s="161">
        <v>14.678719017303745</v>
      </c>
      <c r="J19" s="161">
        <v>12.424820081170655</v>
      </c>
      <c r="K19" s="161">
        <v>10.126220125442847</v>
      </c>
      <c r="L19" s="161">
        <v>8.0712126410123215</v>
      </c>
      <c r="M19" s="161">
        <v>6.9792643047696341</v>
      </c>
      <c r="N19" s="148">
        <f t="shared" si="0"/>
        <v>144.08262048533837</v>
      </c>
    </row>
    <row r="20" spans="1:14" ht="11.65" x14ac:dyDescent="0.35">
      <c r="A20" s="163" t="s">
        <v>96</v>
      </c>
      <c r="B20" s="161">
        <v>8.4419924508603081</v>
      </c>
      <c r="C20" s="161">
        <v>9.9091388788121684</v>
      </c>
      <c r="D20" s="161">
        <v>11.620842204457077</v>
      </c>
      <c r="E20" s="161">
        <v>13.497996841035572</v>
      </c>
      <c r="F20" s="161">
        <v>15.142226190262514</v>
      </c>
      <c r="G20" s="161">
        <v>16.007383827800862</v>
      </c>
      <c r="H20" s="161">
        <v>15.611800247823732</v>
      </c>
      <c r="I20" s="161">
        <v>14.176900630032888</v>
      </c>
      <c r="J20" s="161">
        <v>12.347604440363055</v>
      </c>
      <c r="K20" s="161">
        <v>10.471694303402408</v>
      </c>
      <c r="L20" s="161">
        <v>8.8348498902013848</v>
      </c>
      <c r="M20" s="161">
        <v>8.0003724221324255</v>
      </c>
      <c r="N20" s="148">
        <f t="shared" si="0"/>
        <v>144.06280232718439</v>
      </c>
    </row>
    <row r="21" spans="1:14" ht="11.65" x14ac:dyDescent="0.35">
      <c r="A21" s="162" t="s">
        <v>97</v>
      </c>
      <c r="B21" s="161">
        <v>7.2456976683649534</v>
      </c>
      <c r="C21" s="161">
        <v>9.2614404315231642</v>
      </c>
      <c r="D21" s="161">
        <v>11.507696160289363</v>
      </c>
      <c r="E21" s="161">
        <v>13.953247387143847</v>
      </c>
      <c r="F21" s="161">
        <v>16.168522919465385</v>
      </c>
      <c r="G21" s="161">
        <v>17.406657504441213</v>
      </c>
      <c r="H21" s="161">
        <v>16.831228858315729</v>
      </c>
      <c r="I21" s="161">
        <v>14.853529789258742</v>
      </c>
      <c r="J21" s="161">
        <v>12.451314213421323</v>
      </c>
      <c r="K21" s="161">
        <v>10.006856002247208</v>
      </c>
      <c r="L21" s="161">
        <v>7.7995493713481743</v>
      </c>
      <c r="M21" s="161">
        <v>6.6048070624340109</v>
      </c>
      <c r="N21" s="148">
        <f t="shared" si="0"/>
        <v>144.09054736825314</v>
      </c>
    </row>
    <row r="22" spans="1:14" ht="11.65" x14ac:dyDescent="0.35">
      <c r="A22" s="162" t="s">
        <v>98</v>
      </c>
      <c r="B22" s="161">
        <v>9.8591469153810074</v>
      </c>
      <c r="C22" s="161">
        <v>10.722347664211899</v>
      </c>
      <c r="D22" s="161">
        <v>11.766543525332139</v>
      </c>
      <c r="E22" s="161">
        <v>12.918900734531809</v>
      </c>
      <c r="F22" s="161">
        <v>13.900677026207285</v>
      </c>
      <c r="G22" s="161">
        <v>14.395492330100902</v>
      </c>
      <c r="H22" s="161">
        <v>14.171619031587893</v>
      </c>
      <c r="I22" s="161">
        <v>13.329339020574331</v>
      </c>
      <c r="J22" s="161">
        <v>12.214037030051367</v>
      </c>
      <c r="K22" s="161">
        <v>11.062661700502067</v>
      </c>
      <c r="L22" s="161">
        <v>10.085976783798142</v>
      </c>
      <c r="M22" s="161">
        <v>9.6088551177645254</v>
      </c>
      <c r="N22" s="148">
        <f t="shared" si="0"/>
        <v>144.03559688004336</v>
      </c>
    </row>
    <row r="23" spans="1:14" ht="11.65" x14ac:dyDescent="0.35">
      <c r="A23" s="162" t="s">
        <v>99</v>
      </c>
      <c r="B23" s="161">
        <v>8.0857137952389522</v>
      </c>
      <c r="C23" s="161">
        <v>9.7118065733670811</v>
      </c>
      <c r="D23" s="161">
        <v>11.586053613546513</v>
      </c>
      <c r="E23" s="161">
        <v>13.637360246569166</v>
      </c>
      <c r="F23" s="161">
        <v>15.450481778028527</v>
      </c>
      <c r="G23" s="161">
        <v>16.419213883495576</v>
      </c>
      <c r="H23" s="161">
        <v>15.97451307422209</v>
      </c>
      <c r="I23" s="161">
        <v>14.382869648060742</v>
      </c>
      <c r="J23" s="161">
        <v>12.379493163821229</v>
      </c>
      <c r="K23" s="161">
        <v>10.329424076633073</v>
      </c>
      <c r="L23" s="161">
        <v>8.5240196293395964</v>
      </c>
      <c r="M23" s="161">
        <v>7.5895382661754534</v>
      </c>
      <c r="N23" s="148">
        <f t="shared" si="0"/>
        <v>144.07048774849801</v>
      </c>
    </row>
    <row r="24" spans="1:14" ht="11.65" x14ac:dyDescent="0.35">
      <c r="A24" s="162" t="s">
        <v>100</v>
      </c>
      <c r="B24" s="161">
        <v>6.4323377723906843</v>
      </c>
      <c r="C24" s="161">
        <v>8.8493313306315464</v>
      </c>
      <c r="D24" s="161">
        <v>11.437444715636438</v>
      </c>
      <c r="E24" s="161">
        <v>14.23919380341127</v>
      </c>
      <c r="F24" s="161">
        <v>16.848539549108274</v>
      </c>
      <c r="G24" s="161">
        <v>18.395192227542989</v>
      </c>
      <c r="H24" s="161">
        <v>17.66358045381579</v>
      </c>
      <c r="I24" s="161">
        <v>15.285065302444133</v>
      </c>
      <c r="J24" s="161">
        <v>12.51569901033467</v>
      </c>
      <c r="K24" s="161">
        <v>9.7147326024664356</v>
      </c>
      <c r="L24" s="161">
        <v>7.1127180467502287</v>
      </c>
      <c r="M24" s="161">
        <v>5.6196642589647574</v>
      </c>
      <c r="N24" s="148">
        <f t="shared" si="0"/>
        <v>144.1134990734972</v>
      </c>
    </row>
    <row r="25" spans="1:14" ht="11.65" x14ac:dyDescent="0.35">
      <c r="A25" s="162" t="s">
        <v>101</v>
      </c>
      <c r="B25" s="161">
        <v>8.1981150495943087</v>
      </c>
      <c r="C25" s="161">
        <v>9.7736932009644573</v>
      </c>
      <c r="D25" s="161">
        <v>11.596936111522551</v>
      </c>
      <c r="E25" s="161">
        <v>13.593711201800362</v>
      </c>
      <c r="F25" s="161">
        <v>15.35344073881263</v>
      </c>
      <c r="G25" s="161">
        <v>16.288911497477983</v>
      </c>
      <c r="H25" s="161">
        <v>15.860046128919574</v>
      </c>
      <c r="I25" s="161">
        <v>14.318259203607715</v>
      </c>
      <c r="J25" s="161">
        <v>12.369517926896995</v>
      </c>
      <c r="K25" s="161">
        <v>10.373986010938268</v>
      </c>
      <c r="L25" s="161">
        <v>8.6218817364013614</v>
      </c>
      <c r="M25" s="161">
        <v>7.7195183494762567</v>
      </c>
      <c r="N25" s="148">
        <f t="shared" si="0"/>
        <v>144.06801715641245</v>
      </c>
    </row>
    <row r="26" spans="1:14" ht="11.65" x14ac:dyDescent="0.35">
      <c r="A26" s="162" t="s">
        <v>102</v>
      </c>
      <c r="B26" s="161">
        <v>9.3787163553560013</v>
      </c>
      <c r="C26" s="161">
        <v>10.442347892043141</v>
      </c>
      <c r="D26" s="161">
        <v>11.71600596058245</v>
      </c>
      <c r="E26" s="161">
        <v>13.119040844070801</v>
      </c>
      <c r="F26" s="161">
        <v>14.323848930635416</v>
      </c>
      <c r="G26" s="161">
        <v>14.938229907334957</v>
      </c>
      <c r="H26" s="161">
        <v>14.659485175811541</v>
      </c>
      <c r="I26" s="161">
        <v>13.620975477732546</v>
      </c>
      <c r="J26" s="161">
        <v>12.260367662349331</v>
      </c>
      <c r="K26" s="161">
        <v>10.858451387262011</v>
      </c>
      <c r="L26" s="161">
        <v>9.6596577739091156</v>
      </c>
      <c r="M26" s="161">
        <v>9.0671965840283519</v>
      </c>
      <c r="N26" s="148">
        <f t="shared" si="0"/>
        <v>144.04432395111564</v>
      </c>
    </row>
    <row r="27" spans="1:14" ht="11.65" x14ac:dyDescent="0.35">
      <c r="A27" s="162" t="s">
        <v>103</v>
      </c>
      <c r="B27" s="161">
        <v>9.0477132162415632</v>
      </c>
      <c r="C27" s="161">
        <v>10.251804677207762</v>
      </c>
      <c r="D27" s="161">
        <v>11.681821709915203</v>
      </c>
      <c r="E27" s="161">
        <v>13.254822035085059</v>
      </c>
      <c r="F27" s="161">
        <v>14.614172767485094</v>
      </c>
      <c r="G27" s="161">
        <v>15.314131097872185</v>
      </c>
      <c r="H27" s="161">
        <v>14.995809891797029</v>
      </c>
      <c r="I27" s="161">
        <v>13.819543448704062</v>
      </c>
      <c r="J27" s="161">
        <v>12.291705278914314</v>
      </c>
      <c r="K27" s="161">
        <v>10.719890678997537</v>
      </c>
      <c r="L27" s="161">
        <v>9.3671111735857551</v>
      </c>
      <c r="M27" s="161">
        <v>8.6920791050188004</v>
      </c>
      <c r="N27" s="148">
        <f t="shared" si="0"/>
        <v>144.05060508082434</v>
      </c>
    </row>
    <row r="28" spans="1:14" ht="11.65" x14ac:dyDescent="0.35">
      <c r="A28" s="162" t="s">
        <v>104</v>
      </c>
      <c r="B28" s="161">
        <v>6.5856025715401687</v>
      </c>
      <c r="C28" s="161">
        <v>8.9249459265201594</v>
      </c>
      <c r="D28" s="161">
        <v>11.45022115747539</v>
      </c>
      <c r="E28" s="161">
        <v>14.186975185053702</v>
      </c>
      <c r="F28" s="161">
        <v>16.721781999304977</v>
      </c>
      <c r="G28" s="161">
        <v>18.205666094416177</v>
      </c>
      <c r="H28" s="161">
        <v>17.506469074920055</v>
      </c>
      <c r="I28" s="161">
        <v>15.205816519185872</v>
      </c>
      <c r="J28" s="161">
        <v>12.503990014434468</v>
      </c>
      <c r="K28" s="161">
        <v>9.7680894521687947</v>
      </c>
      <c r="L28" s="161">
        <v>7.2408105902560971</v>
      </c>
      <c r="M28" s="161">
        <v>5.8084704273556742</v>
      </c>
      <c r="N28" s="148">
        <f t="shared" si="0"/>
        <v>144.10883901263153</v>
      </c>
    </row>
    <row r="29" spans="1:14" ht="11.65" x14ac:dyDescent="0.35">
      <c r="A29" s="162" t="s">
        <v>105</v>
      </c>
      <c r="B29" s="161">
        <v>8.8746049234953812</v>
      </c>
      <c r="C29" s="161">
        <v>10.153031286553468</v>
      </c>
      <c r="D29" s="161">
        <v>11.664175492898327</v>
      </c>
      <c r="E29" s="161">
        <v>13.325057809640453</v>
      </c>
      <c r="F29" s="161">
        <v>14.765541841018957</v>
      </c>
      <c r="G29" s="161">
        <v>15.511483003506378</v>
      </c>
      <c r="H29" s="161">
        <v>15.171777271221329</v>
      </c>
      <c r="I29" s="161">
        <v>13.92251520648146</v>
      </c>
      <c r="J29" s="161">
        <v>12.307881679138056</v>
      </c>
      <c r="K29" s="161">
        <v>10.648210616798043</v>
      </c>
      <c r="L29" s="161">
        <v>9.214559286931145</v>
      </c>
      <c r="M29" s="161">
        <v>8.4951528458129655</v>
      </c>
      <c r="N29" s="148">
        <f t="shared" si="0"/>
        <v>144.05399126349593</v>
      </c>
    </row>
    <row r="30" spans="1:14" ht="11.65" x14ac:dyDescent="0.35">
      <c r="A30" s="162" t="s">
        <v>106</v>
      </c>
      <c r="B30" s="161">
        <v>8.6015827530160713</v>
      </c>
      <c r="C30" s="161">
        <v>9.9985943026257136</v>
      </c>
      <c r="D30" s="161">
        <v>11.636694855440791</v>
      </c>
      <c r="E30" s="161">
        <v>13.434650395258727</v>
      </c>
      <c r="F30" s="161">
        <v>15.003550845709407</v>
      </c>
      <c r="G30" s="161">
        <v>15.823961607579298</v>
      </c>
      <c r="H30" s="161">
        <v>15.449428917694322</v>
      </c>
      <c r="I30" s="161">
        <v>14.083574556138965</v>
      </c>
      <c r="J30" s="161">
        <v>12.333072827922715</v>
      </c>
      <c r="K30" s="161">
        <v>10.536354729291942</v>
      </c>
      <c r="L30" s="161">
        <v>8.9746533136034845</v>
      </c>
      <c r="M30" s="161">
        <v>8.1833710834081863</v>
      </c>
      <c r="N30" s="148">
        <f t="shared" si="0"/>
        <v>144.05949018768965</v>
      </c>
    </row>
    <row r="31" spans="1:14" ht="11.65" x14ac:dyDescent="0.35">
      <c r="A31" s="162" t="s">
        <v>107</v>
      </c>
      <c r="B31" s="161">
        <v>8.0352815330076801</v>
      </c>
      <c r="C31" s="161">
        <v>9.6841544813234393</v>
      </c>
      <c r="D31" s="161">
        <v>11.581199588389547</v>
      </c>
      <c r="E31" s="161">
        <v>13.656845797972595</v>
      </c>
      <c r="F31" s="161">
        <v>15.493955952240929</v>
      </c>
      <c r="G31" s="161">
        <v>16.477798755646916</v>
      </c>
      <c r="H31" s="161">
        <v>16.025883583190549</v>
      </c>
      <c r="I31" s="161">
        <v>14.411743475664975</v>
      </c>
      <c r="J31" s="161">
        <v>12.383942475087965</v>
      </c>
      <c r="K31" s="161">
        <v>10.309530245359204</v>
      </c>
      <c r="L31" s="161">
        <v>8.4801743010801758</v>
      </c>
      <c r="M31" s="161">
        <v>7.5311006349690244</v>
      </c>
      <c r="N31" s="148">
        <f t="shared" si="0"/>
        <v>144.07161082393301</v>
      </c>
    </row>
    <row r="35" spans="1:15" x14ac:dyDescent="0.3">
      <c r="B35" s="139" t="s">
        <v>210</v>
      </c>
    </row>
    <row r="37" spans="1:15" ht="12.75" x14ac:dyDescent="0.35">
      <c r="A37" s="100" t="s">
        <v>111</v>
      </c>
      <c r="B37" s="100" t="s">
        <v>209</v>
      </c>
      <c r="C37" s="197" t="s">
        <v>2</v>
      </c>
      <c r="D37" s="198" t="s">
        <v>113</v>
      </c>
      <c r="E37" s="198" t="s">
        <v>114</v>
      </c>
      <c r="F37" s="198" t="s">
        <v>115</v>
      </c>
      <c r="G37" s="198" t="s">
        <v>116</v>
      </c>
      <c r="H37" s="198" t="s">
        <v>117</v>
      </c>
      <c r="I37" s="198" t="s">
        <v>118</v>
      </c>
      <c r="J37" s="198" t="s">
        <v>119</v>
      </c>
      <c r="K37" s="198" t="s">
        <v>120</v>
      </c>
      <c r="L37" s="198" t="s">
        <v>121</v>
      </c>
      <c r="M37" s="198" t="s">
        <v>122</v>
      </c>
      <c r="N37" s="198" t="s">
        <v>123</v>
      </c>
      <c r="O37" s="198" t="s">
        <v>124</v>
      </c>
    </row>
    <row r="38" spans="1:15" ht="11.65" x14ac:dyDescent="0.35">
      <c r="A38" s="100"/>
      <c r="B38" s="100"/>
      <c r="C38" s="197" t="s">
        <v>205</v>
      </c>
      <c r="D38" s="199">
        <v>17</v>
      </c>
      <c r="E38" s="199">
        <v>47</v>
      </c>
      <c r="F38" s="199">
        <v>75</v>
      </c>
      <c r="G38" s="199">
        <v>105</v>
      </c>
      <c r="H38" s="199">
        <v>135</v>
      </c>
      <c r="I38" s="199">
        <v>162</v>
      </c>
      <c r="J38" s="199">
        <v>198</v>
      </c>
      <c r="K38" s="199">
        <v>228</v>
      </c>
      <c r="L38" s="199">
        <v>258</v>
      </c>
      <c r="M38" s="199">
        <v>288</v>
      </c>
      <c r="N38" s="199">
        <v>318</v>
      </c>
      <c r="O38" s="199">
        <v>344</v>
      </c>
    </row>
    <row r="39" spans="1:15" ht="11.65" x14ac:dyDescent="0.35">
      <c r="A39" s="100"/>
      <c r="B39" s="100" t="s">
        <v>206</v>
      </c>
      <c r="C39" s="100"/>
      <c r="D39" s="101">
        <f t="shared" ref="D39:O39" si="1">23.45*SIN(RADIANS(360*(284+D38)/365))</f>
        <v>-20.916962574476418</v>
      </c>
      <c r="E39" s="101">
        <f>23.45*SIN(RADIANS(360*(284+E38)/365))</f>
        <v>-12.954608093780696</v>
      </c>
      <c r="F39" s="101">
        <f t="shared" si="1"/>
        <v>-2.4177348051423611</v>
      </c>
      <c r="G39" s="101">
        <f t="shared" si="1"/>
        <v>9.4148933468800724</v>
      </c>
      <c r="H39" s="101">
        <f t="shared" si="1"/>
        <v>18.791917517696167</v>
      </c>
      <c r="I39" s="101">
        <f t="shared" si="1"/>
        <v>23.085911002836561</v>
      </c>
      <c r="J39" s="101">
        <f t="shared" si="1"/>
        <v>21.183693564513842</v>
      </c>
      <c r="K39" s="101">
        <f t="shared" si="1"/>
        <v>13.454959682356431</v>
      </c>
      <c r="L39" s="101">
        <f t="shared" si="1"/>
        <v>2.2168867832133041</v>
      </c>
      <c r="M39" s="101">
        <f t="shared" si="1"/>
        <v>-9.5993972342263003</v>
      </c>
      <c r="N39" s="101">
        <f t="shared" si="1"/>
        <v>-18.911954741226136</v>
      </c>
      <c r="O39" s="101">
        <f t="shared" si="1"/>
        <v>-23.049627643930584</v>
      </c>
    </row>
    <row r="40" spans="1:15" ht="11.65" x14ac:dyDescent="0.35">
      <c r="A40" s="200" t="s">
        <v>207</v>
      </c>
      <c r="B40" s="100"/>
      <c r="C40" s="100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</row>
    <row r="41" spans="1:15" ht="11.65" x14ac:dyDescent="0.35">
      <c r="A41" t="s">
        <v>79</v>
      </c>
      <c r="B41" s="102">
        <v>48.157550000000001</v>
      </c>
      <c r="C41" s="100">
        <v>1</v>
      </c>
      <c r="D41" s="201">
        <f>24/360*DEGREES(ACOS(-TAN(RADIANS($B41))*TAN(RADIANS(D$39))))*2</f>
        <v>8.6311014944600508</v>
      </c>
      <c r="E41" s="201">
        <f t="shared" ref="E41:O56" si="2">24/360*DEGREES(ACOS(-TAN(RADIANS($B41))*TAN(RADIANS(E$39))))*2</f>
        <v>10.015208439926454</v>
      </c>
      <c r="F41" s="201">
        <f t="shared" si="2"/>
        <v>11.639644473891741</v>
      </c>
      <c r="G41" s="201">
        <f t="shared" si="2"/>
        <v>13.422874302691406</v>
      </c>
      <c r="H41" s="201">
        <f t="shared" si="2"/>
        <v>14.977863149825103</v>
      </c>
      <c r="I41" s="201">
        <f t="shared" si="2"/>
        <v>15.790099532623515</v>
      </c>
      <c r="J41" s="201">
        <f t="shared" si="2"/>
        <v>15.419402072318933</v>
      </c>
      <c r="K41" s="201">
        <f t="shared" si="2"/>
        <v>14.066244425341594</v>
      </c>
      <c r="L41" s="201">
        <f t="shared" si="2"/>
        <v>12.330368982495457</v>
      </c>
      <c r="M41" s="201">
        <f t="shared" si="2"/>
        <v>10.548374614338336</v>
      </c>
      <c r="N41" s="201">
        <f t="shared" si="2"/>
        <v>9.0005480634319444</v>
      </c>
      <c r="O41" s="201">
        <f t="shared" si="2"/>
        <v>8.2171561879419581</v>
      </c>
    </row>
    <row r="42" spans="1:15" ht="11.65" x14ac:dyDescent="0.35">
      <c r="A42" t="s">
        <v>80</v>
      </c>
      <c r="B42" s="102">
        <v>51.26229</v>
      </c>
      <c r="C42" s="100">
        <v>1</v>
      </c>
      <c r="D42" s="201">
        <f t="shared" ref="D42:O70" si="3">24/360*DEGREES(ACOS(-TAN(RADIANS($B42))*TAN(RADIANS(D$39))))*2</f>
        <v>8.206391842065603</v>
      </c>
      <c r="E42" s="201">
        <f t="shared" si="2"/>
        <v>9.7782640688413398</v>
      </c>
      <c r="F42" s="201">
        <f t="shared" si="2"/>
        <v>11.597740904982478</v>
      </c>
      <c r="G42" s="201">
        <f t="shared" si="2"/>
        <v>13.590485206105503</v>
      </c>
      <c r="H42" s="201">
        <f t="shared" si="2"/>
        <v>15.346287135432336</v>
      </c>
      <c r="I42" s="201">
        <f t="shared" si="2"/>
        <v>16.279330780983621</v>
      </c>
      <c r="J42" s="201">
        <f t="shared" si="2"/>
        <v>15.851618578775938</v>
      </c>
      <c r="K42" s="201">
        <f t="shared" si="2"/>
        <v>14.313487722698804</v>
      </c>
      <c r="L42" s="201">
        <f t="shared" si="2"/>
        <v>12.368780223319567</v>
      </c>
      <c r="M42" s="201">
        <f t="shared" si="2"/>
        <v>10.377279384947817</v>
      </c>
      <c r="N42" s="201">
        <f t="shared" si="2"/>
        <v>8.6290954710717784</v>
      </c>
      <c r="O42" s="201">
        <f t="shared" si="2"/>
        <v>7.7290756420493745</v>
      </c>
    </row>
    <row r="43" spans="1:15" ht="11.65" x14ac:dyDescent="0.35">
      <c r="A43" t="s">
        <v>81</v>
      </c>
      <c r="B43" s="102">
        <v>41.729089999999999</v>
      </c>
      <c r="C43" s="100">
        <v>1</v>
      </c>
      <c r="D43" s="201">
        <f t="shared" si="3"/>
        <v>9.3426172008413282</v>
      </c>
      <c r="E43" s="201">
        <f t="shared" si="2"/>
        <v>10.421466583669199</v>
      </c>
      <c r="F43" s="201">
        <f t="shared" si="2"/>
        <v>11.712251048130302</v>
      </c>
      <c r="G43" s="201">
        <f t="shared" si="2"/>
        <v>13.133938469144054</v>
      </c>
      <c r="H43" s="201">
        <f t="shared" si="2"/>
        <v>14.35556439681269</v>
      </c>
      <c r="I43" s="201">
        <f t="shared" si="2"/>
        <v>14.979140082733549</v>
      </c>
      <c r="J43" s="201">
        <f t="shared" si="2"/>
        <v>14.696156122270791</v>
      </c>
      <c r="K43" s="201">
        <f t="shared" si="2"/>
        <v>13.642731715007702</v>
      </c>
      <c r="L43" s="201">
        <f t="shared" si="2"/>
        <v>12.263809933497546</v>
      </c>
      <c r="M43" s="201">
        <f t="shared" si="2"/>
        <v>10.843249566308288</v>
      </c>
      <c r="N43" s="201">
        <f t="shared" si="2"/>
        <v>9.6277022197121269</v>
      </c>
      <c r="O43" s="201">
        <f t="shared" si="2"/>
        <v>9.0263701212470284</v>
      </c>
    </row>
    <row r="44" spans="1:15" ht="11.65" x14ac:dyDescent="0.35">
      <c r="A44" t="s">
        <v>82</v>
      </c>
      <c r="B44" s="102">
        <v>46.997520000000002</v>
      </c>
      <c r="C44" s="100">
        <v>1</v>
      </c>
      <c r="D44" s="201">
        <f t="shared" si="3"/>
        <v>8.7741457020428282</v>
      </c>
      <c r="E44" s="201">
        <f t="shared" si="2"/>
        <v>10.096008035060905</v>
      </c>
      <c r="F44" s="201">
        <f t="shared" si="2"/>
        <v>11.654012665451566</v>
      </c>
      <c r="G44" s="201">
        <f t="shared" si="2"/>
        <v>13.365555859311012</v>
      </c>
      <c r="H44" s="201">
        <f t="shared" si="2"/>
        <v>14.853225359664785</v>
      </c>
      <c r="I44" s="201">
        <f t="shared" si="2"/>
        <v>15.626278336299</v>
      </c>
      <c r="J44" s="201">
        <f t="shared" si="2"/>
        <v>15.273922065938139</v>
      </c>
      <c r="K44" s="201">
        <f t="shared" si="2"/>
        <v>13.981975142762275</v>
      </c>
      <c r="L44" s="201">
        <f t="shared" si="2"/>
        <v>12.317197889985524</v>
      </c>
      <c r="M44" s="201">
        <f t="shared" si="2"/>
        <v>10.606877622061599</v>
      </c>
      <c r="N44" s="201">
        <f t="shared" si="2"/>
        <v>9.1261824089745875</v>
      </c>
      <c r="O44" s="201">
        <f t="shared" si="2"/>
        <v>8.3806100948560083</v>
      </c>
    </row>
    <row r="45" spans="1:15" ht="11.65" x14ac:dyDescent="0.35">
      <c r="A45" t="s">
        <v>83</v>
      </c>
      <c r="B45" s="102">
        <v>35.027619999999999</v>
      </c>
      <c r="C45" s="100">
        <v>1</v>
      </c>
      <c r="D45" s="201">
        <f t="shared" si="3"/>
        <v>9.9281234578844533</v>
      </c>
      <c r="E45" s="201">
        <f t="shared" si="2"/>
        <v>10.762841322732557</v>
      </c>
      <c r="F45" s="201">
        <f t="shared" si="2"/>
        <v>11.773878955649289</v>
      </c>
      <c r="G45" s="201">
        <f t="shared" si="2"/>
        <v>12.889903113304499</v>
      </c>
      <c r="H45" s="201">
        <f t="shared" si="2"/>
        <v>13.839771485377423</v>
      </c>
      <c r="I45" s="201">
        <f t="shared" si="2"/>
        <v>14.317805476081775</v>
      </c>
      <c r="J45" s="201">
        <f t="shared" si="2"/>
        <v>14.10159889743349</v>
      </c>
      <c r="K45" s="201">
        <f t="shared" si="2"/>
        <v>13.287175901241342</v>
      </c>
      <c r="L45" s="201">
        <f t="shared" si="2"/>
        <v>12.207312095987255</v>
      </c>
      <c r="M45" s="201">
        <f t="shared" si="2"/>
        <v>11.092246701280525</v>
      </c>
      <c r="N45" s="201">
        <f t="shared" si="2"/>
        <v>10.147327460074241</v>
      </c>
      <c r="O45" s="201">
        <f t="shared" si="2"/>
        <v>9.6863918141766145</v>
      </c>
    </row>
    <row r="46" spans="1:15" ht="11.65" x14ac:dyDescent="0.35">
      <c r="A46" t="s">
        <v>84</v>
      </c>
      <c r="B46" s="102">
        <v>50.018909999999998</v>
      </c>
      <c r="C46" s="100">
        <v>1</v>
      </c>
      <c r="D46" s="201">
        <f t="shared" si="3"/>
        <v>8.3845101894381653</v>
      </c>
      <c r="E46" s="201">
        <f t="shared" si="2"/>
        <v>9.8770742723195646</v>
      </c>
      <c r="F46" s="201">
        <f t="shared" si="2"/>
        <v>11.615172104801768</v>
      </c>
      <c r="G46" s="201">
        <f t="shared" si="2"/>
        <v>13.520677840945334</v>
      </c>
      <c r="H46" s="201">
        <f t="shared" si="2"/>
        <v>15.192088440977681</v>
      </c>
      <c r="I46" s="201">
        <f t="shared" si="2"/>
        <v>16.073601114469877</v>
      </c>
      <c r="J46" s="201">
        <f t="shared" si="2"/>
        <v>15.670298809879128</v>
      </c>
      <c r="K46" s="201">
        <f t="shared" si="2"/>
        <v>14.210359195306191</v>
      </c>
      <c r="L46" s="201">
        <f t="shared" si="2"/>
        <v>12.352801979761598</v>
      </c>
      <c r="M46" s="201">
        <f t="shared" si="2"/>
        <v>10.448541760606135</v>
      </c>
      <c r="N46" s="201">
        <f t="shared" si="2"/>
        <v>8.7845776325885403</v>
      </c>
      <c r="O46" s="201">
        <f t="shared" si="2"/>
        <v>7.9343109146877309</v>
      </c>
    </row>
    <row r="47" spans="1:15" ht="11.65" x14ac:dyDescent="0.35">
      <c r="A47" s="103" t="s">
        <v>85</v>
      </c>
      <c r="B47" s="102">
        <v>50.408413030807409</v>
      </c>
      <c r="C47" s="100">
        <v>1</v>
      </c>
      <c r="D47" s="201">
        <f t="shared" si="3"/>
        <v>8.3299521346063621</v>
      </c>
      <c r="E47" s="201">
        <f t="shared" si="2"/>
        <v>9.846719526457532</v>
      </c>
      <c r="F47" s="201">
        <f t="shared" si="2"/>
        <v>11.609810421187291</v>
      </c>
      <c r="G47" s="201">
        <f t="shared" si="2"/>
        <v>13.542136862390496</v>
      </c>
      <c r="H47" s="201">
        <f t="shared" si="2"/>
        <v>15.239370042925978</v>
      </c>
      <c r="I47" s="201">
        <f t="shared" si="2"/>
        <v>16.136527415313239</v>
      </c>
      <c r="J47" s="201">
        <f t="shared" si="2"/>
        <v>15.725828929322772</v>
      </c>
      <c r="K47" s="201">
        <f t="shared" si="2"/>
        <v>14.242036849158112</v>
      </c>
      <c r="L47" s="201">
        <f t="shared" si="2"/>
        <v>12.357716778709801</v>
      </c>
      <c r="M47" s="201">
        <f t="shared" si="2"/>
        <v>10.426636064955833</v>
      </c>
      <c r="N47" s="201">
        <f t="shared" si="2"/>
        <v>8.7369050159774329</v>
      </c>
      <c r="O47" s="201">
        <f t="shared" si="2"/>
        <v>7.8715341296503718</v>
      </c>
    </row>
    <row r="48" spans="1:15" ht="11.65" x14ac:dyDescent="0.35">
      <c r="A48" t="s">
        <v>86</v>
      </c>
      <c r="B48" s="102">
        <v>56.290439999999997</v>
      </c>
      <c r="C48" s="100">
        <v>1</v>
      </c>
      <c r="D48" s="201">
        <f t="shared" si="3"/>
        <v>7.339818772991527</v>
      </c>
      <c r="E48" s="201">
        <f t="shared" si="2"/>
        <v>9.3107492938279393</v>
      </c>
      <c r="F48" s="201">
        <f t="shared" si="2"/>
        <v>11.516198964898216</v>
      </c>
      <c r="G48" s="201">
        <f t="shared" si="2"/>
        <v>13.918823780885738</v>
      </c>
      <c r="H48" s="201">
        <f t="shared" si="2"/>
        <v>16.08877268683176</v>
      </c>
      <c r="I48" s="201">
        <f t="shared" si="2"/>
        <v>17.294618680006263</v>
      </c>
      <c r="J48" s="201">
        <f t="shared" si="2"/>
        <v>16.735110240779466</v>
      </c>
      <c r="K48" s="201">
        <f t="shared" si="2"/>
        <v>14.801955103089906</v>
      </c>
      <c r="L48" s="201">
        <f t="shared" si="2"/>
        <v>12.443521039762125</v>
      </c>
      <c r="M48" s="201">
        <f t="shared" si="2"/>
        <v>10.042014465016116</v>
      </c>
      <c r="N48" s="201">
        <f t="shared" si="2"/>
        <v>7.8800480641953641</v>
      </c>
      <c r="O48" s="201">
        <f t="shared" si="2"/>
        <v>6.716510119777273</v>
      </c>
    </row>
    <row r="49" spans="1:15" ht="11.65" x14ac:dyDescent="0.35">
      <c r="A49" t="s">
        <v>87</v>
      </c>
      <c r="B49" s="102">
        <v>58.776940000000003</v>
      </c>
      <c r="C49" s="100">
        <v>1</v>
      </c>
      <c r="D49" s="201">
        <f t="shared" si="3"/>
        <v>6.7882211713078489</v>
      </c>
      <c r="E49" s="201">
        <f t="shared" si="2"/>
        <v>9.0264177468870059</v>
      </c>
      <c r="F49" s="201">
        <f t="shared" si="2"/>
        <v>11.467448772581108</v>
      </c>
      <c r="G49" s="201">
        <f t="shared" si="2"/>
        <v>14.116719722513437</v>
      </c>
      <c r="H49" s="201">
        <f t="shared" si="2"/>
        <v>16.553164884193997</v>
      </c>
      <c r="I49" s="201">
        <f t="shared" si="2"/>
        <v>17.957651798810101</v>
      </c>
      <c r="J49" s="201">
        <f t="shared" si="2"/>
        <v>17.29897057184915</v>
      </c>
      <c r="K49" s="201">
        <f t="shared" si="2"/>
        <v>15.099518958951714</v>
      </c>
      <c r="L49" s="201">
        <f t="shared" si="2"/>
        <v>12.488201374944694</v>
      </c>
      <c r="M49" s="201">
        <f t="shared" si="2"/>
        <v>9.8398688790209459</v>
      </c>
      <c r="N49" s="201">
        <f t="shared" si="2"/>
        <v>7.4111548701575209</v>
      </c>
      <c r="O49" s="201">
        <f t="shared" si="2"/>
        <v>6.0555972275832302</v>
      </c>
    </row>
    <row r="50" spans="1:15" ht="11.65" x14ac:dyDescent="0.35">
      <c r="A50" t="s">
        <v>88</v>
      </c>
      <c r="B50" s="102">
        <v>39.278230000000001</v>
      </c>
      <c r="C50" s="100">
        <v>1</v>
      </c>
      <c r="D50" s="201">
        <f t="shared" si="3"/>
        <v>9.5713110159487851</v>
      </c>
      <c r="E50" s="201">
        <f t="shared" si="2"/>
        <v>10.554140840074975</v>
      </c>
      <c r="F50" s="201">
        <f t="shared" si="2"/>
        <v>11.736143021697028</v>
      </c>
      <c r="G50" s="201">
        <f t="shared" si="2"/>
        <v>13.039214068668931</v>
      </c>
      <c r="H50" s="201">
        <f t="shared" si="2"/>
        <v>14.154440800525611</v>
      </c>
      <c r="I50" s="201">
        <f t="shared" si="2"/>
        <v>14.720289471382822</v>
      </c>
      <c r="J50" s="201">
        <f t="shared" si="2"/>
        <v>14.463872386251603</v>
      </c>
      <c r="K50" s="201">
        <f t="shared" si="2"/>
        <v>13.504515886811724</v>
      </c>
      <c r="L50" s="201">
        <f t="shared" si="2"/>
        <v>12.241907084021515</v>
      </c>
      <c r="M50" s="201">
        <f t="shared" si="2"/>
        <v>10.939905142333558</v>
      </c>
      <c r="N50" s="201">
        <f t="shared" si="2"/>
        <v>9.8303378913658452</v>
      </c>
      <c r="O50" s="201">
        <f t="shared" si="2"/>
        <v>9.2846969733197149</v>
      </c>
    </row>
    <row r="51" spans="1:15" ht="11.65" x14ac:dyDescent="0.35">
      <c r="A51" t="s">
        <v>89</v>
      </c>
      <c r="B51" s="102">
        <v>62.192799999999998</v>
      </c>
      <c r="C51" s="100">
        <v>1</v>
      </c>
      <c r="D51" s="201">
        <f t="shared" si="3"/>
        <v>5.8075902796531311</v>
      </c>
      <c r="E51" s="201">
        <f t="shared" si="2"/>
        <v>8.5520718356233765</v>
      </c>
      <c r="F51" s="201">
        <f t="shared" si="2"/>
        <v>11.387748993755528</v>
      </c>
      <c r="G51" s="201">
        <f t="shared" si="2"/>
        <v>14.443297641936374</v>
      </c>
      <c r="H51" s="201">
        <f t="shared" si="2"/>
        <v>17.357259351492857</v>
      </c>
      <c r="I51" s="201">
        <f t="shared" si="2"/>
        <v>19.189397010641063</v>
      </c>
      <c r="J51" s="201">
        <f t="shared" si="2"/>
        <v>18.305652457605806</v>
      </c>
      <c r="K51" s="201">
        <f t="shared" si="2"/>
        <v>15.596953006527277</v>
      </c>
      <c r="L51" s="201">
        <f t="shared" si="2"/>
        <v>12.561240506353412</v>
      </c>
      <c r="M51" s="201">
        <f t="shared" si="2"/>
        <v>9.5061318513703785</v>
      </c>
      <c r="N51" s="201">
        <f t="shared" si="2"/>
        <v>6.5982809750656974</v>
      </c>
      <c r="O51" s="201">
        <f t="shared" si="2"/>
        <v>4.8289737598726168</v>
      </c>
    </row>
    <row r="52" spans="1:15" ht="11.65" x14ac:dyDescent="0.35">
      <c r="A52" s="103" t="s">
        <v>90</v>
      </c>
      <c r="B52" s="102">
        <v>45.24076646486909</v>
      </c>
      <c r="C52" s="100">
        <v>1</v>
      </c>
      <c r="D52" s="201">
        <f t="shared" si="3"/>
        <v>8.9772927002702687</v>
      </c>
      <c r="E52" s="201">
        <f t="shared" si="2"/>
        <v>10.211547246169406</v>
      </c>
      <c r="F52" s="201">
        <f t="shared" si="2"/>
        <v>11.674623194603592</v>
      </c>
      <c r="G52" s="201">
        <f t="shared" si="2"/>
        <v>13.283461256519438</v>
      </c>
      <c r="H52" s="201">
        <f t="shared" si="2"/>
        <v>14.67579059976751</v>
      </c>
      <c r="I52" s="201">
        <f t="shared" si="2"/>
        <v>15.394346162447894</v>
      </c>
      <c r="J52" s="201">
        <f t="shared" si="2"/>
        <v>15.067386769678333</v>
      </c>
      <c r="K52" s="201">
        <f t="shared" si="2"/>
        <v>13.861508684607468</v>
      </c>
      <c r="L52" s="201">
        <f t="shared" si="2"/>
        <v>12.298304234835136</v>
      </c>
      <c r="M52" s="201">
        <f t="shared" si="2"/>
        <v>10.690663099880069</v>
      </c>
      <c r="N52" s="201">
        <f t="shared" si="2"/>
        <v>9.3050139512691299</v>
      </c>
      <c r="O52" s="201">
        <f t="shared" si="2"/>
        <v>8.6120357842785662</v>
      </c>
    </row>
    <row r="53" spans="1:15" ht="11.65" x14ac:dyDescent="0.35">
      <c r="A53" t="s">
        <v>304</v>
      </c>
      <c r="B53" s="102">
        <v>38.090110000000003</v>
      </c>
      <c r="C53" s="100">
        <v>1</v>
      </c>
      <c r="D53" s="201">
        <f t="shared" si="3"/>
        <v>9.6756970136947533</v>
      </c>
      <c r="E53" s="201">
        <f t="shared" si="2"/>
        <v>10.61499276583992</v>
      </c>
      <c r="F53" s="201">
        <f t="shared" si="2"/>
        <v>11.747127421593669</v>
      </c>
      <c r="G53" s="201">
        <f t="shared" si="2"/>
        <v>12.995715567385201</v>
      </c>
      <c r="H53" s="201">
        <f t="shared" si="2"/>
        <v>14.062487743235039</v>
      </c>
      <c r="I53" s="201">
        <f t="shared" si="2"/>
        <v>14.602379074892673</v>
      </c>
      <c r="J53" s="201">
        <f t="shared" si="2"/>
        <v>14.357872137582765</v>
      </c>
      <c r="K53" s="201">
        <f t="shared" si="2"/>
        <v>13.441135590599281</v>
      </c>
      <c r="L53" s="201">
        <f t="shared" si="2"/>
        <v>12.231837060537995</v>
      </c>
      <c r="M53" s="201">
        <f t="shared" si="2"/>
        <v>10.984288162026687</v>
      </c>
      <c r="N53" s="201">
        <f t="shared" si="2"/>
        <v>9.9229743936607626</v>
      </c>
      <c r="O53" s="201">
        <f t="shared" si="2"/>
        <v>9.4023731999469664</v>
      </c>
    </row>
    <row r="54" spans="1:15" ht="11.65" x14ac:dyDescent="0.35">
      <c r="A54" t="s">
        <v>91</v>
      </c>
      <c r="B54" s="102">
        <v>47.475580000000001</v>
      </c>
      <c r="C54" s="100">
        <v>1</v>
      </c>
      <c r="D54" s="201">
        <f t="shared" si="3"/>
        <v>8.716110213145889</v>
      </c>
      <c r="E54" s="201">
        <f t="shared" si="2"/>
        <v>10.063169136372684</v>
      </c>
      <c r="F54" s="201">
        <f t="shared" si="2"/>
        <v>11.648168474607761</v>
      </c>
      <c r="G54" s="201">
        <f t="shared" si="2"/>
        <v>13.388860890758442</v>
      </c>
      <c r="H54" s="201">
        <f t="shared" si="2"/>
        <v>14.903824194763676</v>
      </c>
      <c r="I54" s="201">
        <f t="shared" si="2"/>
        <v>15.692690455778973</v>
      </c>
      <c r="J54" s="201">
        <f t="shared" si="2"/>
        <v>15.332940615900508</v>
      </c>
      <c r="K54" s="201">
        <f t="shared" si="2"/>
        <v>14.016221755927912</v>
      </c>
      <c r="L54" s="201">
        <f t="shared" si="2"/>
        <v>12.322555188764738</v>
      </c>
      <c r="M54" s="201">
        <f t="shared" si="2"/>
        <v>10.583091367678858</v>
      </c>
      <c r="N54" s="201">
        <f t="shared" si="2"/>
        <v>9.0751805947253779</v>
      </c>
      <c r="O54" s="201">
        <f t="shared" si="2"/>
        <v>8.3143458764627809</v>
      </c>
    </row>
    <row r="55" spans="1:15" ht="11.65" x14ac:dyDescent="0.35">
      <c r="A55" t="s">
        <v>92</v>
      </c>
      <c r="B55" s="102">
        <v>52.368020000000001</v>
      </c>
      <c r="C55" s="100">
        <v>1</v>
      </c>
      <c r="D55" s="201">
        <f t="shared" si="3"/>
        <v>8.03764024372731</v>
      </c>
      <c r="E55" s="201">
        <f t="shared" si="2"/>
        <v>9.6854461494671806</v>
      </c>
      <c r="F55" s="201">
        <f t="shared" si="2"/>
        <v>11.581426208693919</v>
      </c>
      <c r="G55" s="201">
        <f t="shared" si="2"/>
        <v>13.655935846644001</v>
      </c>
      <c r="H55" s="201">
        <f t="shared" si="2"/>
        <v>15.491923604890244</v>
      </c>
      <c r="I55" s="201">
        <f t="shared" si="2"/>
        <v>16.475057033758887</v>
      </c>
      <c r="J55" s="201">
        <f t="shared" si="2"/>
        <v>16.023480829295959</v>
      </c>
      <c r="K55" s="201">
        <f t="shared" si="2"/>
        <v>14.410394673063537</v>
      </c>
      <c r="L55" s="201">
        <f t="shared" si="2"/>
        <v>12.383734750246457</v>
      </c>
      <c r="M55" s="201">
        <f t="shared" si="2"/>
        <v>10.310459273352382</v>
      </c>
      <c r="N55" s="201">
        <f t="shared" si="2"/>
        <v>8.4822240460070173</v>
      </c>
      <c r="O55" s="201">
        <f t="shared" si="2"/>
        <v>7.5338354329302923</v>
      </c>
    </row>
    <row r="56" spans="1:15" ht="11.65" x14ac:dyDescent="0.35">
      <c r="A56" t="s">
        <v>93</v>
      </c>
      <c r="B56" s="102">
        <v>64.660529999999994</v>
      </c>
      <c r="C56" s="100">
        <v>1</v>
      </c>
      <c r="D56" s="201">
        <f t="shared" si="3"/>
        <v>4.8246612814495133</v>
      </c>
      <c r="E56" s="201">
        <f t="shared" si="2"/>
        <v>8.1249070478627452</v>
      </c>
      <c r="F56" s="201">
        <f t="shared" si="2"/>
        <v>11.31793635732161</v>
      </c>
      <c r="G56" s="201">
        <f t="shared" si="2"/>
        <v>14.732962615733216</v>
      </c>
      <c r="H56" s="201">
        <f t="shared" si="2"/>
        <v>18.124827506286891</v>
      </c>
      <c r="I56" s="201">
        <f t="shared" si="2"/>
        <v>20.556582691423706</v>
      </c>
      <c r="J56" s="201">
        <f t="shared" si="2"/>
        <v>19.323359080582819</v>
      </c>
      <c r="K56" s="201">
        <f t="shared" si="2"/>
        <v>16.046224187493351</v>
      </c>
      <c r="L56" s="201">
        <f t="shared" si="2"/>
        <v>12.625210766276526</v>
      </c>
      <c r="M56" s="201">
        <f t="shared" si="2"/>
        <v>9.2099400834475453</v>
      </c>
      <c r="N56" s="201">
        <f t="shared" si="2"/>
        <v>5.8207068796585224</v>
      </c>
      <c r="O56" s="201">
        <f t="shared" si="2"/>
        <v>3.4710189356124133</v>
      </c>
    </row>
    <row r="57" spans="1:15" ht="11.65" x14ac:dyDescent="0.35">
      <c r="A57" s="103" t="s">
        <v>94</v>
      </c>
      <c r="B57" s="102">
        <v>43.958650207167807</v>
      </c>
      <c r="C57" s="100">
        <v>1</v>
      </c>
      <c r="D57" s="201">
        <f t="shared" si="3"/>
        <v>9.1164578664360114</v>
      </c>
      <c r="E57" s="201">
        <f t="shared" si="3"/>
        <v>10.291202142562053</v>
      </c>
      <c r="F57" s="201">
        <f t="shared" si="3"/>
        <v>11.688874739814588</v>
      </c>
      <c r="G57" s="201">
        <f t="shared" si="3"/>
        <v>13.226777787936575</v>
      </c>
      <c r="H57" s="201">
        <f t="shared" si="3"/>
        <v>14.553969175321754</v>
      </c>
      <c r="I57" s="201">
        <f t="shared" si="3"/>
        <v>15.235910899955149</v>
      </c>
      <c r="J57" s="201">
        <f t="shared" si="3"/>
        <v>14.925944942635963</v>
      </c>
      <c r="K57" s="201">
        <f t="shared" si="3"/>
        <v>13.778478975811213</v>
      </c>
      <c r="L57" s="201">
        <f t="shared" si="3"/>
        <v>12.285239650898609</v>
      </c>
      <c r="M57" s="201">
        <f t="shared" si="3"/>
        <v>10.748510330632682</v>
      </c>
      <c r="N57" s="201">
        <f t="shared" si="3"/>
        <v>9.4277804684354685</v>
      </c>
      <c r="O57" s="201">
        <f t="shared" si="3"/>
        <v>8.7701334268445628</v>
      </c>
    </row>
    <row r="58" spans="1:15" ht="11.65" x14ac:dyDescent="0.35">
      <c r="A58" t="s">
        <v>95</v>
      </c>
      <c r="B58" s="102">
        <v>55.142989999999998</v>
      </c>
      <c r="C58" s="100">
        <v>1</v>
      </c>
      <c r="D58" s="201">
        <f t="shared" si="3"/>
        <v>7.5624852311626851</v>
      </c>
      <c r="E58" s="201">
        <f t="shared" si="3"/>
        <v>9.4286151650098606</v>
      </c>
      <c r="F58" s="201">
        <f t="shared" si="3"/>
        <v>11.536602407435169</v>
      </c>
      <c r="G58" s="201">
        <f t="shared" si="3"/>
        <v>13.836371219112184</v>
      </c>
      <c r="H58" s="201">
        <f t="shared" si="3"/>
        <v>15.89934904489631</v>
      </c>
      <c r="I58" s="201">
        <f t="shared" si="3"/>
        <v>17.031105750854621</v>
      </c>
      <c r="J58" s="201">
        <f t="shared" si="3"/>
        <v>16.507855497168336</v>
      </c>
      <c r="K58" s="201">
        <f t="shared" si="3"/>
        <v>14.678719017303745</v>
      </c>
      <c r="L58" s="201">
        <f t="shared" si="3"/>
        <v>12.424820081170655</v>
      </c>
      <c r="M58" s="201">
        <f t="shared" si="3"/>
        <v>10.126220125442847</v>
      </c>
      <c r="N58" s="201">
        <f t="shared" si="3"/>
        <v>8.0712126410123215</v>
      </c>
      <c r="O58" s="201">
        <f t="shared" si="3"/>
        <v>6.9792643047696341</v>
      </c>
    </row>
    <row r="59" spans="1:15" ht="11.65" x14ac:dyDescent="0.35">
      <c r="A59" s="100" t="s">
        <v>96</v>
      </c>
      <c r="B59" s="202">
        <v>49.6</v>
      </c>
      <c r="C59" s="100">
        <v>1</v>
      </c>
      <c r="D59" s="201">
        <f t="shared" si="3"/>
        <v>8.4419924508603081</v>
      </c>
      <c r="E59" s="201">
        <f t="shared" si="3"/>
        <v>9.9091388788121684</v>
      </c>
      <c r="F59" s="201">
        <f t="shared" si="3"/>
        <v>11.620842204457077</v>
      </c>
      <c r="G59" s="201">
        <f t="shared" si="3"/>
        <v>13.497996841035572</v>
      </c>
      <c r="H59" s="201">
        <f t="shared" si="3"/>
        <v>15.142226190262514</v>
      </c>
      <c r="I59" s="201">
        <f t="shared" si="3"/>
        <v>16.007383827800862</v>
      </c>
      <c r="J59" s="201">
        <f t="shared" si="3"/>
        <v>15.611800247823732</v>
      </c>
      <c r="K59" s="201">
        <f t="shared" si="3"/>
        <v>14.176900630032888</v>
      </c>
      <c r="L59" s="201">
        <f t="shared" si="3"/>
        <v>12.347604440363055</v>
      </c>
      <c r="M59" s="201">
        <f t="shared" si="3"/>
        <v>10.471694303402408</v>
      </c>
      <c r="N59" s="201">
        <f t="shared" si="3"/>
        <v>8.8348498902013848</v>
      </c>
      <c r="O59" s="201">
        <f t="shared" si="3"/>
        <v>8.0003724221324255</v>
      </c>
    </row>
    <row r="60" spans="1:15" ht="11.65" x14ac:dyDescent="0.35">
      <c r="A60" t="s">
        <v>97</v>
      </c>
      <c r="B60" s="102">
        <v>56.749110000000002</v>
      </c>
      <c r="C60" s="100">
        <v>1</v>
      </c>
      <c r="D60" s="201">
        <f t="shared" si="3"/>
        <v>7.2456976683649534</v>
      </c>
      <c r="E60" s="201">
        <f t="shared" si="3"/>
        <v>9.2614404315231642</v>
      </c>
      <c r="F60" s="201">
        <f t="shared" si="3"/>
        <v>11.507696160289363</v>
      </c>
      <c r="G60" s="201">
        <f t="shared" si="3"/>
        <v>13.953247387143847</v>
      </c>
      <c r="H60" s="201">
        <f t="shared" si="3"/>
        <v>16.168522919465385</v>
      </c>
      <c r="I60" s="201">
        <f t="shared" si="3"/>
        <v>17.406657504441213</v>
      </c>
      <c r="J60" s="201">
        <f t="shared" si="3"/>
        <v>16.831228858315729</v>
      </c>
      <c r="K60" s="201">
        <f t="shared" si="3"/>
        <v>14.853529789258742</v>
      </c>
      <c r="L60" s="201">
        <f t="shared" si="3"/>
        <v>12.451314213421323</v>
      </c>
      <c r="M60" s="201">
        <f t="shared" si="3"/>
        <v>10.006856002247208</v>
      </c>
      <c r="N60" s="201">
        <f t="shared" si="3"/>
        <v>7.7995493713481743</v>
      </c>
      <c r="O60" s="201">
        <f t="shared" si="3"/>
        <v>6.6048070624340109</v>
      </c>
    </row>
    <row r="61" spans="1:15" ht="11.65" x14ac:dyDescent="0.35">
      <c r="A61" t="s">
        <v>98</v>
      </c>
      <c r="B61" s="102">
        <v>35.891660000000002</v>
      </c>
      <c r="C61" s="100">
        <v>1</v>
      </c>
      <c r="D61" s="201">
        <f t="shared" si="3"/>
        <v>9.8591469153810074</v>
      </c>
      <c r="E61" s="201">
        <f t="shared" si="3"/>
        <v>10.722347664211899</v>
      </c>
      <c r="F61" s="201">
        <f t="shared" si="3"/>
        <v>11.766543525332139</v>
      </c>
      <c r="G61" s="201">
        <f t="shared" si="3"/>
        <v>12.918900734531809</v>
      </c>
      <c r="H61" s="201">
        <f t="shared" si="3"/>
        <v>13.900677026207285</v>
      </c>
      <c r="I61" s="201">
        <f t="shared" si="3"/>
        <v>14.395492330100902</v>
      </c>
      <c r="J61" s="201">
        <f t="shared" si="3"/>
        <v>14.171619031587893</v>
      </c>
      <c r="K61" s="201">
        <f t="shared" si="3"/>
        <v>13.329339020574331</v>
      </c>
      <c r="L61" s="201">
        <f t="shared" si="3"/>
        <v>12.214037030051367</v>
      </c>
      <c r="M61" s="201">
        <f t="shared" si="3"/>
        <v>11.062661700502067</v>
      </c>
      <c r="N61" s="201">
        <f t="shared" si="3"/>
        <v>10.085976783798142</v>
      </c>
      <c r="O61" s="201">
        <f t="shared" si="3"/>
        <v>9.6088551177645254</v>
      </c>
    </row>
    <row r="62" spans="1:15" ht="11.65" x14ac:dyDescent="0.35">
      <c r="A62" t="s">
        <v>99</v>
      </c>
      <c r="B62" s="102">
        <v>52.059899999999999</v>
      </c>
      <c r="C62" s="100">
        <v>1</v>
      </c>
      <c r="D62" s="201">
        <f t="shared" si="3"/>
        <v>8.0857137952389522</v>
      </c>
      <c r="E62" s="201">
        <f t="shared" si="3"/>
        <v>9.7118065733670811</v>
      </c>
      <c r="F62" s="201">
        <f t="shared" si="3"/>
        <v>11.586053613546513</v>
      </c>
      <c r="G62" s="201">
        <f t="shared" si="3"/>
        <v>13.637360246569166</v>
      </c>
      <c r="H62" s="201">
        <f t="shared" si="3"/>
        <v>15.450481778028527</v>
      </c>
      <c r="I62" s="201">
        <f t="shared" si="3"/>
        <v>16.419213883495576</v>
      </c>
      <c r="J62" s="201">
        <f t="shared" si="3"/>
        <v>15.97451307422209</v>
      </c>
      <c r="K62" s="201">
        <f t="shared" si="3"/>
        <v>14.382869648060742</v>
      </c>
      <c r="L62" s="201">
        <f t="shared" si="3"/>
        <v>12.379493163821229</v>
      </c>
      <c r="M62" s="201">
        <f t="shared" si="3"/>
        <v>10.329424076633073</v>
      </c>
      <c r="N62" s="201">
        <f t="shared" si="3"/>
        <v>8.5240196293395964</v>
      </c>
      <c r="O62" s="201">
        <f t="shared" si="3"/>
        <v>7.5895382661754534</v>
      </c>
    </row>
    <row r="63" spans="1:15" ht="11.65" x14ac:dyDescent="0.35">
      <c r="A63" t="s">
        <v>100</v>
      </c>
      <c r="B63" s="102">
        <v>60.148690000000002</v>
      </c>
      <c r="C63" s="100">
        <v>1</v>
      </c>
      <c r="D63" s="201">
        <f t="shared" si="3"/>
        <v>6.4323377723906843</v>
      </c>
      <c r="E63" s="201">
        <f t="shared" si="3"/>
        <v>8.8493313306315464</v>
      </c>
      <c r="F63" s="201">
        <f t="shared" si="3"/>
        <v>11.437444715636438</v>
      </c>
      <c r="G63" s="201">
        <f t="shared" si="3"/>
        <v>14.23919380341127</v>
      </c>
      <c r="H63" s="201">
        <f t="shared" si="3"/>
        <v>16.848539549108274</v>
      </c>
      <c r="I63" s="201">
        <f t="shared" si="3"/>
        <v>18.395192227542989</v>
      </c>
      <c r="J63" s="201">
        <f t="shared" si="3"/>
        <v>17.66358045381579</v>
      </c>
      <c r="K63" s="201">
        <f t="shared" si="3"/>
        <v>15.285065302444133</v>
      </c>
      <c r="L63" s="201">
        <f t="shared" si="3"/>
        <v>12.51569901033467</v>
      </c>
      <c r="M63" s="201">
        <f t="shared" si="3"/>
        <v>9.7147326024664356</v>
      </c>
      <c r="N63" s="201">
        <f t="shared" si="3"/>
        <v>7.1127180467502287</v>
      </c>
      <c r="O63" s="201">
        <f t="shared" si="3"/>
        <v>5.6196642589647574</v>
      </c>
    </row>
    <row r="64" spans="1:15" ht="11.65" x14ac:dyDescent="0.35">
      <c r="A64" s="103" t="s">
        <v>101</v>
      </c>
      <c r="B64" s="102">
        <v>51.318121660501141</v>
      </c>
      <c r="C64" s="100">
        <v>1</v>
      </c>
      <c r="D64" s="201">
        <f t="shared" si="3"/>
        <v>8.1981150495943087</v>
      </c>
      <c r="E64" s="201">
        <f t="shared" si="3"/>
        <v>9.7736932009644573</v>
      </c>
      <c r="F64" s="201">
        <f t="shared" si="3"/>
        <v>11.596936111522551</v>
      </c>
      <c r="G64" s="201">
        <f t="shared" si="3"/>
        <v>13.593711201800362</v>
      </c>
      <c r="H64" s="201">
        <f t="shared" si="3"/>
        <v>15.35344073881263</v>
      </c>
      <c r="I64" s="201">
        <f t="shared" si="3"/>
        <v>16.288911497477983</v>
      </c>
      <c r="J64" s="201">
        <f t="shared" si="3"/>
        <v>15.860046128919574</v>
      </c>
      <c r="K64" s="201">
        <f t="shared" si="3"/>
        <v>14.318259203607715</v>
      </c>
      <c r="L64" s="201">
        <f t="shared" si="3"/>
        <v>12.369517926896995</v>
      </c>
      <c r="M64" s="201">
        <f t="shared" si="3"/>
        <v>10.373986010938268</v>
      </c>
      <c r="N64" s="201">
        <f t="shared" si="3"/>
        <v>8.6218817364013614</v>
      </c>
      <c r="O64" s="201">
        <f t="shared" si="3"/>
        <v>7.7195183494762567</v>
      </c>
    </row>
    <row r="65" spans="1:15" ht="11.65" x14ac:dyDescent="0.35">
      <c r="A65" t="s">
        <v>102</v>
      </c>
      <c r="B65" s="102">
        <v>41.355710000000002</v>
      </c>
      <c r="C65" s="100">
        <v>1</v>
      </c>
      <c r="D65" s="201">
        <f t="shared" si="3"/>
        <v>9.3787163553560013</v>
      </c>
      <c r="E65" s="201">
        <f t="shared" si="3"/>
        <v>10.442347892043141</v>
      </c>
      <c r="F65" s="201">
        <f t="shared" si="3"/>
        <v>11.71600596058245</v>
      </c>
      <c r="G65" s="201">
        <f t="shared" si="3"/>
        <v>13.119040844070801</v>
      </c>
      <c r="H65" s="201">
        <f t="shared" si="3"/>
        <v>14.323848930635416</v>
      </c>
      <c r="I65" s="201">
        <f t="shared" si="3"/>
        <v>14.938229907334957</v>
      </c>
      <c r="J65" s="201">
        <f t="shared" si="3"/>
        <v>14.659485175811541</v>
      </c>
      <c r="K65" s="201">
        <f t="shared" si="3"/>
        <v>13.620975477732546</v>
      </c>
      <c r="L65" s="201">
        <f t="shared" si="3"/>
        <v>12.260367662349331</v>
      </c>
      <c r="M65" s="201">
        <f t="shared" si="3"/>
        <v>10.858451387262011</v>
      </c>
      <c r="N65" s="201">
        <f t="shared" si="3"/>
        <v>9.6596577739091156</v>
      </c>
      <c r="O65" s="201">
        <f t="shared" si="3"/>
        <v>9.0671965840283519</v>
      </c>
    </row>
    <row r="66" spans="1:15" ht="11.65" x14ac:dyDescent="0.35">
      <c r="A66" t="s">
        <v>103</v>
      </c>
      <c r="B66" s="102">
        <v>44.600250000000003</v>
      </c>
      <c r="C66" s="100">
        <v>1</v>
      </c>
      <c r="D66" s="201">
        <f t="shared" si="3"/>
        <v>9.0477132162415632</v>
      </c>
      <c r="E66" s="201">
        <f t="shared" si="3"/>
        <v>10.251804677207762</v>
      </c>
      <c r="F66" s="201">
        <f t="shared" si="3"/>
        <v>11.681821709915203</v>
      </c>
      <c r="G66" s="201">
        <f t="shared" si="3"/>
        <v>13.254822035085059</v>
      </c>
      <c r="H66" s="201">
        <f t="shared" si="3"/>
        <v>14.614172767485094</v>
      </c>
      <c r="I66" s="201">
        <f t="shared" si="3"/>
        <v>15.314131097872185</v>
      </c>
      <c r="J66" s="201">
        <f t="shared" si="3"/>
        <v>14.995809891797029</v>
      </c>
      <c r="K66" s="201">
        <f t="shared" si="3"/>
        <v>13.819543448704062</v>
      </c>
      <c r="L66" s="201">
        <f t="shared" si="3"/>
        <v>12.291705278914314</v>
      </c>
      <c r="M66" s="201">
        <f t="shared" si="3"/>
        <v>10.719890678997537</v>
      </c>
      <c r="N66" s="201">
        <f t="shared" si="3"/>
        <v>9.3671111735857551</v>
      </c>
      <c r="O66" s="201">
        <f t="shared" si="3"/>
        <v>8.6920791050188004</v>
      </c>
    </row>
    <row r="67" spans="1:15" ht="11.65" x14ac:dyDescent="0.35">
      <c r="A67" t="s">
        <v>104</v>
      </c>
      <c r="B67" s="102">
        <v>59.578189999999999</v>
      </c>
      <c r="C67" s="100">
        <v>1</v>
      </c>
      <c r="D67" s="201">
        <f t="shared" si="3"/>
        <v>6.5856025715401687</v>
      </c>
      <c r="E67" s="201">
        <f t="shared" si="3"/>
        <v>8.9249459265201594</v>
      </c>
      <c r="F67" s="201">
        <f t="shared" si="3"/>
        <v>11.45022115747539</v>
      </c>
      <c r="G67" s="201">
        <f t="shared" si="3"/>
        <v>14.186975185053702</v>
      </c>
      <c r="H67" s="201">
        <f t="shared" si="3"/>
        <v>16.721781999304977</v>
      </c>
      <c r="I67" s="201">
        <f t="shared" si="3"/>
        <v>18.205666094416177</v>
      </c>
      <c r="J67" s="201">
        <f t="shared" si="3"/>
        <v>17.506469074920055</v>
      </c>
      <c r="K67" s="201">
        <f t="shared" si="3"/>
        <v>15.205816519185872</v>
      </c>
      <c r="L67" s="201">
        <f t="shared" si="3"/>
        <v>12.503990014434468</v>
      </c>
      <c r="M67" s="201">
        <f t="shared" si="3"/>
        <v>9.7680894521687947</v>
      </c>
      <c r="N67" s="201">
        <f t="shared" si="3"/>
        <v>7.2408105902560971</v>
      </c>
      <c r="O67" s="201">
        <f t="shared" si="3"/>
        <v>5.8084704273556742</v>
      </c>
    </row>
    <row r="68" spans="1:15" ht="11.65" x14ac:dyDescent="0.35">
      <c r="A68" t="s">
        <v>105</v>
      </c>
      <c r="B68" s="102">
        <v>46.145310000000002</v>
      </c>
      <c r="C68" s="100">
        <v>1</v>
      </c>
      <c r="D68" s="201">
        <f t="shared" si="3"/>
        <v>8.8746049234953812</v>
      </c>
      <c r="E68" s="201">
        <f t="shared" si="3"/>
        <v>10.153031286553468</v>
      </c>
      <c r="F68" s="201">
        <f t="shared" si="3"/>
        <v>11.664175492898327</v>
      </c>
      <c r="G68" s="201">
        <f t="shared" si="3"/>
        <v>13.325057809640453</v>
      </c>
      <c r="H68" s="201">
        <f t="shared" si="3"/>
        <v>14.765541841018957</v>
      </c>
      <c r="I68" s="201">
        <f t="shared" si="3"/>
        <v>15.511483003506378</v>
      </c>
      <c r="J68" s="201">
        <f t="shared" si="3"/>
        <v>15.171777271221329</v>
      </c>
      <c r="K68" s="201">
        <f t="shared" si="3"/>
        <v>13.92251520648146</v>
      </c>
      <c r="L68" s="201">
        <f t="shared" si="3"/>
        <v>12.307881679138056</v>
      </c>
      <c r="M68" s="201">
        <f t="shared" si="3"/>
        <v>10.648210616798043</v>
      </c>
      <c r="N68" s="201">
        <f t="shared" si="3"/>
        <v>9.214559286931145</v>
      </c>
      <c r="O68" s="201">
        <f t="shared" si="3"/>
        <v>8.4951528458129655</v>
      </c>
    </row>
    <row r="69" spans="1:15" ht="11.65" x14ac:dyDescent="0.35">
      <c r="A69" t="s">
        <v>106</v>
      </c>
      <c r="B69" s="102">
        <v>48.389389999999999</v>
      </c>
      <c r="C69" s="100">
        <v>1</v>
      </c>
      <c r="D69" s="201">
        <f t="shared" si="3"/>
        <v>8.6015827530160713</v>
      </c>
      <c r="E69" s="201">
        <f t="shared" si="3"/>
        <v>9.9985943026257136</v>
      </c>
      <c r="F69" s="201">
        <f t="shared" si="3"/>
        <v>11.636694855440791</v>
      </c>
      <c r="G69" s="201">
        <f t="shared" si="3"/>
        <v>13.434650395258727</v>
      </c>
      <c r="H69" s="201">
        <f t="shared" si="3"/>
        <v>15.003550845709407</v>
      </c>
      <c r="I69" s="201">
        <f t="shared" si="3"/>
        <v>15.823961607579298</v>
      </c>
      <c r="J69" s="201">
        <f t="shared" si="3"/>
        <v>15.449428917694322</v>
      </c>
      <c r="K69" s="201">
        <f t="shared" si="3"/>
        <v>14.083574556138965</v>
      </c>
      <c r="L69" s="201">
        <f t="shared" si="3"/>
        <v>12.333072827922715</v>
      </c>
      <c r="M69" s="201">
        <f t="shared" si="3"/>
        <v>10.536354729291942</v>
      </c>
      <c r="N69" s="201">
        <f t="shared" si="3"/>
        <v>8.9746533136034845</v>
      </c>
      <c r="O69" s="201">
        <f t="shared" si="3"/>
        <v>8.1833710834081863</v>
      </c>
    </row>
    <row r="70" spans="1:15" ht="11.65" x14ac:dyDescent="0.35">
      <c r="A70" s="103" t="s">
        <v>107</v>
      </c>
      <c r="B70" s="102">
        <v>52.383000000000003</v>
      </c>
      <c r="C70" s="100">
        <v>1</v>
      </c>
      <c r="D70" s="201">
        <f t="shared" si="3"/>
        <v>8.0352815330076801</v>
      </c>
      <c r="E70" s="201">
        <f t="shared" si="3"/>
        <v>9.6841544813234393</v>
      </c>
      <c r="F70" s="201">
        <f t="shared" si="3"/>
        <v>11.581199588389547</v>
      </c>
      <c r="G70" s="201">
        <f t="shared" si="3"/>
        <v>13.656845797972595</v>
      </c>
      <c r="H70" s="201">
        <f t="shared" si="3"/>
        <v>15.493955952240929</v>
      </c>
      <c r="I70" s="201">
        <f t="shared" si="3"/>
        <v>16.477798755646916</v>
      </c>
      <c r="J70" s="201">
        <f t="shared" si="3"/>
        <v>16.025883583190549</v>
      </c>
      <c r="K70" s="201">
        <f t="shared" si="3"/>
        <v>14.411743475664975</v>
      </c>
      <c r="L70" s="201">
        <f t="shared" si="3"/>
        <v>12.383942475087965</v>
      </c>
      <c r="M70" s="201">
        <f t="shared" si="3"/>
        <v>10.309530245359204</v>
      </c>
      <c r="N70" s="201">
        <f t="shared" si="3"/>
        <v>8.4801743010801758</v>
      </c>
      <c r="O70" s="201">
        <f t="shared" si="3"/>
        <v>7.5311006349690244</v>
      </c>
    </row>
    <row r="71" spans="1:15" ht="11.65" x14ac:dyDescent="0.35">
      <c r="A71" s="100"/>
      <c r="B71" s="202"/>
      <c r="C71" s="100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</row>
    <row r="72" spans="1:15" ht="11.65" x14ac:dyDescent="0.35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</row>
    <row r="73" spans="1:15" ht="11.65" x14ac:dyDescent="0.35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</row>
    <row r="74" spans="1:15" ht="11.65" x14ac:dyDescent="0.35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</row>
    <row r="75" spans="1:15" ht="25.9" thickBot="1" x14ac:dyDescent="0.4">
      <c r="A75" s="100"/>
      <c r="B75" s="203" t="s">
        <v>2</v>
      </c>
      <c r="C75" s="204" t="s">
        <v>208</v>
      </c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</row>
    <row r="76" spans="1:15" ht="12.75" x14ac:dyDescent="0.35">
      <c r="A76" s="100"/>
      <c r="B76" s="205" t="s">
        <v>113</v>
      </c>
      <c r="C76" s="206">
        <v>17</v>
      </c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</row>
    <row r="77" spans="1:15" ht="12.75" x14ac:dyDescent="0.35">
      <c r="A77" s="100"/>
      <c r="B77" s="205" t="s">
        <v>114</v>
      </c>
      <c r="C77" s="206">
        <v>47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</row>
    <row r="78" spans="1:15" ht="12.75" x14ac:dyDescent="0.35">
      <c r="A78" s="100"/>
      <c r="B78" s="205" t="s">
        <v>115</v>
      </c>
      <c r="C78" s="206">
        <v>75</v>
      </c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</row>
    <row r="79" spans="1:15" ht="12.75" x14ac:dyDescent="0.35">
      <c r="A79" s="100"/>
      <c r="B79" s="205" t="s">
        <v>116</v>
      </c>
      <c r="C79" s="206">
        <v>105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</row>
    <row r="80" spans="1:15" ht="12.75" x14ac:dyDescent="0.35">
      <c r="A80" s="100"/>
      <c r="B80" s="205" t="s">
        <v>117</v>
      </c>
      <c r="C80" s="206">
        <v>135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</row>
    <row r="81" spans="1:15" ht="12.75" x14ac:dyDescent="0.35">
      <c r="A81" s="100"/>
      <c r="B81" s="205" t="s">
        <v>118</v>
      </c>
      <c r="C81" s="206">
        <v>162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</row>
    <row r="82" spans="1:15" ht="12.75" x14ac:dyDescent="0.35">
      <c r="A82" s="100"/>
      <c r="B82" s="205" t="s">
        <v>119</v>
      </c>
      <c r="C82" s="206">
        <v>198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</row>
    <row r="83" spans="1:15" ht="12.75" x14ac:dyDescent="0.35">
      <c r="A83" s="100"/>
      <c r="B83" s="205" t="s">
        <v>120</v>
      </c>
      <c r="C83" s="206">
        <v>228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</row>
    <row r="84" spans="1:15" ht="12.75" x14ac:dyDescent="0.35">
      <c r="A84" s="100"/>
      <c r="B84" s="205" t="s">
        <v>121</v>
      </c>
      <c r="C84" s="206">
        <v>258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</row>
    <row r="85" spans="1:15" ht="12.75" x14ac:dyDescent="0.35">
      <c r="A85" s="100"/>
      <c r="B85" s="205" t="s">
        <v>122</v>
      </c>
      <c r="C85" s="206">
        <v>288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</row>
    <row r="86" spans="1:15" ht="12.75" x14ac:dyDescent="0.35">
      <c r="A86" s="100"/>
      <c r="B86" s="205" t="s">
        <v>123</v>
      </c>
      <c r="C86" s="206">
        <v>318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</row>
    <row r="87" spans="1:15" ht="13.15" thickBot="1" x14ac:dyDescent="0.4">
      <c r="A87" s="100"/>
      <c r="B87" s="207" t="s">
        <v>124</v>
      </c>
      <c r="C87" s="204">
        <v>344</v>
      </c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indexed="57"/>
  </sheetPr>
  <dimension ref="A1:AF644"/>
  <sheetViews>
    <sheetView zoomScale="85" workbookViewId="0"/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19" width="10.5" style="5" customWidth="1"/>
    <col min="20" max="20" width="13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AT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624.34</v>
      </c>
      <c r="E5" s="17">
        <f ca="1">INDIRECT(ADDRESS(MATCH($H$1,HDD!$A$1:$A$34,0),E$4+1,,,"HDD"))</f>
        <v>518.37</v>
      </c>
      <c r="F5" s="17">
        <f ca="1">INDIRECT(ADDRESS(MATCH($H$1,HDD!$A$1:$A$34,0),F$4+1,,,"HDD"))</f>
        <v>435.411</v>
      </c>
      <c r="G5" s="17">
        <f ca="1">INDIRECT(ADDRESS(MATCH($H$1,HDD!$A$1:$A$34,0),G$4+1,,,"HDD"))</f>
        <v>302.64</v>
      </c>
      <c r="H5" s="17">
        <f ca="1">INDIRECT(ADDRESS(MATCH($H$1,HDD!$A$1:$A$34,0),H$4+1,,,"HDD"))</f>
        <v>147.042</v>
      </c>
      <c r="I5" s="17">
        <f ca="1">INDIRECT(ADDRESS(MATCH($H$1,HDD!$A$1:$A$34,0),I$4+1,,,"HDD"))</f>
        <v>65.72</v>
      </c>
      <c r="J5" s="17">
        <f ca="1">INDIRECT(ADDRESS(MATCH($H$1,HDD!$A$1:$A$34,0),J$4+1,,,"HDD"))</f>
        <v>24.018999999999998</v>
      </c>
      <c r="K5" s="17">
        <f ca="1">INDIRECT(ADDRESS(MATCH($H$1,HDD!$A$1:$A$34,0),K$4+1,,,"HDD"))</f>
        <v>24.969000000000001</v>
      </c>
      <c r="L5" s="17">
        <f ca="1">INDIRECT(ADDRESS(MATCH($H$1,HDD!$A$1:$A$34,0),L$4+1,,,"HDD"))</f>
        <v>115.994</v>
      </c>
      <c r="M5" s="17">
        <f ca="1">INDIRECT(ADDRESS(MATCH($H$1,HDD!$A$1:$A$34,0),M$4+1,,,"HDD"))</f>
        <v>274.03800000000001</v>
      </c>
      <c r="N5" s="17">
        <f ca="1">INDIRECT(ADDRESS(MATCH($H$1,HDD!$A$1:$A$34,0),N$4+1,,,"HDD"))</f>
        <v>450.649</v>
      </c>
      <c r="O5" s="17">
        <f ca="1">INDIRECT(ADDRESS(MATCH($H$1,HDD!$A$1:$A$34,0),O$4+1,,,"HDD"))</f>
        <v>590.78700000000003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0.17469045005580619</v>
      </c>
      <c r="E6" s="23">
        <f t="shared" ca="1" si="0"/>
        <v>0.14504002401804825</v>
      </c>
      <c r="F6" s="22">
        <f t="shared" ca="1" si="0"/>
        <v>0.12182808013141658</v>
      </c>
      <c r="G6" s="22">
        <f t="shared" ca="1" si="0"/>
        <v>8.4678729225885221E-2</v>
      </c>
      <c r="H6" s="22">
        <f t="shared" ca="1" si="0"/>
        <v>4.1142379404020012E-2</v>
      </c>
      <c r="I6" s="22">
        <f t="shared" ca="1" si="0"/>
        <v>1.8388468426926968E-2</v>
      </c>
      <c r="J6" s="22">
        <f t="shared" ca="1" si="0"/>
        <v>6.7205207417279176E-3</v>
      </c>
      <c r="K6" s="22">
        <f t="shared" ca="1" si="0"/>
        <v>6.9863309213624384E-3</v>
      </c>
      <c r="L6" s="22">
        <f t="shared" ca="1" si="0"/>
        <v>3.2455143133185732E-2</v>
      </c>
      <c r="M6" s="22">
        <f t="shared" ca="1" si="0"/>
        <v>7.6675884217562565E-2</v>
      </c>
      <c r="N6" s="22">
        <f t="shared" ca="1" si="0"/>
        <v>0.12609167541275426</v>
      </c>
      <c r="O6" s="22">
        <f t="shared" ca="1" si="0"/>
        <v>0.16530231431130404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8.6311014944600508</v>
      </c>
      <c r="E8" s="114">
        <f ca="1">INDIRECT(ADDRESS(MATCH($H$1,DDuration!$A$1:$A$34,0),E$4+1,,,"DDuration"))</f>
        <v>10.015208439926454</v>
      </c>
      <c r="F8" s="114">
        <f ca="1">INDIRECT(ADDRESS(MATCH($H$1,DDuration!$A$1:$A$34,0),F$4+1,,,"DDuration"))</f>
        <v>11.639644473891741</v>
      </c>
      <c r="G8" s="114">
        <f ca="1">INDIRECT(ADDRESS(MATCH($H$1,DDuration!$A$1:$A$34,0),G$4+1,,,"DDuration"))</f>
        <v>13.422874302691406</v>
      </c>
      <c r="H8" s="114">
        <f ca="1">INDIRECT(ADDRESS(MATCH($H$1,DDuration!$A$1:$A$34,0),H$4+1,,,"DDuration"))</f>
        <v>14.977863149825103</v>
      </c>
      <c r="I8" s="114">
        <f ca="1">INDIRECT(ADDRESS(MATCH($H$1,DDuration!$A$1:$A$34,0),I$4+1,,,"DDuration"))</f>
        <v>15.790099532623515</v>
      </c>
      <c r="J8" s="114">
        <f ca="1">INDIRECT(ADDRESS(MATCH($H$1,DDuration!$A$1:$A$34,0),J$4+1,,,"DDuration"))</f>
        <v>15.419402072318933</v>
      </c>
      <c r="K8" s="114">
        <f ca="1">INDIRECT(ADDRESS(MATCH($H$1,DDuration!$A$1:$A$34,0),K$4+1,,,"DDuration"))</f>
        <v>14.066244425341594</v>
      </c>
      <c r="L8" s="114">
        <f ca="1">INDIRECT(ADDRESS(MATCH($H$1,DDuration!$A$1:$A$34,0),L$4+1,,,"DDuration"))</f>
        <v>12.330368982495457</v>
      </c>
      <c r="M8" s="114">
        <f ca="1">INDIRECT(ADDRESS(MATCH($H$1,DDuration!$A$1:$A$34,0),M$4+1,,,"DDuration"))</f>
        <v>10.548374614338336</v>
      </c>
      <c r="N8" s="114">
        <f ca="1">INDIRECT(ADDRESS(MATCH($H$1,DDuration!$A$1:$A$34,0),N$4+1,,,"DDuration"))</f>
        <v>9.0005480634319444</v>
      </c>
      <c r="O8" s="114">
        <f ca="1">INDIRECT(ADDRESS(MATCH($H$1,DDuration!$A$1:$A$34,0),O$4+1,,,"DDuration"))</f>
        <v>8.2171561879419581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0.12228331503906432</v>
      </c>
      <c r="E12" s="33">
        <f t="shared" ca="1" si="1"/>
        <v>0.10152801681263376</v>
      </c>
      <c r="F12" s="32">
        <f t="shared" ca="1" si="1"/>
        <v>8.5279656091991604E-2</v>
      </c>
      <c r="G12" s="32">
        <f t="shared" ca="1" si="1"/>
        <v>5.9275110458119652E-2</v>
      </c>
      <c r="H12" s="32">
        <f t="shared" ca="1" si="1"/>
        <v>2.8799665582814007E-2</v>
      </c>
      <c r="I12" s="32">
        <f t="shared" ca="1" si="1"/>
        <v>1.2871927898848877E-2</v>
      </c>
      <c r="J12" s="32">
        <f t="shared" ca="1" si="1"/>
        <v>4.7043645192095416E-3</v>
      </c>
      <c r="K12" s="32">
        <f t="shared" ca="1" si="1"/>
        <v>4.8904316449537065E-3</v>
      </c>
      <c r="L12" s="32">
        <f t="shared" ca="1" si="1"/>
        <v>2.271860019323001E-2</v>
      </c>
      <c r="M12" s="32">
        <f t="shared" ca="1" si="1"/>
        <v>5.3673118952293791E-2</v>
      </c>
      <c r="N12" s="32">
        <f t="shared" ca="1" si="1"/>
        <v>8.826417278892798E-2</v>
      </c>
      <c r="O12" s="32">
        <f t="shared" ca="1" si="1"/>
        <v>0.11571162001791283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5.2407135016741865E-2</v>
      </c>
      <c r="E13" s="32">
        <f t="shared" ca="1" si="2"/>
        <v>4.3512007205414482E-2</v>
      </c>
      <c r="F13" s="32">
        <f t="shared" ca="1" si="2"/>
        <v>3.654842403942498E-2</v>
      </c>
      <c r="G13" s="32">
        <f t="shared" ca="1" si="2"/>
        <v>2.5403618767765569E-2</v>
      </c>
      <c r="H13" s="32">
        <f t="shared" ca="1" si="2"/>
        <v>1.2342713821206006E-2</v>
      </c>
      <c r="I13" s="32">
        <f t="shared" ca="1" si="2"/>
        <v>5.5165405280780911E-3</v>
      </c>
      <c r="J13" s="32">
        <f t="shared" ca="1" si="2"/>
        <v>2.0161562225183755E-3</v>
      </c>
      <c r="K13" s="32">
        <f t="shared" ca="1" si="2"/>
        <v>2.0958992764087319E-3</v>
      </c>
      <c r="L13" s="32">
        <f t="shared" ca="1" si="2"/>
        <v>9.7365429399557217E-3</v>
      </c>
      <c r="M13" s="32">
        <f t="shared" ca="1" si="2"/>
        <v>2.3002765265268774E-2</v>
      </c>
      <c r="N13" s="32">
        <f t="shared" ca="1" si="2"/>
        <v>3.7827502623826281E-2</v>
      </c>
      <c r="O13" s="32">
        <f t="shared" ca="1" si="2"/>
        <v>4.9590694293391219E-2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0.11107401116048343</v>
      </c>
      <c r="E18" s="33">
        <f t="shared" ca="1" si="3"/>
        <v>9.222128193814233E-2</v>
      </c>
      <c r="F18" s="33">
        <f t="shared" ca="1" si="3"/>
        <v>7.7462354283559035E-2</v>
      </c>
      <c r="G18" s="33">
        <f t="shared" ca="1" si="3"/>
        <v>5.3841558666125347E-2</v>
      </c>
      <c r="H18" s="33">
        <f t="shared" ca="1" si="3"/>
        <v>2.6159696237722723E-2</v>
      </c>
      <c r="I18" s="33">
        <f t="shared" ca="1" si="3"/>
        <v>1.169200117478773E-2</v>
      </c>
      <c r="J18" s="33">
        <f t="shared" ca="1" si="3"/>
        <v>4.2731311049486673E-3</v>
      </c>
      <c r="K18" s="33">
        <f t="shared" ca="1" si="3"/>
        <v>4.4421420774996166E-3</v>
      </c>
      <c r="L18" s="33">
        <f t="shared" ca="1" si="3"/>
        <v>2.0636061842183927E-2</v>
      </c>
      <c r="M18" s="33">
        <f t="shared" ca="1" si="3"/>
        <v>4.8753083048333527E-2</v>
      </c>
      <c r="N18" s="33">
        <f t="shared" ca="1" si="3"/>
        <v>8.0173290283276244E-2</v>
      </c>
      <c r="O18" s="33">
        <f t="shared" ca="1" si="3"/>
        <v>0.10510472151627082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5.2407135016741865E-2</v>
      </c>
      <c r="E19" s="33">
        <f t="shared" ca="1" si="4"/>
        <v>4.3512007205414482E-2</v>
      </c>
      <c r="F19" s="33">
        <f t="shared" ca="1" si="4"/>
        <v>3.654842403942498E-2</v>
      </c>
      <c r="G19" s="33">
        <f t="shared" ca="1" si="4"/>
        <v>2.5403618767765569E-2</v>
      </c>
      <c r="H19" s="33">
        <f t="shared" ca="1" si="4"/>
        <v>1.2342713821206006E-2</v>
      </c>
      <c r="I19" s="33">
        <f t="shared" ca="1" si="4"/>
        <v>5.5165405280780911E-3</v>
      </c>
      <c r="J19" s="33">
        <f t="shared" ca="1" si="4"/>
        <v>2.0161562225183755E-3</v>
      </c>
      <c r="K19" s="33">
        <f t="shared" ca="1" si="4"/>
        <v>2.0958992764087319E-3</v>
      </c>
      <c r="L19" s="33">
        <f t="shared" ca="1" si="4"/>
        <v>9.7365429399557217E-3</v>
      </c>
      <c r="M19" s="33">
        <f t="shared" ca="1" si="4"/>
        <v>2.3002765265268774E-2</v>
      </c>
      <c r="N19" s="33">
        <f t="shared" ca="1" si="4"/>
        <v>3.7827502623826281E-2</v>
      </c>
      <c r="O19" s="33">
        <f t="shared" ca="1" si="4"/>
        <v>4.9590694293391219E-2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1.1209303878580898E-2</v>
      </c>
      <c r="E20" s="33">
        <f t="shared" ca="1" si="5"/>
        <v>9.3067348744914295E-3</v>
      </c>
      <c r="F20" s="33">
        <f t="shared" ca="1" si="5"/>
        <v>7.8173018084325644E-3</v>
      </c>
      <c r="G20" s="33">
        <f t="shared" ca="1" si="5"/>
        <v>5.4335517919943017E-3</v>
      </c>
      <c r="H20" s="33">
        <f t="shared" ca="1" si="5"/>
        <v>2.6399693450912844E-3</v>
      </c>
      <c r="I20" s="33">
        <f t="shared" ca="1" si="5"/>
        <v>1.1799267240611472E-3</v>
      </c>
      <c r="J20" s="33">
        <f t="shared" ca="1" si="5"/>
        <v>4.3123341426087468E-4</v>
      </c>
      <c r="K20" s="33">
        <f t="shared" ca="1" si="5"/>
        <v>4.4828956745408978E-4</v>
      </c>
      <c r="L20" s="33">
        <f t="shared" ca="1" si="5"/>
        <v>2.0825383510460842E-3</v>
      </c>
      <c r="M20" s="33">
        <f t="shared" ca="1" si="5"/>
        <v>4.920035903960264E-3</v>
      </c>
      <c r="N20" s="33">
        <f t="shared" ca="1" si="5"/>
        <v>8.0908825056517329E-3</v>
      </c>
      <c r="O20" s="33">
        <f t="shared" ca="1" si="5"/>
        <v>1.0606898501642009E-2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0.17469045005580622</v>
      </c>
      <c r="E21" s="33">
        <f t="shared" ca="1" si="6"/>
        <v>0.14504002401804825</v>
      </c>
      <c r="F21" s="33">
        <f t="shared" ca="1" si="6"/>
        <v>0.12182808013141658</v>
      </c>
      <c r="G21" s="33">
        <f t="shared" ca="1" si="6"/>
        <v>8.4678729225885221E-2</v>
      </c>
      <c r="H21" s="33">
        <f t="shared" ca="1" si="6"/>
        <v>4.1142379404020019E-2</v>
      </c>
      <c r="I21" s="33">
        <f t="shared" ca="1" si="6"/>
        <v>1.8388468426926968E-2</v>
      </c>
      <c r="J21" s="33">
        <f t="shared" ca="1" si="6"/>
        <v>6.7205207417279167E-3</v>
      </c>
      <c r="K21" s="33">
        <f t="shared" ca="1" si="6"/>
        <v>6.9863309213624384E-3</v>
      </c>
      <c r="L21" s="33">
        <f t="shared" ca="1" si="6"/>
        <v>3.2455143133185732E-2</v>
      </c>
      <c r="M21" s="33">
        <f t="shared" ca="1" si="6"/>
        <v>7.6675884217562551E-2</v>
      </c>
      <c r="N21" s="33">
        <f t="shared" ca="1" si="6"/>
        <v>0.12609167541275426</v>
      </c>
      <c r="O21" s="33">
        <f t="shared" ca="1" si="6"/>
        <v>0.16530231431130404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0.38721783689831424</v>
      </c>
      <c r="E24" s="32">
        <f ca="1">N19/2+O19+D19+E19+F19/2</f>
        <v>0.18269779984717319</v>
      </c>
      <c r="F24" s="32">
        <f ca="1">N20/2+O20+D20+E20+F20/2</f>
        <v>3.9077029411756489E-2</v>
      </c>
      <c r="G24" s="32">
        <f ca="1">F18/2+G18+H18</f>
        <v>0.1187324320456276</v>
      </c>
      <c r="H24" s="32">
        <f ca="1">F19/2+G19+H19</f>
        <v>5.602054460868406E-2</v>
      </c>
      <c r="I24" s="32">
        <f ca="1">F20/2+G20+H20</f>
        <v>1.1982172041301867E-2</v>
      </c>
      <c r="J24" s="32">
        <f ca="1">I18+J18+K18</f>
        <v>2.0407274357236015E-2</v>
      </c>
      <c r="K24" s="32">
        <f ca="1">I19+J19+K19</f>
        <v>9.6285960270051998E-3</v>
      </c>
      <c r="L24" s="32">
        <f ca="1">I20+J20+K20</f>
        <v>2.0594497057761117E-3</v>
      </c>
      <c r="M24" s="32">
        <f ca="1">L18+M18+N18/2</f>
        <v>0.10947579003215557</v>
      </c>
      <c r="N24" s="32">
        <f ca="1">L19+M19+N19/2</f>
        <v>5.1653059517137639E-2</v>
      </c>
      <c r="O24" s="32">
        <f ca="1">L20+M20+N20/2</f>
        <v>1.1048015507832215E-2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8</v>
      </c>
      <c r="I30" s="17">
        <f ca="1">INDIRECT(ADDRESS(MATCH($H$1,CDD!$A$1:$A$34,0),I$4+1,,,"cDD"))</f>
        <v>27.5</v>
      </c>
      <c r="J30" s="17">
        <f ca="1">INDIRECT(ADDRESS(MATCH($H$1,CDD!$A$1:$A$34,0),J$4+1,,,"cDD"))</f>
        <v>46.25</v>
      </c>
      <c r="K30" s="17">
        <f ca="1">INDIRECT(ADDRESS(MATCH($H$1,CDD!$A$1:$A$34,0),K$4+1,,,"cDD"))</f>
        <v>23</v>
      </c>
      <c r="L30" s="17">
        <f ca="1">INDIRECT(ADDRESS(MATCH($H$1,CDD!$A$1:$A$34,0),L$4+1,,,"cDD"))</f>
        <v>8.25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7.0796460176991149E-2</v>
      </c>
      <c r="I31" s="22">
        <f t="shared" ca="1" si="7"/>
        <v>0.24336283185840707</v>
      </c>
      <c r="J31" s="22">
        <f t="shared" ca="1" si="7"/>
        <v>0.40929203539823011</v>
      </c>
      <c r="K31" s="22">
        <f t="shared" ca="1" si="7"/>
        <v>0.20353982300884957</v>
      </c>
      <c r="L31" s="22">
        <f t="shared" ca="1" si="7"/>
        <v>7.3008849557522126E-2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8.6311014944600508</v>
      </c>
      <c r="E33" s="29">
        <f t="shared" ca="1" si="8"/>
        <v>10.015208439926454</v>
      </c>
      <c r="F33" s="29">
        <f t="shared" ca="1" si="8"/>
        <v>11.639644473891741</v>
      </c>
      <c r="G33" s="29">
        <f t="shared" ca="1" si="8"/>
        <v>13.422874302691406</v>
      </c>
      <c r="H33" s="29">
        <f t="shared" ca="1" si="8"/>
        <v>14.977863149825103</v>
      </c>
      <c r="I33" s="29">
        <f t="shared" ca="1" si="8"/>
        <v>15.790099532623515</v>
      </c>
      <c r="J33" s="29">
        <f t="shared" ca="1" si="8"/>
        <v>15.419402072318933</v>
      </c>
      <c r="K33" s="29">
        <f t="shared" ca="1" si="8"/>
        <v>14.066244425341594</v>
      </c>
      <c r="L33" s="29">
        <f t="shared" ca="1" si="8"/>
        <v>12.330368982495457</v>
      </c>
      <c r="M33" s="29">
        <f t="shared" ca="1" si="8"/>
        <v>10.548374614338336</v>
      </c>
      <c r="N33" s="29">
        <f t="shared" ca="1" si="8"/>
        <v>9.0005480634319444</v>
      </c>
      <c r="O33" s="29">
        <f t="shared" ca="1" si="8"/>
        <v>8.2171561879419581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6.3716814159292035E-2</v>
      </c>
      <c r="I37" s="32">
        <f t="shared" ca="1" si="9"/>
        <v>0.21902654867256638</v>
      </c>
      <c r="J37" s="32">
        <f t="shared" ca="1" si="9"/>
        <v>0.36836283185840712</v>
      </c>
      <c r="K37" s="32">
        <f t="shared" ca="1" si="9"/>
        <v>0.18318584070796462</v>
      </c>
      <c r="L37" s="32">
        <f t="shared" ca="1" si="9"/>
        <v>6.5707964601769919E-2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7.0796460176991132E-3</v>
      </c>
      <c r="I38" s="32">
        <f t="shared" ca="1" si="10"/>
        <v>2.4336283185840701E-2</v>
      </c>
      <c r="J38" s="32">
        <f t="shared" ca="1" si="10"/>
        <v>4.0929203539823003E-2</v>
      </c>
      <c r="K38" s="32">
        <f t="shared" ca="1" si="10"/>
        <v>2.0353982300884952E-2</v>
      </c>
      <c r="L38" s="32">
        <f t="shared" ca="1" si="10"/>
        <v>7.3008849557522114E-3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5.7876106194690261E-2</v>
      </c>
      <c r="I43" s="33">
        <f t="shared" ca="1" si="11"/>
        <v>0.19894911504424778</v>
      </c>
      <c r="J43" s="33">
        <f t="shared" ca="1" si="11"/>
        <v>0.33459623893805313</v>
      </c>
      <c r="K43" s="33">
        <f t="shared" ca="1" si="11"/>
        <v>0.16639380530973452</v>
      </c>
      <c r="L43" s="33">
        <f t="shared" ca="1" si="11"/>
        <v>5.9684734513274343E-2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7.0796460176991132E-3</v>
      </c>
      <c r="I44" s="33">
        <f t="shared" ca="1" si="12"/>
        <v>2.4336283185840701E-2</v>
      </c>
      <c r="J44" s="33">
        <f t="shared" ca="1" si="12"/>
        <v>4.0929203539823003E-2</v>
      </c>
      <c r="K44" s="33">
        <f t="shared" ca="1" si="12"/>
        <v>2.0353982300884952E-2</v>
      </c>
      <c r="L44" s="33">
        <f t="shared" ca="1" si="12"/>
        <v>7.3008849557522114E-3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5.8407079646017705E-3</v>
      </c>
      <c r="I45" s="33">
        <f t="shared" ca="1" si="13"/>
        <v>2.0077433628318587E-2</v>
      </c>
      <c r="J45" s="33">
        <f t="shared" ca="1" si="13"/>
        <v>3.3766592920353986E-2</v>
      </c>
      <c r="K45" s="33">
        <f t="shared" ca="1" si="13"/>
        <v>1.6792035398230092E-2</v>
      </c>
      <c r="L45" s="33">
        <f t="shared" ca="1" si="13"/>
        <v>6.0232300884955764E-3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7.0796460176991149E-2</v>
      </c>
      <c r="I46" s="32">
        <f t="shared" ca="1" si="14"/>
        <v>0.24336283185840707</v>
      </c>
      <c r="J46" s="32">
        <f t="shared" ca="1" si="14"/>
        <v>0.40929203539823011</v>
      </c>
      <c r="K46" s="32">
        <f t="shared" ca="1" si="14"/>
        <v>0.20353982300884957</v>
      </c>
      <c r="L46" s="32">
        <f t="shared" ca="1" si="14"/>
        <v>7.3008849557522126E-2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5.7876106194690261E-2</v>
      </c>
      <c r="H49" s="32">
        <f ca="1">F44/2+G44+H44</f>
        <v>7.0796460176991132E-3</v>
      </c>
      <c r="I49" s="32">
        <f ca="1">F45/2+G45+H45</f>
        <v>5.8407079646017705E-3</v>
      </c>
      <c r="J49" s="32">
        <f ca="1">I43+J43+K43</f>
        <v>0.69993915929203543</v>
      </c>
      <c r="K49" s="32">
        <f ca="1">I44+J44+K44</f>
        <v>8.5619469026548656E-2</v>
      </c>
      <c r="L49" s="32">
        <f ca="1">I45+J45+K45</f>
        <v>7.0636061946902667E-2</v>
      </c>
      <c r="M49" s="32">
        <f ca="1">L43+M43+N43/2</f>
        <v>5.9684734513274343E-2</v>
      </c>
      <c r="N49" s="32">
        <f ca="1">L44+M44+N44/2</f>
        <v>7.3008849557522114E-3</v>
      </c>
      <c r="O49" s="32">
        <f ca="1">L45+M45+N45/2</f>
        <v>6.0232300884955764E-3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624.34</v>
      </c>
      <c r="E56" s="17">
        <f t="shared" ca="1" si="15"/>
        <v>518.37</v>
      </c>
      <c r="F56" s="17">
        <f t="shared" ca="1" si="15"/>
        <v>435.411</v>
      </c>
      <c r="G56" s="17">
        <f t="shared" ca="1" si="15"/>
        <v>302.64</v>
      </c>
      <c r="H56" s="17">
        <f t="shared" ca="1" si="15"/>
        <v>147.042</v>
      </c>
      <c r="I56" s="17">
        <f t="shared" ca="1" si="15"/>
        <v>65.72</v>
      </c>
      <c r="J56" s="17">
        <f t="shared" ca="1" si="15"/>
        <v>24.018999999999998</v>
      </c>
      <c r="K56" s="17">
        <f t="shared" ca="1" si="15"/>
        <v>24.969000000000001</v>
      </c>
      <c r="L56" s="17">
        <f t="shared" ca="1" si="15"/>
        <v>115.994</v>
      </c>
      <c r="M56" s="17">
        <f t="shared" ca="1" si="15"/>
        <v>274.03800000000001</v>
      </c>
      <c r="N56" s="17">
        <f t="shared" ca="1" si="15"/>
        <v>450.649</v>
      </c>
      <c r="O56" s="17">
        <f t="shared" ca="1" si="15"/>
        <v>590.78700000000003</v>
      </c>
    </row>
    <row r="57" spans="1:15" x14ac:dyDescent="0.4">
      <c r="D57" s="50">
        <f t="shared" ref="D57:O57" ca="1" si="16">(D55/SUM($D55:$O55)*(1-$B$56)+$B$56*D56/SUM($D56:$O56))</f>
        <v>9.7036900841704257E-2</v>
      </c>
      <c r="E57" s="50">
        <f t="shared" ca="1" si="16"/>
        <v>9.2589336936040573E-2</v>
      </c>
      <c r="F57" s="50">
        <f t="shared" ca="1" si="16"/>
        <v>8.9107545353045825E-2</v>
      </c>
      <c r="G57" s="50">
        <f t="shared" ca="1" si="16"/>
        <v>8.3535142717216113E-2</v>
      </c>
      <c r="H57" s="50">
        <f t="shared" ca="1" si="16"/>
        <v>7.700469024393633E-2</v>
      </c>
      <c r="I57" s="50">
        <f t="shared" ca="1" si="16"/>
        <v>7.3591603597372379E-2</v>
      </c>
      <c r="J57" s="50">
        <f t="shared" ca="1" si="16"/>
        <v>7.1841411444592523E-2</v>
      </c>
      <c r="K57" s="50">
        <f t="shared" ca="1" si="16"/>
        <v>7.1881282971537702E-2</v>
      </c>
      <c r="L57" s="50">
        <f t="shared" ca="1" si="16"/>
        <v>7.5701604803311187E-2</v>
      </c>
      <c r="M57" s="50">
        <f t="shared" ca="1" si="16"/>
        <v>8.2334715965967711E-2</v>
      </c>
      <c r="N57" s="50">
        <f t="shared" ca="1" si="16"/>
        <v>8.9747084645246472E-2</v>
      </c>
      <c r="O57" s="50">
        <f t="shared" ca="1" si="16"/>
        <v>9.5628680480028941E-2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8.6311014944600508</v>
      </c>
      <c r="E59" s="29">
        <f t="shared" ca="1" si="17"/>
        <v>10.015208439926454</v>
      </c>
      <c r="F59" s="29">
        <f t="shared" ca="1" si="17"/>
        <v>11.639644473891741</v>
      </c>
      <c r="G59" s="29">
        <f t="shared" ca="1" si="17"/>
        <v>13.422874302691406</v>
      </c>
      <c r="H59" s="29">
        <f t="shared" ca="1" si="17"/>
        <v>14.977863149825103</v>
      </c>
      <c r="I59" s="29">
        <f t="shared" ca="1" si="17"/>
        <v>15.790099532623515</v>
      </c>
      <c r="J59" s="29">
        <f t="shared" ca="1" si="17"/>
        <v>15.419402072318933</v>
      </c>
      <c r="K59" s="29">
        <f t="shared" ca="1" si="17"/>
        <v>14.066244425341594</v>
      </c>
      <c r="L59" s="29">
        <f t="shared" ca="1" si="17"/>
        <v>12.330368982495457</v>
      </c>
      <c r="M59" s="29">
        <f t="shared" ca="1" si="17"/>
        <v>10.548374614338336</v>
      </c>
      <c r="N59" s="29">
        <f t="shared" ca="1" si="17"/>
        <v>9.0005480634319444</v>
      </c>
      <c r="O59" s="29">
        <f t="shared" ca="1" si="17"/>
        <v>8.2171561879419581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6.7925830589192979E-2</v>
      </c>
      <c r="E63" s="33">
        <f t="shared" ca="1" si="18"/>
        <v>6.4812535855228393E-2</v>
      </c>
      <c r="F63" s="32">
        <f t="shared" ca="1" si="18"/>
        <v>6.2375281747132076E-2</v>
      </c>
      <c r="G63" s="32">
        <f t="shared" ca="1" si="18"/>
        <v>5.8474599902051276E-2</v>
      </c>
      <c r="H63" s="32">
        <f t="shared" ca="1" si="18"/>
        <v>5.3903283170755427E-2</v>
      </c>
      <c r="I63" s="32">
        <f t="shared" ca="1" si="18"/>
        <v>5.1514122518160663E-2</v>
      </c>
      <c r="J63" s="32">
        <f t="shared" ca="1" si="18"/>
        <v>5.0288988011214765E-2</v>
      </c>
      <c r="K63" s="32">
        <f t="shared" ca="1" si="18"/>
        <v>5.0316898080076389E-2</v>
      </c>
      <c r="L63" s="32">
        <f t="shared" ca="1" si="18"/>
        <v>5.299112336231783E-2</v>
      </c>
      <c r="M63" s="32">
        <f t="shared" ca="1" si="18"/>
        <v>5.7634301176177391E-2</v>
      </c>
      <c r="N63" s="32">
        <f t="shared" ca="1" si="18"/>
        <v>6.2822959251672528E-2</v>
      </c>
      <c r="O63" s="32">
        <f t="shared" ca="1" si="18"/>
        <v>6.6940076336020254E-2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2.9111070252511282E-2</v>
      </c>
      <c r="E64" s="32">
        <f t="shared" ca="1" si="19"/>
        <v>2.7776801080812177E-2</v>
      </c>
      <c r="F64" s="32">
        <f t="shared" ca="1" si="19"/>
        <v>2.6732263605913752E-2</v>
      </c>
      <c r="G64" s="32">
        <f t="shared" ca="1" si="19"/>
        <v>2.5060542815164837E-2</v>
      </c>
      <c r="H64" s="32">
        <f t="shared" ca="1" si="19"/>
        <v>2.3101407073180903E-2</v>
      </c>
      <c r="I64" s="32">
        <f t="shared" ca="1" si="19"/>
        <v>2.2077481079211717E-2</v>
      </c>
      <c r="J64" s="32">
        <f t="shared" ca="1" si="19"/>
        <v>2.1552423433377762E-2</v>
      </c>
      <c r="K64" s="32">
        <f t="shared" ca="1" si="19"/>
        <v>2.1564384891461313E-2</v>
      </c>
      <c r="L64" s="32">
        <f t="shared" ca="1" si="19"/>
        <v>2.2710481440993361E-2</v>
      </c>
      <c r="M64" s="32">
        <f t="shared" ca="1" si="19"/>
        <v>2.4700414789790317E-2</v>
      </c>
      <c r="N64" s="32">
        <f t="shared" ca="1" si="19"/>
        <v>2.6924125393573944E-2</v>
      </c>
      <c r="O64" s="32">
        <f t="shared" ca="1" si="19"/>
        <v>2.8688604144008686E-2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6.1699296118516954E-2</v>
      </c>
      <c r="E69" s="33">
        <f t="shared" ca="1" si="20"/>
        <v>5.8871386735165787E-2</v>
      </c>
      <c r="F69" s="33">
        <f t="shared" ca="1" si="20"/>
        <v>5.6657547586978302E-2</v>
      </c>
      <c r="G69" s="33">
        <f t="shared" ca="1" si="20"/>
        <v>5.3114428244363243E-2</v>
      </c>
      <c r="H69" s="33">
        <f t="shared" ca="1" si="20"/>
        <v>4.8962148880102849E-2</v>
      </c>
      <c r="I69" s="33">
        <f t="shared" ca="1" si="20"/>
        <v>4.6791994620662601E-2</v>
      </c>
      <c r="J69" s="33">
        <f t="shared" ca="1" si="20"/>
        <v>4.5679164110186743E-2</v>
      </c>
      <c r="K69" s="33">
        <f t="shared" ca="1" si="20"/>
        <v>4.5704515756069389E-2</v>
      </c>
      <c r="L69" s="33">
        <f t="shared" ca="1" si="20"/>
        <v>4.8133603720772029E-2</v>
      </c>
      <c r="M69" s="33">
        <f t="shared" ca="1" si="20"/>
        <v>5.2351156901694465E-2</v>
      </c>
      <c r="N69" s="33">
        <f t="shared" ca="1" si="20"/>
        <v>5.7064187986935876E-2</v>
      </c>
      <c r="O69" s="33">
        <f t="shared" ca="1" si="20"/>
        <v>6.0803902671885061E-2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2.9111070252511282E-2</v>
      </c>
      <c r="E70" s="33">
        <f t="shared" ca="1" si="21"/>
        <v>2.7776801080812177E-2</v>
      </c>
      <c r="F70" s="33">
        <f t="shared" ca="1" si="21"/>
        <v>2.6732263605913752E-2</v>
      </c>
      <c r="G70" s="33">
        <f t="shared" ca="1" si="21"/>
        <v>2.5060542815164837E-2</v>
      </c>
      <c r="H70" s="33">
        <f t="shared" ca="1" si="21"/>
        <v>2.3101407073180903E-2</v>
      </c>
      <c r="I70" s="33">
        <f t="shared" ca="1" si="21"/>
        <v>2.2077481079211717E-2</v>
      </c>
      <c r="J70" s="33">
        <f t="shared" ca="1" si="21"/>
        <v>2.1552423433377762E-2</v>
      </c>
      <c r="K70" s="33">
        <f t="shared" ca="1" si="21"/>
        <v>2.1564384891461313E-2</v>
      </c>
      <c r="L70" s="33">
        <f t="shared" ca="1" si="21"/>
        <v>2.2710481440993361E-2</v>
      </c>
      <c r="M70" s="33">
        <f t="shared" ca="1" si="21"/>
        <v>2.4700414789790317E-2</v>
      </c>
      <c r="N70" s="33">
        <f t="shared" ca="1" si="21"/>
        <v>2.6924125393573944E-2</v>
      </c>
      <c r="O70" s="33">
        <f t="shared" ca="1" si="21"/>
        <v>2.8688604144008686E-2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6.2265344706760239E-3</v>
      </c>
      <c r="E71" s="33">
        <f t="shared" ca="1" si="22"/>
        <v>5.9411491200626028E-3</v>
      </c>
      <c r="F71" s="33">
        <f t="shared" ca="1" si="22"/>
        <v>5.7177341601537734E-3</v>
      </c>
      <c r="G71" s="33">
        <f t="shared" ca="1" si="22"/>
        <v>5.3601716576880338E-3</v>
      </c>
      <c r="H71" s="33">
        <f t="shared" ca="1" si="22"/>
        <v>4.9411342906525808E-3</v>
      </c>
      <c r="I71" s="33">
        <f t="shared" ca="1" si="22"/>
        <v>4.7221278974980607E-3</v>
      </c>
      <c r="J71" s="33">
        <f t="shared" ca="1" si="22"/>
        <v>4.6098239010280203E-3</v>
      </c>
      <c r="K71" s="33">
        <f t="shared" ca="1" si="22"/>
        <v>4.6123823240070026E-3</v>
      </c>
      <c r="L71" s="33">
        <f t="shared" ca="1" si="22"/>
        <v>4.857519641545802E-3</v>
      </c>
      <c r="M71" s="33">
        <f t="shared" ca="1" si="22"/>
        <v>5.2831442744829286E-3</v>
      </c>
      <c r="N71" s="33">
        <f t="shared" ca="1" si="22"/>
        <v>5.7587712647366495E-3</v>
      </c>
      <c r="O71" s="33">
        <f t="shared" ca="1" si="22"/>
        <v>6.1361736641351904E-3</v>
      </c>
    </row>
    <row r="72" spans="1:15" x14ac:dyDescent="0.4">
      <c r="D72" s="32">
        <f t="shared" ref="D72:O72" ca="1" si="23">SUM(D69:D71)</f>
        <v>9.7036900841704257E-2</v>
      </c>
      <c r="E72" s="32">
        <f t="shared" ca="1" si="23"/>
        <v>9.2589336936040573E-2</v>
      </c>
      <c r="F72" s="32">
        <f t="shared" ca="1" si="23"/>
        <v>8.9107545353045825E-2</v>
      </c>
      <c r="G72" s="32">
        <f t="shared" ca="1" si="23"/>
        <v>8.3535142717216126E-2</v>
      </c>
      <c r="H72" s="32">
        <f t="shared" ca="1" si="23"/>
        <v>7.7004690243936344E-2</v>
      </c>
      <c r="I72" s="32">
        <f t="shared" ca="1" si="23"/>
        <v>7.3591603597372365E-2</v>
      </c>
      <c r="J72" s="32">
        <f t="shared" ca="1" si="23"/>
        <v>7.1841411444592523E-2</v>
      </c>
      <c r="K72" s="32">
        <f t="shared" ca="1" si="23"/>
        <v>7.1881282971537702E-2</v>
      </c>
      <c r="L72" s="32">
        <f t="shared" ca="1" si="23"/>
        <v>7.5701604803311201E-2</v>
      </c>
      <c r="M72" s="32">
        <f t="shared" ca="1" si="23"/>
        <v>8.2334715965967711E-2</v>
      </c>
      <c r="N72" s="32">
        <f t="shared" ca="1" si="23"/>
        <v>8.9747084645246472E-2</v>
      </c>
      <c r="O72" s="32">
        <f t="shared" ca="1" si="23"/>
        <v>9.5628680480028927E-2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0.23823545331252488</v>
      </c>
      <c r="E75" s="32">
        <f ca="1">N70/2+O70+D70+E70+F70/2</f>
        <v>0.11240466997707599</v>
      </c>
      <c r="F75" s="32">
        <f ca="1">N71/2+O71+D71+E71+F71/2</f>
        <v>2.4042109967319029E-2</v>
      </c>
      <c r="G75" s="32">
        <f ca="1">F69/2+G69+H69</f>
        <v>0.13040535091795524</v>
      </c>
      <c r="H75" s="32">
        <f ca="1">F70/2+G70+H70</f>
        <v>6.1528081691302618E-2</v>
      </c>
      <c r="I75" s="32">
        <f ca="1">F71/2+G71+H71</f>
        <v>1.3160173028417502E-2</v>
      </c>
      <c r="J75" s="32">
        <f ca="1">I69+J69+K69</f>
        <v>0.13817567448691875</v>
      </c>
      <c r="K75" s="32">
        <f ca="1">I70+J70+K70</f>
        <v>6.5194289404050795E-2</v>
      </c>
      <c r="L75" s="32">
        <f ca="1">I71+J71+K71</f>
        <v>1.3944334122533084E-2</v>
      </c>
      <c r="M75" s="32">
        <f ca="1">L69+M69+N69/2</f>
        <v>0.12901685461593443</v>
      </c>
      <c r="N75" s="32">
        <f ca="1">L70+M70+N70/2</f>
        <v>6.087295892757065E-2</v>
      </c>
      <c r="O75" s="32">
        <f ca="1">L71+M71+N71/2</f>
        <v>1.3020049548397054E-2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8.6311014944600508</v>
      </c>
      <c r="E84" s="29">
        <f t="shared" ca="1" si="26"/>
        <v>10.015208439926454</v>
      </c>
      <c r="F84" s="29">
        <f t="shared" ca="1" si="26"/>
        <v>11.639644473891741</v>
      </c>
      <c r="G84" s="29">
        <f t="shared" ca="1" si="26"/>
        <v>13.422874302691406</v>
      </c>
      <c r="H84" s="29">
        <f t="shared" ca="1" si="26"/>
        <v>14.977863149825103</v>
      </c>
      <c r="I84" s="29">
        <f t="shared" ca="1" si="26"/>
        <v>15.790099532623515</v>
      </c>
      <c r="J84" s="29">
        <f t="shared" ca="1" si="26"/>
        <v>15.419402072318933</v>
      </c>
      <c r="K84" s="29">
        <f t="shared" ca="1" si="26"/>
        <v>14.066244425341594</v>
      </c>
      <c r="L84" s="29">
        <f t="shared" ca="1" si="26"/>
        <v>12.330368982495457</v>
      </c>
      <c r="M84" s="29">
        <f t="shared" ca="1" si="26"/>
        <v>10.548374614338336</v>
      </c>
      <c r="N84" s="29">
        <f t="shared" ca="1" si="26"/>
        <v>9.0005480634319444</v>
      </c>
      <c r="O84" s="29">
        <f t="shared" ca="1" si="26"/>
        <v>8.2171561879419581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15.368898505539949</v>
      </c>
      <c r="E106" s="29">
        <f t="shared" ca="1" si="33"/>
        <v>13.984791560073546</v>
      </c>
      <c r="F106" s="29">
        <f t="shared" ca="1" si="33"/>
        <v>12.360355526108259</v>
      </c>
      <c r="G106" s="29">
        <f t="shared" ca="1" si="33"/>
        <v>10.577125697308594</v>
      </c>
      <c r="H106" s="29">
        <f t="shared" ca="1" si="33"/>
        <v>9.0221368501748973</v>
      </c>
      <c r="I106" s="29">
        <f t="shared" ca="1" si="33"/>
        <v>8.2099004673764853</v>
      </c>
      <c r="J106" s="29">
        <f t="shared" ca="1" si="33"/>
        <v>8.5805979276810671</v>
      </c>
      <c r="K106" s="29">
        <f t="shared" ca="1" si="33"/>
        <v>9.9337555746584059</v>
      </c>
      <c r="L106" s="29">
        <f t="shared" ca="1" si="33"/>
        <v>11.669631017504543</v>
      </c>
      <c r="M106" s="29">
        <f t="shared" ca="1" si="33"/>
        <v>13.451625385661664</v>
      </c>
      <c r="N106" s="29">
        <f t="shared" ca="1" si="33"/>
        <v>14.999451936568056</v>
      </c>
      <c r="O106" s="29">
        <f t="shared" ca="1" si="33"/>
        <v>15.782843812058042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0.10677212403471474</v>
      </c>
      <c r="E107" s="29">
        <f t="shared" ca="1" si="34"/>
        <v>9.7156338075468668E-2</v>
      </c>
      <c r="F107" s="29">
        <f t="shared" ca="1" si="34"/>
        <v>8.5870917351108952E-2</v>
      </c>
      <c r="G107" s="29">
        <f t="shared" ca="1" si="34"/>
        <v>7.3482310816010241E-2</v>
      </c>
      <c r="H107" s="29">
        <f t="shared" ca="1" si="34"/>
        <v>6.2679359518042516E-2</v>
      </c>
      <c r="I107" s="29">
        <f t="shared" ca="1" si="34"/>
        <v>5.7036521563299102E-2</v>
      </c>
      <c r="J107" s="29">
        <f t="shared" ca="1" si="34"/>
        <v>5.9611862613064462E-2</v>
      </c>
      <c r="K107" s="29">
        <f t="shared" ca="1" si="34"/>
        <v>6.9012634963113315E-2</v>
      </c>
      <c r="L107" s="29">
        <f t="shared" ca="1" si="34"/>
        <v>8.1072257064565376E-2</v>
      </c>
      <c r="M107" s="29">
        <f t="shared" ca="1" si="34"/>
        <v>9.3452280501993279E-2</v>
      </c>
      <c r="N107" s="29">
        <f t="shared" ca="1" si="34"/>
        <v>0.10420547328402836</v>
      </c>
      <c r="O107" s="29">
        <f t="shared" ca="1" si="34"/>
        <v>0.10964792021459101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8.6311014944600508</v>
      </c>
      <c r="E109" s="29">
        <f t="shared" ca="1" si="35"/>
        <v>10.015208439926454</v>
      </c>
      <c r="F109" s="29">
        <f t="shared" ca="1" si="35"/>
        <v>11.639644473891741</v>
      </c>
      <c r="G109" s="29">
        <f t="shared" ca="1" si="35"/>
        <v>13.422874302691406</v>
      </c>
      <c r="H109" s="29">
        <f t="shared" ca="1" si="35"/>
        <v>14.977863149825103</v>
      </c>
      <c r="I109" s="29">
        <f t="shared" ca="1" si="35"/>
        <v>15.790099532623515</v>
      </c>
      <c r="J109" s="29">
        <f t="shared" ca="1" si="35"/>
        <v>15.419402072318933</v>
      </c>
      <c r="K109" s="29">
        <f t="shared" ca="1" si="35"/>
        <v>14.066244425341594</v>
      </c>
      <c r="L109" s="29">
        <f t="shared" ca="1" si="35"/>
        <v>12.330368982495457</v>
      </c>
      <c r="M109" s="29">
        <f t="shared" ca="1" si="35"/>
        <v>10.548374614338336</v>
      </c>
      <c r="N109" s="29">
        <f t="shared" ca="1" si="35"/>
        <v>9.0005480634319444</v>
      </c>
      <c r="O109" s="29">
        <f t="shared" ca="1" si="35"/>
        <v>8.2171561879419581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2.135442480694295E-2</v>
      </c>
      <c r="E113" s="33">
        <f t="shared" ca="1" si="36"/>
        <v>1.9431267615093735E-2</v>
      </c>
      <c r="F113" s="32">
        <f t="shared" ca="1" si="36"/>
        <v>1.7174183470221791E-2</v>
      </c>
      <c r="G113" s="32">
        <f t="shared" ca="1" si="36"/>
        <v>1.469646216320205E-2</v>
      </c>
      <c r="H113" s="32">
        <f t="shared" ca="1" si="36"/>
        <v>1.2535871903608505E-2</v>
      </c>
      <c r="I113" s="32">
        <f t="shared" ca="1" si="36"/>
        <v>1.1407304312659822E-2</v>
      </c>
      <c r="J113" s="32">
        <f t="shared" ca="1" si="36"/>
        <v>1.1922372522612893E-2</v>
      </c>
      <c r="K113" s="32">
        <f t="shared" ca="1" si="36"/>
        <v>1.3802526992622664E-2</v>
      </c>
      <c r="L113" s="32">
        <f t="shared" ca="1" si="36"/>
        <v>1.6214451412913077E-2</v>
      </c>
      <c r="M113" s="32">
        <f t="shared" ca="1" si="36"/>
        <v>1.8690456100398656E-2</v>
      </c>
      <c r="N113" s="32">
        <f t="shared" ca="1" si="36"/>
        <v>2.0841094656805673E-2</v>
      </c>
      <c r="O113" s="32">
        <f t="shared" ca="1" si="36"/>
        <v>2.1929584042918202E-2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8.5417699227771801E-2</v>
      </c>
      <c r="E114" s="32">
        <f t="shared" ca="1" si="37"/>
        <v>7.772507046037494E-2</v>
      </c>
      <c r="F114" s="32">
        <f t="shared" ca="1" si="37"/>
        <v>6.8696733880887165E-2</v>
      </c>
      <c r="G114" s="32">
        <f t="shared" ca="1" si="37"/>
        <v>5.8785848652808198E-2</v>
      </c>
      <c r="H114" s="32">
        <f t="shared" ca="1" si="37"/>
        <v>5.0143487614434018E-2</v>
      </c>
      <c r="I114" s="32">
        <f t="shared" ca="1" si="37"/>
        <v>4.5629217250639287E-2</v>
      </c>
      <c r="J114" s="32">
        <f t="shared" ca="1" si="37"/>
        <v>4.7689490090451571E-2</v>
      </c>
      <c r="K114" s="32">
        <f t="shared" ca="1" si="37"/>
        <v>5.5210107970490654E-2</v>
      </c>
      <c r="L114" s="32">
        <f t="shared" ca="1" si="37"/>
        <v>6.4857805651652306E-2</v>
      </c>
      <c r="M114" s="32">
        <f t="shared" ca="1" si="37"/>
        <v>7.4761824401594623E-2</v>
      </c>
      <c r="N114" s="32">
        <f t="shared" ca="1" si="37"/>
        <v>8.3364378627222693E-2</v>
      </c>
      <c r="O114" s="32">
        <f t="shared" ca="1" si="37"/>
        <v>8.7718336171672809E-2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1.9396935866306513E-2</v>
      </c>
      <c r="E119" s="33">
        <f t="shared" ca="1" si="38"/>
        <v>1.7650068083710141E-2</v>
      </c>
      <c r="F119" s="33">
        <f t="shared" ca="1" si="38"/>
        <v>1.5599883318784794E-2</v>
      </c>
      <c r="G119" s="33">
        <f t="shared" ca="1" si="38"/>
        <v>1.3349286464908528E-2</v>
      </c>
      <c r="H119" s="33">
        <f t="shared" ca="1" si="38"/>
        <v>1.1386750312444391E-2</v>
      </c>
      <c r="I119" s="33">
        <f t="shared" ca="1" si="38"/>
        <v>1.0361634750666005E-2</v>
      </c>
      <c r="J119" s="33">
        <f t="shared" ca="1" si="38"/>
        <v>1.082948837470671E-2</v>
      </c>
      <c r="K119" s="33">
        <f t="shared" ca="1" si="38"/>
        <v>1.2537295351632253E-2</v>
      </c>
      <c r="L119" s="33">
        <f t="shared" ca="1" si="38"/>
        <v>1.472812670006271E-2</v>
      </c>
      <c r="M119" s="33">
        <f t="shared" ca="1" si="38"/>
        <v>1.6977164291195446E-2</v>
      </c>
      <c r="N119" s="33">
        <f t="shared" ca="1" si="38"/>
        <v>1.8930660979931818E-2</v>
      </c>
      <c r="O119" s="33">
        <f t="shared" ca="1" si="38"/>
        <v>1.9919372172317366E-2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8.5417699227771801E-2</v>
      </c>
      <c r="E120" s="33">
        <f t="shared" ca="1" si="39"/>
        <v>7.772507046037494E-2</v>
      </c>
      <c r="F120" s="33">
        <f t="shared" ca="1" si="39"/>
        <v>6.8696733880887165E-2</v>
      </c>
      <c r="G120" s="33">
        <f t="shared" ca="1" si="39"/>
        <v>5.8785848652808198E-2</v>
      </c>
      <c r="H120" s="33">
        <f t="shared" ca="1" si="39"/>
        <v>5.0143487614434018E-2</v>
      </c>
      <c r="I120" s="33">
        <f t="shared" ca="1" si="39"/>
        <v>4.5629217250639287E-2</v>
      </c>
      <c r="J120" s="33">
        <f t="shared" ca="1" si="39"/>
        <v>4.7689490090451571E-2</v>
      </c>
      <c r="K120" s="33">
        <f t="shared" ca="1" si="39"/>
        <v>5.5210107970490654E-2</v>
      </c>
      <c r="L120" s="33">
        <f t="shared" ca="1" si="39"/>
        <v>6.4857805651652306E-2</v>
      </c>
      <c r="M120" s="33">
        <f t="shared" ca="1" si="39"/>
        <v>7.4761824401594623E-2</v>
      </c>
      <c r="N120" s="33">
        <f t="shared" ca="1" si="39"/>
        <v>8.3364378627222693E-2</v>
      </c>
      <c r="O120" s="33">
        <f t="shared" ca="1" si="39"/>
        <v>8.7718336171672809E-2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1.9574889406364375E-3</v>
      </c>
      <c r="E121" s="33">
        <f t="shared" ca="1" si="40"/>
        <v>1.7811995313835925E-3</v>
      </c>
      <c r="F121" s="33">
        <f t="shared" ca="1" si="40"/>
        <v>1.5743001514369978E-3</v>
      </c>
      <c r="G121" s="33">
        <f t="shared" ca="1" si="40"/>
        <v>1.3471756982935212E-3</v>
      </c>
      <c r="H121" s="33">
        <f t="shared" ca="1" si="40"/>
        <v>1.149121591164113E-3</v>
      </c>
      <c r="I121" s="33">
        <f t="shared" ca="1" si="40"/>
        <v>1.0456695619938171E-3</v>
      </c>
      <c r="J121" s="33">
        <f t="shared" ca="1" si="40"/>
        <v>1.092884147906182E-3</v>
      </c>
      <c r="K121" s="33">
        <f t="shared" ca="1" si="40"/>
        <v>1.2652316409904108E-3</v>
      </c>
      <c r="L121" s="33">
        <f t="shared" ca="1" si="40"/>
        <v>1.4863247128503656E-3</v>
      </c>
      <c r="M121" s="33">
        <f t="shared" ca="1" si="40"/>
        <v>1.7132918092032103E-3</v>
      </c>
      <c r="N121" s="33">
        <f t="shared" ca="1" si="40"/>
        <v>1.9104336768738534E-3</v>
      </c>
      <c r="O121" s="33">
        <f t="shared" ca="1" si="40"/>
        <v>2.0102118706008354E-3</v>
      </c>
    </row>
    <row r="122" spans="1:15" x14ac:dyDescent="0.4">
      <c r="D122" s="32">
        <f t="shared" ref="D122:O122" ca="1" si="41">SUM(D119:D121)</f>
        <v>0.10677212403471475</v>
      </c>
      <c r="E122" s="32">
        <f t="shared" ca="1" si="41"/>
        <v>9.7156338075468668E-2</v>
      </c>
      <c r="F122" s="32">
        <f t="shared" ca="1" si="41"/>
        <v>8.5870917351108966E-2</v>
      </c>
      <c r="G122" s="32">
        <f t="shared" ca="1" si="41"/>
        <v>7.3482310816010254E-2</v>
      </c>
      <c r="H122" s="32">
        <f t="shared" ca="1" si="41"/>
        <v>6.2679359518042516E-2</v>
      </c>
      <c r="I122" s="32">
        <f t="shared" ca="1" si="41"/>
        <v>5.7036521563299108E-2</v>
      </c>
      <c r="J122" s="32">
        <f t="shared" ca="1" si="41"/>
        <v>5.9611862613064462E-2</v>
      </c>
      <c r="K122" s="32">
        <f t="shared" ca="1" si="41"/>
        <v>6.9012634963113315E-2</v>
      </c>
      <c r="L122" s="32">
        <f t="shared" ca="1" si="41"/>
        <v>8.1072257064565376E-2</v>
      </c>
      <c r="M122" s="32">
        <f t="shared" ca="1" si="41"/>
        <v>9.3452280501993279E-2</v>
      </c>
      <c r="N122" s="32">
        <f t="shared" ca="1" si="41"/>
        <v>0.10420547328402836</v>
      </c>
      <c r="O122" s="32">
        <f t="shared" ca="1" si="41"/>
        <v>0.10964792021459101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7.4231648271692319E-2</v>
      </c>
      <c r="E125" s="32">
        <f ca="1">N120/2+O120+D120+E120+F120/2</f>
        <v>0.32689166211387449</v>
      </c>
      <c r="F125" s="32">
        <f ca="1">N121/2+O121+D121+E121+F121/2</f>
        <v>7.4912672567762906E-3</v>
      </c>
      <c r="G125" s="32">
        <f ca="1">F119/2+G119+H119</f>
        <v>3.2535978436745314E-2</v>
      </c>
      <c r="H125" s="32">
        <f ca="1">F120/2+G120+H120</f>
        <v>0.14327770320768579</v>
      </c>
      <c r="I125" s="32">
        <f ca="1">F121/2+G121+H121</f>
        <v>3.2834473651761334E-3</v>
      </c>
      <c r="J125" s="32">
        <f ca="1">I119+J119+K119</f>
        <v>3.3728418477004966E-2</v>
      </c>
      <c r="K125" s="32">
        <f ca="1">I120+J120+K120</f>
        <v>0.14852881531158152</v>
      </c>
      <c r="L125" s="32">
        <f ca="1">I121+J121+K121</f>
        <v>3.4037853508904099E-3</v>
      </c>
      <c r="M125" s="32">
        <f ca="1">L119+M119+N119/2</f>
        <v>4.1170621481224065E-2</v>
      </c>
      <c r="N125" s="32">
        <f ca="1">L120+M120+N120/2</f>
        <v>0.18130181936685827</v>
      </c>
      <c r="O125" s="32">
        <f ca="1">L121+M121+N121/2</f>
        <v>4.1548333604905022E-3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8</v>
      </c>
      <c r="I132" s="29">
        <f t="shared" ca="1" si="43"/>
        <v>27.5</v>
      </c>
      <c r="J132" s="29">
        <f t="shared" ca="1" si="43"/>
        <v>46.25</v>
      </c>
      <c r="K132" s="29">
        <f t="shared" ca="1" si="43"/>
        <v>23</v>
      </c>
      <c r="L132" s="29">
        <f t="shared" ca="1" si="43"/>
        <v>8.25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8.270648967551622E-2</v>
      </c>
      <c r="I133" s="50">
        <f t="shared" ca="1" si="44"/>
        <v>9.1334808259587022E-2</v>
      </c>
      <c r="J133" s="50">
        <f t="shared" ca="1" si="44"/>
        <v>9.9631268436578171E-2</v>
      </c>
      <c r="K133" s="50">
        <f t="shared" ca="1" si="44"/>
        <v>8.9343657817109137E-2</v>
      </c>
      <c r="L133" s="50">
        <f t="shared" ca="1" si="44"/>
        <v>8.2817109144542767E-2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8.6311014944600508</v>
      </c>
      <c r="E135" s="29">
        <f t="shared" ca="1" si="45"/>
        <v>10.015208439926454</v>
      </c>
      <c r="F135" s="29">
        <f t="shared" ca="1" si="45"/>
        <v>11.639644473891741</v>
      </c>
      <c r="G135" s="29">
        <f t="shared" ca="1" si="45"/>
        <v>13.422874302691406</v>
      </c>
      <c r="H135" s="29">
        <f t="shared" ca="1" si="45"/>
        <v>14.977863149825103</v>
      </c>
      <c r="I135" s="29">
        <f t="shared" ca="1" si="45"/>
        <v>15.790099532623515</v>
      </c>
      <c r="J135" s="29">
        <f t="shared" ca="1" si="45"/>
        <v>15.419402072318933</v>
      </c>
      <c r="K135" s="29">
        <f t="shared" ca="1" si="45"/>
        <v>14.066244425341594</v>
      </c>
      <c r="L135" s="29">
        <f t="shared" ca="1" si="45"/>
        <v>12.330368982495457</v>
      </c>
      <c r="M135" s="29">
        <f t="shared" ca="1" si="45"/>
        <v>10.548374614338336</v>
      </c>
      <c r="N135" s="29">
        <f t="shared" ca="1" si="45"/>
        <v>9.0005480634319444</v>
      </c>
      <c r="O135" s="29">
        <f t="shared" ca="1" si="45"/>
        <v>8.2171561879419581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5.7894542772861352E-2</v>
      </c>
      <c r="I139" s="32">
        <f t="shared" ca="1" si="46"/>
        <v>6.3934365781710911E-2</v>
      </c>
      <c r="J139" s="32">
        <f t="shared" ca="1" si="46"/>
        <v>6.9741887905604719E-2</v>
      </c>
      <c r="K139" s="32">
        <f t="shared" ca="1" si="46"/>
        <v>6.2540560471976397E-2</v>
      </c>
      <c r="L139" s="32">
        <f t="shared" ca="1" si="46"/>
        <v>5.7971976401179931E-2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2.4811946902654869E-2</v>
      </c>
      <c r="I140" s="32">
        <f t="shared" ca="1" si="47"/>
        <v>2.7400442477876111E-2</v>
      </c>
      <c r="J140" s="32">
        <f t="shared" ca="1" si="47"/>
        <v>2.9889380530973456E-2</v>
      </c>
      <c r="K140" s="32">
        <f t="shared" ca="1" si="47"/>
        <v>2.6803097345132747E-2</v>
      </c>
      <c r="L140" s="32">
        <f t="shared" ca="1" si="47"/>
        <v>2.4845132743362832E-2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5.2587543018682396E-2</v>
      </c>
      <c r="I145" s="33">
        <f t="shared" ca="1" si="48"/>
        <v>5.807371558505408E-2</v>
      </c>
      <c r="J145" s="33">
        <f t="shared" ca="1" si="48"/>
        <v>6.3348881514257618E-2</v>
      </c>
      <c r="K145" s="33">
        <f t="shared" ca="1" si="48"/>
        <v>5.6807675762045227E-2</v>
      </c>
      <c r="L145" s="33">
        <f t="shared" ca="1" si="48"/>
        <v>5.2657878564405104E-2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2.4811946902654869E-2</v>
      </c>
      <c r="I146" s="33">
        <f t="shared" ca="1" si="49"/>
        <v>2.7400442477876111E-2</v>
      </c>
      <c r="J146" s="33">
        <f t="shared" ca="1" si="49"/>
        <v>2.9889380530973456E-2</v>
      </c>
      <c r="K146" s="33">
        <f t="shared" ca="1" si="49"/>
        <v>2.6803097345132747E-2</v>
      </c>
      <c r="L146" s="33">
        <f t="shared" ca="1" si="49"/>
        <v>2.4845132743362832E-2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5.3069997541789577E-3</v>
      </c>
      <c r="I147" s="33">
        <f t="shared" ca="1" si="50"/>
        <v>5.8606501966568343E-3</v>
      </c>
      <c r="J147" s="33">
        <f t="shared" ca="1" si="50"/>
        <v>6.3930063913470994E-3</v>
      </c>
      <c r="K147" s="33">
        <f t="shared" ca="1" si="50"/>
        <v>5.7328847099311709E-3</v>
      </c>
      <c r="L147" s="33">
        <f t="shared" ca="1" si="50"/>
        <v>5.3140978367748268E-3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8.2706489675516234E-2</v>
      </c>
      <c r="I148" s="32">
        <f t="shared" ca="1" si="51"/>
        <v>9.1334808259587022E-2</v>
      </c>
      <c r="J148" s="32">
        <f t="shared" ca="1" si="51"/>
        <v>9.9631268436578171E-2</v>
      </c>
      <c r="K148" s="32">
        <f t="shared" ca="1" si="51"/>
        <v>8.9343657817109151E-2</v>
      </c>
      <c r="L148" s="32">
        <f t="shared" ca="1" si="51"/>
        <v>8.2817109144542767E-2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0.12809275135201573</v>
      </c>
      <c r="H151" s="32">
        <f ca="1">F146/2+G146+H146</f>
        <v>6.0436946902654873E-2</v>
      </c>
      <c r="I151" s="32">
        <f ca="1">F147/2+G147+H147</f>
        <v>1.2926791420845622E-2</v>
      </c>
      <c r="J151" s="32">
        <f ca="1">I145+J145+K145</f>
        <v>0.17823027286135693</v>
      </c>
      <c r="K151" s="32">
        <f ca="1">I146+J146+K146</f>
        <v>8.4092920353982303E-2</v>
      </c>
      <c r="L151" s="32">
        <f ca="1">I147+J147+K147</f>
        <v>1.7986541297935105E-2</v>
      </c>
      <c r="M151" s="32">
        <f ca="1">L145+M145+N145/2</f>
        <v>0.12816308689773842</v>
      </c>
      <c r="N151" s="32">
        <f ca="1">L146+M146+N146/2</f>
        <v>6.0470132743362839E-2</v>
      </c>
      <c r="O151" s="32">
        <f ca="1">L147+M147+N147/2</f>
        <v>1.2933889503441494E-2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8.6311014944600508</v>
      </c>
      <c r="E160" s="29">
        <f t="shared" ca="1" si="54"/>
        <v>10.015208439926454</v>
      </c>
      <c r="F160" s="29">
        <f t="shared" ca="1" si="54"/>
        <v>11.639644473891741</v>
      </c>
      <c r="G160" s="29">
        <f t="shared" ca="1" si="54"/>
        <v>13.422874302691406</v>
      </c>
      <c r="H160" s="29">
        <f t="shared" ca="1" si="54"/>
        <v>14.977863149825103</v>
      </c>
      <c r="I160" s="29">
        <f t="shared" ca="1" si="54"/>
        <v>15.790099532623515</v>
      </c>
      <c r="J160" s="29">
        <f t="shared" ca="1" si="54"/>
        <v>15.419402072318933</v>
      </c>
      <c r="K160" s="29">
        <f t="shared" ca="1" si="54"/>
        <v>14.066244425341594</v>
      </c>
      <c r="L160" s="29">
        <f t="shared" ca="1" si="54"/>
        <v>12.330368982495457</v>
      </c>
      <c r="M160" s="29">
        <f t="shared" ca="1" si="54"/>
        <v>10.548374614338336</v>
      </c>
      <c r="N160" s="29">
        <f t="shared" ca="1" si="54"/>
        <v>9.0005480634319444</v>
      </c>
      <c r="O160" s="29">
        <f t="shared" ca="1" si="54"/>
        <v>8.2171561879419581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624.34</v>
      </c>
      <c r="E182" s="29">
        <f t="shared" ca="1" si="61"/>
        <v>518.37</v>
      </c>
      <c r="F182" s="29">
        <f t="shared" ca="1" si="61"/>
        <v>435.411</v>
      </c>
      <c r="G182" s="29">
        <f t="shared" ca="1" si="61"/>
        <v>302.64</v>
      </c>
      <c r="H182" s="29">
        <f t="shared" ca="1" si="61"/>
        <v>147.042</v>
      </c>
      <c r="I182" s="29">
        <f t="shared" ca="1" si="61"/>
        <v>65.72</v>
      </c>
      <c r="J182" s="29">
        <f t="shared" ca="1" si="61"/>
        <v>24.018999999999998</v>
      </c>
      <c r="K182" s="29">
        <f t="shared" ca="1" si="61"/>
        <v>24.969000000000001</v>
      </c>
      <c r="L182" s="29">
        <f t="shared" ca="1" si="61"/>
        <v>115.994</v>
      </c>
      <c r="M182" s="29">
        <f t="shared" ca="1" si="61"/>
        <v>274.03800000000001</v>
      </c>
      <c r="N182" s="29">
        <f t="shared" ca="1" si="61"/>
        <v>450.649</v>
      </c>
      <c r="O182" s="29">
        <f t="shared" ca="1" si="61"/>
        <v>590.78700000000003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0.17469045005580619</v>
      </c>
      <c r="E183" s="29">
        <f t="shared" ca="1" si="62"/>
        <v>0.14504002401804825</v>
      </c>
      <c r="F183" s="29">
        <f t="shared" ca="1" si="62"/>
        <v>0.12182808013141658</v>
      </c>
      <c r="G183" s="29">
        <f t="shared" ca="1" si="62"/>
        <v>8.4678729225885221E-2</v>
      </c>
      <c r="H183" s="29">
        <f t="shared" ca="1" si="62"/>
        <v>4.1142379404020012E-2</v>
      </c>
      <c r="I183" s="29">
        <f t="shared" ca="1" si="62"/>
        <v>1.8388468426926968E-2</v>
      </c>
      <c r="J183" s="29">
        <f t="shared" ca="1" si="62"/>
        <v>6.7205207417279176E-3</v>
      </c>
      <c r="K183" s="29">
        <f t="shared" ca="1" si="62"/>
        <v>6.9863309213624384E-3</v>
      </c>
      <c r="L183" s="29">
        <f t="shared" ca="1" si="62"/>
        <v>3.2455143133185732E-2</v>
      </c>
      <c r="M183" s="29">
        <f t="shared" ca="1" si="62"/>
        <v>7.6675884217562565E-2</v>
      </c>
      <c r="N183" s="29">
        <f t="shared" ca="1" si="62"/>
        <v>0.12609167541275426</v>
      </c>
      <c r="O183" s="29">
        <f t="shared" ca="1" si="62"/>
        <v>0.16530231431130404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8.6311014944600508</v>
      </c>
      <c r="E185" s="29">
        <f t="shared" ca="1" si="63"/>
        <v>10.015208439926454</v>
      </c>
      <c r="F185" s="29">
        <f t="shared" ca="1" si="63"/>
        <v>11.639644473891741</v>
      </c>
      <c r="G185" s="29">
        <f t="shared" ca="1" si="63"/>
        <v>13.422874302691406</v>
      </c>
      <c r="H185" s="29">
        <f t="shared" ca="1" si="63"/>
        <v>14.977863149825103</v>
      </c>
      <c r="I185" s="29">
        <f t="shared" ca="1" si="63"/>
        <v>15.790099532623515</v>
      </c>
      <c r="J185" s="29">
        <f t="shared" ca="1" si="63"/>
        <v>15.419402072318933</v>
      </c>
      <c r="K185" s="29">
        <f t="shared" ca="1" si="63"/>
        <v>14.066244425341594</v>
      </c>
      <c r="L185" s="29">
        <f t="shared" ca="1" si="63"/>
        <v>12.330368982495457</v>
      </c>
      <c r="M185" s="29">
        <f t="shared" ca="1" si="63"/>
        <v>10.548374614338336</v>
      </c>
      <c r="N185" s="29">
        <f t="shared" ca="1" si="63"/>
        <v>9.0005480634319444</v>
      </c>
      <c r="O185" s="29">
        <f t="shared" ca="1" si="63"/>
        <v>8.2171561879419581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0.13975236004464495</v>
      </c>
      <c r="E189" s="33">
        <f t="shared" ca="1" si="64"/>
        <v>0.11603201921443861</v>
      </c>
      <c r="F189" s="32">
        <f t="shared" ca="1" si="64"/>
        <v>9.7462464105133262E-2</v>
      </c>
      <c r="G189" s="32">
        <f t="shared" ca="1" si="64"/>
        <v>6.774298338070818E-2</v>
      </c>
      <c r="H189" s="32">
        <f t="shared" ca="1" si="64"/>
        <v>3.2913903523216013E-2</v>
      </c>
      <c r="I189" s="32">
        <f t="shared" ca="1" si="64"/>
        <v>1.4710774741541574E-2</v>
      </c>
      <c r="J189" s="32">
        <f t="shared" ca="1" si="64"/>
        <v>5.3764165933823348E-3</v>
      </c>
      <c r="K189" s="32">
        <f t="shared" ca="1" si="64"/>
        <v>5.5890647370899511E-3</v>
      </c>
      <c r="L189" s="32">
        <f t="shared" ca="1" si="64"/>
        <v>2.5964114506548588E-2</v>
      </c>
      <c r="M189" s="32">
        <f t="shared" ca="1" si="64"/>
        <v>6.1340707374050056E-2</v>
      </c>
      <c r="N189" s="32">
        <f t="shared" ca="1" si="64"/>
        <v>0.10087334033020341</v>
      </c>
      <c r="O189" s="32">
        <f t="shared" ca="1" si="64"/>
        <v>0.13224185144904324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3.493809001116123E-2</v>
      </c>
      <c r="E190" s="32">
        <f t="shared" ca="1" si="65"/>
        <v>2.9008004803609645E-2</v>
      </c>
      <c r="F190" s="32">
        <f t="shared" ca="1" si="65"/>
        <v>2.4365616026283309E-2</v>
      </c>
      <c r="G190" s="32">
        <f t="shared" ca="1" si="65"/>
        <v>1.6935745845177042E-2</v>
      </c>
      <c r="H190" s="32">
        <f t="shared" ca="1" si="65"/>
        <v>8.2284758808039999E-3</v>
      </c>
      <c r="I190" s="32">
        <f t="shared" ca="1" si="65"/>
        <v>3.6776936853853926E-3</v>
      </c>
      <c r="J190" s="32">
        <f t="shared" ca="1" si="65"/>
        <v>1.3441041483455833E-3</v>
      </c>
      <c r="K190" s="32">
        <f t="shared" ca="1" si="65"/>
        <v>1.3972661842724873E-3</v>
      </c>
      <c r="L190" s="32">
        <f t="shared" ca="1" si="65"/>
        <v>6.4910286266371452E-3</v>
      </c>
      <c r="M190" s="32">
        <f t="shared" ca="1" si="65"/>
        <v>1.5335176843512509E-2</v>
      </c>
      <c r="N190" s="32">
        <f t="shared" ca="1" si="65"/>
        <v>2.5218335082550846E-2</v>
      </c>
      <c r="O190" s="32">
        <f t="shared" ca="1" si="65"/>
        <v>3.3060462862260803E-2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0.12694172704055248</v>
      </c>
      <c r="E195" s="33">
        <f t="shared" ca="1" si="66"/>
        <v>0.1053957507864484</v>
      </c>
      <c r="F195" s="33">
        <f t="shared" ca="1" si="66"/>
        <v>8.8528404895496043E-2</v>
      </c>
      <c r="G195" s="33">
        <f t="shared" ca="1" si="66"/>
        <v>6.1533209904143266E-2</v>
      </c>
      <c r="H195" s="33">
        <f t="shared" ca="1" si="66"/>
        <v>2.9896795700254546E-2</v>
      </c>
      <c r="I195" s="33">
        <f t="shared" ca="1" si="66"/>
        <v>1.3362287056900263E-2</v>
      </c>
      <c r="J195" s="33">
        <f t="shared" ca="1" si="66"/>
        <v>4.8835784056556206E-3</v>
      </c>
      <c r="K195" s="33">
        <f t="shared" ca="1" si="66"/>
        <v>5.0767338028567055E-3</v>
      </c>
      <c r="L195" s="33">
        <f t="shared" ca="1" si="66"/>
        <v>2.3584070676781633E-2</v>
      </c>
      <c r="M195" s="33">
        <f t="shared" ca="1" si="66"/>
        <v>5.5717809198095464E-2</v>
      </c>
      <c r="N195" s="33">
        <f t="shared" ca="1" si="66"/>
        <v>9.1626617466601432E-2</v>
      </c>
      <c r="O195" s="33">
        <f t="shared" ca="1" si="66"/>
        <v>0.12011968173288094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3.493809001116123E-2</v>
      </c>
      <c r="E196" s="33">
        <f t="shared" ca="1" si="67"/>
        <v>2.9008004803609645E-2</v>
      </c>
      <c r="F196" s="33">
        <f t="shared" ca="1" si="67"/>
        <v>2.4365616026283309E-2</v>
      </c>
      <c r="G196" s="33">
        <f t="shared" ca="1" si="67"/>
        <v>1.6935745845177042E-2</v>
      </c>
      <c r="H196" s="33">
        <f t="shared" ca="1" si="67"/>
        <v>8.2284758808039999E-3</v>
      </c>
      <c r="I196" s="33">
        <f t="shared" ca="1" si="67"/>
        <v>3.6776936853853926E-3</v>
      </c>
      <c r="J196" s="33">
        <f t="shared" ca="1" si="67"/>
        <v>1.3441041483455833E-3</v>
      </c>
      <c r="K196" s="33">
        <f t="shared" ca="1" si="67"/>
        <v>1.3972661842724873E-3</v>
      </c>
      <c r="L196" s="33">
        <f t="shared" ca="1" si="67"/>
        <v>6.4910286266371452E-3</v>
      </c>
      <c r="M196" s="33">
        <f t="shared" ca="1" si="67"/>
        <v>1.5335176843512509E-2</v>
      </c>
      <c r="N196" s="33">
        <f t="shared" ca="1" si="67"/>
        <v>2.5218335082550846E-2</v>
      </c>
      <c r="O196" s="33">
        <f t="shared" ca="1" si="67"/>
        <v>3.3060462862260803E-2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1.2810633004092456E-2</v>
      </c>
      <c r="E197" s="33">
        <f t="shared" ca="1" si="68"/>
        <v>1.0636268427990207E-2</v>
      </c>
      <c r="F197" s="33">
        <f t="shared" ca="1" si="68"/>
        <v>8.9340592096372167E-3</v>
      </c>
      <c r="G197" s="33">
        <f t="shared" ca="1" si="68"/>
        <v>6.2097734765649169E-3</v>
      </c>
      <c r="H197" s="33">
        <f t="shared" ca="1" si="68"/>
        <v>3.0171078229614683E-3</v>
      </c>
      <c r="I197" s="33">
        <f t="shared" ca="1" si="68"/>
        <v>1.3484876846413111E-3</v>
      </c>
      <c r="J197" s="33">
        <f t="shared" ca="1" si="68"/>
        <v>4.9283818772671406E-4</v>
      </c>
      <c r="K197" s="33">
        <f t="shared" ca="1" si="68"/>
        <v>5.1233093423324553E-4</v>
      </c>
      <c r="L197" s="33">
        <f t="shared" ca="1" si="68"/>
        <v>2.380043829766954E-3</v>
      </c>
      <c r="M197" s="33">
        <f t="shared" ca="1" si="68"/>
        <v>5.6228981759545889E-3</v>
      </c>
      <c r="N197" s="33">
        <f t="shared" ca="1" si="68"/>
        <v>9.2467228636019805E-3</v>
      </c>
      <c r="O197" s="33">
        <f t="shared" ca="1" si="68"/>
        <v>1.2122169716162298E-2</v>
      </c>
    </row>
    <row r="198" spans="1:15" x14ac:dyDescent="0.4">
      <c r="D198" s="32">
        <f t="shared" ref="D198:O198" ca="1" si="69">SUM(D195:D197)</f>
        <v>0.17469045005580619</v>
      </c>
      <c r="E198" s="32">
        <f t="shared" ca="1" si="69"/>
        <v>0.14504002401804825</v>
      </c>
      <c r="F198" s="32">
        <f t="shared" ca="1" si="69"/>
        <v>0.12182808013141658</v>
      </c>
      <c r="G198" s="32">
        <f t="shared" ca="1" si="69"/>
        <v>8.4678729225885221E-2</v>
      </c>
      <c r="H198" s="32">
        <f t="shared" ca="1" si="69"/>
        <v>4.1142379404020012E-2</v>
      </c>
      <c r="I198" s="32">
        <f t="shared" ca="1" si="69"/>
        <v>1.8388468426926968E-2</v>
      </c>
      <c r="J198" s="32">
        <f t="shared" ca="1" si="69"/>
        <v>6.7205207417279185E-3</v>
      </c>
      <c r="K198" s="32">
        <f t="shared" ca="1" si="69"/>
        <v>6.9863309213624384E-3</v>
      </c>
      <c r="L198" s="32">
        <f t="shared" ca="1" si="69"/>
        <v>3.2455143133185732E-2</v>
      </c>
      <c r="M198" s="32">
        <f t="shared" ca="1" si="69"/>
        <v>7.6675884217562565E-2</v>
      </c>
      <c r="N198" s="32">
        <f t="shared" ca="1" si="69"/>
        <v>0.12609167541275426</v>
      </c>
      <c r="O198" s="32">
        <f t="shared" ca="1" si="69"/>
        <v>0.16530231431130404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0.44253467074093056</v>
      </c>
      <c r="E201" s="32">
        <f ca="1">N196/2+O196+D196+E196+F196/2</f>
        <v>0.12179853323144876</v>
      </c>
      <c r="F201" s="32">
        <f ca="1">N197/2+O197+D197+E197+F197/2</f>
        <v>4.4659462184864565E-2</v>
      </c>
      <c r="G201" s="32">
        <f ca="1">F195/2+G195+H195</f>
        <v>0.13569420805214583</v>
      </c>
      <c r="H201" s="32">
        <f ca="1">F196/2+G196+H196</f>
        <v>3.7347029739122697E-2</v>
      </c>
      <c r="I201" s="32">
        <f ca="1">F197/2+G197+H197</f>
        <v>1.3693910904344993E-2</v>
      </c>
      <c r="J201" s="32">
        <f ca="1">I195+J195+K195</f>
        <v>2.3322599265412587E-2</v>
      </c>
      <c r="K201" s="32">
        <f ca="1">I196+J196+K196</f>
        <v>6.4190640180034637E-3</v>
      </c>
      <c r="L201" s="32">
        <f ca="1">I197+J197+K197</f>
        <v>2.3536568066012706E-3</v>
      </c>
      <c r="M201" s="32">
        <f ca="1">L195+M195+N195/2</f>
        <v>0.1251151886081778</v>
      </c>
      <c r="N201" s="32">
        <f ca="1">L196+M196+N196/2</f>
        <v>3.4435373011425074E-2</v>
      </c>
      <c r="O201" s="32">
        <f ca="1">L197+M197+N197/2</f>
        <v>1.2626303437522534E-2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8</v>
      </c>
      <c r="I207" s="29">
        <f t="shared" ca="1" si="70"/>
        <v>27.5</v>
      </c>
      <c r="J207" s="29">
        <f t="shared" ca="1" si="70"/>
        <v>46.25</v>
      </c>
      <c r="K207" s="29">
        <f t="shared" ca="1" si="70"/>
        <v>23</v>
      </c>
      <c r="L207" s="29">
        <f t="shared" ca="1" si="70"/>
        <v>8.25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7.0796460176991149E-2</v>
      </c>
      <c r="I208" s="29">
        <f t="shared" ca="1" si="71"/>
        <v>0.24336283185840707</v>
      </c>
      <c r="J208" s="29">
        <f t="shared" ca="1" si="71"/>
        <v>0.40929203539823011</v>
      </c>
      <c r="K208" s="29">
        <f t="shared" ca="1" si="71"/>
        <v>0.20353982300884957</v>
      </c>
      <c r="L208" s="29">
        <f t="shared" ca="1" si="71"/>
        <v>7.3008849557522126E-2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8.6311014944600508</v>
      </c>
      <c r="E210" s="29">
        <f t="shared" ca="1" si="72"/>
        <v>10.015208439926454</v>
      </c>
      <c r="F210" s="29">
        <f t="shared" ca="1" si="72"/>
        <v>11.639644473891741</v>
      </c>
      <c r="G210" s="29">
        <f t="shared" ca="1" si="72"/>
        <v>13.422874302691406</v>
      </c>
      <c r="H210" s="29">
        <f t="shared" ca="1" si="72"/>
        <v>14.977863149825103</v>
      </c>
      <c r="I210" s="29">
        <f t="shared" ca="1" si="72"/>
        <v>15.790099532623515</v>
      </c>
      <c r="J210" s="29">
        <f t="shared" ca="1" si="72"/>
        <v>15.419402072318933</v>
      </c>
      <c r="K210" s="29">
        <f t="shared" ca="1" si="72"/>
        <v>14.066244425341594</v>
      </c>
      <c r="L210" s="29">
        <f t="shared" ca="1" si="72"/>
        <v>12.330368982495457</v>
      </c>
      <c r="M210" s="29">
        <f t="shared" ca="1" si="72"/>
        <v>10.548374614338336</v>
      </c>
      <c r="N210" s="29">
        <f t="shared" ca="1" si="72"/>
        <v>9.0005480634319444</v>
      </c>
      <c r="O210" s="29">
        <f t="shared" ca="1" si="72"/>
        <v>8.2171561879419581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6.3716814159292035E-2</v>
      </c>
      <c r="I214" s="32">
        <f t="shared" ca="1" si="73"/>
        <v>0.21902654867256638</v>
      </c>
      <c r="J214" s="32">
        <f t="shared" ca="1" si="73"/>
        <v>0.36836283185840712</v>
      </c>
      <c r="K214" s="32">
        <f t="shared" ca="1" si="73"/>
        <v>0.18318584070796462</v>
      </c>
      <c r="L214" s="32">
        <f t="shared" ca="1" si="73"/>
        <v>6.5707964601769919E-2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7.0796460176991132E-3</v>
      </c>
      <c r="I215" s="32">
        <f t="shared" ca="1" si="74"/>
        <v>2.4336283185840701E-2</v>
      </c>
      <c r="J215" s="32">
        <f t="shared" ca="1" si="74"/>
        <v>4.0929203539823003E-2</v>
      </c>
      <c r="K215" s="32">
        <f t="shared" ca="1" si="74"/>
        <v>2.0353982300884952E-2</v>
      </c>
      <c r="L215" s="32">
        <f t="shared" ca="1" si="74"/>
        <v>7.3008849557522114E-3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5.7610619469026549E-2</v>
      </c>
      <c r="I220" s="33">
        <f t="shared" ca="1" si="75"/>
        <v>0.19803650442477877</v>
      </c>
      <c r="J220" s="33">
        <f t="shared" ca="1" si="75"/>
        <v>0.3330613938053098</v>
      </c>
      <c r="K220" s="33">
        <f t="shared" ca="1" si="75"/>
        <v>0.16563053097345135</v>
      </c>
      <c r="L220" s="33">
        <f t="shared" ca="1" si="75"/>
        <v>5.9410951327433639E-2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7.0796460176991132E-3</v>
      </c>
      <c r="I221" s="33">
        <f t="shared" ca="1" si="76"/>
        <v>2.4336283185840701E-2</v>
      </c>
      <c r="J221" s="33">
        <f t="shared" ca="1" si="76"/>
        <v>4.0929203539823003E-2</v>
      </c>
      <c r="K221" s="33">
        <f t="shared" ca="1" si="76"/>
        <v>2.0353982300884952E-2</v>
      </c>
      <c r="L221" s="33">
        <f t="shared" ca="1" si="76"/>
        <v>7.3008849557522114E-3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6.1061946902654859E-3</v>
      </c>
      <c r="I222" s="33">
        <f t="shared" ca="1" si="77"/>
        <v>2.0990044247787609E-2</v>
      </c>
      <c r="J222" s="33">
        <f t="shared" ca="1" si="77"/>
        <v>3.5301438053097343E-2</v>
      </c>
      <c r="K222" s="33">
        <f t="shared" ca="1" si="77"/>
        <v>1.7555309734513275E-2</v>
      </c>
      <c r="L222" s="33">
        <f t="shared" ca="1" si="77"/>
        <v>6.2970132743362835E-3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7.0796460176991149E-2</v>
      </c>
      <c r="I223" s="32">
        <f t="shared" ca="1" si="78"/>
        <v>0.24336283185840707</v>
      </c>
      <c r="J223" s="32">
        <f t="shared" ca="1" si="78"/>
        <v>0.40929203539823011</v>
      </c>
      <c r="K223" s="32">
        <f t="shared" ca="1" si="78"/>
        <v>0.20353982300884957</v>
      </c>
      <c r="L223" s="32">
        <f t="shared" ca="1" si="78"/>
        <v>7.3008849557522126E-2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5.7610619469026549E-2</v>
      </c>
      <c r="H226" s="32">
        <f ca="1">F221/2+G221+H221</f>
        <v>7.0796460176991132E-3</v>
      </c>
      <c r="I226" s="32">
        <f ca="1">F222/2+G222+H222</f>
        <v>6.1061946902654859E-3</v>
      </c>
      <c r="J226" s="32">
        <f ca="1">I220+J220+K220</f>
        <v>0.69672842920353995</v>
      </c>
      <c r="K226" s="32">
        <f ca="1">I221+J221+K221</f>
        <v>8.5619469026548656E-2</v>
      </c>
      <c r="L226" s="32">
        <f ca="1">I222+J222+K222</f>
        <v>7.3846792035398234E-2</v>
      </c>
      <c r="M226" s="32">
        <f ca="1">L220+M220+N220/2</f>
        <v>5.9410951327433639E-2</v>
      </c>
      <c r="N226" s="32">
        <f ca="1">L221+M221+N221/2</f>
        <v>7.3008849557522114E-3</v>
      </c>
      <c r="O226" s="32">
        <f ca="1">L222+M222+N222/2</f>
        <v>6.2970132743362835E-3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624.34</v>
      </c>
      <c r="E233" s="29">
        <f t="shared" ca="1" si="80"/>
        <v>518.37</v>
      </c>
      <c r="F233" s="29">
        <f t="shared" ca="1" si="80"/>
        <v>435.411</v>
      </c>
      <c r="G233" s="29">
        <f t="shared" ca="1" si="80"/>
        <v>302.64</v>
      </c>
      <c r="H233" s="29">
        <f t="shared" ca="1" si="80"/>
        <v>147.042</v>
      </c>
      <c r="I233" s="29">
        <f t="shared" ca="1" si="80"/>
        <v>65.72</v>
      </c>
      <c r="J233" s="29">
        <f t="shared" ca="1" si="80"/>
        <v>24.018999999999998</v>
      </c>
      <c r="K233" s="29">
        <f t="shared" ca="1" si="80"/>
        <v>24.969000000000001</v>
      </c>
      <c r="L233" s="29">
        <f t="shared" ca="1" si="80"/>
        <v>115.994</v>
      </c>
      <c r="M233" s="29">
        <f t="shared" ca="1" si="80"/>
        <v>274.03800000000001</v>
      </c>
      <c r="N233" s="29">
        <f t="shared" ca="1" si="80"/>
        <v>450.649</v>
      </c>
      <c r="O233" s="29">
        <f t="shared" ca="1" si="80"/>
        <v>590.78700000000003</v>
      </c>
    </row>
    <row r="234" spans="1:15" x14ac:dyDescent="0.4">
      <c r="D234" s="50">
        <f t="shared" ref="D234:O234" ca="1" si="81">D232/SUM($D232:$O232)*(1-$B$233)+D233/SUM($D$233:$O$233)*$B$233</f>
        <v>9.2469045005580619E-2</v>
      </c>
      <c r="E234" s="50">
        <f t="shared" ca="1" si="81"/>
        <v>8.9504002401804825E-2</v>
      </c>
      <c r="F234" s="50">
        <f t="shared" ca="1" si="81"/>
        <v>8.7182808013141655E-2</v>
      </c>
      <c r="G234" s="50">
        <f t="shared" ca="1" si="81"/>
        <v>8.3467872922588518E-2</v>
      </c>
      <c r="H234" s="50">
        <f t="shared" ca="1" si="81"/>
        <v>7.9114237940401996E-2</v>
      </c>
      <c r="I234" s="50">
        <f t="shared" ca="1" si="81"/>
        <v>7.6838846842692696E-2</v>
      </c>
      <c r="J234" s="50">
        <f t="shared" ca="1" si="81"/>
        <v>7.5672052074172783E-2</v>
      </c>
      <c r="K234" s="50">
        <f t="shared" ca="1" si="81"/>
        <v>7.5698633092136244E-2</v>
      </c>
      <c r="L234" s="50">
        <f t="shared" ca="1" si="81"/>
        <v>7.8245514313318568E-2</v>
      </c>
      <c r="M234" s="50">
        <f t="shared" ca="1" si="81"/>
        <v>8.2667588421756255E-2</v>
      </c>
      <c r="N234" s="50">
        <f t="shared" ca="1" si="81"/>
        <v>8.7609167541275429E-2</v>
      </c>
      <c r="O234" s="50">
        <f t="shared" ca="1" si="81"/>
        <v>9.1530231431130399E-2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8.6311014944600508</v>
      </c>
      <c r="E236" s="29">
        <f t="shared" ca="1" si="82"/>
        <v>10.015208439926454</v>
      </c>
      <c r="F236" s="29">
        <f t="shared" ca="1" si="82"/>
        <v>11.639644473891741</v>
      </c>
      <c r="G236" s="29">
        <f t="shared" ca="1" si="82"/>
        <v>13.422874302691406</v>
      </c>
      <c r="H236" s="29">
        <f t="shared" ca="1" si="82"/>
        <v>14.977863149825103</v>
      </c>
      <c r="I236" s="29">
        <f t="shared" ca="1" si="82"/>
        <v>15.790099532623515</v>
      </c>
      <c r="J236" s="29">
        <f t="shared" ca="1" si="82"/>
        <v>15.419402072318933</v>
      </c>
      <c r="K236" s="29">
        <f t="shared" ca="1" si="82"/>
        <v>14.066244425341594</v>
      </c>
      <c r="L236" s="29">
        <f t="shared" ca="1" si="82"/>
        <v>12.330368982495457</v>
      </c>
      <c r="M236" s="29">
        <f t="shared" ca="1" si="82"/>
        <v>10.548374614338336</v>
      </c>
      <c r="N236" s="29">
        <f t="shared" ca="1" si="82"/>
        <v>9.0005480634319444</v>
      </c>
      <c r="O236" s="29">
        <f t="shared" ca="1" si="82"/>
        <v>8.2171561879419581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6.9351783754185464E-2</v>
      </c>
      <c r="E240" s="33">
        <f t="shared" ca="1" si="83"/>
        <v>6.7128001801353615E-2</v>
      </c>
      <c r="F240" s="32">
        <f t="shared" ca="1" si="83"/>
        <v>6.5387106009856241E-2</v>
      </c>
      <c r="G240" s="32">
        <f t="shared" ca="1" si="83"/>
        <v>6.2600904691941392E-2</v>
      </c>
      <c r="H240" s="32">
        <f t="shared" ca="1" si="83"/>
        <v>5.9335678455301494E-2</v>
      </c>
      <c r="I240" s="32">
        <f t="shared" ca="1" si="83"/>
        <v>5.7629135132019518E-2</v>
      </c>
      <c r="J240" s="32">
        <f t="shared" ca="1" si="83"/>
        <v>5.675403905562959E-2</v>
      </c>
      <c r="K240" s="32">
        <f t="shared" ca="1" si="83"/>
        <v>5.677397481910218E-2</v>
      </c>
      <c r="L240" s="32">
        <f t="shared" ca="1" si="83"/>
        <v>5.8684135734988929E-2</v>
      </c>
      <c r="M240" s="32">
        <f t="shared" ca="1" si="83"/>
        <v>6.2000691316317191E-2</v>
      </c>
      <c r="N240" s="32">
        <f t="shared" ca="1" si="83"/>
        <v>6.5706875655956565E-2</v>
      </c>
      <c r="O240" s="32">
        <f t="shared" ca="1" si="83"/>
        <v>6.8647673573347806E-2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2.3117261251395155E-2</v>
      </c>
      <c r="E241" s="32">
        <f t="shared" ca="1" si="84"/>
        <v>2.2376000600451206E-2</v>
      </c>
      <c r="F241" s="32">
        <f t="shared" ca="1" si="84"/>
        <v>2.1795702003285414E-2</v>
      </c>
      <c r="G241" s="32">
        <f t="shared" ca="1" si="84"/>
        <v>2.0866968230647129E-2</v>
      </c>
      <c r="H241" s="32">
        <f t="shared" ca="1" si="84"/>
        <v>1.9778559485100499E-2</v>
      </c>
      <c r="I241" s="32">
        <f t="shared" ca="1" si="84"/>
        <v>1.9209711710673174E-2</v>
      </c>
      <c r="J241" s="32">
        <f t="shared" ca="1" si="84"/>
        <v>1.8918013018543196E-2</v>
      </c>
      <c r="K241" s="32">
        <f t="shared" ca="1" si="84"/>
        <v>1.8924658273034061E-2</v>
      </c>
      <c r="L241" s="32">
        <f t="shared" ca="1" si="84"/>
        <v>1.9561378578329642E-2</v>
      </c>
      <c r="M241" s="32">
        <f t="shared" ca="1" si="84"/>
        <v>2.0666897105439064E-2</v>
      </c>
      <c r="N241" s="32">
        <f t="shared" ca="1" si="84"/>
        <v>2.1902291885318857E-2</v>
      </c>
      <c r="O241" s="32">
        <f t="shared" ca="1" si="84"/>
        <v>2.28825578577826E-2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6.2994536910051802E-2</v>
      </c>
      <c r="E246" s="33">
        <f t="shared" ca="1" si="85"/>
        <v>6.0974601636229531E-2</v>
      </c>
      <c r="F246" s="33">
        <f t="shared" ca="1" si="85"/>
        <v>5.9393287958952753E-2</v>
      </c>
      <c r="G246" s="33">
        <f t="shared" ca="1" si="85"/>
        <v>5.6862488428513429E-2</v>
      </c>
      <c r="H246" s="33">
        <f t="shared" ca="1" si="85"/>
        <v>5.3896574596898852E-2</v>
      </c>
      <c r="I246" s="33">
        <f t="shared" ca="1" si="85"/>
        <v>5.2346464411584394E-2</v>
      </c>
      <c r="J246" s="33">
        <f t="shared" ca="1" si="85"/>
        <v>5.1551585475530209E-2</v>
      </c>
      <c r="K246" s="33">
        <f t="shared" ca="1" si="85"/>
        <v>5.156969379401781E-2</v>
      </c>
      <c r="L246" s="33">
        <f t="shared" ca="1" si="85"/>
        <v>5.3304756625948274E-2</v>
      </c>
      <c r="M246" s="33">
        <f t="shared" ca="1" si="85"/>
        <v>5.6317294612321447E-2</v>
      </c>
      <c r="N246" s="33">
        <f t="shared" ca="1" si="85"/>
        <v>5.9683745387493881E-2</v>
      </c>
      <c r="O246" s="33">
        <f t="shared" ca="1" si="85"/>
        <v>6.2354970162457592E-2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2.3117261251395155E-2</v>
      </c>
      <c r="E247" s="33">
        <f t="shared" ca="1" si="86"/>
        <v>2.2376000600451206E-2</v>
      </c>
      <c r="F247" s="33">
        <f t="shared" ca="1" si="86"/>
        <v>2.1795702003285414E-2</v>
      </c>
      <c r="G247" s="33">
        <f t="shared" ca="1" si="86"/>
        <v>2.0866968230647129E-2</v>
      </c>
      <c r="H247" s="33">
        <f t="shared" ca="1" si="86"/>
        <v>1.9778559485100499E-2</v>
      </c>
      <c r="I247" s="33">
        <f t="shared" ca="1" si="86"/>
        <v>1.9209711710673174E-2</v>
      </c>
      <c r="J247" s="33">
        <f t="shared" ca="1" si="86"/>
        <v>1.8918013018543196E-2</v>
      </c>
      <c r="K247" s="33">
        <f t="shared" ca="1" si="86"/>
        <v>1.8924658273034061E-2</v>
      </c>
      <c r="L247" s="33">
        <f t="shared" ca="1" si="86"/>
        <v>1.9561378578329642E-2</v>
      </c>
      <c r="M247" s="33">
        <f t="shared" ca="1" si="86"/>
        <v>2.0666897105439064E-2</v>
      </c>
      <c r="N247" s="33">
        <f t="shared" ca="1" si="86"/>
        <v>2.1902291885318857E-2</v>
      </c>
      <c r="O247" s="33">
        <f t="shared" ca="1" si="86"/>
        <v>2.28825578577826E-2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6.3572468441336679E-3</v>
      </c>
      <c r="E248" s="33">
        <f t="shared" ca="1" si="87"/>
        <v>6.1534001651240818E-3</v>
      </c>
      <c r="F248" s="33">
        <f t="shared" ca="1" si="87"/>
        <v>5.9938180509034895E-3</v>
      </c>
      <c r="G248" s="33">
        <f t="shared" ca="1" si="87"/>
        <v>5.7384162634279614E-3</v>
      </c>
      <c r="H248" s="33">
        <f t="shared" ca="1" si="87"/>
        <v>5.4391038584026379E-3</v>
      </c>
      <c r="I248" s="33">
        <f t="shared" ca="1" si="87"/>
        <v>5.2826707204351236E-3</v>
      </c>
      <c r="J248" s="33">
        <f t="shared" ca="1" si="87"/>
        <v>5.2024535800993792E-3</v>
      </c>
      <c r="K248" s="33">
        <f t="shared" ca="1" si="87"/>
        <v>5.2042810250843676E-3</v>
      </c>
      <c r="L248" s="33">
        <f t="shared" ca="1" si="87"/>
        <v>5.3793791090406516E-3</v>
      </c>
      <c r="M248" s="33">
        <f t="shared" ca="1" si="87"/>
        <v>5.6833967039957431E-3</v>
      </c>
      <c r="N248" s="33">
        <f t="shared" ca="1" si="87"/>
        <v>6.023130268462685E-3</v>
      </c>
      <c r="O248" s="33">
        <f t="shared" ca="1" si="87"/>
        <v>6.2927034108902161E-3</v>
      </c>
    </row>
    <row r="249" spans="1:15" x14ac:dyDescent="0.4">
      <c r="D249" s="32">
        <f t="shared" ref="D249:O249" ca="1" si="88">SUM(D246:D248)</f>
        <v>9.2469045005580619E-2</v>
      </c>
      <c r="E249" s="32">
        <f t="shared" ca="1" si="88"/>
        <v>8.9504002401804825E-2</v>
      </c>
      <c r="F249" s="32">
        <f t="shared" ca="1" si="88"/>
        <v>8.7182808013141655E-2</v>
      </c>
      <c r="G249" s="32">
        <f t="shared" ca="1" si="88"/>
        <v>8.3467872922588518E-2</v>
      </c>
      <c r="H249" s="32">
        <f t="shared" ca="1" si="88"/>
        <v>7.9114237940401996E-2</v>
      </c>
      <c r="I249" s="32">
        <f t="shared" ca="1" si="88"/>
        <v>7.6838846842692682E-2</v>
      </c>
      <c r="J249" s="32">
        <f t="shared" ca="1" si="88"/>
        <v>7.5672052074172783E-2</v>
      </c>
      <c r="K249" s="32">
        <f t="shared" ca="1" si="88"/>
        <v>7.5698633092136244E-2</v>
      </c>
      <c r="L249" s="32">
        <f t="shared" ca="1" si="88"/>
        <v>7.8245514313318568E-2</v>
      </c>
      <c r="M249" s="32">
        <f t="shared" ca="1" si="88"/>
        <v>8.2667588421756255E-2</v>
      </c>
      <c r="N249" s="32">
        <f t="shared" ca="1" si="88"/>
        <v>8.7609167541275429E-2</v>
      </c>
      <c r="O249" s="32">
        <f t="shared" ca="1" si="88"/>
        <v>9.1530231431130413E-2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0.24586262538196224</v>
      </c>
      <c r="E252" s="32">
        <f ca="1">N247/2+O247+D247+E247+F247/2</f>
        <v>9.0224816653931089E-2</v>
      </c>
      <c r="F252" s="32">
        <f ca="1">N248/2+O248+D248+E248+F248/2</f>
        <v>2.4811824579831051E-2</v>
      </c>
      <c r="G252" s="32">
        <f ca="1">F246/2+G246+H246</f>
        <v>0.14045570700488866</v>
      </c>
      <c r="H252" s="32">
        <f ca="1">F247/2+G247+H247</f>
        <v>5.1543378717390342E-2</v>
      </c>
      <c r="I252" s="32">
        <f ca="1">F248/2+G248+H248</f>
        <v>1.4174429147282345E-2</v>
      </c>
      <c r="J252" s="32">
        <f ca="1">I246+J246+K246</f>
        <v>0.15546774368113242</v>
      </c>
      <c r="K252" s="32">
        <f ca="1">I247+J247+K247</f>
        <v>5.7052383002250434E-2</v>
      </c>
      <c r="L252" s="32">
        <f ca="1">I248+J248+K248</f>
        <v>1.5689405325618869E-2</v>
      </c>
      <c r="M252" s="32">
        <f ca="1">L246+M246+N246/2</f>
        <v>0.13946392393201668</v>
      </c>
      <c r="N252" s="32">
        <f ca="1">L247+M247+N247/2</f>
        <v>5.1179421626428134E-2</v>
      </c>
      <c r="O252" s="32">
        <f ca="1">L248+M248+N248/2</f>
        <v>1.4074340947267738E-2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8.6311014944600508</v>
      </c>
      <c r="E261" s="29">
        <f t="shared" ca="1" si="91"/>
        <v>10.015208439926454</v>
      </c>
      <c r="F261" s="29">
        <f t="shared" ca="1" si="91"/>
        <v>11.639644473891741</v>
      </c>
      <c r="G261" s="29">
        <f t="shared" ca="1" si="91"/>
        <v>13.422874302691406</v>
      </c>
      <c r="H261" s="29">
        <f t="shared" ca="1" si="91"/>
        <v>14.977863149825103</v>
      </c>
      <c r="I261" s="29">
        <f t="shared" ca="1" si="91"/>
        <v>15.790099532623515</v>
      </c>
      <c r="J261" s="29">
        <f t="shared" ca="1" si="91"/>
        <v>15.419402072318933</v>
      </c>
      <c r="K261" s="29">
        <f t="shared" ca="1" si="91"/>
        <v>14.066244425341594</v>
      </c>
      <c r="L261" s="29">
        <f t="shared" ca="1" si="91"/>
        <v>12.330368982495457</v>
      </c>
      <c r="M261" s="29">
        <f t="shared" ca="1" si="91"/>
        <v>10.548374614338336</v>
      </c>
      <c r="N261" s="29">
        <f t="shared" ca="1" si="91"/>
        <v>9.0005480634319444</v>
      </c>
      <c r="O261" s="29">
        <f t="shared" ca="1" si="91"/>
        <v>8.2171561879419581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15.368898505539949</v>
      </c>
      <c r="E283" s="29">
        <f t="shared" ca="1" si="98"/>
        <v>13.984791560073546</v>
      </c>
      <c r="F283" s="29">
        <f t="shared" ca="1" si="98"/>
        <v>12.360355526108259</v>
      </c>
      <c r="G283" s="29">
        <f t="shared" ca="1" si="98"/>
        <v>10.577125697308594</v>
      </c>
      <c r="H283" s="29">
        <f t="shared" ca="1" si="98"/>
        <v>9.0221368501748973</v>
      </c>
      <c r="I283" s="29">
        <f t="shared" ca="1" si="98"/>
        <v>8.2099004673764853</v>
      </c>
      <c r="J283" s="29">
        <f t="shared" ca="1" si="98"/>
        <v>8.5805979276810671</v>
      </c>
      <c r="K283" s="29">
        <f t="shared" ca="1" si="98"/>
        <v>9.9337555746584059</v>
      </c>
      <c r="L283" s="29">
        <f t="shared" ca="1" si="98"/>
        <v>11.669631017504543</v>
      </c>
      <c r="M283" s="29">
        <f t="shared" ca="1" si="98"/>
        <v>13.451625385661664</v>
      </c>
      <c r="N283" s="29">
        <f t="shared" ca="1" si="98"/>
        <v>14.999451936568056</v>
      </c>
      <c r="O283" s="29">
        <f t="shared" ca="1" si="98"/>
        <v>15.782843812058042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0.10677212403471474</v>
      </c>
      <c r="E284" s="29">
        <f t="shared" ca="1" si="99"/>
        <v>9.7156338075468668E-2</v>
      </c>
      <c r="F284" s="29">
        <f t="shared" ca="1" si="99"/>
        <v>8.5870917351108952E-2</v>
      </c>
      <c r="G284" s="29">
        <f t="shared" ca="1" si="99"/>
        <v>7.3482310816010241E-2</v>
      </c>
      <c r="H284" s="29">
        <f t="shared" ca="1" si="99"/>
        <v>6.2679359518042516E-2</v>
      </c>
      <c r="I284" s="29">
        <f t="shared" ca="1" si="99"/>
        <v>5.7036521563299102E-2</v>
      </c>
      <c r="J284" s="29">
        <f t="shared" ca="1" si="99"/>
        <v>5.9611862613064462E-2</v>
      </c>
      <c r="K284" s="29">
        <f t="shared" ca="1" si="99"/>
        <v>6.9012634963113315E-2</v>
      </c>
      <c r="L284" s="29">
        <f t="shared" ca="1" si="99"/>
        <v>8.1072257064565376E-2</v>
      </c>
      <c r="M284" s="29">
        <f t="shared" ca="1" si="99"/>
        <v>9.3452280501993279E-2</v>
      </c>
      <c r="N284" s="29">
        <f t="shared" ca="1" si="99"/>
        <v>0.10420547328402836</v>
      </c>
      <c r="O284" s="29">
        <f t="shared" ca="1" si="99"/>
        <v>0.10964792021459101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8.6311014944600508</v>
      </c>
      <c r="E286" s="29">
        <f t="shared" ca="1" si="100"/>
        <v>10.015208439926454</v>
      </c>
      <c r="F286" s="29">
        <f t="shared" ca="1" si="100"/>
        <v>11.639644473891741</v>
      </c>
      <c r="G286" s="29">
        <f t="shared" ca="1" si="100"/>
        <v>13.422874302691406</v>
      </c>
      <c r="H286" s="29">
        <f t="shared" ca="1" si="100"/>
        <v>14.977863149825103</v>
      </c>
      <c r="I286" s="29">
        <f t="shared" ca="1" si="100"/>
        <v>15.790099532623515</v>
      </c>
      <c r="J286" s="29">
        <f t="shared" ca="1" si="100"/>
        <v>15.419402072318933</v>
      </c>
      <c r="K286" s="29">
        <f t="shared" ca="1" si="100"/>
        <v>14.066244425341594</v>
      </c>
      <c r="L286" s="29">
        <f t="shared" ca="1" si="100"/>
        <v>12.330368982495457</v>
      </c>
      <c r="M286" s="29">
        <f t="shared" ca="1" si="100"/>
        <v>10.548374614338336</v>
      </c>
      <c r="N286" s="29">
        <f t="shared" ca="1" si="100"/>
        <v>9.0005480634319444</v>
      </c>
      <c r="O286" s="29">
        <f t="shared" ca="1" si="100"/>
        <v>8.2171561879419581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5.3386062017357371E-2</v>
      </c>
      <c r="E290" s="33">
        <f t="shared" ca="1" si="101"/>
        <v>4.8578169037734334E-2</v>
      </c>
      <c r="F290" s="32">
        <f t="shared" ca="1" si="101"/>
        <v>4.2935458675554476E-2</v>
      </c>
      <c r="G290" s="32">
        <f t="shared" ca="1" si="101"/>
        <v>3.674115540800512E-2</v>
      </c>
      <c r="H290" s="32">
        <f t="shared" ca="1" si="101"/>
        <v>3.1339679759021258E-2</v>
      </c>
      <c r="I290" s="32">
        <f t="shared" ca="1" si="101"/>
        <v>2.8518260781649551E-2</v>
      </c>
      <c r="J290" s="32">
        <f t="shared" ca="1" si="101"/>
        <v>2.9805931306532231E-2</v>
      </c>
      <c r="K290" s="32">
        <f t="shared" ca="1" si="101"/>
        <v>3.4506317481556657E-2</v>
      </c>
      <c r="L290" s="32">
        <f t="shared" ca="1" si="101"/>
        <v>4.0536128532282688E-2</v>
      </c>
      <c r="M290" s="32">
        <f t="shared" ca="1" si="101"/>
        <v>4.6726140250996639E-2</v>
      </c>
      <c r="N290" s="32">
        <f t="shared" ca="1" si="101"/>
        <v>5.2102736642014182E-2</v>
      </c>
      <c r="O290" s="32">
        <f t="shared" ca="1" si="101"/>
        <v>5.4823960107295504E-2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5.3386062017357371E-2</v>
      </c>
      <c r="E291" s="32">
        <f t="shared" ca="1" si="102"/>
        <v>4.8578169037734334E-2</v>
      </c>
      <c r="F291" s="32">
        <f t="shared" ca="1" si="102"/>
        <v>4.2935458675554476E-2</v>
      </c>
      <c r="G291" s="32">
        <f t="shared" ca="1" si="102"/>
        <v>3.674115540800512E-2</v>
      </c>
      <c r="H291" s="32">
        <f t="shared" ca="1" si="102"/>
        <v>3.1339679759021258E-2</v>
      </c>
      <c r="I291" s="32">
        <f t="shared" ca="1" si="102"/>
        <v>2.8518260781649551E-2</v>
      </c>
      <c r="J291" s="32">
        <f t="shared" ca="1" si="102"/>
        <v>2.9805931306532231E-2</v>
      </c>
      <c r="K291" s="32">
        <f t="shared" ca="1" si="102"/>
        <v>3.4506317481556657E-2</v>
      </c>
      <c r="L291" s="32">
        <f t="shared" ca="1" si="102"/>
        <v>4.0536128532282688E-2</v>
      </c>
      <c r="M291" s="32">
        <f t="shared" ca="1" si="102"/>
        <v>4.6726140250996639E-2</v>
      </c>
      <c r="N291" s="32">
        <f t="shared" ca="1" si="102"/>
        <v>5.2102736642014182E-2</v>
      </c>
      <c r="O291" s="32">
        <f t="shared" ca="1" si="102"/>
        <v>5.4823960107295504E-2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4.8269897740693957E-2</v>
      </c>
      <c r="E296" s="33">
        <f t="shared" ca="1" si="103"/>
        <v>4.3922761171618127E-2</v>
      </c>
      <c r="F296" s="33">
        <f t="shared" ca="1" si="103"/>
        <v>3.8820810552480503E-2</v>
      </c>
      <c r="G296" s="33">
        <f t="shared" ca="1" si="103"/>
        <v>3.3220128014737962E-2</v>
      </c>
      <c r="H296" s="33">
        <f t="shared" ca="1" si="103"/>
        <v>2.8336293782115055E-2</v>
      </c>
      <c r="I296" s="33">
        <f t="shared" ca="1" si="103"/>
        <v>2.5785260790074802E-2</v>
      </c>
      <c r="J296" s="33">
        <f t="shared" ca="1" si="103"/>
        <v>2.6949529556322894E-2</v>
      </c>
      <c r="K296" s="33">
        <f t="shared" ca="1" si="103"/>
        <v>3.1199462056240811E-2</v>
      </c>
      <c r="L296" s="33">
        <f t="shared" ca="1" si="103"/>
        <v>3.6651416214605596E-2</v>
      </c>
      <c r="M296" s="33">
        <f t="shared" ca="1" si="103"/>
        <v>4.2248218476942795E-2</v>
      </c>
      <c r="N296" s="33">
        <f t="shared" ca="1" si="103"/>
        <v>4.7109557713821158E-2</v>
      </c>
      <c r="O296" s="33">
        <f t="shared" ca="1" si="103"/>
        <v>4.9569997263679687E-2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5.3386062017357371E-2</v>
      </c>
      <c r="E297" s="33">
        <f t="shared" ca="1" si="104"/>
        <v>4.8578169037734334E-2</v>
      </c>
      <c r="F297" s="33">
        <f t="shared" ca="1" si="104"/>
        <v>4.2935458675554476E-2</v>
      </c>
      <c r="G297" s="33">
        <f t="shared" ca="1" si="104"/>
        <v>3.674115540800512E-2</v>
      </c>
      <c r="H297" s="33">
        <f t="shared" ca="1" si="104"/>
        <v>3.1339679759021258E-2</v>
      </c>
      <c r="I297" s="33">
        <f t="shared" ca="1" si="104"/>
        <v>2.8518260781649551E-2</v>
      </c>
      <c r="J297" s="33">
        <f t="shared" ca="1" si="104"/>
        <v>2.9805931306532231E-2</v>
      </c>
      <c r="K297" s="33">
        <f t="shared" ca="1" si="104"/>
        <v>3.4506317481556657E-2</v>
      </c>
      <c r="L297" s="33">
        <f t="shared" ca="1" si="104"/>
        <v>4.0536128532282688E-2</v>
      </c>
      <c r="M297" s="33">
        <f t="shared" ca="1" si="104"/>
        <v>4.6726140250996639E-2</v>
      </c>
      <c r="N297" s="33">
        <f t="shared" ca="1" si="104"/>
        <v>5.2102736642014182E-2</v>
      </c>
      <c r="O297" s="33">
        <f t="shared" ca="1" si="104"/>
        <v>5.4823960107295504E-2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5.1161642766634147E-3</v>
      </c>
      <c r="E298" s="33">
        <f t="shared" ca="1" si="105"/>
        <v>4.6554078661162068E-3</v>
      </c>
      <c r="F298" s="33">
        <f t="shared" ca="1" si="105"/>
        <v>4.1146481230739705E-3</v>
      </c>
      <c r="G298" s="33">
        <f t="shared" ca="1" si="105"/>
        <v>3.521027393267157E-3</v>
      </c>
      <c r="H298" s="33">
        <f t="shared" ca="1" si="105"/>
        <v>3.0033859769062038E-3</v>
      </c>
      <c r="I298" s="33">
        <f t="shared" ca="1" si="105"/>
        <v>2.7329999915747484E-3</v>
      </c>
      <c r="J298" s="33">
        <f t="shared" ca="1" si="105"/>
        <v>2.8564017502093384E-3</v>
      </c>
      <c r="K298" s="33">
        <f t="shared" ca="1" si="105"/>
        <v>3.3068554253158464E-3</v>
      </c>
      <c r="L298" s="33">
        <f t="shared" ca="1" si="105"/>
        <v>3.8847123176770906E-3</v>
      </c>
      <c r="M298" s="33">
        <f t="shared" ca="1" si="105"/>
        <v>4.4779217740538446E-3</v>
      </c>
      <c r="N298" s="33">
        <f t="shared" ca="1" si="105"/>
        <v>4.9931789281930259E-3</v>
      </c>
      <c r="O298" s="33">
        <f t="shared" ca="1" si="105"/>
        <v>5.2539628436158187E-3</v>
      </c>
    </row>
    <row r="299" spans="1:15" x14ac:dyDescent="0.4">
      <c r="D299" s="32">
        <f t="shared" ref="D299:O299" ca="1" si="106">SUM(D296:D298)</f>
        <v>0.10677212403471475</v>
      </c>
      <c r="E299" s="32">
        <f t="shared" ca="1" si="106"/>
        <v>9.7156338075468668E-2</v>
      </c>
      <c r="F299" s="32">
        <f t="shared" ca="1" si="106"/>
        <v>8.5870917351108939E-2</v>
      </c>
      <c r="G299" s="32">
        <f t="shared" ca="1" si="106"/>
        <v>7.3482310816010227E-2</v>
      </c>
      <c r="H299" s="32">
        <f t="shared" ca="1" si="106"/>
        <v>6.2679359518042516E-2</v>
      </c>
      <c r="I299" s="32">
        <f t="shared" ca="1" si="106"/>
        <v>5.7036521563299102E-2</v>
      </c>
      <c r="J299" s="32">
        <f t="shared" ca="1" si="106"/>
        <v>5.9611862613064469E-2</v>
      </c>
      <c r="K299" s="32">
        <f t="shared" ca="1" si="106"/>
        <v>6.9012634963113315E-2</v>
      </c>
      <c r="L299" s="32">
        <f t="shared" ca="1" si="106"/>
        <v>8.1072257064565376E-2</v>
      </c>
      <c r="M299" s="32">
        <f t="shared" ca="1" si="106"/>
        <v>9.3452280501993279E-2</v>
      </c>
      <c r="N299" s="32">
        <f t="shared" ca="1" si="106"/>
        <v>0.10420547328402836</v>
      </c>
      <c r="O299" s="32">
        <f t="shared" ca="1" si="106"/>
        <v>0.10964792021459101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0.1847278403091426</v>
      </c>
      <c r="E302" s="32">
        <f ca="1">N297/2+O297+D297+E297+F297/2</f>
        <v>0.20430728882117155</v>
      </c>
      <c r="F302" s="32">
        <f ca="1">N298/2+O298+D298+E298+F298/2</f>
        <v>1.9579448512028939E-2</v>
      </c>
      <c r="G302" s="32">
        <f ca="1">F296/2+G296+H296</f>
        <v>8.0966827073093273E-2</v>
      </c>
      <c r="H302" s="32">
        <f ca="1">F297/2+G297+H297</f>
        <v>8.9548564504803613E-2</v>
      </c>
      <c r="I302" s="32">
        <f ca="1">F298/2+G298+H298</f>
        <v>8.581737431710347E-3</v>
      </c>
      <c r="J302" s="32">
        <f ca="1">I296+J296+K296</f>
        <v>8.3934252402638507E-2</v>
      </c>
      <c r="K302" s="32">
        <f ca="1">I297+J297+K297</f>
        <v>9.2830509569738429E-2</v>
      </c>
      <c r="L302" s="32">
        <f ca="1">I298+J298+K298</f>
        <v>8.8962571670999323E-3</v>
      </c>
      <c r="M302" s="32">
        <f ca="1">L296+M296+N296/2</f>
        <v>0.10245441354845898</v>
      </c>
      <c r="N302" s="32">
        <f ca="1">L297+M297+N297/2</f>
        <v>0.11331363710428642</v>
      </c>
      <c r="O302" s="32">
        <f ca="1">L298+M298+N298/2</f>
        <v>1.0859223555827449E-2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8</v>
      </c>
      <c r="I309" s="29">
        <f t="shared" ca="1" si="108"/>
        <v>27.5</v>
      </c>
      <c r="J309" s="29">
        <f t="shared" ca="1" si="108"/>
        <v>46.25</v>
      </c>
      <c r="K309" s="29">
        <f t="shared" ca="1" si="108"/>
        <v>23</v>
      </c>
      <c r="L309" s="29">
        <f t="shared" ca="1" si="108"/>
        <v>8.25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8.2079646017699112E-2</v>
      </c>
      <c r="I310" s="50">
        <f t="shared" ca="1" si="109"/>
        <v>9.9336283185840701E-2</v>
      </c>
      <c r="J310" s="50">
        <f t="shared" ca="1" si="109"/>
        <v>0.11592920353982301</v>
      </c>
      <c r="K310" s="50">
        <f t="shared" ca="1" si="109"/>
        <v>9.535398230088496E-2</v>
      </c>
      <c r="L310" s="50">
        <f t="shared" ca="1" si="109"/>
        <v>8.2300884955752204E-2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8.6311014944600508</v>
      </c>
      <c r="E312" s="29">
        <f t="shared" ca="1" si="110"/>
        <v>10.015208439926454</v>
      </c>
      <c r="F312" s="29">
        <f t="shared" ca="1" si="110"/>
        <v>11.639644473891741</v>
      </c>
      <c r="G312" s="29">
        <f t="shared" ca="1" si="110"/>
        <v>13.422874302691406</v>
      </c>
      <c r="H312" s="29">
        <f t="shared" ca="1" si="110"/>
        <v>14.977863149825103</v>
      </c>
      <c r="I312" s="29">
        <f t="shared" ca="1" si="110"/>
        <v>15.790099532623515</v>
      </c>
      <c r="J312" s="29">
        <f t="shared" ca="1" si="110"/>
        <v>15.419402072318933</v>
      </c>
      <c r="K312" s="29">
        <f t="shared" ca="1" si="110"/>
        <v>14.066244425341594</v>
      </c>
      <c r="L312" s="29">
        <f t="shared" ca="1" si="110"/>
        <v>12.330368982495457</v>
      </c>
      <c r="M312" s="29">
        <f t="shared" ca="1" si="110"/>
        <v>10.548374614338336</v>
      </c>
      <c r="N312" s="29">
        <f t="shared" ca="1" si="110"/>
        <v>9.0005480634319444</v>
      </c>
      <c r="O312" s="29">
        <f t="shared" ca="1" si="110"/>
        <v>8.2171561879419581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4.9247787610619466E-2</v>
      </c>
      <c r="I316" s="32">
        <f t="shared" ca="1" si="111"/>
        <v>5.9601769911504419E-2</v>
      </c>
      <c r="J316" s="32">
        <f t="shared" ca="1" si="111"/>
        <v>6.9557522123893809E-2</v>
      </c>
      <c r="K316" s="32">
        <f t="shared" ca="1" si="111"/>
        <v>5.721238938053097E-2</v>
      </c>
      <c r="L316" s="32">
        <f t="shared" ca="1" si="111"/>
        <v>4.9380530973451318E-2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3.2831858407079646E-2</v>
      </c>
      <c r="I317" s="32">
        <f t="shared" ca="1" si="112"/>
        <v>3.9734513274336282E-2</v>
      </c>
      <c r="J317" s="32">
        <f t="shared" ca="1" si="112"/>
        <v>4.6371681415929206E-2</v>
      </c>
      <c r="K317" s="32">
        <f t="shared" ca="1" si="112"/>
        <v>3.8141592920353989E-2</v>
      </c>
      <c r="L317" s="32">
        <f t="shared" ca="1" si="112"/>
        <v>3.2920353982300886E-2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4.4733407079646015E-2</v>
      </c>
      <c r="I322" s="33">
        <f t="shared" ca="1" si="113"/>
        <v>5.4138274336283182E-2</v>
      </c>
      <c r="J322" s="33">
        <f t="shared" ca="1" si="113"/>
        <v>6.3181415929203538E-2</v>
      </c>
      <c r="K322" s="33">
        <f t="shared" ca="1" si="113"/>
        <v>5.1967920353982296E-2</v>
      </c>
      <c r="L322" s="33">
        <f t="shared" ca="1" si="113"/>
        <v>4.4853982300884949E-2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3.2831858407079646E-2</v>
      </c>
      <c r="I323" s="33">
        <f t="shared" ca="1" si="114"/>
        <v>3.9734513274336282E-2</v>
      </c>
      <c r="J323" s="33">
        <f t="shared" ca="1" si="114"/>
        <v>4.6371681415929206E-2</v>
      </c>
      <c r="K323" s="33">
        <f t="shared" ca="1" si="114"/>
        <v>3.8141592920353989E-2</v>
      </c>
      <c r="L323" s="33">
        <f t="shared" ca="1" si="114"/>
        <v>3.2920353982300886E-2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4.514380530973452E-3</v>
      </c>
      <c r="I324" s="33">
        <f t="shared" ca="1" si="115"/>
        <v>5.4634955752212392E-3</v>
      </c>
      <c r="J324" s="33">
        <f t="shared" ca="1" si="115"/>
        <v>6.376106194690266E-3</v>
      </c>
      <c r="K324" s="33">
        <f t="shared" ca="1" si="115"/>
        <v>5.2444690265486728E-3</v>
      </c>
      <c r="L324" s="33">
        <f t="shared" ca="1" si="115"/>
        <v>4.5265486725663715E-3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8.2079646017699112E-2</v>
      </c>
      <c r="I325" s="32">
        <f t="shared" ca="1" si="116"/>
        <v>9.9336283185840701E-2</v>
      </c>
      <c r="J325" s="32">
        <f t="shared" ca="1" si="116"/>
        <v>0.11592920353982301</v>
      </c>
      <c r="K325" s="32">
        <f t="shared" ca="1" si="116"/>
        <v>9.5353982300884946E-2</v>
      </c>
      <c r="L325" s="32">
        <f t="shared" ca="1" si="116"/>
        <v>8.2300884955752204E-2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0.10604590707964601</v>
      </c>
      <c r="H328" s="32">
        <f ca="1">F323/2+G323+H323</f>
        <v>7.7831858407079652E-2</v>
      </c>
      <c r="I328" s="32">
        <f ca="1">F324/2+G324+H324</f>
        <v>1.0701880530973453E-2</v>
      </c>
      <c r="J328" s="32">
        <f ca="1">I322+J322+K322</f>
        <v>0.16928761061946901</v>
      </c>
      <c r="K328" s="32">
        <f ca="1">I323+J323+K323</f>
        <v>0.12424778761061947</v>
      </c>
      <c r="L328" s="32">
        <f ca="1">I324+J324+K324</f>
        <v>1.7084070796460175E-2</v>
      </c>
      <c r="M328" s="32">
        <f ca="1">L322+M322+N322/2</f>
        <v>0.10616648230088493</v>
      </c>
      <c r="N328" s="32">
        <f ca="1">L323+M323+N323/2</f>
        <v>7.7920353982300891E-2</v>
      </c>
      <c r="O328" s="32">
        <f ca="1">L324+M324+N324/2</f>
        <v>1.0714048672566373E-2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8.6311014944600508</v>
      </c>
      <c r="E337" s="29">
        <f t="shared" ca="1" si="119"/>
        <v>10.015208439926454</v>
      </c>
      <c r="F337" s="29">
        <f t="shared" ca="1" si="119"/>
        <v>11.639644473891741</v>
      </c>
      <c r="G337" s="29">
        <f t="shared" ca="1" si="119"/>
        <v>13.422874302691406</v>
      </c>
      <c r="H337" s="29">
        <f t="shared" ca="1" si="119"/>
        <v>14.977863149825103</v>
      </c>
      <c r="I337" s="29">
        <f t="shared" ca="1" si="119"/>
        <v>15.790099532623515</v>
      </c>
      <c r="J337" s="29">
        <f t="shared" ca="1" si="119"/>
        <v>15.419402072318933</v>
      </c>
      <c r="K337" s="29">
        <f t="shared" ca="1" si="119"/>
        <v>14.066244425341594</v>
      </c>
      <c r="L337" s="29">
        <f t="shared" ca="1" si="119"/>
        <v>12.330368982495457</v>
      </c>
      <c r="M337" s="29">
        <f t="shared" ca="1" si="119"/>
        <v>10.548374614338336</v>
      </c>
      <c r="N337" s="29">
        <f t="shared" ca="1" si="119"/>
        <v>9.0005480634319444</v>
      </c>
      <c r="O337" s="29">
        <f t="shared" ca="1" si="119"/>
        <v>8.2171561879419581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8.6311014944600508</v>
      </c>
      <c r="E362" s="29">
        <f t="shared" ca="1" si="128"/>
        <v>10.015208439926454</v>
      </c>
      <c r="F362" s="29">
        <f t="shared" ca="1" si="128"/>
        <v>11.639644473891741</v>
      </c>
      <c r="G362" s="29">
        <f t="shared" ca="1" si="128"/>
        <v>13.422874302691406</v>
      </c>
      <c r="H362" s="29">
        <f t="shared" ca="1" si="128"/>
        <v>14.977863149825103</v>
      </c>
      <c r="I362" s="29">
        <f t="shared" ca="1" si="128"/>
        <v>15.790099532623515</v>
      </c>
      <c r="J362" s="29">
        <f t="shared" ca="1" si="128"/>
        <v>15.419402072318933</v>
      </c>
      <c r="K362" s="29">
        <f t="shared" ca="1" si="128"/>
        <v>14.066244425341594</v>
      </c>
      <c r="L362" s="29">
        <f t="shared" ca="1" si="128"/>
        <v>12.330368982495457</v>
      </c>
      <c r="M362" s="29">
        <f t="shared" ca="1" si="128"/>
        <v>10.548374614338336</v>
      </c>
      <c r="N362" s="29">
        <f t="shared" ca="1" si="128"/>
        <v>9.0005480634319444</v>
      </c>
      <c r="O362" s="29">
        <f t="shared" ca="1" si="128"/>
        <v>8.2171561879419581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15.368898505539949</v>
      </c>
      <c r="E384" s="29">
        <f t="shared" ca="1" si="135"/>
        <v>13.984791560073546</v>
      </c>
      <c r="F384" s="29">
        <f t="shared" ca="1" si="135"/>
        <v>12.360355526108259</v>
      </c>
      <c r="G384" s="29">
        <f t="shared" ca="1" si="135"/>
        <v>10.577125697308594</v>
      </c>
      <c r="H384" s="29">
        <f t="shared" ca="1" si="135"/>
        <v>9.0221368501748973</v>
      </c>
      <c r="I384" s="29">
        <f t="shared" ca="1" si="135"/>
        <v>8.2099004673764853</v>
      </c>
      <c r="J384" s="29">
        <f t="shared" ca="1" si="135"/>
        <v>8.5805979276810671</v>
      </c>
      <c r="K384" s="29">
        <f t="shared" ca="1" si="135"/>
        <v>9.9337555746584059</v>
      </c>
      <c r="L384" s="29">
        <f t="shared" ca="1" si="135"/>
        <v>11.669631017504543</v>
      </c>
      <c r="M384" s="29">
        <f t="shared" ca="1" si="135"/>
        <v>13.451625385661664</v>
      </c>
      <c r="N384" s="29">
        <f t="shared" ca="1" si="135"/>
        <v>14.999451936568056</v>
      </c>
      <c r="O384" s="29">
        <f t="shared" ca="1" si="135"/>
        <v>15.782843812058042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0.10677212403471474</v>
      </c>
      <c r="E385" s="29">
        <f t="shared" ca="1" si="136"/>
        <v>9.7156338075468668E-2</v>
      </c>
      <c r="F385" s="29">
        <f t="shared" ca="1" si="136"/>
        <v>8.5870917351108952E-2</v>
      </c>
      <c r="G385" s="29">
        <f t="shared" ca="1" si="136"/>
        <v>7.3482310816010241E-2</v>
      </c>
      <c r="H385" s="29">
        <f t="shared" ca="1" si="136"/>
        <v>6.2679359518042516E-2</v>
      </c>
      <c r="I385" s="55">
        <f t="shared" ca="1" si="136"/>
        <v>5.7036521563299102E-2</v>
      </c>
      <c r="J385" s="55">
        <f t="shared" ca="1" si="136"/>
        <v>5.9611862613064462E-2</v>
      </c>
      <c r="K385" s="29">
        <f t="shared" ca="1" si="136"/>
        <v>6.9012634963113315E-2</v>
      </c>
      <c r="L385" s="29">
        <f t="shared" ca="1" si="136"/>
        <v>8.1072257064565376E-2</v>
      </c>
      <c r="M385" s="29">
        <f t="shared" ca="1" si="136"/>
        <v>9.3452280501993279E-2</v>
      </c>
      <c r="N385" s="29">
        <f t="shared" ca="1" si="136"/>
        <v>0.10420547328402836</v>
      </c>
      <c r="O385" s="29">
        <f t="shared" ca="1" si="136"/>
        <v>0.10964792021459101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8.6311014944600508</v>
      </c>
      <c r="E387" s="29">
        <f t="shared" ca="1" si="137"/>
        <v>10.015208439926454</v>
      </c>
      <c r="F387" s="29">
        <f t="shared" ca="1" si="137"/>
        <v>11.639644473891741</v>
      </c>
      <c r="G387" s="29">
        <f t="shared" ca="1" si="137"/>
        <v>13.422874302691406</v>
      </c>
      <c r="H387" s="29">
        <f t="shared" ca="1" si="137"/>
        <v>14.977863149825103</v>
      </c>
      <c r="I387" s="29">
        <f t="shared" ca="1" si="137"/>
        <v>15.790099532623515</v>
      </c>
      <c r="J387" s="29">
        <f t="shared" ca="1" si="137"/>
        <v>15.419402072318933</v>
      </c>
      <c r="K387" s="29">
        <f t="shared" ca="1" si="137"/>
        <v>14.066244425341594</v>
      </c>
      <c r="L387" s="29">
        <f t="shared" ca="1" si="137"/>
        <v>12.330368982495457</v>
      </c>
      <c r="M387" s="29">
        <f t="shared" ca="1" si="137"/>
        <v>10.548374614338336</v>
      </c>
      <c r="N387" s="29">
        <f t="shared" ca="1" si="137"/>
        <v>9.0005480634319444</v>
      </c>
      <c r="O387" s="29">
        <f t="shared" ca="1" si="137"/>
        <v>8.2171561879419581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1.0677212403471475E-2</v>
      </c>
      <c r="E391" s="33">
        <f t="shared" ca="1" si="138"/>
        <v>9.7156338075468675E-3</v>
      </c>
      <c r="F391" s="32">
        <f t="shared" ca="1" si="138"/>
        <v>8.5870917351108956E-3</v>
      </c>
      <c r="G391" s="32">
        <f t="shared" ca="1" si="138"/>
        <v>7.3482310816010248E-3</v>
      </c>
      <c r="H391" s="32">
        <f t="shared" ca="1" si="138"/>
        <v>6.2679359518042523E-3</v>
      </c>
      <c r="I391" s="32">
        <f t="shared" ca="1" si="138"/>
        <v>5.7036521563299108E-3</v>
      </c>
      <c r="J391" s="32">
        <f t="shared" ca="1" si="138"/>
        <v>5.9611862613064464E-3</v>
      </c>
      <c r="K391" s="32">
        <f t="shared" ca="1" si="138"/>
        <v>6.9012634963113318E-3</v>
      </c>
      <c r="L391" s="32">
        <f t="shared" ca="1" si="138"/>
        <v>8.1072257064565383E-3</v>
      </c>
      <c r="M391" s="32">
        <f t="shared" ca="1" si="138"/>
        <v>9.3452280501993279E-3</v>
      </c>
      <c r="N391" s="32">
        <f t="shared" ca="1" si="138"/>
        <v>1.0420547328402837E-2</v>
      </c>
      <c r="O391" s="32">
        <f t="shared" ca="1" si="138"/>
        <v>1.0964792021459101E-2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9.6094911631243271E-2</v>
      </c>
      <c r="E392" s="32">
        <f t="shared" ca="1" si="139"/>
        <v>8.7440704267921804E-2</v>
      </c>
      <c r="F392" s="32">
        <f t="shared" ca="1" si="139"/>
        <v>7.7283825615998059E-2</v>
      </c>
      <c r="G392" s="32">
        <f t="shared" ca="1" si="139"/>
        <v>6.6134079734409212E-2</v>
      </c>
      <c r="H392" s="32">
        <f t="shared" ca="1" si="139"/>
        <v>5.6411423566238267E-2</v>
      </c>
      <c r="I392" s="32">
        <f t="shared" ca="1" si="139"/>
        <v>5.1332869406969191E-2</v>
      </c>
      <c r="J392" s="32">
        <f t="shared" ca="1" si="139"/>
        <v>5.365067635175802E-2</v>
      </c>
      <c r="K392" s="32">
        <f t="shared" ca="1" si="139"/>
        <v>6.2111371466801985E-2</v>
      </c>
      <c r="L392" s="32">
        <f t="shared" ca="1" si="139"/>
        <v>7.2965031358108834E-2</v>
      </c>
      <c r="M392" s="32">
        <f t="shared" ca="1" si="139"/>
        <v>8.4107052451793951E-2</v>
      </c>
      <c r="N392" s="32">
        <f t="shared" ca="1" si="139"/>
        <v>9.3784925955625528E-2</v>
      </c>
      <c r="O392" s="32">
        <f t="shared" ca="1" si="139"/>
        <v>9.8683128193131908E-2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9.7874447031821854E-3</v>
      </c>
      <c r="E397" s="33">
        <f t="shared" ca="1" si="140"/>
        <v>8.9059976569179616E-3</v>
      </c>
      <c r="F397" s="33">
        <f t="shared" ca="1" si="140"/>
        <v>7.8715007571849883E-3</v>
      </c>
      <c r="G397" s="33">
        <f t="shared" ca="1" si="140"/>
        <v>6.735878491467606E-3</v>
      </c>
      <c r="H397" s="33">
        <f t="shared" ca="1" si="140"/>
        <v>5.7456079558205649E-3</v>
      </c>
      <c r="I397" s="33">
        <f t="shared" ca="1" si="140"/>
        <v>5.2283478099690852E-3</v>
      </c>
      <c r="J397" s="33">
        <f t="shared" ca="1" si="140"/>
        <v>5.4644207395309089E-3</v>
      </c>
      <c r="K397" s="33">
        <f t="shared" ca="1" si="140"/>
        <v>6.3261582049520537E-3</v>
      </c>
      <c r="L397" s="33">
        <f t="shared" ca="1" si="140"/>
        <v>7.4316235642518267E-3</v>
      </c>
      <c r="M397" s="33">
        <f t="shared" ca="1" si="140"/>
        <v>8.5664590460160506E-3</v>
      </c>
      <c r="N397" s="33">
        <f t="shared" ca="1" si="140"/>
        <v>9.5521683843692671E-3</v>
      </c>
      <c r="O397" s="33">
        <f t="shared" ca="1" si="140"/>
        <v>1.0051059353004176E-2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9.6094911631243271E-2</v>
      </c>
      <c r="E398" s="33">
        <f t="shared" ca="1" si="141"/>
        <v>8.7440704267921804E-2</v>
      </c>
      <c r="F398" s="33">
        <f t="shared" ca="1" si="141"/>
        <v>7.7283825615998059E-2</v>
      </c>
      <c r="G398" s="33">
        <f t="shared" ca="1" si="141"/>
        <v>6.6134079734409212E-2</v>
      </c>
      <c r="H398" s="33">
        <f t="shared" ca="1" si="141"/>
        <v>5.6411423566238267E-2</v>
      </c>
      <c r="I398" s="33">
        <f t="shared" ca="1" si="141"/>
        <v>5.1332869406969191E-2</v>
      </c>
      <c r="J398" s="33">
        <f t="shared" ca="1" si="141"/>
        <v>5.365067635175802E-2</v>
      </c>
      <c r="K398" s="33">
        <f t="shared" ca="1" si="141"/>
        <v>6.2111371466801985E-2</v>
      </c>
      <c r="L398" s="33">
        <f t="shared" ca="1" si="141"/>
        <v>7.2965031358108834E-2</v>
      </c>
      <c r="M398" s="33">
        <f t="shared" ca="1" si="141"/>
        <v>8.4107052451793951E-2</v>
      </c>
      <c r="N398" s="33">
        <f t="shared" ca="1" si="141"/>
        <v>9.3784925955625528E-2</v>
      </c>
      <c r="O398" s="33">
        <f t="shared" ca="1" si="141"/>
        <v>9.8683128193131908E-2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8.8976770028928963E-4</v>
      </c>
      <c r="E399" s="33">
        <f t="shared" ca="1" si="142"/>
        <v>8.0963615062890559E-4</v>
      </c>
      <c r="F399" s="33">
        <f t="shared" ca="1" si="142"/>
        <v>7.15590977925908E-4</v>
      </c>
      <c r="G399" s="33">
        <f t="shared" ca="1" si="142"/>
        <v>6.1235259013341873E-4</v>
      </c>
      <c r="H399" s="33">
        <f t="shared" ca="1" si="142"/>
        <v>5.2232799598368772E-4</v>
      </c>
      <c r="I399" s="33">
        <f t="shared" ca="1" si="142"/>
        <v>4.7530434636082589E-4</v>
      </c>
      <c r="J399" s="33">
        <f t="shared" ca="1" si="142"/>
        <v>4.967655217755372E-4</v>
      </c>
      <c r="K399" s="33">
        <f t="shared" ca="1" si="142"/>
        <v>5.7510529135927765E-4</v>
      </c>
      <c r="L399" s="33">
        <f t="shared" ca="1" si="142"/>
        <v>6.7560214220471152E-4</v>
      </c>
      <c r="M399" s="33">
        <f t="shared" ca="1" si="142"/>
        <v>7.7876900418327732E-4</v>
      </c>
      <c r="N399" s="33">
        <f t="shared" ca="1" si="142"/>
        <v>8.6837894403356969E-4</v>
      </c>
      <c r="O399" s="33">
        <f t="shared" ca="1" si="142"/>
        <v>9.1373266845492509E-4</v>
      </c>
    </row>
    <row r="400" spans="1:15" x14ac:dyDescent="0.4">
      <c r="D400" s="32">
        <f t="shared" ref="D400:O400" ca="1" si="143">SUM(D397:D399)</f>
        <v>0.10677212403471474</v>
      </c>
      <c r="E400" s="32">
        <f t="shared" ca="1" si="143"/>
        <v>9.7156338075468668E-2</v>
      </c>
      <c r="F400" s="32">
        <f t="shared" ca="1" si="143"/>
        <v>8.5870917351108952E-2</v>
      </c>
      <c r="G400" s="32">
        <f t="shared" ca="1" si="143"/>
        <v>7.3482310816010241E-2</v>
      </c>
      <c r="H400" s="32">
        <f t="shared" ca="1" si="143"/>
        <v>6.2679359518042516E-2</v>
      </c>
      <c r="I400" s="32">
        <f t="shared" ca="1" si="143"/>
        <v>5.7036521563299102E-2</v>
      </c>
      <c r="J400" s="32">
        <f t="shared" ca="1" si="143"/>
        <v>5.9611862613064462E-2</v>
      </c>
      <c r="K400" s="32">
        <f t="shared" ca="1" si="143"/>
        <v>6.9012634963113315E-2</v>
      </c>
      <c r="L400" s="32">
        <f t="shared" ca="1" si="143"/>
        <v>8.1072257064565376E-2</v>
      </c>
      <c r="M400" s="32">
        <f t="shared" ca="1" si="143"/>
        <v>9.3452280501993279E-2</v>
      </c>
      <c r="N400" s="32">
        <f t="shared" ca="1" si="143"/>
        <v>0.10420547328402838</v>
      </c>
      <c r="O400" s="32">
        <f t="shared" ca="1" si="143"/>
        <v>0.10964792021459102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3.7456336283881446E-2</v>
      </c>
      <c r="E403" s="32">
        <f ca="1">N398/2+O398+D398+E398+F398/2</f>
        <v>0.36775311987810877</v>
      </c>
      <c r="F403" s="32">
        <f ca="1">N399/2+O399+D399+E399+F399/2</f>
        <v>3.4051214803528592E-3</v>
      </c>
      <c r="G403" s="32">
        <f ca="1">F397/2+G397+H397</f>
        <v>1.6417236825880664E-2</v>
      </c>
      <c r="H403" s="32">
        <f ca="1">F398/2+G398+H398</f>
        <v>0.16118741610864651</v>
      </c>
      <c r="I403" s="32">
        <f ca="1">F399/2+G399+H399</f>
        <v>1.4924760750800606E-3</v>
      </c>
      <c r="J403" s="32">
        <f ca="1">I397+J397+K397</f>
        <v>1.7018926754452046E-2</v>
      </c>
      <c r="K403" s="32">
        <f ca="1">I398+J398+K398</f>
        <v>0.16709491722552919</v>
      </c>
      <c r="L403" s="32">
        <f ca="1">I399+J399+K399</f>
        <v>1.5471751594956407E-3</v>
      </c>
      <c r="M403" s="32">
        <f ca="1">L397+M397+N397/2</f>
        <v>2.0774166802452511E-2</v>
      </c>
      <c r="N403" s="32">
        <f ca="1">L398+M398+N398/2</f>
        <v>0.20396454678771556</v>
      </c>
      <c r="O403" s="32">
        <f ca="1">L399+M399+N399/2</f>
        <v>1.8885606184047736E-3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12.538641200400001</v>
      </c>
      <c r="C409" s="63" t="s">
        <v>58</v>
      </c>
      <c r="D409" s="32">
        <f t="shared" ref="D409:O409" ca="1" si="144">D18</f>
        <v>0.11107401116048343</v>
      </c>
      <c r="E409" s="32">
        <f t="shared" ca="1" si="144"/>
        <v>9.222128193814233E-2</v>
      </c>
      <c r="F409" s="32">
        <f t="shared" ca="1" si="144"/>
        <v>7.7462354283559035E-2</v>
      </c>
      <c r="G409" s="32">
        <f t="shared" ca="1" si="144"/>
        <v>5.3841558666125347E-2</v>
      </c>
      <c r="H409" s="32">
        <f t="shared" ca="1" si="144"/>
        <v>2.6159696237722723E-2</v>
      </c>
      <c r="I409" s="32">
        <f t="shared" ca="1" si="144"/>
        <v>1.169200117478773E-2</v>
      </c>
      <c r="J409" s="32">
        <f t="shared" ca="1" si="144"/>
        <v>4.2731311049486673E-3</v>
      </c>
      <c r="K409" s="32">
        <f t="shared" ca="1" si="144"/>
        <v>4.4421420774996166E-3</v>
      </c>
      <c r="L409" s="32">
        <f t="shared" ca="1" si="144"/>
        <v>2.0636061842183927E-2</v>
      </c>
      <c r="M409" s="32">
        <f t="shared" ca="1" si="144"/>
        <v>4.8753083048333527E-2</v>
      </c>
      <c r="N409" s="32">
        <f t="shared" ca="1" si="144"/>
        <v>8.0173290283276244E-2</v>
      </c>
      <c r="O409" s="32">
        <f t="shared" ca="1" si="144"/>
        <v>0.10510472151627082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5.2407135016741865E-2</v>
      </c>
      <c r="E410" s="32">
        <f t="shared" ca="1" si="145"/>
        <v>4.3512007205414482E-2</v>
      </c>
      <c r="F410" s="32">
        <f t="shared" ca="1" si="145"/>
        <v>3.654842403942498E-2</v>
      </c>
      <c r="G410" s="32">
        <f t="shared" ca="1" si="145"/>
        <v>2.5403618767765569E-2</v>
      </c>
      <c r="H410" s="32">
        <f t="shared" ca="1" si="145"/>
        <v>1.2342713821206006E-2</v>
      </c>
      <c r="I410" s="32">
        <f t="shared" ca="1" si="145"/>
        <v>5.5165405280780911E-3</v>
      </c>
      <c r="J410" s="32">
        <f t="shared" ca="1" si="145"/>
        <v>2.0161562225183755E-3</v>
      </c>
      <c r="K410" s="32">
        <f t="shared" ca="1" si="145"/>
        <v>2.0958992764087319E-3</v>
      </c>
      <c r="L410" s="32">
        <f t="shared" ca="1" si="145"/>
        <v>9.7365429399557217E-3</v>
      </c>
      <c r="M410" s="32">
        <f t="shared" ca="1" si="145"/>
        <v>2.3002765265268774E-2</v>
      </c>
      <c r="N410" s="32">
        <f t="shared" ca="1" si="145"/>
        <v>3.7827502623826281E-2</v>
      </c>
      <c r="O410" s="32">
        <f t="shared" ca="1" si="145"/>
        <v>4.9590694293391219E-2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1.1209303878580898E-2</v>
      </c>
      <c r="E411" s="32">
        <f t="shared" ca="1" si="146"/>
        <v>9.3067348744914295E-3</v>
      </c>
      <c r="F411" s="32">
        <f t="shared" ca="1" si="146"/>
        <v>7.8173018084325644E-3</v>
      </c>
      <c r="G411" s="32">
        <f t="shared" ca="1" si="146"/>
        <v>5.4335517919943017E-3</v>
      </c>
      <c r="H411" s="32">
        <f t="shared" ca="1" si="146"/>
        <v>2.6399693450912844E-3</v>
      </c>
      <c r="I411" s="32">
        <f t="shared" ca="1" si="146"/>
        <v>1.1799267240611472E-3</v>
      </c>
      <c r="J411" s="32">
        <f t="shared" ca="1" si="146"/>
        <v>4.3123341426087468E-4</v>
      </c>
      <c r="K411" s="32">
        <f t="shared" ca="1" si="146"/>
        <v>4.4828956745408978E-4</v>
      </c>
      <c r="L411" s="32">
        <f t="shared" ca="1" si="146"/>
        <v>2.0825383510460842E-3</v>
      </c>
      <c r="M411" s="32">
        <f t="shared" ca="1" si="146"/>
        <v>4.920035903960264E-3</v>
      </c>
      <c r="N411" s="32">
        <f t="shared" ca="1" si="146"/>
        <v>8.0908825056517329E-3</v>
      </c>
      <c r="O411" s="32">
        <f t="shared" ca="1" si="146"/>
        <v>1.0606898501642009E-2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0.38721783689831424</v>
      </c>
      <c r="E413" s="32">
        <f t="shared" ca="1" si="148"/>
        <v>0.18269779984717319</v>
      </c>
      <c r="F413" s="32">
        <f t="shared" ca="1" si="148"/>
        <v>3.9077029411756489E-2</v>
      </c>
      <c r="G413" s="32">
        <f t="shared" ca="1" si="148"/>
        <v>0.1187324320456276</v>
      </c>
      <c r="H413" s="32">
        <f t="shared" ca="1" si="148"/>
        <v>5.602054460868406E-2</v>
      </c>
      <c r="I413" s="32">
        <f t="shared" ca="1" si="148"/>
        <v>1.1982172041301867E-2</v>
      </c>
      <c r="J413" s="32">
        <f t="shared" ca="1" si="148"/>
        <v>2.0407274357236015E-2</v>
      </c>
      <c r="K413" s="32">
        <f t="shared" ca="1" si="148"/>
        <v>9.6285960270051998E-3</v>
      </c>
      <c r="L413" s="32">
        <f t="shared" ca="1" si="148"/>
        <v>2.0594497057761117E-3</v>
      </c>
      <c r="M413" s="32">
        <f t="shared" ca="1" si="148"/>
        <v>0.10947579003215557</v>
      </c>
      <c r="N413" s="32">
        <f t="shared" ca="1" si="148"/>
        <v>5.1653059517137639E-2</v>
      </c>
      <c r="O413" s="32">
        <f t="shared" ca="1" si="148"/>
        <v>1.1048015507832215E-2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5.5772362800000003E-2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5.7876106194690261E-2</v>
      </c>
      <c r="I415" s="32">
        <f t="shared" ca="1" si="149"/>
        <v>0.19894911504424778</v>
      </c>
      <c r="J415" s="32">
        <f t="shared" ca="1" si="149"/>
        <v>0.33459623893805313</v>
      </c>
      <c r="K415" s="32">
        <f t="shared" ca="1" si="149"/>
        <v>0.16639380530973452</v>
      </c>
      <c r="L415" s="32">
        <f t="shared" ca="1" si="149"/>
        <v>5.9684734513274343E-2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7.0796460176991132E-3</v>
      </c>
      <c r="I416" s="32">
        <f t="shared" ca="1" si="150"/>
        <v>2.4336283185840701E-2</v>
      </c>
      <c r="J416" s="32">
        <f t="shared" ca="1" si="150"/>
        <v>4.0929203539823003E-2</v>
      </c>
      <c r="K416" s="32">
        <f t="shared" ca="1" si="150"/>
        <v>2.0353982300884952E-2</v>
      </c>
      <c r="L416" s="32">
        <f t="shared" ca="1" si="150"/>
        <v>7.3008849557522114E-3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5.8407079646017705E-3</v>
      </c>
      <c r="I417" s="32">
        <f t="shared" ca="1" si="151"/>
        <v>2.0077433628318587E-2</v>
      </c>
      <c r="J417" s="32">
        <f t="shared" ca="1" si="151"/>
        <v>3.3766592920353986E-2</v>
      </c>
      <c r="K417" s="32">
        <f t="shared" ca="1" si="151"/>
        <v>1.6792035398230092E-2</v>
      </c>
      <c r="L417" s="32">
        <f t="shared" ca="1" si="151"/>
        <v>6.0232300884955764E-3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5.7876106194690261E-2</v>
      </c>
      <c r="H419" s="32">
        <f t="shared" ca="1" si="153"/>
        <v>7.0796460176991132E-3</v>
      </c>
      <c r="I419" s="32">
        <f t="shared" ca="1" si="153"/>
        <v>5.8407079646017705E-3</v>
      </c>
      <c r="J419" s="32">
        <f t="shared" ca="1" si="153"/>
        <v>0.69993915929203543</v>
      </c>
      <c r="K419" s="32">
        <f t="shared" ca="1" si="153"/>
        <v>8.5619469026548656E-2</v>
      </c>
      <c r="L419" s="32">
        <f t="shared" ca="1" si="153"/>
        <v>7.0636061946902667E-2</v>
      </c>
      <c r="M419" s="32">
        <f t="shared" ca="1" si="153"/>
        <v>5.9684734513274343E-2</v>
      </c>
      <c r="N419" s="32">
        <f t="shared" ca="1" si="153"/>
        <v>7.3008849557522114E-3</v>
      </c>
      <c r="O419" s="32">
        <f t="shared" ca="1" si="153"/>
        <v>6.0232300884955764E-3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7.8486925104000003</v>
      </c>
      <c r="C421" s="67"/>
      <c r="D421" s="32">
        <f t="shared" ref="D421:O421" ca="1" si="154">D69</f>
        <v>6.1699296118516954E-2</v>
      </c>
      <c r="E421" s="32">
        <f t="shared" ca="1" si="154"/>
        <v>5.8871386735165787E-2</v>
      </c>
      <c r="F421" s="32">
        <f t="shared" ca="1" si="154"/>
        <v>5.6657547586978302E-2</v>
      </c>
      <c r="G421" s="32">
        <f t="shared" ca="1" si="154"/>
        <v>5.3114428244363243E-2</v>
      </c>
      <c r="H421" s="32">
        <f t="shared" ca="1" si="154"/>
        <v>4.8962148880102849E-2</v>
      </c>
      <c r="I421" s="32">
        <f t="shared" ca="1" si="154"/>
        <v>4.6791994620662601E-2</v>
      </c>
      <c r="J421" s="32">
        <f t="shared" ca="1" si="154"/>
        <v>4.5679164110186743E-2</v>
      </c>
      <c r="K421" s="32">
        <f t="shared" ca="1" si="154"/>
        <v>4.5704515756069389E-2</v>
      </c>
      <c r="L421" s="32">
        <f t="shared" ca="1" si="154"/>
        <v>4.8133603720772029E-2</v>
      </c>
      <c r="M421" s="32">
        <f t="shared" ca="1" si="154"/>
        <v>5.2351156901694465E-2</v>
      </c>
      <c r="N421" s="32">
        <f t="shared" ca="1" si="154"/>
        <v>5.7064187986935876E-2</v>
      </c>
      <c r="O421" s="32">
        <f t="shared" ca="1" si="154"/>
        <v>6.0803902671885061E-2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2.9111070252511282E-2</v>
      </c>
      <c r="E422" s="32">
        <f t="shared" ca="1" si="155"/>
        <v>2.7776801080812177E-2</v>
      </c>
      <c r="F422" s="32">
        <f t="shared" ca="1" si="155"/>
        <v>2.6732263605913752E-2</v>
      </c>
      <c r="G422" s="32">
        <f t="shared" ca="1" si="155"/>
        <v>2.5060542815164837E-2</v>
      </c>
      <c r="H422" s="32">
        <f t="shared" ca="1" si="155"/>
        <v>2.3101407073180903E-2</v>
      </c>
      <c r="I422" s="32">
        <f t="shared" ca="1" si="155"/>
        <v>2.2077481079211717E-2</v>
      </c>
      <c r="J422" s="32">
        <f t="shared" ca="1" si="155"/>
        <v>2.1552423433377762E-2</v>
      </c>
      <c r="K422" s="32">
        <f t="shared" ca="1" si="155"/>
        <v>2.1564384891461313E-2</v>
      </c>
      <c r="L422" s="32">
        <f t="shared" ca="1" si="155"/>
        <v>2.2710481440993361E-2</v>
      </c>
      <c r="M422" s="32">
        <f t="shared" ca="1" si="155"/>
        <v>2.4700414789790317E-2</v>
      </c>
      <c r="N422" s="32">
        <f t="shared" ca="1" si="155"/>
        <v>2.6924125393573944E-2</v>
      </c>
      <c r="O422" s="32">
        <f t="shared" ca="1" si="155"/>
        <v>2.8688604144008686E-2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6.2265344706760239E-3</v>
      </c>
      <c r="E423" s="32">
        <f t="shared" ca="1" si="156"/>
        <v>5.9411491200626028E-3</v>
      </c>
      <c r="F423" s="32">
        <f t="shared" ca="1" si="156"/>
        <v>5.7177341601537734E-3</v>
      </c>
      <c r="G423" s="32">
        <f t="shared" ca="1" si="156"/>
        <v>5.3601716576880338E-3</v>
      </c>
      <c r="H423" s="32">
        <f t="shared" ca="1" si="156"/>
        <v>4.9411342906525808E-3</v>
      </c>
      <c r="I423" s="32">
        <f t="shared" ca="1" si="156"/>
        <v>4.7221278974980607E-3</v>
      </c>
      <c r="J423" s="32">
        <f t="shared" ca="1" si="156"/>
        <v>4.6098239010280203E-3</v>
      </c>
      <c r="K423" s="32">
        <f t="shared" ca="1" si="156"/>
        <v>4.6123823240070026E-3</v>
      </c>
      <c r="L423" s="32">
        <f t="shared" ca="1" si="156"/>
        <v>4.857519641545802E-3</v>
      </c>
      <c r="M423" s="32">
        <f t="shared" ca="1" si="156"/>
        <v>5.2831442744829286E-3</v>
      </c>
      <c r="N423" s="32">
        <f t="shared" ca="1" si="156"/>
        <v>5.7587712647366495E-3</v>
      </c>
      <c r="O423" s="32">
        <f t="shared" ca="1" si="156"/>
        <v>6.1361736641351904E-3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0.23823545331252488</v>
      </c>
      <c r="E425" s="32">
        <f t="shared" ca="1" si="158"/>
        <v>0.11240466997707599</v>
      </c>
      <c r="F425" s="32">
        <f t="shared" ca="1" si="158"/>
        <v>2.4042109967319029E-2</v>
      </c>
      <c r="G425" s="32">
        <f t="shared" ca="1" si="158"/>
        <v>0.13040535091795524</v>
      </c>
      <c r="H425" s="32">
        <f t="shared" ca="1" si="158"/>
        <v>6.1528081691302618E-2</v>
      </c>
      <c r="I425" s="32">
        <f t="shared" ca="1" si="158"/>
        <v>1.3160173028417502E-2</v>
      </c>
      <c r="J425" s="32">
        <f t="shared" ca="1" si="158"/>
        <v>0.13817567448691875</v>
      </c>
      <c r="K425" s="32">
        <f t="shared" ca="1" si="158"/>
        <v>6.5194289404050795E-2</v>
      </c>
      <c r="L425" s="32">
        <f t="shared" ca="1" si="158"/>
        <v>1.3944334122533084E-2</v>
      </c>
      <c r="M425" s="32">
        <f t="shared" ca="1" si="158"/>
        <v>0.12901685461593443</v>
      </c>
      <c r="N425" s="32">
        <f t="shared" ca="1" si="158"/>
        <v>6.087295892757065E-2</v>
      </c>
      <c r="O425" s="32">
        <f t="shared" ca="1" si="158"/>
        <v>1.3020049548397054E-2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5.7800448720000004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5.7800448720000004</v>
      </c>
      <c r="C433" s="67"/>
      <c r="D433" s="32">
        <f t="shared" ref="D433:O433" ca="1" si="164">D119</f>
        <v>1.9396935866306513E-2</v>
      </c>
      <c r="E433" s="32">
        <f t="shared" ca="1" si="164"/>
        <v>1.7650068083710141E-2</v>
      </c>
      <c r="F433" s="32">
        <f t="shared" ca="1" si="164"/>
        <v>1.5599883318784794E-2</v>
      </c>
      <c r="G433" s="32">
        <f t="shared" ca="1" si="164"/>
        <v>1.3349286464908528E-2</v>
      </c>
      <c r="H433" s="32">
        <f t="shared" ca="1" si="164"/>
        <v>1.1386750312444391E-2</v>
      </c>
      <c r="I433" s="32">
        <f t="shared" ca="1" si="164"/>
        <v>1.0361634750666005E-2</v>
      </c>
      <c r="J433" s="32">
        <f t="shared" ca="1" si="164"/>
        <v>1.082948837470671E-2</v>
      </c>
      <c r="K433" s="32">
        <f t="shared" ca="1" si="164"/>
        <v>1.2537295351632253E-2</v>
      </c>
      <c r="L433" s="32">
        <f t="shared" ca="1" si="164"/>
        <v>1.472812670006271E-2</v>
      </c>
      <c r="M433" s="32">
        <f t="shared" ca="1" si="164"/>
        <v>1.6977164291195446E-2</v>
      </c>
      <c r="N433" s="32">
        <f t="shared" ca="1" si="164"/>
        <v>1.8930660979931818E-2</v>
      </c>
      <c r="O433" s="32">
        <f t="shared" ca="1" si="164"/>
        <v>1.9919372172317366E-2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8.5417699227771801E-2</v>
      </c>
      <c r="E434" s="32">
        <f t="shared" ca="1" si="165"/>
        <v>7.772507046037494E-2</v>
      </c>
      <c r="F434" s="32">
        <f t="shared" ca="1" si="165"/>
        <v>6.8696733880887165E-2</v>
      </c>
      <c r="G434" s="32">
        <f t="shared" ca="1" si="165"/>
        <v>5.8785848652808198E-2</v>
      </c>
      <c r="H434" s="32">
        <f t="shared" ca="1" si="165"/>
        <v>5.0143487614434018E-2</v>
      </c>
      <c r="I434" s="32">
        <f t="shared" ca="1" si="165"/>
        <v>4.5629217250639287E-2</v>
      </c>
      <c r="J434" s="32">
        <f t="shared" ca="1" si="165"/>
        <v>4.7689490090451571E-2</v>
      </c>
      <c r="K434" s="32">
        <f t="shared" ca="1" si="165"/>
        <v>5.5210107970490654E-2</v>
      </c>
      <c r="L434" s="32">
        <f t="shared" ca="1" si="165"/>
        <v>6.4857805651652306E-2</v>
      </c>
      <c r="M434" s="32">
        <f t="shared" ca="1" si="165"/>
        <v>7.4761824401594623E-2</v>
      </c>
      <c r="N434" s="32">
        <f t="shared" ca="1" si="165"/>
        <v>8.3364378627222693E-2</v>
      </c>
      <c r="O434" s="32">
        <f t="shared" ca="1" si="165"/>
        <v>8.7718336171672809E-2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1.9574889406364375E-3</v>
      </c>
      <c r="E435" s="32">
        <f t="shared" ca="1" si="166"/>
        <v>1.7811995313835925E-3</v>
      </c>
      <c r="F435" s="32">
        <f t="shared" ca="1" si="166"/>
        <v>1.5743001514369978E-3</v>
      </c>
      <c r="G435" s="32">
        <f t="shared" ca="1" si="166"/>
        <v>1.3471756982935212E-3</v>
      </c>
      <c r="H435" s="32">
        <f t="shared" ca="1" si="166"/>
        <v>1.149121591164113E-3</v>
      </c>
      <c r="I435" s="32">
        <f t="shared" ca="1" si="166"/>
        <v>1.0456695619938171E-3</v>
      </c>
      <c r="J435" s="32">
        <f t="shared" ca="1" si="166"/>
        <v>1.092884147906182E-3</v>
      </c>
      <c r="K435" s="32">
        <f t="shared" ca="1" si="166"/>
        <v>1.2652316409904108E-3</v>
      </c>
      <c r="L435" s="32">
        <f t="shared" ca="1" si="166"/>
        <v>1.4863247128503656E-3</v>
      </c>
      <c r="M435" s="32">
        <f t="shared" ca="1" si="166"/>
        <v>1.7132918092032103E-3</v>
      </c>
      <c r="N435" s="32">
        <f t="shared" ca="1" si="166"/>
        <v>1.9104336768738534E-3</v>
      </c>
      <c r="O435" s="32">
        <f t="shared" ca="1" si="166"/>
        <v>2.0102118706008354E-3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7.4231648271692319E-2</v>
      </c>
      <c r="E437" s="32">
        <f t="shared" ca="1" si="168"/>
        <v>0.32689166211387449</v>
      </c>
      <c r="F437" s="32">
        <f t="shared" ca="1" si="168"/>
        <v>7.4912672567762906E-3</v>
      </c>
      <c r="G437" s="32">
        <f t="shared" ca="1" si="168"/>
        <v>3.2535978436745314E-2</v>
      </c>
      <c r="H437" s="32">
        <f t="shared" ca="1" si="168"/>
        <v>0.14327770320768579</v>
      </c>
      <c r="I437" s="32">
        <f t="shared" ca="1" si="168"/>
        <v>3.2834473651761334E-3</v>
      </c>
      <c r="J437" s="32">
        <f t="shared" ca="1" si="168"/>
        <v>3.3728418477004966E-2</v>
      </c>
      <c r="K437" s="32">
        <f t="shared" ca="1" si="168"/>
        <v>0.14852881531158152</v>
      </c>
      <c r="L437" s="32">
        <f t="shared" ca="1" si="168"/>
        <v>3.4037853508904099E-3</v>
      </c>
      <c r="M437" s="32">
        <f t="shared" ca="1" si="168"/>
        <v>4.1170621481224065E-2</v>
      </c>
      <c r="N437" s="32">
        <f t="shared" ca="1" si="168"/>
        <v>0.18130181936685827</v>
      </c>
      <c r="O437" s="32">
        <f t="shared" ca="1" si="168"/>
        <v>4.1548333604905022E-3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3.0421288799999999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5.2587543018682396E-2</v>
      </c>
      <c r="I439" s="32">
        <f t="shared" ca="1" si="169"/>
        <v>5.807371558505408E-2</v>
      </c>
      <c r="J439" s="32">
        <f t="shared" ca="1" si="169"/>
        <v>6.3348881514257618E-2</v>
      </c>
      <c r="K439" s="32">
        <f t="shared" ca="1" si="169"/>
        <v>5.6807675762045227E-2</v>
      </c>
      <c r="L439" s="32">
        <f t="shared" ca="1" si="169"/>
        <v>5.2657878564405104E-2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2.4811946902654869E-2</v>
      </c>
      <c r="I440" s="32">
        <f t="shared" ca="1" si="170"/>
        <v>2.7400442477876111E-2</v>
      </c>
      <c r="J440" s="32">
        <f t="shared" ca="1" si="170"/>
        <v>2.9889380530973456E-2</v>
      </c>
      <c r="K440" s="32">
        <f t="shared" ca="1" si="170"/>
        <v>2.6803097345132747E-2</v>
      </c>
      <c r="L440" s="32">
        <f t="shared" ca="1" si="170"/>
        <v>2.4845132743362832E-2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5.3069997541789577E-3</v>
      </c>
      <c r="I441" s="32">
        <f t="shared" ca="1" si="171"/>
        <v>5.8606501966568343E-3</v>
      </c>
      <c r="J441" s="32">
        <f t="shared" ca="1" si="171"/>
        <v>6.3930063913470994E-3</v>
      </c>
      <c r="K441" s="32">
        <f t="shared" ca="1" si="171"/>
        <v>5.7328847099311709E-3</v>
      </c>
      <c r="L441" s="32">
        <f t="shared" ca="1" si="171"/>
        <v>5.3140978367748268E-3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0.12809275135201573</v>
      </c>
      <c r="H443" s="32">
        <f t="shared" ca="1" si="173"/>
        <v>6.0436946902654873E-2</v>
      </c>
      <c r="I443" s="32">
        <f t="shared" ca="1" si="173"/>
        <v>1.2926791420845622E-2</v>
      </c>
      <c r="J443" s="32">
        <f t="shared" ca="1" si="173"/>
        <v>0.17823027286135693</v>
      </c>
      <c r="K443" s="32">
        <f t="shared" ca="1" si="173"/>
        <v>8.4092920353982303E-2</v>
      </c>
      <c r="L443" s="32">
        <f t="shared" ca="1" si="173"/>
        <v>1.7986541297935105E-2</v>
      </c>
      <c r="M443" s="32">
        <f t="shared" ca="1" si="173"/>
        <v>0.12816308689773842</v>
      </c>
      <c r="N443" s="32">
        <f t="shared" ca="1" si="173"/>
        <v>6.0470132743362839E-2</v>
      </c>
      <c r="O443" s="32">
        <f t="shared" ca="1" si="173"/>
        <v>1.2933889503441494E-2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15.656823302399998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3.4252210800000005</v>
      </c>
      <c r="C452" s="67"/>
      <c r="D452" s="32">
        <f t="shared" ref="D452:O452" ca="1" si="179">D195</f>
        <v>0.12694172704055248</v>
      </c>
      <c r="E452" s="32">
        <f t="shared" ca="1" si="179"/>
        <v>0.1053957507864484</v>
      </c>
      <c r="F452" s="32">
        <f t="shared" ca="1" si="179"/>
        <v>8.8528404895496043E-2</v>
      </c>
      <c r="G452" s="32">
        <f t="shared" ca="1" si="179"/>
        <v>6.1533209904143266E-2</v>
      </c>
      <c r="H452" s="32">
        <f t="shared" ca="1" si="179"/>
        <v>2.9896795700254546E-2</v>
      </c>
      <c r="I452" s="32">
        <f t="shared" ca="1" si="179"/>
        <v>1.3362287056900263E-2</v>
      </c>
      <c r="J452" s="32">
        <f t="shared" ca="1" si="179"/>
        <v>4.8835784056556206E-3</v>
      </c>
      <c r="K452" s="32">
        <f t="shared" ca="1" si="179"/>
        <v>5.0767338028567055E-3</v>
      </c>
      <c r="L452" s="32">
        <f t="shared" ca="1" si="179"/>
        <v>2.3584070676781633E-2</v>
      </c>
      <c r="M452" s="32">
        <f t="shared" ca="1" si="179"/>
        <v>5.5717809198095464E-2</v>
      </c>
      <c r="N452" s="32">
        <f t="shared" ca="1" si="179"/>
        <v>9.1626617466601432E-2</v>
      </c>
      <c r="O452" s="32">
        <f t="shared" ca="1" si="179"/>
        <v>0.12011968173288094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3.493809001116123E-2</v>
      </c>
      <c r="E453" s="32">
        <f t="shared" ca="1" si="180"/>
        <v>2.9008004803609645E-2</v>
      </c>
      <c r="F453" s="32">
        <f t="shared" ca="1" si="180"/>
        <v>2.4365616026283309E-2</v>
      </c>
      <c r="G453" s="32">
        <f t="shared" ca="1" si="180"/>
        <v>1.6935745845177042E-2</v>
      </c>
      <c r="H453" s="32">
        <f t="shared" ca="1" si="180"/>
        <v>8.2284758808039999E-3</v>
      </c>
      <c r="I453" s="32">
        <f t="shared" ca="1" si="180"/>
        <v>3.6776936853853926E-3</v>
      </c>
      <c r="J453" s="32">
        <f t="shared" ca="1" si="180"/>
        <v>1.3441041483455833E-3</v>
      </c>
      <c r="K453" s="32">
        <f t="shared" ca="1" si="180"/>
        <v>1.3972661842724873E-3</v>
      </c>
      <c r="L453" s="32">
        <f t="shared" ca="1" si="180"/>
        <v>6.4910286266371452E-3</v>
      </c>
      <c r="M453" s="32">
        <f t="shared" ca="1" si="180"/>
        <v>1.5335176843512509E-2</v>
      </c>
      <c r="N453" s="32">
        <f t="shared" ca="1" si="180"/>
        <v>2.5218335082550846E-2</v>
      </c>
      <c r="O453" s="32">
        <f t="shared" ca="1" si="180"/>
        <v>3.3060462862260803E-2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1.2810633004092456E-2</v>
      </c>
      <c r="E454" s="32">
        <f t="shared" ca="1" si="181"/>
        <v>1.0636268427990207E-2</v>
      </c>
      <c r="F454" s="32">
        <f t="shared" ca="1" si="181"/>
        <v>8.9340592096372167E-3</v>
      </c>
      <c r="G454" s="32">
        <f t="shared" ca="1" si="181"/>
        <v>6.2097734765649169E-3</v>
      </c>
      <c r="H454" s="32">
        <f t="shared" ca="1" si="181"/>
        <v>3.0171078229614683E-3</v>
      </c>
      <c r="I454" s="32">
        <f t="shared" ca="1" si="181"/>
        <v>1.3484876846413111E-3</v>
      </c>
      <c r="J454" s="32">
        <f t="shared" ca="1" si="181"/>
        <v>4.9283818772671406E-4</v>
      </c>
      <c r="K454" s="32">
        <f t="shared" ca="1" si="181"/>
        <v>5.1233093423324553E-4</v>
      </c>
      <c r="L454" s="32">
        <f t="shared" ca="1" si="181"/>
        <v>2.380043829766954E-3</v>
      </c>
      <c r="M454" s="32">
        <f t="shared" ca="1" si="181"/>
        <v>5.6228981759545889E-3</v>
      </c>
      <c r="N454" s="32">
        <f t="shared" ca="1" si="181"/>
        <v>9.2467228636019805E-3</v>
      </c>
      <c r="O454" s="32">
        <f t="shared" ca="1" si="181"/>
        <v>1.2122169716162298E-2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0.44253467074093056</v>
      </c>
      <c r="E456" s="32">
        <f t="shared" ca="1" si="183"/>
        <v>0.12179853323144876</v>
      </c>
      <c r="F456" s="32">
        <f t="shared" ca="1" si="183"/>
        <v>4.4659462184864565E-2</v>
      </c>
      <c r="G456" s="32">
        <f t="shared" ca="1" si="183"/>
        <v>0.13569420805214583</v>
      </c>
      <c r="H456" s="32">
        <f t="shared" ca="1" si="183"/>
        <v>3.7347029739122697E-2</v>
      </c>
      <c r="I456" s="32">
        <f t="shared" ca="1" si="183"/>
        <v>1.3693910904344993E-2</v>
      </c>
      <c r="J456" s="32">
        <f t="shared" ca="1" si="183"/>
        <v>2.3322599265412587E-2</v>
      </c>
      <c r="K456" s="32">
        <f t="shared" ca="1" si="183"/>
        <v>6.4190640180034637E-3</v>
      </c>
      <c r="L456" s="32">
        <f t="shared" ca="1" si="183"/>
        <v>2.3536568066012706E-3</v>
      </c>
      <c r="M456" s="32">
        <f t="shared" ca="1" si="183"/>
        <v>0.1251151886081778</v>
      </c>
      <c r="N456" s="32">
        <f t="shared" ca="1" si="183"/>
        <v>3.4435373011425074E-2</v>
      </c>
      <c r="O456" s="32">
        <f t="shared" ca="1" si="183"/>
        <v>1.2626303437522534E-2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3.4598196187092007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5.7610619469026549E-2</v>
      </c>
      <c r="I458" s="32">
        <f t="shared" ca="1" si="184"/>
        <v>0.19803650442477877</v>
      </c>
      <c r="J458" s="32">
        <f t="shared" ca="1" si="184"/>
        <v>0.3330613938053098</v>
      </c>
      <c r="K458" s="32">
        <f t="shared" ca="1" si="184"/>
        <v>0.16563053097345135</v>
      </c>
      <c r="L458" s="32">
        <f t="shared" ca="1" si="184"/>
        <v>5.9410951327433639E-2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7.0796460176991132E-3</v>
      </c>
      <c r="I459" s="32">
        <f t="shared" ca="1" si="185"/>
        <v>2.4336283185840701E-2</v>
      </c>
      <c r="J459" s="32">
        <f t="shared" ca="1" si="185"/>
        <v>4.0929203539823003E-2</v>
      </c>
      <c r="K459" s="32">
        <f t="shared" ca="1" si="185"/>
        <v>2.0353982300884952E-2</v>
      </c>
      <c r="L459" s="32">
        <f t="shared" ca="1" si="185"/>
        <v>7.3008849557522114E-3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6.1061946902654859E-3</v>
      </c>
      <c r="I460" s="32">
        <f t="shared" ca="1" si="186"/>
        <v>2.0990044247787609E-2</v>
      </c>
      <c r="J460" s="32">
        <f t="shared" ca="1" si="186"/>
        <v>3.5301438053097343E-2</v>
      </c>
      <c r="K460" s="32">
        <f t="shared" ca="1" si="186"/>
        <v>1.7555309734513275E-2</v>
      </c>
      <c r="L460" s="32">
        <f t="shared" ca="1" si="186"/>
        <v>6.2970132743362835E-3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5.7610619469026549E-2</v>
      </c>
      <c r="H462" s="32">
        <f t="shared" ca="1" si="188"/>
        <v>7.0796460176991132E-3</v>
      </c>
      <c r="I462" s="32">
        <f t="shared" ca="1" si="188"/>
        <v>6.1061946902654859E-3</v>
      </c>
      <c r="J462" s="32">
        <f t="shared" ca="1" si="188"/>
        <v>0.69672842920353995</v>
      </c>
      <c r="K462" s="32">
        <f t="shared" ca="1" si="188"/>
        <v>8.5619469026548656E-2</v>
      </c>
      <c r="L462" s="32">
        <f t="shared" ca="1" si="188"/>
        <v>7.3846792035398234E-2</v>
      </c>
      <c r="M462" s="32">
        <f t="shared" ca="1" si="188"/>
        <v>5.9410951327433639E-2</v>
      </c>
      <c r="N462" s="32">
        <f t="shared" ca="1" si="188"/>
        <v>7.3008849557522114E-3</v>
      </c>
      <c r="O462" s="32">
        <f t="shared" ca="1" si="188"/>
        <v>6.2970132743362835E-3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4.3247754748368008</v>
      </c>
      <c r="C464" s="67"/>
      <c r="D464" s="32">
        <f t="shared" ref="D464:O464" ca="1" si="189">D246</f>
        <v>6.2994536910051802E-2</v>
      </c>
      <c r="E464" s="32">
        <f t="shared" ca="1" si="189"/>
        <v>6.0974601636229531E-2</v>
      </c>
      <c r="F464" s="32">
        <f t="shared" ca="1" si="189"/>
        <v>5.9393287958952753E-2</v>
      </c>
      <c r="G464" s="32">
        <f t="shared" ca="1" si="189"/>
        <v>5.6862488428513429E-2</v>
      </c>
      <c r="H464" s="32">
        <f t="shared" ca="1" si="189"/>
        <v>5.3896574596898852E-2</v>
      </c>
      <c r="I464" s="32">
        <f t="shared" ca="1" si="189"/>
        <v>5.2346464411584394E-2</v>
      </c>
      <c r="J464" s="32">
        <f t="shared" ca="1" si="189"/>
        <v>5.1551585475530209E-2</v>
      </c>
      <c r="K464" s="32">
        <f t="shared" ca="1" si="189"/>
        <v>5.156969379401781E-2</v>
      </c>
      <c r="L464" s="32">
        <f t="shared" ca="1" si="189"/>
        <v>5.3304756625948274E-2</v>
      </c>
      <c r="M464" s="32">
        <f t="shared" ca="1" si="189"/>
        <v>5.6317294612321447E-2</v>
      </c>
      <c r="N464" s="32">
        <f t="shared" ca="1" si="189"/>
        <v>5.9683745387493881E-2</v>
      </c>
      <c r="O464" s="32">
        <f t="shared" ca="1" si="189"/>
        <v>6.2354970162457592E-2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2.3117261251395155E-2</v>
      </c>
      <c r="E465" s="32">
        <f t="shared" ca="1" si="190"/>
        <v>2.2376000600451206E-2</v>
      </c>
      <c r="F465" s="32">
        <f t="shared" ca="1" si="190"/>
        <v>2.1795702003285414E-2</v>
      </c>
      <c r="G465" s="32">
        <f t="shared" ca="1" si="190"/>
        <v>2.0866968230647129E-2</v>
      </c>
      <c r="H465" s="32">
        <f t="shared" ca="1" si="190"/>
        <v>1.9778559485100499E-2</v>
      </c>
      <c r="I465" s="32">
        <f t="shared" ca="1" si="190"/>
        <v>1.9209711710673174E-2</v>
      </c>
      <c r="J465" s="32">
        <f t="shared" ca="1" si="190"/>
        <v>1.8918013018543196E-2</v>
      </c>
      <c r="K465" s="32">
        <f t="shared" ca="1" si="190"/>
        <v>1.8924658273034061E-2</v>
      </c>
      <c r="L465" s="32">
        <f t="shared" ca="1" si="190"/>
        <v>1.9561378578329642E-2</v>
      </c>
      <c r="M465" s="32">
        <f t="shared" ca="1" si="190"/>
        <v>2.0666897105439064E-2</v>
      </c>
      <c r="N465" s="32">
        <f t="shared" ca="1" si="190"/>
        <v>2.1902291885318857E-2</v>
      </c>
      <c r="O465" s="32">
        <f t="shared" ca="1" si="190"/>
        <v>2.28825578577826E-2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6.3572468441336679E-3</v>
      </c>
      <c r="E466" s="32">
        <f t="shared" ca="1" si="191"/>
        <v>6.1534001651240818E-3</v>
      </c>
      <c r="F466" s="32">
        <f t="shared" ca="1" si="191"/>
        <v>5.9938180509034895E-3</v>
      </c>
      <c r="G466" s="32">
        <f t="shared" ca="1" si="191"/>
        <v>5.7384162634279614E-3</v>
      </c>
      <c r="H466" s="32">
        <f t="shared" ca="1" si="191"/>
        <v>5.4391038584026379E-3</v>
      </c>
      <c r="I466" s="32">
        <f t="shared" ca="1" si="191"/>
        <v>5.2826707204351236E-3</v>
      </c>
      <c r="J466" s="32">
        <f t="shared" ca="1" si="191"/>
        <v>5.2024535800993792E-3</v>
      </c>
      <c r="K466" s="32">
        <f t="shared" ca="1" si="191"/>
        <v>5.2042810250843676E-3</v>
      </c>
      <c r="L466" s="32">
        <f t="shared" ca="1" si="191"/>
        <v>5.3793791090406516E-3</v>
      </c>
      <c r="M466" s="32">
        <f t="shared" ca="1" si="191"/>
        <v>5.6833967039957431E-3</v>
      </c>
      <c r="N466" s="32">
        <f t="shared" ca="1" si="191"/>
        <v>6.023130268462685E-3</v>
      </c>
      <c r="O466" s="32">
        <f t="shared" ca="1" si="191"/>
        <v>6.2927034108902161E-3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0.24586262538196224</v>
      </c>
      <c r="E468" s="32">
        <f t="shared" ca="1" si="193"/>
        <v>9.0224816653931089E-2</v>
      </c>
      <c r="F468" s="32">
        <f t="shared" ca="1" si="193"/>
        <v>2.4811824579831051E-2</v>
      </c>
      <c r="G468" s="32">
        <f t="shared" ca="1" si="193"/>
        <v>0.14045570700488866</v>
      </c>
      <c r="H468" s="32">
        <f t="shared" ca="1" si="193"/>
        <v>5.1543378717390342E-2</v>
      </c>
      <c r="I468" s="32">
        <f t="shared" ca="1" si="193"/>
        <v>1.4174429147282345E-2</v>
      </c>
      <c r="J468" s="32">
        <f t="shared" ca="1" si="193"/>
        <v>0.15546774368113242</v>
      </c>
      <c r="K468" s="32">
        <f t="shared" ca="1" si="193"/>
        <v>5.7052383002250434E-2</v>
      </c>
      <c r="L468" s="32">
        <f t="shared" ca="1" si="193"/>
        <v>1.5689405325618869E-2</v>
      </c>
      <c r="M468" s="32">
        <f t="shared" ca="1" si="193"/>
        <v>0.13946392393201668</v>
      </c>
      <c r="N468" s="32">
        <f t="shared" ca="1" si="193"/>
        <v>5.1179421626428134E-2</v>
      </c>
      <c r="O468" s="32">
        <f t="shared" ca="1" si="193"/>
        <v>1.4074340947267738E-2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4.3247754748368008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9.5145030000000013</v>
      </c>
      <c r="C476" s="67"/>
      <c r="D476" s="32">
        <f t="shared" ref="D476:O476" ca="1" si="199">D296</f>
        <v>4.8269897740693957E-2</v>
      </c>
      <c r="E476" s="32">
        <f t="shared" ca="1" si="199"/>
        <v>4.3922761171618127E-2</v>
      </c>
      <c r="F476" s="32">
        <f t="shared" ca="1" si="199"/>
        <v>3.8820810552480503E-2</v>
      </c>
      <c r="G476" s="32">
        <f t="shared" ca="1" si="199"/>
        <v>3.3220128014737962E-2</v>
      </c>
      <c r="H476" s="32">
        <f t="shared" ca="1" si="199"/>
        <v>2.8336293782115055E-2</v>
      </c>
      <c r="I476" s="32">
        <f t="shared" ca="1" si="199"/>
        <v>2.5785260790074802E-2</v>
      </c>
      <c r="J476" s="32">
        <f t="shared" ca="1" si="199"/>
        <v>2.6949529556322894E-2</v>
      </c>
      <c r="K476" s="32">
        <f t="shared" ca="1" si="199"/>
        <v>3.1199462056240811E-2</v>
      </c>
      <c r="L476" s="32">
        <f t="shared" ca="1" si="199"/>
        <v>3.6651416214605596E-2</v>
      </c>
      <c r="M476" s="32">
        <f t="shared" ca="1" si="199"/>
        <v>4.2248218476942795E-2</v>
      </c>
      <c r="N476" s="32">
        <f t="shared" ca="1" si="199"/>
        <v>4.7109557713821158E-2</v>
      </c>
      <c r="O476" s="32">
        <f t="shared" ca="1" si="199"/>
        <v>4.9569997263679687E-2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5.3386062017357371E-2</v>
      </c>
      <c r="E477" s="32">
        <f t="shared" ca="1" si="200"/>
        <v>4.8578169037734334E-2</v>
      </c>
      <c r="F477" s="32">
        <f t="shared" ca="1" si="200"/>
        <v>4.2935458675554476E-2</v>
      </c>
      <c r="G477" s="32">
        <f t="shared" ca="1" si="200"/>
        <v>3.674115540800512E-2</v>
      </c>
      <c r="H477" s="32">
        <f t="shared" ca="1" si="200"/>
        <v>3.1339679759021258E-2</v>
      </c>
      <c r="I477" s="32">
        <f t="shared" ca="1" si="200"/>
        <v>2.8518260781649551E-2</v>
      </c>
      <c r="J477" s="32">
        <f t="shared" ca="1" si="200"/>
        <v>2.9805931306532231E-2</v>
      </c>
      <c r="K477" s="32">
        <f t="shared" ca="1" si="200"/>
        <v>3.4506317481556657E-2</v>
      </c>
      <c r="L477" s="32">
        <f t="shared" ca="1" si="200"/>
        <v>4.0536128532282688E-2</v>
      </c>
      <c r="M477" s="32">
        <f t="shared" ca="1" si="200"/>
        <v>4.6726140250996639E-2</v>
      </c>
      <c r="N477" s="32">
        <f t="shared" ca="1" si="200"/>
        <v>5.2102736642014182E-2</v>
      </c>
      <c r="O477" s="32">
        <f t="shared" ca="1" si="200"/>
        <v>5.4823960107295504E-2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5.1161642766634147E-3</v>
      </c>
      <c r="E478" s="32">
        <f t="shared" ca="1" si="201"/>
        <v>4.6554078661162068E-3</v>
      </c>
      <c r="F478" s="32">
        <f t="shared" ca="1" si="201"/>
        <v>4.1146481230739705E-3</v>
      </c>
      <c r="G478" s="32">
        <f t="shared" ca="1" si="201"/>
        <v>3.521027393267157E-3</v>
      </c>
      <c r="H478" s="32">
        <f t="shared" ca="1" si="201"/>
        <v>3.0033859769062038E-3</v>
      </c>
      <c r="I478" s="32">
        <f t="shared" ca="1" si="201"/>
        <v>2.7329999915747484E-3</v>
      </c>
      <c r="J478" s="32">
        <f t="shared" ca="1" si="201"/>
        <v>2.8564017502093384E-3</v>
      </c>
      <c r="K478" s="32">
        <f t="shared" ca="1" si="201"/>
        <v>3.3068554253158464E-3</v>
      </c>
      <c r="L478" s="32">
        <f t="shared" ca="1" si="201"/>
        <v>3.8847123176770906E-3</v>
      </c>
      <c r="M478" s="32">
        <f t="shared" ca="1" si="201"/>
        <v>4.4779217740538446E-3</v>
      </c>
      <c r="N478" s="32">
        <f t="shared" ca="1" si="201"/>
        <v>4.9931789281930259E-3</v>
      </c>
      <c r="O478" s="32">
        <f t="shared" ca="1" si="201"/>
        <v>5.2539628436158187E-3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0.1847278403091426</v>
      </c>
      <c r="E480" s="32">
        <f t="shared" ca="1" si="203"/>
        <v>0.20430728882117155</v>
      </c>
      <c r="F480" s="32">
        <f t="shared" ca="1" si="203"/>
        <v>1.9579448512028939E-2</v>
      </c>
      <c r="G480" s="32">
        <f t="shared" ca="1" si="203"/>
        <v>8.0966827073093273E-2</v>
      </c>
      <c r="H480" s="32">
        <f t="shared" ca="1" si="203"/>
        <v>8.9548564504803613E-2</v>
      </c>
      <c r="I480" s="32">
        <f t="shared" ca="1" si="203"/>
        <v>8.581737431710347E-3</v>
      </c>
      <c r="J480" s="32">
        <f t="shared" ca="1" si="203"/>
        <v>8.3934252402638507E-2</v>
      </c>
      <c r="K480" s="32">
        <f t="shared" ca="1" si="203"/>
        <v>9.2830509569738429E-2</v>
      </c>
      <c r="L480" s="32">
        <f t="shared" ca="1" si="203"/>
        <v>8.8962571670999323E-3</v>
      </c>
      <c r="M480" s="32">
        <f t="shared" ca="1" si="203"/>
        <v>0.10245441354845898</v>
      </c>
      <c r="N480" s="32">
        <f t="shared" ca="1" si="203"/>
        <v>0.11331363710428642</v>
      </c>
      <c r="O480" s="32">
        <f t="shared" ca="1" si="203"/>
        <v>1.0859223555827449E-2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3.8058012000000008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4.4733407079646015E-2</v>
      </c>
      <c r="I482" s="32">
        <f t="shared" ca="1" si="204"/>
        <v>5.4138274336283182E-2</v>
      </c>
      <c r="J482" s="32">
        <f t="shared" ca="1" si="204"/>
        <v>6.3181415929203538E-2</v>
      </c>
      <c r="K482" s="32">
        <f t="shared" ca="1" si="204"/>
        <v>5.1967920353982296E-2</v>
      </c>
      <c r="L482" s="32">
        <f t="shared" ca="1" si="204"/>
        <v>4.4853982300884949E-2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3.2831858407079646E-2</v>
      </c>
      <c r="I483" s="32">
        <f t="shared" ca="1" si="205"/>
        <v>3.9734513274336282E-2</v>
      </c>
      <c r="J483" s="32">
        <f t="shared" ca="1" si="205"/>
        <v>4.6371681415929206E-2</v>
      </c>
      <c r="K483" s="32">
        <f t="shared" ca="1" si="205"/>
        <v>3.8141592920353989E-2</v>
      </c>
      <c r="L483" s="32">
        <f t="shared" ca="1" si="205"/>
        <v>3.2920353982300886E-2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4.514380530973452E-3</v>
      </c>
      <c r="I484" s="32">
        <f t="shared" ca="1" si="206"/>
        <v>5.4634955752212392E-3</v>
      </c>
      <c r="J484" s="32">
        <f t="shared" ca="1" si="206"/>
        <v>6.376106194690266E-3</v>
      </c>
      <c r="K484" s="32">
        <f t="shared" ca="1" si="206"/>
        <v>5.2444690265486728E-3</v>
      </c>
      <c r="L484" s="32">
        <f t="shared" ca="1" si="206"/>
        <v>4.5265486725663715E-3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0.10604590707964601</v>
      </c>
      <c r="H486" s="32">
        <f t="shared" ca="1" si="208"/>
        <v>7.7831858407079652E-2</v>
      </c>
      <c r="I486" s="32">
        <f t="shared" ca="1" si="208"/>
        <v>1.0701880530973453E-2</v>
      </c>
      <c r="J486" s="32">
        <f t="shared" ca="1" si="208"/>
        <v>0.16928761061946901</v>
      </c>
      <c r="K486" s="32">
        <f t="shared" ca="1" si="208"/>
        <v>0.12424778761061947</v>
      </c>
      <c r="L486" s="32">
        <f t="shared" ca="1" si="208"/>
        <v>1.7084070796460175E-2</v>
      </c>
      <c r="M486" s="32">
        <f t="shared" ca="1" si="208"/>
        <v>0.10616648230088493</v>
      </c>
      <c r="N486" s="32">
        <f t="shared" ca="1" si="208"/>
        <v>7.7920353982300891E-2</v>
      </c>
      <c r="O486" s="32">
        <f t="shared" ca="1" si="208"/>
        <v>1.0714048672566373E-2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7.3002155516172031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30.563639999999999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54.470268000000004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1.9029006000000004</v>
      </c>
      <c r="D500" s="32">
        <f t="shared" ref="D500:O500" ca="1" si="219">D397</f>
        <v>9.7874447031821854E-3</v>
      </c>
      <c r="E500" s="32">
        <f t="shared" ca="1" si="219"/>
        <v>8.9059976569179616E-3</v>
      </c>
      <c r="F500" s="32">
        <f t="shared" ca="1" si="219"/>
        <v>7.8715007571849883E-3</v>
      </c>
      <c r="G500" s="32">
        <f t="shared" ca="1" si="219"/>
        <v>6.735878491467606E-3</v>
      </c>
      <c r="H500" s="32">
        <f t="shared" ca="1" si="219"/>
        <v>5.7456079558205649E-3</v>
      </c>
      <c r="I500" s="32">
        <f t="shared" ca="1" si="219"/>
        <v>5.2283478099690852E-3</v>
      </c>
      <c r="J500" s="32">
        <f t="shared" ca="1" si="219"/>
        <v>5.4644207395309089E-3</v>
      </c>
      <c r="K500" s="32">
        <f t="shared" ca="1" si="219"/>
        <v>6.3261582049520537E-3</v>
      </c>
      <c r="L500" s="32">
        <f t="shared" ca="1" si="219"/>
        <v>7.4316235642518267E-3</v>
      </c>
      <c r="M500" s="32">
        <f t="shared" ca="1" si="219"/>
        <v>8.5664590460160506E-3</v>
      </c>
      <c r="N500" s="32">
        <f t="shared" ca="1" si="219"/>
        <v>9.5521683843692671E-3</v>
      </c>
      <c r="O500" s="32">
        <f t="shared" ca="1" si="219"/>
        <v>1.0051059353004176E-2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9.6094911631243271E-2</v>
      </c>
      <c r="E501" s="32">
        <f t="shared" ca="1" si="220"/>
        <v>8.7440704267921804E-2</v>
      </c>
      <c r="F501" s="32">
        <f t="shared" ca="1" si="220"/>
        <v>7.7283825615998059E-2</v>
      </c>
      <c r="G501" s="32">
        <f t="shared" ca="1" si="220"/>
        <v>6.6134079734409212E-2</v>
      </c>
      <c r="H501" s="32">
        <f t="shared" ca="1" si="220"/>
        <v>5.6411423566238267E-2</v>
      </c>
      <c r="I501" s="32">
        <f t="shared" ca="1" si="220"/>
        <v>5.1332869406969191E-2</v>
      </c>
      <c r="J501" s="32">
        <f t="shared" ca="1" si="220"/>
        <v>5.365067635175802E-2</v>
      </c>
      <c r="K501" s="32">
        <f t="shared" ca="1" si="220"/>
        <v>6.2111371466801985E-2</v>
      </c>
      <c r="L501" s="32">
        <f t="shared" ca="1" si="220"/>
        <v>7.2965031358108834E-2</v>
      </c>
      <c r="M501" s="32">
        <f t="shared" ca="1" si="220"/>
        <v>8.4107052451793951E-2</v>
      </c>
      <c r="N501" s="32">
        <f t="shared" ca="1" si="220"/>
        <v>9.3784925955625528E-2</v>
      </c>
      <c r="O501" s="32">
        <f t="shared" ca="1" si="220"/>
        <v>9.8683128193131908E-2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8.8976770028928963E-4</v>
      </c>
      <c r="E502" s="32">
        <f t="shared" ca="1" si="221"/>
        <v>8.0963615062890559E-4</v>
      </c>
      <c r="F502" s="32">
        <f t="shared" ca="1" si="221"/>
        <v>7.15590977925908E-4</v>
      </c>
      <c r="G502" s="32">
        <f t="shared" ca="1" si="221"/>
        <v>6.1235259013341873E-4</v>
      </c>
      <c r="H502" s="32">
        <f t="shared" ca="1" si="221"/>
        <v>5.2232799598368772E-4</v>
      </c>
      <c r="I502" s="32">
        <f t="shared" ca="1" si="221"/>
        <v>4.7530434636082589E-4</v>
      </c>
      <c r="J502" s="32">
        <f t="shared" ca="1" si="221"/>
        <v>4.967655217755372E-4</v>
      </c>
      <c r="K502" s="32">
        <f t="shared" ca="1" si="221"/>
        <v>5.7510529135927765E-4</v>
      </c>
      <c r="L502" s="32">
        <f t="shared" ca="1" si="221"/>
        <v>6.7560214220471152E-4</v>
      </c>
      <c r="M502" s="32">
        <f t="shared" ca="1" si="221"/>
        <v>7.7876900418327732E-4</v>
      </c>
      <c r="N502" s="32">
        <f t="shared" ca="1" si="221"/>
        <v>8.6837894403356969E-4</v>
      </c>
      <c r="O502" s="32">
        <f t="shared" ca="1" si="221"/>
        <v>9.1373266845492509E-4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3.7456336283881446E-2</v>
      </c>
      <c r="E504" s="32">
        <f t="shared" ca="1" si="223"/>
        <v>0.36775311987810877</v>
      </c>
      <c r="F504" s="32">
        <f t="shared" ca="1" si="223"/>
        <v>3.4051214803528592E-3</v>
      </c>
      <c r="G504" s="32">
        <f t="shared" ca="1" si="223"/>
        <v>1.6417236825880664E-2</v>
      </c>
      <c r="H504" s="32">
        <f t="shared" ca="1" si="223"/>
        <v>0.16118741610864651</v>
      </c>
      <c r="I504" s="32">
        <f t="shared" ca="1" si="223"/>
        <v>1.4924760750800606E-3</v>
      </c>
      <c r="J504" s="32">
        <f t="shared" ca="1" si="223"/>
        <v>1.7018926754452046E-2</v>
      </c>
      <c r="K504" s="32">
        <f t="shared" ca="1" si="223"/>
        <v>0.16709491722552919</v>
      </c>
      <c r="L504" s="32">
        <f t="shared" ca="1" si="223"/>
        <v>1.5471751594956407E-3</v>
      </c>
      <c r="M504" s="32">
        <f t="shared" ca="1" si="223"/>
        <v>2.0774166802452511E-2</v>
      </c>
      <c r="N504" s="32">
        <f t="shared" ca="1" si="223"/>
        <v>0.20396454678771556</v>
      </c>
      <c r="O504" s="32">
        <f t="shared" ca="1" si="223"/>
        <v>1.8885606184047736E-3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9.4327884541567535</v>
      </c>
      <c r="E507" s="171">
        <f t="shared" ca="1" si="225"/>
        <v>9.0385348327946584</v>
      </c>
      <c r="F507" s="171">
        <f t="shared" ca="1" si="225"/>
        <v>8.7091277471907205</v>
      </c>
      <c r="G507" s="171">
        <f t="shared" ca="1" si="225"/>
        <v>8.2132793232414443</v>
      </c>
      <c r="H507" s="171">
        <f t="shared" ca="1" si="225"/>
        <v>7.8767942078496418</v>
      </c>
      <c r="I507" s="171">
        <f t="shared" ca="1" si="225"/>
        <v>8.1300354571383231</v>
      </c>
      <c r="J507" s="171">
        <f t="shared" ca="1" si="225"/>
        <v>8.5352216507703496</v>
      </c>
      <c r="K507" s="171">
        <f t="shared" ca="1" si="225"/>
        <v>7.938989550556327</v>
      </c>
      <c r="L507" s="171">
        <f t="shared" ca="1" si="225"/>
        <v>7.8854888161583876</v>
      </c>
      <c r="M507" s="171">
        <f t="shared" ca="1" si="225"/>
        <v>8.23155970045865</v>
      </c>
      <c r="N507" s="171">
        <f t="shared" ca="1" si="225"/>
        <v>8.8594925201513757</v>
      </c>
      <c r="O507" s="171">
        <f t="shared" ca="1" si="225"/>
        <v>9.3406721478457637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5.7820413687274428</v>
      </c>
      <c r="E508" s="171">
        <f t="shared" ca="1" si="226"/>
        <v>5.5298420974502882</v>
      </c>
      <c r="F508" s="171">
        <f t="shared" ca="1" si="226"/>
        <v>5.2907197984650516</v>
      </c>
      <c r="G508" s="171">
        <f t="shared" ca="1" si="226"/>
        <v>4.9709548119675402</v>
      </c>
      <c r="H508" s="171">
        <f t="shared" ca="1" si="226"/>
        <v>4.6763310860972904</v>
      </c>
      <c r="I508" s="171">
        <f t="shared" ca="1" si="226"/>
        <v>4.5968669903428587</v>
      </c>
      <c r="J508" s="171">
        <f t="shared" ca="1" si="226"/>
        <v>4.6593372413520715</v>
      </c>
      <c r="K508" s="171">
        <f t="shared" ca="1" si="226"/>
        <v>4.6518879979558534</v>
      </c>
      <c r="L508" s="171">
        <f t="shared" ca="1" si="226"/>
        <v>4.8389590559745947</v>
      </c>
      <c r="M508" s="171">
        <f t="shared" ca="1" si="226"/>
        <v>5.1532220773227095</v>
      </c>
      <c r="N508" s="171">
        <f t="shared" ca="1" si="226"/>
        <v>5.5150469909233717</v>
      </c>
      <c r="O508" s="171">
        <f t="shared" ca="1" si="226"/>
        <v>5.7678686841909883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0.93921744613571556</v>
      </c>
      <c r="E509" s="171">
        <f t="shared" ca="1" si="227"/>
        <v>0.89923733235053149</v>
      </c>
      <c r="F509" s="171">
        <f t="shared" ca="1" si="227"/>
        <v>0.86576784399648476</v>
      </c>
      <c r="G509" s="171">
        <f t="shared" ca="1" si="227"/>
        <v>0.81547937525086867</v>
      </c>
      <c r="H509" s="171">
        <f t="shared" ca="1" si="227"/>
        <v>0.78231650909162531</v>
      </c>
      <c r="I509" s="171">
        <f t="shared" ca="1" si="227"/>
        <v>0.81022455635501067</v>
      </c>
      <c r="J509" s="171">
        <f t="shared" ca="1" si="227"/>
        <v>0.85353668609685618</v>
      </c>
      <c r="K509" s="171">
        <f t="shared" ca="1" si="227"/>
        <v>0.79061631407699395</v>
      </c>
      <c r="L509" s="171">
        <f t="shared" ca="1" si="227"/>
        <v>0.78359481217623195</v>
      </c>
      <c r="M509" s="171">
        <f t="shared" ca="1" si="227"/>
        <v>0.81772511054244035</v>
      </c>
      <c r="N509" s="171">
        <f t="shared" ca="1" si="227"/>
        <v>0.88131036386506756</v>
      </c>
      <c r="O509" s="171">
        <f t="shared" ca="1" si="227"/>
        <v>0.92997904097972217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36.482307671207948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22.35827420259718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3.6316094781912662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20.510186195611105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12.364153569215166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2.0366387873338869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24.58714697387596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13.889438028280921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2.4528230397480391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20.612343567617383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12.821212400676801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2.0479340856443571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7831.2897087229157</v>
      </c>
      <c r="E515" s="77">
        <f t="shared" ca="1" si="228"/>
        <v>7503.9724639225051</v>
      </c>
      <c r="F515" s="77">
        <f t="shared" ca="1" si="228"/>
        <v>7230.4921105776002</v>
      </c>
      <c r="G515" s="77">
        <f t="shared" ca="1" si="228"/>
        <v>6818.8288279297985</v>
      </c>
      <c r="H515" s="77">
        <f t="shared" ca="1" si="228"/>
        <v>6539.4721526356498</v>
      </c>
      <c r="I515" s="77">
        <f t="shared" ca="1" si="228"/>
        <v>6749.7181047225586</v>
      </c>
      <c r="J515" s="77">
        <f t="shared" ca="1" si="228"/>
        <v>7086.1117897636759</v>
      </c>
      <c r="K515" s="77">
        <f t="shared" ca="1" si="228"/>
        <v>6591.1079705739521</v>
      </c>
      <c r="L515" s="77">
        <f t="shared" ca="1" si="228"/>
        <v>6546.6905904179221</v>
      </c>
      <c r="M515" s="77">
        <f t="shared" ca="1" si="228"/>
        <v>6834.0055628548353</v>
      </c>
      <c r="N515" s="77">
        <f t="shared" ca="1" si="228"/>
        <v>7355.327953633353</v>
      </c>
      <c r="O515" s="77">
        <f t="shared" ca="1" si="228"/>
        <v>7754.8129081326388</v>
      </c>
      <c r="Q515" s="89">
        <f ca="1">MAX(D515:O517)</f>
        <v>8577.328275212014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4400.3358970528488</v>
      </c>
      <c r="E516" s="77">
        <f t="shared" ca="1" si="229"/>
        <v>4208.4034227171142</v>
      </c>
      <c r="F516" s="77">
        <f t="shared" ca="1" si="229"/>
        <v>4026.4229820890801</v>
      </c>
      <c r="G516" s="77">
        <f t="shared" ca="1" si="229"/>
        <v>3783.0706331564229</v>
      </c>
      <c r="H516" s="77">
        <f t="shared" ca="1" si="229"/>
        <v>3558.8516636965678</v>
      </c>
      <c r="I516" s="77">
        <f t="shared" ca="1" si="229"/>
        <v>3498.3767049793446</v>
      </c>
      <c r="J516" s="77">
        <f t="shared" ca="1" si="229"/>
        <v>3545.9187529315614</v>
      </c>
      <c r="K516" s="77">
        <f t="shared" ca="1" si="229"/>
        <v>3540.2496179268292</v>
      </c>
      <c r="L516" s="77">
        <f t="shared" ca="1" si="229"/>
        <v>3682.617241989798</v>
      </c>
      <c r="M516" s="77">
        <f t="shared" ca="1" si="229"/>
        <v>3921.782402833112</v>
      </c>
      <c r="N516" s="77">
        <f t="shared" ca="1" si="229"/>
        <v>4197.1438287088058</v>
      </c>
      <c r="O516" s="77">
        <f t="shared" ca="1" si="229"/>
        <v>4389.5499879687886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8577.328275212014</v>
      </c>
      <c r="E517" s="77">
        <f t="shared" ca="1" si="230"/>
        <v>8212.2130808267702</v>
      </c>
      <c r="F517" s="77">
        <f t="shared" ca="1" si="230"/>
        <v>7906.5556529359337</v>
      </c>
      <c r="G517" s="77">
        <f t="shared" ca="1" si="230"/>
        <v>7447.3002306015396</v>
      </c>
      <c r="H517" s="77">
        <f t="shared" ca="1" si="230"/>
        <v>7144.4430054029699</v>
      </c>
      <c r="I517" s="77">
        <f t="shared" ca="1" si="230"/>
        <v>7399.3110169407364</v>
      </c>
      <c r="J517" s="77">
        <f t="shared" ca="1" si="230"/>
        <v>7794.8555807932071</v>
      </c>
      <c r="K517" s="77">
        <f t="shared" ca="1" si="230"/>
        <v>7220.2403112054235</v>
      </c>
      <c r="L517" s="77">
        <f t="shared" ca="1" si="230"/>
        <v>7156.1170061756329</v>
      </c>
      <c r="M517" s="77">
        <f t="shared" ca="1" si="230"/>
        <v>7467.8092286980846</v>
      </c>
      <c r="N517" s="77">
        <f t="shared" ca="1" si="230"/>
        <v>8048.4964736535858</v>
      </c>
      <c r="O517" s="77">
        <f t="shared" ca="1" si="230"/>
        <v>8492.9592783536264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7677.2532978131203</v>
      </c>
      <c r="E522" s="173">
        <f t="shared" ca="1" si="231"/>
        <v>4312.9386964886535</v>
      </c>
      <c r="F522" s="173">
        <f ca="1">F512/F520/(3.6*8760)*1000000</f>
        <v>8406.5034217390439</v>
      </c>
      <c r="G522" s="173">
        <f t="shared" ca="1" si="231"/>
        <v>6726.4155173852505</v>
      </c>
      <c r="H522" s="173">
        <f t="shared" ca="1" si="231"/>
        <v>3716.977383722693</v>
      </c>
      <c r="I522" s="173">
        <f t="shared" ca="1" si="231"/>
        <v>7347.1817724887705</v>
      </c>
      <c r="J522" s="173">
        <f t="shared" ca="1" si="231"/>
        <v>6822.9401081906881</v>
      </c>
      <c r="K522" s="173">
        <f t="shared" ca="1" si="231"/>
        <v>3533.129331573291</v>
      </c>
      <c r="L522" s="173">
        <f t="shared" ca="1" si="231"/>
        <v>7487.2498160807054</v>
      </c>
      <c r="M522" s="173">
        <f t="shared" ca="1" si="231"/>
        <v>6759.9185253894084</v>
      </c>
      <c r="N522" s="173">
        <f t="shared" ca="1" si="231"/>
        <v>3854.380832334296</v>
      </c>
      <c r="O522" s="173">
        <f t="shared" ca="1" si="231"/>
        <v>7387.9296018916202</v>
      </c>
      <c r="Q522" s="89">
        <f ca="1">MAX(D522:O522)</f>
        <v>8406.5034217390439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8.6641993569690694</v>
      </c>
      <c r="E527" s="182">
        <f ca="1">INDIRECT(ADDRESS(E524+36,MATCH($H$1,QFR_IER!$G$4:$AJ$4,0)+6,,,"QFR_IER"))*INDIRECT(ADDRESS(MATCH($H$1,ELC_cons!$A$1:$A$33,0),19,,,"ELC_cons"))</f>
        <v>5.6283443167988976</v>
      </c>
      <c r="F527" s="182">
        <f ca="1">INDIRECT(ADDRESS(F524+36,MATCH($H$1,QFR_IER!$G$4:$AJ$4,0)+6,,,"QFR_IER"))*INDIRECT(ADDRESS(MATCH($H$1,ELC_cons!$A$1:$A$33,0),19,,,"ELC_cons"))</f>
        <v>1.4002997502023378</v>
      </c>
      <c r="G527" s="182">
        <f ca="1">INDIRECT(ADDRESS(G524+36,MATCH($H$1,QFR_IER!$G$4:$AJ$4,0)+6,,,"QFR_IER"))*INDIRECT(ADDRESS(MATCH($H$1,ELC_cons!$A$1:$A$33,0),19,,,"ELC_cons"))</f>
        <v>6.5209534345103402</v>
      </c>
      <c r="H527" s="182">
        <f ca="1">INDIRECT(ADDRESS(H524+36,MATCH($H$1,QFR_IER!$G$4:$AJ$4,0)+6,,,"QFR_IER"))*INDIRECT(ADDRESS(MATCH($H$1,ELC_cons!$A$1:$A$33,0),19,,,"ELC_cons"))</f>
        <v>3.8542647575793203</v>
      </c>
      <c r="I527" s="182">
        <f ca="1">INDIRECT(ADDRESS(I524+36,MATCH($H$1,QFR_IER!$G$4:$AJ$4,0)+6,,,"QFR_IER"))*INDIRECT(ADDRESS(MATCH($H$1,ELC_cons!$A$1:$A$33,0),19,,,"ELC_cons"))</f>
        <v>1.2526713104729565</v>
      </c>
      <c r="J527" s="182">
        <f ca="1">INDIRECT(ADDRESS(J524+36,MATCH($H$1,QFR_IER!$G$4:$AJ$4,0)+6,,,"QFR_IER"))*INDIRECT(ADDRESS(MATCH($H$1,ELC_cons!$A$1:$A$33,0),19,,,"ELC_cons"))</f>
        <v>6.0190193218337544</v>
      </c>
      <c r="K527" s="182">
        <f ca="1">INDIRECT(ADDRESS(K524+36,MATCH($H$1,QFR_IER!$G$4:$AJ$4,0)+6,,,"QFR_IER"))*INDIRECT(ADDRESS(MATCH($H$1,ELC_cons!$A$1:$A$33,0),19,,,"ELC_cons"))</f>
        <v>4.4345756225100947</v>
      </c>
      <c r="L527" s="182">
        <f ca="1">INDIRECT(ADDRESS(L524+36,MATCH($H$1,QFR_IER!$G$4:$AJ$4,0)+6,,,"QFR_IER"))*INDIRECT(ADDRESS(MATCH($H$1,ELC_cons!$A$1:$A$33,0),19,,,"ELC_cons"))</f>
        <v>1.3013266822292182</v>
      </c>
      <c r="M527" s="182">
        <f ca="1">INDIRECT(ADDRESS(M524+36,MATCH($H$1,QFR_IER!$G$4:$AJ$4,0)+6,,,"QFR_IER"))*INDIRECT(ADDRESS(MATCH($H$1,ELC_cons!$A$1:$A$33,0),19,,,"ELC_cons"))</f>
        <v>6.520065035448491</v>
      </c>
      <c r="N527" s="182">
        <f ca="1">INDIRECT(ADDRESS(N524+36,MATCH($H$1,QFR_IER!$G$4:$AJ$4,0)+6,,,"QFR_IER"))*INDIRECT(ADDRESS(MATCH($H$1,ELC_cons!$A$1:$A$33,0),19,,,"ELC_cons"))</f>
        <v>3.853884015124236</v>
      </c>
      <c r="O527" s="182">
        <f ca="1">INDIRECT(ADDRESS(O524+36,MATCH($H$1,QFR_IER!$G$4:$AJ$4,0)+6,,,"QFR_IER"))*INDIRECT(ADDRESS(MATCH($H$1,ELC_cons!$A$1:$A$33,0),19,,,"ELC_cons"))</f>
        <v>1.2525443963212677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6.2703526637140623</v>
      </c>
      <c r="E528" s="182">
        <f ca="1">INDIRECT(ADDRESS(E524+12,MATCH($H$1,QFR_IER!$G$4:$AJ$4,0)+6,,,"QFR_IER"))*INDIRECT(ADDRESS(MATCH($H$1,ELC_cons!$A$1:$A$33,0),20,,,"ELC_cons"))</f>
        <v>4.5488060449756924</v>
      </c>
      <c r="F528" s="182">
        <f ca="1">INDIRECT(ADDRESS(F524+12,MATCH($H$1,QFR_IER!$G$4:$AJ$4,0)+6,,,"QFR_IER"))*INDIRECT(ADDRESS(MATCH($H$1,ELC_cons!$A$1:$A$33,0),20,,,"ELC_cons"))</f>
        <v>0.92333729165246392</v>
      </c>
      <c r="G528" s="182">
        <f ca="1">INDIRECT(ADDRESS(G524+12,MATCH($H$1,QFR_IER!$G$4:$AJ$4,0)+6,,,"QFR_IER"))*INDIRECT(ADDRESS(MATCH($H$1,ELC_cons!$A$1:$A$33,0),20,,,"ELC_cons"))</f>
        <v>4.6680448517097455</v>
      </c>
      <c r="H528" s="182">
        <f ca="1">INDIRECT(ADDRESS(H524+12,MATCH($H$1,QFR_IER!$G$4:$AJ$4,0)+6,,,"QFR_IER"))*INDIRECT(ADDRESS(MATCH($H$1,ELC_cons!$A$1:$A$33,0),20,,,"ELC_cons"))</f>
        <v>3.1647375529361281</v>
      </c>
      <c r="I528" s="182">
        <f ca="1">INDIRECT(ADDRESS(I524+12,MATCH($H$1,QFR_IER!$G$4:$AJ$4,0)+6,,,"QFR_IER"))*INDIRECT(ADDRESS(MATCH($H$1,ELC_cons!$A$1:$A$33,0),20,,,"ELC_cons"))</f>
        <v>0.82552705924353575</v>
      </c>
      <c r="J528" s="182">
        <f ca="1">INDIRECT(ADDRESS(J524+12,MATCH($H$1,QFR_IER!$G$4:$AJ$4,0)+6,,,"QFR_IER"))*INDIRECT(ADDRESS(MATCH($H$1,ELC_cons!$A$1:$A$33,0),20,,,"ELC_cons"))</f>
        <v>4.4534616393068349</v>
      </c>
      <c r="K528" s="182">
        <f ca="1">INDIRECT(ADDRESS(K524+12,MATCH($H$1,QFR_IER!$G$4:$AJ$4,0)+6,,,"QFR_IER"))*INDIRECT(ADDRESS(MATCH($H$1,ELC_cons!$A$1:$A$33,0),20,,,"ELC_cons"))</f>
        <v>3.6970803984213481</v>
      </c>
      <c r="L528" s="182">
        <f ca="1">INDIRECT(ADDRESS(L524+12,MATCH($H$1,QFR_IER!$G$4:$AJ$4,0)+6,,,"QFR_IER"))*INDIRECT(ADDRESS(MATCH($H$1,ELC_cons!$A$1:$A$33,0),20,,,"ELC_cons"))</f>
        <v>0.89429586372081504</v>
      </c>
      <c r="M528" s="182">
        <f ca="1">INDIRECT(ADDRESS(M524+12,MATCH($H$1,QFR_IER!$G$4:$AJ$4,0)+6,,,"QFR_IER"))*INDIRECT(ADDRESS(MATCH($H$1,ELC_cons!$A$1:$A$33,0),20,,,"ELC_cons"))</f>
        <v>4.6300425988337128</v>
      </c>
      <c r="N528" s="182">
        <f ca="1">INDIRECT(ADDRESS(N524+12,MATCH($H$1,QFR_IER!$G$4:$AJ$4,0)+6,,,"QFR_IER"))*INDIRECT(ADDRESS(MATCH($H$1,ELC_cons!$A$1:$A$33,0),20,,,"ELC_cons"))</f>
        <v>3.1647375529361281</v>
      </c>
      <c r="O528" s="182">
        <f ca="1">INDIRECT(ADDRESS(O524+12,MATCH($H$1,QFR_IER!$G$4:$AJ$4,0)+6,,,"QFR_IER"))*INDIRECT(ADDRESS(MATCH($H$1,ELC_cons!$A$1:$A$33,0),20,,,"ELC_cons"))</f>
        <v>0.81758848254954741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12.58388839844843</v>
      </c>
      <c r="E529" s="182">
        <f ca="1">INDIRECT(ADDRESS(E524+24,MATCH($H$1,QFR_IER!$G$4:$AJ$4,0)+6,,,"QFR_IER"))*INDIRECT(ADDRESS(MATCH($H$1,ELC_cons!$A$1:$A$33,0),21,,,"ELC_cons"))</f>
        <v>14.028446190864253</v>
      </c>
      <c r="F529" s="182">
        <f ca="1">INDIRECT(ADDRESS(F524+24,MATCH($H$1,QFR_IER!$G$4:$AJ$4,0)+6,,,"QFR_IER"))*INDIRECT(ADDRESS(MATCH($H$1,ELC_cons!$A$1:$A$33,0),21,,,"ELC_cons"))</f>
        <v>1.1439898544044025</v>
      </c>
      <c r="G529" s="182">
        <f ca="1">INDIRECT(ADDRESS(G524+24,MATCH($H$1,QFR_IER!$G$4:$AJ$4,0)+6,,,"QFR_IER"))*INDIRECT(ADDRESS(MATCH($H$1,ELC_cons!$A$1:$A$33,0),21,,,"ELC_cons"))</f>
        <v>8.0746617223377388</v>
      </c>
      <c r="H529" s="182">
        <f ca="1">INDIRECT(ADDRESS(H524+24,MATCH($H$1,QFR_IER!$G$4:$AJ$4,0)+6,,,"QFR_IER"))*INDIRECT(ADDRESS(MATCH($H$1,ELC_cons!$A$1:$A$33,0),21,,,"ELC_cons"))</f>
        <v>9.0015863058046062</v>
      </c>
      <c r="I529" s="182">
        <f ca="1">INDIRECT(ADDRESS(I524+24,MATCH($H$1,QFR_IER!$G$4:$AJ$4,0)+6,,,"QFR_IER"))*INDIRECT(ADDRESS(MATCH($H$1,ELC_cons!$A$1:$A$33,0),21,,,"ELC_cons"))</f>
        <v>0.73406015657615797</v>
      </c>
      <c r="J529" s="182">
        <f ca="1">INDIRECT(ADDRESS(J524+24,MATCH($H$1,QFR_IER!$G$4:$AJ$4,0)+6,,,"QFR_IER"))*INDIRECT(ADDRESS(MATCH($H$1,ELC_cons!$A$1:$A$33,0),21,,,"ELC_cons"))</f>
        <v>9.5427820354900508</v>
      </c>
      <c r="K529" s="182">
        <f ca="1">INDIRECT(ADDRESS(K524+24,MATCH($H$1,QFR_IER!$G$4:$AJ$4,0)+6,,,"QFR_IER"))*INDIRECT(ADDRESS(MATCH($H$1,ELC_cons!$A$1:$A$33,0),21,,,"ELC_cons"))</f>
        <v>10.638238361405387</v>
      </c>
      <c r="L529" s="182">
        <f ca="1">INDIRECT(ADDRESS(L524+24,MATCH($H$1,QFR_IER!$G$4:$AJ$4,0)+6,,,"QFR_IER"))*INDIRECT(ADDRESS(MATCH($H$1,ELC_cons!$A$1:$A$33,0),21,,,"ELC_cons"))</f>
        <v>0.8675256395900065</v>
      </c>
      <c r="M529" s="182">
        <f ca="1">INDIRECT(ADDRESS(M524+24,MATCH($H$1,QFR_IER!$G$4:$AJ$4,0)+6,,,"QFR_IER"))*INDIRECT(ADDRESS(MATCH($H$1,ELC_cons!$A$1:$A$33,0),21,,,"ELC_cons"))</f>
        <v>8.2695069538285448</v>
      </c>
      <c r="N529" s="182">
        <f ca="1">INDIRECT(ADDRESS(N524+24,MATCH($H$1,QFR_IER!$G$4:$AJ$4,0)+6,,,"QFR_IER"))*INDIRECT(ADDRESS(MATCH($H$1,ELC_cons!$A$1:$A$33,0),21,,,"ELC_cons"))</f>
        <v>9.4151622246742566</v>
      </c>
      <c r="O529" s="182">
        <f ca="1">INDIRECT(ADDRESS(O524+24,MATCH($H$1,QFR_IER!$G$4:$AJ$4,0)+6,,,"QFR_IER"))*INDIRECT(ADDRESS(MATCH($H$1,ELC_cons!$A$1:$A$33,0),21,,,"ELC_cons"))</f>
        <v>0.73406015657615797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5790.9176966185942</v>
      </c>
      <c r="E531" s="173">
        <f ca="1">SUM(E527:E529)/E520/(3.6*8760)*1000000+0.0002</f>
        <v>4669.2896584565688</v>
      </c>
      <c r="F531" s="173">
        <f ca="1">SUM(F527:F529)/F520/(3.6*8760)*1000000+0.0003</f>
        <v>8026.9144117111209</v>
      </c>
      <c r="G531" s="173">
        <f ca="1">SUM(G527:G529)/G520/(3.6*8760)*1000000+0.0004</f>
        <v>6317.6115795086662</v>
      </c>
      <c r="H531" s="173">
        <f ca="1">SUM(H527:H529)/H520/(3.6*8760)*1000000+0.0005</f>
        <v>4816.1947689754852</v>
      </c>
      <c r="I531" s="173">
        <f ca="1">SUM(I527:I529)/I520/(3.6*8760)*1000000+0.0006</f>
        <v>10145.233378833515</v>
      </c>
      <c r="J531" s="173">
        <f ca="1">SUM(J527:J529)/J520/(3.6*8760)*1000000+0.0007</f>
        <v>5554.2417358060384</v>
      </c>
      <c r="K531" s="173">
        <f ca="1">SUM(K527:K529)/K520/(3.6*8760)*1000000+0.0008</f>
        <v>4774.5974581035889</v>
      </c>
      <c r="L531" s="173">
        <f ca="1">SUM(L527:L529)/L520/(3.6*8760)*1000000+0.0009</f>
        <v>9350.2700866301584</v>
      </c>
      <c r="M531" s="173">
        <f ca="1">SUM(M527:M529)/M520/(3.6*8760)*1000000+0.00013</f>
        <v>6368.7573739035643</v>
      </c>
      <c r="N531" s="173">
        <f ca="1">SUM(N527:N529)/N520/(3.6*8760)*1000000+0.00014</f>
        <v>4940.411333102039</v>
      </c>
      <c r="O531" s="173">
        <f ca="1">SUM(O527:O529)/O520/(3.6*8760)*1000000+0.00015</f>
        <v>10116.136641511448</v>
      </c>
      <c r="P531" s="6"/>
      <c r="Q531" s="173">
        <f ca="1">MAX(D531:O531)</f>
        <v>10145.233378833515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8577.328275212014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8577.328275212014</v>
      </c>
      <c r="I535" s="5">
        <v>0</v>
      </c>
      <c r="J535" s="77">
        <f ca="1">H535</f>
        <v>8577.328275212014</v>
      </c>
      <c r="K535" s="75" t="str">
        <f>D519</f>
        <v>WD</v>
      </c>
      <c r="L535" s="75">
        <f>D520</f>
        <v>0.15068493150684931</v>
      </c>
      <c r="M535" s="89">
        <f ca="1">D522</f>
        <v>7677.2532978131203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8406.5034217390439</v>
      </c>
      <c r="S535" s="77"/>
      <c r="T535" s="5">
        <v>0</v>
      </c>
      <c r="U535" s="90">
        <f ca="1">R535</f>
        <v>8406.5034217390439</v>
      </c>
      <c r="V535" s="75" t="str">
        <f>D525</f>
        <v>WD</v>
      </c>
      <c r="W535" s="75">
        <f>D520</f>
        <v>0.15068493150684931</v>
      </c>
      <c r="X535" s="89">
        <f ca="1">D531</f>
        <v>5790.9176966185942</v>
      </c>
      <c r="Y535" s="5">
        <f t="shared" ref="Y535:Y546" ca="1" si="238">RANK(X535,$D$531:$O$531)</f>
        <v>7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10145.233378833515</v>
      </c>
      <c r="AD535" s="77"/>
      <c r="AE535" s="5">
        <v>0</v>
      </c>
      <c r="AF535" s="90">
        <f ca="1">AC535</f>
        <v>10145.233378833515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8212.2130808267702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8492.9592783536264</v>
      </c>
      <c r="I536" s="77">
        <f ca="1">I537</f>
        <v>30.416666666666668</v>
      </c>
      <c r="J536" s="77">
        <f ca="1">J535</f>
        <v>8577.328275212014</v>
      </c>
      <c r="K536" s="75" t="str">
        <f>E519</f>
        <v>WN</v>
      </c>
      <c r="L536" s="75">
        <f>E520</f>
        <v>0.16438356164383561</v>
      </c>
      <c r="M536" s="89">
        <f ca="1">E522</f>
        <v>4312.9386964886535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7677.2532978131203</v>
      </c>
      <c r="S536" s="90"/>
      <c r="T536" s="5">
        <f ca="1">Q535</f>
        <v>120</v>
      </c>
      <c r="U536" s="90">
        <f ca="1">R535</f>
        <v>8406.5034217390439</v>
      </c>
      <c r="V536" s="75" t="str">
        <f>E525</f>
        <v>WN</v>
      </c>
      <c r="W536" s="75">
        <f>E520</f>
        <v>0.16438356164383561</v>
      </c>
      <c r="X536" s="89">
        <f ca="1">E531</f>
        <v>4669.2896584565688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10116.136641511448</v>
      </c>
      <c r="AD536" s="90"/>
      <c r="AE536" s="5">
        <f ca="1">AB535</f>
        <v>76.999999999999986</v>
      </c>
      <c r="AF536" s="90">
        <f ca="1">AC535</f>
        <v>10145.233378833515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7906.5556529359337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8212.2130808267702</v>
      </c>
      <c r="I537" s="77">
        <f ca="1">G535</f>
        <v>30.416666666666668</v>
      </c>
      <c r="J537" s="77">
        <f ca="1">H536</f>
        <v>8492.9592783536264</v>
      </c>
      <c r="K537" s="92" t="str">
        <f>F519</f>
        <v>WP</v>
      </c>
      <c r="L537" s="93">
        <f>F520</f>
        <v>1.3698630136986301E-2</v>
      </c>
      <c r="M537" s="89">
        <f ca="1">F522</f>
        <v>8406.5034217390439</v>
      </c>
      <c r="N537" s="5">
        <f t="shared" ca="1" si="235"/>
        <v>1</v>
      </c>
      <c r="O537" s="5">
        <v>3</v>
      </c>
      <c r="P537" s="7">
        <f t="shared" ca="1" si="236"/>
        <v>9</v>
      </c>
      <c r="Q537" s="7">
        <f t="shared" ca="1" si="243"/>
        <v>1531</v>
      </c>
      <c r="R537" s="7">
        <f t="shared" ca="1" si="237"/>
        <v>7487.2498160807054</v>
      </c>
      <c r="S537" s="90"/>
      <c r="T537" s="5">
        <f ca="1">T536</f>
        <v>120</v>
      </c>
      <c r="U537" s="90">
        <f ca="1">R536</f>
        <v>7677.2532978131203</v>
      </c>
      <c r="V537" s="92" t="str">
        <f>F525</f>
        <v>WP</v>
      </c>
      <c r="W537" s="93">
        <f>F520</f>
        <v>1.3698630136986301E-2</v>
      </c>
      <c r="X537" s="89">
        <f ca="1">F531</f>
        <v>8026.9144117111209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9350.2700866301584</v>
      </c>
      <c r="AD537" s="90"/>
      <c r="AE537" s="5">
        <f ca="1">AE536</f>
        <v>76.999999999999986</v>
      </c>
      <c r="AF537" s="90">
        <f ca="1">AC536</f>
        <v>10116.136641511448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7447.3002306015396</v>
      </c>
      <c r="D538" s="5">
        <f t="shared" ca="1" si="232"/>
        <v>11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8048.4964736535858</v>
      </c>
      <c r="I538" s="77">
        <f ca="1">I539</f>
        <v>60.833333333333336</v>
      </c>
      <c r="J538" s="77">
        <f ca="1">J537</f>
        <v>8492.9592783536264</v>
      </c>
      <c r="K538" s="92" t="str">
        <f>G519</f>
        <v>RD</v>
      </c>
      <c r="L538" s="75">
        <f>G520</f>
        <v>9.6689497716894973E-2</v>
      </c>
      <c r="M538" s="89">
        <f ca="1">G522</f>
        <v>6726.4155173852505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1608</v>
      </c>
      <c r="R538" s="7">
        <f t="shared" ca="1" si="237"/>
        <v>7387.9296018916202</v>
      </c>
      <c r="S538" s="90"/>
      <c r="T538" s="77">
        <f ca="1">Q536</f>
        <v>1440</v>
      </c>
      <c r="U538" s="77">
        <f ca="1">R536</f>
        <v>7677.2532978131203</v>
      </c>
      <c r="V538" s="92" t="str">
        <f>G525</f>
        <v>RD</v>
      </c>
      <c r="W538" s="75">
        <f>G520</f>
        <v>9.6689497716894973E-2</v>
      </c>
      <c r="X538" s="89">
        <f ca="1">G531</f>
        <v>6317.6115795086662</v>
      </c>
      <c r="Y538" s="5">
        <f t="shared" ca="1" si="238"/>
        <v>6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8026.9144117111209</v>
      </c>
      <c r="AD538" s="90"/>
      <c r="AE538" s="77">
        <f ca="1">AB536</f>
        <v>153.99999999999997</v>
      </c>
      <c r="AF538" s="77">
        <f ca="1">AC536</f>
        <v>10116.136641511448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7144.4430054029699</v>
      </c>
      <c r="D539" s="5">
        <f t="shared" ca="1" si="232"/>
        <v>17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7906.5556529359337</v>
      </c>
      <c r="I539" s="77">
        <f ca="1">G536</f>
        <v>60.833333333333336</v>
      </c>
      <c r="J539" s="77">
        <f ca="1">H537</f>
        <v>8212.2130808267702</v>
      </c>
      <c r="K539" s="92" t="str">
        <f>H519</f>
        <v>RN</v>
      </c>
      <c r="L539" s="75">
        <f>H520</f>
        <v>0.10547945205479452</v>
      </c>
      <c r="M539" s="89">
        <f ca="1">H522</f>
        <v>3716.977383722693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7347.1817724887705</v>
      </c>
      <c r="S539" s="90"/>
      <c r="T539" s="77">
        <f ca="1">T538</f>
        <v>1440</v>
      </c>
      <c r="U539" s="77">
        <f ca="1">R537</f>
        <v>7487.2498160807054</v>
      </c>
      <c r="V539" s="92" t="str">
        <f>H525</f>
        <v>RN</v>
      </c>
      <c r="W539" s="75">
        <f>H520</f>
        <v>0.10547945205479452</v>
      </c>
      <c r="X539" s="89">
        <f ca="1">H531</f>
        <v>4816.1947689754852</v>
      </c>
      <c r="Y539" s="5">
        <f t="shared" ca="1" si="238"/>
        <v>10</v>
      </c>
      <c r="Z539" s="5">
        <v>5</v>
      </c>
      <c r="AA539" s="7">
        <f t="shared" ca="1" si="239"/>
        <v>10</v>
      </c>
      <c r="AB539" s="7">
        <f t="shared" ca="1" si="244"/>
        <v>1212</v>
      </c>
      <c r="AC539" s="7">
        <f t="shared" ca="1" si="240"/>
        <v>6368.7573739035643</v>
      </c>
      <c r="AD539" s="90"/>
      <c r="AE539" s="77">
        <f ca="1">AE538</f>
        <v>153.99999999999997</v>
      </c>
      <c r="AF539" s="77">
        <f ca="1">AC537</f>
        <v>9350.2700866301584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7399.3110169407364</v>
      </c>
      <c r="D540" s="5">
        <f t="shared" ca="1" si="232"/>
        <v>12</v>
      </c>
      <c r="E540" s="5">
        <v>6</v>
      </c>
      <c r="F540" s="5">
        <f t="shared" ca="1" si="233"/>
        <v>13</v>
      </c>
      <c r="G540" s="77">
        <f t="shared" ca="1" si="242"/>
        <v>486.66666666666674</v>
      </c>
      <c r="H540" s="77">
        <f t="shared" ca="1" si="234"/>
        <v>7831.2897087229157</v>
      </c>
      <c r="I540" s="77">
        <f ca="1">I541</f>
        <v>91.25</v>
      </c>
      <c r="J540" s="77">
        <f ca="1">J539</f>
        <v>8212.2130808267702</v>
      </c>
      <c r="K540" s="92" t="str">
        <f>I519</f>
        <v>RP</v>
      </c>
      <c r="L540" s="75">
        <f>I520</f>
        <v>8.7899543378995425E-3</v>
      </c>
      <c r="M540" s="89">
        <f ca="1">I522</f>
        <v>7347.1817724887705</v>
      </c>
      <c r="N540" s="5">
        <f t="shared" ca="1" si="235"/>
        <v>5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6822.9401081906881</v>
      </c>
      <c r="S540" s="90"/>
      <c r="T540" s="77">
        <f ca="1">Q537</f>
        <v>1531</v>
      </c>
      <c r="U540" s="77">
        <f ca="1">R537</f>
        <v>7487.2498160807054</v>
      </c>
      <c r="V540" s="92" t="str">
        <f>I525</f>
        <v>RP</v>
      </c>
      <c r="W540" s="75">
        <f>I520</f>
        <v>8.7899543378995425E-3</v>
      </c>
      <c r="X540" s="89">
        <f ca="1">I531</f>
        <v>10145.233378833515</v>
      </c>
      <c r="Y540" s="5">
        <f t="shared" ca="1" si="238"/>
        <v>1</v>
      </c>
      <c r="Z540" s="5">
        <v>6</v>
      </c>
      <c r="AA540" s="7">
        <f t="shared" ca="1" si="239"/>
        <v>4</v>
      </c>
      <c r="AB540" s="7">
        <f t="shared" ca="1" si="244"/>
        <v>2059</v>
      </c>
      <c r="AC540" s="7">
        <f t="shared" ca="1" si="240"/>
        <v>6317.6115795086662</v>
      </c>
      <c r="AD540" s="90"/>
      <c r="AE540" s="77">
        <f ca="1">AB537</f>
        <v>244.99999999999997</v>
      </c>
      <c r="AF540" s="77">
        <f ca="1">AC537</f>
        <v>9350.2700866301584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7794.8555807932071</v>
      </c>
      <c r="D541" s="5">
        <f t="shared" ca="1" si="232"/>
        <v>7</v>
      </c>
      <c r="E541" s="5">
        <v>7</v>
      </c>
      <c r="F541" s="5">
        <f t="shared" ca="1" si="233"/>
        <v>7</v>
      </c>
      <c r="G541" s="77">
        <f t="shared" ca="1" si="242"/>
        <v>517.08333333333337</v>
      </c>
      <c r="H541" s="77">
        <f t="shared" ca="1" si="234"/>
        <v>7794.8555807932071</v>
      </c>
      <c r="I541" s="77">
        <f ca="1">G537</f>
        <v>91.25</v>
      </c>
      <c r="J541" s="77">
        <f ca="1">H538</f>
        <v>8048.4964736535858</v>
      </c>
      <c r="K541" s="92" t="str">
        <f>J519</f>
        <v>SD</v>
      </c>
      <c r="L541" s="75">
        <f>J520</f>
        <v>0.11426940639269406</v>
      </c>
      <c r="M541" s="89">
        <f ca="1">J522</f>
        <v>6822.9401081906881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6759.9185253894084</v>
      </c>
      <c r="S541" s="90"/>
      <c r="T541" s="77">
        <f ca="1">T540</f>
        <v>1531</v>
      </c>
      <c r="U541" s="77">
        <f ca="1">R538</f>
        <v>7387.9296018916202</v>
      </c>
      <c r="V541" s="92" t="str">
        <f>J525</f>
        <v>SD</v>
      </c>
      <c r="W541" s="75">
        <f>J520</f>
        <v>0.11426940639269406</v>
      </c>
      <c r="X541" s="89">
        <f ca="1">J531</f>
        <v>5554.2417358060384</v>
      </c>
      <c r="Y541" s="5">
        <f t="shared" ca="1" si="238"/>
        <v>8</v>
      </c>
      <c r="Z541" s="5">
        <v>7</v>
      </c>
      <c r="AA541" s="7">
        <f t="shared" ca="1" si="239"/>
        <v>1</v>
      </c>
      <c r="AB541" s="7">
        <f t="shared" ca="1" si="244"/>
        <v>3379</v>
      </c>
      <c r="AC541" s="7">
        <f t="shared" ca="1" si="240"/>
        <v>5790.9176966185942</v>
      </c>
      <c r="AD541" s="90"/>
      <c r="AE541" s="77">
        <f ca="1">AE540</f>
        <v>244.99999999999997</v>
      </c>
      <c r="AF541" s="77">
        <f ca="1">AC538</f>
        <v>8026.9144117111209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7220.2403112054235</v>
      </c>
      <c r="D542" s="5">
        <f t="shared" ca="1" si="232"/>
        <v>15</v>
      </c>
      <c r="E542" s="5">
        <v>8</v>
      </c>
      <c r="F542" s="5">
        <f t="shared" ca="1" si="233"/>
        <v>24</v>
      </c>
      <c r="G542" s="77">
        <f t="shared" ca="1" si="242"/>
        <v>851.66666666666674</v>
      </c>
      <c r="H542" s="77">
        <f t="shared" ca="1" si="234"/>
        <v>7754.8129081326388</v>
      </c>
      <c r="I542" s="77">
        <f ca="1">I543</f>
        <v>121.66666666666667</v>
      </c>
      <c r="J542" s="77">
        <f ca="1">J541</f>
        <v>8048.4964736535858</v>
      </c>
      <c r="K542" s="92" t="str">
        <f>K519</f>
        <v>SN</v>
      </c>
      <c r="L542" s="75">
        <f>K520</f>
        <v>0.12465753424657534</v>
      </c>
      <c r="M542" s="89">
        <f ca="1">K522</f>
        <v>3533.129331573291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6726.4155173852505</v>
      </c>
      <c r="S542" s="90"/>
      <c r="T542" s="77">
        <f ca="1">Q538</f>
        <v>1608</v>
      </c>
      <c r="U542" s="77">
        <f ca="1">R538</f>
        <v>7387.9296018916202</v>
      </c>
      <c r="V542" s="92" t="str">
        <f>K525</f>
        <v>SN</v>
      </c>
      <c r="W542" s="75">
        <f>K520</f>
        <v>0.12465753424657534</v>
      </c>
      <c r="X542" s="89">
        <f ca="1">K531</f>
        <v>4774.5974581035889</v>
      </c>
      <c r="Y542" s="5">
        <f t="shared" ca="1" si="238"/>
        <v>11</v>
      </c>
      <c r="Z542" s="5">
        <v>8</v>
      </c>
      <c r="AA542" s="7">
        <f t="shared" ca="1" si="239"/>
        <v>7</v>
      </c>
      <c r="AB542" s="7">
        <f t="shared" ca="1" si="244"/>
        <v>4380</v>
      </c>
      <c r="AC542" s="7">
        <f t="shared" ca="1" si="240"/>
        <v>5554.2417358060384</v>
      </c>
      <c r="AD542" s="90"/>
      <c r="AE542" s="77">
        <f ca="1">AB538</f>
        <v>365</v>
      </c>
      <c r="AF542" s="77">
        <f ca="1">AC538</f>
        <v>8026.9144117111209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7156.1170061756329</v>
      </c>
      <c r="D543" s="5">
        <f t="shared" ca="1" si="232"/>
        <v>16</v>
      </c>
      <c r="E543" s="5">
        <v>9</v>
      </c>
      <c r="F543" s="5">
        <f t="shared" ca="1" si="233"/>
        <v>14</v>
      </c>
      <c r="G543" s="77">
        <f t="shared" ca="1" si="242"/>
        <v>1186.25</v>
      </c>
      <c r="H543" s="77">
        <f t="shared" ca="1" si="234"/>
        <v>7503.9724639225051</v>
      </c>
      <c r="I543" s="77">
        <f ca="1">G538</f>
        <v>121.66666666666667</v>
      </c>
      <c r="J543" s="77">
        <f ca="1">H539</f>
        <v>7906.5556529359337</v>
      </c>
      <c r="K543" s="92" t="str">
        <f>L519</f>
        <v>SP</v>
      </c>
      <c r="L543" s="75">
        <f>L520</f>
        <v>1.0388127853881279E-2</v>
      </c>
      <c r="M543" s="89">
        <f ca="1">L522</f>
        <v>7487.2498160807054</v>
      </c>
      <c r="N543" s="5">
        <f t="shared" ca="1" si="235"/>
        <v>3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4312.9386964886535</v>
      </c>
      <c r="S543" s="90"/>
      <c r="T543" s="77">
        <f ca="1">T542</f>
        <v>1608</v>
      </c>
      <c r="U543" s="77">
        <f ca="1">R539</f>
        <v>7347.1817724887705</v>
      </c>
      <c r="V543" s="92" t="str">
        <f>L525</f>
        <v>SP</v>
      </c>
      <c r="W543" s="75">
        <f>L520</f>
        <v>1.0388127853881279E-2</v>
      </c>
      <c r="X543" s="89">
        <f ca="1">L531</f>
        <v>9350.2700866301584</v>
      </c>
      <c r="Y543" s="5">
        <f t="shared" ca="1" si="238"/>
        <v>3</v>
      </c>
      <c r="Z543" s="5">
        <v>9</v>
      </c>
      <c r="AA543" s="7">
        <f t="shared" ca="1" si="239"/>
        <v>11</v>
      </c>
      <c r="AB543" s="7">
        <f t="shared" ca="1" si="244"/>
        <v>5304</v>
      </c>
      <c r="AC543" s="7">
        <f t="shared" ca="1" si="240"/>
        <v>4940.411333102039</v>
      </c>
      <c r="AD543" s="90"/>
      <c r="AE543" s="77">
        <f ca="1">AE542</f>
        <v>365</v>
      </c>
      <c r="AF543" s="77">
        <f ca="1">AC539</f>
        <v>6368.7573739035643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7467.8092286980846</v>
      </c>
      <c r="D544" s="5">
        <f t="shared" ca="1" si="232"/>
        <v>10</v>
      </c>
      <c r="E544" s="5">
        <v>10</v>
      </c>
      <c r="F544" s="5">
        <f t="shared" ca="1" si="233"/>
        <v>10</v>
      </c>
      <c r="G544" s="77">
        <f t="shared" ca="1" si="242"/>
        <v>1216.6666666666667</v>
      </c>
      <c r="H544" s="77">
        <f t="shared" ca="1" si="234"/>
        <v>7467.8092286980846</v>
      </c>
      <c r="I544" s="77">
        <f ca="1">I545</f>
        <v>152.08333333333334</v>
      </c>
      <c r="J544" s="77">
        <f ca="1">J543</f>
        <v>7906.5556529359337</v>
      </c>
      <c r="K544" s="92" t="str">
        <f>M519</f>
        <v>FD</v>
      </c>
      <c r="L544" s="75">
        <f>M520</f>
        <v>9.6689497716894973E-2</v>
      </c>
      <c r="M544" s="89">
        <f ca="1">M522</f>
        <v>6759.9185253894084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3854.380832334296</v>
      </c>
      <c r="S544" s="90"/>
      <c r="T544" s="77">
        <f ca="1">Q539</f>
        <v>1685</v>
      </c>
      <c r="U544" s="77">
        <f ca="1">U543</f>
        <v>7347.1817724887705</v>
      </c>
      <c r="V544" s="92" t="str">
        <f>M525</f>
        <v>FD</v>
      </c>
      <c r="W544" s="75">
        <f>M520</f>
        <v>9.6689497716894973E-2</v>
      </c>
      <c r="X544" s="89">
        <f ca="1">M531</f>
        <v>6368.7573739035643</v>
      </c>
      <c r="Y544" s="5">
        <f t="shared" ca="1" si="238"/>
        <v>5</v>
      </c>
      <c r="Z544" s="5">
        <v>10</v>
      </c>
      <c r="AA544" s="7">
        <f t="shared" ca="1" si="239"/>
        <v>5</v>
      </c>
      <c r="AB544" s="7">
        <f t="shared" ca="1" si="244"/>
        <v>6228</v>
      </c>
      <c r="AC544" s="7">
        <f t="shared" ca="1" si="240"/>
        <v>4816.1947689754852</v>
      </c>
      <c r="AD544" s="90"/>
      <c r="AE544" s="77">
        <f ca="1">AB539</f>
        <v>1212</v>
      </c>
      <c r="AF544" s="77">
        <f ca="1">AF543</f>
        <v>6368.7573739035643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8048.4964736535858</v>
      </c>
      <c r="D545" s="5">
        <f t="shared" ca="1" si="232"/>
        <v>4</v>
      </c>
      <c r="E545" s="5">
        <v>11</v>
      </c>
      <c r="F545" s="5">
        <f t="shared" ca="1" si="233"/>
        <v>4</v>
      </c>
      <c r="G545" s="77">
        <f t="shared" ca="1" si="242"/>
        <v>1247.0833333333335</v>
      </c>
      <c r="H545" s="77">
        <f t="shared" ca="1" si="234"/>
        <v>7447.3002306015396</v>
      </c>
      <c r="I545" s="77">
        <f ca="1">G539</f>
        <v>152.08333333333334</v>
      </c>
      <c r="J545" s="77">
        <f ca="1">H540</f>
        <v>7831.2897087229157</v>
      </c>
      <c r="K545" s="92" t="str">
        <f>N519</f>
        <v>FN</v>
      </c>
      <c r="L545" s="75">
        <f>N520</f>
        <v>0.10547945205479452</v>
      </c>
      <c r="M545" s="89">
        <f ca="1">N522</f>
        <v>3854.380832334296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3716.977383722693</v>
      </c>
      <c r="S545" s="90"/>
      <c r="T545" s="77">
        <f ca="1">T544</f>
        <v>1685</v>
      </c>
      <c r="U545" s="77">
        <f ca="1">R540</f>
        <v>6822.9401081906881</v>
      </c>
      <c r="V545" s="92" t="str">
        <f>N525</f>
        <v>FN</v>
      </c>
      <c r="W545" s="75">
        <f>N520</f>
        <v>0.10547945205479452</v>
      </c>
      <c r="X545" s="89">
        <f ca="1">N531</f>
        <v>4940.411333102039</v>
      </c>
      <c r="Y545" s="5">
        <f t="shared" ca="1" si="238"/>
        <v>9</v>
      </c>
      <c r="Z545" s="5">
        <v>11</v>
      </c>
      <c r="AA545" s="7">
        <f t="shared" ca="1" si="239"/>
        <v>8</v>
      </c>
      <c r="AB545" s="7">
        <f t="shared" ca="1" si="244"/>
        <v>7320</v>
      </c>
      <c r="AC545" s="7">
        <f t="shared" ca="1" si="240"/>
        <v>4774.5974581035889</v>
      </c>
      <c r="AD545" s="90"/>
      <c r="AE545" s="77">
        <f ca="1">AE544</f>
        <v>1212</v>
      </c>
      <c r="AF545" s="77">
        <f ca="1">AC540</f>
        <v>6317.6115795086662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8492.9592783536264</v>
      </c>
      <c r="D546" s="5">
        <f t="shared" ca="1" si="232"/>
        <v>2</v>
      </c>
      <c r="E546" s="5">
        <v>12</v>
      </c>
      <c r="F546" s="5">
        <f t="shared" ca="1" si="233"/>
        <v>6</v>
      </c>
      <c r="G546" s="77">
        <f t="shared" ca="1" si="242"/>
        <v>1277.5000000000002</v>
      </c>
      <c r="H546" s="77">
        <f t="shared" ca="1" si="234"/>
        <v>7399.3110169407364</v>
      </c>
      <c r="I546" s="77">
        <f ca="1">I547</f>
        <v>486.66666666666674</v>
      </c>
      <c r="J546" s="77">
        <f ca="1">J545</f>
        <v>7831.2897087229157</v>
      </c>
      <c r="K546" s="92" t="str">
        <f>O519</f>
        <v>FP</v>
      </c>
      <c r="L546" s="75">
        <f>O520</f>
        <v>8.7899543378995425E-3</v>
      </c>
      <c r="M546" s="89">
        <f ca="1">O522</f>
        <v>7387.9296018916202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3533.129331573291</v>
      </c>
      <c r="S546" s="90"/>
      <c r="T546" s="77">
        <f ca="1">Q540</f>
        <v>2686</v>
      </c>
      <c r="U546" s="77">
        <f ca="1">R540</f>
        <v>6822.9401081906881</v>
      </c>
      <c r="V546" s="92" t="str">
        <f>O525</f>
        <v>FP</v>
      </c>
      <c r="W546" s="75">
        <f>O520</f>
        <v>8.7899543378995425E-3</v>
      </c>
      <c r="X546" s="89">
        <f ca="1">O531</f>
        <v>10116.136641511448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4669.2896584565688</v>
      </c>
      <c r="AD546" s="90"/>
      <c r="AE546" s="77">
        <f ca="1">AB540</f>
        <v>2059</v>
      </c>
      <c r="AF546" s="77">
        <f ca="1">AC540</f>
        <v>6317.6115795086662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7831.2897087229157</v>
      </c>
      <c r="D547" s="5">
        <f t="shared" ca="1" si="232"/>
        <v>6</v>
      </c>
      <c r="E547" s="5">
        <v>13</v>
      </c>
      <c r="F547" s="5">
        <f t="shared" ca="1" si="233"/>
        <v>23</v>
      </c>
      <c r="G547" s="77">
        <f t="shared" ca="1" si="242"/>
        <v>1612.0833333333335</v>
      </c>
      <c r="H547" s="77">
        <f t="shared" ca="1" si="234"/>
        <v>7355.327953633353</v>
      </c>
      <c r="I547" s="77">
        <f ca="1">G540</f>
        <v>486.66666666666674</v>
      </c>
      <c r="J547" s="77">
        <f ca="1">H541</f>
        <v>7794.8555807932071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6759.9185253894084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5790.9176966185942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7503.9724639225051</v>
      </c>
      <c r="D548" s="5">
        <f t="shared" ca="1" si="232"/>
        <v>9</v>
      </c>
      <c r="E548" s="5">
        <v>14</v>
      </c>
      <c r="F548" s="5">
        <f t="shared" ca="1" si="233"/>
        <v>15</v>
      </c>
      <c r="G548" s="77">
        <f t="shared" ca="1" si="242"/>
        <v>1946.666666666667</v>
      </c>
      <c r="H548" s="77">
        <f t="shared" ca="1" si="234"/>
        <v>7230.4921105776002</v>
      </c>
      <c r="I548" s="77">
        <f ca="1">I549</f>
        <v>517.08333333333337</v>
      </c>
      <c r="J548" s="77">
        <f ca="1">J547</f>
        <v>7794.8555807932071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6759.9185253894084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3379</v>
      </c>
      <c r="AF548" s="77">
        <f ca="1">AC541</f>
        <v>5790.9176966185942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7230.4921105776002</v>
      </c>
      <c r="D549" s="5">
        <f t="shared" ca="1" si="232"/>
        <v>14</v>
      </c>
      <c r="E549" s="5">
        <v>15</v>
      </c>
      <c r="F549" s="5">
        <f t="shared" ca="1" si="233"/>
        <v>8</v>
      </c>
      <c r="G549" s="77">
        <f t="shared" ca="1" si="242"/>
        <v>1977.0833333333337</v>
      </c>
      <c r="H549" s="77">
        <f t="shared" ca="1" si="234"/>
        <v>7220.2403112054235</v>
      </c>
      <c r="I549" s="77">
        <f ca="1">G541</f>
        <v>517.08333333333337</v>
      </c>
      <c r="J549" s="77">
        <f ca="1">H542</f>
        <v>7754.8129081326388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6726.4155173852505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3379</v>
      </c>
      <c r="AF549" s="77">
        <f ca="1">AC542</f>
        <v>5554.2417358060384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6818.8288279297985</v>
      </c>
      <c r="D550" s="5">
        <f t="shared" ca="1" si="232"/>
        <v>20</v>
      </c>
      <c r="E550" s="5">
        <v>16</v>
      </c>
      <c r="F550" s="5">
        <f t="shared" ca="1" si="233"/>
        <v>9</v>
      </c>
      <c r="G550" s="77">
        <f t="shared" ca="1" si="242"/>
        <v>2007.5000000000005</v>
      </c>
      <c r="H550" s="77">
        <f t="shared" ca="1" si="234"/>
        <v>7156.1170061756329</v>
      </c>
      <c r="I550" s="77">
        <f ca="1">I551</f>
        <v>851.66666666666674</v>
      </c>
      <c r="J550" s="77">
        <f ca="1">J549</f>
        <v>7754.8129081326388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6726.4155173852505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5554.2417358060384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6539.4721526356498</v>
      </c>
      <c r="D551" s="5">
        <f t="shared" ca="1" si="232"/>
        <v>24</v>
      </c>
      <c r="E551" s="5">
        <v>17</v>
      </c>
      <c r="F551" s="5">
        <f t="shared" ca="1" si="233"/>
        <v>5</v>
      </c>
      <c r="G551" s="77">
        <f t="shared" ca="1" si="242"/>
        <v>2037.9166666666672</v>
      </c>
      <c r="H551" s="77">
        <f t="shared" ca="1" si="234"/>
        <v>7144.4430054029699</v>
      </c>
      <c r="I551" s="77">
        <f ca="1">G542</f>
        <v>851.66666666666674</v>
      </c>
      <c r="J551" s="77">
        <f ca="1">H543</f>
        <v>7503.9724639225051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4312.9386964886535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4940.411333102039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6749.7181047225586</v>
      </c>
      <c r="D552" s="5">
        <f t="shared" ca="1" si="232"/>
        <v>21</v>
      </c>
      <c r="E552" s="5">
        <v>18</v>
      </c>
      <c r="F552" s="5">
        <f t="shared" ca="1" si="233"/>
        <v>19</v>
      </c>
      <c r="G552" s="77">
        <f t="shared" ca="1" si="242"/>
        <v>2372.5000000000005</v>
      </c>
      <c r="H552" s="77">
        <f t="shared" ca="1" si="234"/>
        <v>7086.1117897636759</v>
      </c>
      <c r="I552" s="77">
        <f ca="1">I553</f>
        <v>1186.25</v>
      </c>
      <c r="J552" s="77">
        <f ca="1">J551</f>
        <v>7503.9724639225051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4312.9386964886535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5304</v>
      </c>
      <c r="AF552" s="77">
        <f ca="1">AC543</f>
        <v>4940.411333102039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7086.1117897636759</v>
      </c>
      <c r="D553" s="5">
        <f t="shared" ca="1" si="232"/>
        <v>18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6834.0055628548353</v>
      </c>
      <c r="I553" s="77">
        <f ca="1">G543</f>
        <v>1186.25</v>
      </c>
      <c r="J553" s="77">
        <f ca="1">H544</f>
        <v>7467.8092286980846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3854.380832334296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5304</v>
      </c>
      <c r="AF553" s="77">
        <f ca="1">AC544</f>
        <v>4816.1947689754852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6591.1079705739521</v>
      </c>
      <c r="D554" s="5">
        <f t="shared" ca="1" si="232"/>
        <v>22</v>
      </c>
      <c r="E554" s="5">
        <v>20</v>
      </c>
      <c r="F554" s="5">
        <f t="shared" ca="1" si="233"/>
        <v>16</v>
      </c>
      <c r="G554" s="77">
        <f t="shared" ca="1" si="242"/>
        <v>3041.6666666666674</v>
      </c>
      <c r="H554" s="77">
        <f t="shared" ca="1" si="234"/>
        <v>6818.8288279297985</v>
      </c>
      <c r="I554" s="77">
        <f ca="1">I555</f>
        <v>1216.6666666666667</v>
      </c>
      <c r="J554" s="77">
        <f ca="1">J553</f>
        <v>7467.8092286980846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3854.380832334296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4816.1947689754852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6546.6905904179221</v>
      </c>
      <c r="D555" s="5">
        <f t="shared" ca="1" si="232"/>
        <v>23</v>
      </c>
      <c r="E555" s="5">
        <v>21</v>
      </c>
      <c r="F555" s="5">
        <f t="shared" ca="1" si="233"/>
        <v>18</v>
      </c>
      <c r="G555" s="77">
        <f t="shared" ca="1" si="242"/>
        <v>3376.2500000000009</v>
      </c>
      <c r="H555" s="77">
        <f t="shared" ca="1" si="234"/>
        <v>6749.7181047225586</v>
      </c>
      <c r="I555" s="77">
        <f ca="1">G544</f>
        <v>1216.6666666666667</v>
      </c>
      <c r="J555" s="77">
        <f ca="1">H545</f>
        <v>7447.3002306015396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3716.977383722693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4774.5974581035889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6834.0055628548353</v>
      </c>
      <c r="D556" s="5">
        <f t="shared" ca="1" si="232"/>
        <v>19</v>
      </c>
      <c r="E556" s="5">
        <v>22</v>
      </c>
      <c r="F556" s="5">
        <f t="shared" ca="1" si="233"/>
        <v>20</v>
      </c>
      <c r="G556" s="77">
        <f t="shared" ca="1" si="242"/>
        <v>3710.8333333333344</v>
      </c>
      <c r="H556" s="77">
        <f t="shared" ca="1" si="234"/>
        <v>6591.1079705739521</v>
      </c>
      <c r="I556" s="77">
        <f ca="1">I557</f>
        <v>1247.0833333333335</v>
      </c>
      <c r="J556" s="77">
        <f ca="1">J555</f>
        <v>7447.3002306015396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3716.977383722693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4774.5974581035889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7355.327953633353</v>
      </c>
      <c r="D557" s="5">
        <f t="shared" ca="1" si="232"/>
        <v>13</v>
      </c>
      <c r="E557" s="5">
        <v>23</v>
      </c>
      <c r="F557" s="5">
        <f t="shared" ca="1" si="233"/>
        <v>21</v>
      </c>
      <c r="G557" s="77">
        <f t="shared" ca="1" si="242"/>
        <v>4045.4166666666679</v>
      </c>
      <c r="H557" s="77">
        <f t="shared" ca="1" si="234"/>
        <v>6546.6905904179221</v>
      </c>
      <c r="I557" s="77">
        <f ca="1">G545</f>
        <v>1247.0833333333335</v>
      </c>
      <c r="J557" s="77">
        <f ca="1">H546</f>
        <v>7399.3110169407364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3533.129331573291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4669.2896584565688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7754.8129081326388</v>
      </c>
      <c r="D558" s="5">
        <f t="shared" ca="1" si="232"/>
        <v>8</v>
      </c>
      <c r="E558" s="5">
        <v>24</v>
      </c>
      <c r="F558" s="5">
        <f t="shared" ca="1" si="233"/>
        <v>17</v>
      </c>
      <c r="G558" s="77">
        <f t="shared" ca="1" si="242"/>
        <v>4380.0000000000009</v>
      </c>
      <c r="H558" s="77">
        <f t="shared" ca="1" si="234"/>
        <v>6539.4721526356498</v>
      </c>
      <c r="I558" s="77">
        <f ca="1">I559</f>
        <v>1277.5000000000002</v>
      </c>
      <c r="J558" s="77">
        <f ca="1">J557</f>
        <v>7399.3110169407364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3533.129331573291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4669.2896584565688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4400.3358970528488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4400.3358970528488</v>
      </c>
      <c r="I559" s="77">
        <f ca="1">G546</f>
        <v>1277.5000000000002</v>
      </c>
      <c r="J559" s="77">
        <f ca="1">H547</f>
        <v>7355.327953633353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4208.4034227171142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4389.5499879687886</v>
      </c>
      <c r="I560" s="77">
        <f ca="1">I561</f>
        <v>1612.0833333333335</v>
      </c>
      <c r="J560" s="77">
        <f ca="1">J559</f>
        <v>7355.327953633353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4026.4229820890801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4208.4034227171142</v>
      </c>
      <c r="I561" s="77">
        <f ca="1">G547</f>
        <v>1612.0833333333335</v>
      </c>
      <c r="J561" s="77">
        <f ca="1">H548</f>
        <v>7230.4921105776002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3783.0706331564229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4197.1438287088058</v>
      </c>
      <c r="I562" s="77">
        <f ca="1">I563</f>
        <v>1946.666666666667</v>
      </c>
      <c r="J562" s="77">
        <f ca="1">J561</f>
        <v>7230.4921105776002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3558.8516636965678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4026.4229820890801</v>
      </c>
      <c r="I563" s="77">
        <f ca="1">G548</f>
        <v>1946.666666666667</v>
      </c>
      <c r="J563" s="77">
        <f ca="1">H549</f>
        <v>7220.2403112054235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3498.3767049793446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3921.782402833112</v>
      </c>
      <c r="I564" s="77">
        <f ca="1">I565</f>
        <v>1977.0833333333337</v>
      </c>
      <c r="J564" s="77">
        <f ca="1">J563</f>
        <v>7220.2403112054235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3545.9187529315614</v>
      </c>
      <c r="D565" s="5">
        <f t="shared" ca="1" si="232"/>
        <v>34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3783.0706331564229</v>
      </c>
      <c r="I565" s="77">
        <f ca="1">G549</f>
        <v>1977.0833333333337</v>
      </c>
      <c r="J565" s="77">
        <f ca="1">H550</f>
        <v>7156.1170061756329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3540.2496179268292</v>
      </c>
      <c r="D566" s="5">
        <f t="shared" ca="1" si="232"/>
        <v>35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3682.617241989798</v>
      </c>
      <c r="I566" s="77">
        <f ca="1">I567</f>
        <v>2007.5000000000005</v>
      </c>
      <c r="J566" s="77">
        <f ca="1">J565</f>
        <v>7156.1170061756329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3682.617241989798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7665.0000000000009</v>
      </c>
      <c r="H567" s="77">
        <f t="shared" ca="1" si="234"/>
        <v>3558.8516636965678</v>
      </c>
      <c r="I567" s="77">
        <f ca="1">G550</f>
        <v>2007.5000000000005</v>
      </c>
      <c r="J567" s="77">
        <f ca="1">H551</f>
        <v>7144.4430054029699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3921.782402833112</v>
      </c>
      <c r="D568" s="5">
        <f t="shared" ca="1" si="232"/>
        <v>30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3545.9187529315614</v>
      </c>
      <c r="I568" s="77">
        <f ca="1">I569</f>
        <v>2037.9166666666672</v>
      </c>
      <c r="J568" s="77">
        <f ca="1">J567</f>
        <v>7144.4430054029699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4197.1438287088058</v>
      </c>
      <c r="D569" s="5">
        <f t="shared" ca="1" si="232"/>
        <v>28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3540.2496179268292</v>
      </c>
      <c r="I569" s="77">
        <f ca="1">G551</f>
        <v>2037.9166666666672</v>
      </c>
      <c r="J569" s="77">
        <f ca="1">H552</f>
        <v>7086.1117897636759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4389.5499879687886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3498.3767049793446</v>
      </c>
      <c r="I570" s="77">
        <f ca="1">I571</f>
        <v>2372.5000000000005</v>
      </c>
      <c r="J570" s="77">
        <f ca="1">J569</f>
        <v>7086.1117897636759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6834.0055628548353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6834.0055628548353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6818.8288279297985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6818.8288279297985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6749.7181047225586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6749.7181047225586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6591.1079705739521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6591.1079705739521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6546.6905904179221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6546.6905904179221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6539.4721526356498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6539.4721526356498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4400.3358970528488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4400.3358970528488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4389.5499879687886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4389.5499879687886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4208.4034227171142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4208.4034227171142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4197.1438287088058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4197.1438287088058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4026.4229820890801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4026.4229820890801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3921.782402833112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3921.782402833112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3783.0706331564229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3783.0706331564229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3682.617241989798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3682.617241989798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3558.8516636965678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3558.8516636965678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3545.9187529315614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3545.9187529315614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3540.2496179268292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3540.2496179268292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3498.3767049793446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3498.3767049793446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ht="15.4" x14ac:dyDescent="0.45">
      <c r="A609" s="7" t="s">
        <v>141</v>
      </c>
      <c r="B609" s="7" t="s">
        <v>32</v>
      </c>
      <c r="C609" s="134">
        <f ca="1">D609/SUM($D$609:$D$620)</f>
        <v>0.11769433176598115</v>
      </c>
      <c r="D609" s="135">
        <f ca="1">B452*M456+B458*M462+B464*M468+B470*M474+B476*M480+B482*M486+B488*M492+$B$500*M504</f>
        <v>4.4792122906816934</v>
      </c>
      <c r="E609" s="178"/>
      <c r="P609" s="5"/>
      <c r="Q609" s="6"/>
      <c r="U609" s="5"/>
    </row>
    <row r="610" spans="1:21" ht="15.4" x14ac:dyDescent="0.45">
      <c r="A610" s="7" t="s">
        <v>141</v>
      </c>
      <c r="B610" s="7" t="s">
        <v>33</v>
      </c>
      <c r="C610" s="134">
        <f t="shared" ref="C610:C620" ca="1" si="245">D610/SUM($D$609:$D$620)</f>
        <v>6.6626583317956137E-2</v>
      </c>
      <c r="D610" s="135">
        <f ca="1">B452*N456+B458*N462+B464*N468+B470*N474+B476*N480+B482*N486+B488*N492+$B$500*N504</f>
        <v>2.5356753074337752</v>
      </c>
      <c r="E610" s="178"/>
      <c r="P610" s="5"/>
      <c r="Q610" s="6"/>
      <c r="U610" s="5"/>
    </row>
    <row r="611" spans="1:21" ht="15.4" x14ac:dyDescent="0.45">
      <c r="A611" s="7" t="s">
        <v>141</v>
      </c>
      <c r="B611" s="7" t="s">
        <v>34</v>
      </c>
      <c r="C611" s="134">
        <f t="shared" ca="1" si="245"/>
        <v>1.2180177412165214E-2</v>
      </c>
      <c r="D611" s="135">
        <f ca="1">B452*O456+B458*O462+B464*O468+B470*O474+B476*O480+B482*O486+B488*O492+$B$500*O504</f>
        <v>0.46355333811431282</v>
      </c>
      <c r="E611" s="178"/>
      <c r="F611" s="7"/>
      <c r="P611" s="5"/>
      <c r="Q611" s="6"/>
      <c r="U611" s="5"/>
    </row>
    <row r="612" spans="1:21" ht="15.4" x14ac:dyDescent="0.45">
      <c r="A612" s="7" t="s">
        <v>141</v>
      </c>
      <c r="B612" s="7" t="s">
        <v>26</v>
      </c>
      <c r="C612" s="134">
        <f t="shared" ca="1" si="245"/>
        <v>0.11299367898517737</v>
      </c>
      <c r="D612" s="135">
        <f ca="1">B452*G456+B458*G462+B464*G468+B470*G474+B476*G480+B482*G486+B488*G492+$B$500*G504</f>
        <v>4.3003147907420294</v>
      </c>
      <c r="E612" s="178"/>
      <c r="P612" s="5"/>
      <c r="Q612" s="6"/>
      <c r="U612" s="5"/>
    </row>
    <row r="613" spans="1:21" ht="15.4" x14ac:dyDescent="0.45">
      <c r="A613" s="7" t="s">
        <v>141</v>
      </c>
      <c r="B613" s="7" t="s">
        <v>27</v>
      </c>
      <c r="C613" s="134">
        <f t="shared" ca="1" si="245"/>
        <v>5.8820904322930696E-2</v>
      </c>
      <c r="D613" s="135">
        <f ca="1">B452*H456+B458*H462+B464*H468+B470*H474+B476*H480+B482*H486+B488*H492+$B$500*H504</f>
        <v>2.2386066825729491</v>
      </c>
      <c r="E613" s="178"/>
      <c r="P613" s="5"/>
      <c r="Q613" s="6"/>
      <c r="U613" s="5"/>
    </row>
    <row r="614" spans="1:21" ht="15.4" x14ac:dyDescent="0.45">
      <c r="A614" s="7" t="s">
        <v>141</v>
      </c>
      <c r="B614" s="7" t="s">
        <v>28</v>
      </c>
      <c r="C614" s="134">
        <f t="shared" ca="1" si="245"/>
        <v>1.1679896028815423E-2</v>
      </c>
      <c r="D614" s="135">
        <f ca="1">B452*I456+B458*I462+B464*I468+B470*I474+B476*I480+B482*I486+B488*I492+$B$500*I504</f>
        <v>0.44451362322340982</v>
      </c>
      <c r="E614" s="178"/>
      <c r="P614" s="5"/>
      <c r="Q614" s="6"/>
      <c r="U614" s="5"/>
    </row>
    <row r="615" spans="1:21" ht="15.4" x14ac:dyDescent="0.45">
      <c r="A615" s="7" t="s">
        <v>141</v>
      </c>
      <c r="B615" s="7" t="s">
        <v>29</v>
      </c>
      <c r="C615" s="134">
        <f t="shared" ca="1" si="245"/>
        <v>0.17936705015327872</v>
      </c>
      <c r="D615" s="135">
        <f ca="1">B452*J456+B458*J462+B464*J468+B470*J474+B476*J480+B482*J486+B488*J492+$B$500*J504</f>
        <v>6.8263533471380855</v>
      </c>
      <c r="E615" s="178"/>
      <c r="P615" s="5"/>
      <c r="Q615" s="6"/>
      <c r="U615" s="5"/>
    </row>
    <row r="616" spans="1:21" ht="15.4" x14ac:dyDescent="0.45">
      <c r="A616" s="7" t="s">
        <v>141</v>
      </c>
      <c r="B616" s="7" t="s">
        <v>30</v>
      </c>
      <c r="C616" s="134">
        <f t="shared" ca="1" si="245"/>
        <v>7.1706682813871644E-2</v>
      </c>
      <c r="D616" s="135">
        <f ca="1">B452*K456+B458*K462+B464*K468+B470*K474+B476*K480+B482*K486+B488*K492+$B$500*K504</f>
        <v>2.7290137950105215</v>
      </c>
      <c r="E616" s="178"/>
      <c r="P616" s="5"/>
      <c r="Q616" s="6"/>
      <c r="U616" s="5"/>
    </row>
    <row r="617" spans="1:21" ht="15.4" x14ac:dyDescent="0.45">
      <c r="A617" s="7" t="s">
        <v>141</v>
      </c>
      <c r="B617" s="7" t="s">
        <v>31</v>
      </c>
      <c r="C617" s="134">
        <f t="shared" ca="1" si="245"/>
        <v>1.8707521865450941E-2</v>
      </c>
      <c r="D617" s="135">
        <f ca="1">B452*L456+B458*L462+B464*L468+B470*L474+B476*L480+B482*L486+B488*L492+$B$500*L504</f>
        <v>0.71197109164559458</v>
      </c>
      <c r="E617" s="178"/>
      <c r="P617" s="5"/>
      <c r="Q617" s="6"/>
      <c r="U617" s="5"/>
    </row>
    <row r="618" spans="1:21" ht="15.4" x14ac:dyDescent="0.45">
      <c r="A618" s="7" t="s">
        <v>141</v>
      </c>
      <c r="B618" s="7" t="s">
        <v>23</v>
      </c>
      <c r="C618" s="134">
        <f t="shared" ca="1" si="245"/>
        <v>0.2088371696580627</v>
      </c>
      <c r="D618" s="135">
        <f ca="1">B452*D456+B458*D462+B464*D468+B470*D474+B476*D480+B482*D486+B488*D492+$B$500*D504</f>
        <v>7.9479275088925894</v>
      </c>
      <c r="E618" s="178"/>
      <c r="P618" s="5"/>
      <c r="Q618" s="6"/>
      <c r="U618" s="5"/>
    </row>
    <row r="619" spans="1:21" ht="15.4" x14ac:dyDescent="0.45">
      <c r="A619" s="7" t="s">
        <v>141</v>
      </c>
      <c r="B619" s="7" t="s">
        <v>24</v>
      </c>
      <c r="C619" s="134">
        <f t="shared" ca="1" si="245"/>
        <v>0.11984583454524146</v>
      </c>
      <c r="D619" s="135">
        <f ca="1">B452*E456+B458*E462+B464*E468+B470*E474+B476*E480+B482*E486+B488*E492+$B$500*E504</f>
        <v>4.5610942092728157</v>
      </c>
      <c r="E619" s="178"/>
      <c r="P619" s="5"/>
      <c r="Q619" s="6"/>
      <c r="U619" s="5"/>
    </row>
    <row r="620" spans="1:21" ht="15.4" x14ac:dyDescent="0.45">
      <c r="A620" s="7" t="s">
        <v>141</v>
      </c>
      <c r="B620" s="7" t="s">
        <v>25</v>
      </c>
      <c r="C620" s="134">
        <f t="shared" ca="1" si="245"/>
        <v>2.1540169131068421E-2</v>
      </c>
      <c r="D620" s="135">
        <f ca="1">B452*F456+B458*F462+B464*F468+B470*F474+B476*F480+B482*F486+B488*F492+$B$500*F504</f>
        <v>0.81977601527223187</v>
      </c>
      <c r="E620" s="178"/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0.12315172896586922</v>
      </c>
      <c r="D621" s="135">
        <f ca="1">$B$494*M498+$B$495*77/365*11/24</f>
        <v>10.472072790924658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7.5055194710300852E-2</v>
      </c>
      <c r="D622" s="135">
        <f ca="1">$B$494*N498+$B$495*77/365*12/24</f>
        <v>6.3822365219178092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1.180827454141177E-2</v>
      </c>
      <c r="D623" s="135">
        <f ca="1">$B$494*O498+$B$495*77/365*1/24</f>
        <v>1.0041037309931506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0.12315172896586922</v>
      </c>
      <c r="D624" s="135">
        <f ca="1">$B$494*G498+$B$495*77/365*11/24</f>
        <v>10.472072790924658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7.5055194710300852E-2</v>
      </c>
      <c r="D625" s="135">
        <f ca="1">$B$494*H498+$B$495*77/365*12/24</f>
        <v>6.3822365219178092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1.180827454141177E-2</v>
      </c>
      <c r="D626" s="135">
        <f ca="1">$B$494*I498+$B$495*77/365*1/24</f>
        <v>1.0041037309931506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0.1466559565321984</v>
      </c>
      <c r="D627" s="135">
        <f ca="1">$B$494*J498+$B$495*91/365*11/24</f>
        <v>12.470729115410958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8.8837741041257759E-2</v>
      </c>
      <c r="D628" s="135">
        <f ca="1">$B$494*K498+$B$495*91/365*12/24</f>
        <v>7.5542202986301366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1.4067555065435522E-2</v>
      </c>
      <c r="D629" s="135">
        <f ca="1">$B$494*L498+$B$495*91/365*1/24</f>
        <v>1.1962191832191782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0.19446878182688868</v>
      </c>
      <c r="D630" s="135">
        <f ca="1">$B$494*D498+$B$495*120/365*11/24</f>
        <v>16.536440502739723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0.11728032842538823</v>
      </c>
      <c r="D631" s="135">
        <f ca="1">$B$494*E498+$B$495*120/365*12/24</f>
        <v>9.9728046575342475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1.865924067366774E-2</v>
      </c>
      <c r="D632" s="135">
        <f ca="1">$B$494*F498+$B$495*120/365*1/24</f>
        <v>1.5866681547945205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0.11165322790685381</v>
      </c>
      <c r="D633" s="135">
        <f ca="1">B409*M413+B415*M419+B421*M425+B427*M431+B433*M437+B439*M443+B445*M449</f>
        <v>5.6610584860110329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7.6984915339784327E-2</v>
      </c>
      <c r="D634" s="135">
        <f ca="1">B409*N413+B415*N419+B421*N425+B427*N431+B433*N437+B439*N443+B445*N449</f>
        <v>3.9033005713252158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1.1444821164911854E-2</v>
      </c>
      <c r="D635" s="135">
        <f ca="1">B409*O413+B415*O419+B421*O425+B427*O431+B433*O437+B439*O443+B445*O449</f>
        <v>0.58027701653689334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0.11316677577337388</v>
      </c>
      <c r="D636" s="135">
        <f ca="1">B409*G413+B415*G419+B421*G425+B427*G431+B433*G437+B439*G443+B445*G449</f>
        <v>5.7377986139444177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7.3829423651329482E-2</v>
      </c>
      <c r="D637" s="135">
        <f ca="1">B409*H413+B415*H419+B421*H425+B427*H431+B433*H437+B439*H443+B445*H449</f>
        <v>3.7433103647244081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1.1597564527588191E-2</v>
      </c>
      <c r="D638" s="135">
        <f ca="1">B409*I413+B415*I419+B421*I425+B427*I431+B433*I437+B439*I443+B445*I449</f>
        <v>0.58802143311732669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0.10433610251240069</v>
      </c>
      <c r="D639" s="135">
        <f ca="1">B409*J413+B415*J419+B421*J425+B427*J431+B433*J437+B439*J443+B445*J449</f>
        <v>5.2900645113269125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7.1125269379913869E-2</v>
      </c>
      <c r="D640" s="135">
        <f ca="1">B409*K413+B415*K419+B421*K425+B427*K431+B433*K437+B439*K443+B445*K449</f>
        <v>3.6062039346402619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1.0741808510425757E-2</v>
      </c>
      <c r="D641" s="135">
        <f ca="1">B409*L413+B415*L419+B421*L425+B427*L431+B433*L437+B439*L443+B445*L449</f>
        <v>0.5446327648832664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0.23663572714070483</v>
      </c>
      <c r="D642" s="135">
        <f ca="1">B409*D413+B415*D419+B421*D425+B427*D431+B433*D437+B439*D443+B445*D449</f>
        <v>11.997939659575636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0.15432039162897226</v>
      </c>
      <c r="D643" s="135">
        <f ca="1">B409*E413+B415*E419+B421*E425+B427*E431+B433*E437+B439*E443+B445*E449</f>
        <v>7.8243753357901147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2.4163972463740861E-2</v>
      </c>
      <c r="D644" s="135">
        <f ca="1">B409*F413+B415*F419+B421*F425+B427*F431+B433*F437+B439*F443+B445*F449</f>
        <v>1.225165308124514</v>
      </c>
      <c r="P644" s="5"/>
      <c r="Q644" s="6"/>
      <c r="U644" s="5"/>
    </row>
  </sheetData>
  <autoFilter ref="A1:C607" xr:uid="{00000000-0009-0000-0000-000008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BE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473.661</v>
      </c>
      <c r="E5" s="17">
        <f ca="1">INDIRECT(ADDRESS(MATCH($H$1,HDD!$A$1:$A$34,0),E$4+1,,,"HDD"))</f>
        <v>414.685</v>
      </c>
      <c r="F5" s="17">
        <f ca="1">INDIRECT(ADDRESS(MATCH($H$1,HDD!$A$1:$A$34,0),F$4+1,,,"HDD"))</f>
        <v>357.67599999999999</v>
      </c>
      <c r="G5" s="17">
        <f ca="1">INDIRECT(ADDRESS(MATCH($H$1,HDD!$A$1:$A$34,0),G$4+1,,,"HDD"))</f>
        <v>270.06799999999998</v>
      </c>
      <c r="H5" s="17">
        <f ca="1">INDIRECT(ADDRESS(MATCH($H$1,HDD!$A$1:$A$34,0),H$4+1,,,"HDD"))</f>
        <v>147.71799999999999</v>
      </c>
      <c r="I5" s="17">
        <f ca="1">INDIRECT(ADDRESS(MATCH($H$1,HDD!$A$1:$A$34,0),I$4+1,,,"HDD"))</f>
        <v>71.462999999999994</v>
      </c>
      <c r="J5" s="17">
        <f ca="1">INDIRECT(ADDRESS(MATCH($H$1,HDD!$A$1:$A$34,0),J$4+1,,,"HDD"))</f>
        <v>23.358000000000001</v>
      </c>
      <c r="K5" s="17">
        <f ca="1">INDIRECT(ADDRESS(MATCH($H$1,HDD!$A$1:$A$34,0),K$4+1,,,"HDD"))</f>
        <v>19.359000000000002</v>
      </c>
      <c r="L5" s="17">
        <f ca="1">INDIRECT(ADDRESS(MATCH($H$1,HDD!$A$1:$A$34,0),L$4+1,,,"HDD"))</f>
        <v>84.897000000000006</v>
      </c>
      <c r="M5" s="17">
        <f ca="1">INDIRECT(ADDRESS(MATCH($H$1,HDD!$A$1:$A$34,0),M$4+1,,,"HDD"))</f>
        <v>216.036</v>
      </c>
      <c r="N5" s="17">
        <f ca="1">INDIRECT(ADDRESS(MATCH($H$1,HDD!$A$1:$A$34,0),N$4+1,,,"HDD"))</f>
        <v>350.154</v>
      </c>
      <c r="O5" s="17">
        <f ca="1">INDIRECT(ADDRESS(MATCH($H$1,HDD!$A$1:$A$34,0),O$4+1,,,"HDD"))</f>
        <v>443.274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0.16490370773189472</v>
      </c>
      <c r="E6" s="23">
        <f t="shared" ca="1" si="0"/>
        <v>0.14437138383949863</v>
      </c>
      <c r="F6" s="22">
        <f t="shared" ca="1" si="0"/>
        <v>0.12452386531023912</v>
      </c>
      <c r="G6" s="22">
        <f t="shared" ca="1" si="0"/>
        <v>9.4023393396833049E-2</v>
      </c>
      <c r="H6" s="22">
        <f t="shared" ca="1" si="0"/>
        <v>5.1427594627254561E-2</v>
      </c>
      <c r="I6" s="22">
        <f t="shared" ca="1" si="0"/>
        <v>2.4879636840787801E-2</v>
      </c>
      <c r="J6" s="22">
        <f t="shared" ca="1" si="0"/>
        <v>8.1320201688583112E-3</v>
      </c>
      <c r="K6" s="22">
        <f t="shared" ca="1" si="0"/>
        <v>6.7397798805089509E-3</v>
      </c>
      <c r="L6" s="22">
        <f t="shared" ca="1" si="0"/>
        <v>2.9556645101274259E-2</v>
      </c>
      <c r="M6" s="22">
        <f t="shared" ca="1" si="0"/>
        <v>7.5212308810663334E-2</v>
      </c>
      <c r="N6" s="22">
        <f t="shared" ca="1" si="0"/>
        <v>0.12190510275735993</v>
      </c>
      <c r="O6" s="22">
        <f t="shared" ca="1" si="0"/>
        <v>0.15432456153482743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8.206391842065603</v>
      </c>
      <c r="E8" s="114">
        <f ca="1">INDIRECT(ADDRESS(MATCH($H$1,DDuration!$A$1:$A$34,0),E$4+1,,,"DDuration"))</f>
        <v>9.7782640688413398</v>
      </c>
      <c r="F8" s="114">
        <f ca="1">INDIRECT(ADDRESS(MATCH($H$1,DDuration!$A$1:$A$34,0),F$4+1,,,"DDuration"))</f>
        <v>11.597740904982478</v>
      </c>
      <c r="G8" s="114">
        <f ca="1">INDIRECT(ADDRESS(MATCH($H$1,DDuration!$A$1:$A$34,0),G$4+1,,,"DDuration"))</f>
        <v>13.590485206105503</v>
      </c>
      <c r="H8" s="114">
        <f ca="1">INDIRECT(ADDRESS(MATCH($H$1,DDuration!$A$1:$A$34,0),H$4+1,,,"DDuration"))</f>
        <v>15.346287135432336</v>
      </c>
      <c r="I8" s="114">
        <f ca="1">INDIRECT(ADDRESS(MATCH($H$1,DDuration!$A$1:$A$34,0),I$4+1,,,"DDuration"))</f>
        <v>16.279330780983621</v>
      </c>
      <c r="J8" s="114">
        <f ca="1">INDIRECT(ADDRESS(MATCH($H$1,DDuration!$A$1:$A$34,0),J$4+1,,,"DDuration"))</f>
        <v>15.851618578775938</v>
      </c>
      <c r="K8" s="114">
        <f ca="1">INDIRECT(ADDRESS(MATCH($H$1,DDuration!$A$1:$A$34,0),K$4+1,,,"DDuration"))</f>
        <v>14.313487722698804</v>
      </c>
      <c r="L8" s="114">
        <f ca="1">INDIRECT(ADDRESS(MATCH($H$1,DDuration!$A$1:$A$34,0),L$4+1,,,"DDuration"))</f>
        <v>12.368780223319567</v>
      </c>
      <c r="M8" s="114">
        <f ca="1">INDIRECT(ADDRESS(MATCH($H$1,DDuration!$A$1:$A$34,0),M$4+1,,,"DDuration"))</f>
        <v>10.377279384947817</v>
      </c>
      <c r="N8" s="114">
        <f ca="1">INDIRECT(ADDRESS(MATCH($H$1,DDuration!$A$1:$A$34,0),N$4+1,,,"DDuration"))</f>
        <v>8.6290954710717784</v>
      </c>
      <c r="O8" s="114">
        <f ca="1">INDIRECT(ADDRESS(MATCH($H$1,DDuration!$A$1:$A$34,0),O$4+1,,,"DDuration"))</f>
        <v>7.7290756420493745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0.1154325954123263</v>
      </c>
      <c r="E12" s="33">
        <f t="shared" ca="1" si="1"/>
        <v>0.10105996868764903</v>
      </c>
      <c r="F12" s="32">
        <f t="shared" ca="1" si="1"/>
        <v>8.7166705717167378E-2</v>
      </c>
      <c r="G12" s="32">
        <f t="shared" ca="1" si="1"/>
        <v>6.5816375377783135E-2</v>
      </c>
      <c r="H12" s="32">
        <f t="shared" ca="1" si="1"/>
        <v>3.5999316239078191E-2</v>
      </c>
      <c r="I12" s="32">
        <f t="shared" ca="1" si="1"/>
        <v>1.741574578855146E-2</v>
      </c>
      <c r="J12" s="32">
        <f t="shared" ca="1" si="1"/>
        <v>5.6924141182008179E-3</v>
      </c>
      <c r="K12" s="32">
        <f t="shared" ca="1" si="1"/>
        <v>4.7178459163562652E-3</v>
      </c>
      <c r="L12" s="32">
        <f t="shared" ca="1" si="1"/>
        <v>2.0689651570891979E-2</v>
      </c>
      <c r="M12" s="32">
        <f t="shared" ca="1" si="1"/>
        <v>5.2648616167464329E-2</v>
      </c>
      <c r="N12" s="32">
        <f t="shared" ca="1" si="1"/>
        <v>8.5333571930151939E-2</v>
      </c>
      <c r="O12" s="32">
        <f t="shared" ca="1" si="1"/>
        <v>0.10802719307437919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4.9471112319568425E-2</v>
      </c>
      <c r="E13" s="32">
        <f t="shared" ca="1" si="2"/>
        <v>4.3311415151849594E-2</v>
      </c>
      <c r="F13" s="32">
        <f t="shared" ca="1" si="2"/>
        <v>3.7357159593071745E-2</v>
      </c>
      <c r="G13" s="32">
        <f t="shared" ca="1" si="2"/>
        <v>2.8207018019049918E-2</v>
      </c>
      <c r="H13" s="32">
        <f t="shared" ca="1" si="2"/>
        <v>1.5428278388176371E-2</v>
      </c>
      <c r="I13" s="32">
        <f t="shared" ca="1" si="2"/>
        <v>7.4638910522363414E-3</v>
      </c>
      <c r="J13" s="32">
        <f t="shared" ca="1" si="2"/>
        <v>2.4396060506574938E-3</v>
      </c>
      <c r="K13" s="32">
        <f t="shared" ca="1" si="2"/>
        <v>2.0219339641526857E-3</v>
      </c>
      <c r="L13" s="32">
        <f t="shared" ca="1" si="2"/>
        <v>8.8669935303822799E-3</v>
      </c>
      <c r="M13" s="32">
        <f t="shared" ca="1" si="2"/>
        <v>2.2563692643199004E-2</v>
      </c>
      <c r="N13" s="32">
        <f t="shared" ca="1" si="2"/>
        <v>3.6571530827207981E-2</v>
      </c>
      <c r="O13" s="32">
        <f t="shared" ca="1" si="2"/>
        <v>4.6297368460448234E-2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0.10485127416619638</v>
      </c>
      <c r="E18" s="33">
        <f t="shared" ca="1" si="3"/>
        <v>9.1796138224614535E-2</v>
      </c>
      <c r="F18" s="33">
        <f t="shared" ca="1" si="3"/>
        <v>7.917642435976037E-2</v>
      </c>
      <c r="G18" s="33">
        <f t="shared" ca="1" si="3"/>
        <v>5.9783207634819681E-2</v>
      </c>
      <c r="H18" s="33">
        <f t="shared" ca="1" si="3"/>
        <v>3.2699378917162687E-2</v>
      </c>
      <c r="I18" s="33">
        <f t="shared" ca="1" si="3"/>
        <v>1.581930242460091E-2</v>
      </c>
      <c r="J18" s="33">
        <f t="shared" ca="1" si="3"/>
        <v>5.1706094906990765E-3</v>
      </c>
      <c r="K18" s="33">
        <f t="shared" ca="1" si="3"/>
        <v>4.2853767073569408E-3</v>
      </c>
      <c r="L18" s="33">
        <f t="shared" ca="1" si="3"/>
        <v>1.8793100176893549E-2</v>
      </c>
      <c r="M18" s="33">
        <f t="shared" ca="1" si="3"/>
        <v>4.7822493018780096E-2</v>
      </c>
      <c r="N18" s="33">
        <f t="shared" ca="1" si="3"/>
        <v>7.7511327836554678E-2</v>
      </c>
      <c r="O18" s="33">
        <f t="shared" ca="1" si="3"/>
        <v>9.8124700375894436E-2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4.9471112319568425E-2</v>
      </c>
      <c r="E19" s="33">
        <f t="shared" ca="1" si="4"/>
        <v>4.3311415151849594E-2</v>
      </c>
      <c r="F19" s="33">
        <f t="shared" ca="1" si="4"/>
        <v>3.7357159593071745E-2</v>
      </c>
      <c r="G19" s="33">
        <f t="shared" ca="1" si="4"/>
        <v>2.8207018019049918E-2</v>
      </c>
      <c r="H19" s="33">
        <f t="shared" ca="1" si="4"/>
        <v>1.5428278388176371E-2</v>
      </c>
      <c r="I19" s="33">
        <f t="shared" ca="1" si="4"/>
        <v>7.4638910522363414E-3</v>
      </c>
      <c r="J19" s="33">
        <f t="shared" ca="1" si="4"/>
        <v>2.4396060506574938E-3</v>
      </c>
      <c r="K19" s="33">
        <f t="shared" ca="1" si="4"/>
        <v>2.0219339641526857E-3</v>
      </c>
      <c r="L19" s="33">
        <f t="shared" ca="1" si="4"/>
        <v>8.8669935303822799E-3</v>
      </c>
      <c r="M19" s="33">
        <f t="shared" ca="1" si="4"/>
        <v>2.2563692643199004E-2</v>
      </c>
      <c r="N19" s="33">
        <f t="shared" ca="1" si="4"/>
        <v>3.6571530827207981E-2</v>
      </c>
      <c r="O19" s="33">
        <f t="shared" ca="1" si="4"/>
        <v>4.6297368460448234E-2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1.0581321246129913E-2</v>
      </c>
      <c r="E20" s="33">
        <f t="shared" ca="1" si="5"/>
        <v>9.2638304630344951E-3</v>
      </c>
      <c r="F20" s="33">
        <f t="shared" ca="1" si="5"/>
        <v>7.9902813574070104E-3</v>
      </c>
      <c r="G20" s="33">
        <f t="shared" ca="1" si="5"/>
        <v>6.0331677429634545E-3</v>
      </c>
      <c r="H20" s="33">
        <f t="shared" ca="1" si="5"/>
        <v>3.2999373219155009E-3</v>
      </c>
      <c r="I20" s="33">
        <f t="shared" ca="1" si="5"/>
        <v>1.5964433639505506E-3</v>
      </c>
      <c r="J20" s="33">
        <f t="shared" ca="1" si="5"/>
        <v>5.2180462750174171E-4</v>
      </c>
      <c r="K20" s="33">
        <f t="shared" ca="1" si="5"/>
        <v>4.3246920899932435E-4</v>
      </c>
      <c r="L20" s="33">
        <f t="shared" ca="1" si="5"/>
        <v>1.8965513939984318E-3</v>
      </c>
      <c r="M20" s="33">
        <f t="shared" ca="1" si="5"/>
        <v>4.8261231486842306E-3</v>
      </c>
      <c r="N20" s="33">
        <f t="shared" ca="1" si="5"/>
        <v>7.8222440935972627E-3</v>
      </c>
      <c r="O20" s="33">
        <f t="shared" ca="1" si="5"/>
        <v>9.9024926984847602E-3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0.16490370773189472</v>
      </c>
      <c r="E21" s="33">
        <f t="shared" ca="1" si="6"/>
        <v>0.14437138383949863</v>
      </c>
      <c r="F21" s="33">
        <f t="shared" ca="1" si="6"/>
        <v>0.12452386531023912</v>
      </c>
      <c r="G21" s="33">
        <f t="shared" ca="1" si="6"/>
        <v>9.4023393396833063E-2</v>
      </c>
      <c r="H21" s="33">
        <f t="shared" ca="1" si="6"/>
        <v>5.1427594627254561E-2</v>
      </c>
      <c r="I21" s="33">
        <f t="shared" ca="1" si="6"/>
        <v>2.4879636840787801E-2</v>
      </c>
      <c r="J21" s="33">
        <f t="shared" ca="1" si="6"/>
        <v>8.132020168858313E-3</v>
      </c>
      <c r="K21" s="33">
        <f t="shared" ca="1" si="6"/>
        <v>6.7397798805089509E-3</v>
      </c>
      <c r="L21" s="33">
        <f t="shared" ca="1" si="6"/>
        <v>2.9556645101274259E-2</v>
      </c>
      <c r="M21" s="33">
        <f t="shared" ca="1" si="6"/>
        <v>7.5212308810663334E-2</v>
      </c>
      <c r="N21" s="33">
        <f t="shared" ca="1" si="6"/>
        <v>0.12190510275735993</v>
      </c>
      <c r="O21" s="33">
        <f t="shared" ca="1" si="6"/>
        <v>0.15432456153482743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0.37311598886486286</v>
      </c>
      <c r="E24" s="32">
        <f ca="1">N19/2+O19+D19+E19+F19/2</f>
        <v>0.17604424114200612</v>
      </c>
      <c r="F24" s="32">
        <f ca="1">N20/2+O20+D20+E20+F20/2</f>
        <v>3.7653907133151303E-2</v>
      </c>
      <c r="G24" s="32">
        <f ca="1">F18/2+G18+H18</f>
        <v>0.13207079873186256</v>
      </c>
      <c r="H24" s="32">
        <f ca="1">F19/2+G19+H19</f>
        <v>6.2313876203762164E-2</v>
      </c>
      <c r="I24" s="32">
        <f ca="1">F20/2+G20+H20</f>
        <v>1.332824574358246E-2</v>
      </c>
      <c r="J24" s="32">
        <f ca="1">I18+J18+K18</f>
        <v>2.5275288622656929E-2</v>
      </c>
      <c r="K24" s="32">
        <f ca="1">I19+J19+K19</f>
        <v>1.1925431067046521E-2</v>
      </c>
      <c r="L24" s="32">
        <f ca="1">I20+J20+K20</f>
        <v>2.5507172004516168E-3</v>
      </c>
      <c r="M24" s="32">
        <f ca="1">L18+M18+N18/2</f>
        <v>0.10537125711395098</v>
      </c>
      <c r="N24" s="32">
        <f ca="1">L19+M19+N19/2</f>
        <v>4.9716451587185281E-2</v>
      </c>
      <c r="O24" s="32">
        <f ca="1">L20+M20+N20/2</f>
        <v>1.0633796589481295E-2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3.5</v>
      </c>
      <c r="I30" s="17">
        <f ca="1">INDIRECT(ADDRESS(MATCH($H$1,CDD!$A$1:$A$34,0),I$4+1,,,"cDD"))</f>
        <v>5.25</v>
      </c>
      <c r="J30" s="17">
        <f ca="1">INDIRECT(ADDRESS(MATCH($H$1,CDD!$A$1:$A$34,0),J$4+1,,,"cDD"))</f>
        <v>20</v>
      </c>
      <c r="K30" s="17">
        <f ca="1">INDIRECT(ADDRESS(MATCH($H$1,CDD!$A$1:$A$34,0),K$4+1,,,"cDD"))</f>
        <v>3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0.11023622047244094</v>
      </c>
      <c r="I31" s="22">
        <f t="shared" ca="1" si="7"/>
        <v>0.16535433070866143</v>
      </c>
      <c r="J31" s="22">
        <f t="shared" ca="1" si="7"/>
        <v>0.62992125984251968</v>
      </c>
      <c r="K31" s="22">
        <f t="shared" ca="1" si="7"/>
        <v>9.4488188976377951E-2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8.206391842065603</v>
      </c>
      <c r="E33" s="29">
        <f t="shared" ca="1" si="8"/>
        <v>9.7782640688413398</v>
      </c>
      <c r="F33" s="29">
        <f t="shared" ca="1" si="8"/>
        <v>11.597740904982478</v>
      </c>
      <c r="G33" s="29">
        <f t="shared" ca="1" si="8"/>
        <v>13.590485206105503</v>
      </c>
      <c r="H33" s="29">
        <f t="shared" ca="1" si="8"/>
        <v>15.346287135432336</v>
      </c>
      <c r="I33" s="29">
        <f t="shared" ca="1" si="8"/>
        <v>16.279330780983621</v>
      </c>
      <c r="J33" s="29">
        <f t="shared" ca="1" si="8"/>
        <v>15.851618578775938</v>
      </c>
      <c r="K33" s="29">
        <f t="shared" ca="1" si="8"/>
        <v>14.313487722698804</v>
      </c>
      <c r="L33" s="29">
        <f t="shared" ca="1" si="8"/>
        <v>12.368780223319567</v>
      </c>
      <c r="M33" s="29">
        <f t="shared" ca="1" si="8"/>
        <v>10.377279384947817</v>
      </c>
      <c r="N33" s="29">
        <f t="shared" ca="1" si="8"/>
        <v>8.6290954710717784</v>
      </c>
      <c r="O33" s="29">
        <f t="shared" ca="1" si="8"/>
        <v>7.7290756420493745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9.9212598425196849E-2</v>
      </c>
      <c r="I37" s="32">
        <f t="shared" ca="1" si="9"/>
        <v>0.14881889763779529</v>
      </c>
      <c r="J37" s="32">
        <f t="shared" ca="1" si="9"/>
        <v>0.56692913385826771</v>
      </c>
      <c r="K37" s="32">
        <f t="shared" ca="1" si="9"/>
        <v>8.5039370078740156E-2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1.1023622047244093E-2</v>
      </c>
      <c r="I38" s="32">
        <f t="shared" ca="1" si="10"/>
        <v>1.6535433070866138E-2</v>
      </c>
      <c r="J38" s="32">
        <f t="shared" ca="1" si="10"/>
        <v>6.2992125984251954E-2</v>
      </c>
      <c r="K38" s="32">
        <f t="shared" ca="1" si="10"/>
        <v>9.4488188976377934E-3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9.0118110236220475E-2</v>
      </c>
      <c r="I43" s="33">
        <f t="shared" ca="1" si="11"/>
        <v>0.13517716535433072</v>
      </c>
      <c r="J43" s="33">
        <f t="shared" ca="1" si="11"/>
        <v>0.51496062992125979</v>
      </c>
      <c r="K43" s="33">
        <f t="shared" ca="1" si="11"/>
        <v>7.7244094488188975E-2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1.1023622047244093E-2</v>
      </c>
      <c r="I44" s="33">
        <f t="shared" ca="1" si="12"/>
        <v>1.6535433070866138E-2</v>
      </c>
      <c r="J44" s="33">
        <f t="shared" ca="1" si="12"/>
        <v>6.2992125984251954E-2</v>
      </c>
      <c r="K44" s="33">
        <f t="shared" ca="1" si="12"/>
        <v>9.4488188976377934E-3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9.0944881889763792E-3</v>
      </c>
      <c r="I45" s="33">
        <f t="shared" ca="1" si="13"/>
        <v>1.364173228346457E-2</v>
      </c>
      <c r="J45" s="33">
        <f t="shared" ca="1" si="13"/>
        <v>5.196850393700788E-2</v>
      </c>
      <c r="K45" s="33">
        <f t="shared" ca="1" si="13"/>
        <v>7.7952755905511817E-3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0.11023622047244094</v>
      </c>
      <c r="I46" s="32">
        <f t="shared" ca="1" si="14"/>
        <v>0.16535433070866143</v>
      </c>
      <c r="J46" s="32">
        <f t="shared" ca="1" si="14"/>
        <v>0.62992125984251968</v>
      </c>
      <c r="K46" s="32">
        <f t="shared" ca="1" si="14"/>
        <v>9.4488188976377951E-2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9.0118110236220475E-2</v>
      </c>
      <c r="H49" s="32">
        <f ca="1">F44/2+G44+H44</f>
        <v>1.1023622047244093E-2</v>
      </c>
      <c r="I49" s="32">
        <f ca="1">F45/2+G45+H45</f>
        <v>9.0944881889763792E-3</v>
      </c>
      <c r="J49" s="32">
        <f ca="1">I43+J43+K43</f>
        <v>0.72738188976377938</v>
      </c>
      <c r="K49" s="32">
        <f ca="1">I44+J44+K44</f>
        <v>8.8976377952755883E-2</v>
      </c>
      <c r="L49" s="32">
        <f ca="1">I45+J45+K45</f>
        <v>7.340551181102363E-2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473.661</v>
      </c>
      <c r="E56" s="17">
        <f t="shared" ca="1" si="15"/>
        <v>414.685</v>
      </c>
      <c r="F56" s="17">
        <f t="shared" ca="1" si="15"/>
        <v>357.67599999999999</v>
      </c>
      <c r="G56" s="17">
        <f t="shared" ca="1" si="15"/>
        <v>270.06799999999998</v>
      </c>
      <c r="H56" s="17">
        <f t="shared" ca="1" si="15"/>
        <v>147.71799999999999</v>
      </c>
      <c r="I56" s="17">
        <f t="shared" ca="1" si="15"/>
        <v>71.462999999999994</v>
      </c>
      <c r="J56" s="17">
        <f t="shared" ca="1" si="15"/>
        <v>23.358000000000001</v>
      </c>
      <c r="K56" s="17">
        <f t="shared" ca="1" si="15"/>
        <v>19.359000000000002</v>
      </c>
      <c r="L56" s="17">
        <f t="shared" ca="1" si="15"/>
        <v>84.897000000000006</v>
      </c>
      <c r="M56" s="17">
        <f t="shared" ca="1" si="15"/>
        <v>216.036</v>
      </c>
      <c r="N56" s="17">
        <f t="shared" ca="1" si="15"/>
        <v>350.154</v>
      </c>
      <c r="O56" s="17">
        <f t="shared" ca="1" si="15"/>
        <v>443.274</v>
      </c>
    </row>
    <row r="57" spans="1:15" x14ac:dyDescent="0.4">
      <c r="D57" s="50">
        <f t="shared" ref="D57:O57" ca="1" si="16">(D55/SUM($D55:$O55)*(1-$B$56)+$B$56*D56/SUM($D56:$O56))</f>
        <v>9.5568889493117537E-2</v>
      </c>
      <c r="E57" s="50">
        <f t="shared" ca="1" si="16"/>
        <v>9.2489040909258122E-2</v>
      </c>
      <c r="F57" s="50">
        <f t="shared" ca="1" si="16"/>
        <v>8.9511913129869197E-2</v>
      </c>
      <c r="G57" s="50">
        <f t="shared" ca="1" si="16"/>
        <v>8.4936842342858282E-2</v>
      </c>
      <c r="H57" s="50">
        <f t="shared" ca="1" si="16"/>
        <v>7.8547472527421516E-2</v>
      </c>
      <c r="I57" s="50">
        <f t="shared" ca="1" si="16"/>
        <v>7.4565278859451495E-2</v>
      </c>
      <c r="J57" s="50">
        <f t="shared" ca="1" si="16"/>
        <v>7.2053136358662076E-2</v>
      </c>
      <c r="K57" s="50">
        <f t="shared" ca="1" si="16"/>
        <v>7.184430031540967E-2</v>
      </c>
      <c r="L57" s="50">
        <f t="shared" ca="1" si="16"/>
        <v>7.5266830098524473E-2</v>
      </c>
      <c r="M57" s="50">
        <f t="shared" ca="1" si="16"/>
        <v>8.2115179654932827E-2</v>
      </c>
      <c r="N57" s="50">
        <f t="shared" ca="1" si="16"/>
        <v>8.9119098746937325E-2</v>
      </c>
      <c r="O57" s="50">
        <f t="shared" ca="1" si="16"/>
        <v>9.3982017563557452E-2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8.206391842065603</v>
      </c>
      <c r="E59" s="29">
        <f t="shared" ca="1" si="17"/>
        <v>9.7782640688413398</v>
      </c>
      <c r="F59" s="29">
        <f t="shared" ca="1" si="17"/>
        <v>11.597740904982478</v>
      </c>
      <c r="G59" s="29">
        <f t="shared" ca="1" si="17"/>
        <v>13.590485206105503</v>
      </c>
      <c r="H59" s="29">
        <f t="shared" ca="1" si="17"/>
        <v>15.346287135432336</v>
      </c>
      <c r="I59" s="29">
        <f t="shared" ca="1" si="17"/>
        <v>16.279330780983621</v>
      </c>
      <c r="J59" s="29">
        <f t="shared" ca="1" si="17"/>
        <v>15.851618578775938</v>
      </c>
      <c r="K59" s="29">
        <f t="shared" ca="1" si="17"/>
        <v>14.313487722698804</v>
      </c>
      <c r="L59" s="29">
        <f t="shared" ca="1" si="17"/>
        <v>12.368780223319567</v>
      </c>
      <c r="M59" s="29">
        <f t="shared" ca="1" si="17"/>
        <v>10.377279384947817</v>
      </c>
      <c r="N59" s="29">
        <f t="shared" ca="1" si="17"/>
        <v>8.6290954710717784</v>
      </c>
      <c r="O59" s="29">
        <f t="shared" ca="1" si="17"/>
        <v>7.7290756420493745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6.6898222645182276E-2</v>
      </c>
      <c r="E63" s="33">
        <f t="shared" ca="1" si="18"/>
        <v>6.4742328636480675E-2</v>
      </c>
      <c r="F63" s="32">
        <f t="shared" ca="1" si="18"/>
        <v>6.2658339190908435E-2</v>
      </c>
      <c r="G63" s="32">
        <f t="shared" ca="1" si="18"/>
        <v>5.945578964000079E-2</v>
      </c>
      <c r="H63" s="32">
        <f t="shared" ca="1" si="18"/>
        <v>5.4983230769195056E-2</v>
      </c>
      <c r="I63" s="32">
        <f t="shared" ca="1" si="18"/>
        <v>5.2195695201616044E-2</v>
      </c>
      <c r="J63" s="32">
        <f t="shared" ca="1" si="18"/>
        <v>5.0437195451063448E-2</v>
      </c>
      <c r="K63" s="32">
        <f t="shared" ca="1" si="18"/>
        <v>5.0291010220786768E-2</v>
      </c>
      <c r="L63" s="32">
        <f t="shared" ca="1" si="18"/>
        <v>5.2686781068967126E-2</v>
      </c>
      <c r="M63" s="32">
        <f t="shared" ca="1" si="18"/>
        <v>5.7480625758452975E-2</v>
      </c>
      <c r="N63" s="32">
        <f t="shared" ca="1" si="18"/>
        <v>6.2383369122856122E-2</v>
      </c>
      <c r="O63" s="32">
        <f t="shared" ca="1" si="18"/>
        <v>6.5787412294490213E-2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2.8670666847935265E-2</v>
      </c>
      <c r="E64" s="32">
        <f t="shared" ca="1" si="19"/>
        <v>2.7746712272777439E-2</v>
      </c>
      <c r="F64" s="32">
        <f t="shared" ca="1" si="19"/>
        <v>2.6853573938960762E-2</v>
      </c>
      <c r="G64" s="32">
        <f t="shared" ca="1" si="19"/>
        <v>2.5481052702857488E-2</v>
      </c>
      <c r="H64" s="32">
        <f t="shared" ca="1" si="19"/>
        <v>2.3564241758226457E-2</v>
      </c>
      <c r="I64" s="32">
        <f t="shared" ca="1" si="19"/>
        <v>2.2369583657835451E-2</v>
      </c>
      <c r="J64" s="32">
        <f t="shared" ca="1" si="19"/>
        <v>2.1615940907598625E-2</v>
      </c>
      <c r="K64" s="32">
        <f t="shared" ca="1" si="19"/>
        <v>2.1553290094622906E-2</v>
      </c>
      <c r="L64" s="32">
        <f t="shared" ca="1" si="19"/>
        <v>2.2580049029557344E-2</v>
      </c>
      <c r="M64" s="32">
        <f t="shared" ca="1" si="19"/>
        <v>2.4634553896479852E-2</v>
      </c>
      <c r="N64" s="32">
        <f t="shared" ca="1" si="19"/>
        <v>2.6735729624081203E-2</v>
      </c>
      <c r="O64" s="32">
        <f t="shared" ca="1" si="19"/>
        <v>2.8194605269067238E-2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6.0765885569373901E-2</v>
      </c>
      <c r="E69" s="33">
        <f t="shared" ca="1" si="20"/>
        <v>5.880761517813661E-2</v>
      </c>
      <c r="F69" s="33">
        <f t="shared" ca="1" si="20"/>
        <v>5.6914658098408497E-2</v>
      </c>
      <c r="G69" s="33">
        <f t="shared" ca="1" si="20"/>
        <v>5.4005675589667387E-2</v>
      </c>
      <c r="H69" s="33">
        <f t="shared" ca="1" si="20"/>
        <v>4.9943101282018842E-2</v>
      </c>
      <c r="I69" s="33">
        <f t="shared" ca="1" si="20"/>
        <v>4.7411089808134577E-2</v>
      </c>
      <c r="J69" s="33">
        <f t="shared" ca="1" si="20"/>
        <v>4.5813785868049295E-2</v>
      </c>
      <c r="K69" s="33">
        <f t="shared" ca="1" si="20"/>
        <v>4.568100095054798E-2</v>
      </c>
      <c r="L69" s="33">
        <f t="shared" ca="1" si="20"/>
        <v>4.7857159470978475E-2</v>
      </c>
      <c r="M69" s="33">
        <f t="shared" ca="1" si="20"/>
        <v>5.2211568397261453E-2</v>
      </c>
      <c r="N69" s="33">
        <f t="shared" ca="1" si="20"/>
        <v>5.6664893619927645E-2</v>
      </c>
      <c r="O69" s="33">
        <f t="shared" ca="1" si="20"/>
        <v>5.975689950082861E-2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2.8670666847935265E-2</v>
      </c>
      <c r="E70" s="33">
        <f t="shared" ca="1" si="21"/>
        <v>2.7746712272777439E-2</v>
      </c>
      <c r="F70" s="33">
        <f t="shared" ca="1" si="21"/>
        <v>2.6853573938960762E-2</v>
      </c>
      <c r="G70" s="33">
        <f t="shared" ca="1" si="21"/>
        <v>2.5481052702857488E-2</v>
      </c>
      <c r="H70" s="33">
        <f t="shared" ca="1" si="21"/>
        <v>2.3564241758226457E-2</v>
      </c>
      <c r="I70" s="33">
        <f t="shared" ca="1" si="21"/>
        <v>2.2369583657835451E-2</v>
      </c>
      <c r="J70" s="33">
        <f t="shared" ca="1" si="21"/>
        <v>2.1615940907598625E-2</v>
      </c>
      <c r="K70" s="33">
        <f t="shared" ca="1" si="21"/>
        <v>2.1553290094622906E-2</v>
      </c>
      <c r="L70" s="33">
        <f t="shared" ca="1" si="21"/>
        <v>2.2580049029557344E-2</v>
      </c>
      <c r="M70" s="33">
        <f t="shared" ca="1" si="21"/>
        <v>2.4634553896479852E-2</v>
      </c>
      <c r="N70" s="33">
        <f t="shared" ca="1" si="21"/>
        <v>2.6735729624081203E-2</v>
      </c>
      <c r="O70" s="33">
        <f t="shared" ca="1" si="21"/>
        <v>2.8194605269067238E-2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6.1323370758083751E-3</v>
      </c>
      <c r="E71" s="33">
        <f t="shared" ca="1" si="22"/>
        <v>5.9347134583440627E-3</v>
      </c>
      <c r="F71" s="33">
        <f t="shared" ca="1" si="22"/>
        <v>5.7436810924999405E-3</v>
      </c>
      <c r="G71" s="33">
        <f t="shared" ca="1" si="22"/>
        <v>5.4501140503334065E-3</v>
      </c>
      <c r="H71" s="33">
        <f t="shared" ca="1" si="22"/>
        <v>5.0401294871762134E-3</v>
      </c>
      <c r="I71" s="33">
        <f t="shared" ca="1" si="22"/>
        <v>4.7846053934814704E-3</v>
      </c>
      <c r="J71" s="33">
        <f t="shared" ca="1" si="22"/>
        <v>4.6234095830141493E-3</v>
      </c>
      <c r="K71" s="33">
        <f t="shared" ca="1" si="22"/>
        <v>4.6100092702387871E-3</v>
      </c>
      <c r="L71" s="33">
        <f t="shared" ca="1" si="22"/>
        <v>4.8296215979886535E-3</v>
      </c>
      <c r="M71" s="33">
        <f t="shared" ca="1" si="22"/>
        <v>5.2690573611915226E-3</v>
      </c>
      <c r="N71" s="33">
        <f t="shared" ca="1" si="22"/>
        <v>5.7184755029284782E-3</v>
      </c>
      <c r="O71" s="33">
        <f t="shared" ca="1" si="22"/>
        <v>6.0305127936616035E-3</v>
      </c>
    </row>
    <row r="72" spans="1:15" x14ac:dyDescent="0.4">
      <c r="D72" s="32">
        <f t="shared" ref="D72:O72" ca="1" si="23">SUM(D69:D71)</f>
        <v>9.5568889493117537E-2</v>
      </c>
      <c r="E72" s="32">
        <f t="shared" ca="1" si="23"/>
        <v>9.2489040909258108E-2</v>
      </c>
      <c r="F72" s="32">
        <f t="shared" ca="1" si="23"/>
        <v>8.9511913129869197E-2</v>
      </c>
      <c r="G72" s="32">
        <f t="shared" ca="1" si="23"/>
        <v>8.4936842342858282E-2</v>
      </c>
      <c r="H72" s="32">
        <f t="shared" ca="1" si="23"/>
        <v>7.8547472527421502E-2</v>
      </c>
      <c r="I72" s="32">
        <f t="shared" ca="1" si="23"/>
        <v>7.4565278859451495E-2</v>
      </c>
      <c r="J72" s="32">
        <f t="shared" ca="1" si="23"/>
        <v>7.2053136358662062E-2</v>
      </c>
      <c r="K72" s="32">
        <f t="shared" ca="1" si="23"/>
        <v>7.184430031540967E-2</v>
      </c>
      <c r="L72" s="32">
        <f t="shared" ca="1" si="23"/>
        <v>7.5266830098524473E-2</v>
      </c>
      <c r="M72" s="32">
        <f t="shared" ca="1" si="23"/>
        <v>8.2115179654932827E-2</v>
      </c>
      <c r="N72" s="32">
        <f t="shared" ca="1" si="23"/>
        <v>8.9119098746937325E-2</v>
      </c>
      <c r="O72" s="32">
        <f t="shared" ca="1" si="23"/>
        <v>9.3982017563557452E-2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0.23612017610750721</v>
      </c>
      <c r="E75" s="32">
        <f ca="1">N70/2+O70+D70+E70+F70/2</f>
        <v>0.11140663617130092</v>
      </c>
      <c r="F75" s="32">
        <f ca="1">N71/2+O71+D71+E71+F71/2</f>
        <v>2.3828641625528248E-2</v>
      </c>
      <c r="G75" s="32">
        <f ca="1">F69/2+G69+H69</f>
        <v>0.13240610592089047</v>
      </c>
      <c r="H75" s="32">
        <f ca="1">F70/2+G70+H70</f>
        <v>6.2472081430564319E-2</v>
      </c>
      <c r="I75" s="32">
        <f ca="1">F71/2+G71+H71</f>
        <v>1.3362084083759589E-2</v>
      </c>
      <c r="J75" s="32">
        <f ca="1">I69+J69+K69</f>
        <v>0.13890587662673184</v>
      </c>
      <c r="K75" s="32">
        <f ca="1">I70+J70+K70</f>
        <v>6.5538814660056982E-2</v>
      </c>
      <c r="L75" s="32">
        <f ca="1">I71+J71+K71</f>
        <v>1.4018024246734408E-2</v>
      </c>
      <c r="M75" s="32">
        <f ca="1">L69+M69+N69/2</f>
        <v>0.12840117467820375</v>
      </c>
      <c r="N75" s="32">
        <f ca="1">L70+M70+N70/2</f>
        <v>6.0582467738077801E-2</v>
      </c>
      <c r="O75" s="32">
        <f ca="1">L71+M71+N71/2</f>
        <v>1.2957916710644415E-2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8.206391842065603</v>
      </c>
      <c r="E84" s="29">
        <f t="shared" ca="1" si="26"/>
        <v>9.7782640688413398</v>
      </c>
      <c r="F84" s="29">
        <f t="shared" ca="1" si="26"/>
        <v>11.597740904982478</v>
      </c>
      <c r="G84" s="29">
        <f t="shared" ca="1" si="26"/>
        <v>13.590485206105503</v>
      </c>
      <c r="H84" s="29">
        <f t="shared" ca="1" si="26"/>
        <v>15.346287135432336</v>
      </c>
      <c r="I84" s="29">
        <f t="shared" ca="1" si="26"/>
        <v>16.279330780983621</v>
      </c>
      <c r="J84" s="29">
        <f t="shared" ca="1" si="26"/>
        <v>15.851618578775938</v>
      </c>
      <c r="K84" s="29">
        <f t="shared" ca="1" si="26"/>
        <v>14.313487722698804</v>
      </c>
      <c r="L84" s="29">
        <f t="shared" ca="1" si="26"/>
        <v>12.368780223319567</v>
      </c>
      <c r="M84" s="29">
        <f t="shared" ca="1" si="26"/>
        <v>10.377279384947817</v>
      </c>
      <c r="N84" s="29">
        <f t="shared" ca="1" si="26"/>
        <v>8.6290954710717784</v>
      </c>
      <c r="O84" s="29">
        <f t="shared" ca="1" si="26"/>
        <v>7.7290756420493745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15.793608157934397</v>
      </c>
      <c r="E106" s="29">
        <f t="shared" ca="1" si="33"/>
        <v>14.22173593115866</v>
      </c>
      <c r="F106" s="29">
        <f t="shared" ca="1" si="33"/>
        <v>12.402259095017522</v>
      </c>
      <c r="G106" s="29">
        <f t="shared" ca="1" si="33"/>
        <v>10.409514793894497</v>
      </c>
      <c r="H106" s="29">
        <f t="shared" ca="1" si="33"/>
        <v>8.6537128645676642</v>
      </c>
      <c r="I106" s="29">
        <f t="shared" ca="1" si="33"/>
        <v>7.7206692190163793</v>
      </c>
      <c r="J106" s="29">
        <f t="shared" ca="1" si="33"/>
        <v>8.1483814212240624</v>
      </c>
      <c r="K106" s="29">
        <f t="shared" ca="1" si="33"/>
        <v>9.6865122773011958</v>
      </c>
      <c r="L106" s="29">
        <f t="shared" ca="1" si="33"/>
        <v>11.631219776680433</v>
      </c>
      <c r="M106" s="29">
        <f t="shared" ca="1" si="33"/>
        <v>13.622720615052183</v>
      </c>
      <c r="N106" s="29">
        <f t="shared" ca="1" si="33"/>
        <v>15.370904528928222</v>
      </c>
      <c r="O106" s="29">
        <f t="shared" ca="1" si="33"/>
        <v>16.270924357950626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0.10972952691390478</v>
      </c>
      <c r="E107" s="29">
        <f t="shared" ca="1" si="34"/>
        <v>9.8808602823068914E-2</v>
      </c>
      <c r="F107" s="29">
        <f t="shared" ca="1" si="34"/>
        <v>8.6167391868352719E-2</v>
      </c>
      <c r="G107" s="29">
        <f t="shared" ca="1" si="34"/>
        <v>7.2322367524579989E-2</v>
      </c>
      <c r="H107" s="29">
        <f t="shared" ca="1" si="34"/>
        <v>6.0123551830728268E-2</v>
      </c>
      <c r="I107" s="29">
        <f t="shared" ca="1" si="34"/>
        <v>5.3641028217849308E-2</v>
      </c>
      <c r="J107" s="29">
        <f t="shared" ca="1" si="34"/>
        <v>5.6612651746445933E-2</v>
      </c>
      <c r="K107" s="29">
        <f t="shared" ca="1" si="34"/>
        <v>6.7299150327470456E-2</v>
      </c>
      <c r="L107" s="29">
        <f t="shared" ca="1" si="34"/>
        <v>8.0810428545779467E-2</v>
      </c>
      <c r="M107" s="29">
        <f t="shared" ca="1" si="34"/>
        <v>9.46468136617033E-2</v>
      </c>
      <c r="N107" s="29">
        <f t="shared" ca="1" si="34"/>
        <v>0.10679270153671341</v>
      </c>
      <c r="O107" s="29">
        <f t="shared" ca="1" si="34"/>
        <v>0.11304578500340354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8.206391842065603</v>
      </c>
      <c r="E109" s="29">
        <f t="shared" ca="1" si="35"/>
        <v>9.7782640688413398</v>
      </c>
      <c r="F109" s="29">
        <f t="shared" ca="1" si="35"/>
        <v>11.597740904982478</v>
      </c>
      <c r="G109" s="29">
        <f t="shared" ca="1" si="35"/>
        <v>13.590485206105503</v>
      </c>
      <c r="H109" s="29">
        <f t="shared" ca="1" si="35"/>
        <v>15.346287135432336</v>
      </c>
      <c r="I109" s="29">
        <f t="shared" ca="1" si="35"/>
        <v>16.279330780983621</v>
      </c>
      <c r="J109" s="29">
        <f t="shared" ca="1" si="35"/>
        <v>15.851618578775938</v>
      </c>
      <c r="K109" s="29">
        <f t="shared" ca="1" si="35"/>
        <v>14.313487722698804</v>
      </c>
      <c r="L109" s="29">
        <f t="shared" ca="1" si="35"/>
        <v>12.368780223319567</v>
      </c>
      <c r="M109" s="29">
        <f t="shared" ca="1" si="35"/>
        <v>10.377279384947817</v>
      </c>
      <c r="N109" s="29">
        <f t="shared" ca="1" si="35"/>
        <v>8.6290954710717784</v>
      </c>
      <c r="O109" s="29">
        <f t="shared" ca="1" si="35"/>
        <v>7.7290756420493745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2.1945905382780958E-2</v>
      </c>
      <c r="E113" s="33">
        <f t="shared" ca="1" si="36"/>
        <v>1.9761720564613783E-2</v>
      </c>
      <c r="F113" s="32">
        <f t="shared" ca="1" si="36"/>
        <v>1.7233478373670546E-2</v>
      </c>
      <c r="G113" s="32">
        <f t="shared" ca="1" si="36"/>
        <v>1.4464473504915998E-2</v>
      </c>
      <c r="H113" s="32">
        <f t="shared" ca="1" si="36"/>
        <v>1.2024710366145655E-2</v>
      </c>
      <c r="I113" s="32">
        <f t="shared" ca="1" si="36"/>
        <v>1.0728205643569862E-2</v>
      </c>
      <c r="J113" s="32">
        <f t="shared" ca="1" si="36"/>
        <v>1.1322530349289187E-2</v>
      </c>
      <c r="K113" s="32">
        <f t="shared" ca="1" si="36"/>
        <v>1.3459830065494092E-2</v>
      </c>
      <c r="L113" s="32">
        <f t="shared" ca="1" si="36"/>
        <v>1.6162085709155893E-2</v>
      </c>
      <c r="M113" s="32">
        <f t="shared" ca="1" si="36"/>
        <v>1.8929362732340662E-2</v>
      </c>
      <c r="N113" s="32">
        <f t="shared" ca="1" si="36"/>
        <v>2.1358540307342685E-2</v>
      </c>
      <c r="O113" s="32">
        <f t="shared" ca="1" si="36"/>
        <v>2.260915700068071E-2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8.7783621531123832E-2</v>
      </c>
      <c r="E114" s="32">
        <f t="shared" ca="1" si="37"/>
        <v>7.9046882258455131E-2</v>
      </c>
      <c r="F114" s="32">
        <f t="shared" ca="1" si="37"/>
        <v>6.8933913494682184E-2</v>
      </c>
      <c r="G114" s="32">
        <f t="shared" ca="1" si="37"/>
        <v>5.7857894019663993E-2</v>
      </c>
      <c r="H114" s="32">
        <f t="shared" ca="1" si="37"/>
        <v>4.8098841464582619E-2</v>
      </c>
      <c r="I114" s="32">
        <f t="shared" ca="1" si="37"/>
        <v>4.2912822574279447E-2</v>
      </c>
      <c r="J114" s="32">
        <f t="shared" ca="1" si="37"/>
        <v>4.5290121397156748E-2</v>
      </c>
      <c r="K114" s="32">
        <f t="shared" ca="1" si="37"/>
        <v>5.3839320261976367E-2</v>
      </c>
      <c r="L114" s="32">
        <f t="shared" ca="1" si="37"/>
        <v>6.4648342836623574E-2</v>
      </c>
      <c r="M114" s="32">
        <f t="shared" ca="1" si="37"/>
        <v>7.5717450929362648E-2</v>
      </c>
      <c r="N114" s="32">
        <f t="shared" ca="1" si="37"/>
        <v>8.5434161229370739E-2</v>
      </c>
      <c r="O114" s="32">
        <f t="shared" ca="1" si="37"/>
        <v>9.0436628002722841E-2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1.9934197389359368E-2</v>
      </c>
      <c r="E119" s="33">
        <f t="shared" ca="1" si="38"/>
        <v>1.7950229512857518E-2</v>
      </c>
      <c r="F119" s="33">
        <f t="shared" ca="1" si="38"/>
        <v>1.565374285608408E-2</v>
      </c>
      <c r="G119" s="33">
        <f t="shared" ca="1" si="38"/>
        <v>1.3138563433632032E-2</v>
      </c>
      <c r="H119" s="33">
        <f t="shared" ca="1" si="38"/>
        <v>1.092244524924897E-2</v>
      </c>
      <c r="I119" s="33">
        <f t="shared" ca="1" si="38"/>
        <v>9.7447867929092904E-3</v>
      </c>
      <c r="J119" s="33">
        <f t="shared" ca="1" si="38"/>
        <v>1.0284631733937679E-2</v>
      </c>
      <c r="K119" s="33">
        <f t="shared" ca="1" si="38"/>
        <v>1.2226012309490466E-2</v>
      </c>
      <c r="L119" s="33">
        <f t="shared" ca="1" si="38"/>
        <v>1.4680561185816603E-2</v>
      </c>
      <c r="M119" s="33">
        <f t="shared" ca="1" si="38"/>
        <v>1.719417114854277E-2</v>
      </c>
      <c r="N119" s="33">
        <f t="shared" ca="1" si="38"/>
        <v>1.9400674112502937E-2</v>
      </c>
      <c r="O119" s="33">
        <f t="shared" ca="1" si="38"/>
        <v>2.0536650942284979E-2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8.7783621531123832E-2</v>
      </c>
      <c r="E120" s="33">
        <f t="shared" ca="1" si="39"/>
        <v>7.9046882258455131E-2</v>
      </c>
      <c r="F120" s="33">
        <f t="shared" ca="1" si="39"/>
        <v>6.8933913494682184E-2</v>
      </c>
      <c r="G120" s="33">
        <f t="shared" ca="1" si="39"/>
        <v>5.7857894019663993E-2</v>
      </c>
      <c r="H120" s="33">
        <f t="shared" ca="1" si="39"/>
        <v>4.8098841464582619E-2</v>
      </c>
      <c r="I120" s="33">
        <f t="shared" ca="1" si="39"/>
        <v>4.2912822574279447E-2</v>
      </c>
      <c r="J120" s="33">
        <f t="shared" ca="1" si="39"/>
        <v>4.5290121397156748E-2</v>
      </c>
      <c r="K120" s="33">
        <f t="shared" ca="1" si="39"/>
        <v>5.3839320261976367E-2</v>
      </c>
      <c r="L120" s="33">
        <f t="shared" ca="1" si="39"/>
        <v>6.4648342836623574E-2</v>
      </c>
      <c r="M120" s="33">
        <f t="shared" ca="1" si="39"/>
        <v>7.5717450929362648E-2</v>
      </c>
      <c r="N120" s="33">
        <f t="shared" ca="1" si="39"/>
        <v>8.5434161229370739E-2</v>
      </c>
      <c r="O120" s="33">
        <f t="shared" ca="1" si="39"/>
        <v>9.0436628002722841E-2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2.0117079934215882E-3</v>
      </c>
      <c r="E121" s="33">
        <f t="shared" ca="1" si="40"/>
        <v>1.8114910517562637E-3</v>
      </c>
      <c r="F121" s="33">
        <f t="shared" ca="1" si="40"/>
        <v>1.5797355175864668E-3</v>
      </c>
      <c r="G121" s="33">
        <f t="shared" ca="1" si="40"/>
        <v>1.3259100712839666E-3</v>
      </c>
      <c r="H121" s="33">
        <f t="shared" ca="1" si="40"/>
        <v>1.1022651168966851E-3</v>
      </c>
      <c r="I121" s="33">
        <f t="shared" ca="1" si="40"/>
        <v>9.8341885066057086E-4</v>
      </c>
      <c r="J121" s="33">
        <f t="shared" ca="1" si="40"/>
        <v>1.0378986153515089E-3</v>
      </c>
      <c r="K121" s="33">
        <f t="shared" ca="1" si="40"/>
        <v>1.2338177560036253E-3</v>
      </c>
      <c r="L121" s="33">
        <f t="shared" ca="1" si="40"/>
        <v>1.4815245233392902E-3</v>
      </c>
      <c r="M121" s="33">
        <f t="shared" ca="1" si="40"/>
        <v>1.735191583797894E-3</v>
      </c>
      <c r="N121" s="33">
        <f t="shared" ca="1" si="40"/>
        <v>1.9578661948397463E-3</v>
      </c>
      <c r="O121" s="33">
        <f t="shared" ca="1" si="40"/>
        <v>2.0725060583957318E-3</v>
      </c>
    </row>
    <row r="122" spans="1:15" x14ac:dyDescent="0.4">
      <c r="D122" s="32">
        <f t="shared" ref="D122:O122" ca="1" si="41">SUM(D119:D121)</f>
        <v>0.10972952691390478</v>
      </c>
      <c r="E122" s="32">
        <f t="shared" ca="1" si="41"/>
        <v>9.8808602823068914E-2</v>
      </c>
      <c r="F122" s="32">
        <f t="shared" ca="1" si="41"/>
        <v>8.6167391868352733E-2</v>
      </c>
      <c r="G122" s="32">
        <f t="shared" ca="1" si="41"/>
        <v>7.2322367524579989E-2</v>
      </c>
      <c r="H122" s="32">
        <f t="shared" ca="1" si="41"/>
        <v>6.0123551830728275E-2</v>
      </c>
      <c r="I122" s="32">
        <f t="shared" ca="1" si="41"/>
        <v>5.3641028217849308E-2</v>
      </c>
      <c r="J122" s="32">
        <f t="shared" ca="1" si="41"/>
        <v>5.6612651746445933E-2</v>
      </c>
      <c r="K122" s="32">
        <f t="shared" ca="1" si="41"/>
        <v>6.7299150327470456E-2</v>
      </c>
      <c r="L122" s="32">
        <f t="shared" ca="1" si="41"/>
        <v>8.0810428545779467E-2</v>
      </c>
      <c r="M122" s="32">
        <f t="shared" ca="1" si="41"/>
        <v>9.4646813661703313E-2</v>
      </c>
      <c r="N122" s="32">
        <f t="shared" ca="1" si="41"/>
        <v>0.10679270153671343</v>
      </c>
      <c r="O122" s="32">
        <f t="shared" ca="1" si="41"/>
        <v>0.11304578500340355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7.5948286328795384E-2</v>
      </c>
      <c r="E125" s="32">
        <f ca="1">N120/2+O120+D120+E120+F120/2</f>
        <v>0.33445116915432826</v>
      </c>
      <c r="F125" s="32">
        <f ca="1">N121/2+O121+D121+E121+F121/2</f>
        <v>7.6645059597866896E-3</v>
      </c>
      <c r="G125" s="32">
        <f ca="1">F119/2+G119+H119</f>
        <v>3.1887880110923042E-2</v>
      </c>
      <c r="H125" s="32">
        <f ca="1">F120/2+G120+H120</f>
        <v>0.14042369223158771</v>
      </c>
      <c r="I125" s="32">
        <f ca="1">F121/2+G121+H121</f>
        <v>3.2180429469738847E-3</v>
      </c>
      <c r="J125" s="32">
        <f ca="1">I119+J119+K119</f>
        <v>3.2255430836337431E-2</v>
      </c>
      <c r="K125" s="32">
        <f ca="1">I120+J120+K120</f>
        <v>0.14204226423341254</v>
      </c>
      <c r="L125" s="32">
        <f ca="1">I121+J121+K121</f>
        <v>3.2551352220157046E-3</v>
      </c>
      <c r="M125" s="32">
        <f ca="1">L119+M119+N119/2</f>
        <v>4.1575069390610842E-2</v>
      </c>
      <c r="N125" s="32">
        <f ca="1">L120+M120+N120/2</f>
        <v>0.18308287438067161</v>
      </c>
      <c r="O125" s="32">
        <f ca="1">L121+M121+N121/2</f>
        <v>4.1956492045570571E-3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3.5</v>
      </c>
      <c r="I132" s="29">
        <f t="shared" ca="1" si="43"/>
        <v>5.25</v>
      </c>
      <c r="J132" s="29">
        <f t="shared" ca="1" si="43"/>
        <v>20</v>
      </c>
      <c r="K132" s="29">
        <f t="shared" ca="1" si="43"/>
        <v>3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8.4678477690288717E-2</v>
      </c>
      <c r="I133" s="50">
        <f t="shared" ca="1" si="44"/>
        <v>8.743438320209973E-2</v>
      </c>
      <c r="J133" s="50">
        <f t="shared" ca="1" si="44"/>
        <v>0.11066272965879265</v>
      </c>
      <c r="K133" s="50">
        <f t="shared" ca="1" si="44"/>
        <v>8.3891076115485561E-2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8.206391842065603</v>
      </c>
      <c r="E135" s="29">
        <f t="shared" ca="1" si="45"/>
        <v>9.7782640688413398</v>
      </c>
      <c r="F135" s="29">
        <f t="shared" ca="1" si="45"/>
        <v>11.597740904982478</v>
      </c>
      <c r="G135" s="29">
        <f t="shared" ca="1" si="45"/>
        <v>13.590485206105503</v>
      </c>
      <c r="H135" s="29">
        <f t="shared" ca="1" si="45"/>
        <v>15.346287135432336</v>
      </c>
      <c r="I135" s="29">
        <f t="shared" ca="1" si="45"/>
        <v>16.279330780983621</v>
      </c>
      <c r="J135" s="29">
        <f t="shared" ca="1" si="45"/>
        <v>15.851618578775938</v>
      </c>
      <c r="K135" s="29">
        <f t="shared" ca="1" si="45"/>
        <v>14.313487722698804</v>
      </c>
      <c r="L135" s="29">
        <f t="shared" ca="1" si="45"/>
        <v>12.368780223319567</v>
      </c>
      <c r="M135" s="29">
        <f t="shared" ca="1" si="45"/>
        <v>10.377279384947817</v>
      </c>
      <c r="N135" s="29">
        <f t="shared" ca="1" si="45"/>
        <v>8.6290954710717784</v>
      </c>
      <c r="O135" s="29">
        <f t="shared" ca="1" si="45"/>
        <v>7.7290756420493745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5.9274934383202096E-2</v>
      </c>
      <c r="I139" s="32">
        <f t="shared" ca="1" si="46"/>
        <v>6.120406824146981E-2</v>
      </c>
      <c r="J139" s="32">
        <f t="shared" ca="1" si="46"/>
        <v>7.7463910761154844E-2</v>
      </c>
      <c r="K139" s="32">
        <f t="shared" ca="1" si="46"/>
        <v>5.872375328083989E-2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2.5403543307086617E-2</v>
      </c>
      <c r="I140" s="32">
        <f t="shared" ca="1" si="47"/>
        <v>2.6230314960629924E-2</v>
      </c>
      <c r="J140" s="32">
        <f t="shared" ca="1" si="47"/>
        <v>3.3198818897637802E-2</v>
      </c>
      <c r="K140" s="32">
        <f t="shared" ca="1" si="47"/>
        <v>2.5167322834645671E-2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5.3841398731408571E-2</v>
      </c>
      <c r="I145" s="33">
        <f t="shared" ca="1" si="48"/>
        <v>5.5593695319335078E-2</v>
      </c>
      <c r="J145" s="33">
        <f t="shared" ca="1" si="48"/>
        <v>7.0363052274715648E-2</v>
      </c>
      <c r="K145" s="33">
        <f t="shared" ca="1" si="48"/>
        <v>5.3340742563429563E-2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2.5403543307086617E-2</v>
      </c>
      <c r="I146" s="33">
        <f t="shared" ca="1" si="49"/>
        <v>2.6230314960629924E-2</v>
      </c>
      <c r="J146" s="33">
        <f t="shared" ca="1" si="49"/>
        <v>3.3198818897637802E-2</v>
      </c>
      <c r="K146" s="33">
        <f t="shared" ca="1" si="49"/>
        <v>2.5167322834645671E-2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5.433535651793526E-3</v>
      </c>
      <c r="I147" s="33">
        <f t="shared" ca="1" si="50"/>
        <v>5.6103729221347329E-3</v>
      </c>
      <c r="J147" s="33">
        <f t="shared" ca="1" si="50"/>
        <v>7.1008584864391952E-3</v>
      </c>
      <c r="K147" s="33">
        <f t="shared" ca="1" si="50"/>
        <v>5.3830107174103236E-3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8.4678477690288717E-2</v>
      </c>
      <c r="I148" s="32">
        <f t="shared" ca="1" si="51"/>
        <v>8.743438320209973E-2</v>
      </c>
      <c r="J148" s="32">
        <f t="shared" ca="1" si="51"/>
        <v>0.11066272965879265</v>
      </c>
      <c r="K148" s="32">
        <f t="shared" ca="1" si="51"/>
        <v>8.3891076115485547E-2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0.12934660706474188</v>
      </c>
      <c r="H151" s="32">
        <f ca="1">F146/2+G146+H146</f>
        <v>6.1028543307086625E-2</v>
      </c>
      <c r="I151" s="32">
        <f ca="1">F147/2+G147+H147</f>
        <v>1.3053327318460192E-2</v>
      </c>
      <c r="J151" s="32">
        <f ca="1">I145+J145+K145</f>
        <v>0.17929749015748031</v>
      </c>
      <c r="K151" s="32">
        <f ca="1">I146+J146+K146</f>
        <v>8.4596456692913408E-2</v>
      </c>
      <c r="L151" s="32">
        <f ca="1">I147+J147+K147</f>
        <v>1.8094242125984251E-2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8.206391842065603</v>
      </c>
      <c r="E160" s="29">
        <f t="shared" ca="1" si="54"/>
        <v>9.7782640688413398</v>
      </c>
      <c r="F160" s="29">
        <f t="shared" ca="1" si="54"/>
        <v>11.597740904982478</v>
      </c>
      <c r="G160" s="29">
        <f t="shared" ca="1" si="54"/>
        <v>13.590485206105503</v>
      </c>
      <c r="H160" s="29">
        <f t="shared" ca="1" si="54"/>
        <v>15.346287135432336</v>
      </c>
      <c r="I160" s="29">
        <f t="shared" ca="1" si="54"/>
        <v>16.279330780983621</v>
      </c>
      <c r="J160" s="29">
        <f t="shared" ca="1" si="54"/>
        <v>15.851618578775938</v>
      </c>
      <c r="K160" s="29">
        <f t="shared" ca="1" si="54"/>
        <v>14.313487722698804</v>
      </c>
      <c r="L160" s="29">
        <f t="shared" ca="1" si="54"/>
        <v>12.368780223319567</v>
      </c>
      <c r="M160" s="29">
        <f t="shared" ca="1" si="54"/>
        <v>10.377279384947817</v>
      </c>
      <c r="N160" s="29">
        <f t="shared" ca="1" si="54"/>
        <v>8.6290954710717784</v>
      </c>
      <c r="O160" s="29">
        <f t="shared" ca="1" si="54"/>
        <v>7.7290756420493745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473.661</v>
      </c>
      <c r="E182" s="29">
        <f t="shared" ca="1" si="61"/>
        <v>414.685</v>
      </c>
      <c r="F182" s="29">
        <f t="shared" ca="1" si="61"/>
        <v>357.67599999999999</v>
      </c>
      <c r="G182" s="29">
        <f t="shared" ca="1" si="61"/>
        <v>270.06799999999998</v>
      </c>
      <c r="H182" s="29">
        <f t="shared" ca="1" si="61"/>
        <v>147.71799999999999</v>
      </c>
      <c r="I182" s="29">
        <f t="shared" ca="1" si="61"/>
        <v>71.462999999999994</v>
      </c>
      <c r="J182" s="29">
        <f t="shared" ca="1" si="61"/>
        <v>23.358000000000001</v>
      </c>
      <c r="K182" s="29">
        <f t="shared" ca="1" si="61"/>
        <v>19.359000000000002</v>
      </c>
      <c r="L182" s="29">
        <f t="shared" ca="1" si="61"/>
        <v>84.897000000000006</v>
      </c>
      <c r="M182" s="29">
        <f t="shared" ca="1" si="61"/>
        <v>216.036</v>
      </c>
      <c r="N182" s="29">
        <f t="shared" ca="1" si="61"/>
        <v>350.154</v>
      </c>
      <c r="O182" s="29">
        <f t="shared" ca="1" si="61"/>
        <v>443.274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0.16490370773189472</v>
      </c>
      <c r="E183" s="29">
        <f t="shared" ca="1" si="62"/>
        <v>0.14437138383949863</v>
      </c>
      <c r="F183" s="29">
        <f t="shared" ca="1" si="62"/>
        <v>0.12452386531023912</v>
      </c>
      <c r="G183" s="29">
        <f t="shared" ca="1" si="62"/>
        <v>9.4023393396833049E-2</v>
      </c>
      <c r="H183" s="29">
        <f t="shared" ca="1" si="62"/>
        <v>5.1427594627254561E-2</v>
      </c>
      <c r="I183" s="29">
        <f t="shared" ca="1" si="62"/>
        <v>2.4879636840787801E-2</v>
      </c>
      <c r="J183" s="29">
        <f t="shared" ca="1" si="62"/>
        <v>8.1320201688583112E-3</v>
      </c>
      <c r="K183" s="29">
        <f t="shared" ca="1" si="62"/>
        <v>6.7397798805089509E-3</v>
      </c>
      <c r="L183" s="29">
        <f t="shared" ca="1" si="62"/>
        <v>2.9556645101274259E-2</v>
      </c>
      <c r="M183" s="29">
        <f t="shared" ca="1" si="62"/>
        <v>7.5212308810663334E-2</v>
      </c>
      <c r="N183" s="29">
        <f t="shared" ca="1" si="62"/>
        <v>0.12190510275735993</v>
      </c>
      <c r="O183" s="29">
        <f t="shared" ca="1" si="62"/>
        <v>0.15432456153482743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8.206391842065603</v>
      </c>
      <c r="E185" s="29">
        <f t="shared" ca="1" si="63"/>
        <v>9.7782640688413398</v>
      </c>
      <c r="F185" s="29">
        <f t="shared" ca="1" si="63"/>
        <v>11.597740904982478</v>
      </c>
      <c r="G185" s="29">
        <f t="shared" ca="1" si="63"/>
        <v>13.590485206105503</v>
      </c>
      <c r="H185" s="29">
        <f t="shared" ca="1" si="63"/>
        <v>15.346287135432336</v>
      </c>
      <c r="I185" s="29">
        <f t="shared" ca="1" si="63"/>
        <v>16.279330780983621</v>
      </c>
      <c r="J185" s="29">
        <f t="shared" ca="1" si="63"/>
        <v>15.851618578775938</v>
      </c>
      <c r="K185" s="29">
        <f t="shared" ca="1" si="63"/>
        <v>14.313487722698804</v>
      </c>
      <c r="L185" s="29">
        <f t="shared" ca="1" si="63"/>
        <v>12.368780223319567</v>
      </c>
      <c r="M185" s="29">
        <f t="shared" ca="1" si="63"/>
        <v>10.377279384947817</v>
      </c>
      <c r="N185" s="29">
        <f t="shared" ca="1" si="63"/>
        <v>8.6290954710717784</v>
      </c>
      <c r="O185" s="29">
        <f t="shared" ca="1" si="63"/>
        <v>7.7290756420493745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0.13192296618551577</v>
      </c>
      <c r="E189" s="33">
        <f t="shared" ca="1" si="64"/>
        <v>0.11549710707159891</v>
      </c>
      <c r="F189" s="32">
        <f t="shared" ca="1" si="64"/>
        <v>9.9619092248191307E-2</v>
      </c>
      <c r="G189" s="32">
        <f t="shared" ca="1" si="64"/>
        <v>7.5218714717466439E-2</v>
      </c>
      <c r="H189" s="32">
        <f t="shared" ca="1" si="64"/>
        <v>4.114207570180365E-2</v>
      </c>
      <c r="I189" s="32">
        <f t="shared" ca="1" si="64"/>
        <v>1.9903709472630243E-2</v>
      </c>
      <c r="J189" s="32">
        <f t="shared" ca="1" si="64"/>
        <v>6.505616135086649E-3</v>
      </c>
      <c r="K189" s="32">
        <f t="shared" ca="1" si="64"/>
        <v>5.3918239044071607E-3</v>
      </c>
      <c r="L189" s="32">
        <f t="shared" ca="1" si="64"/>
        <v>2.3645316081019409E-2</v>
      </c>
      <c r="M189" s="32">
        <f t="shared" ca="1" si="64"/>
        <v>6.0169847048530671E-2</v>
      </c>
      <c r="N189" s="32">
        <f t="shared" ca="1" si="64"/>
        <v>9.7524082205887944E-2</v>
      </c>
      <c r="O189" s="32">
        <f t="shared" ca="1" si="64"/>
        <v>0.12345964922786196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3.2980741546378936E-2</v>
      </c>
      <c r="E190" s="32">
        <f t="shared" ca="1" si="65"/>
        <v>2.887427676789972E-2</v>
      </c>
      <c r="F190" s="32">
        <f t="shared" ca="1" si="65"/>
        <v>2.490477306204782E-2</v>
      </c>
      <c r="G190" s="32">
        <f t="shared" ca="1" si="65"/>
        <v>1.8804678679366606E-2</v>
      </c>
      <c r="H190" s="32">
        <f t="shared" ca="1" si="65"/>
        <v>1.0285518925450909E-2</v>
      </c>
      <c r="I190" s="32">
        <f t="shared" ca="1" si="65"/>
        <v>4.9759273681575589E-3</v>
      </c>
      <c r="J190" s="32">
        <f t="shared" ca="1" si="65"/>
        <v>1.6264040337716618E-3</v>
      </c>
      <c r="K190" s="32">
        <f t="shared" ca="1" si="65"/>
        <v>1.34795597610179E-3</v>
      </c>
      <c r="L190" s="32">
        <f t="shared" ca="1" si="65"/>
        <v>5.9113290202548506E-3</v>
      </c>
      <c r="M190" s="32">
        <f t="shared" ca="1" si="65"/>
        <v>1.5042461762132663E-2</v>
      </c>
      <c r="N190" s="32">
        <f t="shared" ca="1" si="65"/>
        <v>2.4381020551471979E-2</v>
      </c>
      <c r="O190" s="32">
        <f t="shared" ca="1" si="65"/>
        <v>3.0864912306965479E-2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0.11983002761851017</v>
      </c>
      <c r="E195" s="33">
        <f t="shared" ca="1" si="66"/>
        <v>0.10490987225670234</v>
      </c>
      <c r="F195" s="33">
        <f t="shared" ca="1" si="66"/>
        <v>9.0487342125440434E-2</v>
      </c>
      <c r="G195" s="33">
        <f t="shared" ca="1" si="66"/>
        <v>6.8323665868365344E-2</v>
      </c>
      <c r="H195" s="33">
        <f t="shared" ca="1" si="66"/>
        <v>3.7370718762471646E-2</v>
      </c>
      <c r="I195" s="33">
        <f t="shared" ca="1" si="66"/>
        <v>1.8079202770972469E-2</v>
      </c>
      <c r="J195" s="33">
        <f t="shared" ca="1" si="66"/>
        <v>5.9092679893703731E-3</v>
      </c>
      <c r="K195" s="33">
        <f t="shared" ca="1" si="66"/>
        <v>4.8975733798365039E-3</v>
      </c>
      <c r="L195" s="33">
        <f t="shared" ca="1" si="66"/>
        <v>2.1477828773592632E-2</v>
      </c>
      <c r="M195" s="33">
        <f t="shared" ca="1" si="66"/>
        <v>5.4654277735748692E-2</v>
      </c>
      <c r="N195" s="33">
        <f t="shared" ca="1" si="66"/>
        <v>8.8584374670348215E-2</v>
      </c>
      <c r="O195" s="33">
        <f t="shared" ca="1" si="66"/>
        <v>0.11214251471530794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3.2980741546378936E-2</v>
      </c>
      <c r="E196" s="33">
        <f t="shared" ca="1" si="67"/>
        <v>2.887427676789972E-2</v>
      </c>
      <c r="F196" s="33">
        <f t="shared" ca="1" si="67"/>
        <v>2.490477306204782E-2</v>
      </c>
      <c r="G196" s="33">
        <f t="shared" ca="1" si="67"/>
        <v>1.8804678679366606E-2</v>
      </c>
      <c r="H196" s="33">
        <f t="shared" ca="1" si="67"/>
        <v>1.0285518925450909E-2</v>
      </c>
      <c r="I196" s="33">
        <f t="shared" ca="1" si="67"/>
        <v>4.9759273681575589E-3</v>
      </c>
      <c r="J196" s="33">
        <f t="shared" ca="1" si="67"/>
        <v>1.6264040337716618E-3</v>
      </c>
      <c r="K196" s="33">
        <f t="shared" ca="1" si="67"/>
        <v>1.34795597610179E-3</v>
      </c>
      <c r="L196" s="33">
        <f t="shared" ca="1" si="67"/>
        <v>5.9113290202548506E-3</v>
      </c>
      <c r="M196" s="33">
        <f t="shared" ca="1" si="67"/>
        <v>1.5042461762132663E-2</v>
      </c>
      <c r="N196" s="33">
        <f t="shared" ca="1" si="67"/>
        <v>2.4381020551471979E-2</v>
      </c>
      <c r="O196" s="33">
        <f t="shared" ca="1" si="67"/>
        <v>3.0864912306965479E-2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1.2092938567005614E-2</v>
      </c>
      <c r="E197" s="33">
        <f t="shared" ca="1" si="68"/>
        <v>1.0587234814896568E-2</v>
      </c>
      <c r="F197" s="33">
        <f t="shared" ca="1" si="68"/>
        <v>9.1317501227508712E-3</v>
      </c>
      <c r="G197" s="33">
        <f t="shared" ca="1" si="68"/>
        <v>6.8950488491010906E-3</v>
      </c>
      <c r="H197" s="33">
        <f t="shared" ca="1" si="68"/>
        <v>3.7713569393320015E-3</v>
      </c>
      <c r="I197" s="33">
        <f t="shared" ca="1" si="68"/>
        <v>1.8245067016577725E-3</v>
      </c>
      <c r="J197" s="33">
        <f t="shared" ca="1" si="68"/>
        <v>5.9634814571627619E-4</v>
      </c>
      <c r="K197" s="33">
        <f t="shared" ca="1" si="68"/>
        <v>4.9425052457065645E-4</v>
      </c>
      <c r="L197" s="33">
        <f t="shared" ca="1" si="68"/>
        <v>2.1674873074267794E-3</v>
      </c>
      <c r="M197" s="33">
        <f t="shared" ca="1" si="68"/>
        <v>5.5155693127819779E-3</v>
      </c>
      <c r="N197" s="33">
        <f t="shared" ca="1" si="68"/>
        <v>8.9397075355397287E-3</v>
      </c>
      <c r="O197" s="33">
        <f t="shared" ca="1" si="68"/>
        <v>1.1317134512554014E-2</v>
      </c>
    </row>
    <row r="198" spans="1:15" x14ac:dyDescent="0.4">
      <c r="D198" s="32">
        <f t="shared" ref="D198:O198" ca="1" si="69">SUM(D195:D197)</f>
        <v>0.16490370773189472</v>
      </c>
      <c r="E198" s="32">
        <f t="shared" ca="1" si="69"/>
        <v>0.14437138383949863</v>
      </c>
      <c r="F198" s="32">
        <f t="shared" ca="1" si="69"/>
        <v>0.12452386531023912</v>
      </c>
      <c r="G198" s="32">
        <f t="shared" ca="1" si="69"/>
        <v>9.4023393396833049E-2</v>
      </c>
      <c r="H198" s="32">
        <f t="shared" ca="1" si="69"/>
        <v>5.1427594627254561E-2</v>
      </c>
      <c r="I198" s="32">
        <f t="shared" ca="1" si="69"/>
        <v>2.4879636840787801E-2</v>
      </c>
      <c r="J198" s="32">
        <f t="shared" ca="1" si="69"/>
        <v>8.1320201688583112E-3</v>
      </c>
      <c r="K198" s="32">
        <f t="shared" ca="1" si="69"/>
        <v>6.7397798805089509E-3</v>
      </c>
      <c r="L198" s="32">
        <f t="shared" ca="1" si="69"/>
        <v>2.9556645101274259E-2</v>
      </c>
      <c r="M198" s="32">
        <f t="shared" ca="1" si="69"/>
        <v>7.5212308810663334E-2</v>
      </c>
      <c r="N198" s="32">
        <f t="shared" ca="1" si="69"/>
        <v>0.12190510275735993</v>
      </c>
      <c r="O198" s="32">
        <f t="shared" ca="1" si="69"/>
        <v>0.15432456153482743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0.42641827298841473</v>
      </c>
      <c r="E201" s="32">
        <f ca="1">N196/2+O196+D196+E196+F196/2</f>
        <v>0.11736282742800404</v>
      </c>
      <c r="F201" s="32">
        <f ca="1">N197/2+O197+D197+E197+F197/2</f>
        <v>4.3033036723601495E-2</v>
      </c>
      <c r="G201" s="32">
        <f ca="1">F195/2+G195+H195</f>
        <v>0.1509380556935572</v>
      </c>
      <c r="H201" s="32">
        <f ca="1">F196/2+G196+H196</f>
        <v>4.1542584135841429E-2</v>
      </c>
      <c r="I201" s="32">
        <f ca="1">F197/2+G197+H197</f>
        <v>1.5232280849808526E-2</v>
      </c>
      <c r="J201" s="32">
        <f ca="1">I195+J195+K195</f>
        <v>2.8886044140179347E-2</v>
      </c>
      <c r="K201" s="32">
        <f ca="1">I196+J196+K196</f>
        <v>7.9502873780310096E-3</v>
      </c>
      <c r="L201" s="32">
        <f ca="1">I197+J197+K197</f>
        <v>2.9151053719447049E-3</v>
      </c>
      <c r="M201" s="32">
        <f ca="1">L195+M195+N195/2</f>
        <v>0.12042429384451543</v>
      </c>
      <c r="N201" s="32">
        <f ca="1">L196+M196+N196/2</f>
        <v>3.31443010581235E-2</v>
      </c>
      <c r="O201" s="32">
        <f ca="1">L197+M197+N197/2</f>
        <v>1.2152910387978621E-2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3.5</v>
      </c>
      <c r="I207" s="29">
        <f t="shared" ca="1" si="70"/>
        <v>5.25</v>
      </c>
      <c r="J207" s="29">
        <f t="shared" ca="1" si="70"/>
        <v>20</v>
      </c>
      <c r="K207" s="29">
        <f t="shared" ca="1" si="70"/>
        <v>3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0.11023622047244094</v>
      </c>
      <c r="I208" s="29">
        <f t="shared" ca="1" si="71"/>
        <v>0.16535433070866143</v>
      </c>
      <c r="J208" s="29">
        <f t="shared" ca="1" si="71"/>
        <v>0.62992125984251968</v>
      </c>
      <c r="K208" s="29">
        <f t="shared" ca="1" si="71"/>
        <v>9.4488188976377951E-2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8.206391842065603</v>
      </c>
      <c r="E210" s="29">
        <f t="shared" ca="1" si="72"/>
        <v>9.7782640688413398</v>
      </c>
      <c r="F210" s="29">
        <f t="shared" ca="1" si="72"/>
        <v>11.597740904982478</v>
      </c>
      <c r="G210" s="29">
        <f t="shared" ca="1" si="72"/>
        <v>13.590485206105503</v>
      </c>
      <c r="H210" s="29">
        <f t="shared" ca="1" si="72"/>
        <v>15.346287135432336</v>
      </c>
      <c r="I210" s="29">
        <f t="shared" ca="1" si="72"/>
        <v>16.279330780983621</v>
      </c>
      <c r="J210" s="29">
        <f t="shared" ca="1" si="72"/>
        <v>15.851618578775938</v>
      </c>
      <c r="K210" s="29">
        <f t="shared" ca="1" si="72"/>
        <v>14.313487722698804</v>
      </c>
      <c r="L210" s="29">
        <f t="shared" ca="1" si="72"/>
        <v>12.368780223319567</v>
      </c>
      <c r="M210" s="29">
        <f t="shared" ca="1" si="72"/>
        <v>10.377279384947817</v>
      </c>
      <c r="N210" s="29">
        <f t="shared" ca="1" si="72"/>
        <v>8.6290954710717784</v>
      </c>
      <c r="O210" s="29">
        <f t="shared" ca="1" si="72"/>
        <v>7.7290756420493745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9.9212598425196849E-2</v>
      </c>
      <c r="I214" s="32">
        <f t="shared" ca="1" si="73"/>
        <v>0.14881889763779529</v>
      </c>
      <c r="J214" s="32">
        <f t="shared" ca="1" si="73"/>
        <v>0.56692913385826771</v>
      </c>
      <c r="K214" s="32">
        <f t="shared" ca="1" si="73"/>
        <v>8.5039370078740156E-2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1.1023622047244093E-2</v>
      </c>
      <c r="I215" s="32">
        <f t="shared" ca="1" si="74"/>
        <v>1.6535433070866138E-2</v>
      </c>
      <c r="J215" s="32">
        <f t="shared" ca="1" si="74"/>
        <v>6.2992125984251954E-2</v>
      </c>
      <c r="K215" s="32">
        <f t="shared" ca="1" si="74"/>
        <v>9.4488188976377934E-3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8.9704724409448822E-2</v>
      </c>
      <c r="I220" s="33">
        <f t="shared" ca="1" si="75"/>
        <v>0.13455708661417326</v>
      </c>
      <c r="J220" s="33">
        <f t="shared" ca="1" si="75"/>
        <v>0.51259842519685039</v>
      </c>
      <c r="K220" s="33">
        <f t="shared" ca="1" si="75"/>
        <v>7.6889763779527553E-2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1.1023622047244093E-2</v>
      </c>
      <c r="I221" s="33">
        <f t="shared" ca="1" si="76"/>
        <v>1.6535433070866138E-2</v>
      </c>
      <c r="J221" s="33">
        <f t="shared" ca="1" si="76"/>
        <v>6.2992125984251954E-2</v>
      </c>
      <c r="K221" s="33">
        <f t="shared" ca="1" si="76"/>
        <v>9.4488188976377934E-3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9.5078740157480308E-3</v>
      </c>
      <c r="I222" s="33">
        <f t="shared" ca="1" si="77"/>
        <v>1.4261811023622048E-2</v>
      </c>
      <c r="J222" s="33">
        <f t="shared" ca="1" si="77"/>
        <v>5.4330708661417315E-2</v>
      </c>
      <c r="K222" s="33">
        <f t="shared" ca="1" si="77"/>
        <v>8.1496062992125976E-3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0.11023622047244094</v>
      </c>
      <c r="I223" s="32">
        <f t="shared" ca="1" si="78"/>
        <v>0.16535433070866146</v>
      </c>
      <c r="J223" s="32">
        <f t="shared" ca="1" si="78"/>
        <v>0.62992125984251968</v>
      </c>
      <c r="K223" s="32">
        <f t="shared" ca="1" si="78"/>
        <v>9.4488188976377951E-2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8.9704724409448822E-2</v>
      </c>
      <c r="H226" s="32">
        <f ca="1">F221/2+G221+H221</f>
        <v>1.1023622047244093E-2</v>
      </c>
      <c r="I226" s="32">
        <f ca="1">F222/2+G222+H222</f>
        <v>9.5078740157480308E-3</v>
      </c>
      <c r="J226" s="32">
        <f ca="1">I220+J220+K220</f>
        <v>0.72404527559055132</v>
      </c>
      <c r="K226" s="32">
        <f ca="1">I221+J221+K221</f>
        <v>8.8976377952755883E-2</v>
      </c>
      <c r="L226" s="32">
        <f ca="1">I222+J222+K222</f>
        <v>7.6742125984251966E-2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473.661</v>
      </c>
      <c r="E233" s="29">
        <f t="shared" ca="1" si="80"/>
        <v>414.685</v>
      </c>
      <c r="F233" s="29">
        <f t="shared" ca="1" si="80"/>
        <v>357.67599999999999</v>
      </c>
      <c r="G233" s="29">
        <f t="shared" ca="1" si="80"/>
        <v>270.06799999999998</v>
      </c>
      <c r="H233" s="29">
        <f t="shared" ca="1" si="80"/>
        <v>147.71799999999999</v>
      </c>
      <c r="I233" s="29">
        <f t="shared" ca="1" si="80"/>
        <v>71.462999999999994</v>
      </c>
      <c r="J233" s="29">
        <f t="shared" ca="1" si="80"/>
        <v>23.358000000000001</v>
      </c>
      <c r="K233" s="29">
        <f t="shared" ca="1" si="80"/>
        <v>19.359000000000002</v>
      </c>
      <c r="L233" s="29">
        <f t="shared" ca="1" si="80"/>
        <v>84.897000000000006</v>
      </c>
      <c r="M233" s="29">
        <f t="shared" ca="1" si="80"/>
        <v>216.036</v>
      </c>
      <c r="N233" s="29">
        <f t="shared" ca="1" si="80"/>
        <v>350.154</v>
      </c>
      <c r="O233" s="29">
        <f t="shared" ca="1" si="80"/>
        <v>443.274</v>
      </c>
    </row>
    <row r="234" spans="1:15" x14ac:dyDescent="0.4">
      <c r="D234" s="50">
        <f t="shared" ref="D234:O234" ca="1" si="81">D232/SUM($D232:$O232)*(1-$B$233)+D233/SUM($D$233:$O$233)*$B$233</f>
        <v>9.1490370773189472E-2</v>
      </c>
      <c r="E234" s="50">
        <f t="shared" ca="1" si="81"/>
        <v>8.9437138383949857E-2</v>
      </c>
      <c r="F234" s="50">
        <f t="shared" ca="1" si="81"/>
        <v>8.7452386531023912E-2</v>
      </c>
      <c r="G234" s="50">
        <f t="shared" ca="1" si="81"/>
        <v>8.4402339339683302E-2</v>
      </c>
      <c r="H234" s="50">
        <f t="shared" ca="1" si="81"/>
        <v>8.0142759462725449E-2</v>
      </c>
      <c r="I234" s="50">
        <f t="shared" ca="1" si="81"/>
        <v>7.7487963684078773E-2</v>
      </c>
      <c r="J234" s="50">
        <f t="shared" ca="1" si="81"/>
        <v>7.5813202016885822E-2</v>
      </c>
      <c r="K234" s="50">
        <f t="shared" ca="1" si="81"/>
        <v>7.5673977988050894E-2</v>
      </c>
      <c r="L234" s="50">
        <f t="shared" ca="1" si="81"/>
        <v>7.795566451012742E-2</v>
      </c>
      <c r="M234" s="50">
        <f t="shared" ca="1" si="81"/>
        <v>8.2521230881066332E-2</v>
      </c>
      <c r="N234" s="50">
        <f t="shared" ca="1" si="81"/>
        <v>8.7190510275735988E-2</v>
      </c>
      <c r="O234" s="50">
        <f t="shared" ca="1" si="81"/>
        <v>9.0432456153482749E-2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8.206391842065603</v>
      </c>
      <c r="E236" s="29">
        <f t="shared" ca="1" si="82"/>
        <v>9.7782640688413398</v>
      </c>
      <c r="F236" s="29">
        <f t="shared" ca="1" si="82"/>
        <v>11.597740904982478</v>
      </c>
      <c r="G236" s="29">
        <f t="shared" ca="1" si="82"/>
        <v>13.590485206105503</v>
      </c>
      <c r="H236" s="29">
        <f t="shared" ca="1" si="82"/>
        <v>15.346287135432336</v>
      </c>
      <c r="I236" s="29">
        <f t="shared" ca="1" si="82"/>
        <v>16.279330780983621</v>
      </c>
      <c r="J236" s="29">
        <f t="shared" ca="1" si="82"/>
        <v>15.851618578775938</v>
      </c>
      <c r="K236" s="29">
        <f t="shared" ca="1" si="82"/>
        <v>14.313487722698804</v>
      </c>
      <c r="L236" s="29">
        <f t="shared" ca="1" si="82"/>
        <v>12.368780223319567</v>
      </c>
      <c r="M236" s="29">
        <f t="shared" ca="1" si="82"/>
        <v>10.377279384947817</v>
      </c>
      <c r="N236" s="29">
        <f t="shared" ca="1" si="82"/>
        <v>8.6290954710717784</v>
      </c>
      <c r="O236" s="29">
        <f t="shared" ca="1" si="82"/>
        <v>7.7290756420493745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6.8617778079892111E-2</v>
      </c>
      <c r="E240" s="33">
        <f t="shared" ca="1" si="83"/>
        <v>6.7077853787962397E-2</v>
      </c>
      <c r="F240" s="32">
        <f t="shared" ca="1" si="83"/>
        <v>6.5589289898267927E-2</v>
      </c>
      <c r="G240" s="32">
        <f t="shared" ca="1" si="83"/>
        <v>6.330175450476247E-2</v>
      </c>
      <c r="H240" s="32">
        <f t="shared" ca="1" si="83"/>
        <v>6.0107069597044087E-2</v>
      </c>
      <c r="I240" s="32">
        <f t="shared" ca="1" si="83"/>
        <v>5.8115972763059076E-2</v>
      </c>
      <c r="J240" s="32">
        <f t="shared" ca="1" si="83"/>
        <v>5.6859901512664367E-2</v>
      </c>
      <c r="K240" s="32">
        <f t="shared" ca="1" si="83"/>
        <v>5.6755483491038171E-2</v>
      </c>
      <c r="L240" s="32">
        <f t="shared" ca="1" si="83"/>
        <v>5.8466748382595565E-2</v>
      </c>
      <c r="M240" s="32">
        <f t="shared" ca="1" si="83"/>
        <v>6.1890923160799749E-2</v>
      </c>
      <c r="N240" s="32">
        <f t="shared" ca="1" si="83"/>
        <v>6.5392882706801991E-2</v>
      </c>
      <c r="O240" s="32">
        <f t="shared" ca="1" si="83"/>
        <v>6.7824342115112068E-2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2.2872592693297368E-2</v>
      </c>
      <c r="E241" s="32">
        <f t="shared" ca="1" si="84"/>
        <v>2.2359284595987464E-2</v>
      </c>
      <c r="F241" s="32">
        <f t="shared" ca="1" si="84"/>
        <v>2.1863096632755978E-2</v>
      </c>
      <c r="G241" s="32">
        <f t="shared" ca="1" si="84"/>
        <v>2.1100584834920826E-2</v>
      </c>
      <c r="H241" s="32">
        <f t="shared" ca="1" si="84"/>
        <v>2.0035689865681362E-2</v>
      </c>
      <c r="I241" s="32">
        <f t="shared" ca="1" si="84"/>
        <v>1.9371990921019693E-2</v>
      </c>
      <c r="J241" s="32">
        <f t="shared" ca="1" si="84"/>
        <v>1.8953300504221456E-2</v>
      </c>
      <c r="K241" s="32">
        <f t="shared" ca="1" si="84"/>
        <v>1.8918494497012724E-2</v>
      </c>
      <c r="L241" s="32">
        <f t="shared" ca="1" si="84"/>
        <v>1.9488916127531855E-2</v>
      </c>
      <c r="M241" s="32">
        <f t="shared" ca="1" si="84"/>
        <v>2.0630307720266583E-2</v>
      </c>
      <c r="N241" s="32">
        <f t="shared" ca="1" si="84"/>
        <v>2.1797627568933997E-2</v>
      </c>
      <c r="O241" s="32">
        <f t="shared" ca="1" si="84"/>
        <v>2.2608114038370687E-2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6.2327815089235336E-2</v>
      </c>
      <c r="E246" s="33">
        <f t="shared" ca="1" si="85"/>
        <v>6.0929050524065845E-2</v>
      </c>
      <c r="F246" s="33">
        <f t="shared" ca="1" si="85"/>
        <v>5.9576938324260031E-2</v>
      </c>
      <c r="G246" s="33">
        <f t="shared" ca="1" si="85"/>
        <v>5.7499093675159242E-2</v>
      </c>
      <c r="H246" s="33">
        <f t="shared" ca="1" si="85"/>
        <v>5.4597254883981712E-2</v>
      </c>
      <c r="I246" s="33">
        <f t="shared" ca="1" si="85"/>
        <v>5.2788675259778657E-2</v>
      </c>
      <c r="J246" s="33">
        <f t="shared" ca="1" si="85"/>
        <v>5.1647743874003463E-2</v>
      </c>
      <c r="K246" s="33">
        <f t="shared" ca="1" si="85"/>
        <v>5.1552897504359672E-2</v>
      </c>
      <c r="L246" s="33">
        <f t="shared" ca="1" si="85"/>
        <v>5.3107296447524308E-2</v>
      </c>
      <c r="M246" s="33">
        <f t="shared" ca="1" si="85"/>
        <v>5.6217588537726439E-2</v>
      </c>
      <c r="N246" s="33">
        <f t="shared" ca="1" si="85"/>
        <v>5.9398535125345139E-2</v>
      </c>
      <c r="O246" s="33">
        <f t="shared" ca="1" si="85"/>
        <v>6.1607110754560129E-2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2.2872592693297368E-2</v>
      </c>
      <c r="E247" s="33">
        <f t="shared" ca="1" si="86"/>
        <v>2.2359284595987464E-2</v>
      </c>
      <c r="F247" s="33">
        <f t="shared" ca="1" si="86"/>
        <v>2.1863096632755978E-2</v>
      </c>
      <c r="G247" s="33">
        <f t="shared" ca="1" si="86"/>
        <v>2.1100584834920826E-2</v>
      </c>
      <c r="H247" s="33">
        <f t="shared" ca="1" si="86"/>
        <v>2.0035689865681362E-2</v>
      </c>
      <c r="I247" s="33">
        <f t="shared" ca="1" si="86"/>
        <v>1.9371990921019693E-2</v>
      </c>
      <c r="J247" s="33">
        <f t="shared" ca="1" si="86"/>
        <v>1.8953300504221456E-2</v>
      </c>
      <c r="K247" s="33">
        <f t="shared" ca="1" si="86"/>
        <v>1.8918494497012724E-2</v>
      </c>
      <c r="L247" s="33">
        <f t="shared" ca="1" si="86"/>
        <v>1.9488916127531855E-2</v>
      </c>
      <c r="M247" s="33">
        <f t="shared" ca="1" si="86"/>
        <v>2.0630307720266583E-2</v>
      </c>
      <c r="N247" s="33">
        <f t="shared" ca="1" si="86"/>
        <v>2.1797627568933997E-2</v>
      </c>
      <c r="O247" s="33">
        <f t="shared" ca="1" si="86"/>
        <v>2.2608114038370687E-2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6.2899629906567776E-3</v>
      </c>
      <c r="E248" s="33">
        <f t="shared" ca="1" si="87"/>
        <v>6.1488032638965535E-3</v>
      </c>
      <c r="F248" s="33">
        <f t="shared" ca="1" si="87"/>
        <v>6.0123515740078933E-3</v>
      </c>
      <c r="G248" s="33">
        <f t="shared" ca="1" si="87"/>
        <v>5.8026608296032267E-3</v>
      </c>
      <c r="H248" s="33">
        <f t="shared" ca="1" si="87"/>
        <v>5.5098147130623748E-3</v>
      </c>
      <c r="I248" s="33">
        <f t="shared" ca="1" si="87"/>
        <v>5.3272975032804164E-3</v>
      </c>
      <c r="J248" s="33">
        <f t="shared" ca="1" si="87"/>
        <v>5.2121576386609005E-3</v>
      </c>
      <c r="K248" s="33">
        <f t="shared" ca="1" si="87"/>
        <v>5.2025859866784993E-3</v>
      </c>
      <c r="L248" s="33">
        <f t="shared" ca="1" si="87"/>
        <v>5.3594519350712603E-3</v>
      </c>
      <c r="M248" s="33">
        <f t="shared" ca="1" si="87"/>
        <v>5.6733346230733112E-3</v>
      </c>
      <c r="N248" s="33">
        <f t="shared" ca="1" si="87"/>
        <v>5.9943475814568494E-3</v>
      </c>
      <c r="O248" s="33">
        <f t="shared" ca="1" si="87"/>
        <v>6.21723136055194E-3</v>
      </c>
    </row>
    <row r="249" spans="1:15" x14ac:dyDescent="0.4">
      <c r="D249" s="32">
        <f t="shared" ref="D249:O249" ca="1" si="88">SUM(D246:D248)</f>
        <v>9.1490370773189486E-2</v>
      </c>
      <c r="E249" s="32">
        <f t="shared" ca="1" si="88"/>
        <v>8.9437138383949857E-2</v>
      </c>
      <c r="F249" s="32">
        <f t="shared" ca="1" si="88"/>
        <v>8.7452386531023912E-2</v>
      </c>
      <c r="G249" s="32">
        <f t="shared" ca="1" si="88"/>
        <v>8.4402339339683288E-2</v>
      </c>
      <c r="H249" s="32">
        <f t="shared" ca="1" si="88"/>
        <v>8.0142759462725449E-2</v>
      </c>
      <c r="I249" s="32">
        <f t="shared" ca="1" si="88"/>
        <v>7.7487963684078759E-2</v>
      </c>
      <c r="J249" s="32">
        <f t="shared" ca="1" si="88"/>
        <v>7.5813202016885822E-2</v>
      </c>
      <c r="K249" s="32">
        <f t="shared" ca="1" si="88"/>
        <v>7.5673977988050894E-2</v>
      </c>
      <c r="L249" s="32">
        <f t="shared" ca="1" si="88"/>
        <v>7.795566451012742E-2</v>
      </c>
      <c r="M249" s="32">
        <f t="shared" ca="1" si="88"/>
        <v>8.2521230881066332E-2</v>
      </c>
      <c r="N249" s="32">
        <f t="shared" ca="1" si="88"/>
        <v>8.7190510275735988E-2</v>
      </c>
      <c r="O249" s="32">
        <f t="shared" ca="1" si="88"/>
        <v>9.0432456153482749E-2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0.2443517130926639</v>
      </c>
      <c r="E252" s="32">
        <f ca="1">N247/2+O247+D247+E247+F247/2</f>
        <v>8.9670353428500507E-2</v>
      </c>
      <c r="F252" s="32">
        <f ca="1">N248/2+O248+D248+E248+F248/2</f>
        <v>2.4659347192837647E-2</v>
      </c>
      <c r="G252" s="32">
        <f ca="1">F246/2+G246+H246</f>
        <v>0.14188481772127096</v>
      </c>
      <c r="H252" s="32">
        <f ca="1">F247/2+G247+H247</f>
        <v>5.2067823016980173E-2</v>
      </c>
      <c r="I252" s="32">
        <f ca="1">F248/2+G248+H248</f>
        <v>1.4318651329669549E-2</v>
      </c>
      <c r="J252" s="32">
        <f ca="1">I246+J246+K246</f>
        <v>0.15598931663814181</v>
      </c>
      <c r="K252" s="32">
        <f ca="1">I247+J247+K247</f>
        <v>5.7243785922253869E-2</v>
      </c>
      <c r="L252" s="32">
        <f ca="1">I248+J248+K248</f>
        <v>1.5742041128619814E-2</v>
      </c>
      <c r="M252" s="32">
        <f ca="1">L246+M246+N246/2</f>
        <v>0.13902415254792333</v>
      </c>
      <c r="N252" s="32">
        <f ca="1">L247+M247+N247/2</f>
        <v>5.1018037632265437E-2</v>
      </c>
      <c r="O252" s="32">
        <f ca="1">L248+M248+N248/2</f>
        <v>1.4029960348872996E-2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8.206391842065603</v>
      </c>
      <c r="E261" s="29">
        <f t="shared" ca="1" si="91"/>
        <v>9.7782640688413398</v>
      </c>
      <c r="F261" s="29">
        <f t="shared" ca="1" si="91"/>
        <v>11.597740904982478</v>
      </c>
      <c r="G261" s="29">
        <f t="shared" ca="1" si="91"/>
        <v>13.590485206105503</v>
      </c>
      <c r="H261" s="29">
        <f t="shared" ca="1" si="91"/>
        <v>15.346287135432336</v>
      </c>
      <c r="I261" s="29">
        <f t="shared" ca="1" si="91"/>
        <v>16.279330780983621</v>
      </c>
      <c r="J261" s="29">
        <f t="shared" ca="1" si="91"/>
        <v>15.851618578775938</v>
      </c>
      <c r="K261" s="29">
        <f t="shared" ca="1" si="91"/>
        <v>14.313487722698804</v>
      </c>
      <c r="L261" s="29">
        <f t="shared" ca="1" si="91"/>
        <v>12.368780223319567</v>
      </c>
      <c r="M261" s="29">
        <f t="shared" ca="1" si="91"/>
        <v>10.377279384947817</v>
      </c>
      <c r="N261" s="29">
        <f t="shared" ca="1" si="91"/>
        <v>8.6290954710717784</v>
      </c>
      <c r="O261" s="29">
        <f t="shared" ca="1" si="91"/>
        <v>7.7290756420493745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15.793608157934397</v>
      </c>
      <c r="E283" s="29">
        <f t="shared" ca="1" si="98"/>
        <v>14.22173593115866</v>
      </c>
      <c r="F283" s="29">
        <f t="shared" ca="1" si="98"/>
        <v>12.402259095017522</v>
      </c>
      <c r="G283" s="29">
        <f t="shared" ca="1" si="98"/>
        <v>10.409514793894497</v>
      </c>
      <c r="H283" s="29">
        <f t="shared" ca="1" si="98"/>
        <v>8.6537128645676642</v>
      </c>
      <c r="I283" s="29">
        <f t="shared" ca="1" si="98"/>
        <v>7.7206692190163793</v>
      </c>
      <c r="J283" s="29">
        <f t="shared" ca="1" si="98"/>
        <v>8.1483814212240624</v>
      </c>
      <c r="K283" s="29">
        <f t="shared" ca="1" si="98"/>
        <v>9.6865122773011958</v>
      </c>
      <c r="L283" s="29">
        <f t="shared" ca="1" si="98"/>
        <v>11.631219776680433</v>
      </c>
      <c r="M283" s="29">
        <f t="shared" ca="1" si="98"/>
        <v>13.622720615052183</v>
      </c>
      <c r="N283" s="29">
        <f t="shared" ca="1" si="98"/>
        <v>15.370904528928222</v>
      </c>
      <c r="O283" s="29">
        <f t="shared" ca="1" si="98"/>
        <v>16.270924357950626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0.10972952691390478</v>
      </c>
      <c r="E284" s="29">
        <f t="shared" ca="1" si="99"/>
        <v>9.8808602823068914E-2</v>
      </c>
      <c r="F284" s="29">
        <f t="shared" ca="1" si="99"/>
        <v>8.6167391868352719E-2</v>
      </c>
      <c r="G284" s="29">
        <f t="shared" ca="1" si="99"/>
        <v>7.2322367524579989E-2</v>
      </c>
      <c r="H284" s="29">
        <f t="shared" ca="1" si="99"/>
        <v>6.0123551830728268E-2</v>
      </c>
      <c r="I284" s="29">
        <f t="shared" ca="1" si="99"/>
        <v>5.3641028217849308E-2</v>
      </c>
      <c r="J284" s="29">
        <f t="shared" ca="1" si="99"/>
        <v>5.6612651746445933E-2</v>
      </c>
      <c r="K284" s="29">
        <f t="shared" ca="1" si="99"/>
        <v>6.7299150327470456E-2</v>
      </c>
      <c r="L284" s="29">
        <f t="shared" ca="1" si="99"/>
        <v>8.0810428545779467E-2</v>
      </c>
      <c r="M284" s="29">
        <f t="shared" ca="1" si="99"/>
        <v>9.46468136617033E-2</v>
      </c>
      <c r="N284" s="29">
        <f t="shared" ca="1" si="99"/>
        <v>0.10679270153671341</v>
      </c>
      <c r="O284" s="29">
        <f t="shared" ca="1" si="99"/>
        <v>0.11304578500340354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8.206391842065603</v>
      </c>
      <c r="E286" s="29">
        <f t="shared" ca="1" si="100"/>
        <v>9.7782640688413398</v>
      </c>
      <c r="F286" s="29">
        <f t="shared" ca="1" si="100"/>
        <v>11.597740904982478</v>
      </c>
      <c r="G286" s="29">
        <f t="shared" ca="1" si="100"/>
        <v>13.590485206105503</v>
      </c>
      <c r="H286" s="29">
        <f t="shared" ca="1" si="100"/>
        <v>15.346287135432336</v>
      </c>
      <c r="I286" s="29">
        <f t="shared" ca="1" si="100"/>
        <v>16.279330780983621</v>
      </c>
      <c r="J286" s="29">
        <f t="shared" ca="1" si="100"/>
        <v>15.851618578775938</v>
      </c>
      <c r="K286" s="29">
        <f t="shared" ca="1" si="100"/>
        <v>14.313487722698804</v>
      </c>
      <c r="L286" s="29">
        <f t="shared" ca="1" si="100"/>
        <v>12.368780223319567</v>
      </c>
      <c r="M286" s="29">
        <f t="shared" ca="1" si="100"/>
        <v>10.377279384947817</v>
      </c>
      <c r="N286" s="29">
        <f t="shared" ca="1" si="100"/>
        <v>8.6290954710717784</v>
      </c>
      <c r="O286" s="29">
        <f t="shared" ca="1" si="100"/>
        <v>7.7290756420493745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5.486476345695239E-2</v>
      </c>
      <c r="E290" s="33">
        <f t="shared" ca="1" si="101"/>
        <v>4.9404301411534457E-2</v>
      </c>
      <c r="F290" s="32">
        <f t="shared" ca="1" si="101"/>
        <v>4.308369593417636E-2</v>
      </c>
      <c r="G290" s="32">
        <f t="shared" ca="1" si="101"/>
        <v>3.6161183762289995E-2</v>
      </c>
      <c r="H290" s="32">
        <f t="shared" ca="1" si="101"/>
        <v>3.0061775915364134E-2</v>
      </c>
      <c r="I290" s="32">
        <f t="shared" ca="1" si="101"/>
        <v>2.6820514108924654E-2</v>
      </c>
      <c r="J290" s="32">
        <f t="shared" ca="1" si="101"/>
        <v>2.8306325873222966E-2</v>
      </c>
      <c r="K290" s="32">
        <f t="shared" ca="1" si="101"/>
        <v>3.3649575163735228E-2</v>
      </c>
      <c r="L290" s="32">
        <f t="shared" ca="1" si="101"/>
        <v>4.0405214272889733E-2</v>
      </c>
      <c r="M290" s="32">
        <f t="shared" ca="1" si="101"/>
        <v>4.732340683085165E-2</v>
      </c>
      <c r="N290" s="32">
        <f t="shared" ca="1" si="101"/>
        <v>5.3396350768356707E-2</v>
      </c>
      <c r="O290" s="32">
        <f t="shared" ca="1" si="101"/>
        <v>5.6522892501701769E-2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5.486476345695239E-2</v>
      </c>
      <c r="E291" s="32">
        <f t="shared" ca="1" si="102"/>
        <v>4.9404301411534457E-2</v>
      </c>
      <c r="F291" s="32">
        <f t="shared" ca="1" si="102"/>
        <v>4.308369593417636E-2</v>
      </c>
      <c r="G291" s="32">
        <f t="shared" ca="1" si="102"/>
        <v>3.6161183762289995E-2</v>
      </c>
      <c r="H291" s="32">
        <f t="shared" ca="1" si="102"/>
        <v>3.0061775915364134E-2</v>
      </c>
      <c r="I291" s="32">
        <f t="shared" ca="1" si="102"/>
        <v>2.6820514108924654E-2</v>
      </c>
      <c r="J291" s="32">
        <f t="shared" ca="1" si="102"/>
        <v>2.8306325873222966E-2</v>
      </c>
      <c r="K291" s="32">
        <f t="shared" ca="1" si="102"/>
        <v>3.3649575163735228E-2</v>
      </c>
      <c r="L291" s="32">
        <f t="shared" ca="1" si="102"/>
        <v>4.0405214272889733E-2</v>
      </c>
      <c r="M291" s="32">
        <f t="shared" ca="1" si="102"/>
        <v>4.732340683085165E-2</v>
      </c>
      <c r="N291" s="32">
        <f t="shared" ca="1" si="102"/>
        <v>5.3396350768356707E-2</v>
      </c>
      <c r="O291" s="32">
        <f t="shared" ca="1" si="102"/>
        <v>5.6522892501701769E-2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4.9606890292327788E-2</v>
      </c>
      <c r="E296" s="33">
        <f t="shared" ca="1" si="103"/>
        <v>4.4669722526262404E-2</v>
      </c>
      <c r="F296" s="33">
        <f t="shared" ca="1" si="103"/>
        <v>3.8954841740484455E-2</v>
      </c>
      <c r="G296" s="33">
        <f t="shared" ca="1" si="103"/>
        <v>3.2695736985070535E-2</v>
      </c>
      <c r="H296" s="33">
        <f t="shared" ca="1" si="103"/>
        <v>2.7180855723475072E-2</v>
      </c>
      <c r="I296" s="33">
        <f t="shared" ca="1" si="103"/>
        <v>2.4250214840152707E-2</v>
      </c>
      <c r="J296" s="33">
        <f t="shared" ca="1" si="103"/>
        <v>2.5593636310372432E-2</v>
      </c>
      <c r="K296" s="33">
        <f t="shared" ca="1" si="103"/>
        <v>3.0424824210543936E-2</v>
      </c>
      <c r="L296" s="33">
        <f t="shared" ca="1" si="103"/>
        <v>3.6533047905071135E-2</v>
      </c>
      <c r="M296" s="33">
        <f t="shared" ca="1" si="103"/>
        <v>4.27882470095617E-2</v>
      </c>
      <c r="N296" s="33">
        <f t="shared" ca="1" si="103"/>
        <v>4.8279200486389187E-2</v>
      </c>
      <c r="O296" s="33">
        <f t="shared" ca="1" si="103"/>
        <v>5.1106115303622017E-2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5.486476345695239E-2</v>
      </c>
      <c r="E297" s="33">
        <f t="shared" ca="1" si="104"/>
        <v>4.9404301411534457E-2</v>
      </c>
      <c r="F297" s="33">
        <f t="shared" ca="1" si="104"/>
        <v>4.308369593417636E-2</v>
      </c>
      <c r="G297" s="33">
        <f t="shared" ca="1" si="104"/>
        <v>3.6161183762289995E-2</v>
      </c>
      <c r="H297" s="33">
        <f t="shared" ca="1" si="104"/>
        <v>3.0061775915364134E-2</v>
      </c>
      <c r="I297" s="33">
        <f t="shared" ca="1" si="104"/>
        <v>2.6820514108924654E-2</v>
      </c>
      <c r="J297" s="33">
        <f t="shared" ca="1" si="104"/>
        <v>2.8306325873222966E-2</v>
      </c>
      <c r="K297" s="33">
        <f t="shared" ca="1" si="104"/>
        <v>3.3649575163735228E-2</v>
      </c>
      <c r="L297" s="33">
        <f t="shared" ca="1" si="104"/>
        <v>4.0405214272889733E-2</v>
      </c>
      <c r="M297" s="33">
        <f t="shared" ca="1" si="104"/>
        <v>4.732340683085165E-2</v>
      </c>
      <c r="N297" s="33">
        <f t="shared" ca="1" si="104"/>
        <v>5.3396350768356707E-2</v>
      </c>
      <c r="O297" s="33">
        <f t="shared" ca="1" si="104"/>
        <v>5.6522892501701769E-2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5.2578731646246036E-3</v>
      </c>
      <c r="E298" s="33">
        <f t="shared" ca="1" si="105"/>
        <v>4.7345788852720524E-3</v>
      </c>
      <c r="F298" s="33">
        <f t="shared" ca="1" si="105"/>
        <v>4.1288541936919006E-3</v>
      </c>
      <c r="G298" s="33">
        <f t="shared" ca="1" si="105"/>
        <v>3.4654467772194577E-3</v>
      </c>
      <c r="H298" s="33">
        <f t="shared" ca="1" si="105"/>
        <v>2.8809201918890627E-3</v>
      </c>
      <c r="I298" s="33">
        <f t="shared" ca="1" si="105"/>
        <v>2.570299268771946E-3</v>
      </c>
      <c r="J298" s="33">
        <f t="shared" ca="1" si="105"/>
        <v>2.7126895628505339E-3</v>
      </c>
      <c r="K298" s="33">
        <f t="shared" ca="1" si="105"/>
        <v>3.2247509531912926E-3</v>
      </c>
      <c r="L298" s="33">
        <f t="shared" ca="1" si="105"/>
        <v>3.8721663678185992E-3</v>
      </c>
      <c r="M298" s="33">
        <f t="shared" ca="1" si="105"/>
        <v>4.5351598212899488E-3</v>
      </c>
      <c r="N298" s="33">
        <f t="shared" ca="1" si="105"/>
        <v>5.117150281967517E-3</v>
      </c>
      <c r="O298" s="33">
        <f t="shared" ca="1" si="105"/>
        <v>5.4167771980797525E-3</v>
      </c>
    </row>
    <row r="299" spans="1:15" x14ac:dyDescent="0.4">
      <c r="D299" s="32">
        <f t="shared" ref="D299:O299" ca="1" si="106">SUM(D296:D298)</f>
        <v>0.10972952691390478</v>
      </c>
      <c r="E299" s="32">
        <f t="shared" ca="1" si="106"/>
        <v>9.8808602823068914E-2</v>
      </c>
      <c r="F299" s="32">
        <f t="shared" ca="1" si="106"/>
        <v>8.6167391868352719E-2</v>
      </c>
      <c r="G299" s="32">
        <f t="shared" ca="1" si="106"/>
        <v>7.2322367524579975E-2</v>
      </c>
      <c r="H299" s="32">
        <f t="shared" ca="1" si="106"/>
        <v>6.0123551830728268E-2</v>
      </c>
      <c r="I299" s="32">
        <f t="shared" ca="1" si="106"/>
        <v>5.3641028217849308E-2</v>
      </c>
      <c r="J299" s="32">
        <f t="shared" ca="1" si="106"/>
        <v>5.6612651746445933E-2</v>
      </c>
      <c r="K299" s="32">
        <f t="shared" ca="1" si="106"/>
        <v>6.7299150327470456E-2</v>
      </c>
      <c r="L299" s="32">
        <f t="shared" ca="1" si="106"/>
        <v>8.0810428545779481E-2</v>
      </c>
      <c r="M299" s="32">
        <f t="shared" ca="1" si="106"/>
        <v>9.46468136617033E-2</v>
      </c>
      <c r="N299" s="32">
        <f t="shared" ca="1" si="106"/>
        <v>0.10679270153671341</v>
      </c>
      <c r="O299" s="32">
        <f t="shared" ca="1" si="106"/>
        <v>0.11304578500340354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0.18899974923564905</v>
      </c>
      <c r="E302" s="32">
        <f ca="1">N297/2+O297+D297+E297+F297/2</f>
        <v>0.20903198072145518</v>
      </c>
      <c r="F302" s="32">
        <f ca="1">N298/2+O298+D298+E298+F298/2</f>
        <v>2.0032231485806115E-2</v>
      </c>
      <c r="G302" s="32">
        <f ca="1">F296/2+G296+H296</f>
        <v>7.9354013578787838E-2</v>
      </c>
      <c r="H302" s="32">
        <f ca="1">F297/2+G297+H297</f>
        <v>8.7764807644742301E-2</v>
      </c>
      <c r="I302" s="32">
        <f ca="1">F298/2+G298+H298</f>
        <v>8.4107940659544703E-3</v>
      </c>
      <c r="J302" s="32">
        <f ca="1">I296+J296+K296</f>
        <v>8.0268675361069075E-2</v>
      </c>
      <c r="K302" s="32">
        <f ca="1">I297+J297+K297</f>
        <v>8.8776415145882859E-2</v>
      </c>
      <c r="L302" s="32">
        <f ca="1">I298+J298+K298</f>
        <v>8.5077397848137733E-3</v>
      </c>
      <c r="M302" s="32">
        <f ca="1">L296+M296+N296/2</f>
        <v>0.10346089515782741</v>
      </c>
      <c r="N302" s="32">
        <f ca="1">L297+M297+N297/2</f>
        <v>0.11442679648791973</v>
      </c>
      <c r="O302" s="32">
        <f ca="1">L298+M298+N298/2</f>
        <v>1.0965901330092306E-2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3.5</v>
      </c>
      <c r="I309" s="29">
        <f t="shared" ca="1" si="108"/>
        <v>5.25</v>
      </c>
      <c r="J309" s="29">
        <f t="shared" ca="1" si="108"/>
        <v>20</v>
      </c>
      <c r="K309" s="29">
        <f t="shared" ca="1" si="108"/>
        <v>3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8.6023622047244092E-2</v>
      </c>
      <c r="I310" s="50">
        <f t="shared" ca="1" si="109"/>
        <v>9.1535433070866146E-2</v>
      </c>
      <c r="J310" s="50">
        <f t="shared" ca="1" si="109"/>
        <v>0.13799212598425198</v>
      </c>
      <c r="K310" s="50">
        <f t="shared" ca="1" si="109"/>
        <v>8.4448818897637792E-2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8.206391842065603</v>
      </c>
      <c r="E312" s="29">
        <f t="shared" ca="1" si="110"/>
        <v>9.7782640688413398</v>
      </c>
      <c r="F312" s="29">
        <f t="shared" ca="1" si="110"/>
        <v>11.597740904982478</v>
      </c>
      <c r="G312" s="29">
        <f t="shared" ca="1" si="110"/>
        <v>13.590485206105503</v>
      </c>
      <c r="H312" s="29">
        <f t="shared" ca="1" si="110"/>
        <v>15.346287135432336</v>
      </c>
      <c r="I312" s="29">
        <f t="shared" ca="1" si="110"/>
        <v>16.279330780983621</v>
      </c>
      <c r="J312" s="29">
        <f t="shared" ca="1" si="110"/>
        <v>15.851618578775938</v>
      </c>
      <c r="K312" s="29">
        <f t="shared" ca="1" si="110"/>
        <v>14.313487722698804</v>
      </c>
      <c r="L312" s="29">
        <f t="shared" ca="1" si="110"/>
        <v>12.368780223319567</v>
      </c>
      <c r="M312" s="29">
        <f t="shared" ca="1" si="110"/>
        <v>10.377279384947817</v>
      </c>
      <c r="N312" s="29">
        <f t="shared" ca="1" si="110"/>
        <v>8.6290954710717784</v>
      </c>
      <c r="O312" s="29">
        <f t="shared" ca="1" si="110"/>
        <v>7.7290756420493745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5.1614173228346452E-2</v>
      </c>
      <c r="I316" s="32">
        <f t="shared" ca="1" si="111"/>
        <v>5.4921259842519686E-2</v>
      </c>
      <c r="J316" s="32">
        <f t="shared" ca="1" si="111"/>
        <v>8.2795275590551179E-2</v>
      </c>
      <c r="K316" s="32">
        <f t="shared" ca="1" si="111"/>
        <v>5.0669291338582674E-2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3.4409448818897639E-2</v>
      </c>
      <c r="I317" s="32">
        <f t="shared" ca="1" si="112"/>
        <v>3.661417322834646E-2</v>
      </c>
      <c r="J317" s="32">
        <f t="shared" ca="1" si="112"/>
        <v>5.5196850393700793E-2</v>
      </c>
      <c r="K317" s="32">
        <f t="shared" ca="1" si="112"/>
        <v>3.3779527559055118E-2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4.6882874015748026E-2</v>
      </c>
      <c r="I322" s="33">
        <f t="shared" ca="1" si="113"/>
        <v>4.9886811023622045E-2</v>
      </c>
      <c r="J322" s="33">
        <f t="shared" ca="1" si="113"/>
        <v>7.520570866141732E-2</v>
      </c>
      <c r="K322" s="33">
        <f t="shared" ca="1" si="113"/>
        <v>4.6024606299212595E-2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3.4409448818897639E-2</v>
      </c>
      <c r="I323" s="33">
        <f t="shared" ca="1" si="114"/>
        <v>3.661417322834646E-2</v>
      </c>
      <c r="J323" s="33">
        <f t="shared" ca="1" si="114"/>
        <v>5.5196850393700793E-2</v>
      </c>
      <c r="K323" s="33">
        <f t="shared" ca="1" si="114"/>
        <v>3.3779527559055118E-2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4.7312992125984246E-3</v>
      </c>
      <c r="I324" s="33">
        <f t="shared" ca="1" si="115"/>
        <v>5.0344488188976385E-3</v>
      </c>
      <c r="J324" s="33">
        <f t="shared" ca="1" si="115"/>
        <v>7.5895669291338591E-3</v>
      </c>
      <c r="K324" s="33">
        <f t="shared" ca="1" si="115"/>
        <v>4.6446850393700792E-3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8.6023622047244078E-2</v>
      </c>
      <c r="I325" s="32">
        <f t="shared" ca="1" si="116"/>
        <v>9.1535433070866146E-2</v>
      </c>
      <c r="J325" s="32">
        <f t="shared" ca="1" si="116"/>
        <v>0.13799212598425198</v>
      </c>
      <c r="K325" s="32">
        <f t="shared" ca="1" si="116"/>
        <v>8.4448818897637778E-2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0.10819537401574802</v>
      </c>
      <c r="H328" s="32">
        <f ca="1">F323/2+G323+H323</f>
        <v>7.9409448818897638E-2</v>
      </c>
      <c r="I328" s="32">
        <f ca="1">F324/2+G324+H324</f>
        <v>1.0918799212598425E-2</v>
      </c>
      <c r="J328" s="32">
        <f ca="1">I322+J322+K322</f>
        <v>0.17111712598425197</v>
      </c>
      <c r="K328" s="32">
        <f ca="1">I323+J323+K323</f>
        <v>0.12559055118110238</v>
      </c>
      <c r="L328" s="32">
        <f ca="1">I324+J324+K324</f>
        <v>1.7268700787401576E-2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8.206391842065603</v>
      </c>
      <c r="E337" s="29">
        <f t="shared" ca="1" si="119"/>
        <v>9.7782640688413398</v>
      </c>
      <c r="F337" s="29">
        <f t="shared" ca="1" si="119"/>
        <v>11.597740904982478</v>
      </c>
      <c r="G337" s="29">
        <f t="shared" ca="1" si="119"/>
        <v>13.590485206105503</v>
      </c>
      <c r="H337" s="29">
        <f t="shared" ca="1" si="119"/>
        <v>15.346287135432336</v>
      </c>
      <c r="I337" s="29">
        <f t="shared" ca="1" si="119"/>
        <v>16.279330780983621</v>
      </c>
      <c r="J337" s="29">
        <f t="shared" ca="1" si="119"/>
        <v>15.851618578775938</v>
      </c>
      <c r="K337" s="29">
        <f t="shared" ca="1" si="119"/>
        <v>14.313487722698804</v>
      </c>
      <c r="L337" s="29">
        <f t="shared" ca="1" si="119"/>
        <v>12.368780223319567</v>
      </c>
      <c r="M337" s="29">
        <f t="shared" ca="1" si="119"/>
        <v>10.377279384947817</v>
      </c>
      <c r="N337" s="29">
        <f t="shared" ca="1" si="119"/>
        <v>8.6290954710717784</v>
      </c>
      <c r="O337" s="29">
        <f t="shared" ca="1" si="119"/>
        <v>7.7290756420493745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8.206391842065603</v>
      </c>
      <c r="E362" s="29">
        <f t="shared" ca="1" si="128"/>
        <v>9.7782640688413398</v>
      </c>
      <c r="F362" s="29">
        <f t="shared" ca="1" si="128"/>
        <v>11.597740904982478</v>
      </c>
      <c r="G362" s="29">
        <f t="shared" ca="1" si="128"/>
        <v>13.590485206105503</v>
      </c>
      <c r="H362" s="29">
        <f t="shared" ca="1" si="128"/>
        <v>15.346287135432336</v>
      </c>
      <c r="I362" s="29">
        <f t="shared" ca="1" si="128"/>
        <v>16.279330780983621</v>
      </c>
      <c r="J362" s="29">
        <f t="shared" ca="1" si="128"/>
        <v>15.851618578775938</v>
      </c>
      <c r="K362" s="29">
        <f t="shared" ca="1" si="128"/>
        <v>14.313487722698804</v>
      </c>
      <c r="L362" s="29">
        <f t="shared" ca="1" si="128"/>
        <v>12.368780223319567</v>
      </c>
      <c r="M362" s="29">
        <f t="shared" ca="1" si="128"/>
        <v>10.377279384947817</v>
      </c>
      <c r="N362" s="29">
        <f t="shared" ca="1" si="128"/>
        <v>8.6290954710717784</v>
      </c>
      <c r="O362" s="29">
        <f t="shared" ca="1" si="128"/>
        <v>7.7290756420493745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15.793608157934397</v>
      </c>
      <c r="E384" s="29">
        <f t="shared" ca="1" si="135"/>
        <v>14.22173593115866</v>
      </c>
      <c r="F384" s="29">
        <f t="shared" ca="1" si="135"/>
        <v>12.402259095017522</v>
      </c>
      <c r="G384" s="29">
        <f t="shared" ca="1" si="135"/>
        <v>10.409514793894497</v>
      </c>
      <c r="H384" s="29">
        <f t="shared" ca="1" si="135"/>
        <v>8.6537128645676642</v>
      </c>
      <c r="I384" s="29">
        <f t="shared" ca="1" si="135"/>
        <v>7.7206692190163793</v>
      </c>
      <c r="J384" s="29">
        <f t="shared" ca="1" si="135"/>
        <v>8.1483814212240624</v>
      </c>
      <c r="K384" s="29">
        <f t="shared" ca="1" si="135"/>
        <v>9.6865122773011958</v>
      </c>
      <c r="L384" s="29">
        <f t="shared" ca="1" si="135"/>
        <v>11.631219776680433</v>
      </c>
      <c r="M384" s="29">
        <f t="shared" ca="1" si="135"/>
        <v>13.622720615052183</v>
      </c>
      <c r="N384" s="29">
        <f t="shared" ca="1" si="135"/>
        <v>15.370904528928222</v>
      </c>
      <c r="O384" s="29">
        <f t="shared" ca="1" si="135"/>
        <v>16.270924357950626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0.10972952691390478</v>
      </c>
      <c r="E385" s="29">
        <f t="shared" ca="1" si="136"/>
        <v>9.8808602823068914E-2</v>
      </c>
      <c r="F385" s="29">
        <f t="shared" ca="1" si="136"/>
        <v>8.6167391868352719E-2</v>
      </c>
      <c r="G385" s="29">
        <f t="shared" ca="1" si="136"/>
        <v>7.2322367524579989E-2</v>
      </c>
      <c r="H385" s="29">
        <f t="shared" ca="1" si="136"/>
        <v>6.0123551830728268E-2</v>
      </c>
      <c r="I385" s="55">
        <f t="shared" ca="1" si="136"/>
        <v>5.3641028217849308E-2</v>
      </c>
      <c r="J385" s="55">
        <f t="shared" ca="1" si="136"/>
        <v>5.6612651746445933E-2</v>
      </c>
      <c r="K385" s="29">
        <f t="shared" ca="1" si="136"/>
        <v>6.7299150327470456E-2</v>
      </c>
      <c r="L385" s="29">
        <f t="shared" ca="1" si="136"/>
        <v>8.0810428545779467E-2</v>
      </c>
      <c r="M385" s="29">
        <f t="shared" ca="1" si="136"/>
        <v>9.46468136617033E-2</v>
      </c>
      <c r="N385" s="29">
        <f t="shared" ca="1" si="136"/>
        <v>0.10679270153671341</v>
      </c>
      <c r="O385" s="29">
        <f t="shared" ca="1" si="136"/>
        <v>0.11304578500340354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8.206391842065603</v>
      </c>
      <c r="E387" s="29">
        <f t="shared" ca="1" si="137"/>
        <v>9.7782640688413398</v>
      </c>
      <c r="F387" s="29">
        <f t="shared" ca="1" si="137"/>
        <v>11.597740904982478</v>
      </c>
      <c r="G387" s="29">
        <f t="shared" ca="1" si="137"/>
        <v>13.590485206105503</v>
      </c>
      <c r="H387" s="29">
        <f t="shared" ca="1" si="137"/>
        <v>15.346287135432336</v>
      </c>
      <c r="I387" s="29">
        <f t="shared" ca="1" si="137"/>
        <v>16.279330780983621</v>
      </c>
      <c r="J387" s="29">
        <f t="shared" ca="1" si="137"/>
        <v>15.851618578775938</v>
      </c>
      <c r="K387" s="29">
        <f t="shared" ca="1" si="137"/>
        <v>14.313487722698804</v>
      </c>
      <c r="L387" s="29">
        <f t="shared" ca="1" si="137"/>
        <v>12.368780223319567</v>
      </c>
      <c r="M387" s="29">
        <f t="shared" ca="1" si="137"/>
        <v>10.377279384947817</v>
      </c>
      <c r="N387" s="29">
        <f t="shared" ca="1" si="137"/>
        <v>8.6290954710717784</v>
      </c>
      <c r="O387" s="29">
        <f t="shared" ca="1" si="137"/>
        <v>7.7290756420493745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1.0972952691390479E-2</v>
      </c>
      <c r="E391" s="33">
        <f t="shared" ca="1" si="138"/>
        <v>9.8808602823068914E-3</v>
      </c>
      <c r="F391" s="32">
        <f t="shared" ca="1" si="138"/>
        <v>8.6167391868352729E-3</v>
      </c>
      <c r="G391" s="32">
        <f t="shared" ca="1" si="138"/>
        <v>7.2322367524579991E-3</v>
      </c>
      <c r="H391" s="32">
        <f t="shared" ca="1" si="138"/>
        <v>6.0123551830728273E-3</v>
      </c>
      <c r="I391" s="32">
        <f t="shared" ca="1" si="138"/>
        <v>5.3641028217849308E-3</v>
      </c>
      <c r="J391" s="32">
        <f t="shared" ca="1" si="138"/>
        <v>5.6612651746445935E-3</v>
      </c>
      <c r="K391" s="32">
        <f t="shared" ca="1" si="138"/>
        <v>6.7299150327470459E-3</v>
      </c>
      <c r="L391" s="32">
        <f t="shared" ca="1" si="138"/>
        <v>8.0810428545779467E-3</v>
      </c>
      <c r="M391" s="32">
        <f t="shared" ca="1" si="138"/>
        <v>9.464681366170331E-3</v>
      </c>
      <c r="N391" s="32">
        <f t="shared" ca="1" si="138"/>
        <v>1.0679270153671342E-2</v>
      </c>
      <c r="O391" s="32">
        <f t="shared" ca="1" si="138"/>
        <v>1.1304578500340355E-2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9.8756574222514298E-2</v>
      </c>
      <c r="E392" s="32">
        <f t="shared" ca="1" si="139"/>
        <v>8.8927742540762023E-2</v>
      </c>
      <c r="F392" s="32">
        <f t="shared" ca="1" si="139"/>
        <v>7.7550652681517451E-2</v>
      </c>
      <c r="G392" s="32">
        <f t="shared" ca="1" si="139"/>
        <v>6.5090130772121987E-2</v>
      </c>
      <c r="H392" s="32">
        <f t="shared" ca="1" si="139"/>
        <v>5.4111196647655443E-2</v>
      </c>
      <c r="I392" s="32">
        <f t="shared" ca="1" si="139"/>
        <v>4.8276925396064381E-2</v>
      </c>
      <c r="J392" s="32">
        <f t="shared" ca="1" si="139"/>
        <v>5.0951386571801344E-2</v>
      </c>
      <c r="K392" s="32">
        <f t="shared" ca="1" si="139"/>
        <v>6.0569235294723411E-2</v>
      </c>
      <c r="L392" s="32">
        <f t="shared" ca="1" si="139"/>
        <v>7.272938569120152E-2</v>
      </c>
      <c r="M392" s="32">
        <f t="shared" ca="1" si="139"/>
        <v>8.5182132295532967E-2</v>
      </c>
      <c r="N392" s="32">
        <f t="shared" ca="1" si="139"/>
        <v>9.6113431383042069E-2</v>
      </c>
      <c r="O392" s="32">
        <f t="shared" ca="1" si="139"/>
        <v>0.10174120650306319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1.0058539967107939E-2</v>
      </c>
      <c r="E397" s="33">
        <f t="shared" ca="1" si="140"/>
        <v>9.0574552587813165E-3</v>
      </c>
      <c r="F397" s="33">
        <f t="shared" ca="1" si="140"/>
        <v>7.8986775879323328E-3</v>
      </c>
      <c r="G397" s="33">
        <f t="shared" ca="1" si="140"/>
        <v>6.6295503564198326E-3</v>
      </c>
      <c r="H397" s="33">
        <f t="shared" ca="1" si="140"/>
        <v>5.5113255844834253E-3</v>
      </c>
      <c r="I397" s="33">
        <f t="shared" ca="1" si="140"/>
        <v>4.917094253302853E-3</v>
      </c>
      <c r="J397" s="33">
        <f t="shared" ca="1" si="140"/>
        <v>5.1894930767575438E-3</v>
      </c>
      <c r="K397" s="33">
        <f t="shared" ca="1" si="140"/>
        <v>6.1690887800181253E-3</v>
      </c>
      <c r="L397" s="33">
        <f t="shared" ca="1" si="140"/>
        <v>7.4076226166964508E-3</v>
      </c>
      <c r="M397" s="33">
        <f t="shared" ca="1" si="140"/>
        <v>8.6759579189894694E-3</v>
      </c>
      <c r="N397" s="33">
        <f t="shared" ca="1" si="140"/>
        <v>9.789330974198731E-3</v>
      </c>
      <c r="O397" s="33">
        <f t="shared" ca="1" si="140"/>
        <v>1.0362530291978658E-2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9.8756574222514298E-2</v>
      </c>
      <c r="E398" s="33">
        <f t="shared" ca="1" si="141"/>
        <v>8.8927742540762023E-2</v>
      </c>
      <c r="F398" s="33">
        <f t="shared" ca="1" si="141"/>
        <v>7.7550652681517451E-2</v>
      </c>
      <c r="G398" s="33">
        <f t="shared" ca="1" si="141"/>
        <v>6.5090130772121987E-2</v>
      </c>
      <c r="H398" s="33">
        <f t="shared" ca="1" si="141"/>
        <v>5.4111196647655443E-2</v>
      </c>
      <c r="I398" s="33">
        <f t="shared" ca="1" si="141"/>
        <v>4.8276925396064381E-2</v>
      </c>
      <c r="J398" s="33">
        <f t="shared" ca="1" si="141"/>
        <v>5.0951386571801344E-2</v>
      </c>
      <c r="K398" s="33">
        <f t="shared" ca="1" si="141"/>
        <v>6.0569235294723411E-2</v>
      </c>
      <c r="L398" s="33">
        <f t="shared" ca="1" si="141"/>
        <v>7.272938569120152E-2</v>
      </c>
      <c r="M398" s="33">
        <f t="shared" ca="1" si="141"/>
        <v>8.5182132295532967E-2</v>
      </c>
      <c r="N398" s="33">
        <f t="shared" ca="1" si="141"/>
        <v>9.6113431383042069E-2</v>
      </c>
      <c r="O398" s="33">
        <f t="shared" ca="1" si="141"/>
        <v>0.10174120650306319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9.1441272428253995E-4</v>
      </c>
      <c r="E399" s="33">
        <f t="shared" ca="1" si="142"/>
        <v>8.2340502352557432E-4</v>
      </c>
      <c r="F399" s="33">
        <f t="shared" ca="1" si="142"/>
        <v>7.1806159890293938E-4</v>
      </c>
      <c r="G399" s="33">
        <f t="shared" ca="1" si="142"/>
        <v>6.0268639603816663E-4</v>
      </c>
      <c r="H399" s="33">
        <f t="shared" ca="1" si="142"/>
        <v>5.0102959858940228E-4</v>
      </c>
      <c r="I399" s="33">
        <f t="shared" ca="1" si="142"/>
        <v>4.4700856848207759E-4</v>
      </c>
      <c r="J399" s="33">
        <f t="shared" ca="1" si="142"/>
        <v>4.7177209788704945E-4</v>
      </c>
      <c r="K399" s="33">
        <f t="shared" ca="1" si="142"/>
        <v>5.6082625272892053E-4</v>
      </c>
      <c r="L399" s="33">
        <f t="shared" ca="1" si="142"/>
        <v>6.7342023788149552E-4</v>
      </c>
      <c r="M399" s="33">
        <f t="shared" ca="1" si="142"/>
        <v>7.8872344718086088E-4</v>
      </c>
      <c r="N399" s="33">
        <f t="shared" ca="1" si="142"/>
        <v>8.8993917947261187E-4</v>
      </c>
      <c r="O399" s="33">
        <f t="shared" ca="1" si="142"/>
        <v>9.420482083616963E-4</v>
      </c>
    </row>
    <row r="400" spans="1:15" x14ac:dyDescent="0.4">
      <c r="D400" s="32">
        <f t="shared" ref="D400:O400" ca="1" si="143">SUM(D397:D399)</f>
        <v>0.10972952691390478</v>
      </c>
      <c r="E400" s="32">
        <f t="shared" ca="1" si="143"/>
        <v>9.8808602823068914E-2</v>
      </c>
      <c r="F400" s="32">
        <f t="shared" ca="1" si="143"/>
        <v>8.6167391868352719E-2</v>
      </c>
      <c r="G400" s="32">
        <f t="shared" ca="1" si="143"/>
        <v>7.2322367524579989E-2</v>
      </c>
      <c r="H400" s="32">
        <f t="shared" ca="1" si="143"/>
        <v>6.0123551830728268E-2</v>
      </c>
      <c r="I400" s="32">
        <f t="shared" ca="1" si="143"/>
        <v>5.3641028217849315E-2</v>
      </c>
      <c r="J400" s="32">
        <f t="shared" ca="1" si="143"/>
        <v>5.6612651746445933E-2</v>
      </c>
      <c r="K400" s="32">
        <f t="shared" ca="1" si="143"/>
        <v>6.7299150327470456E-2</v>
      </c>
      <c r="L400" s="32">
        <f t="shared" ca="1" si="143"/>
        <v>8.0810428545779467E-2</v>
      </c>
      <c r="M400" s="32">
        <f t="shared" ca="1" si="143"/>
        <v>9.46468136617033E-2</v>
      </c>
      <c r="N400" s="32">
        <f t="shared" ca="1" si="143"/>
        <v>0.10679270153671341</v>
      </c>
      <c r="O400" s="32">
        <f t="shared" ca="1" si="143"/>
        <v>0.11304578500340354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3.8322529798933448E-2</v>
      </c>
      <c r="E403" s="32">
        <f ca="1">N398/2+O398+D398+E398+F398/2</f>
        <v>0.37625756529861931</v>
      </c>
      <c r="F403" s="32">
        <f ca="1">N399/2+O399+D399+E399+F399/2</f>
        <v>3.4838663453575862E-3</v>
      </c>
      <c r="G403" s="32">
        <f ca="1">F397/2+G397+H397</f>
        <v>1.6090214734869424E-2</v>
      </c>
      <c r="H403" s="32">
        <f ca="1">F398/2+G398+H398</f>
        <v>0.15797665376053616</v>
      </c>
      <c r="I403" s="32">
        <f ca="1">F399/2+G399+H399</f>
        <v>1.4627467940790386E-3</v>
      </c>
      <c r="J403" s="32">
        <f ca="1">I397+J397+K397</f>
        <v>1.6275676110078522E-2</v>
      </c>
      <c r="K403" s="32">
        <f ca="1">I398+J398+K398</f>
        <v>0.15979754726258913</v>
      </c>
      <c r="L403" s="32">
        <f ca="1">I399+J399+K399</f>
        <v>1.4796069190980477E-3</v>
      </c>
      <c r="M403" s="32">
        <f ca="1">L397+M397+N397/2</f>
        <v>2.0978246022785287E-2</v>
      </c>
      <c r="N403" s="32">
        <f ca="1">L398+M398+N398/2</f>
        <v>0.20596823367825551</v>
      </c>
      <c r="O403" s="32">
        <f ca="1">L399+M399+N399/2</f>
        <v>1.9071132747986623E-3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hidden="1" outlineLevel="1" x14ac:dyDescent="0.4"/>
    <row r="407" spans="1:20" hidden="1" outlineLevel="1" x14ac:dyDescent="0.4">
      <c r="B407" s="6"/>
      <c r="C407" s="6"/>
    </row>
    <row r="408" spans="1:20" hidden="1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hidden="1" outlineLevel="1" x14ac:dyDescent="0.4">
      <c r="A409" s="61" t="str">
        <f>A2</f>
        <v>Heating Demand Res</v>
      </c>
      <c r="B409" s="62">
        <f ca="1">INDIRECT(ADDRESS(MATCH($H$1,ELC_cons!$A$1:$A$33),2,,,"ELC_cons"))</f>
        <v>10.144019215760558</v>
      </c>
      <c r="C409" s="63" t="s">
        <v>58</v>
      </c>
      <c r="D409" s="32">
        <f t="shared" ref="D409:O409" ca="1" si="144">D18</f>
        <v>0.10485127416619638</v>
      </c>
      <c r="E409" s="32">
        <f t="shared" ca="1" si="144"/>
        <v>9.1796138224614535E-2</v>
      </c>
      <c r="F409" s="32">
        <f t="shared" ca="1" si="144"/>
        <v>7.917642435976037E-2</v>
      </c>
      <c r="G409" s="32">
        <f t="shared" ca="1" si="144"/>
        <v>5.9783207634819681E-2</v>
      </c>
      <c r="H409" s="32">
        <f t="shared" ca="1" si="144"/>
        <v>3.2699378917162687E-2</v>
      </c>
      <c r="I409" s="32">
        <f t="shared" ca="1" si="144"/>
        <v>1.581930242460091E-2</v>
      </c>
      <c r="J409" s="32">
        <f t="shared" ca="1" si="144"/>
        <v>5.1706094906990765E-3</v>
      </c>
      <c r="K409" s="32">
        <f t="shared" ca="1" si="144"/>
        <v>4.2853767073569408E-3</v>
      </c>
      <c r="L409" s="32">
        <f t="shared" ca="1" si="144"/>
        <v>1.8793100176893549E-2</v>
      </c>
      <c r="M409" s="32">
        <f t="shared" ca="1" si="144"/>
        <v>4.7822493018780096E-2</v>
      </c>
      <c r="N409" s="32">
        <f t="shared" ca="1" si="144"/>
        <v>7.7511327836554678E-2</v>
      </c>
      <c r="O409" s="32">
        <f t="shared" ca="1" si="144"/>
        <v>9.8124700375894436E-2</v>
      </c>
    </row>
    <row r="410" spans="1:20" hidden="1" outlineLevel="1" x14ac:dyDescent="0.4">
      <c r="A410" s="24"/>
      <c r="B410" s="64"/>
      <c r="C410" s="63" t="s">
        <v>21</v>
      </c>
      <c r="D410" s="32">
        <f t="shared" ref="D410:O410" ca="1" si="145">D19</f>
        <v>4.9471112319568425E-2</v>
      </c>
      <c r="E410" s="32">
        <f t="shared" ca="1" si="145"/>
        <v>4.3311415151849594E-2</v>
      </c>
      <c r="F410" s="32">
        <f t="shared" ca="1" si="145"/>
        <v>3.7357159593071745E-2</v>
      </c>
      <c r="G410" s="32">
        <f t="shared" ca="1" si="145"/>
        <v>2.8207018019049918E-2</v>
      </c>
      <c r="H410" s="32">
        <f t="shared" ca="1" si="145"/>
        <v>1.5428278388176371E-2</v>
      </c>
      <c r="I410" s="32">
        <f t="shared" ca="1" si="145"/>
        <v>7.4638910522363414E-3</v>
      </c>
      <c r="J410" s="32">
        <f t="shared" ca="1" si="145"/>
        <v>2.4396060506574938E-3</v>
      </c>
      <c r="K410" s="32">
        <f t="shared" ca="1" si="145"/>
        <v>2.0219339641526857E-3</v>
      </c>
      <c r="L410" s="32">
        <f t="shared" ca="1" si="145"/>
        <v>8.8669935303822799E-3</v>
      </c>
      <c r="M410" s="32">
        <f t="shared" ca="1" si="145"/>
        <v>2.2563692643199004E-2</v>
      </c>
      <c r="N410" s="32">
        <f t="shared" ca="1" si="145"/>
        <v>3.6571530827207981E-2</v>
      </c>
      <c r="O410" s="32">
        <f t="shared" ca="1" si="145"/>
        <v>4.6297368460448234E-2</v>
      </c>
    </row>
    <row r="411" spans="1:20" hidden="1" outlineLevel="1" x14ac:dyDescent="0.4">
      <c r="B411" s="64"/>
      <c r="C411" s="63" t="s">
        <v>22</v>
      </c>
      <c r="D411" s="32">
        <f t="shared" ref="D411:O411" ca="1" si="146">D20</f>
        <v>1.0581321246129913E-2</v>
      </c>
      <c r="E411" s="32">
        <f t="shared" ca="1" si="146"/>
        <v>9.2638304630344951E-3</v>
      </c>
      <c r="F411" s="32">
        <f t="shared" ca="1" si="146"/>
        <v>7.9902813574070104E-3</v>
      </c>
      <c r="G411" s="32">
        <f t="shared" ca="1" si="146"/>
        <v>6.0331677429634545E-3</v>
      </c>
      <c r="H411" s="32">
        <f t="shared" ca="1" si="146"/>
        <v>3.2999373219155009E-3</v>
      </c>
      <c r="I411" s="32">
        <f t="shared" ca="1" si="146"/>
        <v>1.5964433639505506E-3</v>
      </c>
      <c r="J411" s="32">
        <f t="shared" ca="1" si="146"/>
        <v>5.2180462750174171E-4</v>
      </c>
      <c r="K411" s="32">
        <f t="shared" ca="1" si="146"/>
        <v>4.3246920899932435E-4</v>
      </c>
      <c r="L411" s="32">
        <f t="shared" ca="1" si="146"/>
        <v>1.8965513939984318E-3</v>
      </c>
      <c r="M411" s="32">
        <f t="shared" ca="1" si="146"/>
        <v>4.8261231486842306E-3</v>
      </c>
      <c r="N411" s="32">
        <f t="shared" ca="1" si="146"/>
        <v>7.8222440935972627E-3</v>
      </c>
      <c r="O411" s="32">
        <f t="shared" ca="1" si="146"/>
        <v>9.9024926984847602E-3</v>
      </c>
    </row>
    <row r="412" spans="1:20" hidden="1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hidden="1" outlineLevel="1" x14ac:dyDescent="0.4">
      <c r="B413" s="64"/>
      <c r="C413" s="6"/>
      <c r="D413" s="32">
        <f t="shared" ref="D413:O413" ca="1" si="148">D24</f>
        <v>0.37311598886486286</v>
      </c>
      <c r="E413" s="32">
        <f t="shared" ca="1" si="148"/>
        <v>0.17604424114200612</v>
      </c>
      <c r="F413" s="32">
        <f t="shared" ca="1" si="148"/>
        <v>3.7653907133151303E-2</v>
      </c>
      <c r="G413" s="32">
        <f t="shared" ca="1" si="148"/>
        <v>0.13207079873186256</v>
      </c>
      <c r="H413" s="32">
        <f t="shared" ca="1" si="148"/>
        <v>6.2313876203762164E-2</v>
      </c>
      <c r="I413" s="32">
        <f t="shared" ca="1" si="148"/>
        <v>1.332824574358246E-2</v>
      </c>
      <c r="J413" s="32">
        <f t="shared" ca="1" si="148"/>
        <v>2.5275288622656929E-2</v>
      </c>
      <c r="K413" s="32">
        <f t="shared" ca="1" si="148"/>
        <v>1.1925431067046521E-2</v>
      </c>
      <c r="L413" s="32">
        <f t="shared" ca="1" si="148"/>
        <v>2.5507172004516168E-3</v>
      </c>
      <c r="M413" s="32">
        <f t="shared" ca="1" si="148"/>
        <v>0.10537125711395098</v>
      </c>
      <c r="N413" s="32">
        <f t="shared" ca="1" si="148"/>
        <v>4.9716451587185281E-2</v>
      </c>
      <c r="O413" s="32">
        <f t="shared" ca="1" si="148"/>
        <v>1.0633796589481295E-2</v>
      </c>
    </row>
    <row r="414" spans="1:20" hidden="1" outlineLevel="1" x14ac:dyDescent="0.4">
      <c r="B414" s="64"/>
    </row>
    <row r="415" spans="1:20" hidden="1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9.0118110236220475E-2</v>
      </c>
      <c r="I415" s="32">
        <f t="shared" ca="1" si="149"/>
        <v>0.13517716535433072</v>
      </c>
      <c r="J415" s="32">
        <f t="shared" ca="1" si="149"/>
        <v>0.51496062992125979</v>
      </c>
      <c r="K415" s="32">
        <f t="shared" ca="1" si="149"/>
        <v>7.7244094488188975E-2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hidden="1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1.1023622047244093E-2</v>
      </c>
      <c r="I416" s="32">
        <f t="shared" ca="1" si="150"/>
        <v>1.6535433070866138E-2</v>
      </c>
      <c r="J416" s="32">
        <f t="shared" ca="1" si="150"/>
        <v>6.2992125984251954E-2</v>
      </c>
      <c r="K416" s="32">
        <f t="shared" ca="1" si="150"/>
        <v>9.4488188976377934E-3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hidden="1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9.0944881889763792E-3</v>
      </c>
      <c r="I417" s="32">
        <f t="shared" ca="1" si="151"/>
        <v>1.364173228346457E-2</v>
      </c>
      <c r="J417" s="32">
        <f t="shared" ca="1" si="151"/>
        <v>5.196850393700788E-2</v>
      </c>
      <c r="K417" s="32">
        <f t="shared" ca="1" si="151"/>
        <v>7.7952755905511817E-3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hidden="1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hidden="1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9.0118110236220475E-2</v>
      </c>
      <c r="H419" s="32">
        <f t="shared" ca="1" si="153"/>
        <v>1.1023622047244093E-2</v>
      </c>
      <c r="I419" s="32">
        <f t="shared" ca="1" si="153"/>
        <v>9.0944881889763792E-3</v>
      </c>
      <c r="J419" s="32">
        <f t="shared" ca="1" si="153"/>
        <v>0.72738188976377938</v>
      </c>
      <c r="K419" s="32">
        <f t="shared" ca="1" si="153"/>
        <v>8.8976377952755883E-2</v>
      </c>
      <c r="L419" s="32">
        <f t="shared" ca="1" si="153"/>
        <v>7.340551181102363E-2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hidden="1" outlineLevel="1" x14ac:dyDescent="0.4">
      <c r="B420" s="64"/>
      <c r="C420" s="67"/>
    </row>
    <row r="421" spans="1:15" hidden="1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10.829287570871475</v>
      </c>
      <c r="C421" s="67"/>
      <c r="D421" s="32">
        <f t="shared" ref="D421:O421" ca="1" si="154">D69</f>
        <v>6.0765885569373901E-2</v>
      </c>
      <c r="E421" s="32">
        <f t="shared" ca="1" si="154"/>
        <v>5.880761517813661E-2</v>
      </c>
      <c r="F421" s="32">
        <f t="shared" ca="1" si="154"/>
        <v>5.6914658098408497E-2</v>
      </c>
      <c r="G421" s="32">
        <f t="shared" ca="1" si="154"/>
        <v>5.4005675589667387E-2</v>
      </c>
      <c r="H421" s="32">
        <f t="shared" ca="1" si="154"/>
        <v>4.9943101282018842E-2</v>
      </c>
      <c r="I421" s="32">
        <f t="shared" ca="1" si="154"/>
        <v>4.7411089808134577E-2</v>
      </c>
      <c r="J421" s="32">
        <f t="shared" ca="1" si="154"/>
        <v>4.5813785868049295E-2</v>
      </c>
      <c r="K421" s="32">
        <f t="shared" ca="1" si="154"/>
        <v>4.568100095054798E-2</v>
      </c>
      <c r="L421" s="32">
        <f t="shared" ca="1" si="154"/>
        <v>4.7857159470978475E-2</v>
      </c>
      <c r="M421" s="32">
        <f t="shared" ca="1" si="154"/>
        <v>5.2211568397261453E-2</v>
      </c>
      <c r="N421" s="32">
        <f t="shared" ca="1" si="154"/>
        <v>5.6664893619927645E-2</v>
      </c>
      <c r="O421" s="32">
        <f t="shared" ca="1" si="154"/>
        <v>5.975689950082861E-2</v>
      </c>
    </row>
    <row r="422" spans="1:15" hidden="1" outlineLevel="1" x14ac:dyDescent="0.4">
      <c r="A422" s="35"/>
      <c r="B422" s="64"/>
      <c r="C422" s="66"/>
      <c r="D422" s="32">
        <f t="shared" ref="D422:O422" ca="1" si="155">D70</f>
        <v>2.8670666847935265E-2</v>
      </c>
      <c r="E422" s="32">
        <f t="shared" ca="1" si="155"/>
        <v>2.7746712272777439E-2</v>
      </c>
      <c r="F422" s="32">
        <f t="shared" ca="1" si="155"/>
        <v>2.6853573938960762E-2</v>
      </c>
      <c r="G422" s="32">
        <f t="shared" ca="1" si="155"/>
        <v>2.5481052702857488E-2</v>
      </c>
      <c r="H422" s="32">
        <f t="shared" ca="1" si="155"/>
        <v>2.3564241758226457E-2</v>
      </c>
      <c r="I422" s="32">
        <f t="shared" ca="1" si="155"/>
        <v>2.2369583657835451E-2</v>
      </c>
      <c r="J422" s="32">
        <f t="shared" ca="1" si="155"/>
        <v>2.1615940907598625E-2</v>
      </c>
      <c r="K422" s="32">
        <f t="shared" ca="1" si="155"/>
        <v>2.1553290094622906E-2</v>
      </c>
      <c r="L422" s="32">
        <f t="shared" ca="1" si="155"/>
        <v>2.2580049029557344E-2</v>
      </c>
      <c r="M422" s="32">
        <f t="shared" ca="1" si="155"/>
        <v>2.4634553896479852E-2</v>
      </c>
      <c r="N422" s="32">
        <f t="shared" ca="1" si="155"/>
        <v>2.6735729624081203E-2</v>
      </c>
      <c r="O422" s="32">
        <f t="shared" ca="1" si="155"/>
        <v>2.8194605269067238E-2</v>
      </c>
    </row>
    <row r="423" spans="1:15" hidden="1" outlineLevel="1" x14ac:dyDescent="0.4">
      <c r="A423" s="6"/>
      <c r="B423" s="64"/>
      <c r="C423" s="66"/>
      <c r="D423" s="32">
        <f t="shared" ref="D423:O423" ca="1" si="156">D71</f>
        <v>6.1323370758083751E-3</v>
      </c>
      <c r="E423" s="32">
        <f t="shared" ca="1" si="156"/>
        <v>5.9347134583440627E-3</v>
      </c>
      <c r="F423" s="32">
        <f t="shared" ca="1" si="156"/>
        <v>5.7436810924999405E-3</v>
      </c>
      <c r="G423" s="32">
        <f t="shared" ca="1" si="156"/>
        <v>5.4501140503334065E-3</v>
      </c>
      <c r="H423" s="32">
        <f t="shared" ca="1" si="156"/>
        <v>5.0401294871762134E-3</v>
      </c>
      <c r="I423" s="32">
        <f t="shared" ca="1" si="156"/>
        <v>4.7846053934814704E-3</v>
      </c>
      <c r="J423" s="32">
        <f t="shared" ca="1" si="156"/>
        <v>4.6234095830141493E-3</v>
      </c>
      <c r="K423" s="32">
        <f t="shared" ca="1" si="156"/>
        <v>4.6100092702387871E-3</v>
      </c>
      <c r="L423" s="32">
        <f t="shared" ca="1" si="156"/>
        <v>4.8296215979886535E-3</v>
      </c>
      <c r="M423" s="32">
        <f t="shared" ca="1" si="156"/>
        <v>5.2690573611915226E-3</v>
      </c>
      <c r="N423" s="32">
        <f t="shared" ca="1" si="156"/>
        <v>5.7184755029284782E-3</v>
      </c>
      <c r="O423" s="32">
        <f t="shared" ca="1" si="156"/>
        <v>6.0305127936616035E-3</v>
      </c>
    </row>
    <row r="424" spans="1:15" hidden="1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hidden="1" outlineLevel="1" x14ac:dyDescent="0.4">
      <c r="B425" s="64"/>
      <c r="C425" s="67"/>
      <c r="D425" s="32">
        <f t="shared" ref="D425:O425" ca="1" si="158">D75</f>
        <v>0.23612017610750721</v>
      </c>
      <c r="E425" s="32">
        <f t="shared" ca="1" si="158"/>
        <v>0.11140663617130092</v>
      </c>
      <c r="F425" s="32">
        <f t="shared" ca="1" si="158"/>
        <v>2.3828641625528248E-2</v>
      </c>
      <c r="G425" s="32">
        <f t="shared" ca="1" si="158"/>
        <v>0.13240610592089047</v>
      </c>
      <c r="H425" s="32">
        <f t="shared" ca="1" si="158"/>
        <v>6.2472081430564319E-2</v>
      </c>
      <c r="I425" s="32">
        <f t="shared" ca="1" si="158"/>
        <v>1.3362084083759589E-2</v>
      </c>
      <c r="J425" s="32">
        <f t="shared" ca="1" si="158"/>
        <v>0.13890587662673184</v>
      </c>
      <c r="K425" s="32">
        <f t="shared" ca="1" si="158"/>
        <v>6.5538814660056982E-2</v>
      </c>
      <c r="L425" s="32">
        <f t="shared" ca="1" si="158"/>
        <v>1.4018024246734408E-2</v>
      </c>
      <c r="M425" s="32">
        <f t="shared" ca="1" si="158"/>
        <v>0.12840117467820375</v>
      </c>
      <c r="N425" s="32">
        <f t="shared" ca="1" si="158"/>
        <v>6.0582467738077801E-2</v>
      </c>
      <c r="O425" s="32">
        <f t="shared" ca="1" si="158"/>
        <v>1.2957916710644415E-2</v>
      </c>
    </row>
    <row r="426" spans="1:15" hidden="1" outlineLevel="1" x14ac:dyDescent="0.4">
      <c r="B426" s="64"/>
      <c r="C426" s="67"/>
    </row>
    <row r="427" spans="1:15" hidden="1" outlineLevel="1" x14ac:dyDescent="0.4">
      <c r="A427" s="61" t="str">
        <f>A78</f>
        <v>Cooking</v>
      </c>
      <c r="B427" s="62">
        <f ca="1">INDIRECT(ADDRESS(MATCH($H$1,ELC_cons!$A$1:$A$33),5,,,"ELC_cons"))</f>
        <v>4.5379871725556669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hidden="1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hidden="1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hidden="1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hidden="1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hidden="1" outlineLevel="1" x14ac:dyDescent="0.4">
      <c r="B432" s="64"/>
      <c r="C432" s="67"/>
    </row>
    <row r="433" spans="1:15" hidden="1" outlineLevel="1" x14ac:dyDescent="0.4">
      <c r="A433" s="61" t="str">
        <f>A103</f>
        <v>Lighting Residential</v>
      </c>
      <c r="B433" s="62">
        <f ca="1">INDIRECT(ADDRESS(MATCH($H$1,ELC_cons!$A$1:$A$33),6,,,"ELC_cons"))</f>
        <v>8.8353235102030769</v>
      </c>
      <c r="C433" s="67"/>
      <c r="D433" s="32">
        <f t="shared" ref="D433:O433" ca="1" si="164">D119</f>
        <v>1.9934197389359368E-2</v>
      </c>
      <c r="E433" s="32">
        <f t="shared" ca="1" si="164"/>
        <v>1.7950229512857518E-2</v>
      </c>
      <c r="F433" s="32">
        <f t="shared" ca="1" si="164"/>
        <v>1.565374285608408E-2</v>
      </c>
      <c r="G433" s="32">
        <f t="shared" ca="1" si="164"/>
        <v>1.3138563433632032E-2</v>
      </c>
      <c r="H433" s="32">
        <f t="shared" ca="1" si="164"/>
        <v>1.092244524924897E-2</v>
      </c>
      <c r="I433" s="32">
        <f t="shared" ca="1" si="164"/>
        <v>9.7447867929092904E-3</v>
      </c>
      <c r="J433" s="32">
        <f t="shared" ca="1" si="164"/>
        <v>1.0284631733937679E-2</v>
      </c>
      <c r="K433" s="32">
        <f t="shared" ca="1" si="164"/>
        <v>1.2226012309490466E-2</v>
      </c>
      <c r="L433" s="32">
        <f t="shared" ca="1" si="164"/>
        <v>1.4680561185816603E-2</v>
      </c>
      <c r="M433" s="32">
        <f t="shared" ca="1" si="164"/>
        <v>1.719417114854277E-2</v>
      </c>
      <c r="N433" s="32">
        <f t="shared" ca="1" si="164"/>
        <v>1.9400674112502937E-2</v>
      </c>
      <c r="O433" s="32">
        <f t="shared" ca="1" si="164"/>
        <v>2.0536650942284979E-2</v>
      </c>
    </row>
    <row r="434" spans="1:15" hidden="1" outlineLevel="1" x14ac:dyDescent="0.4">
      <c r="A434" s="35"/>
      <c r="B434" s="64"/>
      <c r="C434" s="66"/>
      <c r="D434" s="32">
        <f t="shared" ref="D434:O434" ca="1" si="165">D120</f>
        <v>8.7783621531123832E-2</v>
      </c>
      <c r="E434" s="32">
        <f t="shared" ca="1" si="165"/>
        <v>7.9046882258455131E-2</v>
      </c>
      <c r="F434" s="32">
        <f t="shared" ca="1" si="165"/>
        <v>6.8933913494682184E-2</v>
      </c>
      <c r="G434" s="32">
        <f t="shared" ca="1" si="165"/>
        <v>5.7857894019663993E-2</v>
      </c>
      <c r="H434" s="32">
        <f t="shared" ca="1" si="165"/>
        <v>4.8098841464582619E-2</v>
      </c>
      <c r="I434" s="32">
        <f t="shared" ca="1" si="165"/>
        <v>4.2912822574279447E-2</v>
      </c>
      <c r="J434" s="32">
        <f t="shared" ca="1" si="165"/>
        <v>4.5290121397156748E-2</v>
      </c>
      <c r="K434" s="32">
        <f t="shared" ca="1" si="165"/>
        <v>5.3839320261976367E-2</v>
      </c>
      <c r="L434" s="32">
        <f t="shared" ca="1" si="165"/>
        <v>6.4648342836623574E-2</v>
      </c>
      <c r="M434" s="32">
        <f t="shared" ca="1" si="165"/>
        <v>7.5717450929362648E-2</v>
      </c>
      <c r="N434" s="32">
        <f t="shared" ca="1" si="165"/>
        <v>8.5434161229370739E-2</v>
      </c>
      <c r="O434" s="32">
        <f t="shared" ca="1" si="165"/>
        <v>9.0436628002722841E-2</v>
      </c>
    </row>
    <row r="435" spans="1:15" hidden="1" outlineLevel="1" x14ac:dyDescent="0.4">
      <c r="A435" s="6"/>
      <c r="B435" s="64"/>
      <c r="C435" s="66"/>
      <c r="D435" s="32">
        <f t="shared" ref="D435:O435" ca="1" si="166">D121</f>
        <v>2.0117079934215882E-3</v>
      </c>
      <c r="E435" s="32">
        <f t="shared" ca="1" si="166"/>
        <v>1.8114910517562637E-3</v>
      </c>
      <c r="F435" s="32">
        <f t="shared" ca="1" si="166"/>
        <v>1.5797355175864668E-3</v>
      </c>
      <c r="G435" s="32">
        <f t="shared" ca="1" si="166"/>
        <v>1.3259100712839666E-3</v>
      </c>
      <c r="H435" s="32">
        <f t="shared" ca="1" si="166"/>
        <v>1.1022651168966851E-3</v>
      </c>
      <c r="I435" s="32">
        <f t="shared" ca="1" si="166"/>
        <v>9.8341885066057086E-4</v>
      </c>
      <c r="J435" s="32">
        <f t="shared" ca="1" si="166"/>
        <v>1.0378986153515089E-3</v>
      </c>
      <c r="K435" s="32">
        <f t="shared" ca="1" si="166"/>
        <v>1.2338177560036253E-3</v>
      </c>
      <c r="L435" s="32">
        <f t="shared" ca="1" si="166"/>
        <v>1.4815245233392902E-3</v>
      </c>
      <c r="M435" s="32">
        <f t="shared" ca="1" si="166"/>
        <v>1.735191583797894E-3</v>
      </c>
      <c r="N435" s="32">
        <f t="shared" ca="1" si="166"/>
        <v>1.9578661948397463E-3</v>
      </c>
      <c r="O435" s="32">
        <f t="shared" ca="1" si="166"/>
        <v>2.0725060583957318E-3</v>
      </c>
    </row>
    <row r="436" spans="1:15" hidden="1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hidden="1" outlineLevel="1" x14ac:dyDescent="0.4">
      <c r="B437" s="64"/>
      <c r="C437" s="67"/>
      <c r="D437" s="32">
        <f t="shared" ref="D437:O437" ca="1" si="168">D125</f>
        <v>7.5948286328795384E-2</v>
      </c>
      <c r="E437" s="32">
        <f t="shared" ca="1" si="168"/>
        <v>0.33445116915432826</v>
      </c>
      <c r="F437" s="32">
        <f t="shared" ca="1" si="168"/>
        <v>7.6645059597866896E-3</v>
      </c>
      <c r="G437" s="32">
        <f t="shared" ca="1" si="168"/>
        <v>3.1887880110923042E-2</v>
      </c>
      <c r="H437" s="32">
        <f t="shared" ca="1" si="168"/>
        <v>0.14042369223158771</v>
      </c>
      <c r="I437" s="32">
        <f t="shared" ca="1" si="168"/>
        <v>3.2180429469738847E-3</v>
      </c>
      <c r="J437" s="32">
        <f t="shared" ca="1" si="168"/>
        <v>3.2255430836337431E-2</v>
      </c>
      <c r="K437" s="32">
        <f t="shared" ca="1" si="168"/>
        <v>0.14204226423341254</v>
      </c>
      <c r="L437" s="32">
        <f t="shared" ca="1" si="168"/>
        <v>3.2551352220157046E-3</v>
      </c>
      <c r="M437" s="32">
        <f t="shared" ca="1" si="168"/>
        <v>4.1575069390610842E-2</v>
      </c>
      <c r="N437" s="32">
        <f t="shared" ca="1" si="168"/>
        <v>0.18308287438067161</v>
      </c>
      <c r="O437" s="32">
        <f t="shared" ca="1" si="168"/>
        <v>4.1956492045570571E-3</v>
      </c>
    </row>
    <row r="438" spans="1:15" hidden="1" outlineLevel="1" x14ac:dyDescent="0.4">
      <c r="B438" s="64"/>
      <c r="C438" s="67"/>
    </row>
    <row r="439" spans="1:15" hidden="1" outlineLevel="1" x14ac:dyDescent="0.4">
      <c r="A439" s="61" t="str">
        <f>A128</f>
        <v>Refrigeration Residential</v>
      </c>
      <c r="B439" s="64">
        <f ca="1">INDIRECT(ADDRESS(MATCH($H$1,ELC_cons!$A$1:$A$33),7,,,"ELC_cons"))</f>
        <v>4.8682070400000006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5.3841398731408571E-2</v>
      </c>
      <c r="I439" s="32">
        <f t="shared" ca="1" si="169"/>
        <v>5.5593695319335078E-2</v>
      </c>
      <c r="J439" s="32">
        <f t="shared" ca="1" si="169"/>
        <v>7.0363052274715648E-2</v>
      </c>
      <c r="K439" s="32">
        <f t="shared" ca="1" si="169"/>
        <v>5.3340742563429563E-2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hidden="1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2.5403543307086617E-2</v>
      </c>
      <c r="I440" s="32">
        <f t="shared" ca="1" si="170"/>
        <v>2.6230314960629924E-2</v>
      </c>
      <c r="J440" s="32">
        <f t="shared" ca="1" si="170"/>
        <v>3.3198818897637802E-2</v>
      </c>
      <c r="K440" s="32">
        <f t="shared" ca="1" si="170"/>
        <v>2.5167322834645671E-2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hidden="1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5.433535651793526E-3</v>
      </c>
      <c r="I441" s="32">
        <f t="shared" ca="1" si="171"/>
        <v>5.6103729221347329E-3</v>
      </c>
      <c r="J441" s="32">
        <f t="shared" ca="1" si="171"/>
        <v>7.1008584864391952E-3</v>
      </c>
      <c r="K441" s="32">
        <f t="shared" ca="1" si="171"/>
        <v>5.3830107174103236E-3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hidden="1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hidden="1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0.12934660706474188</v>
      </c>
      <c r="H443" s="32">
        <f t="shared" ca="1" si="173"/>
        <v>6.1028543307086625E-2</v>
      </c>
      <c r="I443" s="32">
        <f t="shared" ca="1" si="173"/>
        <v>1.3053327318460192E-2</v>
      </c>
      <c r="J443" s="32">
        <f t="shared" ca="1" si="173"/>
        <v>0.17929749015748031</v>
      </c>
      <c r="K443" s="32">
        <f t="shared" ca="1" si="173"/>
        <v>8.4596456692913408E-2</v>
      </c>
      <c r="L443" s="32">
        <f t="shared" ca="1" si="173"/>
        <v>1.8094242125984251E-2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hidden="1" outlineLevel="1" x14ac:dyDescent="0.4">
      <c r="B444" s="64"/>
      <c r="C444" s="67"/>
    </row>
    <row r="445" spans="1:15" hidden="1" outlineLevel="1" x14ac:dyDescent="0.4">
      <c r="A445" s="61" t="str">
        <f>A154</f>
        <v>Other electricity Residential</v>
      </c>
      <c r="B445" s="62">
        <f ca="1">INDIRECT(ADDRESS(MATCH($H$1,ELC_cons!$A$1:$A$33),8,,,"ELC_cons"))</f>
        <v>21.637763490609228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hidden="1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hidden="1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hidden="1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hidden="1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hidden="1" outlineLevel="1" x14ac:dyDescent="0.4">
      <c r="B450" s="64"/>
      <c r="C450" s="67"/>
    </row>
    <row r="451" spans="1:15" hidden="1" outlineLevel="1" x14ac:dyDescent="0.4">
      <c r="A451" s="58" t="str">
        <f>A178</f>
        <v>Commercial sector</v>
      </c>
      <c r="B451" s="64"/>
      <c r="C451" s="67"/>
    </row>
    <row r="452" spans="1:15" hidden="1" outlineLevel="1" x14ac:dyDescent="0.4">
      <c r="A452" s="68" t="str">
        <f>A179</f>
        <v>Heating demand Com</v>
      </c>
      <c r="B452" s="64">
        <f ca="1">INDIRECT(ADDRESS(MATCH($H$1,ELC_cons!$A$1:$A$33),9,,,"ELC_cons"))</f>
        <v>1.9987987994339749</v>
      </c>
      <c r="C452" s="67"/>
      <c r="D452" s="32">
        <f t="shared" ref="D452:O452" ca="1" si="179">D195</f>
        <v>0.11983002761851017</v>
      </c>
      <c r="E452" s="32">
        <f t="shared" ca="1" si="179"/>
        <v>0.10490987225670234</v>
      </c>
      <c r="F452" s="32">
        <f t="shared" ca="1" si="179"/>
        <v>9.0487342125440434E-2</v>
      </c>
      <c r="G452" s="32">
        <f t="shared" ca="1" si="179"/>
        <v>6.8323665868365344E-2</v>
      </c>
      <c r="H452" s="32">
        <f t="shared" ca="1" si="179"/>
        <v>3.7370718762471646E-2</v>
      </c>
      <c r="I452" s="32">
        <f t="shared" ca="1" si="179"/>
        <v>1.8079202770972469E-2</v>
      </c>
      <c r="J452" s="32">
        <f t="shared" ca="1" si="179"/>
        <v>5.9092679893703731E-3</v>
      </c>
      <c r="K452" s="32">
        <f t="shared" ca="1" si="179"/>
        <v>4.8975733798365039E-3</v>
      </c>
      <c r="L452" s="32">
        <f t="shared" ca="1" si="179"/>
        <v>2.1477828773592632E-2</v>
      </c>
      <c r="M452" s="32">
        <f t="shared" ca="1" si="179"/>
        <v>5.4654277735748692E-2</v>
      </c>
      <c r="N452" s="32">
        <f t="shared" ca="1" si="179"/>
        <v>8.8584374670348215E-2</v>
      </c>
      <c r="O452" s="32">
        <f t="shared" ca="1" si="179"/>
        <v>0.11214251471530794</v>
      </c>
    </row>
    <row r="453" spans="1:15" hidden="1" outlineLevel="1" x14ac:dyDescent="0.4">
      <c r="A453" s="35"/>
      <c r="B453" s="64"/>
      <c r="C453" s="66"/>
      <c r="D453" s="32">
        <f t="shared" ref="D453:O453" ca="1" si="180">D196</f>
        <v>3.2980741546378936E-2</v>
      </c>
      <c r="E453" s="32">
        <f t="shared" ca="1" si="180"/>
        <v>2.887427676789972E-2</v>
      </c>
      <c r="F453" s="32">
        <f t="shared" ca="1" si="180"/>
        <v>2.490477306204782E-2</v>
      </c>
      <c r="G453" s="32">
        <f t="shared" ca="1" si="180"/>
        <v>1.8804678679366606E-2</v>
      </c>
      <c r="H453" s="32">
        <f t="shared" ca="1" si="180"/>
        <v>1.0285518925450909E-2</v>
      </c>
      <c r="I453" s="32">
        <f t="shared" ca="1" si="180"/>
        <v>4.9759273681575589E-3</v>
      </c>
      <c r="J453" s="32">
        <f t="shared" ca="1" si="180"/>
        <v>1.6264040337716618E-3</v>
      </c>
      <c r="K453" s="32">
        <f t="shared" ca="1" si="180"/>
        <v>1.34795597610179E-3</v>
      </c>
      <c r="L453" s="32">
        <f t="shared" ca="1" si="180"/>
        <v>5.9113290202548506E-3</v>
      </c>
      <c r="M453" s="32">
        <f t="shared" ca="1" si="180"/>
        <v>1.5042461762132663E-2</v>
      </c>
      <c r="N453" s="32">
        <f t="shared" ca="1" si="180"/>
        <v>2.4381020551471979E-2</v>
      </c>
      <c r="O453" s="32">
        <f t="shared" ca="1" si="180"/>
        <v>3.0864912306965479E-2</v>
      </c>
    </row>
    <row r="454" spans="1:15" hidden="1" outlineLevel="1" x14ac:dyDescent="0.4">
      <c r="A454" s="6"/>
      <c r="B454" s="64"/>
      <c r="C454" s="66"/>
      <c r="D454" s="32">
        <f t="shared" ref="D454:O454" ca="1" si="181">D197</f>
        <v>1.2092938567005614E-2</v>
      </c>
      <c r="E454" s="32">
        <f t="shared" ca="1" si="181"/>
        <v>1.0587234814896568E-2</v>
      </c>
      <c r="F454" s="32">
        <f t="shared" ca="1" si="181"/>
        <v>9.1317501227508712E-3</v>
      </c>
      <c r="G454" s="32">
        <f t="shared" ca="1" si="181"/>
        <v>6.8950488491010906E-3</v>
      </c>
      <c r="H454" s="32">
        <f t="shared" ca="1" si="181"/>
        <v>3.7713569393320015E-3</v>
      </c>
      <c r="I454" s="32">
        <f t="shared" ca="1" si="181"/>
        <v>1.8245067016577725E-3</v>
      </c>
      <c r="J454" s="32">
        <f t="shared" ca="1" si="181"/>
        <v>5.9634814571627619E-4</v>
      </c>
      <c r="K454" s="32">
        <f t="shared" ca="1" si="181"/>
        <v>4.9425052457065645E-4</v>
      </c>
      <c r="L454" s="32">
        <f t="shared" ca="1" si="181"/>
        <v>2.1674873074267794E-3</v>
      </c>
      <c r="M454" s="32">
        <f t="shared" ca="1" si="181"/>
        <v>5.5155693127819779E-3</v>
      </c>
      <c r="N454" s="32">
        <f t="shared" ca="1" si="181"/>
        <v>8.9397075355397287E-3</v>
      </c>
      <c r="O454" s="32">
        <f t="shared" ca="1" si="181"/>
        <v>1.1317134512554014E-2</v>
      </c>
    </row>
    <row r="455" spans="1:15" hidden="1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hidden="1" outlineLevel="1" x14ac:dyDescent="0.4">
      <c r="B456" s="64"/>
      <c r="C456" s="67"/>
      <c r="D456" s="32">
        <f t="shared" ref="D456:O456" ca="1" si="183">D201</f>
        <v>0.42641827298841473</v>
      </c>
      <c r="E456" s="32">
        <f t="shared" ca="1" si="183"/>
        <v>0.11736282742800404</v>
      </c>
      <c r="F456" s="32">
        <f t="shared" ca="1" si="183"/>
        <v>4.3033036723601495E-2</v>
      </c>
      <c r="G456" s="32">
        <f t="shared" ca="1" si="183"/>
        <v>0.1509380556935572</v>
      </c>
      <c r="H456" s="32">
        <f t="shared" ca="1" si="183"/>
        <v>4.1542584135841429E-2</v>
      </c>
      <c r="I456" s="32">
        <f t="shared" ca="1" si="183"/>
        <v>1.5232280849808526E-2</v>
      </c>
      <c r="J456" s="32">
        <f t="shared" ca="1" si="183"/>
        <v>2.8886044140179347E-2</v>
      </c>
      <c r="K456" s="32">
        <f t="shared" ca="1" si="183"/>
        <v>7.9502873780310096E-3</v>
      </c>
      <c r="L456" s="32">
        <f t="shared" ca="1" si="183"/>
        <v>2.9151053719447049E-3</v>
      </c>
      <c r="M456" s="32">
        <f t="shared" ca="1" si="183"/>
        <v>0.12042429384451543</v>
      </c>
      <c r="N456" s="32">
        <f t="shared" ca="1" si="183"/>
        <v>3.31443010581235E-2</v>
      </c>
      <c r="O456" s="32">
        <f t="shared" ca="1" si="183"/>
        <v>1.2152910387978621E-2</v>
      </c>
    </row>
    <row r="457" spans="1:15" hidden="1" outlineLevel="1" x14ac:dyDescent="0.4">
      <c r="B457" s="64"/>
      <c r="C457" s="67"/>
    </row>
    <row r="458" spans="1:15" hidden="1" outlineLevel="1" x14ac:dyDescent="0.4">
      <c r="A458" s="68" t="str">
        <f>A204</f>
        <v>Cooling Demand Com</v>
      </c>
      <c r="B458" s="69">
        <f ca="1">INDIRECT(ADDRESS(MATCH($H$1,ELC_cons!$A$1:$A$33),10,,,"ELC_cons"))</f>
        <v>0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8.9704724409448822E-2</v>
      </c>
      <c r="I458" s="32">
        <f t="shared" ca="1" si="184"/>
        <v>0.13455708661417326</v>
      </c>
      <c r="J458" s="32">
        <f t="shared" ca="1" si="184"/>
        <v>0.51259842519685039</v>
      </c>
      <c r="K458" s="32">
        <f t="shared" ca="1" si="184"/>
        <v>7.6889763779527553E-2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hidden="1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1.1023622047244093E-2</v>
      </c>
      <c r="I459" s="32">
        <f t="shared" ca="1" si="185"/>
        <v>1.6535433070866138E-2</v>
      </c>
      <c r="J459" s="32">
        <f t="shared" ca="1" si="185"/>
        <v>6.2992125984251954E-2</v>
      </c>
      <c r="K459" s="32">
        <f t="shared" ca="1" si="185"/>
        <v>9.4488188976377934E-3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hidden="1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9.5078740157480308E-3</v>
      </c>
      <c r="I460" s="32">
        <f t="shared" ca="1" si="186"/>
        <v>1.4261811023622048E-2</v>
      </c>
      <c r="J460" s="32">
        <f t="shared" ca="1" si="186"/>
        <v>5.4330708661417315E-2</v>
      </c>
      <c r="K460" s="32">
        <f t="shared" ca="1" si="186"/>
        <v>8.1496062992125976E-3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hidden="1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hidden="1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8.9704724409448822E-2</v>
      </c>
      <c r="H462" s="32">
        <f t="shared" ca="1" si="188"/>
        <v>1.1023622047244093E-2</v>
      </c>
      <c r="I462" s="32">
        <f t="shared" ca="1" si="188"/>
        <v>9.5078740157480308E-3</v>
      </c>
      <c r="J462" s="32">
        <f t="shared" ca="1" si="188"/>
        <v>0.72404527559055132</v>
      </c>
      <c r="K462" s="32">
        <f t="shared" ca="1" si="188"/>
        <v>8.8976377952755883E-2</v>
      </c>
      <c r="L462" s="32">
        <f t="shared" ca="1" si="188"/>
        <v>7.6742125984251966E-2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hidden="1" outlineLevel="1" x14ac:dyDescent="0.4">
      <c r="B463" s="69"/>
      <c r="C463" s="67"/>
    </row>
    <row r="464" spans="1:15" hidden="1" outlineLevel="1" x14ac:dyDescent="0.4">
      <c r="A464" s="68" t="str">
        <f>A229</f>
        <v>Warm Water Demand Com</v>
      </c>
      <c r="B464" s="122">
        <f ca="1">INDIRECT(ADDRESS(MATCH($H$1,ELC_cons!$A$1:$A$33),11,,,"ELC_cons"))</f>
        <v>1.9987987994339749</v>
      </c>
      <c r="C464" s="67"/>
      <c r="D464" s="32">
        <f t="shared" ref="D464:O464" ca="1" si="189">D246</f>
        <v>6.2327815089235336E-2</v>
      </c>
      <c r="E464" s="32">
        <f t="shared" ca="1" si="189"/>
        <v>6.0929050524065845E-2</v>
      </c>
      <c r="F464" s="32">
        <f t="shared" ca="1" si="189"/>
        <v>5.9576938324260031E-2</v>
      </c>
      <c r="G464" s="32">
        <f t="shared" ca="1" si="189"/>
        <v>5.7499093675159242E-2</v>
      </c>
      <c r="H464" s="32">
        <f t="shared" ca="1" si="189"/>
        <v>5.4597254883981712E-2</v>
      </c>
      <c r="I464" s="32">
        <f t="shared" ca="1" si="189"/>
        <v>5.2788675259778657E-2</v>
      </c>
      <c r="J464" s="32">
        <f t="shared" ca="1" si="189"/>
        <v>5.1647743874003463E-2</v>
      </c>
      <c r="K464" s="32">
        <f t="shared" ca="1" si="189"/>
        <v>5.1552897504359672E-2</v>
      </c>
      <c r="L464" s="32">
        <f t="shared" ca="1" si="189"/>
        <v>5.3107296447524308E-2</v>
      </c>
      <c r="M464" s="32">
        <f t="shared" ca="1" si="189"/>
        <v>5.6217588537726439E-2</v>
      </c>
      <c r="N464" s="32">
        <f t="shared" ca="1" si="189"/>
        <v>5.9398535125345139E-2</v>
      </c>
      <c r="O464" s="32">
        <f t="shared" ca="1" si="189"/>
        <v>6.1607110754560129E-2</v>
      </c>
    </row>
    <row r="465" spans="1:15" hidden="1" outlineLevel="1" x14ac:dyDescent="0.4">
      <c r="A465" s="35"/>
      <c r="B465" s="69"/>
      <c r="C465" s="66"/>
      <c r="D465" s="32">
        <f t="shared" ref="D465:O465" ca="1" si="190">D247</f>
        <v>2.2872592693297368E-2</v>
      </c>
      <c r="E465" s="32">
        <f t="shared" ca="1" si="190"/>
        <v>2.2359284595987464E-2</v>
      </c>
      <c r="F465" s="32">
        <f t="shared" ca="1" si="190"/>
        <v>2.1863096632755978E-2</v>
      </c>
      <c r="G465" s="32">
        <f t="shared" ca="1" si="190"/>
        <v>2.1100584834920826E-2</v>
      </c>
      <c r="H465" s="32">
        <f t="shared" ca="1" si="190"/>
        <v>2.0035689865681362E-2</v>
      </c>
      <c r="I465" s="32">
        <f t="shared" ca="1" si="190"/>
        <v>1.9371990921019693E-2</v>
      </c>
      <c r="J465" s="32">
        <f t="shared" ca="1" si="190"/>
        <v>1.8953300504221456E-2</v>
      </c>
      <c r="K465" s="32">
        <f t="shared" ca="1" si="190"/>
        <v>1.8918494497012724E-2</v>
      </c>
      <c r="L465" s="32">
        <f t="shared" ca="1" si="190"/>
        <v>1.9488916127531855E-2</v>
      </c>
      <c r="M465" s="32">
        <f t="shared" ca="1" si="190"/>
        <v>2.0630307720266583E-2</v>
      </c>
      <c r="N465" s="32">
        <f t="shared" ca="1" si="190"/>
        <v>2.1797627568933997E-2</v>
      </c>
      <c r="O465" s="32">
        <f t="shared" ca="1" si="190"/>
        <v>2.2608114038370687E-2</v>
      </c>
    </row>
    <row r="466" spans="1:15" hidden="1" outlineLevel="1" x14ac:dyDescent="0.4">
      <c r="A466" s="6"/>
      <c r="B466" s="69"/>
      <c r="C466" s="66"/>
      <c r="D466" s="32">
        <f t="shared" ref="D466:O466" ca="1" si="191">D248</f>
        <v>6.2899629906567776E-3</v>
      </c>
      <c r="E466" s="32">
        <f t="shared" ca="1" si="191"/>
        <v>6.1488032638965535E-3</v>
      </c>
      <c r="F466" s="32">
        <f t="shared" ca="1" si="191"/>
        <v>6.0123515740078933E-3</v>
      </c>
      <c r="G466" s="32">
        <f t="shared" ca="1" si="191"/>
        <v>5.8026608296032267E-3</v>
      </c>
      <c r="H466" s="32">
        <f t="shared" ca="1" si="191"/>
        <v>5.5098147130623748E-3</v>
      </c>
      <c r="I466" s="32">
        <f t="shared" ca="1" si="191"/>
        <v>5.3272975032804164E-3</v>
      </c>
      <c r="J466" s="32">
        <f t="shared" ca="1" si="191"/>
        <v>5.2121576386609005E-3</v>
      </c>
      <c r="K466" s="32">
        <f t="shared" ca="1" si="191"/>
        <v>5.2025859866784993E-3</v>
      </c>
      <c r="L466" s="32">
        <f t="shared" ca="1" si="191"/>
        <v>5.3594519350712603E-3</v>
      </c>
      <c r="M466" s="32">
        <f t="shared" ca="1" si="191"/>
        <v>5.6733346230733112E-3</v>
      </c>
      <c r="N466" s="32">
        <f t="shared" ca="1" si="191"/>
        <v>5.9943475814568494E-3</v>
      </c>
      <c r="O466" s="32">
        <f t="shared" ca="1" si="191"/>
        <v>6.21723136055194E-3</v>
      </c>
    </row>
    <row r="467" spans="1:15" hidden="1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hidden="1" outlineLevel="1" x14ac:dyDescent="0.4">
      <c r="B468" s="69"/>
      <c r="C468" s="67"/>
      <c r="D468" s="32">
        <f t="shared" ref="D468:O468" ca="1" si="193">D252</f>
        <v>0.2443517130926639</v>
      </c>
      <c r="E468" s="32">
        <f t="shared" ca="1" si="193"/>
        <v>8.9670353428500507E-2</v>
      </c>
      <c r="F468" s="32">
        <f t="shared" ca="1" si="193"/>
        <v>2.4659347192837647E-2</v>
      </c>
      <c r="G468" s="32">
        <f t="shared" ca="1" si="193"/>
        <v>0.14188481772127096</v>
      </c>
      <c r="H468" s="32">
        <f t="shared" ca="1" si="193"/>
        <v>5.2067823016980173E-2</v>
      </c>
      <c r="I468" s="32">
        <f t="shared" ca="1" si="193"/>
        <v>1.4318651329669549E-2</v>
      </c>
      <c r="J468" s="32">
        <f t="shared" ca="1" si="193"/>
        <v>0.15598931663814181</v>
      </c>
      <c r="K468" s="32">
        <f t="shared" ca="1" si="193"/>
        <v>5.7243785922253869E-2</v>
      </c>
      <c r="L468" s="32">
        <f t="shared" ca="1" si="193"/>
        <v>1.5742041128619814E-2</v>
      </c>
      <c r="M468" s="32">
        <f t="shared" ca="1" si="193"/>
        <v>0.13902415254792333</v>
      </c>
      <c r="N468" s="32">
        <f t="shared" ca="1" si="193"/>
        <v>5.1018037632265437E-2</v>
      </c>
      <c r="O468" s="32">
        <f t="shared" ca="1" si="193"/>
        <v>1.4029960348872996E-2</v>
      </c>
    </row>
    <row r="469" spans="1:15" hidden="1" outlineLevel="1" x14ac:dyDescent="0.4">
      <c r="B469" s="69"/>
      <c r="C469" s="67"/>
    </row>
    <row r="470" spans="1:15" hidden="1" outlineLevel="1" x14ac:dyDescent="0.4">
      <c r="A470" s="68" t="str">
        <f>A255</f>
        <v>Cooking Com</v>
      </c>
      <c r="B470" s="69">
        <f ca="1">INDIRECT(ADDRESS(MATCH($H$1,ELC_cons!$A$1:$A$33),12,,,"ELC_cons"))</f>
        <v>1.1649027200000002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hidden="1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hidden="1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hidden="1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hidden="1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hidden="1" outlineLevel="1" x14ac:dyDescent="0.4">
      <c r="B475" s="69"/>
      <c r="C475" s="67"/>
    </row>
    <row r="476" spans="1:15" hidden="1" outlineLevel="1" x14ac:dyDescent="0.4">
      <c r="A476" s="68" t="str">
        <f>A280</f>
        <v>Lighting Commercial</v>
      </c>
      <c r="B476" s="70">
        <f ca="1">INDIRECT(ADDRESS(MATCH($H$1,ELC_cons!$A$1:$A$33),13,,,"ELC_cons"))</f>
        <v>22.689156760579152</v>
      </c>
      <c r="C476" s="67"/>
      <c r="D476" s="32">
        <f t="shared" ref="D476:O476" ca="1" si="199">D296</f>
        <v>4.9606890292327788E-2</v>
      </c>
      <c r="E476" s="32">
        <f t="shared" ca="1" si="199"/>
        <v>4.4669722526262404E-2</v>
      </c>
      <c r="F476" s="32">
        <f t="shared" ca="1" si="199"/>
        <v>3.8954841740484455E-2</v>
      </c>
      <c r="G476" s="32">
        <f t="shared" ca="1" si="199"/>
        <v>3.2695736985070535E-2</v>
      </c>
      <c r="H476" s="32">
        <f t="shared" ca="1" si="199"/>
        <v>2.7180855723475072E-2</v>
      </c>
      <c r="I476" s="32">
        <f t="shared" ca="1" si="199"/>
        <v>2.4250214840152707E-2</v>
      </c>
      <c r="J476" s="32">
        <f t="shared" ca="1" si="199"/>
        <v>2.5593636310372432E-2</v>
      </c>
      <c r="K476" s="32">
        <f t="shared" ca="1" si="199"/>
        <v>3.0424824210543936E-2</v>
      </c>
      <c r="L476" s="32">
        <f t="shared" ca="1" si="199"/>
        <v>3.6533047905071135E-2</v>
      </c>
      <c r="M476" s="32">
        <f t="shared" ca="1" si="199"/>
        <v>4.27882470095617E-2</v>
      </c>
      <c r="N476" s="32">
        <f t="shared" ca="1" si="199"/>
        <v>4.8279200486389187E-2</v>
      </c>
      <c r="O476" s="32">
        <f t="shared" ca="1" si="199"/>
        <v>5.1106115303622017E-2</v>
      </c>
    </row>
    <row r="477" spans="1:15" hidden="1" outlineLevel="1" x14ac:dyDescent="0.4">
      <c r="A477" s="35"/>
      <c r="B477" s="70"/>
      <c r="C477" s="66"/>
      <c r="D477" s="32">
        <f t="shared" ref="D477:O477" ca="1" si="200">D297</f>
        <v>5.486476345695239E-2</v>
      </c>
      <c r="E477" s="32">
        <f t="shared" ca="1" si="200"/>
        <v>4.9404301411534457E-2</v>
      </c>
      <c r="F477" s="32">
        <f t="shared" ca="1" si="200"/>
        <v>4.308369593417636E-2</v>
      </c>
      <c r="G477" s="32">
        <f t="shared" ca="1" si="200"/>
        <v>3.6161183762289995E-2</v>
      </c>
      <c r="H477" s="32">
        <f t="shared" ca="1" si="200"/>
        <v>3.0061775915364134E-2</v>
      </c>
      <c r="I477" s="32">
        <f t="shared" ca="1" si="200"/>
        <v>2.6820514108924654E-2</v>
      </c>
      <c r="J477" s="32">
        <f t="shared" ca="1" si="200"/>
        <v>2.8306325873222966E-2</v>
      </c>
      <c r="K477" s="32">
        <f t="shared" ca="1" si="200"/>
        <v>3.3649575163735228E-2</v>
      </c>
      <c r="L477" s="32">
        <f t="shared" ca="1" si="200"/>
        <v>4.0405214272889733E-2</v>
      </c>
      <c r="M477" s="32">
        <f t="shared" ca="1" si="200"/>
        <v>4.732340683085165E-2</v>
      </c>
      <c r="N477" s="32">
        <f t="shared" ca="1" si="200"/>
        <v>5.3396350768356707E-2</v>
      </c>
      <c r="O477" s="32">
        <f t="shared" ca="1" si="200"/>
        <v>5.6522892501701769E-2</v>
      </c>
    </row>
    <row r="478" spans="1:15" hidden="1" outlineLevel="1" x14ac:dyDescent="0.4">
      <c r="A478" s="6"/>
      <c r="B478" s="70"/>
      <c r="C478" s="66"/>
      <c r="D478" s="32">
        <f t="shared" ref="D478:O478" ca="1" si="201">D298</f>
        <v>5.2578731646246036E-3</v>
      </c>
      <c r="E478" s="32">
        <f t="shared" ca="1" si="201"/>
        <v>4.7345788852720524E-3</v>
      </c>
      <c r="F478" s="32">
        <f t="shared" ca="1" si="201"/>
        <v>4.1288541936919006E-3</v>
      </c>
      <c r="G478" s="32">
        <f t="shared" ca="1" si="201"/>
        <v>3.4654467772194577E-3</v>
      </c>
      <c r="H478" s="32">
        <f t="shared" ca="1" si="201"/>
        <v>2.8809201918890627E-3</v>
      </c>
      <c r="I478" s="32">
        <f t="shared" ca="1" si="201"/>
        <v>2.570299268771946E-3</v>
      </c>
      <c r="J478" s="32">
        <f t="shared" ca="1" si="201"/>
        <v>2.7126895628505339E-3</v>
      </c>
      <c r="K478" s="32">
        <f t="shared" ca="1" si="201"/>
        <v>3.2247509531912926E-3</v>
      </c>
      <c r="L478" s="32">
        <f t="shared" ca="1" si="201"/>
        <v>3.8721663678185992E-3</v>
      </c>
      <c r="M478" s="32">
        <f t="shared" ca="1" si="201"/>
        <v>4.5351598212899488E-3</v>
      </c>
      <c r="N478" s="32">
        <f t="shared" ca="1" si="201"/>
        <v>5.117150281967517E-3</v>
      </c>
      <c r="O478" s="32">
        <f t="shared" ca="1" si="201"/>
        <v>5.4167771980797525E-3</v>
      </c>
    </row>
    <row r="479" spans="1:15" hidden="1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hidden="1" outlineLevel="1" x14ac:dyDescent="0.4">
      <c r="B480" s="70"/>
      <c r="C480" s="67"/>
      <c r="D480" s="32">
        <f t="shared" ref="D480:O480" ca="1" si="203">D302</f>
        <v>0.18899974923564905</v>
      </c>
      <c r="E480" s="32">
        <f t="shared" ca="1" si="203"/>
        <v>0.20903198072145518</v>
      </c>
      <c r="F480" s="32">
        <f t="shared" ca="1" si="203"/>
        <v>2.0032231485806115E-2</v>
      </c>
      <c r="G480" s="32">
        <f t="shared" ca="1" si="203"/>
        <v>7.9354013578787838E-2</v>
      </c>
      <c r="H480" s="32">
        <f t="shared" ca="1" si="203"/>
        <v>8.7764807644742301E-2</v>
      </c>
      <c r="I480" s="32">
        <f t="shared" ca="1" si="203"/>
        <v>8.4107940659544703E-3</v>
      </c>
      <c r="J480" s="32">
        <f t="shared" ca="1" si="203"/>
        <v>8.0268675361069075E-2</v>
      </c>
      <c r="K480" s="32">
        <f t="shared" ca="1" si="203"/>
        <v>8.8776415145882859E-2</v>
      </c>
      <c r="L480" s="32">
        <f t="shared" ca="1" si="203"/>
        <v>8.5077397848137733E-3</v>
      </c>
      <c r="M480" s="32">
        <f t="shared" ca="1" si="203"/>
        <v>0.10346089515782741</v>
      </c>
      <c r="N480" s="32">
        <f t="shared" ca="1" si="203"/>
        <v>0.11442679648791973</v>
      </c>
      <c r="O480" s="32">
        <f t="shared" ca="1" si="203"/>
        <v>1.0965901330092306E-2</v>
      </c>
    </row>
    <row r="481" spans="1:15" hidden="1" outlineLevel="1" x14ac:dyDescent="0.4">
      <c r="B481" s="70"/>
      <c r="C481" s="67"/>
    </row>
    <row r="482" spans="1:15" hidden="1" outlineLevel="1" x14ac:dyDescent="0.4">
      <c r="A482" s="68" t="str">
        <f>A305</f>
        <v>Refrigeration Commercial</v>
      </c>
      <c r="B482" s="64">
        <f ca="1">INDIRECT(ADDRESS(MATCH($H$1,ELC_cons!$A$1:$A$33),14,,,"ELC_cons"))</f>
        <v>4.6596108800000007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4.6882874015748026E-2</v>
      </c>
      <c r="I482" s="32">
        <f t="shared" ca="1" si="204"/>
        <v>4.9886811023622045E-2</v>
      </c>
      <c r="J482" s="32">
        <f t="shared" ca="1" si="204"/>
        <v>7.520570866141732E-2</v>
      </c>
      <c r="K482" s="32">
        <f t="shared" ca="1" si="204"/>
        <v>4.6024606299212595E-2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hidden="1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3.4409448818897639E-2</v>
      </c>
      <c r="I483" s="32">
        <f t="shared" ca="1" si="205"/>
        <v>3.661417322834646E-2</v>
      </c>
      <c r="J483" s="32">
        <f t="shared" ca="1" si="205"/>
        <v>5.5196850393700793E-2</v>
      </c>
      <c r="K483" s="32">
        <f t="shared" ca="1" si="205"/>
        <v>3.3779527559055118E-2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hidden="1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4.7312992125984246E-3</v>
      </c>
      <c r="I484" s="32">
        <f t="shared" ca="1" si="206"/>
        <v>5.0344488188976385E-3</v>
      </c>
      <c r="J484" s="32">
        <f t="shared" ca="1" si="206"/>
        <v>7.5895669291338591E-3</v>
      </c>
      <c r="K484" s="32">
        <f t="shared" ca="1" si="206"/>
        <v>4.6446850393700792E-3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hidden="1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hidden="1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0.10819537401574802</v>
      </c>
      <c r="H486" s="32">
        <f t="shared" ca="1" si="208"/>
        <v>7.9409448818897638E-2</v>
      </c>
      <c r="I486" s="32">
        <f t="shared" ca="1" si="208"/>
        <v>1.0918799212598425E-2</v>
      </c>
      <c r="J486" s="32">
        <f t="shared" ca="1" si="208"/>
        <v>0.17111712598425197</v>
      </c>
      <c r="K486" s="32">
        <f t="shared" ca="1" si="208"/>
        <v>0.12559055118110238</v>
      </c>
      <c r="L486" s="32">
        <f t="shared" ca="1" si="208"/>
        <v>1.7268700787401576E-2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hidden="1" outlineLevel="1" x14ac:dyDescent="0.4">
      <c r="B487" s="70"/>
      <c r="C487" s="67"/>
    </row>
    <row r="488" spans="1:15" hidden="1" outlineLevel="1" x14ac:dyDescent="0.4">
      <c r="A488" s="68" t="str">
        <f>A331</f>
        <v>Other electricity Commercial</v>
      </c>
      <c r="B488" s="69">
        <f ca="1">INDIRECT(ADDRESS(MATCH($H$1,ELC_cons!$A$1:$A$33),15,,,"ELC_cons"))</f>
        <v>20.82613705911967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hidden="1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hidden="1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hidden="1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hidden="1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hidden="1" outlineLevel="1" x14ac:dyDescent="0.4">
      <c r="A493" s="5"/>
      <c r="B493" s="71"/>
      <c r="C493" s="67"/>
    </row>
    <row r="494" spans="1:15" hidden="1" outlineLevel="1" x14ac:dyDescent="0.4">
      <c r="A494" s="58" t="str">
        <f>A356</f>
        <v>INDUSTRY General</v>
      </c>
      <c r="B494" s="72">
        <f ca="1">INDIRECT(ADDRESS(MATCH($H$1,ELC_cons!$A$1:$A$33),16,,,"ELC_cons"))</f>
        <v>50.656891999999999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hidden="1" outlineLevel="1" x14ac:dyDescent="0.4">
      <c r="A495" s="73"/>
      <c r="B495" s="72">
        <f ca="1">INDIRECT(ADDRESS(MATCH($H$1,ELC_cons!$A$1:$A$33),17,,,"ELC_cons"))</f>
        <v>104.20945200000001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hidden="1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hidden="1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hidden="1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hidden="1" outlineLevel="1" x14ac:dyDescent="0.4">
      <c r="B499" s="69"/>
    </row>
    <row r="500" spans="1:20" hidden="1" outlineLevel="1" x14ac:dyDescent="0.4">
      <c r="A500" s="58" t="str">
        <f>A381</f>
        <v>Public Lighting</v>
      </c>
      <c r="B500" s="69">
        <f ca="1">INDIRECT(ADDRESS(MATCH($H$1,ELC_cons!$A$1:$A$33),18,,,"ELC_cons"))</f>
        <v>4.9077309814332279</v>
      </c>
      <c r="D500" s="32">
        <f t="shared" ref="D500:O500" ca="1" si="219">D397</f>
        <v>1.0058539967107939E-2</v>
      </c>
      <c r="E500" s="32">
        <f t="shared" ca="1" si="219"/>
        <v>9.0574552587813165E-3</v>
      </c>
      <c r="F500" s="32">
        <f t="shared" ca="1" si="219"/>
        <v>7.8986775879323328E-3</v>
      </c>
      <c r="G500" s="32">
        <f t="shared" ca="1" si="219"/>
        <v>6.6295503564198326E-3</v>
      </c>
      <c r="H500" s="32">
        <f t="shared" ca="1" si="219"/>
        <v>5.5113255844834253E-3</v>
      </c>
      <c r="I500" s="32">
        <f t="shared" ca="1" si="219"/>
        <v>4.917094253302853E-3</v>
      </c>
      <c r="J500" s="32">
        <f t="shared" ca="1" si="219"/>
        <v>5.1894930767575438E-3</v>
      </c>
      <c r="K500" s="32">
        <f t="shared" ca="1" si="219"/>
        <v>6.1690887800181253E-3</v>
      </c>
      <c r="L500" s="32">
        <f t="shared" ca="1" si="219"/>
        <v>7.4076226166964508E-3</v>
      </c>
      <c r="M500" s="32">
        <f t="shared" ca="1" si="219"/>
        <v>8.6759579189894694E-3</v>
      </c>
      <c r="N500" s="32">
        <f t="shared" ca="1" si="219"/>
        <v>9.789330974198731E-3</v>
      </c>
      <c r="O500" s="32">
        <f t="shared" ca="1" si="219"/>
        <v>1.0362530291978658E-2</v>
      </c>
    </row>
    <row r="501" spans="1:20" hidden="1" outlineLevel="1" x14ac:dyDescent="0.4">
      <c r="A501" s="35"/>
      <c r="B501" s="69"/>
      <c r="C501" s="66"/>
      <c r="D501" s="32">
        <f t="shared" ref="D501:O501" ca="1" si="220">D398</f>
        <v>9.8756574222514298E-2</v>
      </c>
      <c r="E501" s="32">
        <f t="shared" ca="1" si="220"/>
        <v>8.8927742540762023E-2</v>
      </c>
      <c r="F501" s="32">
        <f t="shared" ca="1" si="220"/>
        <v>7.7550652681517451E-2</v>
      </c>
      <c r="G501" s="32">
        <f t="shared" ca="1" si="220"/>
        <v>6.5090130772121987E-2</v>
      </c>
      <c r="H501" s="32">
        <f t="shared" ca="1" si="220"/>
        <v>5.4111196647655443E-2</v>
      </c>
      <c r="I501" s="32">
        <f t="shared" ca="1" si="220"/>
        <v>4.8276925396064381E-2</v>
      </c>
      <c r="J501" s="32">
        <f t="shared" ca="1" si="220"/>
        <v>5.0951386571801344E-2</v>
      </c>
      <c r="K501" s="32">
        <f t="shared" ca="1" si="220"/>
        <v>6.0569235294723411E-2</v>
      </c>
      <c r="L501" s="32">
        <f t="shared" ca="1" si="220"/>
        <v>7.272938569120152E-2</v>
      </c>
      <c r="M501" s="32">
        <f t="shared" ca="1" si="220"/>
        <v>8.5182132295532967E-2</v>
      </c>
      <c r="N501" s="32">
        <f t="shared" ca="1" si="220"/>
        <v>9.6113431383042069E-2</v>
      </c>
      <c r="O501" s="32">
        <f t="shared" ca="1" si="220"/>
        <v>0.10174120650306319</v>
      </c>
    </row>
    <row r="502" spans="1:20" hidden="1" outlineLevel="1" x14ac:dyDescent="0.4">
      <c r="A502" s="6"/>
      <c r="B502" s="69"/>
      <c r="C502" s="66"/>
      <c r="D502" s="32">
        <f t="shared" ref="D502:O502" ca="1" si="221">D399</f>
        <v>9.1441272428253995E-4</v>
      </c>
      <c r="E502" s="32">
        <f t="shared" ca="1" si="221"/>
        <v>8.2340502352557432E-4</v>
      </c>
      <c r="F502" s="32">
        <f t="shared" ca="1" si="221"/>
        <v>7.1806159890293938E-4</v>
      </c>
      <c r="G502" s="32">
        <f t="shared" ca="1" si="221"/>
        <v>6.0268639603816663E-4</v>
      </c>
      <c r="H502" s="32">
        <f t="shared" ca="1" si="221"/>
        <v>5.0102959858940228E-4</v>
      </c>
      <c r="I502" s="32">
        <f t="shared" ca="1" si="221"/>
        <v>4.4700856848207759E-4</v>
      </c>
      <c r="J502" s="32">
        <f t="shared" ca="1" si="221"/>
        <v>4.7177209788704945E-4</v>
      </c>
      <c r="K502" s="32">
        <f t="shared" ca="1" si="221"/>
        <v>5.6082625272892053E-4</v>
      </c>
      <c r="L502" s="32">
        <f t="shared" ca="1" si="221"/>
        <v>6.7342023788149552E-4</v>
      </c>
      <c r="M502" s="32">
        <f t="shared" ca="1" si="221"/>
        <v>7.8872344718086088E-4</v>
      </c>
      <c r="N502" s="32">
        <f t="shared" ca="1" si="221"/>
        <v>8.8993917947261187E-4</v>
      </c>
      <c r="O502" s="32">
        <f t="shared" ca="1" si="221"/>
        <v>9.420482083616963E-4</v>
      </c>
    </row>
    <row r="503" spans="1:20" hidden="1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hidden="1" outlineLevel="1" x14ac:dyDescent="0.4">
      <c r="B504" s="69"/>
      <c r="D504" s="32">
        <f t="shared" ref="D504:O504" ca="1" si="223">D403</f>
        <v>3.8322529798933448E-2</v>
      </c>
      <c r="E504" s="32">
        <f t="shared" ca="1" si="223"/>
        <v>0.37625756529861931</v>
      </c>
      <c r="F504" s="32">
        <f t="shared" ca="1" si="223"/>
        <v>3.4838663453575862E-3</v>
      </c>
      <c r="G504" s="32">
        <f t="shared" ca="1" si="223"/>
        <v>1.6090214734869424E-2</v>
      </c>
      <c r="H504" s="32">
        <f t="shared" ca="1" si="223"/>
        <v>0.15797665376053616</v>
      </c>
      <c r="I504" s="32">
        <f t="shared" ca="1" si="223"/>
        <v>1.4627467940790386E-3</v>
      </c>
      <c r="J504" s="32">
        <f t="shared" ca="1" si="223"/>
        <v>1.6275676110078522E-2</v>
      </c>
      <c r="K504" s="32">
        <f t="shared" ca="1" si="223"/>
        <v>0.15979754726258913</v>
      </c>
      <c r="L504" s="32">
        <f t="shared" ca="1" si="223"/>
        <v>1.4796069190980477E-3</v>
      </c>
      <c r="M504" s="32">
        <f t="shared" ca="1" si="223"/>
        <v>2.0978246022785287E-2</v>
      </c>
      <c r="N504" s="32">
        <f t="shared" ca="1" si="223"/>
        <v>0.20596823367825551</v>
      </c>
      <c r="O504" s="32">
        <f t="shared" ca="1" si="223"/>
        <v>1.9071132747986623E-3</v>
      </c>
    </row>
    <row r="505" spans="1:20" s="56" customFormat="1" collapsed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13.960885876957477</v>
      </c>
      <c r="E507" s="171">
        <f t="shared" ca="1" si="225"/>
        <v>13.640167190476998</v>
      </c>
      <c r="F507" s="171">
        <f t="shared" ca="1" si="225"/>
        <v>13.304479860164172</v>
      </c>
      <c r="G507" s="171">
        <f t="shared" ca="1" si="225"/>
        <v>12.857333798147936</v>
      </c>
      <c r="H507" s="171">
        <f t="shared" ca="1" si="225"/>
        <v>12.365790595724782</v>
      </c>
      <c r="I507" s="171">
        <f t="shared" ca="1" si="225"/>
        <v>12.067676678031791</v>
      </c>
      <c r="J507" s="171">
        <f t="shared" ca="1" si="225"/>
        <v>12.142216888854492</v>
      </c>
      <c r="K507" s="171">
        <f t="shared" ca="1" si="225"/>
        <v>12.042322538851989</v>
      </c>
      <c r="L507" s="171">
        <f t="shared" ca="1" si="225"/>
        <v>12.377039556618842</v>
      </c>
      <c r="M507" s="171">
        <f t="shared" ca="1" si="225"/>
        <v>12.961557715051001</v>
      </c>
      <c r="N507" s="171">
        <f t="shared" ca="1" si="225"/>
        <v>13.534670081807405</v>
      </c>
      <c r="O507" s="171">
        <f t="shared" ca="1" si="225"/>
        <v>13.905749374436722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9.5253041717278784</v>
      </c>
      <c r="E508" s="171">
        <f t="shared" ca="1" si="226"/>
        <v>9.1942578600328488</v>
      </c>
      <c r="F508" s="171">
        <f t="shared" ca="1" si="226"/>
        <v>8.8266634506699511</v>
      </c>
      <c r="G508" s="171">
        <f t="shared" ca="1" si="226"/>
        <v>8.38918477402704</v>
      </c>
      <c r="H508" s="171">
        <f t="shared" ca="1" si="226"/>
        <v>7.9697423440967619</v>
      </c>
      <c r="I508" s="171">
        <f t="shared" ca="1" si="226"/>
        <v>7.7303781117174086</v>
      </c>
      <c r="J508" s="171">
        <f t="shared" ca="1" si="226"/>
        <v>7.8520720737378902</v>
      </c>
      <c r="K508" s="171">
        <f t="shared" ca="1" si="226"/>
        <v>7.9516058010103112</v>
      </c>
      <c r="L508" s="171">
        <f t="shared" ca="1" si="226"/>
        <v>8.3263714713320898</v>
      </c>
      <c r="M508" s="171">
        <f t="shared" ca="1" si="226"/>
        <v>8.8239744203820738</v>
      </c>
      <c r="N508" s="171">
        <f t="shared" ca="1" si="226"/>
        <v>9.2871117050425394</v>
      </c>
      <c r="O508" s="171">
        <f t="shared" ca="1" si="226"/>
        <v>9.5589059813228303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1.3860072100683187</v>
      </c>
      <c r="E509" s="171">
        <f t="shared" ca="1" si="227"/>
        <v>1.3531219578187641</v>
      </c>
      <c r="F509" s="171">
        <f t="shared" ca="1" si="227"/>
        <v>1.3186443314754122</v>
      </c>
      <c r="G509" s="171">
        <f t="shared" ca="1" si="227"/>
        <v>1.2728613507542197</v>
      </c>
      <c r="H509" s="171">
        <f t="shared" ca="1" si="227"/>
        <v>1.2226761802360935</v>
      </c>
      <c r="I509" s="171">
        <f t="shared" ca="1" si="227"/>
        <v>1.1922831307403157</v>
      </c>
      <c r="J509" s="171">
        <f t="shared" ca="1" si="227"/>
        <v>1.1999467989438246</v>
      </c>
      <c r="K509" s="171">
        <f t="shared" ca="1" si="227"/>
        <v>1.1903737201762761</v>
      </c>
      <c r="L509" s="171">
        <f t="shared" ca="1" si="227"/>
        <v>1.2247947853225796</v>
      </c>
      <c r="M509" s="171">
        <f t="shared" ca="1" si="227"/>
        <v>1.284440594449983</v>
      </c>
      <c r="N509" s="171">
        <f t="shared" ca="1" si="227"/>
        <v>1.3428549994756387</v>
      </c>
      <c r="O509" s="171">
        <f t="shared" ca="1" si="227"/>
        <v>1.3806006203153616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54.708283049843281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37.097434467652135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5.4306526934039967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32.000768582687677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20.909063489349187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3.1662600838855539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36.219501951286219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23.498367817972458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3.5796296358193205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32.231336571306421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21.930706390125842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3.1920632666679163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11590.606788673702</v>
      </c>
      <c r="E515" s="77">
        <f t="shared" ca="1" si="228"/>
        <v>11324.339718121209</v>
      </c>
      <c r="F515" s="77">
        <f t="shared" ca="1" si="228"/>
        <v>11045.64537996195</v>
      </c>
      <c r="G515" s="77">
        <f t="shared" ca="1" si="228"/>
        <v>10674.415772642535</v>
      </c>
      <c r="H515" s="77">
        <f t="shared" ca="1" si="228"/>
        <v>10266.326771045895</v>
      </c>
      <c r="I515" s="77">
        <f t="shared" ca="1" si="228"/>
        <v>10018.826631823818</v>
      </c>
      <c r="J515" s="77">
        <f t="shared" ca="1" si="228"/>
        <v>10080.711406271888</v>
      </c>
      <c r="K515" s="77">
        <f t="shared" ca="1" si="228"/>
        <v>9997.7771181834669</v>
      </c>
      <c r="L515" s="77">
        <f t="shared" ca="1" si="228"/>
        <v>10275.665883452753</v>
      </c>
      <c r="M515" s="77">
        <f t="shared" ca="1" si="228"/>
        <v>10760.944553799087</v>
      </c>
      <c r="N515" s="77">
        <f t="shared" ca="1" si="228"/>
        <v>11236.753907685683</v>
      </c>
      <c r="O515" s="77">
        <f t="shared" ca="1" si="228"/>
        <v>11544.831361093165</v>
      </c>
      <c r="Q515" s="89">
        <f ca="1">MAX(D515:O517)</f>
        <v>12657.600091948116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7249.0899328218247</v>
      </c>
      <c r="E516" s="77">
        <f t="shared" ca="1" si="229"/>
        <v>6997.1521004816195</v>
      </c>
      <c r="F516" s="77">
        <f t="shared" ca="1" si="229"/>
        <v>6717.3998863546049</v>
      </c>
      <c r="G516" s="77">
        <f t="shared" ca="1" si="229"/>
        <v>6384.4632983463016</v>
      </c>
      <c r="H516" s="77">
        <f t="shared" ca="1" si="229"/>
        <v>6065.2529254922092</v>
      </c>
      <c r="I516" s="77">
        <f t="shared" ca="1" si="229"/>
        <v>5883.0883650817404</v>
      </c>
      <c r="J516" s="77">
        <f t="shared" ca="1" si="229"/>
        <v>5975.701730394132</v>
      </c>
      <c r="K516" s="77">
        <f t="shared" ca="1" si="229"/>
        <v>6051.4503812863859</v>
      </c>
      <c r="L516" s="77">
        <f t="shared" ca="1" si="229"/>
        <v>6336.6601760518188</v>
      </c>
      <c r="M516" s="77">
        <f t="shared" ca="1" si="229"/>
        <v>6715.3534401690058</v>
      </c>
      <c r="N516" s="77">
        <f t="shared" ca="1" si="229"/>
        <v>7067.8171271252195</v>
      </c>
      <c r="O516" s="77">
        <f t="shared" ca="1" si="229"/>
        <v>7274.6620862426407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12657.600091948116</v>
      </c>
      <c r="E517" s="77">
        <f t="shared" ca="1" si="230"/>
        <v>12357.278153596018</v>
      </c>
      <c r="F517" s="77">
        <f t="shared" ca="1" si="230"/>
        <v>12042.413986076823</v>
      </c>
      <c r="G517" s="77">
        <f t="shared" ca="1" si="230"/>
        <v>11624.304573097896</v>
      </c>
      <c r="H517" s="77">
        <f t="shared" ca="1" si="230"/>
        <v>11165.992513571631</v>
      </c>
      <c r="I517" s="77">
        <f t="shared" ca="1" si="230"/>
        <v>10888.430417719777</v>
      </c>
      <c r="J517" s="77">
        <f t="shared" ca="1" si="230"/>
        <v>10958.418255194745</v>
      </c>
      <c r="K517" s="77">
        <f t="shared" ca="1" si="230"/>
        <v>10870.992878322157</v>
      </c>
      <c r="L517" s="77">
        <f t="shared" ca="1" si="230"/>
        <v>11185.340505229036</v>
      </c>
      <c r="M517" s="77">
        <f t="shared" ca="1" si="230"/>
        <v>11730.051090867424</v>
      </c>
      <c r="N517" s="77">
        <f t="shared" ca="1" si="230"/>
        <v>12263.51597694647</v>
      </c>
      <c r="O517" s="77">
        <f t="shared" ca="1" si="230"/>
        <v>12608.224843062661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11512.685826987223</v>
      </c>
      <c r="E522" s="173">
        <f t="shared" ca="1" si="231"/>
        <v>7156.1409081119091</v>
      </c>
      <c r="F522" s="173">
        <f t="shared" ca="1" si="231"/>
        <v>12570.955308805549</v>
      </c>
      <c r="G522" s="173">
        <f t="shared" ca="1" si="231"/>
        <v>10494.808009539445</v>
      </c>
      <c r="H522" s="173">
        <f t="shared" ca="1" si="231"/>
        <v>6285.7934972790963</v>
      </c>
      <c r="I522" s="173">
        <f t="shared" ca="1" si="231"/>
        <v>11422.294674911811</v>
      </c>
      <c r="J522" s="173">
        <f t="shared" ca="1" si="231"/>
        <v>10050.921842403768</v>
      </c>
      <c r="K522" s="173">
        <f t="shared" ca="1" si="231"/>
        <v>5977.4032911000349</v>
      </c>
      <c r="L522" s="173">
        <f t="shared" ca="1" si="231"/>
        <v>10926.830390168865</v>
      </c>
      <c r="M522" s="173">
        <f t="shared" ca="1" si="231"/>
        <v>10570.423905059171</v>
      </c>
      <c r="N522" s="173">
        <f t="shared" ca="1" si="231"/>
        <v>6592.9252014567819</v>
      </c>
      <c r="O522" s="173">
        <f t="shared" ca="1" si="231"/>
        <v>11515.379749884258</v>
      </c>
      <c r="Q522" s="89">
        <f ca="1">MAX(D522:O522)</f>
        <v>12570.955308805549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11.867598887190256</v>
      </c>
      <c r="E527" s="182">
        <f ca="1">INDIRECT(ADDRESS(E524+36,MATCH($H$1,QFR_IER!$G$4:$AJ$4,0)+6,,,"QFR_IER"))*INDIRECT(ADDRESS(MATCH($H$1,ELC_cons!$A$1:$A$33,0),19,,,"ELC_cons"))</f>
        <v>10.219434071516766</v>
      </c>
      <c r="F527" s="182">
        <f ca="1">INDIRECT(ADDRESS(F524+36,MATCH($H$1,QFR_IER!$G$4:$AJ$4,0)+6,,,"QFR_IER"))*INDIRECT(ADDRESS(MATCH($H$1,ELC_cons!$A$1:$A$33,0),19,,,"ELC_cons"))</f>
        <v>1.2745434277404224</v>
      </c>
      <c r="G527" s="182">
        <f ca="1">INDIRECT(ADDRESS(G524+36,MATCH($H$1,QFR_IER!$G$4:$AJ$4,0)+6,,,"QFR_IER"))*INDIRECT(ADDRESS(MATCH($H$1,ELC_cons!$A$1:$A$33,0),19,,,"ELC_cons"))</f>
        <v>6.1062305700690915</v>
      </c>
      <c r="H527" s="182">
        <f ca="1">INDIRECT(ADDRESS(H524+36,MATCH($H$1,QFR_IER!$G$4:$AJ$4,0)+6,,,"QFR_IER"))*INDIRECT(ADDRESS(MATCH($H$1,ELC_cons!$A$1:$A$33,0),19,,,"ELC_cons"))</f>
        <v>5.625967101347837</v>
      </c>
      <c r="I527" s="182">
        <f ca="1">INDIRECT(ADDRESS(I524+36,MATCH($H$1,QFR_IER!$G$4:$AJ$4,0)+6,,,"QFR_IER"))*INDIRECT(ADDRESS(MATCH($H$1,ELC_cons!$A$1:$A$33,0),19,,,"ELC_cons"))</f>
        <v>0.64927617298080487</v>
      </c>
      <c r="J527" s="182">
        <f ca="1">INDIRECT(ADDRESS(J524+36,MATCH($H$1,QFR_IER!$G$4:$AJ$4,0)+6,,,"QFR_IER"))*INDIRECT(ADDRESS(MATCH($H$1,ELC_cons!$A$1:$A$33,0),19,,,"ELC_cons"))</f>
        <v>6.0310425560461205</v>
      </c>
      <c r="K527" s="182">
        <f ca="1">INDIRECT(ADDRESS(K524+36,MATCH($H$1,QFR_IER!$G$4:$AJ$4,0)+6,,,"QFR_IER"))*INDIRECT(ADDRESS(MATCH($H$1,ELC_cons!$A$1:$A$33,0),19,,,"ELC_cons"))</f>
        <v>6.0628109332255828</v>
      </c>
      <c r="L527" s="182">
        <f ca="1">INDIRECT(ADDRESS(L524+36,MATCH($H$1,QFR_IER!$G$4:$AJ$4,0)+6,,,"QFR_IER"))*INDIRECT(ADDRESS(MATCH($H$1,ELC_cons!$A$1:$A$33,0),19,,,"ELC_cons"))</f>
        <v>0.63418948447242673</v>
      </c>
      <c r="M527" s="182">
        <f ca="1">INDIRECT(ADDRESS(M524+36,MATCH($H$1,QFR_IER!$G$4:$AJ$4,0)+6,,,"QFR_IER"))*INDIRECT(ADDRESS(MATCH($H$1,ELC_cons!$A$1:$A$33,0),19,,,"ELC_cons"))</f>
        <v>6.1062515210820463</v>
      </c>
      <c r="N527" s="182">
        <f ca="1">INDIRECT(ADDRESS(N524+36,MATCH($H$1,QFR_IER!$G$4:$AJ$4,0)+6,,,"QFR_IER"))*INDIRECT(ADDRESS(MATCH($H$1,ELC_cons!$A$1:$A$33,0),19,,,"ELC_cons"))</f>
        <v>5.625967101347837</v>
      </c>
      <c r="O527" s="182">
        <f ca="1">INDIRECT(ADDRESS(O524+36,MATCH($H$1,QFR_IER!$G$4:$AJ$4,0)+6,,,"QFR_IER"))*INDIRECT(ADDRESS(MATCH($H$1,ELC_cons!$A$1:$A$33,0),19,,,"ELC_cons"))</f>
        <v>0.64927617298080487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6.5815000642254846</v>
      </c>
      <c r="E528" s="182">
        <f ca="1">INDIRECT(ADDRESS(E524+12,MATCH($H$1,QFR_IER!$G$4:$AJ$4,0)+6,,,"QFR_IER"))*INDIRECT(ADDRESS(MATCH($H$1,ELC_cons!$A$1:$A$33,0),20,,,"ELC_cons"))</f>
        <v>12.790887830424325</v>
      </c>
      <c r="F528" s="182">
        <f ca="1">INDIRECT(ADDRESS(F524+12,MATCH($H$1,QFR_IER!$G$4:$AJ$4,0)+6,,,"QFR_IER"))*INDIRECT(ADDRESS(MATCH($H$1,ELC_cons!$A$1:$A$33,0),20,,,"ELC_cons"))</f>
        <v>1.095385251882468</v>
      </c>
      <c r="G528" s="182">
        <f ca="1">INDIRECT(ADDRESS(G524+12,MATCH($H$1,QFR_IER!$G$4:$AJ$4,0)+6,,,"QFR_IER"))*INDIRECT(ADDRESS(MATCH($H$1,ELC_cons!$A$1:$A$33,0),20,,,"ELC_cons"))</f>
        <v>3.9724782985268532</v>
      </c>
      <c r="H528" s="182">
        <f ca="1">INDIRECT(ADDRESS(H524+12,MATCH($H$1,QFR_IER!$G$4:$AJ$4,0)+6,,,"QFR_IER"))*INDIRECT(ADDRESS(MATCH($H$1,ELC_cons!$A$1:$A$33,0),20,,,"ELC_cons"))</f>
        <v>7.6377183534032138</v>
      </c>
      <c r="I528" s="182">
        <f ca="1">INDIRECT(ADDRESS(I524+12,MATCH($H$1,QFR_IER!$G$4:$AJ$4,0)+6,,,"QFR_IER"))*INDIRECT(ADDRESS(MATCH($H$1,ELC_cons!$A$1:$A$33,0),20,,,"ELC_cons"))</f>
        <v>0.6499452803773772</v>
      </c>
      <c r="J528" s="182">
        <f ca="1">INDIRECT(ADDRESS(J524+12,MATCH($H$1,QFR_IER!$G$4:$AJ$4,0)+6,,,"QFR_IER"))*INDIRECT(ADDRESS(MATCH($H$1,ELC_cons!$A$1:$A$33,0),20,,,"ELC_cons"))</f>
        <v>4.3725710772281356</v>
      </c>
      <c r="K528" s="182">
        <f ca="1">INDIRECT(ADDRESS(K524+12,MATCH($H$1,QFR_IER!$G$4:$AJ$4,0)+6,,,"QFR_IER"))*INDIRECT(ADDRESS(MATCH($H$1,ELC_cons!$A$1:$A$33,0),20,,,"ELC_cons"))</f>
        <v>8.1912634834963978</v>
      </c>
      <c r="L528" s="182">
        <f ca="1">INDIRECT(ADDRESS(L524+12,MATCH($H$1,QFR_IER!$G$4:$AJ$4,0)+6,,,"QFR_IER"))*INDIRECT(ADDRESS(MATCH($H$1,ELC_cons!$A$1:$A$33,0),20,,,"ELC_cons"))</f>
        <v>0.69324442812827936</v>
      </c>
      <c r="M528" s="182">
        <f ca="1">INDIRECT(ADDRESS(M524+12,MATCH($H$1,QFR_IER!$G$4:$AJ$4,0)+6,,,"QFR_IER"))*INDIRECT(ADDRESS(MATCH($H$1,ELC_cons!$A$1:$A$33,0),20,,,"ELC_cons"))</f>
        <v>3.9724782985268532</v>
      </c>
      <c r="N528" s="182">
        <f ca="1">INDIRECT(ADDRESS(N524+12,MATCH($H$1,QFR_IER!$G$4:$AJ$4,0)+6,,,"QFR_IER"))*INDIRECT(ADDRESS(MATCH($H$1,ELC_cons!$A$1:$A$33,0),20,,,"ELC_cons"))</f>
        <v>7.6377183534032138</v>
      </c>
      <c r="O528" s="182">
        <f ca="1">INDIRECT(ADDRESS(O524+12,MATCH($H$1,QFR_IER!$G$4:$AJ$4,0)+6,,,"QFR_IER"))*INDIRECT(ADDRESS(MATCH($H$1,ELC_cons!$A$1:$A$33,0),20,,,"ELC_cons"))</f>
        <v>0.6499452803773772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23.336024438356102</v>
      </c>
      <c r="E529" s="182">
        <f ca="1">INDIRECT(ADDRESS(E524+24,MATCH($H$1,QFR_IER!$G$4:$AJ$4,0)+6,,,"QFR_IER"))*INDIRECT(ADDRESS(MATCH($H$1,ELC_cons!$A$1:$A$33,0),21,,,"ELC_cons"))</f>
        <v>25.45748120547951</v>
      </c>
      <c r="F529" s="182">
        <f ca="1">INDIRECT(ADDRESS(F524+24,MATCH($H$1,QFR_IER!$G$4:$AJ$4,0)+6,,,"QFR_IER"))*INDIRECT(ADDRESS(MATCH($H$1,ELC_cons!$A$1:$A$33,0),21,,,"ELC_cons"))</f>
        <v>2.1214567671232798</v>
      </c>
      <c r="G529" s="182">
        <f ca="1">INDIRECT(ADDRESS(G524+24,MATCH($H$1,QFR_IER!$G$4:$AJ$4,0)+6,,,"QFR_IER"))*INDIRECT(ADDRESS(MATCH($H$1,ELC_cons!$A$1:$A$33,0),21,,,"ELC_cons"))</f>
        <v>14.973949014611843</v>
      </c>
      <c r="H529" s="182">
        <f ca="1">INDIRECT(ADDRESS(H524+24,MATCH($H$1,QFR_IER!$G$4:$AJ$4,0)+6,,,"QFR_IER"))*INDIRECT(ADDRESS(MATCH($H$1,ELC_cons!$A$1:$A$33,0),21,,,"ELC_cons"))</f>
        <v>16.335217106849303</v>
      </c>
      <c r="I529" s="182">
        <f ca="1">INDIRECT(ADDRESS(I524+24,MATCH($H$1,QFR_IER!$G$4:$AJ$4,0)+6,,,"QFR_IER"))*INDIRECT(ADDRESS(MATCH($H$1,ELC_cons!$A$1:$A$33,0),21,,,"ELC_cons"))</f>
        <v>1.3612680922374383</v>
      </c>
      <c r="J529" s="182">
        <f ca="1">INDIRECT(ADDRESS(J524+24,MATCH($H$1,QFR_IER!$G$4:$AJ$4,0)+6,,,"QFR_IER"))*INDIRECT(ADDRESS(MATCH($H$1,ELC_cons!$A$1:$A$33,0),21,,,"ELC_cons"))</f>
        <v>17.696485199086762</v>
      </c>
      <c r="K529" s="182">
        <f ca="1">INDIRECT(ADDRESS(K524+24,MATCH($H$1,QFR_IER!$G$4:$AJ$4,0)+6,,,"QFR_IER"))*INDIRECT(ADDRESS(MATCH($H$1,ELC_cons!$A$1:$A$33,0),21,,,"ELC_cons"))</f>
        <v>19.305256580821798</v>
      </c>
      <c r="L529" s="182">
        <f ca="1">INDIRECT(ADDRESS(L524+24,MATCH($H$1,QFR_IER!$G$4:$AJ$4,0)+6,,,"QFR_IER"))*INDIRECT(ADDRESS(MATCH($H$1,ELC_cons!$A$1:$A$33,0),21,,,"ELC_cons"))</f>
        <v>1.6087713817351623</v>
      </c>
      <c r="M529" s="182">
        <f ca="1">INDIRECT(ADDRESS(M524+24,MATCH($H$1,QFR_IER!$G$4:$AJ$4,0)+6,,,"QFR_IER"))*INDIRECT(ADDRESS(MATCH($H$1,ELC_cons!$A$1:$A$33,0),21,,,"ELC_cons"))</f>
        <v>14.973949014611843</v>
      </c>
      <c r="N529" s="182">
        <f ca="1">INDIRECT(ADDRESS(N524+24,MATCH($H$1,QFR_IER!$G$4:$AJ$4,0)+6,,,"QFR_IER"))*INDIRECT(ADDRESS(MATCH($H$1,ELC_cons!$A$1:$A$33,0),21,,,"ELC_cons"))</f>
        <v>16.335217106849409</v>
      </c>
      <c r="O529" s="182">
        <f ca="1">INDIRECT(ADDRESS(O524+24,MATCH($H$1,QFR_IER!$G$4:$AJ$4,0)+6,,,"QFR_IER"))*INDIRECT(ADDRESS(MATCH($H$1,ELC_cons!$A$1:$A$33,0),21,,,"ELC_cons"))</f>
        <v>1.3612680922374383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8793.1657965008089</v>
      </c>
      <c r="E531" s="173">
        <f ca="1">SUM(E527:E529)/E520/(3.6*8760)*1000000+0.0002</f>
        <v>9349.4992562153948</v>
      </c>
      <c r="F531" s="173">
        <f ca="1">SUM(F527:F529)/F520/(3.6*8760)*1000000+0.0003</f>
        <v>10396.72587117169</v>
      </c>
      <c r="G531" s="173">
        <f ca="1">SUM(G527:G529)/G520/(3.6*8760)*1000000+0.0004</f>
        <v>8216.141644656891</v>
      </c>
      <c r="H531" s="173">
        <f ca="1">SUM(H527:H529)/H520/(3.6*8760)*1000000+0.0005</f>
        <v>8898.1794807600872</v>
      </c>
      <c r="I531" s="173">
        <f ca="1">SUM(I527:I529)/I520/(3.6*8760)*1000000+0.0006</f>
        <v>9597.7262334618335</v>
      </c>
      <c r="J531" s="173">
        <f ca="1">SUM(J527:J529)/J520/(3.6*8760)*1000000+0.0007</f>
        <v>7797.7859237654066</v>
      </c>
      <c r="K531" s="173">
        <f ca="1">SUM(K527:K529)/K520/(3.6*8760)*1000000+0.0008</f>
        <v>8536.664159163558</v>
      </c>
      <c r="L531" s="173">
        <f ca="1">SUM(L527:L529)/L520/(3.6*8760)*1000000+0.0009</f>
        <v>8962.7765237358617</v>
      </c>
      <c r="M531" s="173">
        <f ca="1">SUM(M527:M529)/M520/(3.6*8760)*1000000+0.00013</f>
        <v>8216.1482456436916</v>
      </c>
      <c r="N531" s="173">
        <f ca="1">SUM(N527:N529)/N520/(3.6*8760)*1000000+0.00014</f>
        <v>8898.1791207601182</v>
      </c>
      <c r="O531" s="173">
        <f ca="1">SUM(O527:O529)/O520/(3.6*8760)*1000000+0.00015</f>
        <v>9597.725783461834</v>
      </c>
      <c r="P531" s="6"/>
      <c r="Q531" s="173">
        <f ca="1">MAX(D531:O531)</f>
        <v>10396.72587117169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12657.600091948116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12657.600091948116</v>
      </c>
      <c r="I535" s="5">
        <v>0</v>
      </c>
      <c r="J535" s="77">
        <f ca="1">H535</f>
        <v>12657.600091948116</v>
      </c>
      <c r="K535" s="75" t="str">
        <f>D519</f>
        <v>WD</v>
      </c>
      <c r="L535" s="75">
        <f>D520</f>
        <v>0.15068493150684931</v>
      </c>
      <c r="M535" s="89">
        <f ca="1">D522</f>
        <v>11512.685826987223</v>
      </c>
      <c r="N535" s="5">
        <f t="shared" ref="N535:N546" ca="1" si="235">RANK(M535,$D$522:$O$522)</f>
        <v>3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12570.955308805549</v>
      </c>
      <c r="S535" s="77"/>
      <c r="T535" s="5">
        <v>0</v>
      </c>
      <c r="U535" s="90">
        <f ca="1">R535</f>
        <v>12570.955308805549</v>
      </c>
      <c r="V535" s="75" t="str">
        <f>D525</f>
        <v>WD</v>
      </c>
      <c r="W535" s="75">
        <f>D520</f>
        <v>0.15068493150684931</v>
      </c>
      <c r="X535" s="89">
        <f ca="1">D531</f>
        <v>8793.1657965008089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10396.72587117169</v>
      </c>
      <c r="AD535" s="77"/>
      <c r="AE535" s="5">
        <v>0</v>
      </c>
      <c r="AF535" s="90">
        <f ca="1">AC535</f>
        <v>10396.72587117169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12357.278153596018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12608.224843062661</v>
      </c>
      <c r="I536" s="77">
        <f ca="1">I537</f>
        <v>30.416666666666668</v>
      </c>
      <c r="J536" s="77">
        <f ca="1">J535</f>
        <v>12657.600091948116</v>
      </c>
      <c r="K536" s="75" t="str">
        <f>E519</f>
        <v>WN</v>
      </c>
      <c r="L536" s="75">
        <f>E520</f>
        <v>0.16438356164383561</v>
      </c>
      <c r="M536" s="89">
        <f ca="1">E522</f>
        <v>7156.1409081119091</v>
      </c>
      <c r="N536" s="5">
        <f t="shared" ca="1" si="235"/>
        <v>9</v>
      </c>
      <c r="O536" s="5">
        <v>2</v>
      </c>
      <c r="P536" s="7">
        <f t="shared" ca="1" si="236"/>
        <v>12</v>
      </c>
      <c r="Q536" s="7">
        <f t="shared" ref="Q536:Q546" ca="1" si="243">INDIRECT(ADDRESS(ROW($A$534)+P536,12))*8760+Q535</f>
        <v>197</v>
      </c>
      <c r="R536" s="7">
        <f t="shared" ca="1" si="237"/>
        <v>11515.379749884258</v>
      </c>
      <c r="S536" s="90"/>
      <c r="T536" s="5">
        <f ca="1">Q535</f>
        <v>120</v>
      </c>
      <c r="U536" s="90">
        <f ca="1">R535</f>
        <v>12570.955308805549</v>
      </c>
      <c r="V536" s="75" t="str">
        <f>E525</f>
        <v>WN</v>
      </c>
      <c r="W536" s="75">
        <f>E520</f>
        <v>0.16438356164383561</v>
      </c>
      <c r="X536" s="89">
        <f ca="1">E531</f>
        <v>9349.4992562153948</v>
      </c>
      <c r="Y536" s="5">
        <f t="shared" ca="1" si="238"/>
        <v>4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197</v>
      </c>
      <c r="AC536" s="7">
        <f t="shared" ca="1" si="240"/>
        <v>9597.7262334618335</v>
      </c>
      <c r="AD536" s="90"/>
      <c r="AE536" s="5">
        <f ca="1">AB535</f>
        <v>120</v>
      </c>
      <c r="AF536" s="90">
        <f ca="1">AC535</f>
        <v>10396.72587117169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12042.413986076823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12357.278153596018</v>
      </c>
      <c r="I537" s="77">
        <f ca="1">G535</f>
        <v>30.416666666666668</v>
      </c>
      <c r="J537" s="77">
        <f ca="1">H536</f>
        <v>12608.224843062661</v>
      </c>
      <c r="K537" s="92" t="str">
        <f>F519</f>
        <v>WP</v>
      </c>
      <c r="L537" s="93">
        <f>F520</f>
        <v>1.3698630136986301E-2</v>
      </c>
      <c r="M537" s="89">
        <f ca="1">F522</f>
        <v>12570.955308805549</v>
      </c>
      <c r="N537" s="5">
        <f t="shared" ca="1" si="235"/>
        <v>1</v>
      </c>
      <c r="O537" s="5">
        <v>3</v>
      </c>
      <c r="P537" s="7">
        <f t="shared" ca="1" si="236"/>
        <v>1</v>
      </c>
      <c r="Q537" s="7">
        <f t="shared" ca="1" si="243"/>
        <v>1517</v>
      </c>
      <c r="R537" s="7">
        <f t="shared" ca="1" si="237"/>
        <v>11512.685826987223</v>
      </c>
      <c r="S537" s="90"/>
      <c r="T537" s="5">
        <f ca="1">T536</f>
        <v>120</v>
      </c>
      <c r="U537" s="90">
        <f ca="1">R536</f>
        <v>11515.379749884258</v>
      </c>
      <c r="V537" s="92" t="str">
        <f>F525</f>
        <v>WP</v>
      </c>
      <c r="W537" s="93">
        <f>F520</f>
        <v>1.3698630136986301E-2</v>
      </c>
      <c r="X537" s="89">
        <f ca="1">F531</f>
        <v>10396.72587117169</v>
      </c>
      <c r="Y537" s="5">
        <f t="shared" ca="1" si="238"/>
        <v>1</v>
      </c>
      <c r="Z537" s="5">
        <v>3</v>
      </c>
      <c r="AA537" s="7">
        <f t="shared" ca="1" si="239"/>
        <v>12</v>
      </c>
      <c r="AB537" s="7">
        <f t="shared" ca="1" si="244"/>
        <v>274</v>
      </c>
      <c r="AC537" s="7">
        <f t="shared" ca="1" si="240"/>
        <v>9597.725783461834</v>
      </c>
      <c r="AD537" s="90"/>
      <c r="AE537" s="5">
        <f ca="1">AE536</f>
        <v>120</v>
      </c>
      <c r="AF537" s="90">
        <f ca="1">AC536</f>
        <v>9597.7262334618335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11624.304573097896</v>
      </c>
      <c r="D538" s="5">
        <f t="shared" ca="1" si="232"/>
        <v>7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12263.51597694647</v>
      </c>
      <c r="I538" s="77">
        <f ca="1">I539</f>
        <v>60.833333333333336</v>
      </c>
      <c r="J538" s="77">
        <f ca="1">J537</f>
        <v>12608.224843062661</v>
      </c>
      <c r="K538" s="92" t="str">
        <f>G519</f>
        <v>RD</v>
      </c>
      <c r="L538" s="75">
        <f>G520</f>
        <v>9.6689497716894973E-2</v>
      </c>
      <c r="M538" s="89">
        <f ca="1">G522</f>
        <v>10494.808009539445</v>
      </c>
      <c r="N538" s="5">
        <f t="shared" ca="1" si="235"/>
        <v>7</v>
      </c>
      <c r="O538" s="5">
        <v>4</v>
      </c>
      <c r="P538" s="7">
        <f t="shared" ca="1" si="236"/>
        <v>6</v>
      </c>
      <c r="Q538" s="7">
        <f t="shared" ca="1" si="243"/>
        <v>1594</v>
      </c>
      <c r="R538" s="7">
        <f t="shared" ca="1" si="237"/>
        <v>11422.294674911811</v>
      </c>
      <c r="S538" s="90"/>
      <c r="T538" s="77">
        <f ca="1">Q536</f>
        <v>197</v>
      </c>
      <c r="U538" s="77">
        <f ca="1">R536</f>
        <v>11515.379749884258</v>
      </c>
      <c r="V538" s="92" t="str">
        <f>G525</f>
        <v>RD</v>
      </c>
      <c r="W538" s="75">
        <f>G520</f>
        <v>9.6689497716894973E-2</v>
      </c>
      <c r="X538" s="89">
        <f ca="1">G531</f>
        <v>8216.141644656891</v>
      </c>
      <c r="Y538" s="5">
        <f t="shared" ca="1" si="238"/>
        <v>11</v>
      </c>
      <c r="Z538" s="5">
        <v>4</v>
      </c>
      <c r="AA538" s="7">
        <f t="shared" ca="1" si="239"/>
        <v>2</v>
      </c>
      <c r="AB538" s="7">
        <f t="shared" ca="1" si="244"/>
        <v>1714</v>
      </c>
      <c r="AC538" s="7">
        <f t="shared" ca="1" si="240"/>
        <v>9349.4992562153948</v>
      </c>
      <c r="AD538" s="90"/>
      <c r="AE538" s="77">
        <f ca="1">AB536</f>
        <v>197</v>
      </c>
      <c r="AF538" s="77">
        <f ca="1">AC536</f>
        <v>9597.7262334618335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11165.992513571631</v>
      </c>
      <c r="D539" s="5">
        <f t="shared" ca="1" si="232"/>
        <v>13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12042.413986076823</v>
      </c>
      <c r="I539" s="77">
        <f ca="1">G536</f>
        <v>60.833333333333336</v>
      </c>
      <c r="J539" s="77">
        <f ca="1">H537</f>
        <v>12357.278153596018</v>
      </c>
      <c r="K539" s="92" t="str">
        <f>H519</f>
        <v>RN</v>
      </c>
      <c r="L539" s="75">
        <f>H520</f>
        <v>0.10547945205479452</v>
      </c>
      <c r="M539" s="89">
        <f ca="1">H522</f>
        <v>6285.7934972790963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10926.830390168865</v>
      </c>
      <c r="S539" s="90"/>
      <c r="T539" s="77">
        <f ca="1">T538</f>
        <v>197</v>
      </c>
      <c r="U539" s="77">
        <f ca="1">R537</f>
        <v>11512.685826987223</v>
      </c>
      <c r="V539" s="92" t="str">
        <f>H525</f>
        <v>RN</v>
      </c>
      <c r="W539" s="75">
        <f>H520</f>
        <v>0.10547945205479452</v>
      </c>
      <c r="X539" s="89">
        <f ca="1">H531</f>
        <v>8898.1794807600872</v>
      </c>
      <c r="Y539" s="5">
        <f t="shared" ca="1" si="238"/>
        <v>6</v>
      </c>
      <c r="Z539" s="5">
        <v>5</v>
      </c>
      <c r="AA539" s="7">
        <f t="shared" ca="1" si="239"/>
        <v>9</v>
      </c>
      <c r="AB539" s="7">
        <f t="shared" ca="1" si="244"/>
        <v>1805</v>
      </c>
      <c r="AC539" s="7">
        <f t="shared" ca="1" si="240"/>
        <v>8962.7765237358617</v>
      </c>
      <c r="AD539" s="90"/>
      <c r="AE539" s="77">
        <f ca="1">AE538</f>
        <v>197</v>
      </c>
      <c r="AF539" s="77">
        <f ca="1">AC537</f>
        <v>9597.725783461834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10888.430417719777</v>
      </c>
      <c r="D540" s="5">
        <f t="shared" ca="1" si="232"/>
        <v>16</v>
      </c>
      <c r="E540" s="5">
        <v>6</v>
      </c>
      <c r="F540" s="5">
        <f t="shared" ca="1" si="233"/>
        <v>10</v>
      </c>
      <c r="G540" s="77">
        <f t="shared" ca="1" si="242"/>
        <v>182.5</v>
      </c>
      <c r="H540" s="77">
        <f t="shared" ca="1" si="234"/>
        <v>11730.051090867424</v>
      </c>
      <c r="I540" s="77">
        <f ca="1">I541</f>
        <v>91.25</v>
      </c>
      <c r="J540" s="77">
        <f ca="1">J539</f>
        <v>12357.278153596018</v>
      </c>
      <c r="K540" s="92" t="str">
        <f>I519</f>
        <v>RP</v>
      </c>
      <c r="L540" s="75">
        <f>I520</f>
        <v>8.7899543378995425E-3</v>
      </c>
      <c r="M540" s="89">
        <f ca="1">I522</f>
        <v>11422.294674911811</v>
      </c>
      <c r="N540" s="5">
        <f t="shared" ca="1" si="235"/>
        <v>4</v>
      </c>
      <c r="O540" s="5">
        <v>6</v>
      </c>
      <c r="P540" s="7">
        <f t="shared" ca="1" si="236"/>
        <v>10</v>
      </c>
      <c r="Q540" s="7">
        <f t="shared" ca="1" si="243"/>
        <v>2532</v>
      </c>
      <c r="R540" s="7">
        <f t="shared" ca="1" si="237"/>
        <v>10570.423905059171</v>
      </c>
      <c r="S540" s="90"/>
      <c r="T540" s="77">
        <f ca="1">Q537</f>
        <v>1517</v>
      </c>
      <c r="U540" s="77">
        <f ca="1">R537</f>
        <v>11512.685826987223</v>
      </c>
      <c r="V540" s="92" t="str">
        <f>I525</f>
        <v>RP</v>
      </c>
      <c r="W540" s="75">
        <f>I520</f>
        <v>8.7899543378995425E-3</v>
      </c>
      <c r="X540" s="89">
        <f ca="1">I531</f>
        <v>9597.7262334618335</v>
      </c>
      <c r="Y540" s="5">
        <f t="shared" ca="1" si="238"/>
        <v>2</v>
      </c>
      <c r="Z540" s="5">
        <v>6</v>
      </c>
      <c r="AA540" s="7">
        <f t="shared" ca="1" si="239"/>
        <v>5</v>
      </c>
      <c r="AB540" s="7">
        <f t="shared" ca="1" si="244"/>
        <v>2729</v>
      </c>
      <c r="AC540" s="7">
        <f t="shared" ca="1" si="240"/>
        <v>8898.1794807600872</v>
      </c>
      <c r="AD540" s="90"/>
      <c r="AE540" s="77">
        <f ca="1">AB537</f>
        <v>274</v>
      </c>
      <c r="AF540" s="77">
        <f ca="1">AC537</f>
        <v>9597.725783461834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10958.418255194745</v>
      </c>
      <c r="D541" s="5">
        <f t="shared" ca="1" si="232"/>
        <v>15</v>
      </c>
      <c r="E541" s="5">
        <v>7</v>
      </c>
      <c r="F541" s="5">
        <f t="shared" ca="1" si="233"/>
        <v>4</v>
      </c>
      <c r="G541" s="77">
        <f t="shared" ca="1" si="242"/>
        <v>212.91666666666666</v>
      </c>
      <c r="H541" s="77">
        <f t="shared" ca="1" si="234"/>
        <v>11624.304573097896</v>
      </c>
      <c r="I541" s="77">
        <f ca="1">G537</f>
        <v>91.25</v>
      </c>
      <c r="J541" s="77">
        <f ca="1">H538</f>
        <v>12263.51597694647</v>
      </c>
      <c r="K541" s="92" t="str">
        <f>J519</f>
        <v>SD</v>
      </c>
      <c r="L541" s="75">
        <f>J520</f>
        <v>0.11426940639269406</v>
      </c>
      <c r="M541" s="89">
        <f ca="1">J522</f>
        <v>10050.921842403768</v>
      </c>
      <c r="N541" s="5">
        <f t="shared" ca="1" si="235"/>
        <v>8</v>
      </c>
      <c r="O541" s="5">
        <v>7</v>
      </c>
      <c r="P541" s="7">
        <f t="shared" ca="1" si="236"/>
        <v>4</v>
      </c>
      <c r="Q541" s="7">
        <f t="shared" ca="1" si="243"/>
        <v>3379</v>
      </c>
      <c r="R541" s="7">
        <f t="shared" ca="1" si="237"/>
        <v>10494.808009539445</v>
      </c>
      <c r="S541" s="90"/>
      <c r="T541" s="77">
        <f ca="1">T540</f>
        <v>1517</v>
      </c>
      <c r="U541" s="77">
        <f ca="1">R538</f>
        <v>11422.294674911811</v>
      </c>
      <c r="V541" s="92" t="str">
        <f>J525</f>
        <v>SD</v>
      </c>
      <c r="W541" s="75">
        <f>J520</f>
        <v>0.11426940639269406</v>
      </c>
      <c r="X541" s="89">
        <f ca="1">J531</f>
        <v>7797.7859237654066</v>
      </c>
      <c r="Y541" s="5">
        <f t="shared" ca="1" si="238"/>
        <v>12</v>
      </c>
      <c r="Z541" s="5">
        <v>7</v>
      </c>
      <c r="AA541" s="7">
        <f t="shared" ca="1" si="239"/>
        <v>11</v>
      </c>
      <c r="AB541" s="7">
        <f t="shared" ca="1" si="244"/>
        <v>3653</v>
      </c>
      <c r="AC541" s="7">
        <f t="shared" ca="1" si="240"/>
        <v>8898.1791207601182</v>
      </c>
      <c r="AD541" s="90"/>
      <c r="AE541" s="77">
        <f ca="1">AE540</f>
        <v>274</v>
      </c>
      <c r="AF541" s="77">
        <f ca="1">AC538</f>
        <v>9349.4992562153948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10870.992878322157</v>
      </c>
      <c r="D542" s="5">
        <f t="shared" ca="1" si="232"/>
        <v>17</v>
      </c>
      <c r="E542" s="5">
        <v>8</v>
      </c>
      <c r="F542" s="5">
        <f t="shared" ca="1" si="233"/>
        <v>13</v>
      </c>
      <c r="G542" s="77">
        <f t="shared" ca="1" si="242"/>
        <v>547.5</v>
      </c>
      <c r="H542" s="77">
        <f t="shared" ca="1" si="234"/>
        <v>11590.606788673702</v>
      </c>
      <c r="I542" s="77">
        <f ca="1">I543</f>
        <v>121.66666666666667</v>
      </c>
      <c r="J542" s="77">
        <f ca="1">J541</f>
        <v>12263.51597694647</v>
      </c>
      <c r="K542" s="92" t="str">
        <f>K519</f>
        <v>SN</v>
      </c>
      <c r="L542" s="75">
        <f>K520</f>
        <v>0.12465753424657534</v>
      </c>
      <c r="M542" s="89">
        <f ca="1">K522</f>
        <v>5977.4032911000349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10050.921842403768</v>
      </c>
      <c r="S542" s="90"/>
      <c r="T542" s="77">
        <f ca="1">Q538</f>
        <v>1594</v>
      </c>
      <c r="U542" s="77">
        <f ca="1">R538</f>
        <v>11422.294674911811</v>
      </c>
      <c r="V542" s="92" t="str">
        <f>K525</f>
        <v>SN</v>
      </c>
      <c r="W542" s="75">
        <f>K520</f>
        <v>0.12465753424657534</v>
      </c>
      <c r="X542" s="89">
        <f ca="1">K531</f>
        <v>8536.664159163558</v>
      </c>
      <c r="Y542" s="5">
        <f t="shared" ca="1" si="238"/>
        <v>9</v>
      </c>
      <c r="Z542" s="5">
        <v>8</v>
      </c>
      <c r="AA542" s="7">
        <f t="shared" ca="1" si="239"/>
        <v>1</v>
      </c>
      <c r="AB542" s="7">
        <f t="shared" ca="1" si="244"/>
        <v>4973</v>
      </c>
      <c r="AC542" s="7">
        <f t="shared" ca="1" si="240"/>
        <v>8793.1657965008089</v>
      </c>
      <c r="AD542" s="90"/>
      <c r="AE542" s="77">
        <f ca="1">AB538</f>
        <v>1714</v>
      </c>
      <c r="AF542" s="77">
        <f ca="1">AC538</f>
        <v>9349.4992562153948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11185.340505229036</v>
      </c>
      <c r="D543" s="5">
        <f t="shared" ca="1" si="232"/>
        <v>12</v>
      </c>
      <c r="E543" s="5">
        <v>9</v>
      </c>
      <c r="F543" s="5">
        <f t="shared" ca="1" si="233"/>
        <v>24</v>
      </c>
      <c r="G543" s="77">
        <f t="shared" ca="1" si="242"/>
        <v>882.08333333333337</v>
      </c>
      <c r="H543" s="77">
        <f t="shared" ca="1" si="234"/>
        <v>11544.831361093165</v>
      </c>
      <c r="I543" s="77">
        <f ca="1">G538</f>
        <v>121.66666666666667</v>
      </c>
      <c r="J543" s="77">
        <f ca="1">H539</f>
        <v>12042.413986076823</v>
      </c>
      <c r="K543" s="92" t="str">
        <f>L519</f>
        <v>SP</v>
      </c>
      <c r="L543" s="75">
        <f>L520</f>
        <v>1.0388127853881279E-2</v>
      </c>
      <c r="M543" s="89">
        <f ca="1">L522</f>
        <v>10926.830390168865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7156.1409081119091</v>
      </c>
      <c r="S543" s="90"/>
      <c r="T543" s="77">
        <f ca="1">T542</f>
        <v>1594</v>
      </c>
      <c r="U543" s="77">
        <f ca="1">R539</f>
        <v>10926.830390168865</v>
      </c>
      <c r="V543" s="92" t="str">
        <f>L525</f>
        <v>SP</v>
      </c>
      <c r="W543" s="75">
        <f>L520</f>
        <v>1.0388127853881279E-2</v>
      </c>
      <c r="X543" s="89">
        <f ca="1">L531</f>
        <v>8962.7765237358617</v>
      </c>
      <c r="Y543" s="5">
        <f t="shared" ca="1" si="238"/>
        <v>5</v>
      </c>
      <c r="Z543" s="5">
        <v>9</v>
      </c>
      <c r="AA543" s="7">
        <f t="shared" ca="1" si="239"/>
        <v>8</v>
      </c>
      <c r="AB543" s="7">
        <f t="shared" ca="1" si="244"/>
        <v>6065</v>
      </c>
      <c r="AC543" s="7">
        <f t="shared" ca="1" si="240"/>
        <v>8536.664159163558</v>
      </c>
      <c r="AD543" s="90"/>
      <c r="AE543" s="77">
        <f ca="1">AE542</f>
        <v>1714</v>
      </c>
      <c r="AF543" s="77">
        <f ca="1">AC539</f>
        <v>8962.7765237358617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11730.051090867424</v>
      </c>
      <c r="D544" s="5">
        <f t="shared" ca="1" si="232"/>
        <v>6</v>
      </c>
      <c r="E544" s="5">
        <v>10</v>
      </c>
      <c r="F544" s="5">
        <f t="shared" ca="1" si="233"/>
        <v>14</v>
      </c>
      <c r="G544" s="77">
        <f t="shared" ca="1" si="242"/>
        <v>1216.6666666666667</v>
      </c>
      <c r="H544" s="77">
        <f t="shared" ca="1" si="234"/>
        <v>11324.339718121209</v>
      </c>
      <c r="I544" s="77">
        <f ca="1">I545</f>
        <v>152.08333333333334</v>
      </c>
      <c r="J544" s="77">
        <f ca="1">J543</f>
        <v>12042.413986076823</v>
      </c>
      <c r="K544" s="92" t="str">
        <f>M519</f>
        <v>FD</v>
      </c>
      <c r="L544" s="75">
        <f>M520</f>
        <v>9.6689497716894973E-2</v>
      </c>
      <c r="M544" s="89">
        <f ca="1">M522</f>
        <v>10570.423905059171</v>
      </c>
      <c r="N544" s="5">
        <f t="shared" ca="1" si="235"/>
        <v>6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6592.9252014567819</v>
      </c>
      <c r="S544" s="90"/>
      <c r="T544" s="77">
        <f ca="1">Q539</f>
        <v>1685</v>
      </c>
      <c r="U544" s="77">
        <f ca="1">U543</f>
        <v>10926.830390168865</v>
      </c>
      <c r="V544" s="92" t="str">
        <f>M525</f>
        <v>FD</v>
      </c>
      <c r="W544" s="75">
        <f>M520</f>
        <v>9.6689497716894973E-2</v>
      </c>
      <c r="X544" s="89">
        <f ca="1">M531</f>
        <v>8216.1482456436916</v>
      </c>
      <c r="Y544" s="5">
        <f t="shared" ca="1" si="238"/>
        <v>10</v>
      </c>
      <c r="Z544" s="5">
        <v>10</v>
      </c>
      <c r="AA544" s="7">
        <f t="shared" ca="1" si="239"/>
        <v>10</v>
      </c>
      <c r="AB544" s="7">
        <f t="shared" ca="1" si="244"/>
        <v>6912</v>
      </c>
      <c r="AC544" s="7">
        <f t="shared" ca="1" si="240"/>
        <v>8216.1482456436916</v>
      </c>
      <c r="AD544" s="90"/>
      <c r="AE544" s="77">
        <f ca="1">AB539</f>
        <v>1805</v>
      </c>
      <c r="AF544" s="77">
        <f ca="1">AF543</f>
        <v>8962.7765237358617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12263.51597694647</v>
      </c>
      <c r="D545" s="5">
        <f t="shared" ca="1" si="232"/>
        <v>4</v>
      </c>
      <c r="E545" s="5">
        <v>11</v>
      </c>
      <c r="F545" s="5">
        <f t="shared" ca="1" si="233"/>
        <v>23</v>
      </c>
      <c r="G545" s="77">
        <f t="shared" ca="1" si="242"/>
        <v>1551.25</v>
      </c>
      <c r="H545" s="77">
        <f t="shared" ca="1" si="234"/>
        <v>11236.753907685683</v>
      </c>
      <c r="I545" s="77">
        <f ca="1">G539</f>
        <v>152.08333333333334</v>
      </c>
      <c r="J545" s="77">
        <f ca="1">H540</f>
        <v>11730.051090867424</v>
      </c>
      <c r="K545" s="92" t="str">
        <f>N519</f>
        <v>FN</v>
      </c>
      <c r="L545" s="75">
        <f>N520</f>
        <v>0.10547945205479452</v>
      </c>
      <c r="M545" s="89">
        <f ca="1">N522</f>
        <v>6592.9252014567819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6285.7934972790963</v>
      </c>
      <c r="S545" s="90"/>
      <c r="T545" s="77">
        <f ca="1">T544</f>
        <v>1685</v>
      </c>
      <c r="U545" s="77">
        <f ca="1">R540</f>
        <v>10570.423905059171</v>
      </c>
      <c r="V545" s="92" t="str">
        <f>N525</f>
        <v>FN</v>
      </c>
      <c r="W545" s="75">
        <f>N520</f>
        <v>0.10547945205479452</v>
      </c>
      <c r="X545" s="89">
        <f ca="1">N531</f>
        <v>8898.1791207601182</v>
      </c>
      <c r="Y545" s="5">
        <f t="shared" ca="1" si="238"/>
        <v>7</v>
      </c>
      <c r="Z545" s="5">
        <v>11</v>
      </c>
      <c r="AA545" s="7">
        <f t="shared" ca="1" si="239"/>
        <v>4</v>
      </c>
      <c r="AB545" s="7">
        <f t="shared" ca="1" si="244"/>
        <v>7759</v>
      </c>
      <c r="AC545" s="7">
        <f t="shared" ca="1" si="240"/>
        <v>8216.141644656891</v>
      </c>
      <c r="AD545" s="90"/>
      <c r="AE545" s="77">
        <f ca="1">AE544</f>
        <v>1805</v>
      </c>
      <c r="AF545" s="77">
        <f ca="1">AC540</f>
        <v>8898.1794807600872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12608.224843062661</v>
      </c>
      <c r="D546" s="5">
        <f t="shared" ca="1" si="232"/>
        <v>2</v>
      </c>
      <c r="E546" s="5">
        <v>12</v>
      </c>
      <c r="F546" s="5">
        <f t="shared" ca="1" si="233"/>
        <v>9</v>
      </c>
      <c r="G546" s="77">
        <f t="shared" ca="1" si="242"/>
        <v>1581.6666666666667</v>
      </c>
      <c r="H546" s="77">
        <f t="shared" ca="1" si="234"/>
        <v>11185.340505229036</v>
      </c>
      <c r="I546" s="77">
        <f ca="1">I547</f>
        <v>182.5</v>
      </c>
      <c r="J546" s="77">
        <f ca="1">J545</f>
        <v>11730.051090867424</v>
      </c>
      <c r="K546" s="92" t="str">
        <f>O519</f>
        <v>FP</v>
      </c>
      <c r="L546" s="75">
        <f>O520</f>
        <v>8.7899543378995425E-3</v>
      </c>
      <c r="M546" s="89">
        <f ca="1">O522</f>
        <v>11515.379749884258</v>
      </c>
      <c r="N546" s="5">
        <f t="shared" ca="1" si="235"/>
        <v>2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5977.4032911000349</v>
      </c>
      <c r="S546" s="90"/>
      <c r="T546" s="77">
        <f ca="1">Q540</f>
        <v>2532</v>
      </c>
      <c r="U546" s="77">
        <f ca="1">R540</f>
        <v>10570.423905059171</v>
      </c>
      <c r="V546" s="92" t="str">
        <f>O525</f>
        <v>FP</v>
      </c>
      <c r="W546" s="75">
        <f>O520</f>
        <v>8.7899543378995425E-3</v>
      </c>
      <c r="X546" s="89">
        <f ca="1">O531</f>
        <v>9597.725783461834</v>
      </c>
      <c r="Y546" s="5">
        <f t="shared" ca="1" si="238"/>
        <v>3</v>
      </c>
      <c r="Z546" s="5">
        <v>12</v>
      </c>
      <c r="AA546" s="7">
        <f t="shared" ca="1" si="239"/>
        <v>7</v>
      </c>
      <c r="AB546" s="7">
        <f t="shared" ca="1" si="244"/>
        <v>8760</v>
      </c>
      <c r="AC546" s="7">
        <f t="shared" ca="1" si="240"/>
        <v>7797.7859237654066</v>
      </c>
      <c r="AD546" s="90"/>
      <c r="AE546" s="77">
        <f ca="1">AB540</f>
        <v>2729</v>
      </c>
      <c r="AF546" s="77">
        <f ca="1">AC540</f>
        <v>8898.1794807600872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11590.606788673702</v>
      </c>
      <c r="D547" s="5">
        <f t="shared" ca="1" si="232"/>
        <v>8</v>
      </c>
      <c r="E547" s="5">
        <v>13</v>
      </c>
      <c r="F547" s="5">
        <f t="shared" ca="1" si="233"/>
        <v>5</v>
      </c>
      <c r="G547" s="77">
        <f t="shared" ca="1" si="242"/>
        <v>1612.0833333333335</v>
      </c>
      <c r="H547" s="77">
        <f t="shared" ca="1" si="234"/>
        <v>11165.992513571631</v>
      </c>
      <c r="I547" s="77">
        <f ca="1">G540</f>
        <v>182.5</v>
      </c>
      <c r="J547" s="77">
        <f ca="1">H541</f>
        <v>11624.304573097896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10494.808009539445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2729</v>
      </c>
      <c r="AF547" s="77">
        <f ca="1">AC541</f>
        <v>8898.1791207601182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11324.339718121209</v>
      </c>
      <c r="D548" s="5">
        <f t="shared" ca="1" si="232"/>
        <v>10</v>
      </c>
      <c r="E548" s="5">
        <v>14</v>
      </c>
      <c r="F548" s="5">
        <f t="shared" ca="1" si="233"/>
        <v>15</v>
      </c>
      <c r="G548" s="77">
        <f t="shared" ca="1" si="242"/>
        <v>1946.666666666667</v>
      </c>
      <c r="H548" s="77">
        <f t="shared" ca="1" si="234"/>
        <v>11045.64537996195</v>
      </c>
      <c r="I548" s="77">
        <f ca="1">I549</f>
        <v>212.91666666666666</v>
      </c>
      <c r="J548" s="77">
        <f ca="1">J547</f>
        <v>11624.304573097896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10494.808009539445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3653</v>
      </c>
      <c r="AF548" s="77">
        <f ca="1">AC541</f>
        <v>8898.1791207601182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11045.64537996195</v>
      </c>
      <c r="D549" s="5">
        <f t="shared" ca="1" si="232"/>
        <v>14</v>
      </c>
      <c r="E549" s="5">
        <v>15</v>
      </c>
      <c r="F549" s="5">
        <f t="shared" ca="1" si="233"/>
        <v>7</v>
      </c>
      <c r="G549" s="77">
        <f t="shared" ca="1" si="242"/>
        <v>1977.0833333333337</v>
      </c>
      <c r="H549" s="77">
        <f t="shared" ca="1" si="234"/>
        <v>10958.418255194745</v>
      </c>
      <c r="I549" s="77">
        <f ca="1">G541</f>
        <v>212.91666666666666</v>
      </c>
      <c r="J549" s="77">
        <f ca="1">H542</f>
        <v>11590.606788673702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10050.921842403768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3653</v>
      </c>
      <c r="AF549" s="77">
        <f ca="1">AC542</f>
        <v>8793.1657965008089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10674.415772642535</v>
      </c>
      <c r="D550" s="5">
        <f t="shared" ca="1" si="232"/>
        <v>19</v>
      </c>
      <c r="E550" s="5">
        <v>16</v>
      </c>
      <c r="F550" s="5">
        <f t="shared" ca="1" si="233"/>
        <v>6</v>
      </c>
      <c r="G550" s="77">
        <f t="shared" ca="1" si="242"/>
        <v>2007.5000000000005</v>
      </c>
      <c r="H550" s="77">
        <f t="shared" ca="1" si="234"/>
        <v>10888.430417719777</v>
      </c>
      <c r="I550" s="77">
        <f ca="1">I551</f>
        <v>547.5</v>
      </c>
      <c r="J550" s="77">
        <f ca="1">J549</f>
        <v>11590.606788673702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10050.921842403768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4973</v>
      </c>
      <c r="AF550" s="77">
        <f ca="1">AC542</f>
        <v>8793.1657965008089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10266.326771045895</v>
      </c>
      <c r="D551" s="5">
        <f t="shared" ca="1" si="232"/>
        <v>21</v>
      </c>
      <c r="E551" s="5">
        <v>17</v>
      </c>
      <c r="F551" s="5">
        <f t="shared" ca="1" si="233"/>
        <v>8</v>
      </c>
      <c r="G551" s="77">
        <f t="shared" ca="1" si="242"/>
        <v>2037.9166666666672</v>
      </c>
      <c r="H551" s="77">
        <f t="shared" ca="1" si="234"/>
        <v>10870.992878322157</v>
      </c>
      <c r="I551" s="77">
        <f ca="1">G542</f>
        <v>547.5</v>
      </c>
      <c r="J551" s="77">
        <f ca="1">H543</f>
        <v>11544.831361093165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7156.1409081119091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4973</v>
      </c>
      <c r="AF551" s="77">
        <f ca="1">AC543</f>
        <v>8536.664159163558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10018.826631823818</v>
      </c>
      <c r="D552" s="5">
        <f t="shared" ca="1" si="232"/>
        <v>23</v>
      </c>
      <c r="E552" s="5">
        <v>18</v>
      </c>
      <c r="F552" s="5">
        <f t="shared" ca="1" si="233"/>
        <v>22</v>
      </c>
      <c r="G552" s="77">
        <f t="shared" ca="1" si="242"/>
        <v>2372.5000000000005</v>
      </c>
      <c r="H552" s="77">
        <f t="shared" ca="1" si="234"/>
        <v>10760.944553799087</v>
      </c>
      <c r="I552" s="77">
        <f ca="1">I553</f>
        <v>882.08333333333337</v>
      </c>
      <c r="J552" s="77">
        <f ca="1">J551</f>
        <v>11544.831361093165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7156.1409081119091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6065</v>
      </c>
      <c r="AF552" s="77">
        <f ca="1">AC543</f>
        <v>8536.664159163558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10080.711406271888</v>
      </c>
      <c r="D553" s="5">
        <f t="shared" ca="1" si="232"/>
        <v>22</v>
      </c>
      <c r="E553" s="5">
        <v>19</v>
      </c>
      <c r="F553" s="5">
        <f t="shared" ca="1" si="233"/>
        <v>16</v>
      </c>
      <c r="G553" s="77">
        <f t="shared" ca="1" si="242"/>
        <v>2707.0833333333339</v>
      </c>
      <c r="H553" s="77">
        <f t="shared" ca="1" si="234"/>
        <v>10674.415772642535</v>
      </c>
      <c r="I553" s="77">
        <f ca="1">G543</f>
        <v>882.08333333333337</v>
      </c>
      <c r="J553" s="77">
        <f ca="1">H544</f>
        <v>11324.339718121209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6592.9252014567819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6065</v>
      </c>
      <c r="AF553" s="77">
        <f ca="1">AC544</f>
        <v>8216.1482456436916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9997.7771181834669</v>
      </c>
      <c r="D554" s="5">
        <f t="shared" ca="1" si="232"/>
        <v>24</v>
      </c>
      <c r="E554" s="5">
        <v>20</v>
      </c>
      <c r="F554" s="5">
        <f t="shared" ca="1" si="233"/>
        <v>21</v>
      </c>
      <c r="G554" s="77">
        <f t="shared" ca="1" si="242"/>
        <v>3041.6666666666674</v>
      </c>
      <c r="H554" s="77">
        <f t="shared" ca="1" si="234"/>
        <v>10275.665883452753</v>
      </c>
      <c r="I554" s="77">
        <f ca="1">I555</f>
        <v>1216.6666666666667</v>
      </c>
      <c r="J554" s="77">
        <f ca="1">J553</f>
        <v>11324.339718121209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6592.9252014567819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6912</v>
      </c>
      <c r="AF554" s="77">
        <f ca="1">AC544</f>
        <v>8216.1482456436916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10275.665883452753</v>
      </c>
      <c r="D555" s="5">
        <f t="shared" ca="1" si="232"/>
        <v>20</v>
      </c>
      <c r="E555" s="5">
        <v>21</v>
      </c>
      <c r="F555" s="5">
        <f t="shared" ca="1" si="233"/>
        <v>17</v>
      </c>
      <c r="G555" s="77">
        <f t="shared" ca="1" si="242"/>
        <v>3376.2500000000009</v>
      </c>
      <c r="H555" s="77">
        <f t="shared" ca="1" si="234"/>
        <v>10266.326771045895</v>
      </c>
      <c r="I555" s="77">
        <f ca="1">G544</f>
        <v>1216.6666666666667</v>
      </c>
      <c r="J555" s="77">
        <f ca="1">H545</f>
        <v>11236.753907685683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6285.7934972790963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6912</v>
      </c>
      <c r="AF555" s="77">
        <f ca="1">AC545</f>
        <v>8216.141644656891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10760.944553799087</v>
      </c>
      <c r="D556" s="5">
        <f t="shared" ca="1" si="232"/>
        <v>18</v>
      </c>
      <c r="E556" s="5">
        <v>22</v>
      </c>
      <c r="F556" s="5">
        <f t="shared" ca="1" si="233"/>
        <v>19</v>
      </c>
      <c r="G556" s="77">
        <f t="shared" ca="1" si="242"/>
        <v>3710.8333333333344</v>
      </c>
      <c r="H556" s="77">
        <f t="shared" ca="1" si="234"/>
        <v>10080.711406271888</v>
      </c>
      <c r="I556" s="77">
        <f ca="1">I557</f>
        <v>1551.25</v>
      </c>
      <c r="J556" s="77">
        <f ca="1">J555</f>
        <v>11236.753907685683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6285.7934972790963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7759</v>
      </c>
      <c r="AF556" s="77">
        <f ca="1">AC545</f>
        <v>8216.141644656891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11236.753907685683</v>
      </c>
      <c r="D557" s="5">
        <f t="shared" ca="1" si="232"/>
        <v>11</v>
      </c>
      <c r="E557" s="5">
        <v>23</v>
      </c>
      <c r="F557" s="5">
        <f t="shared" ca="1" si="233"/>
        <v>18</v>
      </c>
      <c r="G557" s="77">
        <f t="shared" ca="1" si="242"/>
        <v>4045.4166666666679</v>
      </c>
      <c r="H557" s="77">
        <f t="shared" ca="1" si="234"/>
        <v>10018.826631823818</v>
      </c>
      <c r="I557" s="77">
        <f ca="1">G545</f>
        <v>1551.25</v>
      </c>
      <c r="J557" s="77">
        <f ca="1">H546</f>
        <v>11185.340505229036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5977.4032911000349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7759</v>
      </c>
      <c r="AF557" s="77">
        <f ca="1">AC546</f>
        <v>7797.7859237654066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11544.831361093165</v>
      </c>
      <c r="D558" s="5">
        <f t="shared" ca="1" si="232"/>
        <v>9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9997.7771181834669</v>
      </c>
      <c r="I558" s="77">
        <f ca="1">I559</f>
        <v>1581.6666666666667</v>
      </c>
      <c r="J558" s="77">
        <f ca="1">J557</f>
        <v>11185.340505229036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5977.4032911000349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7797.7859237654066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7249.0899328218247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7274.6620862426407</v>
      </c>
      <c r="I559" s="77">
        <f ca="1">G546</f>
        <v>1581.6666666666667</v>
      </c>
      <c r="J559" s="77">
        <f ca="1">H547</f>
        <v>11165.992513571631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6997.1521004816195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7249.0899328218247</v>
      </c>
      <c r="I560" s="77">
        <f ca="1">I561</f>
        <v>1612.0833333333335</v>
      </c>
      <c r="J560" s="77">
        <f ca="1">J559</f>
        <v>11165.992513571631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6717.3998863546049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7067.8171271252195</v>
      </c>
      <c r="I561" s="77">
        <f ca="1">G547</f>
        <v>1612.0833333333335</v>
      </c>
      <c r="J561" s="77">
        <f ca="1">H548</f>
        <v>11045.64537996195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6384.4632983463016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6997.1521004816195</v>
      </c>
      <c r="I562" s="77">
        <f ca="1">I563</f>
        <v>1946.666666666667</v>
      </c>
      <c r="J562" s="77">
        <f ca="1">J561</f>
        <v>11045.64537996195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6065.2529254922092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6717.3998863546049</v>
      </c>
      <c r="I563" s="77">
        <f ca="1">G548</f>
        <v>1946.666666666667</v>
      </c>
      <c r="J563" s="77">
        <f ca="1">H549</f>
        <v>10958.418255194745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5883.0883650817404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6715.3534401690058</v>
      </c>
      <c r="I564" s="77">
        <f ca="1">I565</f>
        <v>1977.0833333333337</v>
      </c>
      <c r="J564" s="77">
        <f ca="1">J563</f>
        <v>10958.418255194745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5975.701730394132</v>
      </c>
      <c r="D565" s="5">
        <f t="shared" ca="1" si="232"/>
        <v>35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6384.4632983463016</v>
      </c>
      <c r="I565" s="77">
        <f ca="1">G549</f>
        <v>1977.0833333333337</v>
      </c>
      <c r="J565" s="77">
        <f ca="1">H550</f>
        <v>10888.430417719777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6051.4503812863859</v>
      </c>
      <c r="D566" s="5">
        <f t="shared" ca="1" si="232"/>
        <v>34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6336.6601760518188</v>
      </c>
      <c r="I566" s="77">
        <f ca="1">I567</f>
        <v>2007.5000000000005</v>
      </c>
      <c r="J566" s="77">
        <f ca="1">J565</f>
        <v>10888.430417719777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6336.6601760518188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7665.0000000000009</v>
      </c>
      <c r="H567" s="77">
        <f t="shared" ca="1" si="234"/>
        <v>6065.2529254922092</v>
      </c>
      <c r="I567" s="77">
        <f ca="1">G550</f>
        <v>2007.5000000000005</v>
      </c>
      <c r="J567" s="77">
        <f ca="1">H551</f>
        <v>10870.992878322157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6715.3534401690058</v>
      </c>
      <c r="D568" s="5">
        <f t="shared" ca="1" si="232"/>
        <v>30</v>
      </c>
      <c r="E568" s="5">
        <v>34</v>
      </c>
      <c r="F568" s="5">
        <f t="shared" ca="1" si="233"/>
        <v>32</v>
      </c>
      <c r="G568" s="77">
        <f t="shared" ca="1" si="242"/>
        <v>8030.0000000000009</v>
      </c>
      <c r="H568" s="77">
        <f t="shared" ca="1" si="234"/>
        <v>6051.4503812863859</v>
      </c>
      <c r="I568" s="77">
        <f ca="1">I569</f>
        <v>2037.9166666666672</v>
      </c>
      <c r="J568" s="77">
        <f ca="1">J567</f>
        <v>10870.992878322157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7067.8171271252195</v>
      </c>
      <c r="D569" s="5">
        <f t="shared" ca="1" si="232"/>
        <v>27</v>
      </c>
      <c r="E569" s="5">
        <v>35</v>
      </c>
      <c r="F569" s="5">
        <f t="shared" ca="1" si="233"/>
        <v>31</v>
      </c>
      <c r="G569" s="77">
        <f t="shared" ca="1" si="242"/>
        <v>8395</v>
      </c>
      <c r="H569" s="77">
        <f t="shared" ca="1" si="234"/>
        <v>5975.701730394132</v>
      </c>
      <c r="I569" s="77">
        <f ca="1">G551</f>
        <v>2037.9166666666672</v>
      </c>
      <c r="J569" s="77">
        <f ca="1">H552</f>
        <v>10760.944553799087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7274.6620862426407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5883.0883650817404</v>
      </c>
      <c r="I570" s="77">
        <f ca="1">I571</f>
        <v>2372.5000000000005</v>
      </c>
      <c r="J570" s="77">
        <f ca="1">J569</f>
        <v>10760.944553799087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10674.415772642535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10674.415772642535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10275.665883452753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10275.665883452753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10266.326771045895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10266.326771045895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10080.711406271888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10080.711406271888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10018.826631823818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10018.826631823818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9997.7771181834669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9997.7771181834669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7274.6620862426407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7274.6620862426407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7249.0899328218247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7249.0899328218247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7067.8171271252195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7067.8171271252195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6997.1521004816195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6997.1521004816195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6717.3998863546049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6717.3998863546049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6715.3534401690058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6715.3534401690058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6384.4632983463016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6384.4632983463016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6336.6601760518188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6336.6601760518188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6065.2529254922092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6065.2529254922092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6051.4503812863859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6051.4503812863859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5975.701730394132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5975.701730394132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5883.0883650817404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5883.0883650817404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0.11942663703888494</v>
      </c>
      <c r="D609" s="135">
        <f ca="1">B452*M456+B458*M462+B464*M468+B470*M474+B476*M480+B482*M486+B488*M492+$B$500*M504</f>
        <v>6.9560207163524908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8.2824649919297638E-2</v>
      </c>
      <c r="D610" s="135">
        <f ca="1">B452*N456+B458*N462+B464*N468+B470*N474+B476*N480+B482*N486+B488*N492+$B$500*N504</f>
        <v>4.8241329987018799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1.2529457834842541E-2</v>
      </c>
      <c r="D611" s="135">
        <f ca="1">B452*O456+B458*O462+B464*O468+B470*O474+B476*O480+B482*O486+B488*O492+$B$500*O504</f>
        <v>0.72977997559666941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0.11124997421931715</v>
      </c>
      <c r="D612" s="135">
        <f ca="1">B452*G456+B458*G462+B464*G468+B470*G474+B476*G480+B482*G486+B488*G492+$B$500*G504</f>
        <v>6.4797698784006217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6.9071798446330587E-2</v>
      </c>
      <c r="D613" s="135">
        <f ca="1">B452*H456+B458*H462+B464*H468+B470*H474+B476*H480+B482*H486+B488*H492+$B$500*H504</f>
        <v>4.0230962942711139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1.1660769592357274E-2</v>
      </c>
      <c r="D614" s="135">
        <f ca="1">B452*I456+B458*I462+B464*I468+B470*I474+B476*I480+B482*I486+B488*I492+$B$500*I504</f>
        <v>0.67918311077151405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0.12500675738527112</v>
      </c>
      <c r="D615" s="135">
        <f ca="1">B452*J456+B458*J462+B464*J468+B470*J474+B476*J480+B482*J486+B488*J492+$B$500*J504</f>
        <v>7.2810355848241208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7.4740036373394464E-2</v>
      </c>
      <c r="D616" s="135">
        <f ca="1">B452*K456+B458*K462+B464*K468+B470*K474+B476*K480+B482*K486+B488*K492+$B$500*K504</f>
        <v>4.3532435832133078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1.3108809909727395E-2</v>
      </c>
      <c r="D617" s="135">
        <f ca="1">B452*L456+B458*L462+B464*L468+B470*L474+B476*L480+B482*L486+B488*L492+$B$500*L504</f>
        <v>0.76352441599021992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0.20939635052181266</v>
      </c>
      <c r="D618" s="135">
        <f ca="1">B452*D456+B458*D462+B464*D468+B470*D474+B476*D480+B482*D486+B488*D492+$B$500*D504</f>
        <v>12.19631891404665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0.14904709471373576</v>
      </c>
      <c r="D619" s="135">
        <f ca="1">B452*E456+B458*E462+B464*E468+B470*E474+B476*E480+B482*E486+B488*E492+$B$500*E504</f>
        <v>8.681268302006421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2.1937664045028438E-2</v>
      </c>
      <c r="D620" s="135">
        <f ca="1">B452*F456+B458*F462+B464*F468+B470*F474+B476*F480+B482*F486+B488*F492+$B$500*F504</f>
        <v>1.2777622258249917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0.120771634474582</v>
      </c>
      <c r="D621" s="135">
        <f ca="1">$B$494*M498+$B$495*77/365*11/24</f>
        <v>18.703461489982878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7.7791646018046862E-2</v>
      </c>
      <c r="D622" s="135">
        <f ca="1">$B$494*N498+$B$495*77/365*12/24</f>
        <v>12.047307812557078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1.1536797536251867E-2</v>
      </c>
      <c r="D623" s="135">
        <f ca="1">$B$494*O498+$B$495*77/365*1/24</f>
        <v>1.7866616559075343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0.120771634474582</v>
      </c>
      <c r="D624" s="135">
        <f ca="1">$B$494*G498+$B$495*77/365*11/24</f>
        <v>18.703461489982878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7.7791646018046862E-2</v>
      </c>
      <c r="D625" s="135">
        <f ca="1">$B$494*H498+$B$495*77/365*12/24</f>
        <v>12.047307812557078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1.1536797536251867E-2</v>
      </c>
      <c r="D626" s="135">
        <f ca="1">$B$494*I498+$B$495*77/365*1/24</f>
        <v>1.7866616559075343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0.14374301057334923</v>
      </c>
      <c r="D627" s="135">
        <f ca="1">$B$494*J498+$B$495*91/365*11/24</f>
        <v>22.260954523047943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9.2059483444038998E-2</v>
      </c>
      <c r="D628" s="135">
        <f ca="1">$B$494*K498+$B$495*91/365*12/24</f>
        <v>14.25691563150685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1.3736616062034137E-2</v>
      </c>
      <c r="D629" s="135">
        <f ca="1">$B$494*L498+$B$495*91/365*1/24</f>
        <v>2.1273395084589044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0.19053072762527598</v>
      </c>
      <c r="D630" s="135">
        <f ca="1">$B$494*D498+$B$495*120/365*11/24</f>
        <v>29.506797206986299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0.12151693813717843</v>
      </c>
      <c r="D631" s="135">
        <f ca="1">$B$494*E498+$B$495*120/365*12/24</f>
        <v>18.818883943378996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1.8213068100361607E-2</v>
      </c>
      <c r="D632" s="135">
        <f ca="1">$B$494*F498+$B$495*120/365*1/24</f>
        <v>2.8205912697260276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0.10799630025548054</v>
      </c>
      <c r="D633" s="135">
        <f ca="1">B409*M413+B415*M419+B421*M425+B427*M431+B433*M437+B439*M443+B445*M449</f>
        <v>6.5718543649710526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8.3139694549505191E-2</v>
      </c>
      <c r="D634" s="135">
        <f ca="1">B409*N413+B415*N419+B421*N425+B427*N431+B433*N437+B439*N443+B445*N449</f>
        <v>5.059265578866885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1.1102594932588774E-2</v>
      </c>
      <c r="D635" s="135">
        <f ca="1">B409*O413+B415*O419+B421*O425+B427*O431+B433*O437+B439*O443+B445*O449</f>
        <v>0.67562163516371243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0.11203364455599125</v>
      </c>
      <c r="D636" s="135">
        <f ca="1">B409*G413+B415*G419+B421*G425+B427*G431+B433*G437+B439*G443+B445*G449</f>
        <v>6.8175372143041795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7.951443876998289E-2</v>
      </c>
      <c r="D637" s="135">
        <f ca="1">B409*H413+B415*H419+B421*H425+B427*H431+B433*H437+B439*H443+B445*H449</f>
        <v>4.838659382520996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1.1510033348236644E-2</v>
      </c>
      <c r="D638" s="135">
        <f ca="1">B409*I413+B415*I419+B421*I425+B427*I431+B433*I437+B439*I443+B445*I449</f>
        <v>0.70041531720650507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0.10973258595697118</v>
      </c>
      <c r="D639" s="135">
        <f ca="1">B409*J413+B415*J419+B421*J425+B427*J431+B433*J437+B439*J443+B445*J449</f>
        <v>6.6775118434141536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8.0328688785632277E-2</v>
      </c>
      <c r="D640" s="135">
        <f ca="1">B409*K413+B415*K419+B421*K425+B427*K431+B433*K437+B439*K443+B445*K449</f>
        <v>4.888208603252302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1.1318593571898636E-2</v>
      </c>
      <c r="D641" s="135">
        <f ca="1">B409*L413+B415*L419+B421*L425+B427*L431+B433*L437+B439*L443+B445*L449</f>
        <v>0.68876571137019615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0.21371592164346945</v>
      </c>
      <c r="D642" s="135">
        <f ca="1">B409*D413+B415*D419+B421*D425+B427*D431+B433*D437+B439*D443+B445*D449</f>
        <v>13.005166928810331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0.15771362464102126</v>
      </c>
      <c r="D643" s="135">
        <f ca="1">B409*E413+B415*E419+B421*E425+B427*E431+B433*E437+B439*E443+B445*E449</f>
        <v>9.5972822222667151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2.1893878989221915E-2</v>
      </c>
      <c r="D644" s="135">
        <f ca="1">B409*F413+B415*F419+B421*F425+B427*F431+B433*F437+B439*F443+B445*F449</f>
        <v>1.3322991978529777</v>
      </c>
      <c r="P644" s="5"/>
      <c r="Q644" s="6"/>
      <c r="U644" s="5"/>
    </row>
  </sheetData>
  <autoFilter ref="A1:C607" xr:uid="{00000000-0009-0000-0000-000009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BG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546.89099999999996</v>
      </c>
      <c r="E5" s="17">
        <f ca="1">INDIRECT(ADDRESS(MATCH($H$1,HDD!$A$1:$A$34,0),E$4+1,,,"HDD"))</f>
        <v>454.95600000000002</v>
      </c>
      <c r="F5" s="17">
        <f ca="1">INDIRECT(ADDRESS(MATCH($H$1,HDD!$A$1:$A$34,0),F$4+1,,,"HDD"))</f>
        <v>375.91899999999998</v>
      </c>
      <c r="G5" s="17">
        <f ca="1">INDIRECT(ADDRESS(MATCH($H$1,HDD!$A$1:$A$34,0),G$4+1,,,"HDD"))</f>
        <v>202.81700000000001</v>
      </c>
      <c r="H5" s="17">
        <f ca="1">INDIRECT(ADDRESS(MATCH($H$1,HDD!$A$1:$A$34,0),H$4+1,,,"HDD"))</f>
        <v>60.261000000000003</v>
      </c>
      <c r="I5" s="17">
        <f ca="1">INDIRECT(ADDRESS(MATCH($H$1,HDD!$A$1:$A$34,0),I$4+1,,,"HDD"))</f>
        <v>4.4000000000000004</v>
      </c>
      <c r="J5" s="17">
        <f ca="1">INDIRECT(ADDRESS(MATCH($H$1,HDD!$A$1:$A$34,0),J$4+1,,,"HDD"))</f>
        <v>0.41399999999999998</v>
      </c>
      <c r="K5" s="17">
        <f ca="1">INDIRECT(ADDRESS(MATCH($H$1,HDD!$A$1:$A$34,0),K$4+1,,,"HDD"))</f>
        <v>0.98599999999999999</v>
      </c>
      <c r="L5" s="17">
        <f ca="1">INDIRECT(ADDRESS(MATCH($H$1,HDD!$A$1:$A$34,0),L$4+1,,,"HDD"))</f>
        <v>23.254000000000001</v>
      </c>
      <c r="M5" s="17">
        <f ca="1">INDIRECT(ADDRESS(MATCH($H$1,HDD!$A$1:$A$34,0),M$4+1,,,"HDD"))</f>
        <v>160.369</v>
      </c>
      <c r="N5" s="17">
        <f ca="1">INDIRECT(ADDRESS(MATCH($H$1,HDD!$A$1:$A$34,0),N$4+1,,,"HDD"))</f>
        <v>352.488</v>
      </c>
      <c r="O5" s="17">
        <f ca="1">INDIRECT(ADDRESS(MATCH($H$1,HDD!$A$1:$A$34,0),O$4+1,,,"HDD"))</f>
        <v>504.125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0.20354128208181979</v>
      </c>
      <c r="E6" s="23">
        <f t="shared" ca="1" si="0"/>
        <v>0.16932501637587088</v>
      </c>
      <c r="F6" s="22">
        <f t="shared" ca="1" si="0"/>
        <v>0.13990911391651281</v>
      </c>
      <c r="G6" s="22">
        <f t="shared" ca="1" si="0"/>
        <v>7.5484204728160545E-2</v>
      </c>
      <c r="H6" s="22">
        <f t="shared" ca="1" si="0"/>
        <v>2.2427871732269396E-2</v>
      </c>
      <c r="I6" s="22">
        <f t="shared" ca="1" si="0"/>
        <v>1.6375870898588699E-3</v>
      </c>
      <c r="J6" s="22">
        <f t="shared" ca="1" si="0"/>
        <v>1.5408205800035728E-4</v>
      </c>
      <c r="K6" s="22">
        <f t="shared" ca="1" si="0"/>
        <v>3.6696837968201035E-4</v>
      </c>
      <c r="L6" s="22">
        <f t="shared" ca="1" si="0"/>
        <v>8.6546477699041263E-3</v>
      </c>
      <c r="M6" s="22">
        <f t="shared" ca="1" si="0"/>
        <v>5.9685955457631154E-2</v>
      </c>
      <c r="N6" s="22">
        <f t="shared" ca="1" si="0"/>
        <v>0.13118859048413029</v>
      </c>
      <c r="O6" s="22">
        <f t="shared" ca="1" si="0"/>
        <v>0.18762467992615969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9.3426172008413282</v>
      </c>
      <c r="E8" s="114">
        <f ca="1">INDIRECT(ADDRESS(MATCH($H$1,DDuration!$A$1:$A$34,0),E$4+1,,,"DDuration"))</f>
        <v>10.421466583669199</v>
      </c>
      <c r="F8" s="114">
        <f ca="1">INDIRECT(ADDRESS(MATCH($H$1,DDuration!$A$1:$A$34,0),F$4+1,,,"DDuration"))</f>
        <v>11.712251048130302</v>
      </c>
      <c r="G8" s="114">
        <f ca="1">INDIRECT(ADDRESS(MATCH($H$1,DDuration!$A$1:$A$34,0),G$4+1,,,"DDuration"))</f>
        <v>13.133938469144054</v>
      </c>
      <c r="H8" s="114">
        <f ca="1">INDIRECT(ADDRESS(MATCH($H$1,DDuration!$A$1:$A$34,0),H$4+1,,,"DDuration"))</f>
        <v>14.35556439681269</v>
      </c>
      <c r="I8" s="114">
        <f ca="1">INDIRECT(ADDRESS(MATCH($H$1,DDuration!$A$1:$A$34,0),I$4+1,,,"DDuration"))</f>
        <v>14.979140082733549</v>
      </c>
      <c r="J8" s="114">
        <f ca="1">INDIRECT(ADDRESS(MATCH($H$1,DDuration!$A$1:$A$34,0),J$4+1,,,"DDuration"))</f>
        <v>14.696156122270791</v>
      </c>
      <c r="K8" s="114">
        <f ca="1">INDIRECT(ADDRESS(MATCH($H$1,DDuration!$A$1:$A$34,0),K$4+1,,,"DDuration"))</f>
        <v>13.642731715007702</v>
      </c>
      <c r="L8" s="114">
        <f ca="1">INDIRECT(ADDRESS(MATCH($H$1,DDuration!$A$1:$A$34,0),L$4+1,,,"DDuration"))</f>
        <v>12.263809933497546</v>
      </c>
      <c r="M8" s="114">
        <f ca="1">INDIRECT(ADDRESS(MATCH($H$1,DDuration!$A$1:$A$34,0),M$4+1,,,"DDuration"))</f>
        <v>10.843249566308288</v>
      </c>
      <c r="N8" s="114">
        <f ca="1">INDIRECT(ADDRESS(MATCH($H$1,DDuration!$A$1:$A$34,0),N$4+1,,,"DDuration"))</f>
        <v>9.6277022197121269</v>
      </c>
      <c r="O8" s="114">
        <f ca="1">INDIRECT(ADDRESS(MATCH($H$1,DDuration!$A$1:$A$34,0),O$4+1,,,"DDuration"))</f>
        <v>9.0263701212470284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0.14247889745727385</v>
      </c>
      <c r="E12" s="33">
        <f t="shared" ca="1" si="1"/>
        <v>0.11852751146310961</v>
      </c>
      <c r="F12" s="32">
        <f t="shared" ca="1" si="1"/>
        <v>9.7936379741558957E-2</v>
      </c>
      <c r="G12" s="32">
        <f t="shared" ca="1" si="1"/>
        <v>5.283894330971238E-2</v>
      </c>
      <c r="H12" s="32">
        <f t="shared" ca="1" si="1"/>
        <v>1.5699510212588575E-2</v>
      </c>
      <c r="I12" s="32">
        <f t="shared" ca="1" si="1"/>
        <v>1.1463109629012088E-3</v>
      </c>
      <c r="J12" s="32">
        <f t="shared" ca="1" si="1"/>
        <v>1.0785744060025009E-4</v>
      </c>
      <c r="K12" s="32">
        <f t="shared" ca="1" si="1"/>
        <v>2.568778657774072E-4</v>
      </c>
      <c r="L12" s="32">
        <f t="shared" ca="1" si="1"/>
        <v>6.0582534389328879E-3</v>
      </c>
      <c r="M12" s="32">
        <f t="shared" ca="1" si="1"/>
        <v>4.1780168820341808E-2</v>
      </c>
      <c r="N12" s="32">
        <f t="shared" ca="1" si="1"/>
        <v>9.1832013338891197E-2</v>
      </c>
      <c r="O12" s="32">
        <f t="shared" ca="1" si="1"/>
        <v>0.13133727594831177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6.1062384624545947E-2</v>
      </c>
      <c r="E13" s="32">
        <f t="shared" ca="1" si="2"/>
        <v>5.079750491276127E-2</v>
      </c>
      <c r="F13" s="32">
        <f t="shared" ca="1" si="2"/>
        <v>4.1972734174953848E-2</v>
      </c>
      <c r="G13" s="32">
        <f t="shared" ca="1" si="2"/>
        <v>2.2645261418448168E-2</v>
      </c>
      <c r="H13" s="32">
        <f t="shared" ca="1" si="2"/>
        <v>6.7283615196808196E-3</v>
      </c>
      <c r="I13" s="32">
        <f t="shared" ca="1" si="2"/>
        <v>4.9127612695766109E-4</v>
      </c>
      <c r="J13" s="32">
        <f t="shared" ca="1" si="2"/>
        <v>4.6224617400107191E-5</v>
      </c>
      <c r="K13" s="32">
        <f t="shared" ca="1" si="2"/>
        <v>1.1009051390460311E-4</v>
      </c>
      <c r="L13" s="32">
        <f t="shared" ca="1" si="2"/>
        <v>2.5963943309712384E-3</v>
      </c>
      <c r="M13" s="32">
        <f t="shared" ca="1" si="2"/>
        <v>1.790578663728935E-2</v>
      </c>
      <c r="N13" s="32">
        <f t="shared" ca="1" si="2"/>
        <v>3.9356577145239088E-2</v>
      </c>
      <c r="O13" s="32">
        <f t="shared" ca="1" si="2"/>
        <v>5.6287403977847913E-2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0.12941833185702376</v>
      </c>
      <c r="E18" s="33">
        <f t="shared" ca="1" si="3"/>
        <v>0.10766248957899123</v>
      </c>
      <c r="F18" s="33">
        <f t="shared" ca="1" si="3"/>
        <v>8.8958878265249383E-2</v>
      </c>
      <c r="G18" s="33">
        <f t="shared" ca="1" si="3"/>
        <v>4.7995373506322075E-2</v>
      </c>
      <c r="H18" s="33">
        <f t="shared" ca="1" si="3"/>
        <v>1.4260388443101289E-2</v>
      </c>
      <c r="I18" s="33">
        <f t="shared" ca="1" si="3"/>
        <v>1.0412324579685979E-3</v>
      </c>
      <c r="J18" s="33">
        <f t="shared" ca="1" si="3"/>
        <v>9.7970508545227155E-5</v>
      </c>
      <c r="K18" s="33">
        <f t="shared" ca="1" si="3"/>
        <v>2.3333072808114487E-4</v>
      </c>
      <c r="L18" s="33">
        <f t="shared" ca="1" si="3"/>
        <v>5.5029135403640399E-3</v>
      </c>
      <c r="M18" s="33">
        <f t="shared" ca="1" si="3"/>
        <v>3.7950320011810479E-2</v>
      </c>
      <c r="N18" s="33">
        <f t="shared" ca="1" si="3"/>
        <v>8.3414078782826168E-2</v>
      </c>
      <c r="O18" s="33">
        <f t="shared" ca="1" si="3"/>
        <v>0.11929802565304985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6.1062384624545947E-2</v>
      </c>
      <c r="E19" s="33">
        <f t="shared" ca="1" si="4"/>
        <v>5.079750491276127E-2</v>
      </c>
      <c r="F19" s="33">
        <f t="shared" ca="1" si="4"/>
        <v>4.1972734174953848E-2</v>
      </c>
      <c r="G19" s="33">
        <f t="shared" ca="1" si="4"/>
        <v>2.2645261418448168E-2</v>
      </c>
      <c r="H19" s="33">
        <f t="shared" ca="1" si="4"/>
        <v>6.7283615196808196E-3</v>
      </c>
      <c r="I19" s="33">
        <f t="shared" ca="1" si="4"/>
        <v>4.9127612695766109E-4</v>
      </c>
      <c r="J19" s="33">
        <f t="shared" ca="1" si="4"/>
        <v>4.6224617400107191E-5</v>
      </c>
      <c r="K19" s="33">
        <f t="shared" ca="1" si="4"/>
        <v>1.1009051390460311E-4</v>
      </c>
      <c r="L19" s="33">
        <f t="shared" ca="1" si="4"/>
        <v>2.5963943309712384E-3</v>
      </c>
      <c r="M19" s="33">
        <f t="shared" ca="1" si="4"/>
        <v>1.790578663728935E-2</v>
      </c>
      <c r="N19" s="33">
        <f t="shared" ca="1" si="4"/>
        <v>3.9356577145239088E-2</v>
      </c>
      <c r="O19" s="33">
        <f t="shared" ca="1" si="4"/>
        <v>5.6287403977847913E-2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1.3060565600250105E-2</v>
      </c>
      <c r="E20" s="33">
        <f t="shared" ca="1" si="5"/>
        <v>1.0865021884118382E-2</v>
      </c>
      <c r="F20" s="33">
        <f t="shared" ca="1" si="5"/>
        <v>8.9775014763095722E-3</v>
      </c>
      <c r="G20" s="33">
        <f t="shared" ca="1" si="5"/>
        <v>4.843569803390302E-3</v>
      </c>
      <c r="H20" s="33">
        <f t="shared" ca="1" si="5"/>
        <v>1.4391217694872862E-3</v>
      </c>
      <c r="I20" s="33">
        <f t="shared" ca="1" si="5"/>
        <v>1.0507850493261082E-4</v>
      </c>
      <c r="J20" s="33">
        <f t="shared" ca="1" si="5"/>
        <v>9.8869320550229259E-6</v>
      </c>
      <c r="K20" s="33">
        <f t="shared" ca="1" si="5"/>
        <v>2.3547137696262328E-5</v>
      </c>
      <c r="L20" s="33">
        <f t="shared" ca="1" si="5"/>
        <v>5.5533989856884809E-4</v>
      </c>
      <c r="M20" s="33">
        <f t="shared" ca="1" si="5"/>
        <v>3.8298488085313324E-3</v>
      </c>
      <c r="N20" s="33">
        <f t="shared" ca="1" si="5"/>
        <v>8.4179345560650275E-3</v>
      </c>
      <c r="O20" s="33">
        <f t="shared" ca="1" si="5"/>
        <v>1.2039250295261912E-2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0.20354128208181979</v>
      </c>
      <c r="E21" s="33">
        <f t="shared" ca="1" si="6"/>
        <v>0.16932501637587088</v>
      </c>
      <c r="F21" s="33">
        <f t="shared" ca="1" si="6"/>
        <v>0.13990911391651281</v>
      </c>
      <c r="G21" s="33">
        <f t="shared" ca="1" si="6"/>
        <v>7.5484204728160545E-2</v>
      </c>
      <c r="H21" s="33">
        <f t="shared" ca="1" si="6"/>
        <v>2.2427871732269393E-2</v>
      </c>
      <c r="I21" s="33">
        <f t="shared" ca="1" si="6"/>
        <v>1.6375870898588699E-3</v>
      </c>
      <c r="J21" s="33">
        <f t="shared" ca="1" si="6"/>
        <v>1.5408205800035728E-4</v>
      </c>
      <c r="K21" s="33">
        <f t="shared" ca="1" si="6"/>
        <v>3.6696837968201029E-4</v>
      </c>
      <c r="L21" s="33">
        <f t="shared" ca="1" si="6"/>
        <v>8.6546477699041263E-3</v>
      </c>
      <c r="M21" s="33">
        <f t="shared" ca="1" si="6"/>
        <v>5.9685955457631168E-2</v>
      </c>
      <c r="N21" s="33">
        <f t="shared" ca="1" si="6"/>
        <v>0.13118859048413029</v>
      </c>
      <c r="O21" s="33">
        <f t="shared" ca="1" si="6"/>
        <v>0.18762467992615967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0.44256532561310258</v>
      </c>
      <c r="E24" s="32">
        <f ca="1">N19/2+O19+D19+E19+F19/2</f>
        <v>0.20881194917525159</v>
      </c>
      <c r="F24" s="32">
        <f ca="1">N20/2+O20+D20+E20+F20/2</f>
        <v>4.4662555795817696E-2</v>
      </c>
      <c r="G24" s="32">
        <f ca="1">F18/2+G18+H18</f>
        <v>0.10673520108204806</v>
      </c>
      <c r="H24" s="32">
        <f ca="1">F19/2+G19+H19</f>
        <v>5.0359990025605914E-2</v>
      </c>
      <c r="I24" s="32">
        <f ca="1">F20/2+G20+H20</f>
        <v>1.0771442311032374E-2</v>
      </c>
      <c r="J24" s="32">
        <f ca="1">I18+J18+K18</f>
        <v>1.3725336945949701E-3</v>
      </c>
      <c r="K24" s="32">
        <f ca="1">I19+J19+K19</f>
        <v>6.4759125826237133E-4</v>
      </c>
      <c r="L24" s="32">
        <f ca="1">I20+J20+K20</f>
        <v>1.3851257468389607E-4</v>
      </c>
      <c r="M24" s="32">
        <f ca="1">L18+M18+N18/2</f>
        <v>8.5160272943587606E-2</v>
      </c>
      <c r="N24" s="32">
        <f ca="1">L19+M19+N19/2</f>
        <v>4.0180469540880129E-2</v>
      </c>
      <c r="O24" s="32">
        <f ca="1">L20+M20+N20/2</f>
        <v>8.5941559851326933E-3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20.666666666666668</v>
      </c>
      <c r="I30" s="17">
        <f ca="1">INDIRECT(ADDRESS(MATCH($H$1,CDD!$A$1:$A$34,0),I$4+1,,,"cDD"))</f>
        <v>58</v>
      </c>
      <c r="J30" s="17">
        <f ca="1">INDIRECT(ADDRESS(MATCH($H$1,CDD!$A$1:$A$34,0),J$4+1,,,"cDD"))</f>
        <v>83.666666666666671</v>
      </c>
      <c r="K30" s="17">
        <f ca="1">INDIRECT(ADDRESS(MATCH($H$1,CDD!$A$1:$A$34,0),K$4+1,,,"cDD"))</f>
        <v>93.333333333333329</v>
      </c>
      <c r="L30" s="17">
        <f ca="1">INDIRECT(ADDRESS(MATCH($H$1,CDD!$A$1:$A$34,0),L$4+1,,,"cDD"))</f>
        <v>23.666666666666668</v>
      </c>
      <c r="M30" s="17">
        <f ca="1">INDIRECT(ADDRESS(MATCH($H$1,CDD!$A$1:$A$34,0),M$4+1,,,"cDD"))</f>
        <v>3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7.3199527744982285E-2</v>
      </c>
      <c r="I31" s="22">
        <f t="shared" ca="1" si="7"/>
        <v>0.20543093270365995</v>
      </c>
      <c r="J31" s="22">
        <f t="shared" ca="1" si="7"/>
        <v>0.29634002361275086</v>
      </c>
      <c r="K31" s="22">
        <f t="shared" ca="1" si="7"/>
        <v>0.33057851239669417</v>
      </c>
      <c r="L31" s="22">
        <f t="shared" ca="1" si="7"/>
        <v>8.3825265643447458E-2</v>
      </c>
      <c r="M31" s="22">
        <f t="shared" ca="1" si="7"/>
        <v>1.062573789846517E-2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9.3426172008413282</v>
      </c>
      <c r="E33" s="29">
        <f t="shared" ca="1" si="8"/>
        <v>10.421466583669199</v>
      </c>
      <c r="F33" s="29">
        <f t="shared" ca="1" si="8"/>
        <v>11.712251048130302</v>
      </c>
      <c r="G33" s="29">
        <f t="shared" ca="1" si="8"/>
        <v>13.133938469144054</v>
      </c>
      <c r="H33" s="29">
        <f t="shared" ca="1" si="8"/>
        <v>14.35556439681269</v>
      </c>
      <c r="I33" s="29">
        <f t="shared" ca="1" si="8"/>
        <v>14.979140082733549</v>
      </c>
      <c r="J33" s="29">
        <f t="shared" ca="1" si="8"/>
        <v>14.696156122270791</v>
      </c>
      <c r="K33" s="29">
        <f t="shared" ca="1" si="8"/>
        <v>13.642731715007702</v>
      </c>
      <c r="L33" s="29">
        <f t="shared" ca="1" si="8"/>
        <v>12.263809933497546</v>
      </c>
      <c r="M33" s="29">
        <f t="shared" ca="1" si="8"/>
        <v>10.843249566308288</v>
      </c>
      <c r="N33" s="29">
        <f t="shared" ca="1" si="8"/>
        <v>9.6277022197121269</v>
      </c>
      <c r="O33" s="29">
        <f t="shared" ca="1" si="8"/>
        <v>9.0263701212470284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6.5879574970484064E-2</v>
      </c>
      <c r="I37" s="32">
        <f t="shared" ca="1" si="9"/>
        <v>0.18488783943329395</v>
      </c>
      <c r="J37" s="32">
        <f t="shared" ca="1" si="9"/>
        <v>0.2667060212514758</v>
      </c>
      <c r="K37" s="32">
        <f t="shared" ca="1" si="9"/>
        <v>0.29752066115702475</v>
      </c>
      <c r="L37" s="32">
        <f t="shared" ca="1" si="9"/>
        <v>7.5442739079102719E-2</v>
      </c>
      <c r="M37" s="32">
        <f t="shared" ca="1" si="9"/>
        <v>9.563164108618653E-3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7.3199527744982271E-3</v>
      </c>
      <c r="I38" s="32">
        <f t="shared" ca="1" si="10"/>
        <v>2.0543093270365988E-2</v>
      </c>
      <c r="J38" s="32">
        <f t="shared" ca="1" si="10"/>
        <v>2.9634002361275079E-2</v>
      </c>
      <c r="K38" s="32">
        <f t="shared" ca="1" si="10"/>
        <v>3.3057851239669409E-2</v>
      </c>
      <c r="L38" s="32">
        <f t="shared" ca="1" si="10"/>
        <v>8.3825265643447441E-3</v>
      </c>
      <c r="M38" s="32">
        <f t="shared" ca="1" si="10"/>
        <v>1.0625737898465168E-3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5.9840613931523026E-2</v>
      </c>
      <c r="I43" s="33">
        <f t="shared" ca="1" si="11"/>
        <v>0.16793978748524202</v>
      </c>
      <c r="J43" s="33">
        <f t="shared" ca="1" si="11"/>
        <v>0.24225796930342386</v>
      </c>
      <c r="K43" s="33">
        <f t="shared" ca="1" si="11"/>
        <v>0.27024793388429746</v>
      </c>
      <c r="L43" s="33">
        <f t="shared" ca="1" si="11"/>
        <v>6.8527154663518303E-2</v>
      </c>
      <c r="M43" s="33">
        <f t="shared" ca="1" si="11"/>
        <v>8.6865407319952764E-3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7.3199527744982271E-3</v>
      </c>
      <c r="I44" s="33">
        <f t="shared" ca="1" si="12"/>
        <v>2.0543093270365988E-2</v>
      </c>
      <c r="J44" s="33">
        <f t="shared" ca="1" si="12"/>
        <v>2.9634002361275079E-2</v>
      </c>
      <c r="K44" s="33">
        <f t="shared" ca="1" si="12"/>
        <v>3.3057851239669409E-2</v>
      </c>
      <c r="L44" s="33">
        <f t="shared" ca="1" si="12"/>
        <v>8.3825265643447441E-3</v>
      </c>
      <c r="M44" s="33">
        <f t="shared" ca="1" si="12"/>
        <v>1.0625737898465168E-3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6.0389610389610399E-3</v>
      </c>
      <c r="I45" s="33">
        <f t="shared" ca="1" si="13"/>
        <v>1.6948051948051948E-2</v>
      </c>
      <c r="J45" s="33">
        <f t="shared" ca="1" si="13"/>
        <v>2.4448051948051951E-2</v>
      </c>
      <c r="K45" s="33">
        <f t="shared" ca="1" si="13"/>
        <v>2.7272727272727271E-2</v>
      </c>
      <c r="L45" s="33">
        <f t="shared" ca="1" si="13"/>
        <v>6.9155844155844165E-3</v>
      </c>
      <c r="M45" s="33">
        <f t="shared" ca="1" si="13"/>
        <v>8.7662337662337657E-4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7.3199527744982285E-2</v>
      </c>
      <c r="I46" s="32">
        <f t="shared" ca="1" si="14"/>
        <v>0.20543093270365997</v>
      </c>
      <c r="J46" s="32">
        <f t="shared" ca="1" si="14"/>
        <v>0.29634002361275086</v>
      </c>
      <c r="K46" s="32">
        <f t="shared" ca="1" si="14"/>
        <v>0.33057851239669417</v>
      </c>
      <c r="L46" s="32">
        <f t="shared" ca="1" si="14"/>
        <v>8.3825265643447458E-2</v>
      </c>
      <c r="M46" s="32">
        <f t="shared" ca="1" si="14"/>
        <v>1.062573789846517E-2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5.9840613931523026E-2</v>
      </c>
      <c r="H49" s="32">
        <f ca="1">F44/2+G44+H44</f>
        <v>7.3199527744982271E-3</v>
      </c>
      <c r="I49" s="32">
        <f ca="1">F45/2+G45+H45</f>
        <v>6.0389610389610399E-3</v>
      </c>
      <c r="J49" s="32">
        <f ca="1">I43+J43+K43</f>
        <v>0.68044569067296334</v>
      </c>
      <c r="K49" s="32">
        <f ca="1">I44+J44+K44</f>
        <v>8.3234946871310472E-2</v>
      </c>
      <c r="L49" s="32">
        <f ca="1">I45+J45+K45</f>
        <v>6.8668831168831171E-2</v>
      </c>
      <c r="M49" s="32">
        <f ca="1">L43+M43+N43/2</f>
        <v>7.7213695395513579E-2</v>
      </c>
      <c r="N49" s="32">
        <f ca="1">L44+M44+N44/2</f>
        <v>9.4451003541912611E-3</v>
      </c>
      <c r="O49" s="32">
        <f ca="1">L45+M45+N45/2</f>
        <v>7.7922077922077931E-3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546.89099999999996</v>
      </c>
      <c r="E56" s="17">
        <f t="shared" ca="1" si="15"/>
        <v>454.95600000000002</v>
      </c>
      <c r="F56" s="17">
        <f t="shared" ca="1" si="15"/>
        <v>375.91899999999998</v>
      </c>
      <c r="G56" s="17">
        <f t="shared" ca="1" si="15"/>
        <v>202.81700000000001</v>
      </c>
      <c r="H56" s="17">
        <f t="shared" ca="1" si="15"/>
        <v>60.261000000000003</v>
      </c>
      <c r="I56" s="17">
        <f t="shared" ca="1" si="15"/>
        <v>4.4000000000000004</v>
      </c>
      <c r="J56" s="17">
        <f t="shared" ca="1" si="15"/>
        <v>0.41399999999999998</v>
      </c>
      <c r="K56" s="17">
        <f t="shared" ca="1" si="15"/>
        <v>0.98599999999999999</v>
      </c>
      <c r="L56" s="17">
        <f t="shared" ca="1" si="15"/>
        <v>23.254000000000001</v>
      </c>
      <c r="M56" s="17">
        <f t="shared" ca="1" si="15"/>
        <v>160.369</v>
      </c>
      <c r="N56" s="17">
        <f t="shared" ca="1" si="15"/>
        <v>352.488</v>
      </c>
      <c r="O56" s="17">
        <f t="shared" ca="1" si="15"/>
        <v>504.125</v>
      </c>
    </row>
    <row r="57" spans="1:15" x14ac:dyDescent="0.4">
      <c r="D57" s="50">
        <f t="shared" ref="D57:O57" ca="1" si="16">(D55/SUM($D55:$O55)*(1-$B$56)+$B$56*D56/SUM($D56:$O56))</f>
        <v>0.1013645256456063</v>
      </c>
      <c r="E57" s="50">
        <f t="shared" ca="1" si="16"/>
        <v>9.6232085789713956E-2</v>
      </c>
      <c r="F57" s="50">
        <f t="shared" ca="1" si="16"/>
        <v>9.1819700420810252E-2</v>
      </c>
      <c r="G57" s="50">
        <f t="shared" ca="1" si="16"/>
        <v>8.2155964042557414E-2</v>
      </c>
      <c r="H57" s="50">
        <f t="shared" ca="1" si="16"/>
        <v>7.4197514093173739E-2</v>
      </c>
      <c r="I57" s="50">
        <f t="shared" ca="1" si="16"/>
        <v>7.1078971396812157E-2</v>
      </c>
      <c r="J57" s="50">
        <f t="shared" ca="1" si="16"/>
        <v>7.0856445642033389E-2</v>
      </c>
      <c r="K57" s="50">
        <f t="shared" ca="1" si="16"/>
        <v>7.0888378590285628E-2</v>
      </c>
      <c r="L57" s="50">
        <f t="shared" ca="1" si="16"/>
        <v>7.2131530498818944E-2</v>
      </c>
      <c r="M57" s="50">
        <f t="shared" ca="1" si="16"/>
        <v>7.9786226651978001E-2</v>
      </c>
      <c r="N57" s="50">
        <f t="shared" ca="1" si="16"/>
        <v>9.0511621905952869E-2</v>
      </c>
      <c r="O57" s="50">
        <f t="shared" ca="1" si="16"/>
        <v>9.8977035322257281E-2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9.3426172008413282</v>
      </c>
      <c r="E59" s="29">
        <f t="shared" ca="1" si="17"/>
        <v>10.421466583669199</v>
      </c>
      <c r="F59" s="29">
        <f t="shared" ca="1" si="17"/>
        <v>11.712251048130302</v>
      </c>
      <c r="G59" s="29">
        <f t="shared" ca="1" si="17"/>
        <v>13.133938469144054</v>
      </c>
      <c r="H59" s="29">
        <f t="shared" ca="1" si="17"/>
        <v>14.35556439681269</v>
      </c>
      <c r="I59" s="29">
        <f t="shared" ca="1" si="17"/>
        <v>14.979140082733549</v>
      </c>
      <c r="J59" s="29">
        <f t="shared" ca="1" si="17"/>
        <v>14.696156122270791</v>
      </c>
      <c r="K59" s="29">
        <f t="shared" ca="1" si="17"/>
        <v>13.642731715007702</v>
      </c>
      <c r="L59" s="29">
        <f t="shared" ca="1" si="17"/>
        <v>12.263809933497546</v>
      </c>
      <c r="M59" s="29">
        <f t="shared" ca="1" si="17"/>
        <v>10.843249566308288</v>
      </c>
      <c r="N59" s="29">
        <f t="shared" ca="1" si="17"/>
        <v>9.6277022197121269</v>
      </c>
      <c r="O59" s="29">
        <f t="shared" ca="1" si="17"/>
        <v>9.0263701212470284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7.09551679519244E-2</v>
      </c>
      <c r="E63" s="33">
        <f t="shared" ca="1" si="18"/>
        <v>6.7362460052799764E-2</v>
      </c>
      <c r="F63" s="32">
        <f t="shared" ca="1" si="18"/>
        <v>6.4273790294567174E-2</v>
      </c>
      <c r="G63" s="32">
        <f t="shared" ca="1" si="18"/>
        <v>5.7509174829790184E-2</v>
      </c>
      <c r="H63" s="32">
        <f t="shared" ca="1" si="18"/>
        <v>5.1938259865221617E-2</v>
      </c>
      <c r="I63" s="32">
        <f t="shared" ca="1" si="18"/>
        <v>4.9755279977768505E-2</v>
      </c>
      <c r="J63" s="32">
        <f t="shared" ca="1" si="18"/>
        <v>4.9599511949423372E-2</v>
      </c>
      <c r="K63" s="32">
        <f t="shared" ca="1" si="18"/>
        <v>4.9621865013199935E-2</v>
      </c>
      <c r="L63" s="32">
        <f t="shared" ca="1" si="18"/>
        <v>5.0492071349173259E-2</v>
      </c>
      <c r="M63" s="32">
        <f t="shared" ca="1" si="18"/>
        <v>5.5850358656384595E-2</v>
      </c>
      <c r="N63" s="32">
        <f t="shared" ca="1" si="18"/>
        <v>6.3358135334167009E-2</v>
      </c>
      <c r="O63" s="32">
        <f t="shared" ca="1" si="18"/>
        <v>6.9283924725580093E-2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3.0409357693681895E-2</v>
      </c>
      <c r="E64" s="32">
        <f t="shared" ca="1" si="19"/>
        <v>2.8869625736914192E-2</v>
      </c>
      <c r="F64" s="32">
        <f t="shared" ca="1" si="19"/>
        <v>2.7545910126243078E-2</v>
      </c>
      <c r="G64" s="32">
        <f t="shared" ca="1" si="19"/>
        <v>2.4646789212767226E-2</v>
      </c>
      <c r="H64" s="32">
        <f t="shared" ca="1" si="19"/>
        <v>2.2259254227952125E-2</v>
      </c>
      <c r="I64" s="32">
        <f t="shared" ca="1" si="19"/>
        <v>2.1323691419043649E-2</v>
      </c>
      <c r="J64" s="32">
        <f t="shared" ca="1" si="19"/>
        <v>2.125693369261002E-2</v>
      </c>
      <c r="K64" s="32">
        <f t="shared" ca="1" si="19"/>
        <v>2.1266513577085693E-2</v>
      </c>
      <c r="L64" s="32">
        <f t="shared" ca="1" si="19"/>
        <v>2.1639459149645688E-2</v>
      </c>
      <c r="M64" s="32">
        <f t="shared" ca="1" si="19"/>
        <v>2.3935867995593402E-2</v>
      </c>
      <c r="N64" s="32">
        <f t="shared" ca="1" si="19"/>
        <v>2.7153486571785866E-2</v>
      </c>
      <c r="O64" s="32">
        <f t="shared" ca="1" si="19"/>
        <v>2.9693110596677189E-2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6.4450944222997991E-2</v>
      </c>
      <c r="E69" s="33">
        <f t="shared" ca="1" si="20"/>
        <v>6.118756788129312E-2</v>
      </c>
      <c r="F69" s="33">
        <f t="shared" ca="1" si="20"/>
        <v>5.8382026184231849E-2</v>
      </c>
      <c r="G69" s="33">
        <f t="shared" ca="1" si="20"/>
        <v>5.2237500470392752E-2</v>
      </c>
      <c r="H69" s="33">
        <f t="shared" ca="1" si="20"/>
        <v>4.7177252710909633E-2</v>
      </c>
      <c r="I69" s="33">
        <f t="shared" ca="1" si="20"/>
        <v>4.5194379313139722E-2</v>
      </c>
      <c r="J69" s="33">
        <f t="shared" ca="1" si="20"/>
        <v>4.5052890020726231E-2</v>
      </c>
      <c r="K69" s="33">
        <f t="shared" ca="1" si="20"/>
        <v>4.5073194053656604E-2</v>
      </c>
      <c r="L69" s="33">
        <f t="shared" ca="1" si="20"/>
        <v>4.5863631475499045E-2</v>
      </c>
      <c r="M69" s="33">
        <f t="shared" ca="1" si="20"/>
        <v>5.0730742446216004E-2</v>
      </c>
      <c r="N69" s="33">
        <f t="shared" ca="1" si="20"/>
        <v>5.755030626186837E-2</v>
      </c>
      <c r="O69" s="33">
        <f t="shared" ca="1" si="20"/>
        <v>6.2932898292401923E-2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3.0409357693681895E-2</v>
      </c>
      <c r="E70" s="33">
        <f t="shared" ca="1" si="21"/>
        <v>2.8869625736914192E-2</v>
      </c>
      <c r="F70" s="33">
        <f t="shared" ca="1" si="21"/>
        <v>2.7545910126243078E-2</v>
      </c>
      <c r="G70" s="33">
        <f t="shared" ca="1" si="21"/>
        <v>2.4646789212767226E-2</v>
      </c>
      <c r="H70" s="33">
        <f t="shared" ca="1" si="21"/>
        <v>2.2259254227952125E-2</v>
      </c>
      <c r="I70" s="33">
        <f t="shared" ca="1" si="21"/>
        <v>2.1323691419043649E-2</v>
      </c>
      <c r="J70" s="33">
        <f t="shared" ca="1" si="21"/>
        <v>2.125693369261002E-2</v>
      </c>
      <c r="K70" s="33">
        <f t="shared" ca="1" si="21"/>
        <v>2.1266513577085693E-2</v>
      </c>
      <c r="L70" s="33">
        <f t="shared" ca="1" si="21"/>
        <v>2.1639459149645688E-2</v>
      </c>
      <c r="M70" s="33">
        <f t="shared" ca="1" si="21"/>
        <v>2.3935867995593402E-2</v>
      </c>
      <c r="N70" s="33">
        <f t="shared" ca="1" si="21"/>
        <v>2.7153486571785866E-2</v>
      </c>
      <c r="O70" s="33">
        <f t="shared" ca="1" si="21"/>
        <v>2.9693110596677189E-2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6.5042237289264044E-3</v>
      </c>
      <c r="E71" s="33">
        <f t="shared" ca="1" si="22"/>
        <v>6.1748921715066461E-3</v>
      </c>
      <c r="F71" s="33">
        <f t="shared" ca="1" si="22"/>
        <v>5.8917641103353249E-3</v>
      </c>
      <c r="G71" s="33">
        <f t="shared" ca="1" si="22"/>
        <v>5.2716743593974333E-3</v>
      </c>
      <c r="H71" s="33">
        <f t="shared" ca="1" si="22"/>
        <v>4.7610071543119819E-3</v>
      </c>
      <c r="I71" s="33">
        <f t="shared" ca="1" si="22"/>
        <v>4.5609006646287805E-3</v>
      </c>
      <c r="J71" s="33">
        <f t="shared" ca="1" si="22"/>
        <v>4.5466219286971424E-3</v>
      </c>
      <c r="K71" s="33">
        <f t="shared" ca="1" si="22"/>
        <v>4.5486709595433279E-3</v>
      </c>
      <c r="L71" s="33">
        <f t="shared" ca="1" si="22"/>
        <v>4.6284398736742161E-3</v>
      </c>
      <c r="M71" s="33">
        <f t="shared" ca="1" si="22"/>
        <v>5.1196162101685878E-3</v>
      </c>
      <c r="N71" s="33">
        <f t="shared" ca="1" si="22"/>
        <v>5.8078290722986432E-3</v>
      </c>
      <c r="O71" s="33">
        <f t="shared" ca="1" si="22"/>
        <v>6.3510264331781757E-3</v>
      </c>
    </row>
    <row r="72" spans="1:15" x14ac:dyDescent="0.4">
      <c r="D72" s="32">
        <f t="shared" ref="D72:O72" ca="1" si="23">SUM(D69:D71)</f>
        <v>0.10136452564560629</v>
      </c>
      <c r="E72" s="32">
        <f t="shared" ca="1" si="23"/>
        <v>9.6232085789713956E-2</v>
      </c>
      <c r="F72" s="32">
        <f t="shared" ca="1" si="23"/>
        <v>9.1819700420810252E-2</v>
      </c>
      <c r="G72" s="32">
        <f t="shared" ca="1" si="23"/>
        <v>8.2155964042557414E-2</v>
      </c>
      <c r="H72" s="32">
        <f t="shared" ca="1" si="23"/>
        <v>7.4197514093173739E-2</v>
      </c>
      <c r="I72" s="32">
        <f t="shared" ca="1" si="23"/>
        <v>7.1078971396812143E-2</v>
      </c>
      <c r="J72" s="32">
        <f t="shared" ca="1" si="23"/>
        <v>7.0856445642033403E-2</v>
      </c>
      <c r="K72" s="32">
        <f t="shared" ca="1" si="23"/>
        <v>7.0888378590285614E-2</v>
      </c>
      <c r="L72" s="32">
        <f t="shared" ca="1" si="23"/>
        <v>7.2131530498818944E-2</v>
      </c>
      <c r="M72" s="32">
        <f t="shared" ca="1" si="23"/>
        <v>7.9786226651977987E-2</v>
      </c>
      <c r="N72" s="32">
        <f t="shared" ca="1" si="23"/>
        <v>9.0511621905952869E-2</v>
      </c>
      <c r="O72" s="32">
        <f t="shared" ca="1" si="23"/>
        <v>9.8977035322257281E-2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0.24653757661974313</v>
      </c>
      <c r="E75" s="32">
        <f ca="1">N70/2+O70+D70+E70+F70/2</f>
        <v>0.11632179237628774</v>
      </c>
      <c r="F75" s="32">
        <f ca="1">N71/2+O71+D71+E71+F71/2</f>
        <v>2.4879938924928211E-2</v>
      </c>
      <c r="G75" s="32">
        <f ca="1">F69/2+G69+H69</f>
        <v>0.1286057662734183</v>
      </c>
      <c r="H75" s="32">
        <f ca="1">F70/2+G70+H70</f>
        <v>6.0678998503840884E-2</v>
      </c>
      <c r="I75" s="32">
        <f ca="1">F71/2+G71+H71</f>
        <v>1.2978563568877076E-2</v>
      </c>
      <c r="J75" s="32">
        <f ca="1">I69+J69+K69</f>
        <v>0.13532046338752257</v>
      </c>
      <c r="K75" s="32">
        <f ca="1">I70+J70+K70</f>
        <v>6.3847138688739369E-2</v>
      </c>
      <c r="L75" s="32">
        <f ca="1">I71+J71+K71</f>
        <v>1.3656193552869251E-2</v>
      </c>
      <c r="M75" s="32">
        <f ca="1">L69+M69+N69/2</f>
        <v>0.12536952705264923</v>
      </c>
      <c r="N75" s="32">
        <f ca="1">L70+M70+N70/2</f>
        <v>5.915207043113202E-2</v>
      </c>
      <c r="O75" s="32">
        <f ca="1">L71+M71+N71/2</f>
        <v>1.2651970619992126E-2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9.3426172008413282</v>
      </c>
      <c r="E84" s="29">
        <f t="shared" ca="1" si="26"/>
        <v>10.421466583669199</v>
      </c>
      <c r="F84" s="29">
        <f t="shared" ca="1" si="26"/>
        <v>11.712251048130302</v>
      </c>
      <c r="G84" s="29">
        <f t="shared" ca="1" si="26"/>
        <v>13.133938469144054</v>
      </c>
      <c r="H84" s="29">
        <f t="shared" ca="1" si="26"/>
        <v>14.35556439681269</v>
      </c>
      <c r="I84" s="29">
        <f t="shared" ca="1" si="26"/>
        <v>14.979140082733549</v>
      </c>
      <c r="J84" s="29">
        <f t="shared" ca="1" si="26"/>
        <v>14.696156122270791</v>
      </c>
      <c r="K84" s="29">
        <f t="shared" ca="1" si="26"/>
        <v>13.642731715007702</v>
      </c>
      <c r="L84" s="29">
        <f t="shared" ca="1" si="26"/>
        <v>12.263809933497546</v>
      </c>
      <c r="M84" s="29">
        <f t="shared" ca="1" si="26"/>
        <v>10.843249566308288</v>
      </c>
      <c r="N84" s="29">
        <f t="shared" ca="1" si="26"/>
        <v>9.6277022197121269</v>
      </c>
      <c r="O84" s="29">
        <f t="shared" ca="1" si="26"/>
        <v>9.0263701212470284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14.657382799158672</v>
      </c>
      <c r="E106" s="29">
        <f t="shared" ca="1" si="33"/>
        <v>13.578533416330801</v>
      </c>
      <c r="F106" s="29">
        <f t="shared" ca="1" si="33"/>
        <v>12.287748951869698</v>
      </c>
      <c r="G106" s="29">
        <f t="shared" ca="1" si="33"/>
        <v>10.866061530855946</v>
      </c>
      <c r="H106" s="29">
        <f t="shared" ca="1" si="33"/>
        <v>9.6444356031873095</v>
      </c>
      <c r="I106" s="29">
        <f t="shared" ca="1" si="33"/>
        <v>9.020859917266451</v>
      </c>
      <c r="J106" s="29">
        <f t="shared" ca="1" si="33"/>
        <v>9.303843877729209</v>
      </c>
      <c r="K106" s="29">
        <f t="shared" ca="1" si="33"/>
        <v>10.357268284992298</v>
      </c>
      <c r="L106" s="29">
        <f t="shared" ca="1" si="33"/>
        <v>11.736190066502454</v>
      </c>
      <c r="M106" s="29">
        <f t="shared" ca="1" si="33"/>
        <v>13.156750433691712</v>
      </c>
      <c r="N106" s="29">
        <f t="shared" ca="1" si="33"/>
        <v>14.372297780287873</v>
      </c>
      <c r="O106" s="29">
        <f t="shared" ca="1" si="33"/>
        <v>14.973629878752972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0.10181919725243467</v>
      </c>
      <c r="E107" s="29">
        <f t="shared" ca="1" si="34"/>
        <v>9.4324845796858056E-2</v>
      </c>
      <c r="F107" s="29">
        <f t="shared" ca="1" si="34"/>
        <v>8.5358262894698528E-2</v>
      </c>
      <c r="G107" s="29">
        <f t="shared" ca="1" si="34"/>
        <v>7.5482347532795507E-2</v>
      </c>
      <c r="H107" s="29">
        <f t="shared" ca="1" si="34"/>
        <v>6.6996182369317536E-2</v>
      </c>
      <c r="I107" s="29">
        <f t="shared" ca="1" si="34"/>
        <v>6.2664442069115894E-2</v>
      </c>
      <c r="J107" s="29">
        <f t="shared" ca="1" si="34"/>
        <v>6.4630222732993112E-2</v>
      </c>
      <c r="K107" s="29">
        <f t="shared" ca="1" si="34"/>
        <v>7.1947956668399787E-2</v>
      </c>
      <c r="L107" s="29">
        <f t="shared" ca="1" si="34"/>
        <v>8.1526795591493215E-2</v>
      </c>
      <c r="M107" s="29">
        <f t="shared" ca="1" si="34"/>
        <v>9.139488174423642E-2</v>
      </c>
      <c r="N107" s="29">
        <f t="shared" ca="1" si="34"/>
        <v>9.9838821344411993E-2</v>
      </c>
      <c r="O107" s="29">
        <f t="shared" ca="1" si="34"/>
        <v>0.10401604400324524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9.3426172008413282</v>
      </c>
      <c r="E109" s="29">
        <f t="shared" ca="1" si="35"/>
        <v>10.421466583669199</v>
      </c>
      <c r="F109" s="29">
        <f t="shared" ca="1" si="35"/>
        <v>11.712251048130302</v>
      </c>
      <c r="G109" s="29">
        <f t="shared" ca="1" si="35"/>
        <v>13.133938469144054</v>
      </c>
      <c r="H109" s="29">
        <f t="shared" ca="1" si="35"/>
        <v>14.35556439681269</v>
      </c>
      <c r="I109" s="29">
        <f t="shared" ca="1" si="35"/>
        <v>14.979140082733549</v>
      </c>
      <c r="J109" s="29">
        <f t="shared" ca="1" si="35"/>
        <v>14.696156122270791</v>
      </c>
      <c r="K109" s="29">
        <f t="shared" ca="1" si="35"/>
        <v>13.642731715007702</v>
      </c>
      <c r="L109" s="29">
        <f t="shared" ca="1" si="35"/>
        <v>12.263809933497546</v>
      </c>
      <c r="M109" s="29">
        <f t="shared" ca="1" si="35"/>
        <v>10.843249566308288</v>
      </c>
      <c r="N109" s="29">
        <f t="shared" ca="1" si="35"/>
        <v>9.6277022197121269</v>
      </c>
      <c r="O109" s="29">
        <f t="shared" ca="1" si="35"/>
        <v>9.0263701212470284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2.0363839450486934E-2</v>
      </c>
      <c r="E113" s="33">
        <f t="shared" ca="1" si="36"/>
        <v>1.8864969159371612E-2</v>
      </c>
      <c r="F113" s="32">
        <f t="shared" ca="1" si="36"/>
        <v>1.7071652578939705E-2</v>
      </c>
      <c r="G113" s="32">
        <f t="shared" ca="1" si="36"/>
        <v>1.5096469506559101E-2</v>
      </c>
      <c r="H113" s="32">
        <f t="shared" ca="1" si="36"/>
        <v>1.3399236473863508E-2</v>
      </c>
      <c r="I113" s="32">
        <f t="shared" ca="1" si="36"/>
        <v>1.253288841382318E-2</v>
      </c>
      <c r="J113" s="32">
        <f t="shared" ca="1" si="36"/>
        <v>1.2926044546598623E-2</v>
      </c>
      <c r="K113" s="32">
        <f t="shared" ca="1" si="36"/>
        <v>1.4389591333679959E-2</v>
      </c>
      <c r="L113" s="32">
        <f t="shared" ca="1" si="36"/>
        <v>1.6305359118298644E-2</v>
      </c>
      <c r="M113" s="32">
        <f t="shared" ca="1" si="36"/>
        <v>1.8278976348847283E-2</v>
      </c>
      <c r="N113" s="32">
        <f t="shared" ca="1" si="36"/>
        <v>1.9967764268882401E-2</v>
      </c>
      <c r="O113" s="32">
        <f t="shared" ca="1" si="36"/>
        <v>2.0803208800649051E-2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8.1455357801947736E-2</v>
      </c>
      <c r="E114" s="32">
        <f t="shared" ca="1" si="37"/>
        <v>7.5459876637486448E-2</v>
      </c>
      <c r="F114" s="32">
        <f t="shared" ca="1" si="37"/>
        <v>6.8286610315758819E-2</v>
      </c>
      <c r="G114" s="32">
        <f t="shared" ca="1" si="37"/>
        <v>6.0385878026236406E-2</v>
      </c>
      <c r="H114" s="32">
        <f t="shared" ca="1" si="37"/>
        <v>5.359694589545403E-2</v>
      </c>
      <c r="I114" s="32">
        <f t="shared" ca="1" si="37"/>
        <v>5.0131553655292718E-2</v>
      </c>
      <c r="J114" s="32">
        <f t="shared" ca="1" si="37"/>
        <v>5.1704178186394494E-2</v>
      </c>
      <c r="K114" s="32">
        <f t="shared" ca="1" si="37"/>
        <v>5.7558365334719835E-2</v>
      </c>
      <c r="L114" s="32">
        <f t="shared" ca="1" si="37"/>
        <v>6.5221436473194574E-2</v>
      </c>
      <c r="M114" s="32">
        <f t="shared" ca="1" si="37"/>
        <v>7.3115905395389133E-2</v>
      </c>
      <c r="N114" s="32">
        <f t="shared" ca="1" si="37"/>
        <v>7.9871057075529606E-2</v>
      </c>
      <c r="O114" s="32">
        <f t="shared" ca="1" si="37"/>
        <v>8.3212835202596203E-2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1.8497154167525631E-2</v>
      </c>
      <c r="E119" s="33">
        <f t="shared" ca="1" si="38"/>
        <v>1.7135680319762547E-2</v>
      </c>
      <c r="F119" s="33">
        <f t="shared" ca="1" si="38"/>
        <v>1.5506751092536899E-2</v>
      </c>
      <c r="G119" s="33">
        <f t="shared" ca="1" si="38"/>
        <v>1.3712626468457851E-2</v>
      </c>
      <c r="H119" s="33">
        <f t="shared" ca="1" si="38"/>
        <v>1.2170973130426019E-2</v>
      </c>
      <c r="I119" s="33">
        <f t="shared" ca="1" si="38"/>
        <v>1.1384040309222722E-2</v>
      </c>
      <c r="J119" s="33">
        <f t="shared" ca="1" si="38"/>
        <v>1.1741157129827083E-2</v>
      </c>
      <c r="K119" s="33">
        <f t="shared" ca="1" si="38"/>
        <v>1.3070545461425963E-2</v>
      </c>
      <c r="L119" s="33">
        <f t="shared" ca="1" si="38"/>
        <v>1.4810701199121267E-2</v>
      </c>
      <c r="M119" s="33">
        <f t="shared" ca="1" si="38"/>
        <v>1.6603403516869616E-2</v>
      </c>
      <c r="N119" s="33">
        <f t="shared" ca="1" si="38"/>
        <v>1.813738587756818E-2</v>
      </c>
      <c r="O119" s="33">
        <f t="shared" ca="1" si="38"/>
        <v>1.8896247993922886E-2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8.1455357801947736E-2</v>
      </c>
      <c r="E120" s="33">
        <f t="shared" ca="1" si="39"/>
        <v>7.5459876637486448E-2</v>
      </c>
      <c r="F120" s="33">
        <f t="shared" ca="1" si="39"/>
        <v>6.8286610315758819E-2</v>
      </c>
      <c r="G120" s="33">
        <f t="shared" ca="1" si="39"/>
        <v>6.0385878026236406E-2</v>
      </c>
      <c r="H120" s="33">
        <f t="shared" ca="1" si="39"/>
        <v>5.359694589545403E-2</v>
      </c>
      <c r="I120" s="33">
        <f t="shared" ca="1" si="39"/>
        <v>5.0131553655292718E-2</v>
      </c>
      <c r="J120" s="33">
        <f t="shared" ca="1" si="39"/>
        <v>5.1704178186394494E-2</v>
      </c>
      <c r="K120" s="33">
        <f t="shared" ca="1" si="39"/>
        <v>5.7558365334719835E-2</v>
      </c>
      <c r="L120" s="33">
        <f t="shared" ca="1" si="39"/>
        <v>6.5221436473194574E-2</v>
      </c>
      <c r="M120" s="33">
        <f t="shared" ca="1" si="39"/>
        <v>7.3115905395389133E-2</v>
      </c>
      <c r="N120" s="33">
        <f t="shared" ca="1" si="39"/>
        <v>7.9871057075529606E-2</v>
      </c>
      <c r="O120" s="33">
        <f t="shared" ca="1" si="39"/>
        <v>8.3212835202596203E-2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1.8666852829613025E-3</v>
      </c>
      <c r="E121" s="33">
        <f t="shared" ca="1" si="40"/>
        <v>1.7292888396090646E-3</v>
      </c>
      <c r="F121" s="33">
        <f t="shared" ca="1" si="40"/>
        <v>1.5649014864028063E-3</v>
      </c>
      <c r="G121" s="33">
        <f t="shared" ca="1" si="40"/>
        <v>1.3838430381012512E-3</v>
      </c>
      <c r="H121" s="33">
        <f t="shared" ca="1" si="40"/>
        <v>1.2282633434374881E-3</v>
      </c>
      <c r="I121" s="33">
        <f t="shared" ca="1" si="40"/>
        <v>1.1488481046004581E-3</v>
      </c>
      <c r="J121" s="33">
        <f t="shared" ca="1" si="40"/>
        <v>1.1848874167715406E-3</v>
      </c>
      <c r="K121" s="33">
        <f t="shared" ca="1" si="40"/>
        <v>1.3190458722539963E-3</v>
      </c>
      <c r="L121" s="33">
        <f t="shared" ca="1" si="40"/>
        <v>1.4946579191773759E-3</v>
      </c>
      <c r="M121" s="33">
        <f t="shared" ca="1" si="40"/>
        <v>1.6755728319776677E-3</v>
      </c>
      <c r="N121" s="33">
        <f t="shared" ca="1" si="40"/>
        <v>1.8303783913142203E-3</v>
      </c>
      <c r="O121" s="33">
        <f t="shared" ca="1" si="40"/>
        <v>1.9069608067261632E-3</v>
      </c>
    </row>
    <row r="122" spans="1:15" x14ac:dyDescent="0.4">
      <c r="D122" s="32">
        <f t="shared" ref="D122:O122" ca="1" si="41">SUM(D119:D121)</f>
        <v>0.10181919725243467</v>
      </c>
      <c r="E122" s="32">
        <f t="shared" ca="1" si="41"/>
        <v>9.4324845796858056E-2</v>
      </c>
      <c r="F122" s="32">
        <f t="shared" ca="1" si="41"/>
        <v>8.5358262894698514E-2</v>
      </c>
      <c r="G122" s="32">
        <f t="shared" ca="1" si="41"/>
        <v>7.5482347532795507E-2</v>
      </c>
      <c r="H122" s="32">
        <f t="shared" ca="1" si="41"/>
        <v>6.699618236931755E-2</v>
      </c>
      <c r="I122" s="32">
        <f t="shared" ca="1" si="41"/>
        <v>6.2664442069115894E-2</v>
      </c>
      <c r="J122" s="32">
        <f t="shared" ca="1" si="41"/>
        <v>6.4630222732993126E-2</v>
      </c>
      <c r="K122" s="32">
        <f t="shared" ca="1" si="41"/>
        <v>7.1947956668399801E-2</v>
      </c>
      <c r="L122" s="32">
        <f t="shared" ca="1" si="41"/>
        <v>8.1526795591493215E-2</v>
      </c>
      <c r="M122" s="32">
        <f t="shared" ca="1" si="41"/>
        <v>9.139488174423642E-2</v>
      </c>
      <c r="N122" s="32">
        <f t="shared" ca="1" si="41"/>
        <v>9.9838821344412007E-2</v>
      </c>
      <c r="O122" s="32">
        <f t="shared" ca="1" si="41"/>
        <v>0.10401604400324525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7.1351150966263613E-2</v>
      </c>
      <c r="E125" s="32">
        <f ca="1">N120/2+O120+D120+E120+F120/2</f>
        <v>0.31420690333767459</v>
      </c>
      <c r="F125" s="32">
        <f ca="1">N121/2+O121+D121+E121+F121/2</f>
        <v>7.200574868155043E-3</v>
      </c>
      <c r="G125" s="32">
        <f ca="1">F119/2+G119+H119</f>
        <v>3.363697514515232E-2</v>
      </c>
      <c r="H125" s="32">
        <f ca="1">F120/2+G120+H120</f>
        <v>0.14812612907956985</v>
      </c>
      <c r="I125" s="32">
        <f ca="1">F121/2+G121+H121</f>
        <v>3.3945571247401421E-3</v>
      </c>
      <c r="J125" s="32">
        <f ca="1">I119+J119+K119</f>
        <v>3.6195742900475766E-2</v>
      </c>
      <c r="K125" s="32">
        <f ca="1">I120+J120+K120</f>
        <v>0.15939409717640704</v>
      </c>
      <c r="L125" s="32">
        <f ca="1">I121+J121+K121</f>
        <v>3.6527813936259946E-3</v>
      </c>
      <c r="M125" s="32">
        <f ca="1">L119+M119+N119/2</f>
        <v>4.0482797654774971E-2</v>
      </c>
      <c r="N125" s="32">
        <f ca="1">L120+M120+N120/2</f>
        <v>0.17827287040634851</v>
      </c>
      <c r="O125" s="32">
        <f ca="1">L121+M121+N121/2</f>
        <v>4.0854199468121537E-3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20.666666666666668</v>
      </c>
      <c r="I132" s="29">
        <f t="shared" ca="1" si="43"/>
        <v>58</v>
      </c>
      <c r="J132" s="29">
        <f t="shared" ca="1" si="43"/>
        <v>83.666666666666671</v>
      </c>
      <c r="K132" s="29">
        <f t="shared" ca="1" si="43"/>
        <v>93.333333333333329</v>
      </c>
      <c r="L132" s="29">
        <f t="shared" ca="1" si="43"/>
        <v>23.666666666666668</v>
      </c>
      <c r="M132" s="29">
        <f t="shared" ca="1" si="43"/>
        <v>3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8.282664305391578E-2</v>
      </c>
      <c r="I133" s="50">
        <f t="shared" ca="1" si="44"/>
        <v>8.9438213301849659E-2</v>
      </c>
      <c r="J133" s="50">
        <f t="shared" ca="1" si="44"/>
        <v>9.3983667847304206E-2</v>
      </c>
      <c r="K133" s="50">
        <f t="shared" ca="1" si="44"/>
        <v>9.5695592286501374E-2</v>
      </c>
      <c r="L133" s="50">
        <f t="shared" ca="1" si="44"/>
        <v>8.3357929948839032E-2</v>
      </c>
      <c r="M133" s="50">
        <f t="shared" ca="1" si="44"/>
        <v>7.9697953561589915E-2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9.3426172008413282</v>
      </c>
      <c r="E135" s="29">
        <f t="shared" ca="1" si="45"/>
        <v>10.421466583669199</v>
      </c>
      <c r="F135" s="29">
        <f t="shared" ca="1" si="45"/>
        <v>11.712251048130302</v>
      </c>
      <c r="G135" s="29">
        <f t="shared" ca="1" si="45"/>
        <v>13.133938469144054</v>
      </c>
      <c r="H135" s="29">
        <f t="shared" ca="1" si="45"/>
        <v>14.35556439681269</v>
      </c>
      <c r="I135" s="29">
        <f t="shared" ca="1" si="45"/>
        <v>14.979140082733549</v>
      </c>
      <c r="J135" s="29">
        <f t="shared" ca="1" si="45"/>
        <v>14.696156122270791</v>
      </c>
      <c r="K135" s="29">
        <f t="shared" ca="1" si="45"/>
        <v>13.642731715007702</v>
      </c>
      <c r="L135" s="29">
        <f t="shared" ca="1" si="45"/>
        <v>12.263809933497546</v>
      </c>
      <c r="M135" s="29">
        <f t="shared" ca="1" si="45"/>
        <v>10.843249566308288</v>
      </c>
      <c r="N135" s="29">
        <f t="shared" ca="1" si="45"/>
        <v>9.6277022197121269</v>
      </c>
      <c r="O135" s="29">
        <f t="shared" ca="1" si="45"/>
        <v>9.0263701212470284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5.797865013774104E-2</v>
      </c>
      <c r="I139" s="32">
        <f t="shared" ca="1" si="46"/>
        <v>6.2606749311294757E-2</v>
      </c>
      <c r="J139" s="32">
        <f t="shared" ca="1" si="46"/>
        <v>6.5788567493112945E-2</v>
      </c>
      <c r="K139" s="32">
        <f t="shared" ca="1" si="46"/>
        <v>6.6986914600550951E-2</v>
      </c>
      <c r="L139" s="32">
        <f t="shared" ca="1" si="46"/>
        <v>5.8350550964187321E-2</v>
      </c>
      <c r="M139" s="32">
        <f t="shared" ca="1" si="46"/>
        <v>5.5788567493112937E-2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2.4847992916174736E-2</v>
      </c>
      <c r="I140" s="32">
        <f t="shared" ca="1" si="47"/>
        <v>2.6831463990554902E-2</v>
      </c>
      <c r="J140" s="32">
        <f t="shared" ca="1" si="47"/>
        <v>2.8195100354191267E-2</v>
      </c>
      <c r="K140" s="32">
        <f t="shared" ca="1" si="47"/>
        <v>2.8708677685950416E-2</v>
      </c>
      <c r="L140" s="32">
        <f t="shared" ca="1" si="47"/>
        <v>2.5007378984651715E-2</v>
      </c>
      <c r="M140" s="32">
        <f t="shared" ca="1" si="47"/>
        <v>2.3909386068476979E-2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5.2663940541781445E-2</v>
      </c>
      <c r="I145" s="33">
        <f t="shared" ca="1" si="48"/>
        <v>5.6867797291092738E-2</v>
      </c>
      <c r="J145" s="33">
        <f t="shared" ca="1" si="48"/>
        <v>5.9757948806244257E-2</v>
      </c>
      <c r="K145" s="33">
        <f t="shared" ca="1" si="48"/>
        <v>6.0846447428833779E-2</v>
      </c>
      <c r="L145" s="33">
        <f t="shared" ca="1" si="48"/>
        <v>5.3001750459136819E-2</v>
      </c>
      <c r="M145" s="33">
        <f t="shared" ca="1" si="48"/>
        <v>5.0674615472910918E-2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2.4847992916174736E-2</v>
      </c>
      <c r="I146" s="33">
        <f t="shared" ca="1" si="49"/>
        <v>2.6831463990554902E-2</v>
      </c>
      <c r="J146" s="33">
        <f t="shared" ca="1" si="49"/>
        <v>2.8195100354191267E-2</v>
      </c>
      <c r="K146" s="33">
        <f t="shared" ca="1" si="49"/>
        <v>2.8708677685950416E-2</v>
      </c>
      <c r="L146" s="33">
        <f t="shared" ca="1" si="49"/>
        <v>2.5007378984651715E-2</v>
      </c>
      <c r="M146" s="33">
        <f t="shared" ca="1" si="49"/>
        <v>2.3909386068476979E-2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5.3147095959595958E-3</v>
      </c>
      <c r="I147" s="33">
        <f t="shared" ca="1" si="50"/>
        <v>5.7389520202020192E-3</v>
      </c>
      <c r="J147" s="33">
        <f t="shared" ca="1" si="50"/>
        <v>6.0306186868686875E-3</v>
      </c>
      <c r="K147" s="33">
        <f t="shared" ca="1" si="50"/>
        <v>6.140467171717171E-3</v>
      </c>
      <c r="L147" s="33">
        <f t="shared" ca="1" si="50"/>
        <v>5.3488005050505048E-3</v>
      </c>
      <c r="M147" s="33">
        <f t="shared" ca="1" si="50"/>
        <v>5.1139520202020195E-3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8.282664305391578E-2</v>
      </c>
      <c r="I148" s="32">
        <f t="shared" ca="1" si="51"/>
        <v>8.9438213301849673E-2</v>
      </c>
      <c r="J148" s="32">
        <f t="shared" ca="1" si="51"/>
        <v>9.398366784730422E-2</v>
      </c>
      <c r="K148" s="32">
        <f t="shared" ca="1" si="51"/>
        <v>9.569559228650136E-2</v>
      </c>
      <c r="L148" s="32">
        <f t="shared" ca="1" si="51"/>
        <v>8.3357929948839032E-2</v>
      </c>
      <c r="M148" s="32">
        <f t="shared" ca="1" si="51"/>
        <v>7.9697953561589915E-2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0.12816914887511477</v>
      </c>
      <c r="H151" s="32">
        <f ca="1">F146/2+G146+H146</f>
        <v>6.0472992916174736E-2</v>
      </c>
      <c r="I151" s="32">
        <f ca="1">F147/2+G147+H147</f>
        <v>1.2934501262626262E-2</v>
      </c>
      <c r="J151" s="32">
        <f ca="1">I145+J145+K145</f>
        <v>0.17747219352617077</v>
      </c>
      <c r="K151" s="32">
        <f ca="1">I146+J146+K146</f>
        <v>8.3735242030696586E-2</v>
      </c>
      <c r="L151" s="32">
        <f ca="1">I147+J147+K147</f>
        <v>1.7910037878787879E-2</v>
      </c>
      <c r="M151" s="32">
        <f ca="1">L145+M145+N145/2</f>
        <v>0.1288447687098255</v>
      </c>
      <c r="N151" s="32">
        <f ca="1">L146+M146+N146/2</f>
        <v>6.07917650531287E-2</v>
      </c>
      <c r="O151" s="32">
        <f ca="1">L147+M147+N147/2</f>
        <v>1.300268308080808E-2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9.3426172008413282</v>
      </c>
      <c r="E160" s="29">
        <f t="shared" ca="1" si="54"/>
        <v>10.421466583669199</v>
      </c>
      <c r="F160" s="29">
        <f t="shared" ca="1" si="54"/>
        <v>11.712251048130302</v>
      </c>
      <c r="G160" s="29">
        <f t="shared" ca="1" si="54"/>
        <v>13.133938469144054</v>
      </c>
      <c r="H160" s="29">
        <f t="shared" ca="1" si="54"/>
        <v>14.35556439681269</v>
      </c>
      <c r="I160" s="29">
        <f t="shared" ca="1" si="54"/>
        <v>14.979140082733549</v>
      </c>
      <c r="J160" s="29">
        <f t="shared" ca="1" si="54"/>
        <v>14.696156122270791</v>
      </c>
      <c r="K160" s="29">
        <f t="shared" ca="1" si="54"/>
        <v>13.642731715007702</v>
      </c>
      <c r="L160" s="29">
        <f t="shared" ca="1" si="54"/>
        <v>12.263809933497546</v>
      </c>
      <c r="M160" s="29">
        <f t="shared" ca="1" si="54"/>
        <v>10.843249566308288</v>
      </c>
      <c r="N160" s="29">
        <f t="shared" ca="1" si="54"/>
        <v>9.6277022197121269</v>
      </c>
      <c r="O160" s="29">
        <f t="shared" ca="1" si="54"/>
        <v>9.0263701212470284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546.89099999999996</v>
      </c>
      <c r="E182" s="29">
        <f t="shared" ca="1" si="61"/>
        <v>454.95600000000002</v>
      </c>
      <c r="F182" s="29">
        <f t="shared" ca="1" si="61"/>
        <v>375.91899999999998</v>
      </c>
      <c r="G182" s="29">
        <f t="shared" ca="1" si="61"/>
        <v>202.81700000000001</v>
      </c>
      <c r="H182" s="29">
        <f t="shared" ca="1" si="61"/>
        <v>60.261000000000003</v>
      </c>
      <c r="I182" s="29">
        <f t="shared" ca="1" si="61"/>
        <v>4.4000000000000004</v>
      </c>
      <c r="J182" s="29">
        <f t="shared" ca="1" si="61"/>
        <v>0.41399999999999998</v>
      </c>
      <c r="K182" s="29">
        <f t="shared" ca="1" si="61"/>
        <v>0.98599999999999999</v>
      </c>
      <c r="L182" s="29">
        <f t="shared" ca="1" si="61"/>
        <v>23.254000000000001</v>
      </c>
      <c r="M182" s="29">
        <f t="shared" ca="1" si="61"/>
        <v>160.369</v>
      </c>
      <c r="N182" s="29">
        <f t="shared" ca="1" si="61"/>
        <v>352.488</v>
      </c>
      <c r="O182" s="29">
        <f t="shared" ca="1" si="61"/>
        <v>504.125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0.20354128208181979</v>
      </c>
      <c r="E183" s="29">
        <f t="shared" ca="1" si="62"/>
        <v>0.16932501637587088</v>
      </c>
      <c r="F183" s="29">
        <f t="shared" ca="1" si="62"/>
        <v>0.13990911391651281</v>
      </c>
      <c r="G183" s="29">
        <f t="shared" ca="1" si="62"/>
        <v>7.5484204728160545E-2</v>
      </c>
      <c r="H183" s="29">
        <f t="shared" ca="1" si="62"/>
        <v>2.2427871732269396E-2</v>
      </c>
      <c r="I183" s="29">
        <f t="shared" ca="1" si="62"/>
        <v>1.6375870898588699E-3</v>
      </c>
      <c r="J183" s="29">
        <f t="shared" ca="1" si="62"/>
        <v>1.5408205800035728E-4</v>
      </c>
      <c r="K183" s="29">
        <f t="shared" ca="1" si="62"/>
        <v>3.6696837968201035E-4</v>
      </c>
      <c r="L183" s="29">
        <f t="shared" ca="1" si="62"/>
        <v>8.6546477699041263E-3</v>
      </c>
      <c r="M183" s="29">
        <f t="shared" ca="1" si="62"/>
        <v>5.9685955457631154E-2</v>
      </c>
      <c r="N183" s="29">
        <f t="shared" ca="1" si="62"/>
        <v>0.13118859048413029</v>
      </c>
      <c r="O183" s="29">
        <f t="shared" ca="1" si="62"/>
        <v>0.18762467992615969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9.3426172008413282</v>
      </c>
      <c r="E185" s="29">
        <f t="shared" ca="1" si="63"/>
        <v>10.421466583669199</v>
      </c>
      <c r="F185" s="29">
        <f t="shared" ca="1" si="63"/>
        <v>11.712251048130302</v>
      </c>
      <c r="G185" s="29">
        <f t="shared" ca="1" si="63"/>
        <v>13.133938469144054</v>
      </c>
      <c r="H185" s="29">
        <f t="shared" ca="1" si="63"/>
        <v>14.35556439681269</v>
      </c>
      <c r="I185" s="29">
        <f t="shared" ca="1" si="63"/>
        <v>14.979140082733549</v>
      </c>
      <c r="J185" s="29">
        <f t="shared" ca="1" si="63"/>
        <v>14.696156122270791</v>
      </c>
      <c r="K185" s="29">
        <f t="shared" ca="1" si="63"/>
        <v>13.642731715007702</v>
      </c>
      <c r="L185" s="29">
        <f t="shared" ca="1" si="63"/>
        <v>12.263809933497546</v>
      </c>
      <c r="M185" s="29">
        <f t="shared" ca="1" si="63"/>
        <v>10.843249566308288</v>
      </c>
      <c r="N185" s="29">
        <f t="shared" ca="1" si="63"/>
        <v>9.6277022197121269</v>
      </c>
      <c r="O185" s="29">
        <f t="shared" ca="1" si="63"/>
        <v>9.0263701212470284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0.16283302566545585</v>
      </c>
      <c r="E189" s="33">
        <f t="shared" ca="1" si="64"/>
        <v>0.13546001310069672</v>
      </c>
      <c r="F189" s="32">
        <f t="shared" ca="1" si="64"/>
        <v>0.11192729113321026</v>
      </c>
      <c r="G189" s="32">
        <f t="shared" ca="1" si="64"/>
        <v>6.0387363782528437E-2</v>
      </c>
      <c r="H189" s="32">
        <f t="shared" ca="1" si="64"/>
        <v>1.7942297385815518E-2</v>
      </c>
      <c r="I189" s="32">
        <f t="shared" ca="1" si="64"/>
        <v>1.310069671887096E-3</v>
      </c>
      <c r="J189" s="32">
        <f t="shared" ca="1" si="64"/>
        <v>1.2326564640028582E-4</v>
      </c>
      <c r="K189" s="32">
        <f t="shared" ca="1" si="64"/>
        <v>2.9357470374560829E-4</v>
      </c>
      <c r="L189" s="32">
        <f t="shared" ca="1" si="64"/>
        <v>6.9237182159233015E-3</v>
      </c>
      <c r="M189" s="32">
        <f t="shared" ca="1" si="64"/>
        <v>4.7748764366104923E-2</v>
      </c>
      <c r="N189" s="32">
        <f t="shared" ca="1" si="64"/>
        <v>0.10495087238730423</v>
      </c>
      <c r="O189" s="32">
        <f t="shared" ca="1" si="64"/>
        <v>0.15009974394092776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4.0708256416363948E-2</v>
      </c>
      <c r="E190" s="32">
        <f t="shared" ca="1" si="65"/>
        <v>3.3865003275174173E-2</v>
      </c>
      <c r="F190" s="32">
        <f t="shared" ca="1" si="65"/>
        <v>2.7981822783302555E-2</v>
      </c>
      <c r="G190" s="32">
        <f t="shared" ca="1" si="65"/>
        <v>1.5096840945632106E-2</v>
      </c>
      <c r="H190" s="32">
        <f t="shared" ca="1" si="65"/>
        <v>4.4855743464538786E-3</v>
      </c>
      <c r="I190" s="32">
        <f t="shared" ca="1" si="65"/>
        <v>3.2751741797177393E-4</v>
      </c>
      <c r="J190" s="32">
        <f t="shared" ca="1" si="65"/>
        <v>3.0816411600071447E-5</v>
      </c>
      <c r="K190" s="32">
        <f t="shared" ca="1" si="65"/>
        <v>7.3393675936402059E-5</v>
      </c>
      <c r="L190" s="32">
        <f t="shared" ca="1" si="65"/>
        <v>1.7309295539808249E-3</v>
      </c>
      <c r="M190" s="32">
        <f t="shared" ca="1" si="65"/>
        <v>1.1937191091526227E-2</v>
      </c>
      <c r="N190" s="32">
        <f t="shared" ca="1" si="65"/>
        <v>2.6237718096826051E-2</v>
      </c>
      <c r="O190" s="32">
        <f t="shared" ca="1" si="65"/>
        <v>3.7524935985231933E-2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0.14790666497945573</v>
      </c>
      <c r="E195" s="33">
        <f t="shared" ca="1" si="66"/>
        <v>0.12304284523313286</v>
      </c>
      <c r="F195" s="33">
        <f t="shared" ca="1" si="66"/>
        <v>0.10166728944599931</v>
      </c>
      <c r="G195" s="33">
        <f t="shared" ca="1" si="66"/>
        <v>5.4851855435796661E-2</v>
      </c>
      <c r="H195" s="33">
        <f t="shared" ca="1" si="66"/>
        <v>1.6297586792115761E-2</v>
      </c>
      <c r="I195" s="33">
        <f t="shared" ca="1" si="66"/>
        <v>1.1899799519641122E-3</v>
      </c>
      <c r="J195" s="33">
        <f t="shared" ca="1" si="66"/>
        <v>1.1196629548025961E-4</v>
      </c>
      <c r="K195" s="33">
        <f t="shared" ca="1" si="66"/>
        <v>2.6666368923559421E-4</v>
      </c>
      <c r="L195" s="33">
        <f t="shared" ca="1" si="66"/>
        <v>6.2890440461303319E-3</v>
      </c>
      <c r="M195" s="33">
        <f t="shared" ca="1" si="66"/>
        <v>4.3371794299211973E-2</v>
      </c>
      <c r="N195" s="33">
        <f t="shared" ca="1" si="66"/>
        <v>9.5330375751801338E-2</v>
      </c>
      <c r="O195" s="33">
        <f t="shared" ca="1" si="66"/>
        <v>0.13634060074634272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4.0708256416363948E-2</v>
      </c>
      <c r="E196" s="33">
        <f t="shared" ca="1" si="67"/>
        <v>3.3865003275174173E-2</v>
      </c>
      <c r="F196" s="33">
        <f t="shared" ca="1" si="67"/>
        <v>2.7981822783302555E-2</v>
      </c>
      <c r="G196" s="33">
        <f t="shared" ca="1" si="67"/>
        <v>1.5096840945632106E-2</v>
      </c>
      <c r="H196" s="33">
        <f t="shared" ca="1" si="67"/>
        <v>4.4855743464538786E-3</v>
      </c>
      <c r="I196" s="33">
        <f t="shared" ca="1" si="67"/>
        <v>3.2751741797177393E-4</v>
      </c>
      <c r="J196" s="33">
        <f t="shared" ca="1" si="67"/>
        <v>3.0816411600071447E-5</v>
      </c>
      <c r="K196" s="33">
        <f t="shared" ca="1" si="67"/>
        <v>7.3393675936402059E-5</v>
      </c>
      <c r="L196" s="33">
        <f t="shared" ca="1" si="67"/>
        <v>1.7309295539808249E-3</v>
      </c>
      <c r="M196" s="33">
        <f t="shared" ca="1" si="67"/>
        <v>1.1937191091526227E-2</v>
      </c>
      <c r="N196" s="33">
        <f t="shared" ca="1" si="67"/>
        <v>2.6237718096826051E-2</v>
      </c>
      <c r="O196" s="33">
        <f t="shared" ca="1" si="67"/>
        <v>3.7524935985231933E-2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1.4926360686000121E-2</v>
      </c>
      <c r="E197" s="33">
        <f t="shared" ca="1" si="68"/>
        <v>1.2417167867563868E-2</v>
      </c>
      <c r="F197" s="33">
        <f t="shared" ca="1" si="68"/>
        <v>1.026000168721094E-2</v>
      </c>
      <c r="G197" s="33">
        <f t="shared" ca="1" si="68"/>
        <v>5.5355083467317741E-3</v>
      </c>
      <c r="H197" s="33">
        <f t="shared" ca="1" si="68"/>
        <v>1.644710593699756E-3</v>
      </c>
      <c r="I197" s="33">
        <f t="shared" ca="1" si="68"/>
        <v>1.2008971992298381E-4</v>
      </c>
      <c r="J197" s="33">
        <f t="shared" ca="1" si="68"/>
        <v>1.12993509200262E-5</v>
      </c>
      <c r="K197" s="33">
        <f t="shared" ca="1" si="68"/>
        <v>2.6911014510014094E-5</v>
      </c>
      <c r="L197" s="33">
        <f t="shared" ca="1" si="68"/>
        <v>6.346741697929694E-4</v>
      </c>
      <c r="M197" s="33">
        <f t="shared" ca="1" si="68"/>
        <v>4.3769700668929512E-3</v>
      </c>
      <c r="N197" s="33">
        <f t="shared" ca="1" si="68"/>
        <v>9.6204966355028874E-3</v>
      </c>
      <c r="O197" s="33">
        <f t="shared" ca="1" si="68"/>
        <v>1.3759143194585046E-2</v>
      </c>
    </row>
    <row r="198" spans="1:15" x14ac:dyDescent="0.4">
      <c r="D198" s="32">
        <f t="shared" ref="D198:O198" ca="1" si="69">SUM(D195:D197)</f>
        <v>0.20354128208181979</v>
      </c>
      <c r="E198" s="32">
        <f t="shared" ca="1" si="69"/>
        <v>0.16932501637587088</v>
      </c>
      <c r="F198" s="32">
        <f t="shared" ca="1" si="69"/>
        <v>0.13990911391651281</v>
      </c>
      <c r="G198" s="32">
        <f t="shared" ca="1" si="69"/>
        <v>7.5484204728160545E-2</v>
      </c>
      <c r="H198" s="32">
        <f t="shared" ca="1" si="69"/>
        <v>2.2427871732269396E-2</v>
      </c>
      <c r="I198" s="32">
        <f t="shared" ca="1" si="69"/>
        <v>1.6375870898588699E-3</v>
      </c>
      <c r="J198" s="32">
        <f t="shared" ca="1" si="69"/>
        <v>1.5408205800035728E-4</v>
      </c>
      <c r="K198" s="32">
        <f t="shared" ca="1" si="69"/>
        <v>3.6696837968201035E-4</v>
      </c>
      <c r="L198" s="32">
        <f t="shared" ca="1" si="69"/>
        <v>8.6546477699041263E-3</v>
      </c>
      <c r="M198" s="32">
        <f t="shared" ca="1" si="69"/>
        <v>5.9685955457631147E-2</v>
      </c>
      <c r="N198" s="32">
        <f t="shared" ca="1" si="69"/>
        <v>0.13118859048413029</v>
      </c>
      <c r="O198" s="32">
        <f t="shared" ca="1" si="69"/>
        <v>0.18762467992615969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0.50578894355783155</v>
      </c>
      <c r="E201" s="32">
        <f ca="1">N196/2+O196+D196+E196+F196/2</f>
        <v>0.13920796611683436</v>
      </c>
      <c r="F201" s="32">
        <f ca="1">N197/2+O197+D197+E197+F197/2</f>
        <v>5.1042920909505955E-2</v>
      </c>
      <c r="G201" s="32">
        <f ca="1">F195/2+G195+H195</f>
        <v>0.12198308695091209</v>
      </c>
      <c r="H201" s="32">
        <f ca="1">F196/2+G196+H196</f>
        <v>3.3573326683737262E-2</v>
      </c>
      <c r="I201" s="32">
        <f ca="1">F197/2+G197+H197</f>
        <v>1.2310219784037001E-2</v>
      </c>
      <c r="J201" s="32">
        <f ca="1">I195+J195+K195</f>
        <v>1.5686099366799661E-3</v>
      </c>
      <c r="K201" s="32">
        <f ca="1">I196+J196+K196</f>
        <v>4.3172750550824743E-4</v>
      </c>
      <c r="L201" s="32">
        <f ca="1">I197+J197+K197</f>
        <v>1.5830008535302413E-4</v>
      </c>
      <c r="M201" s="32">
        <f ca="1">L195+M195+N195/2</f>
        <v>9.7326026221242978E-2</v>
      </c>
      <c r="N201" s="32">
        <f ca="1">L196+M196+N196/2</f>
        <v>2.6786979693920077E-2</v>
      </c>
      <c r="O201" s="32">
        <f ca="1">L197+M197+N197/2</f>
        <v>9.8218925544373645E-3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20.666666666666668</v>
      </c>
      <c r="I207" s="29">
        <f t="shared" ca="1" si="70"/>
        <v>58</v>
      </c>
      <c r="J207" s="29">
        <f t="shared" ca="1" si="70"/>
        <v>83.666666666666671</v>
      </c>
      <c r="K207" s="29">
        <f t="shared" ca="1" si="70"/>
        <v>93.333333333333329</v>
      </c>
      <c r="L207" s="29">
        <f t="shared" ca="1" si="70"/>
        <v>23.666666666666668</v>
      </c>
      <c r="M207" s="29">
        <f t="shared" ca="1" si="70"/>
        <v>3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7.3199527744982285E-2</v>
      </c>
      <c r="I208" s="29">
        <f t="shared" ca="1" si="71"/>
        <v>0.20543093270365995</v>
      </c>
      <c r="J208" s="29">
        <f t="shared" ca="1" si="71"/>
        <v>0.29634002361275086</v>
      </c>
      <c r="K208" s="29">
        <f t="shared" ca="1" si="71"/>
        <v>0.33057851239669417</v>
      </c>
      <c r="L208" s="29">
        <f t="shared" ca="1" si="71"/>
        <v>8.3825265643447458E-2</v>
      </c>
      <c r="M208" s="29">
        <f t="shared" ca="1" si="71"/>
        <v>1.062573789846517E-2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9.3426172008413282</v>
      </c>
      <c r="E210" s="29">
        <f t="shared" ca="1" si="72"/>
        <v>10.421466583669199</v>
      </c>
      <c r="F210" s="29">
        <f t="shared" ca="1" si="72"/>
        <v>11.712251048130302</v>
      </c>
      <c r="G210" s="29">
        <f t="shared" ca="1" si="72"/>
        <v>13.133938469144054</v>
      </c>
      <c r="H210" s="29">
        <f t="shared" ca="1" si="72"/>
        <v>14.35556439681269</v>
      </c>
      <c r="I210" s="29">
        <f t="shared" ca="1" si="72"/>
        <v>14.979140082733549</v>
      </c>
      <c r="J210" s="29">
        <f t="shared" ca="1" si="72"/>
        <v>14.696156122270791</v>
      </c>
      <c r="K210" s="29">
        <f t="shared" ca="1" si="72"/>
        <v>13.642731715007702</v>
      </c>
      <c r="L210" s="29">
        <f t="shared" ca="1" si="72"/>
        <v>12.263809933497546</v>
      </c>
      <c r="M210" s="29">
        <f t="shared" ca="1" si="72"/>
        <v>10.843249566308288</v>
      </c>
      <c r="N210" s="29">
        <f t="shared" ca="1" si="72"/>
        <v>9.6277022197121269</v>
      </c>
      <c r="O210" s="29">
        <f t="shared" ca="1" si="72"/>
        <v>9.0263701212470284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6.5879574970484064E-2</v>
      </c>
      <c r="I214" s="32">
        <f t="shared" ca="1" si="73"/>
        <v>0.18488783943329395</v>
      </c>
      <c r="J214" s="32">
        <f t="shared" ca="1" si="73"/>
        <v>0.2667060212514758</v>
      </c>
      <c r="K214" s="32">
        <f t="shared" ca="1" si="73"/>
        <v>0.29752066115702475</v>
      </c>
      <c r="L214" s="32">
        <f t="shared" ca="1" si="73"/>
        <v>7.5442739079102719E-2</v>
      </c>
      <c r="M214" s="32">
        <f t="shared" ca="1" si="73"/>
        <v>9.563164108618653E-3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7.3199527744982271E-3</v>
      </c>
      <c r="I215" s="32">
        <f t="shared" ca="1" si="74"/>
        <v>2.0543093270365988E-2</v>
      </c>
      <c r="J215" s="32">
        <f t="shared" ca="1" si="74"/>
        <v>2.9634002361275079E-2</v>
      </c>
      <c r="K215" s="32">
        <f t="shared" ca="1" si="74"/>
        <v>3.3057851239669409E-2</v>
      </c>
      <c r="L215" s="32">
        <f t="shared" ca="1" si="74"/>
        <v>8.3825265643447441E-3</v>
      </c>
      <c r="M215" s="32">
        <f t="shared" ca="1" si="74"/>
        <v>1.0625737898465168E-3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5.9566115702479341E-2</v>
      </c>
      <c r="I220" s="33">
        <f t="shared" ca="1" si="75"/>
        <v>0.16716942148760328</v>
      </c>
      <c r="J220" s="33">
        <f t="shared" ca="1" si="75"/>
        <v>0.24114669421487603</v>
      </c>
      <c r="K220" s="33">
        <f t="shared" ca="1" si="75"/>
        <v>0.2690082644628099</v>
      </c>
      <c r="L220" s="33">
        <f t="shared" ca="1" si="75"/>
        <v>6.8212809917355371E-2</v>
      </c>
      <c r="M220" s="33">
        <f t="shared" ca="1" si="75"/>
        <v>8.6466942148760318E-3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7.3199527744982271E-3</v>
      </c>
      <c r="I221" s="33">
        <f t="shared" ca="1" si="76"/>
        <v>2.0543093270365988E-2</v>
      </c>
      <c r="J221" s="33">
        <f t="shared" ca="1" si="76"/>
        <v>2.9634002361275079E-2</v>
      </c>
      <c r="K221" s="33">
        <f t="shared" ca="1" si="76"/>
        <v>3.3057851239669409E-2</v>
      </c>
      <c r="L221" s="33">
        <f t="shared" ca="1" si="76"/>
        <v>8.3825265643447441E-3</v>
      </c>
      <c r="M221" s="33">
        <f t="shared" ca="1" si="76"/>
        <v>1.0625737898465168E-3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6.3134592680047221E-3</v>
      </c>
      <c r="I222" s="33">
        <f t="shared" ca="1" si="77"/>
        <v>1.7718417945690668E-2</v>
      </c>
      <c r="J222" s="33">
        <f t="shared" ca="1" si="77"/>
        <v>2.5559327036599765E-2</v>
      </c>
      <c r="K222" s="33">
        <f t="shared" ca="1" si="77"/>
        <v>2.8512396694214872E-2</v>
      </c>
      <c r="L222" s="33">
        <f t="shared" ca="1" si="77"/>
        <v>7.2299291617473433E-3</v>
      </c>
      <c r="M222" s="33">
        <f t="shared" ca="1" si="77"/>
        <v>9.1646989374262087E-4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7.3199527744982285E-2</v>
      </c>
      <c r="I223" s="32">
        <f t="shared" ca="1" si="78"/>
        <v>0.20543093270365995</v>
      </c>
      <c r="J223" s="32">
        <f t="shared" ca="1" si="78"/>
        <v>0.29634002361275086</v>
      </c>
      <c r="K223" s="32">
        <f t="shared" ca="1" si="78"/>
        <v>0.33057851239669417</v>
      </c>
      <c r="L223" s="32">
        <f t="shared" ca="1" si="78"/>
        <v>8.3825265643447458E-2</v>
      </c>
      <c r="M223" s="32">
        <f t="shared" ca="1" si="78"/>
        <v>1.062573789846517E-2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5.9566115702479341E-2</v>
      </c>
      <c r="H226" s="32">
        <f ca="1">F221/2+G221+H221</f>
        <v>7.3199527744982271E-3</v>
      </c>
      <c r="I226" s="32">
        <f ca="1">F222/2+G222+H222</f>
        <v>6.3134592680047221E-3</v>
      </c>
      <c r="J226" s="32">
        <f ca="1">I220+J220+K220</f>
        <v>0.67732438016528917</v>
      </c>
      <c r="K226" s="32">
        <f ca="1">I221+J221+K221</f>
        <v>8.3234946871310472E-2</v>
      </c>
      <c r="L226" s="32">
        <f ca="1">I222+J222+K222</f>
        <v>7.1790141676505312E-2</v>
      </c>
      <c r="M226" s="32">
        <f ca="1">L220+M220+N220/2</f>
        <v>7.6859504132231402E-2</v>
      </c>
      <c r="N226" s="32">
        <f ca="1">L221+M221+N221/2</f>
        <v>9.4451003541912611E-3</v>
      </c>
      <c r="O226" s="32">
        <f ca="1">L222+M222+N222/2</f>
        <v>8.1463990554899637E-3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546.89099999999996</v>
      </c>
      <c r="E233" s="29">
        <f t="shared" ca="1" si="80"/>
        <v>454.95600000000002</v>
      </c>
      <c r="F233" s="29">
        <f t="shared" ca="1" si="80"/>
        <v>375.91899999999998</v>
      </c>
      <c r="G233" s="29">
        <f t="shared" ca="1" si="80"/>
        <v>202.81700000000001</v>
      </c>
      <c r="H233" s="29">
        <f t="shared" ca="1" si="80"/>
        <v>60.261000000000003</v>
      </c>
      <c r="I233" s="29">
        <f t="shared" ca="1" si="80"/>
        <v>4.4000000000000004</v>
      </c>
      <c r="J233" s="29">
        <f t="shared" ca="1" si="80"/>
        <v>0.41399999999999998</v>
      </c>
      <c r="K233" s="29">
        <f t="shared" ca="1" si="80"/>
        <v>0.98599999999999999</v>
      </c>
      <c r="L233" s="29">
        <f t="shared" ca="1" si="80"/>
        <v>23.254000000000001</v>
      </c>
      <c r="M233" s="29">
        <f t="shared" ca="1" si="80"/>
        <v>160.369</v>
      </c>
      <c r="N233" s="29">
        <f t="shared" ca="1" si="80"/>
        <v>352.488</v>
      </c>
      <c r="O233" s="29">
        <f t="shared" ca="1" si="80"/>
        <v>504.125</v>
      </c>
    </row>
    <row r="234" spans="1:15" x14ac:dyDescent="0.4">
      <c r="D234" s="50">
        <f t="shared" ref="D234:O234" ca="1" si="81">D232/SUM($D232:$O232)*(1-$B$233)+D233/SUM($D$233:$O$233)*$B$233</f>
        <v>9.5354128208181982E-2</v>
      </c>
      <c r="E234" s="50">
        <f t="shared" ca="1" si="81"/>
        <v>9.1932501637587094E-2</v>
      </c>
      <c r="F234" s="50">
        <f t="shared" ca="1" si="81"/>
        <v>8.8990911391651273E-2</v>
      </c>
      <c r="G234" s="50">
        <f t="shared" ca="1" si="81"/>
        <v>8.2548420472816048E-2</v>
      </c>
      <c r="H234" s="50">
        <f t="shared" ca="1" si="81"/>
        <v>7.724278717322694E-2</v>
      </c>
      <c r="I234" s="50">
        <f t="shared" ca="1" si="81"/>
        <v>7.5163758708985881E-2</v>
      </c>
      <c r="J234" s="50">
        <f t="shared" ca="1" si="81"/>
        <v>7.5015408205800035E-2</v>
      </c>
      <c r="K234" s="50">
        <f t="shared" ca="1" si="81"/>
        <v>7.5036696837968195E-2</v>
      </c>
      <c r="L234" s="50">
        <f t="shared" ca="1" si="81"/>
        <v>7.586546477699041E-2</v>
      </c>
      <c r="M234" s="50">
        <f t="shared" ca="1" si="81"/>
        <v>8.0968595545763106E-2</v>
      </c>
      <c r="N234" s="50">
        <f t="shared" ca="1" si="81"/>
        <v>8.8118859048413031E-2</v>
      </c>
      <c r="O234" s="50">
        <f t="shared" ca="1" si="81"/>
        <v>9.3762467992615964E-2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9.3426172008413282</v>
      </c>
      <c r="E236" s="29">
        <f t="shared" ca="1" si="82"/>
        <v>10.421466583669199</v>
      </c>
      <c r="F236" s="29">
        <f t="shared" ca="1" si="82"/>
        <v>11.712251048130302</v>
      </c>
      <c r="G236" s="29">
        <f t="shared" ca="1" si="82"/>
        <v>13.133938469144054</v>
      </c>
      <c r="H236" s="29">
        <f t="shared" ca="1" si="82"/>
        <v>14.35556439681269</v>
      </c>
      <c r="I236" s="29">
        <f t="shared" ca="1" si="82"/>
        <v>14.979140082733549</v>
      </c>
      <c r="J236" s="29">
        <f t="shared" ca="1" si="82"/>
        <v>14.696156122270791</v>
      </c>
      <c r="K236" s="29">
        <f t="shared" ca="1" si="82"/>
        <v>13.642731715007702</v>
      </c>
      <c r="L236" s="29">
        <f t="shared" ca="1" si="82"/>
        <v>12.263809933497546</v>
      </c>
      <c r="M236" s="29">
        <f t="shared" ca="1" si="82"/>
        <v>10.843249566308288</v>
      </c>
      <c r="N236" s="29">
        <f t="shared" ca="1" si="82"/>
        <v>9.6277022197121269</v>
      </c>
      <c r="O236" s="29">
        <f t="shared" ca="1" si="82"/>
        <v>9.0263701212470284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7.1515596156136479E-2</v>
      </c>
      <c r="E240" s="33">
        <f t="shared" ca="1" si="83"/>
        <v>6.8949376228190321E-2</v>
      </c>
      <c r="F240" s="32">
        <f t="shared" ca="1" si="83"/>
        <v>6.6743183543738455E-2</v>
      </c>
      <c r="G240" s="32">
        <f t="shared" ca="1" si="83"/>
        <v>6.1911315354612036E-2</v>
      </c>
      <c r="H240" s="32">
        <f t="shared" ca="1" si="83"/>
        <v>5.7932090379920205E-2</v>
      </c>
      <c r="I240" s="32">
        <f t="shared" ca="1" si="83"/>
        <v>5.6372819031739407E-2</v>
      </c>
      <c r="J240" s="32">
        <f t="shared" ca="1" si="83"/>
        <v>5.6261556154350023E-2</v>
      </c>
      <c r="K240" s="32">
        <f t="shared" ca="1" si="83"/>
        <v>5.6277522628476143E-2</v>
      </c>
      <c r="L240" s="32">
        <f t="shared" ca="1" si="83"/>
        <v>5.6899098582742808E-2</v>
      </c>
      <c r="M240" s="32">
        <f t="shared" ca="1" si="83"/>
        <v>6.0726446659322329E-2</v>
      </c>
      <c r="N240" s="32">
        <f t="shared" ca="1" si="83"/>
        <v>6.608914428630977E-2</v>
      </c>
      <c r="O240" s="32">
        <f t="shared" ca="1" si="83"/>
        <v>7.0321850994461976E-2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2.3838532052045495E-2</v>
      </c>
      <c r="E241" s="32">
        <f t="shared" ca="1" si="84"/>
        <v>2.2983125409396774E-2</v>
      </c>
      <c r="F241" s="32">
        <f t="shared" ca="1" si="84"/>
        <v>2.2247727847912818E-2</v>
      </c>
      <c r="G241" s="32">
        <f t="shared" ca="1" si="84"/>
        <v>2.0637105118204012E-2</v>
      </c>
      <c r="H241" s="32">
        <f t="shared" ca="1" si="84"/>
        <v>1.9310696793306735E-2</v>
      </c>
      <c r="I241" s="32">
        <f t="shared" ca="1" si="84"/>
        <v>1.879093967724647E-2</v>
      </c>
      <c r="J241" s="32">
        <f t="shared" ca="1" si="84"/>
        <v>1.8753852051450009E-2</v>
      </c>
      <c r="K241" s="32">
        <f t="shared" ca="1" si="84"/>
        <v>1.8759174209492049E-2</v>
      </c>
      <c r="L241" s="32">
        <f t="shared" ca="1" si="84"/>
        <v>1.8966366194247603E-2</v>
      </c>
      <c r="M241" s="32">
        <f t="shared" ca="1" si="84"/>
        <v>2.0242148886440776E-2</v>
      </c>
      <c r="N241" s="32">
        <f t="shared" ca="1" si="84"/>
        <v>2.2029714762103258E-2</v>
      </c>
      <c r="O241" s="32">
        <f t="shared" ca="1" si="84"/>
        <v>2.3440616998153991E-2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6.4959999841823962E-2</v>
      </c>
      <c r="E246" s="33">
        <f t="shared" ca="1" si="85"/>
        <v>6.2629016740606211E-2</v>
      </c>
      <c r="F246" s="33">
        <f t="shared" ca="1" si="85"/>
        <v>6.0625058385562432E-2</v>
      </c>
      <c r="G246" s="33">
        <f t="shared" ca="1" si="85"/>
        <v>5.6236111447105934E-2</v>
      </c>
      <c r="H246" s="33">
        <f t="shared" ca="1" si="85"/>
        <v>5.2621648761760856E-2</v>
      </c>
      <c r="I246" s="33">
        <f t="shared" ca="1" si="85"/>
        <v>5.120531062049663E-2</v>
      </c>
      <c r="J246" s="33">
        <f t="shared" ca="1" si="85"/>
        <v>5.1104246840201269E-2</v>
      </c>
      <c r="K246" s="33">
        <f t="shared" ca="1" si="85"/>
        <v>5.111874972086583E-2</v>
      </c>
      <c r="L246" s="33">
        <f t="shared" ca="1" si="85"/>
        <v>5.1683347879324715E-2</v>
      </c>
      <c r="M246" s="33">
        <f t="shared" ca="1" si="85"/>
        <v>5.5159855715551112E-2</v>
      </c>
      <c r="N246" s="33">
        <f t="shared" ca="1" si="85"/>
        <v>6.0030972726731371E-2</v>
      </c>
      <c r="O246" s="33">
        <f t="shared" ca="1" si="85"/>
        <v>6.3875681319969624E-2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2.3838532052045495E-2</v>
      </c>
      <c r="E247" s="33">
        <f t="shared" ca="1" si="86"/>
        <v>2.2983125409396774E-2</v>
      </c>
      <c r="F247" s="33">
        <f t="shared" ca="1" si="86"/>
        <v>2.2247727847912818E-2</v>
      </c>
      <c r="G247" s="33">
        <f t="shared" ca="1" si="86"/>
        <v>2.0637105118204012E-2</v>
      </c>
      <c r="H247" s="33">
        <f t="shared" ca="1" si="86"/>
        <v>1.9310696793306735E-2</v>
      </c>
      <c r="I247" s="33">
        <f t="shared" ca="1" si="86"/>
        <v>1.879093967724647E-2</v>
      </c>
      <c r="J247" s="33">
        <f t="shared" ca="1" si="86"/>
        <v>1.8753852051450009E-2</v>
      </c>
      <c r="K247" s="33">
        <f t="shared" ca="1" si="86"/>
        <v>1.8759174209492049E-2</v>
      </c>
      <c r="L247" s="33">
        <f t="shared" ca="1" si="86"/>
        <v>1.8966366194247603E-2</v>
      </c>
      <c r="M247" s="33">
        <f t="shared" ca="1" si="86"/>
        <v>2.0242148886440776E-2</v>
      </c>
      <c r="N247" s="33">
        <f t="shared" ca="1" si="86"/>
        <v>2.2029714762103258E-2</v>
      </c>
      <c r="O247" s="33">
        <f t="shared" ca="1" si="86"/>
        <v>2.3440616998153991E-2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6.5555963143125113E-3</v>
      </c>
      <c r="E248" s="33">
        <f t="shared" ca="1" si="87"/>
        <v>6.3203594875841131E-3</v>
      </c>
      <c r="F248" s="33">
        <f t="shared" ca="1" si="87"/>
        <v>6.1181251581760255E-3</v>
      </c>
      <c r="G248" s="33">
        <f t="shared" ca="1" si="87"/>
        <v>5.6752039075061034E-3</v>
      </c>
      <c r="H248" s="33">
        <f t="shared" ca="1" si="87"/>
        <v>5.3104416181593526E-3</v>
      </c>
      <c r="I248" s="33">
        <f t="shared" ca="1" si="87"/>
        <v>5.1675084112427798E-3</v>
      </c>
      <c r="J248" s="33">
        <f t="shared" ca="1" si="87"/>
        <v>5.1573093141487527E-3</v>
      </c>
      <c r="K248" s="33">
        <f t="shared" ca="1" si="87"/>
        <v>5.158772907610314E-3</v>
      </c>
      <c r="L248" s="33">
        <f t="shared" ca="1" si="87"/>
        <v>5.215750703418091E-3</v>
      </c>
      <c r="M248" s="33">
        <f t="shared" ca="1" si="87"/>
        <v>5.5665909437712137E-3</v>
      </c>
      <c r="N248" s="33">
        <f t="shared" ca="1" si="87"/>
        <v>6.058171559578396E-3</v>
      </c>
      <c r="O248" s="33">
        <f t="shared" ca="1" si="87"/>
        <v>6.4461696744923481E-3</v>
      </c>
    </row>
    <row r="249" spans="1:15" x14ac:dyDescent="0.4">
      <c r="D249" s="32">
        <f t="shared" ref="D249:O249" ca="1" si="88">SUM(D246:D248)</f>
        <v>9.5354128208181982E-2</v>
      </c>
      <c r="E249" s="32">
        <f t="shared" ca="1" si="88"/>
        <v>9.1932501637587094E-2</v>
      </c>
      <c r="F249" s="32">
        <f t="shared" ca="1" si="88"/>
        <v>8.8990911391651273E-2</v>
      </c>
      <c r="G249" s="32">
        <f t="shared" ca="1" si="88"/>
        <v>8.2548420472816048E-2</v>
      </c>
      <c r="H249" s="32">
        <f t="shared" ca="1" si="88"/>
        <v>7.724278717322694E-2</v>
      </c>
      <c r="I249" s="32">
        <f t="shared" ca="1" si="88"/>
        <v>7.5163758708985881E-2</v>
      </c>
      <c r="J249" s="32">
        <f t="shared" ca="1" si="88"/>
        <v>7.5015408205800022E-2</v>
      </c>
      <c r="K249" s="32">
        <f t="shared" ca="1" si="88"/>
        <v>7.5036696837968195E-2</v>
      </c>
      <c r="L249" s="32">
        <f t="shared" ca="1" si="88"/>
        <v>7.586546477699041E-2</v>
      </c>
      <c r="M249" s="32">
        <f t="shared" ca="1" si="88"/>
        <v>8.0968595545763106E-2</v>
      </c>
      <c r="N249" s="32">
        <f t="shared" ca="1" si="88"/>
        <v>8.8118859048413031E-2</v>
      </c>
      <c r="O249" s="32">
        <f t="shared" ca="1" si="88"/>
        <v>9.3762467992615964E-2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0.2517927134585467</v>
      </c>
      <c r="E252" s="32">
        <f ca="1">N247/2+O247+D247+E247+F247/2</f>
        <v>9.2400995764604296E-2</v>
      </c>
      <c r="F252" s="32">
        <f ca="1">N248/2+O248+D248+E248+F248/2</f>
        <v>2.5410273835266183E-2</v>
      </c>
      <c r="G252" s="32">
        <f ca="1">F246/2+G246+H246</f>
        <v>0.139170289401648</v>
      </c>
      <c r="H252" s="32">
        <f ca="1">F247/2+G247+H247</f>
        <v>5.1071665835467156E-2</v>
      </c>
      <c r="I252" s="32">
        <f ca="1">F248/2+G248+H248</f>
        <v>1.4044708104753469E-2</v>
      </c>
      <c r="J252" s="32">
        <f ca="1">I246+J246+K246</f>
        <v>0.15342830718156372</v>
      </c>
      <c r="K252" s="32">
        <f ca="1">I247+J247+K247</f>
        <v>5.6303965938188524E-2</v>
      </c>
      <c r="L252" s="32">
        <f ca="1">I248+J248+K248</f>
        <v>1.5483590633001846E-2</v>
      </c>
      <c r="M252" s="32">
        <f ca="1">L246+M246+N246/2</f>
        <v>0.13685868995824152</v>
      </c>
      <c r="N252" s="32">
        <f ca="1">L247+M247+N247/2</f>
        <v>5.022337246174001E-2</v>
      </c>
      <c r="O252" s="32">
        <f ca="1">L248+M248+N248/2</f>
        <v>1.3811427426978502E-2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9.3426172008413282</v>
      </c>
      <c r="E261" s="29">
        <f t="shared" ca="1" si="91"/>
        <v>10.421466583669199</v>
      </c>
      <c r="F261" s="29">
        <f t="shared" ca="1" si="91"/>
        <v>11.712251048130302</v>
      </c>
      <c r="G261" s="29">
        <f t="shared" ca="1" si="91"/>
        <v>13.133938469144054</v>
      </c>
      <c r="H261" s="29">
        <f t="shared" ca="1" si="91"/>
        <v>14.35556439681269</v>
      </c>
      <c r="I261" s="29">
        <f t="shared" ca="1" si="91"/>
        <v>14.979140082733549</v>
      </c>
      <c r="J261" s="29">
        <f t="shared" ca="1" si="91"/>
        <v>14.696156122270791</v>
      </c>
      <c r="K261" s="29">
        <f t="shared" ca="1" si="91"/>
        <v>13.642731715007702</v>
      </c>
      <c r="L261" s="29">
        <f t="shared" ca="1" si="91"/>
        <v>12.263809933497546</v>
      </c>
      <c r="M261" s="29">
        <f t="shared" ca="1" si="91"/>
        <v>10.843249566308288</v>
      </c>
      <c r="N261" s="29">
        <f t="shared" ca="1" si="91"/>
        <v>9.6277022197121269</v>
      </c>
      <c r="O261" s="29">
        <f t="shared" ca="1" si="91"/>
        <v>9.0263701212470284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14.657382799158672</v>
      </c>
      <c r="E283" s="29">
        <f t="shared" ca="1" si="98"/>
        <v>13.578533416330801</v>
      </c>
      <c r="F283" s="29">
        <f t="shared" ca="1" si="98"/>
        <v>12.287748951869698</v>
      </c>
      <c r="G283" s="29">
        <f t="shared" ca="1" si="98"/>
        <v>10.866061530855946</v>
      </c>
      <c r="H283" s="29">
        <f t="shared" ca="1" si="98"/>
        <v>9.6444356031873095</v>
      </c>
      <c r="I283" s="29">
        <f t="shared" ca="1" si="98"/>
        <v>9.020859917266451</v>
      </c>
      <c r="J283" s="29">
        <f t="shared" ca="1" si="98"/>
        <v>9.303843877729209</v>
      </c>
      <c r="K283" s="29">
        <f t="shared" ca="1" si="98"/>
        <v>10.357268284992298</v>
      </c>
      <c r="L283" s="29">
        <f t="shared" ca="1" si="98"/>
        <v>11.736190066502454</v>
      </c>
      <c r="M283" s="29">
        <f t="shared" ca="1" si="98"/>
        <v>13.156750433691712</v>
      </c>
      <c r="N283" s="29">
        <f t="shared" ca="1" si="98"/>
        <v>14.372297780287873</v>
      </c>
      <c r="O283" s="29">
        <f t="shared" ca="1" si="98"/>
        <v>14.973629878752972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0.10181919725243467</v>
      </c>
      <c r="E284" s="29">
        <f t="shared" ca="1" si="99"/>
        <v>9.4324845796858056E-2</v>
      </c>
      <c r="F284" s="29">
        <f t="shared" ca="1" si="99"/>
        <v>8.5358262894698528E-2</v>
      </c>
      <c r="G284" s="29">
        <f t="shared" ca="1" si="99"/>
        <v>7.5482347532795507E-2</v>
      </c>
      <c r="H284" s="29">
        <f t="shared" ca="1" si="99"/>
        <v>6.6996182369317536E-2</v>
      </c>
      <c r="I284" s="29">
        <f t="shared" ca="1" si="99"/>
        <v>6.2664442069115894E-2</v>
      </c>
      <c r="J284" s="29">
        <f t="shared" ca="1" si="99"/>
        <v>6.4630222732993112E-2</v>
      </c>
      <c r="K284" s="29">
        <f t="shared" ca="1" si="99"/>
        <v>7.1947956668399787E-2</v>
      </c>
      <c r="L284" s="29">
        <f t="shared" ca="1" si="99"/>
        <v>8.1526795591493215E-2</v>
      </c>
      <c r="M284" s="29">
        <f t="shared" ca="1" si="99"/>
        <v>9.139488174423642E-2</v>
      </c>
      <c r="N284" s="29">
        <f t="shared" ca="1" si="99"/>
        <v>9.9838821344411993E-2</v>
      </c>
      <c r="O284" s="29">
        <f t="shared" ca="1" si="99"/>
        <v>0.10401604400324524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9.3426172008413282</v>
      </c>
      <c r="E286" s="29">
        <f t="shared" ca="1" si="100"/>
        <v>10.421466583669199</v>
      </c>
      <c r="F286" s="29">
        <f t="shared" ca="1" si="100"/>
        <v>11.712251048130302</v>
      </c>
      <c r="G286" s="29">
        <f t="shared" ca="1" si="100"/>
        <v>13.133938469144054</v>
      </c>
      <c r="H286" s="29">
        <f t="shared" ca="1" si="100"/>
        <v>14.35556439681269</v>
      </c>
      <c r="I286" s="29">
        <f t="shared" ca="1" si="100"/>
        <v>14.979140082733549</v>
      </c>
      <c r="J286" s="29">
        <f t="shared" ca="1" si="100"/>
        <v>14.696156122270791</v>
      </c>
      <c r="K286" s="29">
        <f t="shared" ca="1" si="100"/>
        <v>13.642731715007702</v>
      </c>
      <c r="L286" s="29">
        <f t="shared" ca="1" si="100"/>
        <v>12.263809933497546</v>
      </c>
      <c r="M286" s="29">
        <f t="shared" ca="1" si="100"/>
        <v>10.843249566308288</v>
      </c>
      <c r="N286" s="29">
        <f t="shared" ca="1" si="100"/>
        <v>9.6277022197121269</v>
      </c>
      <c r="O286" s="29">
        <f t="shared" ca="1" si="100"/>
        <v>9.0263701212470284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5.0909598626217335E-2</v>
      </c>
      <c r="E290" s="33">
        <f t="shared" ca="1" si="101"/>
        <v>4.7162422898429028E-2</v>
      </c>
      <c r="F290" s="32">
        <f t="shared" ca="1" si="101"/>
        <v>4.2679131447349264E-2</v>
      </c>
      <c r="G290" s="32">
        <f t="shared" ca="1" si="101"/>
        <v>3.7741173766397754E-2</v>
      </c>
      <c r="H290" s="32">
        <f t="shared" ca="1" si="101"/>
        <v>3.3498091184658768E-2</v>
      </c>
      <c r="I290" s="32">
        <f t="shared" ca="1" si="101"/>
        <v>3.1332221034557947E-2</v>
      </c>
      <c r="J290" s="32">
        <f t="shared" ca="1" si="101"/>
        <v>3.2315111366496556E-2</v>
      </c>
      <c r="K290" s="32">
        <f t="shared" ca="1" si="101"/>
        <v>3.5973978334199894E-2</v>
      </c>
      <c r="L290" s="32">
        <f t="shared" ca="1" si="101"/>
        <v>4.0763397795746607E-2</v>
      </c>
      <c r="M290" s="32">
        <f t="shared" ca="1" si="101"/>
        <v>4.569744087211821E-2</v>
      </c>
      <c r="N290" s="32">
        <f t="shared" ca="1" si="101"/>
        <v>4.9919410672205997E-2</v>
      </c>
      <c r="O290" s="32">
        <f t="shared" ca="1" si="101"/>
        <v>5.200802200162262E-2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5.0909598626217335E-2</v>
      </c>
      <c r="E291" s="32">
        <f t="shared" ca="1" si="102"/>
        <v>4.7162422898429028E-2</v>
      </c>
      <c r="F291" s="32">
        <f t="shared" ca="1" si="102"/>
        <v>4.2679131447349264E-2</v>
      </c>
      <c r="G291" s="32">
        <f t="shared" ca="1" si="102"/>
        <v>3.7741173766397754E-2</v>
      </c>
      <c r="H291" s="32">
        <f t="shared" ca="1" si="102"/>
        <v>3.3498091184658768E-2</v>
      </c>
      <c r="I291" s="32">
        <f t="shared" ca="1" si="102"/>
        <v>3.1332221034557947E-2</v>
      </c>
      <c r="J291" s="32">
        <f t="shared" ca="1" si="102"/>
        <v>3.2315111366496556E-2</v>
      </c>
      <c r="K291" s="32">
        <f t="shared" ca="1" si="102"/>
        <v>3.5973978334199894E-2</v>
      </c>
      <c r="L291" s="32">
        <f t="shared" ca="1" si="102"/>
        <v>4.0763397795746607E-2</v>
      </c>
      <c r="M291" s="32">
        <f t="shared" ca="1" si="102"/>
        <v>4.569744087211821E-2</v>
      </c>
      <c r="N291" s="32">
        <f t="shared" ca="1" si="102"/>
        <v>4.9919410672205997E-2</v>
      </c>
      <c r="O291" s="32">
        <f t="shared" ca="1" si="102"/>
        <v>5.200802200162262E-2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4.6030762091204838E-2</v>
      </c>
      <c r="E296" s="33">
        <f t="shared" ca="1" si="103"/>
        <v>4.2642690703996247E-2</v>
      </c>
      <c r="F296" s="33">
        <f t="shared" ca="1" si="103"/>
        <v>3.8589048016978295E-2</v>
      </c>
      <c r="G296" s="33">
        <f t="shared" ca="1" si="103"/>
        <v>3.4124311280451305E-2</v>
      </c>
      <c r="H296" s="33">
        <f t="shared" ca="1" si="103"/>
        <v>3.0287857446128968E-2</v>
      </c>
      <c r="I296" s="33">
        <f t="shared" ca="1" si="103"/>
        <v>2.8329549852079479E-2</v>
      </c>
      <c r="J296" s="33">
        <f t="shared" ca="1" si="103"/>
        <v>2.9218246527207302E-2</v>
      </c>
      <c r="K296" s="33">
        <f t="shared" ca="1" si="103"/>
        <v>3.2526472077172401E-2</v>
      </c>
      <c r="L296" s="33">
        <f t="shared" ca="1" si="103"/>
        <v>3.6856905506987558E-2</v>
      </c>
      <c r="M296" s="33">
        <f t="shared" ca="1" si="103"/>
        <v>4.1318102788540215E-2</v>
      </c>
      <c r="N296" s="33">
        <f t="shared" ca="1" si="103"/>
        <v>4.5135467149452921E-2</v>
      </c>
      <c r="O296" s="33">
        <f t="shared" ca="1" si="103"/>
        <v>4.7023919893133787E-2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5.0909598626217335E-2</v>
      </c>
      <c r="E297" s="33">
        <f t="shared" ca="1" si="104"/>
        <v>4.7162422898429028E-2</v>
      </c>
      <c r="F297" s="33">
        <f t="shared" ca="1" si="104"/>
        <v>4.2679131447349264E-2</v>
      </c>
      <c r="G297" s="33">
        <f t="shared" ca="1" si="104"/>
        <v>3.7741173766397754E-2</v>
      </c>
      <c r="H297" s="33">
        <f t="shared" ca="1" si="104"/>
        <v>3.3498091184658768E-2</v>
      </c>
      <c r="I297" s="33">
        <f t="shared" ca="1" si="104"/>
        <v>3.1332221034557947E-2</v>
      </c>
      <c r="J297" s="33">
        <f t="shared" ca="1" si="104"/>
        <v>3.2315111366496556E-2</v>
      </c>
      <c r="K297" s="33">
        <f t="shared" ca="1" si="104"/>
        <v>3.5973978334199894E-2</v>
      </c>
      <c r="L297" s="33">
        <f t="shared" ca="1" si="104"/>
        <v>4.0763397795746607E-2</v>
      </c>
      <c r="M297" s="33">
        <f t="shared" ca="1" si="104"/>
        <v>4.569744087211821E-2</v>
      </c>
      <c r="N297" s="33">
        <f t="shared" ca="1" si="104"/>
        <v>4.9919410672205997E-2</v>
      </c>
      <c r="O297" s="33">
        <f t="shared" ca="1" si="104"/>
        <v>5.200802200162262E-2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4.8788365350124945E-3</v>
      </c>
      <c r="E298" s="33">
        <f t="shared" ca="1" si="105"/>
        <v>4.5197321944327818E-3</v>
      </c>
      <c r="F298" s="33">
        <f t="shared" ca="1" si="105"/>
        <v>4.0900834303709711E-3</v>
      </c>
      <c r="G298" s="33">
        <f t="shared" ca="1" si="105"/>
        <v>3.6168624859464508E-3</v>
      </c>
      <c r="H298" s="33">
        <f t="shared" ca="1" si="105"/>
        <v>3.2102337385297984E-3</v>
      </c>
      <c r="I298" s="33">
        <f t="shared" ca="1" si="105"/>
        <v>3.00267118247847E-3</v>
      </c>
      <c r="J298" s="33">
        <f t="shared" ca="1" si="105"/>
        <v>3.0968648392892531E-3</v>
      </c>
      <c r="K298" s="33">
        <f t="shared" ca="1" si="105"/>
        <v>3.4475062570274895E-3</v>
      </c>
      <c r="L298" s="33">
        <f t="shared" ca="1" si="105"/>
        <v>3.9064922887590498E-3</v>
      </c>
      <c r="M298" s="33">
        <f t="shared" ca="1" si="105"/>
        <v>4.3793380835779952E-3</v>
      </c>
      <c r="N298" s="33">
        <f t="shared" ca="1" si="105"/>
        <v>4.783943522753074E-3</v>
      </c>
      <c r="O298" s="33">
        <f t="shared" ca="1" si="105"/>
        <v>4.984102108488834E-3</v>
      </c>
    </row>
    <row r="299" spans="1:15" x14ac:dyDescent="0.4">
      <c r="D299" s="32">
        <f t="shared" ref="D299:O299" ca="1" si="106">SUM(D296:D298)</f>
        <v>0.10181919725243467</v>
      </c>
      <c r="E299" s="32">
        <f t="shared" ca="1" si="106"/>
        <v>9.4324845796858056E-2</v>
      </c>
      <c r="F299" s="32">
        <f t="shared" ca="1" si="106"/>
        <v>8.5358262894698528E-2</v>
      </c>
      <c r="G299" s="32">
        <f t="shared" ca="1" si="106"/>
        <v>7.5482347532795507E-2</v>
      </c>
      <c r="H299" s="32">
        <f t="shared" ca="1" si="106"/>
        <v>6.6996182369317536E-2</v>
      </c>
      <c r="I299" s="32">
        <f t="shared" ca="1" si="106"/>
        <v>6.2664442069115894E-2</v>
      </c>
      <c r="J299" s="32">
        <f t="shared" ca="1" si="106"/>
        <v>6.4630222732993112E-2</v>
      </c>
      <c r="K299" s="32">
        <f t="shared" ca="1" si="106"/>
        <v>7.1947956668399773E-2</v>
      </c>
      <c r="L299" s="32">
        <f t="shared" ca="1" si="106"/>
        <v>8.1526795591493229E-2</v>
      </c>
      <c r="M299" s="32">
        <f t="shared" ca="1" si="106"/>
        <v>9.1394881744236406E-2</v>
      </c>
      <c r="N299" s="32">
        <f t="shared" ca="1" si="106"/>
        <v>9.9838821344411993E-2</v>
      </c>
      <c r="O299" s="32">
        <f t="shared" ca="1" si="106"/>
        <v>0.10401604400324524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0.17755963027155047</v>
      </c>
      <c r="E302" s="32">
        <f ca="1">N297/2+O297+D297+E297+F297/2</f>
        <v>0.1963793145860466</v>
      </c>
      <c r="F302" s="32">
        <f ca="1">N298/2+O298+D298+E298+F298/2</f>
        <v>1.881968431449613E-2</v>
      </c>
      <c r="G302" s="32">
        <f ca="1">F296/2+G296+H296</f>
        <v>8.3706692735069421E-2</v>
      </c>
      <c r="H302" s="32">
        <f ca="1">F297/2+G297+H297</f>
        <v>9.2578830674731161E-2</v>
      </c>
      <c r="I302" s="32">
        <f ca="1">F298/2+G298+H298</f>
        <v>8.8721379396617343E-3</v>
      </c>
      <c r="J302" s="32">
        <f ca="1">I296+J296+K296</f>
        <v>9.0074268456459189E-2</v>
      </c>
      <c r="K302" s="32">
        <f ca="1">I297+J297+K297</f>
        <v>9.962131073525439E-2</v>
      </c>
      <c r="L302" s="32">
        <f ca="1">I298+J298+K298</f>
        <v>9.547042278795213E-3</v>
      </c>
      <c r="M302" s="32">
        <f ca="1">L296+M296+N296/2</f>
        <v>0.10074274187025423</v>
      </c>
      <c r="N302" s="32">
        <f ca="1">L297+M297+N297/2</f>
        <v>0.11142054400396781</v>
      </c>
      <c r="O302" s="32">
        <f ca="1">L298+M298+N298/2</f>
        <v>1.0677802133713582E-2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20.666666666666668</v>
      </c>
      <c r="I309" s="29">
        <f t="shared" ca="1" si="108"/>
        <v>58</v>
      </c>
      <c r="J309" s="29">
        <f t="shared" ca="1" si="108"/>
        <v>83.666666666666671</v>
      </c>
      <c r="K309" s="29">
        <f t="shared" ca="1" si="108"/>
        <v>93.333333333333329</v>
      </c>
      <c r="L309" s="29">
        <f t="shared" ca="1" si="108"/>
        <v>23.666666666666668</v>
      </c>
      <c r="M309" s="29">
        <f t="shared" ca="1" si="108"/>
        <v>3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8.2319952774498231E-2</v>
      </c>
      <c r="I310" s="50">
        <f t="shared" ca="1" si="109"/>
        <v>9.5543093270365989E-2</v>
      </c>
      <c r="J310" s="50">
        <f t="shared" ca="1" si="109"/>
        <v>0.10463400236127508</v>
      </c>
      <c r="K310" s="50">
        <f t="shared" ca="1" si="109"/>
        <v>0.10805785123966941</v>
      </c>
      <c r="L310" s="50">
        <f t="shared" ca="1" si="109"/>
        <v>8.338252656434475E-2</v>
      </c>
      <c r="M310" s="50">
        <f t="shared" ca="1" si="109"/>
        <v>7.6062573789846516E-2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9.3426172008413282</v>
      </c>
      <c r="E312" s="29">
        <f t="shared" ca="1" si="110"/>
        <v>10.421466583669199</v>
      </c>
      <c r="F312" s="29">
        <f t="shared" ca="1" si="110"/>
        <v>11.712251048130302</v>
      </c>
      <c r="G312" s="29">
        <f t="shared" ca="1" si="110"/>
        <v>13.133938469144054</v>
      </c>
      <c r="H312" s="29">
        <f t="shared" ca="1" si="110"/>
        <v>14.35556439681269</v>
      </c>
      <c r="I312" s="29">
        <f t="shared" ca="1" si="110"/>
        <v>14.979140082733549</v>
      </c>
      <c r="J312" s="29">
        <f t="shared" ca="1" si="110"/>
        <v>14.696156122270791</v>
      </c>
      <c r="K312" s="29">
        <f t="shared" ca="1" si="110"/>
        <v>13.642731715007702</v>
      </c>
      <c r="L312" s="29">
        <f t="shared" ca="1" si="110"/>
        <v>12.263809933497546</v>
      </c>
      <c r="M312" s="29">
        <f t="shared" ca="1" si="110"/>
        <v>10.843249566308288</v>
      </c>
      <c r="N312" s="29">
        <f t="shared" ca="1" si="110"/>
        <v>9.6277022197121269</v>
      </c>
      <c r="O312" s="29">
        <f t="shared" ca="1" si="110"/>
        <v>9.0263701212470284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4.9391971664698935E-2</v>
      </c>
      <c r="I316" s="32">
        <f t="shared" ca="1" si="111"/>
        <v>5.7325855962219591E-2</v>
      </c>
      <c r="J316" s="32">
        <f t="shared" ca="1" si="111"/>
        <v>6.2780401416765053E-2</v>
      </c>
      <c r="K316" s="32">
        <f t="shared" ca="1" si="111"/>
        <v>6.4834710743801635E-2</v>
      </c>
      <c r="L316" s="32">
        <f t="shared" ca="1" si="111"/>
        <v>5.0029515938606849E-2</v>
      </c>
      <c r="M316" s="32">
        <f t="shared" ca="1" si="111"/>
        <v>4.5637544273907905E-2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3.2927981109799297E-2</v>
      </c>
      <c r="I317" s="32">
        <f t="shared" ca="1" si="112"/>
        <v>3.8217237308146398E-2</v>
      </c>
      <c r="J317" s="32">
        <f t="shared" ca="1" si="112"/>
        <v>4.1853600944510037E-2</v>
      </c>
      <c r="K317" s="32">
        <f t="shared" ca="1" si="112"/>
        <v>4.3223140495867764E-2</v>
      </c>
      <c r="L317" s="32">
        <f t="shared" ca="1" si="112"/>
        <v>3.3353010625737901E-2</v>
      </c>
      <c r="M317" s="32">
        <f t="shared" ca="1" si="112"/>
        <v>3.0425029515938607E-2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4.4864374262101533E-2</v>
      </c>
      <c r="I322" s="33">
        <f t="shared" ca="1" si="113"/>
        <v>5.207098583234946E-2</v>
      </c>
      <c r="J322" s="33">
        <f t="shared" ca="1" si="113"/>
        <v>5.7025531286894922E-2</v>
      </c>
      <c r="K322" s="33">
        <f t="shared" ca="1" si="113"/>
        <v>5.8891528925619815E-2</v>
      </c>
      <c r="L322" s="33">
        <f t="shared" ca="1" si="113"/>
        <v>4.5443476977567884E-2</v>
      </c>
      <c r="M322" s="33">
        <f t="shared" ca="1" si="113"/>
        <v>4.1454102715466346E-2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3.2927981109799297E-2</v>
      </c>
      <c r="I323" s="33">
        <f t="shared" ca="1" si="114"/>
        <v>3.8217237308146398E-2</v>
      </c>
      <c r="J323" s="33">
        <f t="shared" ca="1" si="114"/>
        <v>4.1853600944510037E-2</v>
      </c>
      <c r="K323" s="33">
        <f t="shared" ca="1" si="114"/>
        <v>4.3223140495867764E-2</v>
      </c>
      <c r="L323" s="33">
        <f t="shared" ca="1" si="114"/>
        <v>3.3353010625737901E-2</v>
      </c>
      <c r="M323" s="33">
        <f t="shared" ca="1" si="114"/>
        <v>3.0425029515938607E-2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4.5275974025974029E-3</v>
      </c>
      <c r="I324" s="33">
        <f t="shared" ca="1" si="115"/>
        <v>5.2548701298701294E-3</v>
      </c>
      <c r="J324" s="33">
        <f t="shared" ca="1" si="115"/>
        <v>5.7548701298701307E-3</v>
      </c>
      <c r="K324" s="33">
        <f t="shared" ca="1" si="115"/>
        <v>5.9431818181818171E-3</v>
      </c>
      <c r="L324" s="33">
        <f t="shared" ca="1" si="115"/>
        <v>4.5860389610389617E-3</v>
      </c>
      <c r="M324" s="33">
        <f t="shared" ca="1" si="115"/>
        <v>4.1834415584415582E-3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8.2319952774498231E-2</v>
      </c>
      <c r="I325" s="32">
        <f t="shared" ca="1" si="116"/>
        <v>9.5543093270365989E-2</v>
      </c>
      <c r="J325" s="32">
        <f t="shared" ca="1" si="116"/>
        <v>0.1046340023612751</v>
      </c>
      <c r="K325" s="32">
        <f t="shared" ca="1" si="116"/>
        <v>0.10805785123966941</v>
      </c>
      <c r="L325" s="32">
        <f t="shared" ca="1" si="116"/>
        <v>8.338252656434475E-2</v>
      </c>
      <c r="M325" s="32">
        <f t="shared" ca="1" si="116"/>
        <v>7.6062573789846502E-2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0.10617687426210153</v>
      </c>
      <c r="H328" s="32">
        <f ca="1">F323/2+G323+H323</f>
        <v>7.7927981109799288E-2</v>
      </c>
      <c r="I328" s="32">
        <f ca="1">F324/2+G324+H324</f>
        <v>1.0715097402597403E-2</v>
      </c>
      <c r="J328" s="32">
        <f ca="1">I322+J322+K322</f>
        <v>0.1679880460448642</v>
      </c>
      <c r="K328" s="32">
        <f ca="1">I323+J323+K323</f>
        <v>0.12329397874852419</v>
      </c>
      <c r="L328" s="32">
        <f ca="1">I324+J324+K324</f>
        <v>1.6952922077922077E-2</v>
      </c>
      <c r="M328" s="32">
        <f ca="1">L322+M322+N322/2</f>
        <v>0.10733507969303423</v>
      </c>
      <c r="N328" s="32">
        <f ca="1">L323+M323+N323/2</f>
        <v>7.8778040141676511E-2</v>
      </c>
      <c r="O328" s="32">
        <f ca="1">L324+M324+N324/2</f>
        <v>1.0831980519480521E-2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9.3426172008413282</v>
      </c>
      <c r="E337" s="29">
        <f t="shared" ca="1" si="119"/>
        <v>10.421466583669199</v>
      </c>
      <c r="F337" s="29">
        <f t="shared" ca="1" si="119"/>
        <v>11.712251048130302</v>
      </c>
      <c r="G337" s="29">
        <f t="shared" ca="1" si="119"/>
        <v>13.133938469144054</v>
      </c>
      <c r="H337" s="29">
        <f t="shared" ca="1" si="119"/>
        <v>14.35556439681269</v>
      </c>
      <c r="I337" s="29">
        <f t="shared" ca="1" si="119"/>
        <v>14.979140082733549</v>
      </c>
      <c r="J337" s="29">
        <f t="shared" ca="1" si="119"/>
        <v>14.696156122270791</v>
      </c>
      <c r="K337" s="29">
        <f t="shared" ca="1" si="119"/>
        <v>13.642731715007702</v>
      </c>
      <c r="L337" s="29">
        <f t="shared" ca="1" si="119"/>
        <v>12.263809933497546</v>
      </c>
      <c r="M337" s="29">
        <f t="shared" ca="1" si="119"/>
        <v>10.843249566308288</v>
      </c>
      <c r="N337" s="29">
        <f t="shared" ca="1" si="119"/>
        <v>9.6277022197121269</v>
      </c>
      <c r="O337" s="29">
        <f t="shared" ca="1" si="119"/>
        <v>9.0263701212470284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9.3426172008413282</v>
      </c>
      <c r="E362" s="29">
        <f t="shared" ca="1" si="128"/>
        <v>10.421466583669199</v>
      </c>
      <c r="F362" s="29">
        <f t="shared" ca="1" si="128"/>
        <v>11.712251048130302</v>
      </c>
      <c r="G362" s="29">
        <f t="shared" ca="1" si="128"/>
        <v>13.133938469144054</v>
      </c>
      <c r="H362" s="29">
        <f t="shared" ca="1" si="128"/>
        <v>14.35556439681269</v>
      </c>
      <c r="I362" s="29">
        <f t="shared" ca="1" si="128"/>
        <v>14.979140082733549</v>
      </c>
      <c r="J362" s="29">
        <f t="shared" ca="1" si="128"/>
        <v>14.696156122270791</v>
      </c>
      <c r="K362" s="29">
        <f t="shared" ca="1" si="128"/>
        <v>13.642731715007702</v>
      </c>
      <c r="L362" s="29">
        <f t="shared" ca="1" si="128"/>
        <v>12.263809933497546</v>
      </c>
      <c r="M362" s="29">
        <f t="shared" ca="1" si="128"/>
        <v>10.843249566308288</v>
      </c>
      <c r="N362" s="29">
        <f t="shared" ca="1" si="128"/>
        <v>9.6277022197121269</v>
      </c>
      <c r="O362" s="29">
        <f t="shared" ca="1" si="128"/>
        <v>9.0263701212470284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14.657382799158672</v>
      </c>
      <c r="E384" s="29">
        <f t="shared" ca="1" si="135"/>
        <v>13.578533416330801</v>
      </c>
      <c r="F384" s="29">
        <f t="shared" ca="1" si="135"/>
        <v>12.287748951869698</v>
      </c>
      <c r="G384" s="29">
        <f t="shared" ca="1" si="135"/>
        <v>10.866061530855946</v>
      </c>
      <c r="H384" s="29">
        <f t="shared" ca="1" si="135"/>
        <v>9.6444356031873095</v>
      </c>
      <c r="I384" s="29">
        <f t="shared" ca="1" si="135"/>
        <v>9.020859917266451</v>
      </c>
      <c r="J384" s="29">
        <f t="shared" ca="1" si="135"/>
        <v>9.303843877729209</v>
      </c>
      <c r="K384" s="29">
        <f t="shared" ca="1" si="135"/>
        <v>10.357268284992298</v>
      </c>
      <c r="L384" s="29">
        <f t="shared" ca="1" si="135"/>
        <v>11.736190066502454</v>
      </c>
      <c r="M384" s="29">
        <f t="shared" ca="1" si="135"/>
        <v>13.156750433691712</v>
      </c>
      <c r="N384" s="29">
        <f t="shared" ca="1" si="135"/>
        <v>14.372297780287873</v>
      </c>
      <c r="O384" s="29">
        <f t="shared" ca="1" si="135"/>
        <v>14.973629878752972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0.10181919725243467</v>
      </c>
      <c r="E385" s="29">
        <f t="shared" ca="1" si="136"/>
        <v>9.4324845796858056E-2</v>
      </c>
      <c r="F385" s="29">
        <f t="shared" ca="1" si="136"/>
        <v>8.5358262894698528E-2</v>
      </c>
      <c r="G385" s="29">
        <f t="shared" ca="1" si="136"/>
        <v>7.5482347532795507E-2</v>
      </c>
      <c r="H385" s="29">
        <f t="shared" ca="1" si="136"/>
        <v>6.6996182369317536E-2</v>
      </c>
      <c r="I385" s="55">
        <f t="shared" ca="1" si="136"/>
        <v>6.2664442069115894E-2</v>
      </c>
      <c r="J385" s="55">
        <f t="shared" ca="1" si="136"/>
        <v>6.4630222732993112E-2</v>
      </c>
      <c r="K385" s="29">
        <f t="shared" ca="1" si="136"/>
        <v>7.1947956668399787E-2</v>
      </c>
      <c r="L385" s="29">
        <f t="shared" ca="1" si="136"/>
        <v>8.1526795591493215E-2</v>
      </c>
      <c r="M385" s="29">
        <f t="shared" ca="1" si="136"/>
        <v>9.139488174423642E-2</v>
      </c>
      <c r="N385" s="29">
        <f t="shared" ca="1" si="136"/>
        <v>9.9838821344411993E-2</v>
      </c>
      <c r="O385" s="29">
        <f t="shared" ca="1" si="136"/>
        <v>0.10401604400324524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9.3426172008413282</v>
      </c>
      <c r="E387" s="29">
        <f t="shared" ca="1" si="137"/>
        <v>10.421466583669199</v>
      </c>
      <c r="F387" s="29">
        <f t="shared" ca="1" si="137"/>
        <v>11.712251048130302</v>
      </c>
      <c r="G387" s="29">
        <f t="shared" ca="1" si="137"/>
        <v>13.133938469144054</v>
      </c>
      <c r="H387" s="29">
        <f t="shared" ca="1" si="137"/>
        <v>14.35556439681269</v>
      </c>
      <c r="I387" s="29">
        <f t="shared" ca="1" si="137"/>
        <v>14.979140082733549</v>
      </c>
      <c r="J387" s="29">
        <f t="shared" ca="1" si="137"/>
        <v>14.696156122270791</v>
      </c>
      <c r="K387" s="29">
        <f t="shared" ca="1" si="137"/>
        <v>13.642731715007702</v>
      </c>
      <c r="L387" s="29">
        <f t="shared" ca="1" si="137"/>
        <v>12.263809933497546</v>
      </c>
      <c r="M387" s="29">
        <f t="shared" ca="1" si="137"/>
        <v>10.843249566308288</v>
      </c>
      <c r="N387" s="29">
        <f t="shared" ca="1" si="137"/>
        <v>9.6277022197121269</v>
      </c>
      <c r="O387" s="29">
        <f t="shared" ca="1" si="137"/>
        <v>9.0263701212470284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1.0181919725243467E-2</v>
      </c>
      <c r="E391" s="33">
        <f t="shared" ca="1" si="138"/>
        <v>9.432484579685806E-3</v>
      </c>
      <c r="F391" s="32">
        <f t="shared" ca="1" si="138"/>
        <v>8.5358262894698524E-3</v>
      </c>
      <c r="G391" s="32">
        <f t="shared" ca="1" si="138"/>
        <v>7.5482347532795507E-3</v>
      </c>
      <c r="H391" s="32">
        <f t="shared" ca="1" si="138"/>
        <v>6.6996182369317538E-3</v>
      </c>
      <c r="I391" s="32">
        <f t="shared" ca="1" si="138"/>
        <v>6.2664442069115898E-3</v>
      </c>
      <c r="J391" s="32">
        <f t="shared" ca="1" si="138"/>
        <v>6.4630222732993117E-3</v>
      </c>
      <c r="K391" s="32">
        <f t="shared" ca="1" si="138"/>
        <v>7.1947956668399794E-3</v>
      </c>
      <c r="L391" s="32">
        <f t="shared" ca="1" si="138"/>
        <v>8.1526795591493218E-3</v>
      </c>
      <c r="M391" s="32">
        <f t="shared" ca="1" si="138"/>
        <v>9.1394881744236416E-3</v>
      </c>
      <c r="N391" s="32">
        <f t="shared" ca="1" si="138"/>
        <v>9.9838821344412007E-3</v>
      </c>
      <c r="O391" s="32">
        <f t="shared" ca="1" si="138"/>
        <v>1.0401604400324525E-2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9.163727752719121E-2</v>
      </c>
      <c r="E392" s="32">
        <f t="shared" ca="1" si="139"/>
        <v>8.4892361217172252E-2</v>
      </c>
      <c r="F392" s="32">
        <f t="shared" ca="1" si="139"/>
        <v>7.6822436605228681E-2</v>
      </c>
      <c r="G392" s="32">
        <f t="shared" ca="1" si="139"/>
        <v>6.7934112779515957E-2</v>
      </c>
      <c r="H392" s="32">
        <f t="shared" ca="1" si="139"/>
        <v>6.0296564132385787E-2</v>
      </c>
      <c r="I392" s="32">
        <f t="shared" ca="1" si="139"/>
        <v>5.6397997862204306E-2</v>
      </c>
      <c r="J392" s="32">
        <f t="shared" ca="1" si="139"/>
        <v>5.8167200459693799E-2</v>
      </c>
      <c r="K392" s="32">
        <f t="shared" ca="1" si="139"/>
        <v>6.4753161001559811E-2</v>
      </c>
      <c r="L392" s="32">
        <f t="shared" ca="1" si="139"/>
        <v>7.3374116032343895E-2</v>
      </c>
      <c r="M392" s="32">
        <f t="shared" ca="1" si="139"/>
        <v>8.2255393569812776E-2</v>
      </c>
      <c r="N392" s="32">
        <f t="shared" ca="1" si="139"/>
        <v>8.9854939209970799E-2</v>
      </c>
      <c r="O392" s="32">
        <f t="shared" ca="1" si="139"/>
        <v>9.3614439602920721E-2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9.3334264148065109E-3</v>
      </c>
      <c r="E397" s="33">
        <f t="shared" ca="1" si="140"/>
        <v>8.6464441980453229E-3</v>
      </c>
      <c r="F397" s="33">
        <f t="shared" ca="1" si="140"/>
        <v>7.8245074320140318E-3</v>
      </c>
      <c r="G397" s="33">
        <f t="shared" ca="1" si="140"/>
        <v>6.9192151905062551E-3</v>
      </c>
      <c r="H397" s="33">
        <f t="shared" ca="1" si="140"/>
        <v>6.1413167171874413E-3</v>
      </c>
      <c r="I397" s="33">
        <f t="shared" ca="1" si="140"/>
        <v>5.7442405230022902E-3</v>
      </c>
      <c r="J397" s="33">
        <f t="shared" ca="1" si="140"/>
        <v>5.9244370838577023E-3</v>
      </c>
      <c r="K397" s="33">
        <f t="shared" ca="1" si="140"/>
        <v>6.5952293612699811E-3</v>
      </c>
      <c r="L397" s="33">
        <f t="shared" ca="1" si="140"/>
        <v>7.4732895958868782E-3</v>
      </c>
      <c r="M397" s="33">
        <f t="shared" ca="1" si="140"/>
        <v>8.3778641598883374E-3</v>
      </c>
      <c r="N397" s="33">
        <f t="shared" ca="1" si="140"/>
        <v>9.1518919565711006E-3</v>
      </c>
      <c r="O397" s="33">
        <f t="shared" ca="1" si="140"/>
        <v>9.5348040336308143E-3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9.163727752719121E-2</v>
      </c>
      <c r="E398" s="33">
        <f t="shared" ca="1" si="141"/>
        <v>8.4892361217172252E-2</v>
      </c>
      <c r="F398" s="33">
        <f t="shared" ca="1" si="141"/>
        <v>7.6822436605228681E-2</v>
      </c>
      <c r="G398" s="33">
        <f t="shared" ca="1" si="141"/>
        <v>6.7934112779515957E-2</v>
      </c>
      <c r="H398" s="33">
        <f t="shared" ca="1" si="141"/>
        <v>6.0296564132385787E-2</v>
      </c>
      <c r="I398" s="33">
        <f t="shared" ca="1" si="141"/>
        <v>5.6397997862204306E-2</v>
      </c>
      <c r="J398" s="33">
        <f t="shared" ca="1" si="141"/>
        <v>5.8167200459693799E-2</v>
      </c>
      <c r="K398" s="33">
        <f t="shared" ca="1" si="141"/>
        <v>6.4753161001559811E-2</v>
      </c>
      <c r="L398" s="33">
        <f t="shared" ca="1" si="141"/>
        <v>7.3374116032343895E-2</v>
      </c>
      <c r="M398" s="33">
        <f t="shared" ca="1" si="141"/>
        <v>8.2255393569812776E-2</v>
      </c>
      <c r="N398" s="33">
        <f t="shared" ca="1" si="141"/>
        <v>8.9854939209970799E-2</v>
      </c>
      <c r="O398" s="33">
        <f t="shared" ca="1" si="141"/>
        <v>9.3614439602920721E-2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8.4849331043695562E-4</v>
      </c>
      <c r="E399" s="33">
        <f t="shared" ca="1" si="142"/>
        <v>7.8604038164048387E-4</v>
      </c>
      <c r="F399" s="33">
        <f t="shared" ca="1" si="142"/>
        <v>7.1131885745582104E-4</v>
      </c>
      <c r="G399" s="33">
        <f t="shared" ca="1" si="142"/>
        <v>6.2901956277329593E-4</v>
      </c>
      <c r="H399" s="33">
        <f t="shared" ca="1" si="142"/>
        <v>5.5830151974431278E-4</v>
      </c>
      <c r="I399" s="33">
        <f t="shared" ca="1" si="142"/>
        <v>5.2220368390929915E-4</v>
      </c>
      <c r="J399" s="33">
        <f t="shared" ca="1" si="142"/>
        <v>5.3858518944160927E-4</v>
      </c>
      <c r="K399" s="33">
        <f t="shared" ca="1" si="142"/>
        <v>5.9956630556999829E-4</v>
      </c>
      <c r="L399" s="33">
        <f t="shared" ca="1" si="142"/>
        <v>6.7938996326244352E-4</v>
      </c>
      <c r="M399" s="33">
        <f t="shared" ca="1" si="142"/>
        <v>7.6162401453530343E-4</v>
      </c>
      <c r="N399" s="33">
        <f t="shared" ca="1" si="142"/>
        <v>8.3199017787010006E-4</v>
      </c>
      <c r="O399" s="33">
        <f t="shared" ca="1" si="142"/>
        <v>8.6680036669371048E-4</v>
      </c>
    </row>
    <row r="400" spans="1:15" x14ac:dyDescent="0.4">
      <c r="D400" s="32">
        <f t="shared" ref="D400:O400" ca="1" si="143">SUM(D397:D399)</f>
        <v>0.10181919725243468</v>
      </c>
      <c r="E400" s="32">
        <f t="shared" ca="1" si="143"/>
        <v>9.4324845796858056E-2</v>
      </c>
      <c r="F400" s="32">
        <f t="shared" ca="1" si="143"/>
        <v>8.5358262894698528E-2</v>
      </c>
      <c r="G400" s="32">
        <f t="shared" ca="1" si="143"/>
        <v>7.5482347532795507E-2</v>
      </c>
      <c r="H400" s="32">
        <f t="shared" ca="1" si="143"/>
        <v>6.6996182369317536E-2</v>
      </c>
      <c r="I400" s="32">
        <f t="shared" ca="1" si="143"/>
        <v>6.2664442069115894E-2</v>
      </c>
      <c r="J400" s="32">
        <f t="shared" ca="1" si="143"/>
        <v>6.4630222732993112E-2</v>
      </c>
      <c r="K400" s="32">
        <f t="shared" ca="1" si="143"/>
        <v>7.1947956668399787E-2</v>
      </c>
      <c r="L400" s="32">
        <f t="shared" ca="1" si="143"/>
        <v>8.1526795591493215E-2</v>
      </c>
      <c r="M400" s="32">
        <f t="shared" ca="1" si="143"/>
        <v>9.139488174423642E-2</v>
      </c>
      <c r="N400" s="32">
        <f t="shared" ca="1" si="143"/>
        <v>9.9838821344411993E-2</v>
      </c>
      <c r="O400" s="32">
        <f t="shared" ca="1" si="143"/>
        <v>0.10401604400324524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3.6002874340775211E-2</v>
      </c>
      <c r="E403" s="32">
        <f ca="1">N398/2+O398+D398+E398+F398/2</f>
        <v>0.35348276625488395</v>
      </c>
      <c r="F403" s="32">
        <f ca="1">N399/2+O399+D399+E399+F399/2</f>
        <v>3.2729885764341106E-3</v>
      </c>
      <c r="G403" s="32">
        <f ca="1">F397/2+G397+H397</f>
        <v>1.6972785623700713E-2</v>
      </c>
      <c r="H403" s="32">
        <f ca="1">F398/2+G398+H398</f>
        <v>0.16664189521451608</v>
      </c>
      <c r="I403" s="32">
        <f ca="1">F399/2+G399+H399</f>
        <v>1.5429805112455192E-3</v>
      </c>
      <c r="J403" s="32">
        <f ca="1">I397+J397+K397</f>
        <v>1.8263906968129972E-2</v>
      </c>
      <c r="K403" s="32">
        <f ca="1">I398+J398+K398</f>
        <v>0.17931835932345791</v>
      </c>
      <c r="L403" s="32">
        <f ca="1">I399+J399+K399</f>
        <v>1.6603551789209068E-3</v>
      </c>
      <c r="M403" s="32">
        <f ca="1">L397+M397+N397/2</f>
        <v>2.0427099734060768E-2</v>
      </c>
      <c r="N403" s="32">
        <f ca="1">L398+M398+N398/2</f>
        <v>0.20055697920714205</v>
      </c>
      <c r="O403" s="32">
        <f ca="1">L399+M399+N399/2</f>
        <v>1.857009066732797E-3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5.3233499999999996</v>
      </c>
      <c r="C409" s="63" t="s">
        <v>58</v>
      </c>
      <c r="D409" s="32">
        <f t="shared" ref="D409:O409" ca="1" si="144">D18</f>
        <v>0.12941833185702376</v>
      </c>
      <c r="E409" s="32">
        <f t="shared" ca="1" si="144"/>
        <v>0.10766248957899123</v>
      </c>
      <c r="F409" s="32">
        <f t="shared" ca="1" si="144"/>
        <v>8.8958878265249383E-2</v>
      </c>
      <c r="G409" s="32">
        <f t="shared" ca="1" si="144"/>
        <v>4.7995373506322075E-2</v>
      </c>
      <c r="H409" s="32">
        <f t="shared" ca="1" si="144"/>
        <v>1.4260388443101289E-2</v>
      </c>
      <c r="I409" s="32">
        <f t="shared" ca="1" si="144"/>
        <v>1.0412324579685979E-3</v>
      </c>
      <c r="J409" s="32">
        <f t="shared" ca="1" si="144"/>
        <v>9.7970508545227155E-5</v>
      </c>
      <c r="K409" s="32">
        <f t="shared" ca="1" si="144"/>
        <v>2.3333072808114487E-4</v>
      </c>
      <c r="L409" s="32">
        <f t="shared" ca="1" si="144"/>
        <v>5.5029135403640399E-3</v>
      </c>
      <c r="M409" s="32">
        <f t="shared" ca="1" si="144"/>
        <v>3.7950320011810479E-2</v>
      </c>
      <c r="N409" s="32">
        <f t="shared" ca="1" si="144"/>
        <v>8.3414078782826168E-2</v>
      </c>
      <c r="O409" s="32">
        <f t="shared" ca="1" si="144"/>
        <v>0.11929802565304985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6.1062384624545947E-2</v>
      </c>
      <c r="E410" s="32">
        <f t="shared" ca="1" si="145"/>
        <v>5.079750491276127E-2</v>
      </c>
      <c r="F410" s="32">
        <f t="shared" ca="1" si="145"/>
        <v>4.1972734174953848E-2</v>
      </c>
      <c r="G410" s="32">
        <f t="shared" ca="1" si="145"/>
        <v>2.2645261418448168E-2</v>
      </c>
      <c r="H410" s="32">
        <f t="shared" ca="1" si="145"/>
        <v>6.7283615196808196E-3</v>
      </c>
      <c r="I410" s="32">
        <f t="shared" ca="1" si="145"/>
        <v>4.9127612695766109E-4</v>
      </c>
      <c r="J410" s="32">
        <f t="shared" ca="1" si="145"/>
        <v>4.6224617400107191E-5</v>
      </c>
      <c r="K410" s="32">
        <f t="shared" ca="1" si="145"/>
        <v>1.1009051390460311E-4</v>
      </c>
      <c r="L410" s="32">
        <f t="shared" ca="1" si="145"/>
        <v>2.5963943309712384E-3</v>
      </c>
      <c r="M410" s="32">
        <f t="shared" ca="1" si="145"/>
        <v>1.790578663728935E-2</v>
      </c>
      <c r="N410" s="32">
        <f t="shared" ca="1" si="145"/>
        <v>3.9356577145239088E-2</v>
      </c>
      <c r="O410" s="32">
        <f t="shared" ca="1" si="145"/>
        <v>5.6287403977847913E-2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1.3060565600250105E-2</v>
      </c>
      <c r="E411" s="32">
        <f t="shared" ca="1" si="146"/>
        <v>1.0865021884118382E-2</v>
      </c>
      <c r="F411" s="32">
        <f t="shared" ca="1" si="146"/>
        <v>8.9775014763095722E-3</v>
      </c>
      <c r="G411" s="32">
        <f t="shared" ca="1" si="146"/>
        <v>4.843569803390302E-3</v>
      </c>
      <c r="H411" s="32">
        <f t="shared" ca="1" si="146"/>
        <v>1.4391217694872862E-3</v>
      </c>
      <c r="I411" s="32">
        <f t="shared" ca="1" si="146"/>
        <v>1.0507850493261082E-4</v>
      </c>
      <c r="J411" s="32">
        <f t="shared" ca="1" si="146"/>
        <v>9.8869320550229259E-6</v>
      </c>
      <c r="K411" s="32">
        <f t="shared" ca="1" si="146"/>
        <v>2.3547137696262328E-5</v>
      </c>
      <c r="L411" s="32">
        <f t="shared" ca="1" si="146"/>
        <v>5.5533989856884809E-4</v>
      </c>
      <c r="M411" s="32">
        <f t="shared" ca="1" si="146"/>
        <v>3.8298488085313324E-3</v>
      </c>
      <c r="N411" s="32">
        <f t="shared" ca="1" si="146"/>
        <v>8.4179345560650275E-3</v>
      </c>
      <c r="O411" s="32">
        <f t="shared" ca="1" si="146"/>
        <v>1.2039250295261912E-2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0.44256532561310258</v>
      </c>
      <c r="E413" s="32">
        <f t="shared" ca="1" si="148"/>
        <v>0.20881194917525159</v>
      </c>
      <c r="F413" s="32">
        <f t="shared" ca="1" si="148"/>
        <v>4.4662555795817696E-2</v>
      </c>
      <c r="G413" s="32">
        <f t="shared" ca="1" si="148"/>
        <v>0.10673520108204806</v>
      </c>
      <c r="H413" s="32">
        <f t="shared" ca="1" si="148"/>
        <v>5.0359990025605914E-2</v>
      </c>
      <c r="I413" s="32">
        <f t="shared" ca="1" si="148"/>
        <v>1.0771442311032374E-2</v>
      </c>
      <c r="J413" s="32">
        <f t="shared" ca="1" si="148"/>
        <v>1.3725336945949701E-3</v>
      </c>
      <c r="K413" s="32">
        <f t="shared" ca="1" si="148"/>
        <v>6.4759125826237133E-4</v>
      </c>
      <c r="L413" s="32">
        <f t="shared" ca="1" si="148"/>
        <v>1.3851257468389607E-4</v>
      </c>
      <c r="M413" s="32">
        <f t="shared" ca="1" si="148"/>
        <v>8.5160272943587606E-2</v>
      </c>
      <c r="N413" s="32">
        <f t="shared" ca="1" si="148"/>
        <v>4.0180469540880129E-2</v>
      </c>
      <c r="O413" s="32">
        <f t="shared" ca="1" si="148"/>
        <v>8.5941559851326933E-3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5.9840613931523026E-2</v>
      </c>
      <c r="I415" s="32">
        <f t="shared" ca="1" si="149"/>
        <v>0.16793978748524202</v>
      </c>
      <c r="J415" s="32">
        <f t="shared" ca="1" si="149"/>
        <v>0.24225796930342386</v>
      </c>
      <c r="K415" s="32">
        <f t="shared" ca="1" si="149"/>
        <v>0.27024793388429746</v>
      </c>
      <c r="L415" s="32">
        <f t="shared" ca="1" si="149"/>
        <v>6.8527154663518303E-2</v>
      </c>
      <c r="M415" s="32">
        <f t="shared" ca="1" si="149"/>
        <v>8.6865407319952764E-3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7.3199527744982271E-3</v>
      </c>
      <c r="I416" s="32">
        <f t="shared" ca="1" si="150"/>
        <v>2.0543093270365988E-2</v>
      </c>
      <c r="J416" s="32">
        <f t="shared" ca="1" si="150"/>
        <v>2.9634002361275079E-2</v>
      </c>
      <c r="K416" s="32">
        <f t="shared" ca="1" si="150"/>
        <v>3.3057851239669409E-2</v>
      </c>
      <c r="L416" s="32">
        <f t="shared" ca="1" si="150"/>
        <v>8.3825265643447441E-3</v>
      </c>
      <c r="M416" s="32">
        <f t="shared" ca="1" si="150"/>
        <v>1.0625737898465168E-3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6.0389610389610399E-3</v>
      </c>
      <c r="I417" s="32">
        <f t="shared" ca="1" si="151"/>
        <v>1.6948051948051948E-2</v>
      </c>
      <c r="J417" s="32">
        <f t="shared" ca="1" si="151"/>
        <v>2.4448051948051951E-2</v>
      </c>
      <c r="K417" s="32">
        <f t="shared" ca="1" si="151"/>
        <v>2.7272727272727271E-2</v>
      </c>
      <c r="L417" s="32">
        <f t="shared" ca="1" si="151"/>
        <v>6.9155844155844165E-3</v>
      </c>
      <c r="M417" s="32">
        <f t="shared" ca="1" si="151"/>
        <v>8.7662337662337657E-4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5.9840613931523026E-2</v>
      </c>
      <c r="H419" s="32">
        <f t="shared" ca="1" si="153"/>
        <v>7.3199527744982271E-3</v>
      </c>
      <c r="I419" s="32">
        <f t="shared" ca="1" si="153"/>
        <v>6.0389610389610399E-3</v>
      </c>
      <c r="J419" s="32">
        <f t="shared" ca="1" si="153"/>
        <v>0.68044569067296334</v>
      </c>
      <c r="K419" s="32">
        <f t="shared" ca="1" si="153"/>
        <v>8.3234946871310472E-2</v>
      </c>
      <c r="L419" s="32">
        <f t="shared" ca="1" si="153"/>
        <v>6.8668831168831171E-2</v>
      </c>
      <c r="M419" s="32">
        <f t="shared" ca="1" si="153"/>
        <v>7.7213695395513579E-2</v>
      </c>
      <c r="N419" s="32">
        <f t="shared" ca="1" si="153"/>
        <v>9.4451003541912611E-3</v>
      </c>
      <c r="O419" s="32">
        <f t="shared" ca="1" si="153"/>
        <v>7.7922077922077931E-3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4.2586799999999991</v>
      </c>
      <c r="C421" s="67"/>
      <c r="D421" s="32">
        <f t="shared" ref="D421:O421" ca="1" si="154">D69</f>
        <v>6.4450944222997991E-2</v>
      </c>
      <c r="E421" s="32">
        <f t="shared" ca="1" si="154"/>
        <v>6.118756788129312E-2</v>
      </c>
      <c r="F421" s="32">
        <f t="shared" ca="1" si="154"/>
        <v>5.8382026184231849E-2</v>
      </c>
      <c r="G421" s="32">
        <f t="shared" ca="1" si="154"/>
        <v>5.2237500470392752E-2</v>
      </c>
      <c r="H421" s="32">
        <f t="shared" ca="1" si="154"/>
        <v>4.7177252710909633E-2</v>
      </c>
      <c r="I421" s="32">
        <f t="shared" ca="1" si="154"/>
        <v>4.5194379313139722E-2</v>
      </c>
      <c r="J421" s="32">
        <f t="shared" ca="1" si="154"/>
        <v>4.5052890020726231E-2</v>
      </c>
      <c r="K421" s="32">
        <f t="shared" ca="1" si="154"/>
        <v>4.5073194053656604E-2</v>
      </c>
      <c r="L421" s="32">
        <f t="shared" ca="1" si="154"/>
        <v>4.5863631475499045E-2</v>
      </c>
      <c r="M421" s="32">
        <f t="shared" ca="1" si="154"/>
        <v>5.0730742446216004E-2</v>
      </c>
      <c r="N421" s="32">
        <f t="shared" ca="1" si="154"/>
        <v>5.755030626186837E-2</v>
      </c>
      <c r="O421" s="32">
        <f t="shared" ca="1" si="154"/>
        <v>6.2932898292401923E-2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3.0409357693681895E-2</v>
      </c>
      <c r="E422" s="32">
        <f t="shared" ca="1" si="155"/>
        <v>2.8869625736914192E-2</v>
      </c>
      <c r="F422" s="32">
        <f t="shared" ca="1" si="155"/>
        <v>2.7545910126243078E-2</v>
      </c>
      <c r="G422" s="32">
        <f t="shared" ca="1" si="155"/>
        <v>2.4646789212767226E-2</v>
      </c>
      <c r="H422" s="32">
        <f t="shared" ca="1" si="155"/>
        <v>2.2259254227952125E-2</v>
      </c>
      <c r="I422" s="32">
        <f t="shared" ca="1" si="155"/>
        <v>2.1323691419043649E-2</v>
      </c>
      <c r="J422" s="32">
        <f t="shared" ca="1" si="155"/>
        <v>2.125693369261002E-2</v>
      </c>
      <c r="K422" s="32">
        <f t="shared" ca="1" si="155"/>
        <v>2.1266513577085693E-2</v>
      </c>
      <c r="L422" s="32">
        <f t="shared" ca="1" si="155"/>
        <v>2.1639459149645688E-2</v>
      </c>
      <c r="M422" s="32">
        <f t="shared" ca="1" si="155"/>
        <v>2.3935867995593402E-2</v>
      </c>
      <c r="N422" s="32">
        <f t="shared" ca="1" si="155"/>
        <v>2.7153486571785866E-2</v>
      </c>
      <c r="O422" s="32">
        <f t="shared" ca="1" si="155"/>
        <v>2.9693110596677189E-2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6.5042237289264044E-3</v>
      </c>
      <c r="E423" s="32">
        <f t="shared" ca="1" si="156"/>
        <v>6.1748921715066461E-3</v>
      </c>
      <c r="F423" s="32">
        <f t="shared" ca="1" si="156"/>
        <v>5.8917641103353249E-3</v>
      </c>
      <c r="G423" s="32">
        <f t="shared" ca="1" si="156"/>
        <v>5.2716743593974333E-3</v>
      </c>
      <c r="H423" s="32">
        <f t="shared" ca="1" si="156"/>
        <v>4.7610071543119819E-3</v>
      </c>
      <c r="I423" s="32">
        <f t="shared" ca="1" si="156"/>
        <v>4.5609006646287805E-3</v>
      </c>
      <c r="J423" s="32">
        <f t="shared" ca="1" si="156"/>
        <v>4.5466219286971424E-3</v>
      </c>
      <c r="K423" s="32">
        <f t="shared" ca="1" si="156"/>
        <v>4.5486709595433279E-3</v>
      </c>
      <c r="L423" s="32">
        <f t="shared" ca="1" si="156"/>
        <v>4.6284398736742161E-3</v>
      </c>
      <c r="M423" s="32">
        <f t="shared" ca="1" si="156"/>
        <v>5.1196162101685878E-3</v>
      </c>
      <c r="N423" s="32">
        <f t="shared" ca="1" si="156"/>
        <v>5.8078290722986432E-3</v>
      </c>
      <c r="O423" s="32">
        <f t="shared" ca="1" si="156"/>
        <v>6.3510264331781757E-3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0.24653757661974313</v>
      </c>
      <c r="E425" s="32">
        <f t="shared" ca="1" si="158"/>
        <v>0.11632179237628774</v>
      </c>
      <c r="F425" s="32">
        <f t="shared" ca="1" si="158"/>
        <v>2.4879938924928211E-2</v>
      </c>
      <c r="G425" s="32">
        <f t="shared" ca="1" si="158"/>
        <v>0.1286057662734183</v>
      </c>
      <c r="H425" s="32">
        <f t="shared" ca="1" si="158"/>
        <v>6.0678998503840884E-2</v>
      </c>
      <c r="I425" s="32">
        <f t="shared" ca="1" si="158"/>
        <v>1.2978563568877076E-2</v>
      </c>
      <c r="J425" s="32">
        <f t="shared" ca="1" si="158"/>
        <v>0.13532046338752257</v>
      </c>
      <c r="K425" s="32">
        <f t="shared" ca="1" si="158"/>
        <v>6.3847138688739369E-2</v>
      </c>
      <c r="L425" s="32">
        <f t="shared" ca="1" si="158"/>
        <v>1.3656193552869251E-2</v>
      </c>
      <c r="M425" s="32">
        <f t="shared" ca="1" si="158"/>
        <v>0.12536952705264923</v>
      </c>
      <c r="N425" s="32">
        <f t="shared" ca="1" si="158"/>
        <v>5.915207043113202E-2</v>
      </c>
      <c r="O425" s="32">
        <f t="shared" ca="1" si="158"/>
        <v>1.2651970619992126E-2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4.2586799999999991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4.6135700000000002</v>
      </c>
      <c r="C433" s="67"/>
      <c r="D433" s="32">
        <f t="shared" ref="D433:O433" ca="1" si="164">D119</f>
        <v>1.8497154167525631E-2</v>
      </c>
      <c r="E433" s="32">
        <f t="shared" ca="1" si="164"/>
        <v>1.7135680319762547E-2</v>
      </c>
      <c r="F433" s="32">
        <f t="shared" ca="1" si="164"/>
        <v>1.5506751092536899E-2</v>
      </c>
      <c r="G433" s="32">
        <f t="shared" ca="1" si="164"/>
        <v>1.3712626468457851E-2</v>
      </c>
      <c r="H433" s="32">
        <f t="shared" ca="1" si="164"/>
        <v>1.2170973130426019E-2</v>
      </c>
      <c r="I433" s="32">
        <f t="shared" ca="1" si="164"/>
        <v>1.1384040309222722E-2</v>
      </c>
      <c r="J433" s="32">
        <f t="shared" ca="1" si="164"/>
        <v>1.1741157129827083E-2</v>
      </c>
      <c r="K433" s="32">
        <f t="shared" ca="1" si="164"/>
        <v>1.3070545461425963E-2</v>
      </c>
      <c r="L433" s="32">
        <f t="shared" ca="1" si="164"/>
        <v>1.4810701199121267E-2</v>
      </c>
      <c r="M433" s="32">
        <f t="shared" ca="1" si="164"/>
        <v>1.6603403516869616E-2</v>
      </c>
      <c r="N433" s="32">
        <f t="shared" ca="1" si="164"/>
        <v>1.813738587756818E-2</v>
      </c>
      <c r="O433" s="32">
        <f t="shared" ca="1" si="164"/>
        <v>1.8896247993922886E-2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8.1455357801947736E-2</v>
      </c>
      <c r="E434" s="32">
        <f t="shared" ca="1" si="165"/>
        <v>7.5459876637486448E-2</v>
      </c>
      <c r="F434" s="32">
        <f t="shared" ca="1" si="165"/>
        <v>6.8286610315758819E-2</v>
      </c>
      <c r="G434" s="32">
        <f t="shared" ca="1" si="165"/>
        <v>6.0385878026236406E-2</v>
      </c>
      <c r="H434" s="32">
        <f t="shared" ca="1" si="165"/>
        <v>5.359694589545403E-2</v>
      </c>
      <c r="I434" s="32">
        <f t="shared" ca="1" si="165"/>
        <v>5.0131553655292718E-2</v>
      </c>
      <c r="J434" s="32">
        <f t="shared" ca="1" si="165"/>
        <v>5.1704178186394494E-2</v>
      </c>
      <c r="K434" s="32">
        <f t="shared" ca="1" si="165"/>
        <v>5.7558365334719835E-2</v>
      </c>
      <c r="L434" s="32">
        <f t="shared" ca="1" si="165"/>
        <v>6.5221436473194574E-2</v>
      </c>
      <c r="M434" s="32">
        <f t="shared" ca="1" si="165"/>
        <v>7.3115905395389133E-2</v>
      </c>
      <c r="N434" s="32">
        <f t="shared" ca="1" si="165"/>
        <v>7.9871057075529606E-2</v>
      </c>
      <c r="O434" s="32">
        <f t="shared" ca="1" si="165"/>
        <v>8.3212835202596203E-2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1.8666852829613025E-3</v>
      </c>
      <c r="E435" s="32">
        <f t="shared" ca="1" si="166"/>
        <v>1.7292888396090646E-3</v>
      </c>
      <c r="F435" s="32">
        <f t="shared" ca="1" si="166"/>
        <v>1.5649014864028063E-3</v>
      </c>
      <c r="G435" s="32">
        <f t="shared" ca="1" si="166"/>
        <v>1.3838430381012512E-3</v>
      </c>
      <c r="H435" s="32">
        <f t="shared" ca="1" si="166"/>
        <v>1.2282633434374881E-3</v>
      </c>
      <c r="I435" s="32">
        <f t="shared" ca="1" si="166"/>
        <v>1.1488481046004581E-3</v>
      </c>
      <c r="J435" s="32">
        <f t="shared" ca="1" si="166"/>
        <v>1.1848874167715406E-3</v>
      </c>
      <c r="K435" s="32">
        <f t="shared" ca="1" si="166"/>
        <v>1.3190458722539963E-3</v>
      </c>
      <c r="L435" s="32">
        <f t="shared" ca="1" si="166"/>
        <v>1.4946579191773759E-3</v>
      </c>
      <c r="M435" s="32">
        <f t="shared" ca="1" si="166"/>
        <v>1.6755728319776677E-3</v>
      </c>
      <c r="N435" s="32">
        <f t="shared" ca="1" si="166"/>
        <v>1.8303783913142203E-3</v>
      </c>
      <c r="O435" s="32">
        <f t="shared" ca="1" si="166"/>
        <v>1.9069608067261632E-3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7.1351150966263613E-2</v>
      </c>
      <c r="E437" s="32">
        <f t="shared" ca="1" si="168"/>
        <v>0.31420690333767459</v>
      </c>
      <c r="F437" s="32">
        <f t="shared" ca="1" si="168"/>
        <v>7.200574868155043E-3</v>
      </c>
      <c r="G437" s="32">
        <f t="shared" ca="1" si="168"/>
        <v>3.363697514515232E-2</v>
      </c>
      <c r="H437" s="32">
        <f t="shared" ca="1" si="168"/>
        <v>0.14812612907956985</v>
      </c>
      <c r="I437" s="32">
        <f t="shared" ca="1" si="168"/>
        <v>3.3945571247401421E-3</v>
      </c>
      <c r="J437" s="32">
        <f t="shared" ca="1" si="168"/>
        <v>3.6195742900475766E-2</v>
      </c>
      <c r="K437" s="32">
        <f t="shared" ca="1" si="168"/>
        <v>0.15939409717640704</v>
      </c>
      <c r="L437" s="32">
        <f t="shared" ca="1" si="168"/>
        <v>3.6527813936259946E-3</v>
      </c>
      <c r="M437" s="32">
        <f t="shared" ca="1" si="168"/>
        <v>4.0482797654774971E-2</v>
      </c>
      <c r="N437" s="32">
        <f t="shared" ca="1" si="168"/>
        <v>0.17827287040634851</v>
      </c>
      <c r="O437" s="32">
        <f t="shared" ca="1" si="168"/>
        <v>4.0854199468121537E-3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5.3233499999999996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5.2663940541781445E-2</v>
      </c>
      <c r="I439" s="32">
        <f t="shared" ca="1" si="169"/>
        <v>5.6867797291092738E-2</v>
      </c>
      <c r="J439" s="32">
        <f t="shared" ca="1" si="169"/>
        <v>5.9757948806244257E-2</v>
      </c>
      <c r="K439" s="32">
        <f t="shared" ca="1" si="169"/>
        <v>6.0846447428833779E-2</v>
      </c>
      <c r="L439" s="32">
        <f t="shared" ca="1" si="169"/>
        <v>5.3001750459136819E-2</v>
      </c>
      <c r="M439" s="32">
        <f t="shared" ca="1" si="169"/>
        <v>5.0674615472910918E-2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2.4847992916174736E-2</v>
      </c>
      <c r="I440" s="32">
        <f t="shared" ca="1" si="170"/>
        <v>2.6831463990554902E-2</v>
      </c>
      <c r="J440" s="32">
        <f t="shared" ca="1" si="170"/>
        <v>2.8195100354191267E-2</v>
      </c>
      <c r="K440" s="32">
        <f t="shared" ca="1" si="170"/>
        <v>2.8708677685950416E-2</v>
      </c>
      <c r="L440" s="32">
        <f t="shared" ca="1" si="170"/>
        <v>2.5007378984651715E-2</v>
      </c>
      <c r="M440" s="32">
        <f t="shared" ca="1" si="170"/>
        <v>2.3909386068476979E-2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5.3147095959595958E-3</v>
      </c>
      <c r="I441" s="32">
        <f t="shared" ca="1" si="171"/>
        <v>5.7389520202020192E-3</v>
      </c>
      <c r="J441" s="32">
        <f t="shared" ca="1" si="171"/>
        <v>6.0306186868686875E-3</v>
      </c>
      <c r="K441" s="32">
        <f t="shared" ca="1" si="171"/>
        <v>6.140467171717171E-3</v>
      </c>
      <c r="L441" s="32">
        <f t="shared" ca="1" si="171"/>
        <v>5.3488005050505048E-3</v>
      </c>
      <c r="M441" s="32">
        <f t="shared" ca="1" si="171"/>
        <v>5.1139520202020195E-3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0.12816914887511477</v>
      </c>
      <c r="H443" s="32">
        <f t="shared" ca="1" si="173"/>
        <v>6.0472992916174736E-2</v>
      </c>
      <c r="I443" s="32">
        <f t="shared" ca="1" si="173"/>
        <v>1.2934501262626262E-2</v>
      </c>
      <c r="J443" s="32">
        <f t="shared" ca="1" si="173"/>
        <v>0.17747219352617077</v>
      </c>
      <c r="K443" s="32">
        <f t="shared" ca="1" si="173"/>
        <v>8.3735242030696586E-2</v>
      </c>
      <c r="L443" s="32">
        <f t="shared" ca="1" si="173"/>
        <v>1.7910037878787879E-2</v>
      </c>
      <c r="M443" s="32">
        <f t="shared" ca="1" si="173"/>
        <v>0.1288447687098255</v>
      </c>
      <c r="N443" s="32">
        <f t="shared" ca="1" si="173"/>
        <v>6.07917650531287E-2</v>
      </c>
      <c r="O443" s="32">
        <f t="shared" ca="1" si="173"/>
        <v>1.300268308080808E-2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11.711369999999997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2.0949169722592726</v>
      </c>
      <c r="C452" s="67"/>
      <c r="D452" s="32">
        <f t="shared" ref="D452:O452" ca="1" si="179">D195</f>
        <v>0.14790666497945573</v>
      </c>
      <c r="E452" s="32">
        <f t="shared" ca="1" si="179"/>
        <v>0.12304284523313286</v>
      </c>
      <c r="F452" s="32">
        <f t="shared" ca="1" si="179"/>
        <v>0.10166728944599931</v>
      </c>
      <c r="G452" s="32">
        <f t="shared" ca="1" si="179"/>
        <v>5.4851855435796661E-2</v>
      </c>
      <c r="H452" s="32">
        <f t="shared" ca="1" si="179"/>
        <v>1.6297586792115761E-2</v>
      </c>
      <c r="I452" s="32">
        <f t="shared" ca="1" si="179"/>
        <v>1.1899799519641122E-3</v>
      </c>
      <c r="J452" s="32">
        <f t="shared" ca="1" si="179"/>
        <v>1.1196629548025961E-4</v>
      </c>
      <c r="K452" s="32">
        <f t="shared" ca="1" si="179"/>
        <v>2.6666368923559421E-4</v>
      </c>
      <c r="L452" s="32">
        <f t="shared" ca="1" si="179"/>
        <v>6.2890440461303319E-3</v>
      </c>
      <c r="M452" s="32">
        <f t="shared" ca="1" si="179"/>
        <v>4.3371794299211973E-2</v>
      </c>
      <c r="N452" s="32">
        <f t="shared" ca="1" si="179"/>
        <v>9.5330375751801338E-2</v>
      </c>
      <c r="O452" s="32">
        <f t="shared" ca="1" si="179"/>
        <v>0.13634060074634272</v>
      </c>
    </row>
    <row r="453" spans="1:15" outlineLevel="1" x14ac:dyDescent="0.4">
      <c r="A453" s="35"/>
      <c r="B453" s="64"/>
      <c r="C453" s="66"/>
      <c r="D453" s="32">
        <f t="shared" ref="D453:O453" ca="1" si="180">D196</f>
        <v>4.0708256416363948E-2</v>
      </c>
      <c r="E453" s="32">
        <f t="shared" ca="1" si="180"/>
        <v>3.3865003275174173E-2</v>
      </c>
      <c r="F453" s="32">
        <f t="shared" ca="1" si="180"/>
        <v>2.7981822783302555E-2</v>
      </c>
      <c r="G453" s="32">
        <f t="shared" ca="1" si="180"/>
        <v>1.5096840945632106E-2</v>
      </c>
      <c r="H453" s="32">
        <f t="shared" ca="1" si="180"/>
        <v>4.4855743464538786E-3</v>
      </c>
      <c r="I453" s="32">
        <f t="shared" ca="1" si="180"/>
        <v>3.2751741797177393E-4</v>
      </c>
      <c r="J453" s="32">
        <f t="shared" ca="1" si="180"/>
        <v>3.0816411600071447E-5</v>
      </c>
      <c r="K453" s="32">
        <f t="shared" ca="1" si="180"/>
        <v>7.3393675936402059E-5</v>
      </c>
      <c r="L453" s="32">
        <f t="shared" ca="1" si="180"/>
        <v>1.7309295539808249E-3</v>
      </c>
      <c r="M453" s="32">
        <f t="shared" ca="1" si="180"/>
        <v>1.1937191091526227E-2</v>
      </c>
      <c r="N453" s="32">
        <f t="shared" ca="1" si="180"/>
        <v>2.6237718096826051E-2</v>
      </c>
      <c r="O453" s="32">
        <f t="shared" ca="1" si="180"/>
        <v>3.7524935985231933E-2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1.4926360686000121E-2</v>
      </c>
      <c r="E454" s="32">
        <f t="shared" ca="1" si="181"/>
        <v>1.2417167867563868E-2</v>
      </c>
      <c r="F454" s="32">
        <f t="shared" ca="1" si="181"/>
        <v>1.026000168721094E-2</v>
      </c>
      <c r="G454" s="32">
        <f t="shared" ca="1" si="181"/>
        <v>5.5355083467317741E-3</v>
      </c>
      <c r="H454" s="32">
        <f t="shared" ca="1" si="181"/>
        <v>1.644710593699756E-3</v>
      </c>
      <c r="I454" s="32">
        <f t="shared" ca="1" si="181"/>
        <v>1.2008971992298381E-4</v>
      </c>
      <c r="J454" s="32">
        <f t="shared" ca="1" si="181"/>
        <v>1.12993509200262E-5</v>
      </c>
      <c r="K454" s="32">
        <f t="shared" ca="1" si="181"/>
        <v>2.6911014510014094E-5</v>
      </c>
      <c r="L454" s="32">
        <f t="shared" ca="1" si="181"/>
        <v>6.346741697929694E-4</v>
      </c>
      <c r="M454" s="32">
        <f t="shared" ca="1" si="181"/>
        <v>4.3769700668929512E-3</v>
      </c>
      <c r="N454" s="32">
        <f t="shared" ca="1" si="181"/>
        <v>9.6204966355028874E-3</v>
      </c>
      <c r="O454" s="32">
        <f t="shared" ca="1" si="181"/>
        <v>1.3759143194585046E-2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0.50578894355783155</v>
      </c>
      <c r="E456" s="32">
        <f t="shared" ca="1" si="183"/>
        <v>0.13920796611683436</v>
      </c>
      <c r="F456" s="32">
        <f t="shared" ca="1" si="183"/>
        <v>5.1042920909505955E-2</v>
      </c>
      <c r="G456" s="32">
        <f t="shared" ca="1" si="183"/>
        <v>0.12198308695091209</v>
      </c>
      <c r="H456" s="32">
        <f t="shared" ca="1" si="183"/>
        <v>3.3573326683737262E-2</v>
      </c>
      <c r="I456" s="32">
        <f t="shared" ca="1" si="183"/>
        <v>1.2310219784037001E-2</v>
      </c>
      <c r="J456" s="32">
        <f t="shared" ca="1" si="183"/>
        <v>1.5686099366799661E-3</v>
      </c>
      <c r="K456" s="32">
        <f t="shared" ca="1" si="183"/>
        <v>4.3172750550824743E-4</v>
      </c>
      <c r="L456" s="32">
        <f t="shared" ca="1" si="183"/>
        <v>1.5830008535302413E-4</v>
      </c>
      <c r="M456" s="32">
        <f t="shared" ca="1" si="183"/>
        <v>9.7326026221242978E-2</v>
      </c>
      <c r="N456" s="32">
        <f t="shared" ca="1" si="183"/>
        <v>2.6786979693920077E-2</v>
      </c>
      <c r="O456" s="32">
        <f t="shared" ca="1" si="183"/>
        <v>9.8218925544373645E-3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0.94798079535345003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5.9566115702479341E-2</v>
      </c>
      <c r="I458" s="32">
        <f t="shared" ca="1" si="184"/>
        <v>0.16716942148760328</v>
      </c>
      <c r="J458" s="32">
        <f t="shared" ca="1" si="184"/>
        <v>0.24114669421487603</v>
      </c>
      <c r="K458" s="32">
        <f t="shared" ca="1" si="184"/>
        <v>0.2690082644628099</v>
      </c>
      <c r="L458" s="32">
        <f t="shared" ca="1" si="184"/>
        <v>6.8212809917355371E-2</v>
      </c>
      <c r="M458" s="32">
        <f t="shared" ca="1" si="184"/>
        <v>8.6466942148760318E-3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7.3199527744982271E-3</v>
      </c>
      <c r="I459" s="32">
        <f t="shared" ca="1" si="185"/>
        <v>2.0543093270365988E-2</v>
      </c>
      <c r="J459" s="32">
        <f t="shared" ca="1" si="185"/>
        <v>2.9634002361275079E-2</v>
      </c>
      <c r="K459" s="32">
        <f t="shared" ca="1" si="185"/>
        <v>3.3057851239669409E-2</v>
      </c>
      <c r="L459" s="32">
        <f t="shared" ca="1" si="185"/>
        <v>8.3825265643447441E-3</v>
      </c>
      <c r="M459" s="32">
        <f t="shared" ca="1" si="185"/>
        <v>1.0625737898465168E-3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6.3134592680047221E-3</v>
      </c>
      <c r="I460" s="32">
        <f t="shared" ca="1" si="186"/>
        <v>1.7718417945690668E-2</v>
      </c>
      <c r="J460" s="32">
        <f t="shared" ca="1" si="186"/>
        <v>2.5559327036599765E-2</v>
      </c>
      <c r="K460" s="32">
        <f t="shared" ca="1" si="186"/>
        <v>2.8512396694214872E-2</v>
      </c>
      <c r="L460" s="32">
        <f t="shared" ca="1" si="186"/>
        <v>7.2299291617473433E-3</v>
      </c>
      <c r="M460" s="32">
        <f t="shared" ca="1" si="186"/>
        <v>9.1646989374262087E-4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5.9566115702479341E-2</v>
      </c>
      <c r="H462" s="32">
        <f t="shared" ca="1" si="188"/>
        <v>7.3199527744982271E-3</v>
      </c>
      <c r="I462" s="32">
        <f t="shared" ca="1" si="188"/>
        <v>6.3134592680047221E-3</v>
      </c>
      <c r="J462" s="32">
        <f t="shared" ca="1" si="188"/>
        <v>0.67732438016528917</v>
      </c>
      <c r="K462" s="32">
        <f t="shared" ca="1" si="188"/>
        <v>8.3234946871310472E-2</v>
      </c>
      <c r="L462" s="32">
        <f t="shared" ca="1" si="188"/>
        <v>7.1790141676505312E-2</v>
      </c>
      <c r="M462" s="32">
        <f t="shared" ca="1" si="188"/>
        <v>7.6859504132231402E-2</v>
      </c>
      <c r="N462" s="32">
        <f t="shared" ca="1" si="188"/>
        <v>9.4451003541912611E-3</v>
      </c>
      <c r="O462" s="32">
        <f t="shared" ca="1" si="188"/>
        <v>8.1463990554899637E-3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3.5014690216906819</v>
      </c>
      <c r="C464" s="67"/>
      <c r="D464" s="32">
        <f t="shared" ref="D464:O464" ca="1" si="189">D246</f>
        <v>6.4959999841823962E-2</v>
      </c>
      <c r="E464" s="32">
        <f t="shared" ca="1" si="189"/>
        <v>6.2629016740606211E-2</v>
      </c>
      <c r="F464" s="32">
        <f t="shared" ca="1" si="189"/>
        <v>6.0625058385562432E-2</v>
      </c>
      <c r="G464" s="32">
        <f t="shared" ca="1" si="189"/>
        <v>5.6236111447105934E-2</v>
      </c>
      <c r="H464" s="32">
        <f t="shared" ca="1" si="189"/>
        <v>5.2621648761760856E-2</v>
      </c>
      <c r="I464" s="32">
        <f t="shared" ca="1" si="189"/>
        <v>5.120531062049663E-2</v>
      </c>
      <c r="J464" s="32">
        <f t="shared" ca="1" si="189"/>
        <v>5.1104246840201269E-2</v>
      </c>
      <c r="K464" s="32">
        <f t="shared" ca="1" si="189"/>
        <v>5.111874972086583E-2</v>
      </c>
      <c r="L464" s="32">
        <f t="shared" ca="1" si="189"/>
        <v>5.1683347879324715E-2</v>
      </c>
      <c r="M464" s="32">
        <f t="shared" ca="1" si="189"/>
        <v>5.5159855715551112E-2</v>
      </c>
      <c r="N464" s="32">
        <f t="shared" ca="1" si="189"/>
        <v>6.0030972726731371E-2</v>
      </c>
      <c r="O464" s="32">
        <f t="shared" ca="1" si="189"/>
        <v>6.3875681319969624E-2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2.3838532052045495E-2</v>
      </c>
      <c r="E465" s="32">
        <f t="shared" ca="1" si="190"/>
        <v>2.2983125409396774E-2</v>
      </c>
      <c r="F465" s="32">
        <f t="shared" ca="1" si="190"/>
        <v>2.2247727847912818E-2</v>
      </c>
      <c r="G465" s="32">
        <f t="shared" ca="1" si="190"/>
        <v>2.0637105118204012E-2</v>
      </c>
      <c r="H465" s="32">
        <f t="shared" ca="1" si="190"/>
        <v>1.9310696793306735E-2</v>
      </c>
      <c r="I465" s="32">
        <f t="shared" ca="1" si="190"/>
        <v>1.879093967724647E-2</v>
      </c>
      <c r="J465" s="32">
        <f t="shared" ca="1" si="190"/>
        <v>1.8753852051450009E-2</v>
      </c>
      <c r="K465" s="32">
        <f t="shared" ca="1" si="190"/>
        <v>1.8759174209492049E-2</v>
      </c>
      <c r="L465" s="32">
        <f t="shared" ca="1" si="190"/>
        <v>1.8966366194247603E-2</v>
      </c>
      <c r="M465" s="32">
        <f t="shared" ca="1" si="190"/>
        <v>2.0242148886440776E-2</v>
      </c>
      <c r="N465" s="32">
        <f t="shared" ca="1" si="190"/>
        <v>2.2029714762103258E-2</v>
      </c>
      <c r="O465" s="32">
        <f t="shared" ca="1" si="190"/>
        <v>2.3440616998153991E-2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6.5555963143125113E-3</v>
      </c>
      <c r="E466" s="32">
        <f t="shared" ca="1" si="191"/>
        <v>6.3203594875841131E-3</v>
      </c>
      <c r="F466" s="32">
        <f t="shared" ca="1" si="191"/>
        <v>6.1181251581760255E-3</v>
      </c>
      <c r="G466" s="32">
        <f t="shared" ca="1" si="191"/>
        <v>5.6752039075061034E-3</v>
      </c>
      <c r="H466" s="32">
        <f t="shared" ca="1" si="191"/>
        <v>5.3104416181593526E-3</v>
      </c>
      <c r="I466" s="32">
        <f t="shared" ca="1" si="191"/>
        <v>5.1675084112427798E-3</v>
      </c>
      <c r="J466" s="32">
        <f t="shared" ca="1" si="191"/>
        <v>5.1573093141487527E-3</v>
      </c>
      <c r="K466" s="32">
        <f t="shared" ca="1" si="191"/>
        <v>5.158772907610314E-3</v>
      </c>
      <c r="L466" s="32">
        <f t="shared" ca="1" si="191"/>
        <v>5.215750703418091E-3</v>
      </c>
      <c r="M466" s="32">
        <f t="shared" ca="1" si="191"/>
        <v>5.5665909437712137E-3</v>
      </c>
      <c r="N466" s="32">
        <f t="shared" ca="1" si="191"/>
        <v>6.058171559578396E-3</v>
      </c>
      <c r="O466" s="32">
        <f t="shared" ca="1" si="191"/>
        <v>6.4461696744923481E-3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0.2517927134585467</v>
      </c>
      <c r="E468" s="32">
        <f t="shared" ca="1" si="193"/>
        <v>9.2400995764604296E-2</v>
      </c>
      <c r="F468" s="32">
        <f t="shared" ca="1" si="193"/>
        <v>2.5410273835266183E-2</v>
      </c>
      <c r="G468" s="32">
        <f t="shared" ca="1" si="193"/>
        <v>0.139170289401648</v>
      </c>
      <c r="H468" s="32">
        <f t="shared" ca="1" si="193"/>
        <v>5.1071665835467156E-2</v>
      </c>
      <c r="I468" s="32">
        <f t="shared" ca="1" si="193"/>
        <v>1.4044708104753469E-2</v>
      </c>
      <c r="J468" s="32">
        <f t="shared" ca="1" si="193"/>
        <v>0.15342830718156372</v>
      </c>
      <c r="K468" s="32">
        <f t="shared" ca="1" si="193"/>
        <v>5.6303965938188524E-2</v>
      </c>
      <c r="L468" s="32">
        <f t="shared" ca="1" si="193"/>
        <v>1.5483590633001846E-2</v>
      </c>
      <c r="M468" s="32">
        <f t="shared" ca="1" si="193"/>
        <v>0.13685868995824152</v>
      </c>
      <c r="N468" s="32">
        <f t="shared" ca="1" si="193"/>
        <v>5.022337246174001E-2</v>
      </c>
      <c r="O468" s="32">
        <f t="shared" ca="1" si="193"/>
        <v>1.3811427426978502E-2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5.4668999999999999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1.3886475107032692</v>
      </c>
      <c r="C476" s="67"/>
      <c r="D476" s="32">
        <f t="shared" ref="D476:O476" ca="1" si="199">D296</f>
        <v>4.6030762091204838E-2</v>
      </c>
      <c r="E476" s="32">
        <f t="shared" ca="1" si="199"/>
        <v>4.2642690703996247E-2</v>
      </c>
      <c r="F476" s="32">
        <f t="shared" ca="1" si="199"/>
        <v>3.8589048016978295E-2</v>
      </c>
      <c r="G476" s="32">
        <f t="shared" ca="1" si="199"/>
        <v>3.4124311280451305E-2</v>
      </c>
      <c r="H476" s="32">
        <f t="shared" ca="1" si="199"/>
        <v>3.0287857446128968E-2</v>
      </c>
      <c r="I476" s="32">
        <f t="shared" ca="1" si="199"/>
        <v>2.8329549852079479E-2</v>
      </c>
      <c r="J476" s="32">
        <f t="shared" ca="1" si="199"/>
        <v>2.9218246527207302E-2</v>
      </c>
      <c r="K476" s="32">
        <f t="shared" ca="1" si="199"/>
        <v>3.2526472077172401E-2</v>
      </c>
      <c r="L476" s="32">
        <f t="shared" ca="1" si="199"/>
        <v>3.6856905506987558E-2</v>
      </c>
      <c r="M476" s="32">
        <f t="shared" ca="1" si="199"/>
        <v>4.1318102788540215E-2</v>
      </c>
      <c r="N476" s="32">
        <f t="shared" ca="1" si="199"/>
        <v>4.5135467149452921E-2</v>
      </c>
      <c r="O476" s="32">
        <f t="shared" ca="1" si="199"/>
        <v>4.7023919893133787E-2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5.0909598626217335E-2</v>
      </c>
      <c r="E477" s="32">
        <f t="shared" ca="1" si="200"/>
        <v>4.7162422898429028E-2</v>
      </c>
      <c r="F477" s="32">
        <f t="shared" ca="1" si="200"/>
        <v>4.2679131447349264E-2</v>
      </c>
      <c r="G477" s="32">
        <f t="shared" ca="1" si="200"/>
        <v>3.7741173766397754E-2</v>
      </c>
      <c r="H477" s="32">
        <f t="shared" ca="1" si="200"/>
        <v>3.3498091184658768E-2</v>
      </c>
      <c r="I477" s="32">
        <f t="shared" ca="1" si="200"/>
        <v>3.1332221034557947E-2</v>
      </c>
      <c r="J477" s="32">
        <f t="shared" ca="1" si="200"/>
        <v>3.2315111366496556E-2</v>
      </c>
      <c r="K477" s="32">
        <f t="shared" ca="1" si="200"/>
        <v>3.5973978334199894E-2</v>
      </c>
      <c r="L477" s="32">
        <f t="shared" ca="1" si="200"/>
        <v>4.0763397795746607E-2</v>
      </c>
      <c r="M477" s="32">
        <f t="shared" ca="1" si="200"/>
        <v>4.569744087211821E-2</v>
      </c>
      <c r="N477" s="32">
        <f t="shared" ca="1" si="200"/>
        <v>4.9919410672205997E-2</v>
      </c>
      <c r="O477" s="32">
        <f t="shared" ca="1" si="200"/>
        <v>5.200802200162262E-2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4.8788365350124945E-3</v>
      </c>
      <c r="E478" s="32">
        <f t="shared" ca="1" si="201"/>
        <v>4.5197321944327818E-3</v>
      </c>
      <c r="F478" s="32">
        <f t="shared" ca="1" si="201"/>
        <v>4.0900834303709711E-3</v>
      </c>
      <c r="G478" s="32">
        <f t="shared" ca="1" si="201"/>
        <v>3.6168624859464508E-3</v>
      </c>
      <c r="H478" s="32">
        <f t="shared" ca="1" si="201"/>
        <v>3.2102337385297984E-3</v>
      </c>
      <c r="I478" s="32">
        <f t="shared" ca="1" si="201"/>
        <v>3.00267118247847E-3</v>
      </c>
      <c r="J478" s="32">
        <f t="shared" ca="1" si="201"/>
        <v>3.0968648392892531E-3</v>
      </c>
      <c r="K478" s="32">
        <f t="shared" ca="1" si="201"/>
        <v>3.4475062570274895E-3</v>
      </c>
      <c r="L478" s="32">
        <f t="shared" ca="1" si="201"/>
        <v>3.9064922887590498E-3</v>
      </c>
      <c r="M478" s="32">
        <f t="shared" ca="1" si="201"/>
        <v>4.3793380835779952E-3</v>
      </c>
      <c r="N478" s="32">
        <f t="shared" ca="1" si="201"/>
        <v>4.783943522753074E-3</v>
      </c>
      <c r="O478" s="32">
        <f t="shared" ca="1" si="201"/>
        <v>4.984102108488834E-3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0.17755963027155047</v>
      </c>
      <c r="E480" s="32">
        <f t="shared" ca="1" si="203"/>
        <v>0.1963793145860466</v>
      </c>
      <c r="F480" s="32">
        <f t="shared" ca="1" si="203"/>
        <v>1.881968431449613E-2</v>
      </c>
      <c r="G480" s="32">
        <f t="shared" ca="1" si="203"/>
        <v>8.3706692735069421E-2</v>
      </c>
      <c r="H480" s="32">
        <f t="shared" ca="1" si="203"/>
        <v>9.2578830674731161E-2</v>
      </c>
      <c r="I480" s="32">
        <f t="shared" ca="1" si="203"/>
        <v>8.8721379396617343E-3</v>
      </c>
      <c r="J480" s="32">
        <f t="shared" ca="1" si="203"/>
        <v>9.0074268456459189E-2</v>
      </c>
      <c r="K480" s="32">
        <f t="shared" ca="1" si="203"/>
        <v>9.962131073525439E-2</v>
      </c>
      <c r="L480" s="32">
        <f t="shared" ca="1" si="203"/>
        <v>9.547042278795213E-3</v>
      </c>
      <c r="M480" s="32">
        <f t="shared" ca="1" si="203"/>
        <v>0.10074274187025423</v>
      </c>
      <c r="N480" s="32">
        <f t="shared" ca="1" si="203"/>
        <v>0.11142054400396781</v>
      </c>
      <c r="O480" s="32">
        <f t="shared" ca="1" si="203"/>
        <v>1.0677802133713582E-2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0.91115000000000002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4.4864374262101533E-2</v>
      </c>
      <c r="I482" s="32">
        <f t="shared" ca="1" si="204"/>
        <v>5.207098583234946E-2</v>
      </c>
      <c r="J482" s="32">
        <f t="shared" ca="1" si="204"/>
        <v>5.7025531286894922E-2</v>
      </c>
      <c r="K482" s="32">
        <f t="shared" ca="1" si="204"/>
        <v>5.8891528925619815E-2</v>
      </c>
      <c r="L482" s="32">
        <f t="shared" ca="1" si="204"/>
        <v>4.5443476977567884E-2</v>
      </c>
      <c r="M482" s="32">
        <f t="shared" ca="1" si="204"/>
        <v>4.1454102715466346E-2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3.2927981109799297E-2</v>
      </c>
      <c r="I483" s="32">
        <f t="shared" ca="1" si="205"/>
        <v>3.8217237308146398E-2</v>
      </c>
      <c r="J483" s="32">
        <f t="shared" ca="1" si="205"/>
        <v>4.1853600944510037E-2</v>
      </c>
      <c r="K483" s="32">
        <f t="shared" ca="1" si="205"/>
        <v>4.3223140495867764E-2</v>
      </c>
      <c r="L483" s="32">
        <f t="shared" ca="1" si="205"/>
        <v>3.3353010625737901E-2</v>
      </c>
      <c r="M483" s="32">
        <f t="shared" ca="1" si="205"/>
        <v>3.0425029515938607E-2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4.5275974025974029E-3</v>
      </c>
      <c r="I484" s="32">
        <f t="shared" ca="1" si="206"/>
        <v>5.2548701298701294E-3</v>
      </c>
      <c r="J484" s="32">
        <f t="shared" ca="1" si="206"/>
        <v>5.7548701298701307E-3</v>
      </c>
      <c r="K484" s="32">
        <f t="shared" ca="1" si="206"/>
        <v>5.9431818181818171E-3</v>
      </c>
      <c r="L484" s="32">
        <f t="shared" ca="1" si="206"/>
        <v>4.5860389610389617E-3</v>
      </c>
      <c r="M484" s="32">
        <f t="shared" ca="1" si="206"/>
        <v>4.1834415584415582E-3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0.10617687426210153</v>
      </c>
      <c r="H486" s="32">
        <f t="shared" ca="1" si="208"/>
        <v>7.7927981109799288E-2</v>
      </c>
      <c r="I486" s="32">
        <f t="shared" ca="1" si="208"/>
        <v>1.0715097402597403E-2</v>
      </c>
      <c r="J486" s="32">
        <f t="shared" ca="1" si="208"/>
        <v>0.1679880460448642</v>
      </c>
      <c r="K486" s="32">
        <f t="shared" ca="1" si="208"/>
        <v>0.12329397874852419</v>
      </c>
      <c r="L486" s="32">
        <f t="shared" ca="1" si="208"/>
        <v>1.6952922077922077E-2</v>
      </c>
      <c r="M486" s="32">
        <f t="shared" ca="1" si="208"/>
        <v>0.10733507969303423</v>
      </c>
      <c r="N486" s="32">
        <f t="shared" ca="1" si="208"/>
        <v>7.8778040141676511E-2</v>
      </c>
      <c r="O486" s="32">
        <f t="shared" ca="1" si="208"/>
        <v>1.0831980519480521E-2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2.0896356999933254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12.319000000000001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22.608999999999998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1.8223</v>
      </c>
      <c r="D500" s="32">
        <f t="shared" ref="D500:O500" ca="1" si="219">D397</f>
        <v>9.3334264148065109E-3</v>
      </c>
      <c r="E500" s="32">
        <f t="shared" ca="1" si="219"/>
        <v>8.6464441980453229E-3</v>
      </c>
      <c r="F500" s="32">
        <f t="shared" ca="1" si="219"/>
        <v>7.8245074320140318E-3</v>
      </c>
      <c r="G500" s="32">
        <f t="shared" ca="1" si="219"/>
        <v>6.9192151905062551E-3</v>
      </c>
      <c r="H500" s="32">
        <f t="shared" ca="1" si="219"/>
        <v>6.1413167171874413E-3</v>
      </c>
      <c r="I500" s="32">
        <f t="shared" ca="1" si="219"/>
        <v>5.7442405230022902E-3</v>
      </c>
      <c r="J500" s="32">
        <f t="shared" ca="1" si="219"/>
        <v>5.9244370838577023E-3</v>
      </c>
      <c r="K500" s="32">
        <f t="shared" ca="1" si="219"/>
        <v>6.5952293612699811E-3</v>
      </c>
      <c r="L500" s="32">
        <f t="shared" ca="1" si="219"/>
        <v>7.4732895958868782E-3</v>
      </c>
      <c r="M500" s="32">
        <f t="shared" ca="1" si="219"/>
        <v>8.3778641598883374E-3</v>
      </c>
      <c r="N500" s="32">
        <f t="shared" ca="1" si="219"/>
        <v>9.1518919565711006E-3</v>
      </c>
      <c r="O500" s="32">
        <f t="shared" ca="1" si="219"/>
        <v>9.5348040336308143E-3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9.163727752719121E-2</v>
      </c>
      <c r="E501" s="32">
        <f t="shared" ca="1" si="220"/>
        <v>8.4892361217172252E-2</v>
      </c>
      <c r="F501" s="32">
        <f t="shared" ca="1" si="220"/>
        <v>7.6822436605228681E-2</v>
      </c>
      <c r="G501" s="32">
        <f t="shared" ca="1" si="220"/>
        <v>6.7934112779515957E-2</v>
      </c>
      <c r="H501" s="32">
        <f t="shared" ca="1" si="220"/>
        <v>6.0296564132385787E-2</v>
      </c>
      <c r="I501" s="32">
        <f t="shared" ca="1" si="220"/>
        <v>5.6397997862204306E-2</v>
      </c>
      <c r="J501" s="32">
        <f t="shared" ca="1" si="220"/>
        <v>5.8167200459693799E-2</v>
      </c>
      <c r="K501" s="32">
        <f t="shared" ca="1" si="220"/>
        <v>6.4753161001559811E-2</v>
      </c>
      <c r="L501" s="32">
        <f t="shared" ca="1" si="220"/>
        <v>7.3374116032343895E-2</v>
      </c>
      <c r="M501" s="32">
        <f t="shared" ca="1" si="220"/>
        <v>8.2255393569812776E-2</v>
      </c>
      <c r="N501" s="32">
        <f t="shared" ca="1" si="220"/>
        <v>8.9854939209970799E-2</v>
      </c>
      <c r="O501" s="32">
        <f t="shared" ca="1" si="220"/>
        <v>9.3614439602920721E-2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8.4849331043695562E-4</v>
      </c>
      <c r="E502" s="32">
        <f t="shared" ca="1" si="221"/>
        <v>7.8604038164048387E-4</v>
      </c>
      <c r="F502" s="32">
        <f t="shared" ca="1" si="221"/>
        <v>7.1131885745582104E-4</v>
      </c>
      <c r="G502" s="32">
        <f t="shared" ca="1" si="221"/>
        <v>6.2901956277329593E-4</v>
      </c>
      <c r="H502" s="32">
        <f t="shared" ca="1" si="221"/>
        <v>5.5830151974431278E-4</v>
      </c>
      <c r="I502" s="32">
        <f t="shared" ca="1" si="221"/>
        <v>5.2220368390929915E-4</v>
      </c>
      <c r="J502" s="32">
        <f t="shared" ca="1" si="221"/>
        <v>5.3858518944160927E-4</v>
      </c>
      <c r="K502" s="32">
        <f t="shared" ca="1" si="221"/>
        <v>5.9956630556999829E-4</v>
      </c>
      <c r="L502" s="32">
        <f t="shared" ca="1" si="221"/>
        <v>6.7938996326244352E-4</v>
      </c>
      <c r="M502" s="32">
        <f t="shared" ca="1" si="221"/>
        <v>7.6162401453530343E-4</v>
      </c>
      <c r="N502" s="32">
        <f t="shared" ca="1" si="221"/>
        <v>8.3199017787010006E-4</v>
      </c>
      <c r="O502" s="32">
        <f t="shared" ca="1" si="221"/>
        <v>8.6680036669371048E-4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3.6002874340775211E-2</v>
      </c>
      <c r="E504" s="32">
        <f t="shared" ca="1" si="223"/>
        <v>0.35348276625488395</v>
      </c>
      <c r="F504" s="32">
        <f t="shared" ca="1" si="223"/>
        <v>3.2729885764341106E-3</v>
      </c>
      <c r="G504" s="32">
        <f t="shared" ca="1" si="223"/>
        <v>1.6972785623700713E-2</v>
      </c>
      <c r="H504" s="32">
        <f t="shared" ca="1" si="223"/>
        <v>0.16664189521451608</v>
      </c>
      <c r="I504" s="32">
        <f t="shared" ca="1" si="223"/>
        <v>1.5429805112455192E-3</v>
      </c>
      <c r="J504" s="32">
        <f t="shared" ca="1" si="223"/>
        <v>1.8263906968129972E-2</v>
      </c>
      <c r="K504" s="32">
        <f t="shared" ca="1" si="223"/>
        <v>0.17931835932345791</v>
      </c>
      <c r="L504" s="32">
        <f t="shared" ca="1" si="223"/>
        <v>1.6603551789209068E-3</v>
      </c>
      <c r="M504" s="32">
        <f t="shared" ca="1" si="223"/>
        <v>2.0427099734060768E-2</v>
      </c>
      <c r="N504" s="32">
        <f t="shared" ca="1" si="223"/>
        <v>0.20055697920714205</v>
      </c>
      <c r="O504" s="32">
        <f t="shared" ca="1" si="223"/>
        <v>1.857009066732797E-3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4.927183542539554</v>
      </c>
      <c r="E507" s="171">
        <f t="shared" ca="1" si="225"/>
        <v>4.724984421397771</v>
      </c>
      <c r="F507" s="171">
        <f t="shared" ca="1" si="225"/>
        <v>4.5470317598752397</v>
      </c>
      <c r="G507" s="171">
        <f t="shared" ca="1" si="225"/>
        <v>4.1732319298865486</v>
      </c>
      <c r="H507" s="171">
        <f t="shared" ca="1" si="225"/>
        <v>3.9373079344463728</v>
      </c>
      <c r="I507" s="171">
        <f t="shared" ca="1" si="225"/>
        <v>3.9457620828350413</v>
      </c>
      <c r="J507" s="171">
        <f t="shared" ca="1" si="225"/>
        <v>4.0307646889812885</v>
      </c>
      <c r="K507" s="171">
        <f t="shared" ca="1" si="225"/>
        <v>4.077803053249494</v>
      </c>
      <c r="L507" s="171">
        <f t="shared" ca="1" si="225"/>
        <v>3.8950927869629384</v>
      </c>
      <c r="M507" s="171">
        <f t="shared" ca="1" si="225"/>
        <v>4.1220309119591976</v>
      </c>
      <c r="N507" s="171">
        <f t="shared" ca="1" si="225"/>
        <v>4.5222635211477744</v>
      </c>
      <c r="O507" s="171">
        <f t="shared" ca="1" si="225"/>
        <v>4.8424054505356295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3.0138530694797945</v>
      </c>
      <c r="E508" s="171">
        <f t="shared" ca="1" si="226"/>
        <v>2.8901657300910584</v>
      </c>
      <c r="F508" s="171">
        <f t="shared" ca="1" si="226"/>
        <v>2.7686254577060723</v>
      </c>
      <c r="G508" s="171">
        <f t="shared" ca="1" si="226"/>
        <v>2.561254758005052</v>
      </c>
      <c r="H508" s="171">
        <f t="shared" ca="1" si="226"/>
        <v>2.4038024219408016</v>
      </c>
      <c r="I508" s="171">
        <f t="shared" ca="1" si="226"/>
        <v>2.3578987559098525</v>
      </c>
      <c r="J508" s="171">
        <f t="shared" ca="1" si="226"/>
        <v>2.3855285790735157</v>
      </c>
      <c r="K508" s="171">
        <f t="shared" ca="1" si="226"/>
        <v>2.4373359138994823</v>
      </c>
      <c r="L508" s="171">
        <f t="shared" ca="1" si="226"/>
        <v>2.4619841972280971</v>
      </c>
      <c r="M508" s="171">
        <f t="shared" ca="1" si="226"/>
        <v>2.6231151837254147</v>
      </c>
      <c r="N508" s="171">
        <f t="shared" ca="1" si="226"/>
        <v>2.8358593925201534</v>
      </c>
      <c r="O508" s="171">
        <f t="shared" ca="1" si="226"/>
        <v>2.9905583801812057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0.49211525425409297</v>
      </c>
      <c r="E509" s="171">
        <f t="shared" ca="1" si="227"/>
        <v>0.47169849838237621</v>
      </c>
      <c r="F509" s="171">
        <f t="shared" ca="1" si="227"/>
        <v>0.45372640524382346</v>
      </c>
      <c r="G509" s="171">
        <f t="shared" ca="1" si="227"/>
        <v>0.41598854301318133</v>
      </c>
      <c r="H509" s="171">
        <f t="shared" ca="1" si="227"/>
        <v>0.39245333839797419</v>
      </c>
      <c r="I509" s="171">
        <f t="shared" ca="1" si="227"/>
        <v>0.39381746651553001</v>
      </c>
      <c r="J509" s="171">
        <f t="shared" ca="1" si="227"/>
        <v>0.40275447495628125</v>
      </c>
      <c r="K509" s="171">
        <f t="shared" ca="1" si="227"/>
        <v>0.4076465371395076</v>
      </c>
      <c r="L509" s="171">
        <f t="shared" ca="1" si="227"/>
        <v>0.38825666671874137</v>
      </c>
      <c r="M509" s="171">
        <f t="shared" ca="1" si="227"/>
        <v>0.41088713140679689</v>
      </c>
      <c r="N509" s="171">
        <f t="shared" ca="1" si="227"/>
        <v>0.45124876927770236</v>
      </c>
      <c r="O509" s="171">
        <f t="shared" ca="1" si="227"/>
        <v>0.48356299111662893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18.98190389364504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11.645200883403984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1.8955627708920959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10.411263112040709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6.3790506736390729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1.0377784811030828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12.047232250864912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7.1730204406636719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1.203573244593054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10.30546282726619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6.5327098420537713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1.0272415798344048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4090.6463615936514</v>
      </c>
      <c r="E515" s="77">
        <f t="shared" ca="1" si="228"/>
        <v>3922.7766055606226</v>
      </c>
      <c r="F515" s="77">
        <f t="shared" ca="1" si="228"/>
        <v>3775.0367454339885</v>
      </c>
      <c r="G515" s="77">
        <f t="shared" ca="1" si="228"/>
        <v>3464.7006474774166</v>
      </c>
      <c r="H515" s="77">
        <f t="shared" ca="1" si="228"/>
        <v>3268.8318260243855</v>
      </c>
      <c r="I515" s="77">
        <f t="shared" ca="1" si="228"/>
        <v>3275.8506291698136</v>
      </c>
      <c r="J515" s="77">
        <f t="shared" ca="1" si="228"/>
        <v>3346.4214935502596</v>
      </c>
      <c r="K515" s="77">
        <f t="shared" ca="1" si="228"/>
        <v>3385.4736847235313</v>
      </c>
      <c r="L515" s="77">
        <f t="shared" ca="1" si="228"/>
        <v>3233.7839659302099</v>
      </c>
      <c r="M515" s="77">
        <f t="shared" ca="1" si="228"/>
        <v>3422.1925379486897</v>
      </c>
      <c r="N515" s="77">
        <f t="shared" ca="1" si="228"/>
        <v>3754.4736580720414</v>
      </c>
      <c r="O515" s="77">
        <f t="shared" ca="1" si="228"/>
        <v>4020.2618933463091</v>
      </c>
      <c r="Q515" s="89">
        <f ca="1">MAX(D515:O517)</f>
        <v>4494.2032351971957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2293.6476936680319</v>
      </c>
      <c r="E516" s="77">
        <f t="shared" ca="1" si="229"/>
        <v>2199.5172983950215</v>
      </c>
      <c r="F516" s="77">
        <f t="shared" ca="1" si="229"/>
        <v>2107.0208962755496</v>
      </c>
      <c r="G516" s="77">
        <f t="shared" ca="1" si="229"/>
        <v>1949.20453425042</v>
      </c>
      <c r="H516" s="77">
        <f t="shared" ca="1" si="229"/>
        <v>1829.3777944754956</v>
      </c>
      <c r="I516" s="77">
        <f t="shared" ca="1" si="229"/>
        <v>1794.4434976482894</v>
      </c>
      <c r="J516" s="77">
        <f t="shared" ca="1" si="229"/>
        <v>1815.4707603299205</v>
      </c>
      <c r="K516" s="77">
        <f t="shared" ca="1" si="229"/>
        <v>1854.8979557834721</v>
      </c>
      <c r="L516" s="77">
        <f t="shared" ca="1" si="229"/>
        <v>1873.6561622740467</v>
      </c>
      <c r="M516" s="77">
        <f t="shared" ca="1" si="229"/>
        <v>1996.2824838092959</v>
      </c>
      <c r="N516" s="77">
        <f t="shared" ca="1" si="229"/>
        <v>2158.1882743684578</v>
      </c>
      <c r="O516" s="77">
        <f t="shared" ca="1" si="229"/>
        <v>2275.9196196204002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4494.2032351971957</v>
      </c>
      <c r="E517" s="77">
        <f t="shared" ca="1" si="230"/>
        <v>4307.748843674668</v>
      </c>
      <c r="F517" s="77">
        <f t="shared" ca="1" si="230"/>
        <v>4143.6201392129997</v>
      </c>
      <c r="G517" s="77">
        <f t="shared" ca="1" si="230"/>
        <v>3798.9821279742582</v>
      </c>
      <c r="H517" s="77">
        <f t="shared" ca="1" si="230"/>
        <v>3584.0487524929149</v>
      </c>
      <c r="I517" s="77">
        <f t="shared" ca="1" si="230"/>
        <v>3596.5065435208217</v>
      </c>
      <c r="J517" s="77">
        <f t="shared" ca="1" si="230"/>
        <v>3678.1230589614725</v>
      </c>
      <c r="K517" s="77">
        <f t="shared" ca="1" si="230"/>
        <v>3722.799425931576</v>
      </c>
      <c r="L517" s="77">
        <f t="shared" ca="1" si="230"/>
        <v>3545.7229837327977</v>
      </c>
      <c r="M517" s="77">
        <f t="shared" ca="1" si="230"/>
        <v>3752.3938941259985</v>
      </c>
      <c r="N517" s="77">
        <f t="shared" ca="1" si="230"/>
        <v>4120.9933267370079</v>
      </c>
      <c r="O517" s="77">
        <f t="shared" ca="1" si="230"/>
        <v>4416.1003754943276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3994.5083951273232</v>
      </c>
      <c r="E522" s="173">
        <f t="shared" ca="1" si="231"/>
        <v>2246.3736271998428</v>
      </c>
      <c r="F522" s="173">
        <f t="shared" ca="1" si="231"/>
        <v>4387.8767844724443</v>
      </c>
      <c r="G522" s="173">
        <f t="shared" ca="1" si="231"/>
        <v>3414.4244759414628</v>
      </c>
      <c r="H522" s="173">
        <f t="shared" ca="1" si="231"/>
        <v>1917.7040264667726</v>
      </c>
      <c r="I522" s="173">
        <f t="shared" ca="1" si="231"/>
        <v>3743.7896143689863</v>
      </c>
      <c r="J522" s="173">
        <f t="shared" ca="1" si="231"/>
        <v>3343.110292725306</v>
      </c>
      <c r="K522" s="173">
        <f t="shared" ca="1" si="231"/>
        <v>1824.6388992327206</v>
      </c>
      <c r="L522" s="173">
        <f t="shared" ca="1" si="231"/>
        <v>3673.9110030313009</v>
      </c>
      <c r="M522" s="173">
        <f t="shared" ca="1" si="231"/>
        <v>3379.7267569415553</v>
      </c>
      <c r="N522" s="173">
        <f t="shared" ca="1" si="231"/>
        <v>1963.897860165275</v>
      </c>
      <c r="O522" s="173">
        <f t="shared" ca="1" si="231"/>
        <v>3705.7777050303212</v>
      </c>
      <c r="Q522" s="89">
        <f ca="1">MAX(D522:O522)</f>
        <v>4387.8767844724443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5.3253821412587978</v>
      </c>
      <c r="E527" s="182">
        <f ca="1">INDIRECT(ADDRESS(E524+36,MATCH($H$1,QFR_IER!$G$4:$AJ$4,0)+6,,,"QFR_IER"))*INDIRECT(ADDRESS(MATCH($H$1,ELC_cons!$A$1:$A$33,0),19,,,"ELC_cons"))</f>
        <v>6.0075917510028587</v>
      </c>
      <c r="F527" s="182">
        <f ca="1">INDIRECT(ADDRESS(F524+36,MATCH($H$1,QFR_IER!$G$4:$AJ$4,0)+6,,,"QFR_IER"))*INDIRECT(ADDRESS(MATCH($H$1,ELC_cons!$A$1:$A$33,0),19,,,"ELC_cons"))</f>
        <v>1.2037391884882682</v>
      </c>
      <c r="G527" s="182">
        <f ca="1">INDIRECT(ADDRESS(G524+36,MATCH($H$1,QFR_IER!$G$4:$AJ$4,0)+6,,,"QFR_IER"))*INDIRECT(ADDRESS(MATCH($H$1,ELC_cons!$A$1:$A$33,0),19,,,"ELC_cons"))</f>
        <v>3.1341431042107439</v>
      </c>
      <c r="H527" s="182">
        <f ca="1">INDIRECT(ADDRESS(H524+36,MATCH($H$1,QFR_IER!$G$4:$AJ$4,0)+6,,,"QFR_IER"))*INDIRECT(ADDRESS(MATCH($H$1,ELC_cons!$A$1:$A$33,0),19,,,"ELC_cons"))</f>
        <v>4.0814888777524203</v>
      </c>
      <c r="I527" s="182">
        <f ca="1">INDIRECT(ADDRESS(I524+36,MATCH($H$1,QFR_IER!$G$4:$AJ$4,0)+6,,,"QFR_IER"))*INDIRECT(ADDRESS(MATCH($H$1,ELC_cons!$A$1:$A$33,0),19,,,"ELC_cons"))</f>
        <v>0.45213584312191457</v>
      </c>
      <c r="J527" s="182">
        <f ca="1">INDIRECT(ADDRESS(J524+36,MATCH($H$1,QFR_IER!$G$4:$AJ$4,0)+6,,,"QFR_IER"))*INDIRECT(ADDRESS(MATCH($H$1,ELC_cons!$A$1:$A$33,0),19,,,"ELC_cons"))</f>
        <v>2.9077490921940257</v>
      </c>
      <c r="K527" s="182">
        <f ca="1">INDIRECT(ADDRESS(K524+36,MATCH($H$1,QFR_IER!$G$4:$AJ$4,0)+6,,,"QFR_IER"))*INDIRECT(ADDRESS(MATCH($H$1,ELC_cons!$A$1:$A$33,0),19,,,"ELC_cons"))</f>
        <v>4.4055434077686417</v>
      </c>
      <c r="L527" s="182">
        <f ca="1">INDIRECT(ADDRESS(L524+36,MATCH($H$1,QFR_IER!$G$4:$AJ$4,0)+6,,,"QFR_IER"))*INDIRECT(ADDRESS(MATCH($H$1,ELC_cons!$A$1:$A$33,0),19,,,"ELC_cons"))</f>
        <v>0.37420304489147532</v>
      </c>
      <c r="M527" s="182">
        <f ca="1">INDIRECT(ADDRESS(M524+36,MATCH($H$1,QFR_IER!$G$4:$AJ$4,0)+6,,,"QFR_IER"))*INDIRECT(ADDRESS(MATCH($H$1,ELC_cons!$A$1:$A$33,0),19,,,"ELC_cons"))</f>
        <v>3.1341431042107439</v>
      </c>
      <c r="N527" s="182">
        <f ca="1">INDIRECT(ADDRESS(N524+36,MATCH($H$1,QFR_IER!$G$4:$AJ$4,0)+6,,,"QFR_IER"))*INDIRECT(ADDRESS(MATCH($H$1,ELC_cons!$A$1:$A$33,0),19,,,"ELC_cons"))</f>
        <v>4.0814888777524203</v>
      </c>
      <c r="O527" s="182">
        <f ca="1">INDIRECT(ADDRESS(O524+36,MATCH($H$1,QFR_IER!$G$4:$AJ$4,0)+6,,,"QFR_IER"))*INDIRECT(ADDRESS(MATCH($H$1,ELC_cons!$A$1:$A$33,0),19,,,"ELC_cons"))</f>
        <v>0.38139156734767754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2.7378494801916711</v>
      </c>
      <c r="E528" s="182">
        <f ca="1">INDIRECT(ADDRESS(E524+12,MATCH($H$1,QFR_IER!$G$4:$AJ$4,0)+6,,,"QFR_IER"))*INDIRECT(ADDRESS(MATCH($H$1,ELC_cons!$A$1:$A$33,0),20,,,"ELC_cons"))</f>
        <v>2.9867448874818399</v>
      </c>
      <c r="F528" s="182">
        <f ca="1">INDIRECT(ADDRESS(F524+12,MATCH($H$1,QFR_IER!$G$4:$AJ$4,0)+6,,,"QFR_IER"))*INDIRECT(ADDRESS(MATCH($H$1,ELC_cons!$A$1:$A$33,0),20,,,"ELC_cons"))</f>
        <v>0.43674432366729876</v>
      </c>
      <c r="G528" s="182">
        <f ca="1">INDIRECT(ADDRESS(G524+12,MATCH($H$1,QFR_IER!$G$4:$AJ$4,0)+6,,,"QFR_IER"))*INDIRECT(ADDRESS(MATCH($H$1,ELC_cons!$A$1:$A$33,0),20,,,"ELC_cons"))</f>
        <v>1.7567867497896561</v>
      </c>
      <c r="H528" s="182">
        <f ca="1">INDIRECT(ADDRESS(H524+12,MATCH($H$1,QFR_IER!$G$4:$AJ$4,0)+6,,,"QFR_IER"))*INDIRECT(ADDRESS(MATCH($H$1,ELC_cons!$A$1:$A$33,0),20,,,"ELC_cons"))</f>
        <v>1.9164946361341881</v>
      </c>
      <c r="I528" s="182">
        <f ca="1">INDIRECT(ADDRESS(I524+12,MATCH($H$1,QFR_IER!$G$4:$AJ$4,0)+6,,,"QFR_IER"))*INDIRECT(ADDRESS(MATCH($H$1,ELC_cons!$A$1:$A$33,0),20,,,"ELC_cons"))</f>
        <v>0.15970788634451472</v>
      </c>
      <c r="J528" s="182">
        <f ca="1">INDIRECT(ADDRESS(J524+12,MATCH($H$1,QFR_IER!$G$4:$AJ$4,0)+6,,,"QFR_IER"))*INDIRECT(ADDRESS(MATCH($H$1,ELC_cons!$A$1:$A$33,0),20,,,"ELC_cons"))</f>
        <v>1.9419888739203375</v>
      </c>
      <c r="K528" s="182">
        <f ca="1">INDIRECT(ADDRESS(K524+12,MATCH($H$1,QFR_IER!$G$4:$AJ$4,0)+6,,,"QFR_IER"))*INDIRECT(ADDRESS(MATCH($H$1,ELC_cons!$A$1:$A$33,0),20,,,"ELC_cons"))</f>
        <v>2.2649482063403874</v>
      </c>
      <c r="L528" s="182">
        <f ca="1">INDIRECT(ADDRESS(L524+12,MATCH($H$1,QFR_IER!$G$4:$AJ$4,0)+6,,,"QFR_IER"))*INDIRECT(ADDRESS(MATCH($H$1,ELC_cons!$A$1:$A$33,0),20,,,"ELC_cons"))</f>
        <v>0.18874568386169951</v>
      </c>
      <c r="M528" s="182">
        <f ca="1">INDIRECT(ADDRESS(M524+12,MATCH($H$1,QFR_IER!$G$4:$AJ$4,0)+6,,,"QFR_IER"))*INDIRECT(ADDRESS(MATCH($H$1,ELC_cons!$A$1:$A$33,0),20,,,"ELC_cons"))</f>
        <v>1.7567867497896561</v>
      </c>
      <c r="N528" s="182">
        <f ca="1">INDIRECT(ADDRESS(N524+12,MATCH($H$1,QFR_IER!$G$4:$AJ$4,0)+6,,,"QFR_IER"))*INDIRECT(ADDRESS(MATCH($H$1,ELC_cons!$A$1:$A$33,0),20,,,"ELC_cons"))</f>
        <v>1.9164946361341881</v>
      </c>
      <c r="O528" s="182">
        <f ca="1">INDIRECT(ADDRESS(O524+12,MATCH($H$1,QFR_IER!$G$4:$AJ$4,0)+6,,,"QFR_IER"))*INDIRECT(ADDRESS(MATCH($H$1,ELC_cons!$A$1:$A$33,0),20,,,"ELC_cons"))</f>
        <v>0.15970788634451472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5.2354013512754181</v>
      </c>
      <c r="E529" s="182">
        <f ca="1">INDIRECT(ADDRESS(E524+24,MATCH($H$1,QFR_IER!$G$4:$AJ$4,0)+6,,,"QFR_IER"))*INDIRECT(ADDRESS(MATCH($H$1,ELC_cons!$A$1:$A$33,0),21,,,"ELC_cons"))</f>
        <v>5.711346928664117</v>
      </c>
      <c r="F529" s="182">
        <f ca="1">INDIRECT(ADDRESS(F524+24,MATCH($H$1,QFR_IER!$G$4:$AJ$4,0)+6,,,"QFR_IER"))*INDIRECT(ADDRESS(MATCH($H$1,ELC_cons!$A$1:$A$33,0),21,,,"ELC_cons"))</f>
        <v>0.54187507319256434</v>
      </c>
      <c r="G529" s="182">
        <f ca="1">INDIRECT(ADDRESS(G524+24,MATCH($H$1,QFR_IER!$G$4:$AJ$4,0)+6,,,"QFR_IER"))*INDIRECT(ADDRESS(MATCH($H$1,ELC_cons!$A$1:$A$33,0),21,,,"ELC_cons"))</f>
        <v>3.3751742217844942</v>
      </c>
      <c r="H529" s="182">
        <f ca="1">INDIRECT(ADDRESS(H524+24,MATCH($H$1,QFR_IER!$G$4:$AJ$4,0)+6,,,"QFR_IER"))*INDIRECT(ADDRESS(MATCH($H$1,ELC_cons!$A$1:$A$33,0),21,,,"ELC_cons"))</f>
        <v>3.6820082419467441</v>
      </c>
      <c r="I529" s="182">
        <f ca="1">INDIRECT(ADDRESS(I524+24,MATCH($H$1,QFR_IER!$G$4:$AJ$4,0)+6,,,"QFR_IER"))*INDIRECT(ADDRESS(MATCH($H$1,ELC_cons!$A$1:$A$33,0),21,,,"ELC_cons"))</f>
        <v>0.30683402016222655</v>
      </c>
      <c r="J529" s="182">
        <f ca="1">INDIRECT(ADDRESS(J524+24,MATCH($H$1,QFR_IER!$G$4:$AJ$4,0)+6,,,"QFR_IER"))*INDIRECT(ADDRESS(MATCH($H$1,ELC_cons!$A$1:$A$33,0),21,,,"ELC_cons"))</f>
        <v>3.9909539265845289</v>
      </c>
      <c r="K529" s="182">
        <f ca="1">INDIRECT(ADDRESS(K524+24,MATCH($H$1,QFR_IER!$G$4:$AJ$4,0)+6,,,"QFR_IER"))*INDIRECT(ADDRESS(MATCH($H$1,ELC_cons!$A$1:$A$33,0),21,,,"ELC_cons"))</f>
        <v>4.3537679199103874</v>
      </c>
      <c r="L529" s="182">
        <f ca="1">INDIRECT(ADDRESS(L524+24,MATCH($H$1,QFR_IER!$G$4:$AJ$4,0)+6,,,"QFR_IER"))*INDIRECT(ADDRESS(MATCH($H$1,ELC_cons!$A$1:$A$33,0),21,,,"ELC_cons"))</f>
        <v>0.362813993325867</v>
      </c>
      <c r="M529" s="182">
        <f ca="1">INDIRECT(ADDRESS(M524+24,MATCH($H$1,QFR_IER!$G$4:$AJ$4,0)+6,,,"QFR_IER"))*INDIRECT(ADDRESS(MATCH($H$1,ELC_cons!$A$1:$A$33,0),21,,,"ELC_cons"))</f>
        <v>3.376919481445392</v>
      </c>
      <c r="N529" s="182">
        <f ca="1">INDIRECT(ADDRESS(N524+24,MATCH($H$1,QFR_IER!$G$4:$AJ$4,0)+6,,,"QFR_IER"))*INDIRECT(ADDRESS(MATCH($H$1,ELC_cons!$A$1:$A$33,0),21,,,"ELC_cons"))</f>
        <v>3.6839121615768016</v>
      </c>
      <c r="O529" s="182">
        <f ca="1">INDIRECT(ADDRESS(O524+24,MATCH($H$1,QFR_IER!$G$4:$AJ$4,0)+6,,,"QFR_IER"))*INDIRECT(ADDRESS(MATCH($H$1,ELC_cons!$A$1:$A$33,0),21,,,"ELC_cons"))</f>
        <v>0.30699268013139835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2798.533974731879</v>
      </c>
      <c r="E531" s="173">
        <f ca="1">SUM(E527:E529)/E520/(3.6*8760)*1000000+0.0002</f>
        <v>2836.7447152679042</v>
      </c>
      <c r="F531" s="173">
        <f ca="1">SUM(F527:F529)/F520/(3.6*8760)*1000000+0.0003</f>
        <v>5051.7562846021565</v>
      </c>
      <c r="G531" s="173">
        <f ca="1">SUM(G527:G529)/G520/(3.6*8760)*1000000+0.0004</f>
        <v>2710.9095157631168</v>
      </c>
      <c r="H531" s="173">
        <f ca="1">SUM(H527:H529)/H520/(3.6*8760)*1000000+0.0005</f>
        <v>2910.0509316478333</v>
      </c>
      <c r="I531" s="173">
        <f ca="1">SUM(I527:I529)/I520/(3.6*8760)*1000000+0.0006</f>
        <v>3314.1338959186719</v>
      </c>
      <c r="J531" s="173">
        <f ca="1">SUM(J527:J529)/J520/(3.6*8760)*1000000+0.0007</f>
        <v>2453.2951535183961</v>
      </c>
      <c r="K531" s="173">
        <f ca="1">SUM(K527:K529)/K520/(3.6*8760)*1000000+0.0008</f>
        <v>2804.2996232650121</v>
      </c>
      <c r="L531" s="173">
        <f ca="1">SUM(L527:L529)/L520/(3.6*8760)*1000000+0.0009</f>
        <v>2825.8944350398101</v>
      </c>
      <c r="M531" s="173">
        <f ca="1">SUM(M527:M529)/M520/(3.6*8760)*1000000+0.00013</f>
        <v>2711.4816121742729</v>
      </c>
      <c r="N531" s="173">
        <f ca="1">SUM(N527:N529)/N520/(3.6*8760)*1000000+0.00014</f>
        <v>2910.6229380589857</v>
      </c>
      <c r="O531" s="173">
        <f ca="1">SUM(O527:O529)/O520/(3.6*8760)*1000000+0.00015</f>
        <v>3059.4955822640354</v>
      </c>
      <c r="P531" s="6"/>
      <c r="Q531" s="173">
        <f ca="1">MAX(D531:O531)</f>
        <v>5051.7562846021565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4494.2032351971957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4494.2032351971957</v>
      </c>
      <c r="I535" s="5">
        <v>0</v>
      </c>
      <c r="J535" s="77">
        <f ca="1">H535</f>
        <v>4494.2032351971957</v>
      </c>
      <c r="K535" s="75" t="str">
        <f>D519</f>
        <v>WD</v>
      </c>
      <c r="L535" s="75">
        <f>D520</f>
        <v>0.15068493150684931</v>
      </c>
      <c r="M535" s="89">
        <f ca="1">D522</f>
        <v>3994.5083951273232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4387.8767844724443</v>
      </c>
      <c r="S535" s="77"/>
      <c r="T535" s="5">
        <v>0</v>
      </c>
      <c r="U535" s="90">
        <f ca="1">R535</f>
        <v>4387.8767844724443</v>
      </c>
      <c r="V535" s="75" t="str">
        <f>D525</f>
        <v>WD</v>
      </c>
      <c r="W535" s="75">
        <f>D520</f>
        <v>0.15068493150684931</v>
      </c>
      <c r="X535" s="89">
        <f ca="1">D531</f>
        <v>2798.533974731879</v>
      </c>
      <c r="Y535" s="5">
        <f t="shared" ref="Y535:Y546" ca="1" si="238">RANK(X535,$D$531:$O$531)</f>
        <v>9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5051.7562846021565</v>
      </c>
      <c r="AD535" s="77"/>
      <c r="AE535" s="5">
        <v>0</v>
      </c>
      <c r="AF535" s="90">
        <f ca="1">AC535</f>
        <v>5051.7562846021565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4307.748843674668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4416.1003754943276</v>
      </c>
      <c r="I536" s="77">
        <f ca="1">I537</f>
        <v>30.416666666666668</v>
      </c>
      <c r="J536" s="77">
        <f ca="1">J535</f>
        <v>4494.2032351971957</v>
      </c>
      <c r="K536" s="75" t="str">
        <f>E519</f>
        <v>WN</v>
      </c>
      <c r="L536" s="75">
        <f>E520</f>
        <v>0.16438356164383561</v>
      </c>
      <c r="M536" s="89">
        <f ca="1">E522</f>
        <v>2246.3736271998428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3994.5083951273232</v>
      </c>
      <c r="S536" s="90"/>
      <c r="T536" s="5">
        <f ca="1">Q535</f>
        <v>120</v>
      </c>
      <c r="U536" s="90">
        <f ca="1">R535</f>
        <v>4387.8767844724443</v>
      </c>
      <c r="V536" s="75" t="str">
        <f>E525</f>
        <v>WN</v>
      </c>
      <c r="W536" s="75">
        <f>E520</f>
        <v>0.16438356164383561</v>
      </c>
      <c r="X536" s="89">
        <f ca="1">E531</f>
        <v>2836.7447152679042</v>
      </c>
      <c r="Y536" s="5">
        <f t="shared" ca="1" si="238"/>
        <v>6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197</v>
      </c>
      <c r="AC536" s="7">
        <f t="shared" ca="1" si="240"/>
        <v>3314.1338959186719</v>
      </c>
      <c r="AD536" s="90"/>
      <c r="AE536" s="5">
        <f ca="1">AB535</f>
        <v>120</v>
      </c>
      <c r="AF536" s="90">
        <f ca="1">AC535</f>
        <v>5051.7562846021565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4143.6201392129997</v>
      </c>
      <c r="D537" s="5">
        <f t="shared" ca="1" si="232"/>
        <v>4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4307.748843674668</v>
      </c>
      <c r="I537" s="77">
        <f ca="1">G535</f>
        <v>30.416666666666668</v>
      </c>
      <c r="J537" s="77">
        <f ca="1">H536</f>
        <v>4416.1003754943276</v>
      </c>
      <c r="K537" s="92" t="str">
        <f>F519</f>
        <v>WP</v>
      </c>
      <c r="L537" s="93">
        <f>F520</f>
        <v>1.3698630136986301E-2</v>
      </c>
      <c r="M537" s="89">
        <f ca="1">F522</f>
        <v>4387.8767844724443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1517</v>
      </c>
      <c r="R537" s="7">
        <f t="shared" ca="1" si="237"/>
        <v>3743.7896143689863</v>
      </c>
      <c r="S537" s="90"/>
      <c r="T537" s="5">
        <f ca="1">T536</f>
        <v>120</v>
      </c>
      <c r="U537" s="90">
        <f ca="1">R536</f>
        <v>3994.5083951273232</v>
      </c>
      <c r="V537" s="92" t="str">
        <f>F525</f>
        <v>WP</v>
      </c>
      <c r="W537" s="93">
        <f>F520</f>
        <v>1.3698630136986301E-2</v>
      </c>
      <c r="X537" s="89">
        <f ca="1">F531</f>
        <v>5051.7562846021565</v>
      </c>
      <c r="Y537" s="5">
        <f t="shared" ca="1" si="238"/>
        <v>1</v>
      </c>
      <c r="Z537" s="5">
        <v>3</v>
      </c>
      <c r="AA537" s="7">
        <f t="shared" ca="1" si="239"/>
        <v>12</v>
      </c>
      <c r="AB537" s="7">
        <f t="shared" ca="1" si="244"/>
        <v>274</v>
      </c>
      <c r="AC537" s="7">
        <f t="shared" ca="1" si="240"/>
        <v>3059.4955822640354</v>
      </c>
      <c r="AD537" s="90"/>
      <c r="AE537" s="5">
        <f ca="1">AE536</f>
        <v>120</v>
      </c>
      <c r="AF537" s="90">
        <f ca="1">AC536</f>
        <v>3314.1338959186719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3798.9821279742582</v>
      </c>
      <c r="D538" s="5">
        <f t="shared" ca="1" si="232"/>
        <v>9</v>
      </c>
      <c r="E538" s="5">
        <v>4</v>
      </c>
      <c r="F538" s="5">
        <f t="shared" ca="1" si="233"/>
        <v>3</v>
      </c>
      <c r="G538" s="77">
        <f t="shared" ca="1" si="242"/>
        <v>121.66666666666667</v>
      </c>
      <c r="H538" s="77">
        <f t="shared" ca="1" si="234"/>
        <v>4143.6201392129997</v>
      </c>
      <c r="I538" s="77">
        <f ca="1">I539</f>
        <v>60.833333333333336</v>
      </c>
      <c r="J538" s="77">
        <f ca="1">J537</f>
        <v>4416.1003754943276</v>
      </c>
      <c r="K538" s="92" t="str">
        <f>G519</f>
        <v>RD</v>
      </c>
      <c r="L538" s="75">
        <f>G520</f>
        <v>9.6689497716894973E-2</v>
      </c>
      <c r="M538" s="89">
        <f ca="1">G522</f>
        <v>3414.4244759414628</v>
      </c>
      <c r="N538" s="5">
        <f t="shared" ca="1" si="235"/>
        <v>6</v>
      </c>
      <c r="O538" s="5">
        <v>4</v>
      </c>
      <c r="P538" s="7">
        <f t="shared" ca="1" si="236"/>
        <v>12</v>
      </c>
      <c r="Q538" s="7">
        <f t="shared" ca="1" si="243"/>
        <v>1594</v>
      </c>
      <c r="R538" s="7">
        <f t="shared" ca="1" si="237"/>
        <v>3705.7777050303212</v>
      </c>
      <c r="S538" s="90"/>
      <c r="T538" s="77">
        <f ca="1">Q536</f>
        <v>1440</v>
      </c>
      <c r="U538" s="77">
        <f ca="1">R536</f>
        <v>3994.5083951273232</v>
      </c>
      <c r="V538" s="92" t="str">
        <f>G525</f>
        <v>RD</v>
      </c>
      <c r="W538" s="75">
        <f>G520</f>
        <v>9.6689497716894973E-2</v>
      </c>
      <c r="X538" s="89">
        <f ca="1">G531</f>
        <v>2710.9095157631168</v>
      </c>
      <c r="Y538" s="5">
        <f t="shared" ca="1" si="238"/>
        <v>11</v>
      </c>
      <c r="Z538" s="5">
        <v>4</v>
      </c>
      <c r="AA538" s="7">
        <f t="shared" ca="1" si="239"/>
        <v>11</v>
      </c>
      <c r="AB538" s="7">
        <f t="shared" ca="1" si="244"/>
        <v>1198</v>
      </c>
      <c r="AC538" s="7">
        <f t="shared" ca="1" si="240"/>
        <v>2910.6229380589857</v>
      </c>
      <c r="AD538" s="90"/>
      <c r="AE538" s="77">
        <f ca="1">AB536</f>
        <v>197</v>
      </c>
      <c r="AF538" s="77">
        <f ca="1">AC536</f>
        <v>3314.1338959186719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3584.0487524929149</v>
      </c>
      <c r="D539" s="5">
        <f t="shared" ca="1" si="232"/>
        <v>16</v>
      </c>
      <c r="E539" s="5">
        <v>5</v>
      </c>
      <c r="F539" s="5">
        <f t="shared" ca="1" si="233"/>
        <v>11</v>
      </c>
      <c r="G539" s="77">
        <f t="shared" ca="1" si="242"/>
        <v>152.08333333333334</v>
      </c>
      <c r="H539" s="77">
        <f t="shared" ca="1" si="234"/>
        <v>4120.9933267370079</v>
      </c>
      <c r="I539" s="77">
        <f ca="1">G536</f>
        <v>60.833333333333336</v>
      </c>
      <c r="J539" s="77">
        <f ca="1">H537</f>
        <v>4307.748843674668</v>
      </c>
      <c r="K539" s="92" t="str">
        <f>H519</f>
        <v>RN</v>
      </c>
      <c r="L539" s="75">
        <f>H520</f>
        <v>0.10547945205479452</v>
      </c>
      <c r="M539" s="89">
        <f ca="1">H522</f>
        <v>1917.7040264667726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3673.9110030313009</v>
      </c>
      <c r="S539" s="90"/>
      <c r="T539" s="77">
        <f ca="1">T538</f>
        <v>1440</v>
      </c>
      <c r="U539" s="77">
        <f ca="1">R537</f>
        <v>3743.7896143689863</v>
      </c>
      <c r="V539" s="92" t="str">
        <f>H525</f>
        <v>RN</v>
      </c>
      <c r="W539" s="75">
        <f>H520</f>
        <v>0.10547945205479452</v>
      </c>
      <c r="X539" s="89">
        <f ca="1">H531</f>
        <v>2910.0509316478333</v>
      </c>
      <c r="Y539" s="5">
        <f t="shared" ca="1" si="238"/>
        <v>5</v>
      </c>
      <c r="Z539" s="5">
        <v>5</v>
      </c>
      <c r="AA539" s="7">
        <f t="shared" ca="1" si="239"/>
        <v>5</v>
      </c>
      <c r="AB539" s="7">
        <f t="shared" ca="1" si="244"/>
        <v>2122</v>
      </c>
      <c r="AC539" s="7">
        <f t="shared" ca="1" si="240"/>
        <v>2910.0509316478333</v>
      </c>
      <c r="AD539" s="90"/>
      <c r="AE539" s="77">
        <f ca="1">AE538</f>
        <v>197</v>
      </c>
      <c r="AF539" s="77">
        <f ca="1">AC537</f>
        <v>3059.4955822640354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3596.5065435208217</v>
      </c>
      <c r="D540" s="5">
        <f t="shared" ca="1" si="232"/>
        <v>15</v>
      </c>
      <c r="E540" s="5">
        <v>6</v>
      </c>
      <c r="F540" s="5">
        <f t="shared" ca="1" si="233"/>
        <v>13</v>
      </c>
      <c r="G540" s="77">
        <f t="shared" ca="1" si="242"/>
        <v>486.66666666666674</v>
      </c>
      <c r="H540" s="77">
        <f t="shared" ca="1" si="234"/>
        <v>4090.6463615936514</v>
      </c>
      <c r="I540" s="77">
        <f ca="1">I541</f>
        <v>91.25</v>
      </c>
      <c r="J540" s="77">
        <f ca="1">J539</f>
        <v>4307.748843674668</v>
      </c>
      <c r="K540" s="92" t="str">
        <f>I519</f>
        <v>RP</v>
      </c>
      <c r="L540" s="75">
        <f>I520</f>
        <v>8.7899543378995425E-3</v>
      </c>
      <c r="M540" s="89">
        <f ca="1">I522</f>
        <v>3743.7896143689863</v>
      </c>
      <c r="N540" s="5">
        <f t="shared" ca="1" si="235"/>
        <v>3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3414.4244759414628</v>
      </c>
      <c r="S540" s="90"/>
      <c r="T540" s="77">
        <f ca="1">Q537</f>
        <v>1517</v>
      </c>
      <c r="U540" s="77">
        <f ca="1">R537</f>
        <v>3743.7896143689863</v>
      </c>
      <c r="V540" s="92" t="str">
        <f>I525</f>
        <v>RP</v>
      </c>
      <c r="W540" s="75">
        <f>I520</f>
        <v>8.7899543378995425E-3</v>
      </c>
      <c r="X540" s="89">
        <f ca="1">I531</f>
        <v>3314.1338959186719</v>
      </c>
      <c r="Y540" s="5">
        <f t="shared" ca="1" si="238"/>
        <v>2</v>
      </c>
      <c r="Z540" s="5">
        <v>6</v>
      </c>
      <c r="AA540" s="7">
        <f t="shared" ca="1" si="239"/>
        <v>2</v>
      </c>
      <c r="AB540" s="7">
        <f t="shared" ca="1" si="244"/>
        <v>3562</v>
      </c>
      <c r="AC540" s="7">
        <f t="shared" ca="1" si="240"/>
        <v>2836.7447152679042</v>
      </c>
      <c r="AD540" s="90"/>
      <c r="AE540" s="77">
        <f ca="1">AB537</f>
        <v>274</v>
      </c>
      <c r="AF540" s="77">
        <f ca="1">AC537</f>
        <v>3059.4955822640354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3678.1230589614725</v>
      </c>
      <c r="D541" s="5">
        <f t="shared" ca="1" si="232"/>
        <v>14</v>
      </c>
      <c r="E541" s="5">
        <v>7</v>
      </c>
      <c r="F541" s="5">
        <f t="shared" ca="1" si="233"/>
        <v>24</v>
      </c>
      <c r="G541" s="77">
        <f t="shared" ca="1" si="242"/>
        <v>821.25000000000011</v>
      </c>
      <c r="H541" s="77">
        <f t="shared" ca="1" si="234"/>
        <v>4020.2618933463091</v>
      </c>
      <c r="I541" s="77">
        <f ca="1">G537</f>
        <v>91.25</v>
      </c>
      <c r="J541" s="77">
        <f ca="1">H538</f>
        <v>4143.6201392129997</v>
      </c>
      <c r="K541" s="92" t="str">
        <f>J519</f>
        <v>SD</v>
      </c>
      <c r="L541" s="75">
        <f>J520</f>
        <v>0.11426940639269406</v>
      </c>
      <c r="M541" s="89">
        <f ca="1">J522</f>
        <v>3343.110292725306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3379.7267569415553</v>
      </c>
      <c r="S541" s="90"/>
      <c r="T541" s="77">
        <f ca="1">T540</f>
        <v>1517</v>
      </c>
      <c r="U541" s="77">
        <f ca="1">R538</f>
        <v>3705.7777050303212</v>
      </c>
      <c r="V541" s="92" t="str">
        <f>J525</f>
        <v>SD</v>
      </c>
      <c r="W541" s="75">
        <f>J520</f>
        <v>0.11426940639269406</v>
      </c>
      <c r="X541" s="89">
        <f ca="1">J531</f>
        <v>2453.2951535183961</v>
      </c>
      <c r="Y541" s="5">
        <f t="shared" ca="1" si="238"/>
        <v>12</v>
      </c>
      <c r="Z541" s="5">
        <v>7</v>
      </c>
      <c r="AA541" s="7">
        <f t="shared" ca="1" si="239"/>
        <v>9</v>
      </c>
      <c r="AB541" s="7">
        <f t="shared" ca="1" si="244"/>
        <v>3653</v>
      </c>
      <c r="AC541" s="7">
        <f t="shared" ca="1" si="240"/>
        <v>2825.8944350398101</v>
      </c>
      <c r="AD541" s="90"/>
      <c r="AE541" s="77">
        <f ca="1">AE540</f>
        <v>274</v>
      </c>
      <c r="AF541" s="77">
        <f ca="1">AC538</f>
        <v>2910.6229380589857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3722.799425931576</v>
      </c>
      <c r="D542" s="5">
        <f t="shared" ca="1" si="232"/>
        <v>13</v>
      </c>
      <c r="E542" s="5">
        <v>8</v>
      </c>
      <c r="F542" s="5">
        <f t="shared" ca="1" si="233"/>
        <v>14</v>
      </c>
      <c r="G542" s="77">
        <f t="shared" ca="1" si="242"/>
        <v>1155.8333333333335</v>
      </c>
      <c r="H542" s="77">
        <f t="shared" ca="1" si="234"/>
        <v>3922.7766055606226</v>
      </c>
      <c r="I542" s="77">
        <f ca="1">I543</f>
        <v>121.66666666666667</v>
      </c>
      <c r="J542" s="77">
        <f ca="1">J541</f>
        <v>4143.6201392129997</v>
      </c>
      <c r="K542" s="92" t="str">
        <f>K519</f>
        <v>SN</v>
      </c>
      <c r="L542" s="75">
        <f>K520</f>
        <v>0.12465753424657534</v>
      </c>
      <c r="M542" s="89">
        <f ca="1">K522</f>
        <v>1824.6388992327206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3343.110292725306</v>
      </c>
      <c r="S542" s="90"/>
      <c r="T542" s="77">
        <f ca="1">Q538</f>
        <v>1594</v>
      </c>
      <c r="U542" s="77">
        <f ca="1">R538</f>
        <v>3705.7777050303212</v>
      </c>
      <c r="V542" s="92" t="str">
        <f>K525</f>
        <v>SN</v>
      </c>
      <c r="W542" s="75">
        <f>K520</f>
        <v>0.12465753424657534</v>
      </c>
      <c r="X542" s="89">
        <f ca="1">K531</f>
        <v>2804.2996232650121</v>
      </c>
      <c r="Y542" s="5">
        <f t="shared" ca="1" si="238"/>
        <v>8</v>
      </c>
      <c r="Z542" s="5">
        <v>8</v>
      </c>
      <c r="AA542" s="7">
        <f t="shared" ca="1" si="239"/>
        <v>8</v>
      </c>
      <c r="AB542" s="7">
        <f t="shared" ca="1" si="244"/>
        <v>4745</v>
      </c>
      <c r="AC542" s="7">
        <f t="shared" ca="1" si="240"/>
        <v>2804.2996232650121</v>
      </c>
      <c r="AD542" s="90"/>
      <c r="AE542" s="77">
        <f ca="1">AB538</f>
        <v>1198</v>
      </c>
      <c r="AF542" s="77">
        <f ca="1">AC538</f>
        <v>2910.6229380589857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3545.7229837327977</v>
      </c>
      <c r="D543" s="5">
        <f t="shared" ca="1" si="232"/>
        <v>17</v>
      </c>
      <c r="E543" s="5">
        <v>9</v>
      </c>
      <c r="F543" s="5">
        <f t="shared" ca="1" si="233"/>
        <v>4</v>
      </c>
      <c r="G543" s="77">
        <f t="shared" ca="1" si="242"/>
        <v>1186.2500000000002</v>
      </c>
      <c r="H543" s="77">
        <f t="shared" ca="1" si="234"/>
        <v>3798.9821279742582</v>
      </c>
      <c r="I543" s="77">
        <f ca="1">G538</f>
        <v>121.66666666666667</v>
      </c>
      <c r="J543" s="77">
        <f ca="1">H539</f>
        <v>4120.9933267370079</v>
      </c>
      <c r="K543" s="92" t="str">
        <f>L519</f>
        <v>SP</v>
      </c>
      <c r="L543" s="75">
        <f>L520</f>
        <v>1.0388127853881279E-2</v>
      </c>
      <c r="M543" s="89">
        <f ca="1">L522</f>
        <v>3673.9110030313009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2246.3736271998428</v>
      </c>
      <c r="S543" s="90"/>
      <c r="T543" s="77">
        <f ca="1">T542</f>
        <v>1594</v>
      </c>
      <c r="U543" s="77">
        <f ca="1">R539</f>
        <v>3673.9110030313009</v>
      </c>
      <c r="V543" s="92" t="str">
        <f>L525</f>
        <v>SP</v>
      </c>
      <c r="W543" s="75">
        <f>L520</f>
        <v>1.0388127853881279E-2</v>
      </c>
      <c r="X543" s="89">
        <f ca="1">L531</f>
        <v>2825.8944350398101</v>
      </c>
      <c r="Y543" s="5">
        <f t="shared" ca="1" si="238"/>
        <v>7</v>
      </c>
      <c r="Z543" s="5">
        <v>9</v>
      </c>
      <c r="AA543" s="7">
        <f t="shared" ca="1" si="239"/>
        <v>1</v>
      </c>
      <c r="AB543" s="7">
        <f t="shared" ca="1" si="244"/>
        <v>6065</v>
      </c>
      <c r="AC543" s="7">
        <f t="shared" ca="1" si="240"/>
        <v>2798.533974731879</v>
      </c>
      <c r="AD543" s="90"/>
      <c r="AE543" s="77">
        <f ca="1">AE542</f>
        <v>1198</v>
      </c>
      <c r="AF543" s="77">
        <f ca="1">AC539</f>
        <v>2910.0509316478333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3752.3938941259985</v>
      </c>
      <c r="D544" s="5">
        <f t="shared" ca="1" si="232"/>
        <v>12</v>
      </c>
      <c r="E544" s="5">
        <v>10</v>
      </c>
      <c r="F544" s="5">
        <f t="shared" ca="1" si="233"/>
        <v>15</v>
      </c>
      <c r="G544" s="77">
        <f t="shared" ca="1" si="242"/>
        <v>1520.8333333333335</v>
      </c>
      <c r="H544" s="77">
        <f t="shared" ca="1" si="234"/>
        <v>3775.0367454339885</v>
      </c>
      <c r="I544" s="77">
        <f ca="1">I545</f>
        <v>152.08333333333334</v>
      </c>
      <c r="J544" s="77">
        <f ca="1">J543</f>
        <v>4120.9933267370079</v>
      </c>
      <c r="K544" s="92" t="str">
        <f>M519</f>
        <v>FD</v>
      </c>
      <c r="L544" s="75">
        <f>M520</f>
        <v>9.6689497716894973E-2</v>
      </c>
      <c r="M544" s="89">
        <f ca="1">M522</f>
        <v>3379.7267569415553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1963.897860165275</v>
      </c>
      <c r="S544" s="90"/>
      <c r="T544" s="77">
        <f ca="1">Q539</f>
        <v>1685</v>
      </c>
      <c r="U544" s="77">
        <f ca="1">U543</f>
        <v>3673.9110030313009</v>
      </c>
      <c r="V544" s="92" t="str">
        <f>M525</f>
        <v>FD</v>
      </c>
      <c r="W544" s="75">
        <f>M520</f>
        <v>9.6689497716894973E-2</v>
      </c>
      <c r="X544" s="89">
        <f ca="1">M531</f>
        <v>2711.4816121742729</v>
      </c>
      <c r="Y544" s="5">
        <f t="shared" ca="1" si="238"/>
        <v>10</v>
      </c>
      <c r="Z544" s="5">
        <v>10</v>
      </c>
      <c r="AA544" s="7">
        <f t="shared" ca="1" si="239"/>
        <v>10</v>
      </c>
      <c r="AB544" s="7">
        <f t="shared" ca="1" si="244"/>
        <v>6912</v>
      </c>
      <c r="AC544" s="7">
        <f t="shared" ca="1" si="240"/>
        <v>2711.4816121742729</v>
      </c>
      <c r="AD544" s="90"/>
      <c r="AE544" s="77">
        <f ca="1">AB539</f>
        <v>2122</v>
      </c>
      <c r="AF544" s="77">
        <f ca="1">AF543</f>
        <v>2910.0509316478333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4120.9933267370079</v>
      </c>
      <c r="D545" s="5">
        <f t="shared" ca="1" si="232"/>
        <v>5</v>
      </c>
      <c r="E545" s="5">
        <v>11</v>
      </c>
      <c r="F545" s="5">
        <f t="shared" ca="1" si="233"/>
        <v>23</v>
      </c>
      <c r="G545" s="77">
        <f t="shared" ca="1" si="242"/>
        <v>1855.416666666667</v>
      </c>
      <c r="H545" s="77">
        <f t="shared" ca="1" si="234"/>
        <v>3754.4736580720414</v>
      </c>
      <c r="I545" s="77">
        <f ca="1">G539</f>
        <v>152.08333333333334</v>
      </c>
      <c r="J545" s="77">
        <f ca="1">H540</f>
        <v>4090.6463615936514</v>
      </c>
      <c r="K545" s="92" t="str">
        <f>N519</f>
        <v>FN</v>
      </c>
      <c r="L545" s="75">
        <f>N520</f>
        <v>0.10547945205479452</v>
      </c>
      <c r="M545" s="89">
        <f ca="1">N522</f>
        <v>1963.897860165275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1917.7040264667726</v>
      </c>
      <c r="S545" s="90"/>
      <c r="T545" s="77">
        <f ca="1">T544</f>
        <v>1685</v>
      </c>
      <c r="U545" s="77">
        <f ca="1">R540</f>
        <v>3414.4244759414628</v>
      </c>
      <c r="V545" s="92" t="str">
        <f>N525</f>
        <v>FN</v>
      </c>
      <c r="W545" s="75">
        <f>N520</f>
        <v>0.10547945205479452</v>
      </c>
      <c r="X545" s="89">
        <f ca="1">N531</f>
        <v>2910.6229380589857</v>
      </c>
      <c r="Y545" s="5">
        <f t="shared" ca="1" si="238"/>
        <v>4</v>
      </c>
      <c r="Z545" s="5">
        <v>11</v>
      </c>
      <c r="AA545" s="7">
        <f t="shared" ca="1" si="239"/>
        <v>4</v>
      </c>
      <c r="AB545" s="7">
        <f t="shared" ca="1" si="244"/>
        <v>7759</v>
      </c>
      <c r="AC545" s="7">
        <f t="shared" ca="1" si="240"/>
        <v>2710.9095157631168</v>
      </c>
      <c r="AD545" s="90"/>
      <c r="AE545" s="77">
        <f ca="1">AE544</f>
        <v>2122</v>
      </c>
      <c r="AF545" s="77">
        <f ca="1">AC540</f>
        <v>2836.7447152679042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4416.1003754943276</v>
      </c>
      <c r="D546" s="5">
        <f t="shared" ca="1" si="232"/>
        <v>2</v>
      </c>
      <c r="E546" s="5">
        <v>12</v>
      </c>
      <c r="F546" s="5">
        <f t="shared" ca="1" si="233"/>
        <v>10</v>
      </c>
      <c r="G546" s="77">
        <f t="shared" ca="1" si="242"/>
        <v>1885.8333333333337</v>
      </c>
      <c r="H546" s="77">
        <f t="shared" ca="1" si="234"/>
        <v>3752.3938941259985</v>
      </c>
      <c r="I546" s="77">
        <f ca="1">I547</f>
        <v>486.66666666666674</v>
      </c>
      <c r="J546" s="77">
        <f ca="1">J545</f>
        <v>4090.6463615936514</v>
      </c>
      <c r="K546" s="92" t="str">
        <f>O519</f>
        <v>FP</v>
      </c>
      <c r="L546" s="75">
        <f>O520</f>
        <v>8.7899543378995425E-3</v>
      </c>
      <c r="M546" s="89">
        <f ca="1">O522</f>
        <v>3705.7777050303212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1824.6388992327206</v>
      </c>
      <c r="S546" s="90"/>
      <c r="T546" s="77">
        <f ca="1">Q540</f>
        <v>2532</v>
      </c>
      <c r="U546" s="77">
        <f ca="1">R540</f>
        <v>3414.4244759414628</v>
      </c>
      <c r="V546" s="92" t="str">
        <f>O525</f>
        <v>FP</v>
      </c>
      <c r="W546" s="75">
        <f>O520</f>
        <v>8.7899543378995425E-3</v>
      </c>
      <c r="X546" s="89">
        <f ca="1">O531</f>
        <v>3059.4955822640354</v>
      </c>
      <c r="Y546" s="5">
        <f t="shared" ca="1" si="238"/>
        <v>3</v>
      </c>
      <c r="Z546" s="5">
        <v>12</v>
      </c>
      <c r="AA546" s="7">
        <f t="shared" ca="1" si="239"/>
        <v>7</v>
      </c>
      <c r="AB546" s="7">
        <f t="shared" ca="1" si="244"/>
        <v>8760</v>
      </c>
      <c r="AC546" s="7">
        <f t="shared" ca="1" si="240"/>
        <v>2453.2951535183961</v>
      </c>
      <c r="AD546" s="90"/>
      <c r="AE546" s="77">
        <f ca="1">AB540</f>
        <v>3562</v>
      </c>
      <c r="AF546" s="77">
        <f ca="1">AC540</f>
        <v>2836.7447152679042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4090.6463615936514</v>
      </c>
      <c r="D547" s="5">
        <f t="shared" ca="1" si="232"/>
        <v>6</v>
      </c>
      <c r="E547" s="5">
        <v>13</v>
      </c>
      <c r="F547" s="5">
        <f t="shared" ca="1" si="233"/>
        <v>8</v>
      </c>
      <c r="G547" s="77">
        <f t="shared" ca="1" si="242"/>
        <v>1916.2500000000005</v>
      </c>
      <c r="H547" s="77">
        <f t="shared" ca="1" si="234"/>
        <v>3722.799425931576</v>
      </c>
      <c r="I547" s="77">
        <f ca="1">G540</f>
        <v>486.66666666666674</v>
      </c>
      <c r="J547" s="77">
        <f ca="1">H541</f>
        <v>4020.2618933463091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3379.7267569415553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3562</v>
      </c>
      <c r="AF547" s="77">
        <f ca="1">AC541</f>
        <v>2825.8944350398101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3922.7766055606226</v>
      </c>
      <c r="D548" s="5">
        <f t="shared" ca="1" si="232"/>
        <v>8</v>
      </c>
      <c r="E548" s="5">
        <v>14</v>
      </c>
      <c r="F548" s="5">
        <f t="shared" ca="1" si="233"/>
        <v>7</v>
      </c>
      <c r="G548" s="77">
        <f t="shared" ca="1" si="242"/>
        <v>1946.6666666666672</v>
      </c>
      <c r="H548" s="77">
        <f t="shared" ca="1" si="234"/>
        <v>3678.1230589614725</v>
      </c>
      <c r="I548" s="77">
        <f ca="1">I549</f>
        <v>821.25000000000011</v>
      </c>
      <c r="J548" s="77">
        <f ca="1">J547</f>
        <v>4020.2618933463091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3379.7267569415553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3653</v>
      </c>
      <c r="AF548" s="77">
        <f ca="1">AC541</f>
        <v>2825.8944350398101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3775.0367454339885</v>
      </c>
      <c r="D549" s="5">
        <f t="shared" ca="1" si="232"/>
        <v>10</v>
      </c>
      <c r="E549" s="5">
        <v>15</v>
      </c>
      <c r="F549" s="5">
        <f t="shared" ca="1" si="233"/>
        <v>6</v>
      </c>
      <c r="G549" s="77">
        <f t="shared" ca="1" si="242"/>
        <v>1977.0833333333339</v>
      </c>
      <c r="H549" s="77">
        <f t="shared" ca="1" si="234"/>
        <v>3596.5065435208217</v>
      </c>
      <c r="I549" s="77">
        <f ca="1">G541</f>
        <v>821.25000000000011</v>
      </c>
      <c r="J549" s="77">
        <f ca="1">H542</f>
        <v>3922.7766055606226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3343.110292725306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3653</v>
      </c>
      <c r="AF549" s="77">
        <f ca="1">AC542</f>
        <v>2804.2996232650121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3464.7006474774166</v>
      </c>
      <c r="D550" s="5">
        <f t="shared" ca="1" si="232"/>
        <v>18</v>
      </c>
      <c r="E550" s="5">
        <v>16</v>
      </c>
      <c r="F550" s="5">
        <f t="shared" ca="1" si="233"/>
        <v>5</v>
      </c>
      <c r="G550" s="77">
        <f t="shared" ca="1" si="242"/>
        <v>2007.5000000000007</v>
      </c>
      <c r="H550" s="77">
        <f t="shared" ca="1" si="234"/>
        <v>3584.0487524929149</v>
      </c>
      <c r="I550" s="77">
        <f ca="1">I551</f>
        <v>1155.8333333333335</v>
      </c>
      <c r="J550" s="77">
        <f ca="1">J549</f>
        <v>3922.7766055606226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3343.110292725306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4745</v>
      </c>
      <c r="AF550" s="77">
        <f ca="1">AC542</f>
        <v>2804.2996232650121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3268.8318260243855</v>
      </c>
      <c r="D551" s="5">
        <f t="shared" ca="1" si="232"/>
        <v>23</v>
      </c>
      <c r="E551" s="5">
        <v>17</v>
      </c>
      <c r="F551" s="5">
        <f t="shared" ca="1" si="233"/>
        <v>9</v>
      </c>
      <c r="G551" s="77">
        <f t="shared" ca="1" si="242"/>
        <v>2037.9166666666674</v>
      </c>
      <c r="H551" s="77">
        <f t="shared" ca="1" si="234"/>
        <v>3545.7229837327977</v>
      </c>
      <c r="I551" s="77">
        <f ca="1">G542</f>
        <v>1155.8333333333335</v>
      </c>
      <c r="J551" s="77">
        <f ca="1">H543</f>
        <v>3798.9821279742582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2246.3736271998428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4745</v>
      </c>
      <c r="AF551" s="77">
        <f ca="1">AC543</f>
        <v>2798.533974731879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3275.8506291698136</v>
      </c>
      <c r="D552" s="5">
        <f t="shared" ca="1" si="232"/>
        <v>22</v>
      </c>
      <c r="E552" s="5">
        <v>18</v>
      </c>
      <c r="F552" s="5">
        <f t="shared" ca="1" si="233"/>
        <v>16</v>
      </c>
      <c r="G552" s="77">
        <f t="shared" ca="1" si="242"/>
        <v>2372.5000000000009</v>
      </c>
      <c r="H552" s="77">
        <f t="shared" ca="1" si="234"/>
        <v>3464.7006474774166</v>
      </c>
      <c r="I552" s="77">
        <f ca="1">I553</f>
        <v>1186.2500000000002</v>
      </c>
      <c r="J552" s="77">
        <f ca="1">J551</f>
        <v>3798.9821279742582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2246.3736271998428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6065</v>
      </c>
      <c r="AF552" s="77">
        <f ca="1">AC543</f>
        <v>2798.533974731879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3346.4214935502596</v>
      </c>
      <c r="D553" s="5">
        <f t="shared" ca="1" si="232"/>
        <v>21</v>
      </c>
      <c r="E553" s="5">
        <v>19</v>
      </c>
      <c r="F553" s="5">
        <f t="shared" ca="1" si="233"/>
        <v>22</v>
      </c>
      <c r="G553" s="77">
        <f t="shared" ca="1" si="242"/>
        <v>2707.0833333333344</v>
      </c>
      <c r="H553" s="77">
        <f t="shared" ca="1" si="234"/>
        <v>3422.1925379486897</v>
      </c>
      <c r="I553" s="77">
        <f ca="1">G543</f>
        <v>1186.2500000000002</v>
      </c>
      <c r="J553" s="77">
        <f ca="1">H544</f>
        <v>3775.0367454339885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1963.897860165275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6065</v>
      </c>
      <c r="AF553" s="77">
        <f ca="1">AC544</f>
        <v>2711.4816121742729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3385.4736847235313</v>
      </c>
      <c r="D554" s="5">
        <f t="shared" ca="1" si="232"/>
        <v>20</v>
      </c>
      <c r="E554" s="5">
        <v>20</v>
      </c>
      <c r="F554" s="5">
        <f t="shared" ca="1" si="233"/>
        <v>20</v>
      </c>
      <c r="G554" s="77">
        <f t="shared" ca="1" si="242"/>
        <v>3041.6666666666679</v>
      </c>
      <c r="H554" s="77">
        <f t="shared" ca="1" si="234"/>
        <v>3385.4736847235313</v>
      </c>
      <c r="I554" s="77">
        <f ca="1">I555</f>
        <v>1520.8333333333335</v>
      </c>
      <c r="J554" s="77">
        <f ca="1">J553</f>
        <v>3775.0367454339885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1963.897860165275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6912</v>
      </c>
      <c r="AF554" s="77">
        <f ca="1">AC544</f>
        <v>2711.4816121742729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3233.7839659302099</v>
      </c>
      <c r="D555" s="5">
        <f t="shared" ca="1" si="232"/>
        <v>24</v>
      </c>
      <c r="E555" s="5">
        <v>21</v>
      </c>
      <c r="F555" s="5">
        <f t="shared" ca="1" si="233"/>
        <v>19</v>
      </c>
      <c r="G555" s="77">
        <f t="shared" ca="1" si="242"/>
        <v>3376.2500000000014</v>
      </c>
      <c r="H555" s="77">
        <f t="shared" ca="1" si="234"/>
        <v>3346.4214935502596</v>
      </c>
      <c r="I555" s="77">
        <f ca="1">G544</f>
        <v>1520.8333333333335</v>
      </c>
      <c r="J555" s="77">
        <f ca="1">H545</f>
        <v>3754.4736580720414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1917.7040264667726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6912</v>
      </c>
      <c r="AF555" s="77">
        <f ca="1">AC545</f>
        <v>2710.9095157631168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3422.1925379486897</v>
      </c>
      <c r="D556" s="5">
        <f t="shared" ca="1" si="232"/>
        <v>19</v>
      </c>
      <c r="E556" s="5">
        <v>22</v>
      </c>
      <c r="F556" s="5">
        <f t="shared" ca="1" si="233"/>
        <v>18</v>
      </c>
      <c r="G556" s="77">
        <f t="shared" ca="1" si="242"/>
        <v>3710.8333333333348</v>
      </c>
      <c r="H556" s="77">
        <f t="shared" ca="1" si="234"/>
        <v>3275.8506291698136</v>
      </c>
      <c r="I556" s="77">
        <f ca="1">I557</f>
        <v>1855.416666666667</v>
      </c>
      <c r="J556" s="77">
        <f ca="1">J555</f>
        <v>3754.4736580720414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1917.7040264667726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7759</v>
      </c>
      <c r="AF556" s="77">
        <f ca="1">AC545</f>
        <v>2710.9095157631168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3754.4736580720414</v>
      </c>
      <c r="D557" s="5">
        <f t="shared" ca="1" si="232"/>
        <v>11</v>
      </c>
      <c r="E557" s="5">
        <v>23</v>
      </c>
      <c r="F557" s="5">
        <f t="shared" ca="1" si="233"/>
        <v>17</v>
      </c>
      <c r="G557" s="77">
        <f t="shared" ca="1" si="242"/>
        <v>4045.4166666666683</v>
      </c>
      <c r="H557" s="77">
        <f t="shared" ca="1" si="234"/>
        <v>3268.8318260243855</v>
      </c>
      <c r="I557" s="77">
        <f ca="1">G545</f>
        <v>1855.416666666667</v>
      </c>
      <c r="J557" s="77">
        <f ca="1">H546</f>
        <v>3752.3938941259985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1824.6388992327206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7759</v>
      </c>
      <c r="AF557" s="77">
        <f ca="1">AC546</f>
        <v>2453.2951535183961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4020.2618933463091</v>
      </c>
      <c r="D558" s="5">
        <f t="shared" ca="1" si="232"/>
        <v>7</v>
      </c>
      <c r="E558" s="5">
        <v>24</v>
      </c>
      <c r="F558" s="5">
        <f t="shared" ca="1" si="233"/>
        <v>21</v>
      </c>
      <c r="G558" s="77">
        <f t="shared" ca="1" si="242"/>
        <v>4380.0000000000018</v>
      </c>
      <c r="H558" s="77">
        <f t="shared" ca="1" si="234"/>
        <v>3233.7839659302099</v>
      </c>
      <c r="I558" s="77">
        <f ca="1">I559</f>
        <v>1885.8333333333337</v>
      </c>
      <c r="J558" s="77">
        <f ca="1">J557</f>
        <v>3752.3938941259985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1824.6388992327206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2453.2951535183961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2293.6476936680319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4745.0000000000018</v>
      </c>
      <c r="H559" s="77">
        <f t="shared" ca="1" si="234"/>
        <v>2293.6476936680319</v>
      </c>
      <c r="I559" s="77">
        <f ca="1">G546</f>
        <v>1885.8333333333337</v>
      </c>
      <c r="J559" s="77">
        <f ca="1">H547</f>
        <v>3722.799425931576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2199.5172983950215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5110.0000000000018</v>
      </c>
      <c r="H560" s="77">
        <f t="shared" ca="1" si="234"/>
        <v>2275.9196196204002</v>
      </c>
      <c r="I560" s="77">
        <f ca="1">I561</f>
        <v>1916.2500000000005</v>
      </c>
      <c r="J560" s="77">
        <f ca="1">J559</f>
        <v>3722.799425931576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2107.0208962755496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5475.0000000000018</v>
      </c>
      <c r="H561" s="77">
        <f t="shared" ca="1" si="234"/>
        <v>2199.5172983950215</v>
      </c>
      <c r="I561" s="77">
        <f ca="1">G547</f>
        <v>1916.2500000000005</v>
      </c>
      <c r="J561" s="77">
        <f ca="1">H548</f>
        <v>3678.1230589614725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1949.20453425042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5840.0000000000018</v>
      </c>
      <c r="H562" s="77">
        <f t="shared" ca="1" si="234"/>
        <v>2158.1882743684578</v>
      </c>
      <c r="I562" s="77">
        <f ca="1">I563</f>
        <v>1946.6666666666672</v>
      </c>
      <c r="J562" s="77">
        <f ca="1">J561</f>
        <v>3678.1230589614725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1829.3777944754956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6205.0000000000018</v>
      </c>
      <c r="H563" s="77">
        <f t="shared" ca="1" si="234"/>
        <v>2107.0208962755496</v>
      </c>
      <c r="I563" s="77">
        <f ca="1">G548</f>
        <v>1946.6666666666672</v>
      </c>
      <c r="J563" s="77">
        <f ca="1">H549</f>
        <v>3596.5065435208217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1794.4434976482894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6570.0000000000018</v>
      </c>
      <c r="H564" s="77">
        <f t="shared" ca="1" si="234"/>
        <v>1996.2824838092959</v>
      </c>
      <c r="I564" s="77">
        <f ca="1">I565</f>
        <v>1977.0833333333339</v>
      </c>
      <c r="J564" s="77">
        <f ca="1">J563</f>
        <v>3596.5065435208217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1815.4707603299205</v>
      </c>
      <c r="D565" s="5">
        <f t="shared" ca="1" si="232"/>
        <v>35</v>
      </c>
      <c r="E565" s="5">
        <v>31</v>
      </c>
      <c r="F565" s="5">
        <f t="shared" ca="1" si="233"/>
        <v>28</v>
      </c>
      <c r="G565" s="77">
        <f t="shared" ca="1" si="242"/>
        <v>6935.0000000000018</v>
      </c>
      <c r="H565" s="77">
        <f t="shared" ca="1" si="234"/>
        <v>1949.20453425042</v>
      </c>
      <c r="I565" s="77">
        <f ca="1">G549</f>
        <v>1977.0833333333339</v>
      </c>
      <c r="J565" s="77">
        <f ca="1">H550</f>
        <v>3584.0487524929149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1854.8979557834721</v>
      </c>
      <c r="D566" s="5">
        <f t="shared" ca="1" si="232"/>
        <v>33</v>
      </c>
      <c r="E566" s="5">
        <v>32</v>
      </c>
      <c r="F566" s="5">
        <f t="shared" ca="1" si="233"/>
        <v>33</v>
      </c>
      <c r="G566" s="77">
        <f t="shared" ca="1" si="242"/>
        <v>7300.0000000000018</v>
      </c>
      <c r="H566" s="77">
        <f t="shared" ca="1" si="234"/>
        <v>1873.6561622740467</v>
      </c>
      <c r="I566" s="77">
        <f ca="1">I567</f>
        <v>2007.5000000000007</v>
      </c>
      <c r="J566" s="77">
        <f ca="1">J565</f>
        <v>3584.0487524929149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1873.6561622740467</v>
      </c>
      <c r="D567" s="5">
        <f t="shared" ca="1" si="232"/>
        <v>32</v>
      </c>
      <c r="E567" s="5">
        <v>33</v>
      </c>
      <c r="F567" s="5">
        <f t="shared" ca="1" si="233"/>
        <v>32</v>
      </c>
      <c r="G567" s="77">
        <f t="shared" ca="1" si="242"/>
        <v>7665.0000000000018</v>
      </c>
      <c r="H567" s="77">
        <f t="shared" ca="1" si="234"/>
        <v>1854.8979557834721</v>
      </c>
      <c r="I567" s="77">
        <f ca="1">G550</f>
        <v>2007.5000000000007</v>
      </c>
      <c r="J567" s="77">
        <f ca="1">H551</f>
        <v>3545.7229837327977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1996.2824838092959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8030.0000000000018</v>
      </c>
      <c r="H568" s="77">
        <f t="shared" ca="1" si="234"/>
        <v>1829.3777944754956</v>
      </c>
      <c r="I568" s="77">
        <f ca="1">I569</f>
        <v>2037.9166666666674</v>
      </c>
      <c r="J568" s="77">
        <f ca="1">J567</f>
        <v>3545.7229837327977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2158.1882743684578</v>
      </c>
      <c r="D569" s="5">
        <f t="shared" ca="1" si="232"/>
        <v>28</v>
      </c>
      <c r="E569" s="5">
        <v>35</v>
      </c>
      <c r="F569" s="5">
        <f t="shared" ca="1" si="233"/>
        <v>31</v>
      </c>
      <c r="G569" s="77">
        <f t="shared" ca="1" si="242"/>
        <v>8395.0000000000018</v>
      </c>
      <c r="H569" s="77">
        <f t="shared" ca="1" si="234"/>
        <v>1815.4707603299205</v>
      </c>
      <c r="I569" s="77">
        <f ca="1">G551</f>
        <v>2037.9166666666674</v>
      </c>
      <c r="J569" s="77">
        <f ca="1">H552</f>
        <v>3464.7006474774166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2275.9196196204002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8760.0000000000018</v>
      </c>
      <c r="H570" s="77">
        <f t="shared" ca="1" si="234"/>
        <v>1794.4434976482894</v>
      </c>
      <c r="I570" s="77">
        <f ca="1">I571</f>
        <v>2372.5000000000009</v>
      </c>
      <c r="J570" s="77">
        <f ca="1">J569</f>
        <v>3464.7006474774166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2372.5000000000009</v>
      </c>
      <c r="J571" s="77">
        <f ca="1">H553</f>
        <v>3422.1925379486897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2707.0833333333344</v>
      </c>
      <c r="J572" s="77">
        <f ca="1">J571</f>
        <v>3422.1925379486897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2707.0833333333344</v>
      </c>
      <c r="J573" s="77">
        <f ca="1">H554</f>
        <v>3385.4736847235313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3041.6666666666679</v>
      </c>
      <c r="J574" s="77">
        <f ca="1">J573</f>
        <v>3385.4736847235313</v>
      </c>
      <c r="U574" s="5"/>
      <c r="AE574" s="77"/>
      <c r="AF574" s="90"/>
    </row>
    <row r="575" spans="1:32" x14ac:dyDescent="0.4">
      <c r="B575" s="91"/>
      <c r="I575" s="77">
        <f ca="1">G554</f>
        <v>3041.6666666666679</v>
      </c>
      <c r="J575" s="77">
        <f ca="1">H555</f>
        <v>3346.4214935502596</v>
      </c>
      <c r="U575" s="5"/>
      <c r="AE575" s="77"/>
      <c r="AF575" s="90"/>
    </row>
    <row r="576" spans="1:32" x14ac:dyDescent="0.4">
      <c r="B576" s="91"/>
      <c r="I576" s="77">
        <f ca="1">I577</f>
        <v>3376.2500000000014</v>
      </c>
      <c r="J576" s="77">
        <f ca="1">J575</f>
        <v>3346.4214935502596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3376.2500000000014</v>
      </c>
      <c r="J577" s="77">
        <f ca="1">H556</f>
        <v>3275.8506291698136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3710.8333333333348</v>
      </c>
      <c r="J578" s="77">
        <f ca="1">J577</f>
        <v>3275.8506291698136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3710.8333333333348</v>
      </c>
      <c r="J579" s="77">
        <f ca="1">H557</f>
        <v>3268.8318260243855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4045.4166666666683</v>
      </c>
      <c r="J580" s="77">
        <f ca="1">J579</f>
        <v>3268.8318260243855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4045.4166666666683</v>
      </c>
      <c r="J581" s="77">
        <f ca="1">H558</f>
        <v>3233.7839659302099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4380.0000000000018</v>
      </c>
      <c r="J582" s="77">
        <f ca="1">J581</f>
        <v>3233.7839659302099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4380.0000000000018</v>
      </c>
      <c r="J583" s="77">
        <f ca="1">H559</f>
        <v>2293.6476936680319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4745.0000000000018</v>
      </c>
      <c r="J584" s="77">
        <f ca="1">J583</f>
        <v>2293.6476936680319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4745.0000000000018</v>
      </c>
      <c r="J585" s="77">
        <f ca="1">H560</f>
        <v>2275.9196196204002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5110.0000000000018</v>
      </c>
      <c r="J586" s="77">
        <f ca="1">J585</f>
        <v>2275.9196196204002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5110.0000000000018</v>
      </c>
      <c r="J587" s="77">
        <f ca="1">H561</f>
        <v>2199.5172983950215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5475.0000000000018</v>
      </c>
      <c r="J588" s="77">
        <f ca="1">J587</f>
        <v>2199.5172983950215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5475.0000000000018</v>
      </c>
      <c r="J589" s="77">
        <f ca="1">H562</f>
        <v>2158.1882743684578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5840.0000000000018</v>
      </c>
      <c r="J590" s="77">
        <f ca="1">J589</f>
        <v>2158.1882743684578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5840.0000000000018</v>
      </c>
      <c r="J591" s="77">
        <f ca="1">H563</f>
        <v>2107.0208962755496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6205.0000000000018</v>
      </c>
      <c r="J592" s="77">
        <f ca="1">J591</f>
        <v>2107.0208962755496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6205.0000000000018</v>
      </c>
      <c r="J593" s="77">
        <f ca="1">H564</f>
        <v>1996.2824838092959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6570.0000000000018</v>
      </c>
      <c r="J594" s="77">
        <f ca="1">J593</f>
        <v>1996.2824838092959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6570.0000000000018</v>
      </c>
      <c r="J595" s="77">
        <f ca="1">H565</f>
        <v>1949.20453425042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6935.0000000000018</v>
      </c>
      <c r="J596" s="77">
        <f ca="1">J595</f>
        <v>1949.20453425042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6935.0000000000018</v>
      </c>
      <c r="J597" s="77">
        <f ca="1">H566</f>
        <v>1873.6561622740467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7300.0000000000018</v>
      </c>
      <c r="J598" s="77">
        <f ca="1">J597</f>
        <v>1873.6561622740467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7300.0000000000018</v>
      </c>
      <c r="J599" s="77">
        <f ca="1">H567</f>
        <v>1854.8979557834721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7665.0000000000018</v>
      </c>
      <c r="J600" s="77">
        <f ca="1">J599</f>
        <v>1854.8979557834721</v>
      </c>
      <c r="U600" s="5"/>
    </row>
    <row r="601" spans="2:21" x14ac:dyDescent="0.4">
      <c r="B601" s="91"/>
      <c r="I601" s="77">
        <f ca="1">G567</f>
        <v>7665.0000000000018</v>
      </c>
      <c r="J601" s="77">
        <f ca="1">H568</f>
        <v>1829.3777944754956</v>
      </c>
      <c r="U601" s="5"/>
    </row>
    <row r="602" spans="2:21" x14ac:dyDescent="0.4">
      <c r="B602" s="91"/>
      <c r="I602" s="77">
        <f ca="1">I603</f>
        <v>8030.0000000000018</v>
      </c>
      <c r="J602" s="77">
        <f ca="1">J601</f>
        <v>1829.3777944754956</v>
      </c>
      <c r="U602" s="5"/>
    </row>
    <row r="603" spans="2:21" x14ac:dyDescent="0.4">
      <c r="B603" s="91"/>
      <c r="I603" s="77">
        <f ca="1">G568</f>
        <v>8030.0000000000018</v>
      </c>
      <c r="J603" s="77">
        <f ca="1">H569</f>
        <v>1815.4707603299205</v>
      </c>
      <c r="U603" s="5"/>
    </row>
    <row r="604" spans="2:21" x14ac:dyDescent="0.4">
      <c r="B604" s="91"/>
      <c r="I604" s="77">
        <f ca="1">I605</f>
        <v>8395.0000000000018</v>
      </c>
      <c r="J604" s="77">
        <f ca="1">J603</f>
        <v>1815.4707603299205</v>
      </c>
      <c r="U604" s="5"/>
    </row>
    <row r="605" spans="2:21" x14ac:dyDescent="0.4">
      <c r="B605" s="91"/>
      <c r="I605" s="77">
        <f ca="1">G569</f>
        <v>8395.0000000000018</v>
      </c>
      <c r="J605" s="77">
        <f ca="1">H570</f>
        <v>1794.4434976482894</v>
      </c>
      <c r="U605" s="5"/>
    </row>
    <row r="606" spans="2:21" x14ac:dyDescent="0.4">
      <c r="B606" s="91"/>
      <c r="I606" s="77">
        <f ca="1">G570</f>
        <v>8760.0000000000018</v>
      </c>
      <c r="J606" s="77">
        <f ca="1">H570</f>
        <v>1794.4434976482894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0.12034692415881944</v>
      </c>
      <c r="D609" s="135">
        <f ca="1">B452*M456+B458*M462+B464*M468+B470*M474+B476*M480+B482*M486+B488*M492+$B$500*M504</f>
        <v>2.1930819989461665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6.1789602489343225E-2</v>
      </c>
      <c r="D610" s="135">
        <f ca="1">B452*N456+B458*N462+B464*N468+B470*N474+B476*N480+B482*N486+B488*N492+$B$500*N504</f>
        <v>1.1259919261633016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1.2277038442162618E-2</v>
      </c>
      <c r="D611" s="135">
        <f ca="1">B452*O456+B458*O462+B464*O468+B470*O474+B476*O480+B482*O486+B488*O492+$B$500*O504</f>
        <v>0.22372447153152936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0.12102450337337073</v>
      </c>
      <c r="D612" s="135">
        <f ca="1">B452*G456+B458*G462+B464*G468+B470*G474+B476*G480+B482*G486+B488*G492+$B$500*G504</f>
        <v>2.2054295249729345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5.7752397869165008E-2</v>
      </c>
      <c r="D613" s="135">
        <f ca="1">B452*H456+B458*H462+B464*H468+B470*H474+B476*H480+B482*H486+B488*H492+$B$500*H504</f>
        <v>1.0524219463697939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1.2337724877875031E-2</v>
      </c>
      <c r="D614" s="135">
        <f ca="1">B452*I456+B458*I462+B464*I468+B470*I474+B476*I480+B482*I486+B488*I492+$B$500*I504</f>
        <v>0.22483036044951668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0.15851800676284403</v>
      </c>
      <c r="D615" s="135">
        <f ca="1">B452*J456+B458*J462+B464*J468+B470*J474+B476*J480+B482*J486+B488*J492+$B$500*J504</f>
        <v>2.8886736372393065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6.6186277549961842E-2</v>
      </c>
      <c r="D616" s="135">
        <f ca="1">B452*K456+B458*K462+B464*K468+B470*K474+B476*K480+B482*K486+B488*K492+$B$500*K504</f>
        <v>1.2061125357929545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1.6304311645955059E-2</v>
      </c>
      <c r="D617" s="135">
        <f ca="1">B452*L456+B458*L462+B464*L468+B470*L474+B476*L480+B482*L486+B488*L492+$B$500*L504</f>
        <v>0.29711347112423903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0.23387519788134681</v>
      </c>
      <c r="D618" s="135">
        <f ca="1">B452*D456+B458*D462+B464*D468+B470*D474+B476*D480+B482*D486+B488*D492+$B$500*D504</f>
        <v>4.2619077309917826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0.11580428203009674</v>
      </c>
      <c r="D619" s="135">
        <f ca="1">B452*E456+B458*E462+B464*E468+B470*E474+B476*E480+B482*E486+B488*E492+$B$500*E504</f>
        <v>2.1103014314344528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2.3783732919059379E-2</v>
      </c>
      <c r="D620" s="135">
        <f ca="1">B452*F456+B458*F462+B464*F468+B470*F474+B476*F480+B482*F486+B488*F492+$B$500*F504</f>
        <v>0.43341096498401904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0.12265610803313326</v>
      </c>
      <c r="D621" s="135">
        <f ca="1">$B$494*M498+$B$495*77/365*11/24</f>
        <v>4.2841325413812781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7.5625021897623185E-2</v>
      </c>
      <c r="D622" s="135">
        <f ca="1">$B$494*N498+$B$495*77/365*12/24</f>
        <v>2.6414307648401825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1.1751743304099027E-2</v>
      </c>
      <c r="D623" s="135">
        <f ca="1">$B$494*O498+$B$495*77/365*1/24</f>
        <v>0.4104648901255708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0.12265610803313326</v>
      </c>
      <c r="D624" s="135">
        <f ca="1">$B$494*G498+$B$495*77/365*11/24</f>
        <v>4.2841325413812781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7.5625021897623185E-2</v>
      </c>
      <c r="D625" s="135">
        <f ca="1">$B$494*H498+$B$495*77/365*12/24</f>
        <v>2.6414307648401825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1.1751743304099027E-2</v>
      </c>
      <c r="D626" s="135">
        <f ca="1">$B$494*I498+$B$495*77/365*1/24</f>
        <v>0.4104648901255708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0.14604937683613206</v>
      </c>
      <c r="D627" s="135">
        <f ca="1">$B$494*J498+$B$495*91/365*11/24</f>
        <v>5.1012126341324198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8.9508623218644695E-2</v>
      </c>
      <c r="D628" s="135">
        <f ca="1">$B$494*K498+$B$495*91/365*12/24</f>
        <v>3.1263571917808215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1.3998641710043572E-2</v>
      </c>
      <c r="D629" s="135">
        <f ca="1">$B$494*L498+$B$495*91/365*1/24</f>
        <v>0.48894455764840183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0.19364873787329237</v>
      </c>
      <c r="D630" s="135">
        <f ca="1">$B$494*D498+$B$495*120/365*11/24</f>
        <v>6.7637631164383558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0.1181625423310471</v>
      </c>
      <c r="D631" s="135">
        <f ca="1">$B$494*E498+$B$495*120/365*12/24</f>
        <v>4.1271812785388127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1.8566331561129277E-2</v>
      </c>
      <c r="D632" s="135">
        <f ca="1">$B$494*F498+$B$495*120/365*1/24</f>
        <v>0.64848482876712332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0.10787140485611729</v>
      </c>
      <c r="D633" s="135">
        <f ca="1">B409*M413+B415*M419+B421*M425+B427*M431+B433*M437+B439*M443+B445*M449</f>
        <v>3.8282482869387455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7.7919556793662484E-2</v>
      </c>
      <c r="D634" s="135">
        <f ca="1">B409*N413+B415*N419+B421*N425+B427*N431+B433*N437+B439*N443+B445*N449</f>
        <v>2.7652871510502872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1.1075325260709085E-2</v>
      </c>
      <c r="D635" s="135">
        <f ca="1">B409*O413+B415*O419+B421*O425+B427*O431+B433*O437+B439*O443+B445*O449</f>
        <v>0.39305221817730462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0.11050469288192111</v>
      </c>
      <c r="D636" s="135">
        <f ca="1">B409*G413+B415*G419+B421*G425+B427*G431+B433*G437+B439*G443+B445*G449</f>
        <v>3.9217010456864969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7.5662824042072099E-2</v>
      </c>
      <c r="D637" s="135">
        <f ca="1">B409*H413+B415*H419+B421*H425+B427*H431+B433*H437+B439*H443+B445*H449</f>
        <v>2.685197962429096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1.1341069923863599E-2</v>
      </c>
      <c r="D638" s="135">
        <f ca="1">B409*I413+B415*I419+B421*I425+B427*I431+B433*I437+B439*I443+B445*I449</f>
        <v>0.40248323052799517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0.11432686126667943</v>
      </c>
      <c r="D639" s="135">
        <f ca="1">B409*J413+B415*J419+B421*J425+B427*J431+B433*J437+B439*J443+B445*J449</f>
        <v>4.057345979493185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8.0040314268925494E-2</v>
      </c>
      <c r="D640" s="135">
        <f ca="1">B409*K413+B415*K419+B421*K425+B427*K431+B433*K437+B439*K443+B445*K449</f>
        <v>2.8405507130898959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1.1764637375536456E-2</v>
      </c>
      <c r="D641" s="135">
        <f ca="1">B409*L413+B415*L419+B421*L425+B427*L431+B433*L437+B439*L443+B445*L449</f>
        <v>0.41751521582041318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0.22418870766194882</v>
      </c>
      <c r="D642" s="135">
        <f ca="1">B409*D413+B415*D419+B421*D425+B427*D431+B433*D437+B439*D443+B445*D449</f>
        <v>7.9562330462148996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0.15237730489533999</v>
      </c>
      <c r="D643" s="135">
        <f ca="1">B409*E413+B415*E419+B421*E425+B427*E431+B433*E437+B439*E443+B445*E449</f>
        <v>5.4077181734307196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2.2927300773224198E-2</v>
      </c>
      <c r="D644" s="135">
        <f ca="1">B409*F413+B415*F419+B421*F425+B427*F431+B433*F437+B439*F443+B445*F449</f>
        <v>0.81366697714095326</v>
      </c>
      <c r="P644" s="5"/>
      <c r="Q644" s="6"/>
      <c r="U644" s="5"/>
    </row>
  </sheetData>
  <autoFilter ref="A1:C607" xr:uid="{00000000-0009-0000-0000-00000A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CH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567.46299999999997</v>
      </c>
      <c r="E5" s="17">
        <f ca="1">INDIRECT(ADDRESS(MATCH($H$1,HDD!$A$1:$A$34,0),E$4+1,,,"HDD"))</f>
        <v>491.822</v>
      </c>
      <c r="F5" s="17">
        <f ca="1">INDIRECT(ADDRESS(MATCH($H$1,HDD!$A$1:$A$34,0),F$4+1,,,"HDD"))</f>
        <v>423.57299999999998</v>
      </c>
      <c r="G5" s="17">
        <f ca="1">INDIRECT(ADDRESS(MATCH($H$1,HDD!$A$1:$A$34,0),G$4+1,,,"HDD"))</f>
        <v>324.303</v>
      </c>
      <c r="H5" s="17">
        <f ca="1">INDIRECT(ADDRESS(MATCH($H$1,HDD!$A$1:$A$34,0),H$4+1,,,"HDD"))</f>
        <v>181.47</v>
      </c>
      <c r="I5" s="17">
        <f ca="1">INDIRECT(ADDRESS(MATCH($H$1,HDD!$A$1:$A$34,0),I$4+1,,,"HDD"))</f>
        <v>85.16</v>
      </c>
      <c r="J5" s="17">
        <f ca="1">INDIRECT(ADDRESS(MATCH($H$1,HDD!$A$1:$A$34,0),J$4+1,,,"HDD"))</f>
        <v>30.347999999999999</v>
      </c>
      <c r="K5" s="17">
        <f ca="1">INDIRECT(ADDRESS(MATCH($H$1,HDD!$A$1:$A$34,0),K$4+1,,,"HDD"))</f>
        <v>28.782</v>
      </c>
      <c r="L5" s="17">
        <f ca="1">INDIRECT(ADDRESS(MATCH($H$1,HDD!$A$1:$A$34,0),L$4+1,,,"HDD"))</f>
        <v>122.262</v>
      </c>
      <c r="M5" s="17">
        <f ca="1">INDIRECT(ADDRESS(MATCH($H$1,HDD!$A$1:$A$34,0),M$4+1,,,"HDD"))</f>
        <v>264.61099999999999</v>
      </c>
      <c r="N5" s="17">
        <f ca="1">INDIRECT(ADDRESS(MATCH($H$1,HDD!$A$1:$A$34,0),N$4+1,,,"HDD"))</f>
        <v>428.39100000000002</v>
      </c>
      <c r="O5" s="17">
        <f ca="1">INDIRECT(ADDRESS(MATCH($H$1,HDD!$A$1:$A$34,0),O$4+1,,,"HDD"))</f>
        <v>534.149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0.16295478836895025</v>
      </c>
      <c r="E6" s="23">
        <f t="shared" ca="1" si="0"/>
        <v>0.14123343711430322</v>
      </c>
      <c r="F6" s="22">
        <f t="shared" ca="1" si="0"/>
        <v>0.12163480010820329</v>
      </c>
      <c r="G6" s="22">
        <f t="shared" ca="1" si="0"/>
        <v>9.3128057216797705E-2</v>
      </c>
      <c r="H6" s="22">
        <f t="shared" ca="1" si="0"/>
        <v>5.211160101242443E-2</v>
      </c>
      <c r="I6" s="22">
        <f t="shared" ca="1" si="0"/>
        <v>2.445486274435479E-2</v>
      </c>
      <c r="J6" s="22">
        <f t="shared" ca="1" si="0"/>
        <v>8.7148446989863699E-3</v>
      </c>
      <c r="K6" s="22">
        <f t="shared" ca="1" si="0"/>
        <v>8.2651463070457926E-3</v>
      </c>
      <c r="L6" s="22">
        <f t="shared" ca="1" si="0"/>
        <v>3.5109211235912464E-2</v>
      </c>
      <c r="M6" s="22">
        <f t="shared" ca="1" si="0"/>
        <v>7.5986680197821344E-2</v>
      </c>
      <c r="N6" s="22">
        <f t="shared" ca="1" si="0"/>
        <v>0.12301835493091703</v>
      </c>
      <c r="O6" s="22">
        <f t="shared" ca="1" si="0"/>
        <v>0.15338821606428332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8.7741457020428282</v>
      </c>
      <c r="E8" s="114">
        <f ca="1">INDIRECT(ADDRESS(MATCH($H$1,DDuration!$A$1:$A$34,0),E$4+1,,,"DDuration"))</f>
        <v>10.096008035060905</v>
      </c>
      <c r="F8" s="114">
        <f ca="1">INDIRECT(ADDRESS(MATCH($H$1,DDuration!$A$1:$A$34,0),F$4+1,,,"DDuration"))</f>
        <v>11.654012665451566</v>
      </c>
      <c r="G8" s="114">
        <f ca="1">INDIRECT(ADDRESS(MATCH($H$1,DDuration!$A$1:$A$34,0),G$4+1,,,"DDuration"))</f>
        <v>13.365555859311012</v>
      </c>
      <c r="H8" s="114">
        <f ca="1">INDIRECT(ADDRESS(MATCH($H$1,DDuration!$A$1:$A$34,0),H$4+1,,,"DDuration"))</f>
        <v>14.853225359664785</v>
      </c>
      <c r="I8" s="114">
        <f ca="1">INDIRECT(ADDRESS(MATCH($H$1,DDuration!$A$1:$A$34,0),I$4+1,,,"DDuration"))</f>
        <v>15.626278336299</v>
      </c>
      <c r="J8" s="114">
        <f ca="1">INDIRECT(ADDRESS(MATCH($H$1,DDuration!$A$1:$A$34,0),J$4+1,,,"DDuration"))</f>
        <v>15.273922065938139</v>
      </c>
      <c r="K8" s="114">
        <f ca="1">INDIRECT(ADDRESS(MATCH($H$1,DDuration!$A$1:$A$34,0),K$4+1,,,"DDuration"))</f>
        <v>13.981975142762275</v>
      </c>
      <c r="L8" s="114">
        <f ca="1">INDIRECT(ADDRESS(MATCH($H$1,DDuration!$A$1:$A$34,0),L$4+1,,,"DDuration"))</f>
        <v>12.317197889985524</v>
      </c>
      <c r="M8" s="114">
        <f ca="1">INDIRECT(ADDRESS(MATCH($H$1,DDuration!$A$1:$A$34,0),M$4+1,,,"DDuration"))</f>
        <v>10.606877622061599</v>
      </c>
      <c r="N8" s="114">
        <f ca="1">INDIRECT(ADDRESS(MATCH($H$1,DDuration!$A$1:$A$34,0),N$4+1,,,"DDuration"))</f>
        <v>9.1261824089745875</v>
      </c>
      <c r="O8" s="114">
        <f ca="1">INDIRECT(ADDRESS(MATCH($H$1,DDuration!$A$1:$A$34,0),O$4+1,,,"DDuration"))</f>
        <v>8.3806100948560083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0.11406835185826517</v>
      </c>
      <c r="E12" s="33">
        <f t="shared" ca="1" si="1"/>
        <v>9.8863405980012253E-2</v>
      </c>
      <c r="F12" s="32">
        <f t="shared" ca="1" si="1"/>
        <v>8.5144360075742304E-2</v>
      </c>
      <c r="G12" s="32">
        <f t="shared" ca="1" si="1"/>
        <v>6.5189640051758396E-2</v>
      </c>
      <c r="H12" s="32">
        <f t="shared" ca="1" si="1"/>
        <v>3.6478120708697097E-2</v>
      </c>
      <c r="I12" s="32">
        <f t="shared" ca="1" si="1"/>
        <v>1.7118403921048353E-2</v>
      </c>
      <c r="J12" s="32">
        <f t="shared" ca="1" si="1"/>
        <v>6.1003912892904589E-3</v>
      </c>
      <c r="K12" s="32">
        <f t="shared" ca="1" si="1"/>
        <v>5.7856024149320548E-3</v>
      </c>
      <c r="L12" s="32">
        <f t="shared" ca="1" si="1"/>
        <v>2.4576447865138722E-2</v>
      </c>
      <c r="M12" s="32">
        <f t="shared" ca="1" si="1"/>
        <v>5.3190676138474939E-2</v>
      </c>
      <c r="N12" s="32">
        <f t="shared" ca="1" si="1"/>
        <v>8.6112848451641924E-2</v>
      </c>
      <c r="O12" s="32">
        <f t="shared" ca="1" si="1"/>
        <v>0.10737175124499831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4.8886436510685083E-2</v>
      </c>
      <c r="E13" s="32">
        <f t="shared" ca="1" si="2"/>
        <v>4.2370031134290977E-2</v>
      </c>
      <c r="F13" s="32">
        <f t="shared" ca="1" si="2"/>
        <v>3.6490440032460991E-2</v>
      </c>
      <c r="G13" s="32">
        <f t="shared" ca="1" si="2"/>
        <v>2.7938417165039316E-2</v>
      </c>
      <c r="H13" s="32">
        <f t="shared" ca="1" si="2"/>
        <v>1.563348030372733E-2</v>
      </c>
      <c r="I13" s="32">
        <f t="shared" ca="1" si="2"/>
        <v>7.3364588233064383E-3</v>
      </c>
      <c r="J13" s="32">
        <f t="shared" ca="1" si="2"/>
        <v>2.6144534096959114E-3</v>
      </c>
      <c r="K13" s="32">
        <f t="shared" ca="1" si="2"/>
        <v>2.4795438921137382E-3</v>
      </c>
      <c r="L13" s="32">
        <f t="shared" ca="1" si="2"/>
        <v>1.053276337077374E-2</v>
      </c>
      <c r="M13" s="32">
        <f t="shared" ca="1" si="2"/>
        <v>2.2796004059346408E-2</v>
      </c>
      <c r="N13" s="32">
        <f t="shared" ca="1" si="2"/>
        <v>3.6905506479275117E-2</v>
      </c>
      <c r="O13" s="32">
        <f t="shared" ca="1" si="2"/>
        <v>4.6016464819285001E-2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0.10361208627125752</v>
      </c>
      <c r="E18" s="33">
        <f t="shared" ca="1" si="3"/>
        <v>8.9800927098511132E-2</v>
      </c>
      <c r="F18" s="33">
        <f t="shared" ca="1" si="3"/>
        <v>7.733946040213259E-2</v>
      </c>
      <c r="G18" s="33">
        <f t="shared" ca="1" si="3"/>
        <v>5.9213923047013874E-2</v>
      </c>
      <c r="H18" s="33">
        <f t="shared" ca="1" si="3"/>
        <v>3.3134292977066528E-2</v>
      </c>
      <c r="I18" s="33">
        <f t="shared" ca="1" si="3"/>
        <v>1.5549216894952254E-2</v>
      </c>
      <c r="J18" s="33">
        <f t="shared" ca="1" si="3"/>
        <v>5.5411887544388333E-3</v>
      </c>
      <c r="K18" s="33">
        <f t="shared" ca="1" si="3"/>
        <v>5.2552555268966161E-3</v>
      </c>
      <c r="L18" s="33">
        <f t="shared" ca="1" si="3"/>
        <v>2.232360681083434E-2</v>
      </c>
      <c r="M18" s="33">
        <f t="shared" ca="1" si="3"/>
        <v>4.8314864159114734E-2</v>
      </c>
      <c r="N18" s="33">
        <f t="shared" ca="1" si="3"/>
        <v>7.8219170676908076E-2</v>
      </c>
      <c r="O18" s="33">
        <f t="shared" ca="1" si="3"/>
        <v>9.7529340714206797E-2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4.8886436510685083E-2</v>
      </c>
      <c r="E19" s="33">
        <f t="shared" ca="1" si="4"/>
        <v>4.2370031134290977E-2</v>
      </c>
      <c r="F19" s="33">
        <f t="shared" ca="1" si="4"/>
        <v>3.6490440032460991E-2</v>
      </c>
      <c r="G19" s="33">
        <f t="shared" ca="1" si="4"/>
        <v>2.7938417165039316E-2</v>
      </c>
      <c r="H19" s="33">
        <f t="shared" ca="1" si="4"/>
        <v>1.563348030372733E-2</v>
      </c>
      <c r="I19" s="33">
        <f t="shared" ca="1" si="4"/>
        <v>7.3364588233064383E-3</v>
      </c>
      <c r="J19" s="33">
        <f t="shared" ca="1" si="4"/>
        <v>2.6144534096959114E-3</v>
      </c>
      <c r="K19" s="33">
        <f t="shared" ca="1" si="4"/>
        <v>2.4795438921137382E-3</v>
      </c>
      <c r="L19" s="33">
        <f t="shared" ca="1" si="4"/>
        <v>1.053276337077374E-2</v>
      </c>
      <c r="M19" s="33">
        <f t="shared" ca="1" si="4"/>
        <v>2.2796004059346408E-2</v>
      </c>
      <c r="N19" s="33">
        <f t="shared" ca="1" si="4"/>
        <v>3.6905506479275117E-2</v>
      </c>
      <c r="O19" s="33">
        <f t="shared" ca="1" si="4"/>
        <v>4.6016464819285001E-2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1.045626558700764E-2</v>
      </c>
      <c r="E20" s="33">
        <f t="shared" ca="1" si="5"/>
        <v>9.0624788815011244E-3</v>
      </c>
      <c r="F20" s="33">
        <f t="shared" ca="1" si="5"/>
        <v>7.8048996736097111E-3</v>
      </c>
      <c r="G20" s="33">
        <f t="shared" ca="1" si="5"/>
        <v>5.9757170047445201E-3</v>
      </c>
      <c r="H20" s="33">
        <f t="shared" ca="1" si="5"/>
        <v>3.3438277316305675E-3</v>
      </c>
      <c r="I20" s="33">
        <f t="shared" ca="1" si="5"/>
        <v>1.5691870260960991E-3</v>
      </c>
      <c r="J20" s="33">
        <f t="shared" ca="1" si="5"/>
        <v>5.5920253485162552E-4</v>
      </c>
      <c r="K20" s="33">
        <f t="shared" ca="1" si="5"/>
        <v>5.3034688803543838E-4</v>
      </c>
      <c r="L20" s="33">
        <f t="shared" ca="1" si="5"/>
        <v>2.2528410543043833E-3</v>
      </c>
      <c r="M20" s="33">
        <f t="shared" ca="1" si="5"/>
        <v>4.875811979360203E-3</v>
      </c>
      <c r="N20" s="33">
        <f t="shared" ca="1" si="5"/>
        <v>7.893677774733843E-3</v>
      </c>
      <c r="O20" s="33">
        <f t="shared" ca="1" si="5"/>
        <v>9.8424105307915125E-3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0.16295478836895022</v>
      </c>
      <c r="E21" s="33">
        <f t="shared" ca="1" si="6"/>
        <v>0.14123343711430325</v>
      </c>
      <c r="F21" s="33">
        <f t="shared" ca="1" si="6"/>
        <v>0.12163480010820329</v>
      </c>
      <c r="G21" s="33">
        <f t="shared" ca="1" si="6"/>
        <v>9.3128057216797705E-2</v>
      </c>
      <c r="H21" s="33">
        <f t="shared" ca="1" si="6"/>
        <v>5.211160101242443E-2</v>
      </c>
      <c r="I21" s="33">
        <f t="shared" ca="1" si="6"/>
        <v>2.4454862744354794E-2</v>
      </c>
      <c r="J21" s="33">
        <f t="shared" ca="1" si="6"/>
        <v>8.7148446989863699E-3</v>
      </c>
      <c r="K21" s="33">
        <f t="shared" ca="1" si="6"/>
        <v>8.2651463070457926E-3</v>
      </c>
      <c r="L21" s="33">
        <f t="shared" ca="1" si="6"/>
        <v>3.5109211235912464E-2</v>
      </c>
      <c r="M21" s="33">
        <f t="shared" ca="1" si="6"/>
        <v>7.5986680197821344E-2</v>
      </c>
      <c r="N21" s="33">
        <f t="shared" ca="1" si="6"/>
        <v>0.12301835493091703</v>
      </c>
      <c r="O21" s="33">
        <f t="shared" ca="1" si="6"/>
        <v>0.15338821606428332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0.36872166962349578</v>
      </c>
      <c r="E24" s="32">
        <f ca="1">N19/2+O19+D19+E19+F19/2</f>
        <v>0.1739709057201291</v>
      </c>
      <c r="F24" s="32">
        <f ca="1">N20/2+O20+D20+E20+F20/2</f>
        <v>3.7210443723472056E-2</v>
      </c>
      <c r="G24" s="32">
        <f ca="1">F18/2+G18+H18</f>
        <v>0.1310179462251467</v>
      </c>
      <c r="H24" s="32">
        <f ca="1">F19/2+G19+H19</f>
        <v>6.1817117484997144E-2</v>
      </c>
      <c r="I24" s="32">
        <f ca="1">F20/2+G20+H20</f>
        <v>1.3221994573179944E-2</v>
      </c>
      <c r="J24" s="32">
        <f ca="1">I18+J18+K18</f>
        <v>2.6345661176287706E-2</v>
      </c>
      <c r="K24" s="32">
        <f ca="1">I19+J19+K19</f>
        <v>1.2430456125116087E-2</v>
      </c>
      <c r="L24" s="32">
        <f ca="1">I20+J20+K20</f>
        <v>2.6587364489831628E-3</v>
      </c>
      <c r="M24" s="32">
        <f ca="1">L18+M18+N18/2</f>
        <v>0.10974805630840312</v>
      </c>
      <c r="N24" s="32">
        <f ca="1">L19+M19+N19/2</f>
        <v>5.1781520669757705E-2</v>
      </c>
      <c r="O24" s="32">
        <f ca="1">L20+M20+N20/2</f>
        <v>1.1075491921031508E-2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4</v>
      </c>
      <c r="I30" s="17">
        <f ca="1">INDIRECT(ADDRESS(MATCH($H$1,CDD!$A$1:$A$34,0),I$4+1,,,"cDD"))</f>
        <v>14.333333333333334</v>
      </c>
      <c r="J30" s="17">
        <f ca="1">INDIRECT(ADDRESS(MATCH($H$1,CDD!$A$1:$A$34,0),J$4+1,,,"cDD"))</f>
        <v>28.333333333333332</v>
      </c>
      <c r="K30" s="17">
        <f ca="1">INDIRECT(ADDRESS(MATCH($H$1,CDD!$A$1:$A$34,0),K$4+1,,,"cDD"))</f>
        <v>7.333333333333333</v>
      </c>
      <c r="L30" s="17">
        <f ca="1">INDIRECT(ADDRESS(MATCH($H$1,CDD!$A$1:$A$34,0),L$4+1,,,"cDD"))</f>
        <v>3.6666666666666665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6.9364161849710976E-2</v>
      </c>
      <c r="I31" s="22">
        <f t="shared" ca="1" si="7"/>
        <v>0.24855491329479767</v>
      </c>
      <c r="J31" s="22">
        <f t="shared" ca="1" si="7"/>
        <v>0.49132947976878605</v>
      </c>
      <c r="K31" s="22">
        <f t="shared" ca="1" si="7"/>
        <v>0.12716763005780346</v>
      </c>
      <c r="L31" s="22">
        <f t="shared" ca="1" si="7"/>
        <v>6.358381502890173E-2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8.7741457020428282</v>
      </c>
      <c r="E33" s="29">
        <f t="shared" ca="1" si="8"/>
        <v>10.096008035060905</v>
      </c>
      <c r="F33" s="29">
        <f t="shared" ca="1" si="8"/>
        <v>11.654012665451566</v>
      </c>
      <c r="G33" s="29">
        <f t="shared" ca="1" si="8"/>
        <v>13.365555859311012</v>
      </c>
      <c r="H33" s="29">
        <f t="shared" ca="1" si="8"/>
        <v>14.853225359664785</v>
      </c>
      <c r="I33" s="29">
        <f t="shared" ca="1" si="8"/>
        <v>15.626278336299</v>
      </c>
      <c r="J33" s="29">
        <f t="shared" ca="1" si="8"/>
        <v>15.273922065938139</v>
      </c>
      <c r="K33" s="29">
        <f t="shared" ca="1" si="8"/>
        <v>13.981975142762275</v>
      </c>
      <c r="L33" s="29">
        <f t="shared" ca="1" si="8"/>
        <v>12.317197889985524</v>
      </c>
      <c r="M33" s="29">
        <f t="shared" ca="1" si="8"/>
        <v>10.606877622061599</v>
      </c>
      <c r="N33" s="29">
        <f t="shared" ca="1" si="8"/>
        <v>9.1261824089745875</v>
      </c>
      <c r="O33" s="29">
        <f t="shared" ca="1" si="8"/>
        <v>8.3806100948560083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6.2427745664739881E-2</v>
      </c>
      <c r="I37" s="32">
        <f t="shared" ca="1" si="9"/>
        <v>0.22369942196531792</v>
      </c>
      <c r="J37" s="32">
        <f t="shared" ca="1" si="9"/>
        <v>0.44219653179190743</v>
      </c>
      <c r="K37" s="32">
        <f t="shared" ca="1" si="9"/>
        <v>0.11445086705202312</v>
      </c>
      <c r="L37" s="32">
        <f t="shared" ca="1" si="9"/>
        <v>5.722543352601156E-2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6.9364161849710957E-3</v>
      </c>
      <c r="I38" s="32">
        <f t="shared" ca="1" si="10"/>
        <v>2.4855491329479763E-2</v>
      </c>
      <c r="J38" s="32">
        <f t="shared" ca="1" si="10"/>
        <v>4.9132947976878595E-2</v>
      </c>
      <c r="K38" s="32">
        <f t="shared" ca="1" si="10"/>
        <v>1.2716763005780344E-2</v>
      </c>
      <c r="L38" s="32">
        <f t="shared" ca="1" si="10"/>
        <v>6.358381502890172E-3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5.6705202312138728E-2</v>
      </c>
      <c r="I43" s="33">
        <f t="shared" ca="1" si="11"/>
        <v>0.2031936416184971</v>
      </c>
      <c r="J43" s="33">
        <f t="shared" ca="1" si="11"/>
        <v>0.40166184971098257</v>
      </c>
      <c r="K43" s="33">
        <f t="shared" ca="1" si="11"/>
        <v>0.10395953757225433</v>
      </c>
      <c r="L43" s="33">
        <f t="shared" ca="1" si="11"/>
        <v>5.1979768786127166E-2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6.9364161849710957E-3</v>
      </c>
      <c r="I44" s="33">
        <f t="shared" ca="1" si="12"/>
        <v>2.4855491329479763E-2</v>
      </c>
      <c r="J44" s="33">
        <f t="shared" ca="1" si="12"/>
        <v>4.9132947976878595E-2</v>
      </c>
      <c r="K44" s="33">
        <f t="shared" ca="1" si="12"/>
        <v>1.2716763005780344E-2</v>
      </c>
      <c r="L44" s="33">
        <f t="shared" ca="1" si="12"/>
        <v>6.358381502890172E-3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5.7225433526011567E-3</v>
      </c>
      <c r="I45" s="33">
        <f t="shared" ca="1" si="13"/>
        <v>2.0505780346820813E-2</v>
      </c>
      <c r="J45" s="33">
        <f t="shared" ca="1" si="13"/>
        <v>4.0534682080924853E-2</v>
      </c>
      <c r="K45" s="33">
        <f t="shared" ca="1" si="13"/>
        <v>1.0491329479768788E-2</v>
      </c>
      <c r="L45" s="33">
        <f t="shared" ca="1" si="13"/>
        <v>5.2456647398843939E-3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6.9364161849710976E-2</v>
      </c>
      <c r="I46" s="32">
        <f t="shared" ca="1" si="14"/>
        <v>0.24855491329479767</v>
      </c>
      <c r="J46" s="32">
        <f t="shared" ca="1" si="14"/>
        <v>0.49132947976878605</v>
      </c>
      <c r="K46" s="32">
        <f t="shared" ca="1" si="14"/>
        <v>0.12716763005780346</v>
      </c>
      <c r="L46" s="32">
        <f t="shared" ca="1" si="14"/>
        <v>6.358381502890173E-2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5.6705202312138728E-2</v>
      </c>
      <c r="H49" s="32">
        <f ca="1">F44/2+G44+H44</f>
        <v>6.9364161849710957E-3</v>
      </c>
      <c r="I49" s="32">
        <f ca="1">F45/2+G45+H45</f>
        <v>5.7225433526011567E-3</v>
      </c>
      <c r="J49" s="32">
        <f ca="1">I43+J43+K43</f>
        <v>0.70881502890173398</v>
      </c>
      <c r="K49" s="32">
        <f ca="1">I44+J44+K44</f>
        <v>8.6705202312138699E-2</v>
      </c>
      <c r="L49" s="32">
        <f ca="1">I45+J45+K45</f>
        <v>7.153179190751445E-2</v>
      </c>
      <c r="M49" s="32">
        <f ca="1">L43+M43+N43/2</f>
        <v>5.1979768786127166E-2</v>
      </c>
      <c r="N49" s="32">
        <f ca="1">L44+M44+N44/2</f>
        <v>6.358381502890172E-3</v>
      </c>
      <c r="O49" s="32">
        <f ca="1">L45+M45+N45/2</f>
        <v>5.2456647398843939E-3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567.46299999999997</v>
      </c>
      <c r="E56" s="17">
        <f t="shared" ca="1" si="15"/>
        <v>491.822</v>
      </c>
      <c r="F56" s="17">
        <f t="shared" ca="1" si="15"/>
        <v>423.57299999999998</v>
      </c>
      <c r="G56" s="17">
        <f t="shared" ca="1" si="15"/>
        <v>324.303</v>
      </c>
      <c r="H56" s="17">
        <f t="shared" ca="1" si="15"/>
        <v>181.47</v>
      </c>
      <c r="I56" s="17">
        <f t="shared" ca="1" si="15"/>
        <v>85.16</v>
      </c>
      <c r="J56" s="17">
        <f t="shared" ca="1" si="15"/>
        <v>30.347999999999999</v>
      </c>
      <c r="K56" s="17">
        <f t="shared" ca="1" si="15"/>
        <v>28.782</v>
      </c>
      <c r="L56" s="17">
        <f t="shared" ca="1" si="15"/>
        <v>122.262</v>
      </c>
      <c r="M56" s="17">
        <f t="shared" ca="1" si="15"/>
        <v>264.61099999999999</v>
      </c>
      <c r="N56" s="17">
        <f t="shared" ca="1" si="15"/>
        <v>428.39100000000002</v>
      </c>
      <c r="O56" s="17">
        <f t="shared" ca="1" si="15"/>
        <v>534.149</v>
      </c>
    </row>
    <row r="57" spans="1:15" x14ac:dyDescent="0.4">
      <c r="D57" s="50">
        <f t="shared" ref="D57:O57" ca="1" si="16">(D55/SUM($D55:$O55)*(1-$B$56)+$B$56*D56/SUM($D56:$O56))</f>
        <v>9.5276551588675873E-2</v>
      </c>
      <c r="E57" s="50">
        <f t="shared" ca="1" si="16"/>
        <v>9.2018348900478816E-2</v>
      </c>
      <c r="F57" s="50">
        <f t="shared" ca="1" si="16"/>
        <v>8.9078553349563827E-2</v>
      </c>
      <c r="G57" s="50">
        <f t="shared" ca="1" si="16"/>
        <v>8.4802541915852986E-2</v>
      </c>
      <c r="H57" s="50">
        <f t="shared" ca="1" si="16"/>
        <v>7.8650073485196995E-2</v>
      </c>
      <c r="I57" s="50">
        <f t="shared" ca="1" si="16"/>
        <v>7.4501562744986552E-2</v>
      </c>
      <c r="J57" s="50">
        <f t="shared" ca="1" si="16"/>
        <v>7.2140560038181284E-2</v>
      </c>
      <c r="K57" s="50">
        <f t="shared" ca="1" si="16"/>
        <v>7.2073105279390204E-2</v>
      </c>
      <c r="L57" s="50">
        <f t="shared" ca="1" si="16"/>
        <v>7.6099715018720204E-2</v>
      </c>
      <c r="M57" s="50">
        <f t="shared" ca="1" si="16"/>
        <v>8.223133536300653E-2</v>
      </c>
      <c r="N57" s="50">
        <f t="shared" ca="1" si="16"/>
        <v>8.928608657297088E-2</v>
      </c>
      <c r="O57" s="50">
        <f t="shared" ca="1" si="16"/>
        <v>9.3841565742975835E-2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8.7741457020428282</v>
      </c>
      <c r="E59" s="29">
        <f t="shared" ca="1" si="17"/>
        <v>10.096008035060905</v>
      </c>
      <c r="F59" s="29">
        <f t="shared" ca="1" si="17"/>
        <v>11.654012665451566</v>
      </c>
      <c r="G59" s="29">
        <f t="shared" ca="1" si="17"/>
        <v>13.365555859311012</v>
      </c>
      <c r="H59" s="29">
        <f t="shared" ca="1" si="17"/>
        <v>14.853225359664785</v>
      </c>
      <c r="I59" s="29">
        <f t="shared" ca="1" si="17"/>
        <v>15.626278336299</v>
      </c>
      <c r="J59" s="29">
        <f t="shared" ca="1" si="17"/>
        <v>15.273922065938139</v>
      </c>
      <c r="K59" s="29">
        <f t="shared" ca="1" si="17"/>
        <v>13.981975142762275</v>
      </c>
      <c r="L59" s="29">
        <f t="shared" ca="1" si="17"/>
        <v>12.317197889985524</v>
      </c>
      <c r="M59" s="29">
        <f t="shared" ca="1" si="17"/>
        <v>10.606877622061599</v>
      </c>
      <c r="N59" s="29">
        <f t="shared" ca="1" si="17"/>
        <v>9.1261824089745875</v>
      </c>
      <c r="O59" s="29">
        <f t="shared" ca="1" si="17"/>
        <v>8.3806100948560083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6.66935861120731E-2</v>
      </c>
      <c r="E63" s="33">
        <f t="shared" ca="1" si="18"/>
        <v>6.4412844230335164E-2</v>
      </c>
      <c r="F63" s="32">
        <f t="shared" ca="1" si="18"/>
        <v>6.2354987344694676E-2</v>
      </c>
      <c r="G63" s="32">
        <f t="shared" ca="1" si="18"/>
        <v>5.9361779341097085E-2</v>
      </c>
      <c r="H63" s="32">
        <f t="shared" ca="1" si="18"/>
        <v>5.5055051439637889E-2</v>
      </c>
      <c r="I63" s="32">
        <f t="shared" ca="1" si="18"/>
        <v>5.2151093921490581E-2</v>
      </c>
      <c r="J63" s="32">
        <f t="shared" ca="1" si="18"/>
        <v>5.0498392026726895E-2</v>
      </c>
      <c r="K63" s="32">
        <f t="shared" ca="1" si="18"/>
        <v>5.0451173695573143E-2</v>
      </c>
      <c r="L63" s="32">
        <f t="shared" ca="1" si="18"/>
        <v>5.3269800513104142E-2</v>
      </c>
      <c r="M63" s="32">
        <f t="shared" ca="1" si="18"/>
        <v>5.7561934754104566E-2</v>
      </c>
      <c r="N63" s="32">
        <f t="shared" ca="1" si="18"/>
        <v>6.2500260601079619E-2</v>
      </c>
      <c r="O63" s="32">
        <f t="shared" ca="1" si="18"/>
        <v>6.5689096020083076E-2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2.8582965476602766E-2</v>
      </c>
      <c r="E64" s="32">
        <f t="shared" ca="1" si="19"/>
        <v>2.7605504670143648E-2</v>
      </c>
      <c r="F64" s="32">
        <f t="shared" ca="1" si="19"/>
        <v>2.6723566004869151E-2</v>
      </c>
      <c r="G64" s="32">
        <f t="shared" ca="1" si="19"/>
        <v>2.5440762574755898E-2</v>
      </c>
      <c r="H64" s="32">
        <f t="shared" ca="1" si="19"/>
        <v>2.3595022045559102E-2</v>
      </c>
      <c r="I64" s="32">
        <f t="shared" ca="1" si="19"/>
        <v>2.2350468823495968E-2</v>
      </c>
      <c r="J64" s="32">
        <f t="shared" ca="1" si="19"/>
        <v>2.1642168011454389E-2</v>
      </c>
      <c r="K64" s="32">
        <f t="shared" ca="1" si="19"/>
        <v>2.1621931583817065E-2</v>
      </c>
      <c r="L64" s="32">
        <f t="shared" ca="1" si="19"/>
        <v>2.2829914505616066E-2</v>
      </c>
      <c r="M64" s="32">
        <f t="shared" ca="1" si="19"/>
        <v>2.4669400608901961E-2</v>
      </c>
      <c r="N64" s="32">
        <f t="shared" ca="1" si="19"/>
        <v>2.6785825971891268E-2</v>
      </c>
      <c r="O64" s="32">
        <f t="shared" ca="1" si="19"/>
        <v>2.8152469722892755E-2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6.0580007385133069E-2</v>
      </c>
      <c r="E69" s="33">
        <f t="shared" ca="1" si="20"/>
        <v>5.8508333509221105E-2</v>
      </c>
      <c r="F69" s="33">
        <f t="shared" ca="1" si="20"/>
        <v>5.6639113504764332E-2</v>
      </c>
      <c r="G69" s="33">
        <f t="shared" ca="1" si="20"/>
        <v>5.3920282901496516E-2</v>
      </c>
      <c r="H69" s="33">
        <f t="shared" ca="1" si="20"/>
        <v>5.0008338391004416E-2</v>
      </c>
      <c r="I69" s="33">
        <f t="shared" ca="1" si="20"/>
        <v>4.7370576978687275E-2</v>
      </c>
      <c r="J69" s="33">
        <f t="shared" ca="1" si="20"/>
        <v>4.5869372757610265E-2</v>
      </c>
      <c r="K69" s="33">
        <f t="shared" ca="1" si="20"/>
        <v>4.5826482773478935E-2</v>
      </c>
      <c r="L69" s="33">
        <f t="shared" ca="1" si="20"/>
        <v>4.8386735466069593E-2</v>
      </c>
      <c r="M69" s="33">
        <f t="shared" ca="1" si="20"/>
        <v>5.2285424068311645E-2</v>
      </c>
      <c r="N69" s="33">
        <f t="shared" ca="1" si="20"/>
        <v>5.6771070045980657E-2</v>
      </c>
      <c r="O69" s="33">
        <f t="shared" ca="1" si="20"/>
        <v>5.9667595551575463E-2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2.8582965476602766E-2</v>
      </c>
      <c r="E70" s="33">
        <f t="shared" ca="1" si="21"/>
        <v>2.7605504670143648E-2</v>
      </c>
      <c r="F70" s="33">
        <f t="shared" ca="1" si="21"/>
        <v>2.6723566004869151E-2</v>
      </c>
      <c r="G70" s="33">
        <f t="shared" ca="1" si="21"/>
        <v>2.5440762574755898E-2</v>
      </c>
      <c r="H70" s="33">
        <f t="shared" ca="1" si="21"/>
        <v>2.3595022045559102E-2</v>
      </c>
      <c r="I70" s="33">
        <f t="shared" ca="1" si="21"/>
        <v>2.2350468823495968E-2</v>
      </c>
      <c r="J70" s="33">
        <f t="shared" ca="1" si="21"/>
        <v>2.1642168011454389E-2</v>
      </c>
      <c r="K70" s="33">
        <f t="shared" ca="1" si="21"/>
        <v>2.1621931583817065E-2</v>
      </c>
      <c r="L70" s="33">
        <f t="shared" ca="1" si="21"/>
        <v>2.2829914505616066E-2</v>
      </c>
      <c r="M70" s="33">
        <f t="shared" ca="1" si="21"/>
        <v>2.4669400608901961E-2</v>
      </c>
      <c r="N70" s="33">
        <f t="shared" ca="1" si="21"/>
        <v>2.6785825971891268E-2</v>
      </c>
      <c r="O70" s="33">
        <f t="shared" ca="1" si="21"/>
        <v>2.8152469722892755E-2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6.1135787269400339E-3</v>
      </c>
      <c r="E71" s="33">
        <f t="shared" ca="1" si="22"/>
        <v>5.9045107211140573E-3</v>
      </c>
      <c r="F71" s="33">
        <f t="shared" ca="1" si="22"/>
        <v>5.7158738399303464E-3</v>
      </c>
      <c r="G71" s="33">
        <f t="shared" ca="1" si="22"/>
        <v>5.4414964396005665E-3</v>
      </c>
      <c r="H71" s="33">
        <f t="shared" ca="1" si="22"/>
        <v>5.0467130486334735E-3</v>
      </c>
      <c r="I71" s="33">
        <f t="shared" ca="1" si="22"/>
        <v>4.7805169428033036E-3</v>
      </c>
      <c r="J71" s="33">
        <f t="shared" ca="1" si="22"/>
        <v>4.6290192691166325E-3</v>
      </c>
      <c r="K71" s="33">
        <f t="shared" ca="1" si="22"/>
        <v>4.6246909220942047E-3</v>
      </c>
      <c r="L71" s="33">
        <f t="shared" ca="1" si="22"/>
        <v>4.8830650470345471E-3</v>
      </c>
      <c r="M71" s="33">
        <f t="shared" ca="1" si="22"/>
        <v>5.2765106857929189E-3</v>
      </c>
      <c r="N71" s="33">
        <f t="shared" ca="1" si="22"/>
        <v>5.7291905550989654E-3</v>
      </c>
      <c r="O71" s="33">
        <f t="shared" ca="1" si="22"/>
        <v>6.0215004685076155E-3</v>
      </c>
    </row>
    <row r="72" spans="1:15" x14ac:dyDescent="0.4">
      <c r="D72" s="32">
        <f t="shared" ref="D72:O72" ca="1" si="23">SUM(D69:D71)</f>
        <v>9.5276551588675859E-2</v>
      </c>
      <c r="E72" s="32">
        <f t="shared" ca="1" si="23"/>
        <v>9.2018348900478816E-2</v>
      </c>
      <c r="F72" s="32">
        <f t="shared" ca="1" si="23"/>
        <v>8.9078553349563827E-2</v>
      </c>
      <c r="G72" s="32">
        <f t="shared" ca="1" si="23"/>
        <v>8.4802541915852986E-2</v>
      </c>
      <c r="H72" s="32">
        <f t="shared" ca="1" si="23"/>
        <v>7.8650073485196981E-2</v>
      </c>
      <c r="I72" s="32">
        <f t="shared" ca="1" si="23"/>
        <v>7.4501562744986552E-2</v>
      </c>
      <c r="J72" s="32">
        <f t="shared" ca="1" si="23"/>
        <v>7.2140560038181284E-2</v>
      </c>
      <c r="K72" s="32">
        <f t="shared" ca="1" si="23"/>
        <v>7.2073105279390204E-2</v>
      </c>
      <c r="L72" s="32">
        <f t="shared" ca="1" si="23"/>
        <v>7.6099715018720204E-2</v>
      </c>
      <c r="M72" s="32">
        <f t="shared" ca="1" si="23"/>
        <v>8.223133536300653E-2</v>
      </c>
      <c r="N72" s="32">
        <f t="shared" ca="1" si="23"/>
        <v>8.928608657297088E-2</v>
      </c>
      <c r="O72" s="32">
        <f t="shared" ca="1" si="23"/>
        <v>9.3841565742975835E-2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0.2354610282213021</v>
      </c>
      <c r="E75" s="32">
        <f ca="1">N70/2+O70+D70+E70+F70/2</f>
        <v>0.11109563585801938</v>
      </c>
      <c r="F75" s="32">
        <f ca="1">N71/2+O71+D71+E71+F71/2</f>
        <v>2.3762122114076363E-2</v>
      </c>
      <c r="G75" s="32">
        <f ca="1">F69/2+G69+H69</f>
        <v>0.13224817804488309</v>
      </c>
      <c r="H75" s="32">
        <f ca="1">F70/2+G70+H70</f>
        <v>6.2397567622749575E-2</v>
      </c>
      <c r="I75" s="32">
        <f ca="1">F71/2+G71+H71</f>
        <v>1.3346146408199214E-2</v>
      </c>
      <c r="J75" s="32">
        <f ca="1">I69+J69+K69</f>
        <v>0.13906643250977646</v>
      </c>
      <c r="K75" s="32">
        <f ca="1">I70+J70+K70</f>
        <v>6.5614568418767422E-2</v>
      </c>
      <c r="L75" s="32">
        <f ca="1">I71+J71+K71</f>
        <v>1.403422713401414E-2</v>
      </c>
      <c r="M75" s="32">
        <f ca="1">L69+M69+N69/2</f>
        <v>0.12905769455737157</v>
      </c>
      <c r="N75" s="32">
        <f ca="1">L70+M70+N70/2</f>
        <v>6.0892228100463658E-2</v>
      </c>
      <c r="O75" s="32">
        <f ca="1">L71+M71+N71/2</f>
        <v>1.3024171010376949E-2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8.7741457020428282</v>
      </c>
      <c r="E84" s="29">
        <f t="shared" ca="1" si="26"/>
        <v>10.096008035060905</v>
      </c>
      <c r="F84" s="29">
        <f t="shared" ca="1" si="26"/>
        <v>11.654012665451566</v>
      </c>
      <c r="G84" s="29">
        <f t="shared" ca="1" si="26"/>
        <v>13.365555859311012</v>
      </c>
      <c r="H84" s="29">
        <f t="shared" ca="1" si="26"/>
        <v>14.853225359664785</v>
      </c>
      <c r="I84" s="29">
        <f t="shared" ca="1" si="26"/>
        <v>15.626278336299</v>
      </c>
      <c r="J84" s="29">
        <f t="shared" ca="1" si="26"/>
        <v>15.273922065938139</v>
      </c>
      <c r="K84" s="29">
        <f t="shared" ca="1" si="26"/>
        <v>13.981975142762275</v>
      </c>
      <c r="L84" s="29">
        <f t="shared" ca="1" si="26"/>
        <v>12.317197889985524</v>
      </c>
      <c r="M84" s="29">
        <f t="shared" ca="1" si="26"/>
        <v>10.606877622061599</v>
      </c>
      <c r="N84" s="29">
        <f t="shared" ca="1" si="26"/>
        <v>9.1261824089745875</v>
      </c>
      <c r="O84" s="29">
        <f t="shared" ca="1" si="26"/>
        <v>8.3806100948560083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15.225854297957172</v>
      </c>
      <c r="E106" s="29">
        <f t="shared" ca="1" si="33"/>
        <v>13.903991964939095</v>
      </c>
      <c r="F106" s="29">
        <f t="shared" ca="1" si="33"/>
        <v>12.345987334548434</v>
      </c>
      <c r="G106" s="29">
        <f t="shared" ca="1" si="33"/>
        <v>10.634444140688988</v>
      </c>
      <c r="H106" s="29">
        <f t="shared" ca="1" si="33"/>
        <v>9.1467746403352148</v>
      </c>
      <c r="I106" s="29">
        <f t="shared" ca="1" si="33"/>
        <v>8.3737216637009997</v>
      </c>
      <c r="J106" s="29">
        <f t="shared" ca="1" si="33"/>
        <v>8.7260779340618608</v>
      </c>
      <c r="K106" s="29">
        <f t="shared" ca="1" si="33"/>
        <v>10.018024857237725</v>
      </c>
      <c r="L106" s="29">
        <f t="shared" ca="1" si="33"/>
        <v>11.682802110014476</v>
      </c>
      <c r="M106" s="29">
        <f t="shared" ca="1" si="33"/>
        <v>13.393122377938401</v>
      </c>
      <c r="N106" s="29">
        <f t="shared" ca="1" si="33"/>
        <v>14.873817591025412</v>
      </c>
      <c r="O106" s="29">
        <f t="shared" ca="1" si="33"/>
        <v>15.619389905143992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0.10577622801412755</v>
      </c>
      <c r="E107" s="29">
        <f t="shared" ca="1" si="34"/>
        <v>9.659305780873774E-2</v>
      </c>
      <c r="F107" s="29">
        <f t="shared" ca="1" si="34"/>
        <v>8.5769372660681381E-2</v>
      </c>
      <c r="G107" s="29">
        <f t="shared" ca="1" si="34"/>
        <v>7.3879032743663073E-2</v>
      </c>
      <c r="H107" s="29">
        <f t="shared" ca="1" si="34"/>
        <v>6.3543975990874052E-2</v>
      </c>
      <c r="I107" s="29">
        <f t="shared" ca="1" si="34"/>
        <v>5.8173464338570138E-2</v>
      </c>
      <c r="J107" s="29">
        <f t="shared" ca="1" si="34"/>
        <v>6.0621334682429827E-2</v>
      </c>
      <c r="K107" s="29">
        <f t="shared" ca="1" si="34"/>
        <v>6.9596678177365007E-2</v>
      </c>
      <c r="L107" s="29">
        <f t="shared" ca="1" si="34"/>
        <v>8.1162128288500821E-2</v>
      </c>
      <c r="M107" s="29">
        <f t="shared" ca="1" si="34"/>
        <v>9.3043972360880869E-2</v>
      </c>
      <c r="N107" s="29">
        <f t="shared" ca="1" si="34"/>
        <v>0.10333057772396599</v>
      </c>
      <c r="O107" s="29">
        <f t="shared" ca="1" si="34"/>
        <v>0.1085101772102036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8.7741457020428282</v>
      </c>
      <c r="E109" s="29">
        <f t="shared" ca="1" si="35"/>
        <v>10.096008035060905</v>
      </c>
      <c r="F109" s="29">
        <f t="shared" ca="1" si="35"/>
        <v>11.654012665451566</v>
      </c>
      <c r="G109" s="29">
        <f t="shared" ca="1" si="35"/>
        <v>13.365555859311012</v>
      </c>
      <c r="H109" s="29">
        <f t="shared" ca="1" si="35"/>
        <v>14.853225359664785</v>
      </c>
      <c r="I109" s="29">
        <f t="shared" ca="1" si="35"/>
        <v>15.626278336299</v>
      </c>
      <c r="J109" s="29">
        <f t="shared" ca="1" si="35"/>
        <v>15.273922065938139</v>
      </c>
      <c r="K109" s="29">
        <f t="shared" ca="1" si="35"/>
        <v>13.981975142762275</v>
      </c>
      <c r="L109" s="29">
        <f t="shared" ca="1" si="35"/>
        <v>12.317197889985524</v>
      </c>
      <c r="M109" s="29">
        <f t="shared" ca="1" si="35"/>
        <v>10.606877622061599</v>
      </c>
      <c r="N109" s="29">
        <f t="shared" ca="1" si="35"/>
        <v>9.1261824089745875</v>
      </c>
      <c r="O109" s="29">
        <f t="shared" ca="1" si="35"/>
        <v>8.3806100948560083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2.1155245602825511E-2</v>
      </c>
      <c r="E113" s="33">
        <f t="shared" ca="1" si="36"/>
        <v>1.9318611561747551E-2</v>
      </c>
      <c r="F113" s="32">
        <f t="shared" ca="1" si="36"/>
        <v>1.7153874532136276E-2</v>
      </c>
      <c r="G113" s="32">
        <f t="shared" ca="1" si="36"/>
        <v>1.4775806548732616E-2</v>
      </c>
      <c r="H113" s="32">
        <f t="shared" ca="1" si="36"/>
        <v>1.2708795198174812E-2</v>
      </c>
      <c r="I113" s="32">
        <f t="shared" ca="1" si="36"/>
        <v>1.1634692867714028E-2</v>
      </c>
      <c r="J113" s="32">
        <f t="shared" ca="1" si="36"/>
        <v>1.2124266936485967E-2</v>
      </c>
      <c r="K113" s="32">
        <f t="shared" ca="1" si="36"/>
        <v>1.3919335635473002E-2</v>
      </c>
      <c r="L113" s="32">
        <f t="shared" ca="1" si="36"/>
        <v>1.6232425657700163E-2</v>
      </c>
      <c r="M113" s="32">
        <f t="shared" ca="1" si="36"/>
        <v>1.8608794472176175E-2</v>
      </c>
      <c r="N113" s="32">
        <f t="shared" ca="1" si="36"/>
        <v>2.0666115544793199E-2</v>
      </c>
      <c r="O113" s="32">
        <f t="shared" ca="1" si="36"/>
        <v>2.1702035442040721E-2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8.4620982411302045E-2</v>
      </c>
      <c r="E114" s="32">
        <f t="shared" ca="1" si="37"/>
        <v>7.7274446246990203E-2</v>
      </c>
      <c r="F114" s="32">
        <f t="shared" ca="1" si="37"/>
        <v>6.8615498128545102E-2</v>
      </c>
      <c r="G114" s="32">
        <f t="shared" ca="1" si="37"/>
        <v>5.9103226194930462E-2</v>
      </c>
      <c r="H114" s="32">
        <f t="shared" ca="1" si="37"/>
        <v>5.0835180792699247E-2</v>
      </c>
      <c r="I114" s="32">
        <f t="shared" ca="1" si="37"/>
        <v>4.6538771470856111E-2</v>
      </c>
      <c r="J114" s="32">
        <f t="shared" ca="1" si="37"/>
        <v>4.8497067745943867E-2</v>
      </c>
      <c r="K114" s="32">
        <f t="shared" ca="1" si="37"/>
        <v>5.5677342541892008E-2</v>
      </c>
      <c r="L114" s="32">
        <f t="shared" ca="1" si="37"/>
        <v>6.4929702630800654E-2</v>
      </c>
      <c r="M114" s="32">
        <f t="shared" ca="1" si="37"/>
        <v>7.4435177888704698E-2</v>
      </c>
      <c r="N114" s="32">
        <f t="shared" ca="1" si="37"/>
        <v>8.2664462179172796E-2</v>
      </c>
      <c r="O114" s="32">
        <f t="shared" ca="1" si="37"/>
        <v>8.6808141768162886E-2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1.9216014755899839E-2</v>
      </c>
      <c r="E119" s="33">
        <f t="shared" ca="1" si="38"/>
        <v>1.7547738835254026E-2</v>
      </c>
      <c r="F119" s="33">
        <f t="shared" ca="1" si="38"/>
        <v>1.5581436033357116E-2</v>
      </c>
      <c r="G119" s="33">
        <f t="shared" ca="1" si="38"/>
        <v>1.3421357615098793E-2</v>
      </c>
      <c r="H119" s="33">
        <f t="shared" ca="1" si="38"/>
        <v>1.1543822305008788E-2</v>
      </c>
      <c r="I119" s="33">
        <f t="shared" ca="1" si="38"/>
        <v>1.0568179354840241E-2</v>
      </c>
      <c r="J119" s="33">
        <f t="shared" ca="1" si="38"/>
        <v>1.101287580064142E-2</v>
      </c>
      <c r="K119" s="33">
        <f t="shared" ca="1" si="38"/>
        <v>1.2643396535554643E-2</v>
      </c>
      <c r="L119" s="33">
        <f t="shared" ca="1" si="38"/>
        <v>1.4744453305744315E-2</v>
      </c>
      <c r="M119" s="33">
        <f t="shared" ca="1" si="38"/>
        <v>1.6902988312226693E-2</v>
      </c>
      <c r="N119" s="33">
        <f t="shared" ca="1" si="38"/>
        <v>1.8771721619853823E-2</v>
      </c>
      <c r="O119" s="33">
        <f t="shared" ca="1" si="38"/>
        <v>1.9712682193186989E-2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8.4620982411302045E-2</v>
      </c>
      <c r="E120" s="33">
        <f t="shared" ca="1" si="39"/>
        <v>7.7274446246990203E-2</v>
      </c>
      <c r="F120" s="33">
        <f t="shared" ca="1" si="39"/>
        <v>6.8615498128545102E-2</v>
      </c>
      <c r="G120" s="33">
        <f t="shared" ca="1" si="39"/>
        <v>5.9103226194930462E-2</v>
      </c>
      <c r="H120" s="33">
        <f t="shared" ca="1" si="39"/>
        <v>5.0835180792699247E-2</v>
      </c>
      <c r="I120" s="33">
        <f t="shared" ca="1" si="39"/>
        <v>4.6538771470856111E-2</v>
      </c>
      <c r="J120" s="33">
        <f t="shared" ca="1" si="39"/>
        <v>4.8497067745943867E-2</v>
      </c>
      <c r="K120" s="33">
        <f t="shared" ca="1" si="39"/>
        <v>5.5677342541892008E-2</v>
      </c>
      <c r="L120" s="33">
        <f t="shared" ca="1" si="39"/>
        <v>6.4929702630800654E-2</v>
      </c>
      <c r="M120" s="33">
        <f t="shared" ca="1" si="39"/>
        <v>7.4435177888704698E-2</v>
      </c>
      <c r="N120" s="33">
        <f t="shared" ca="1" si="39"/>
        <v>8.2664462179172796E-2</v>
      </c>
      <c r="O120" s="33">
        <f t="shared" ca="1" si="39"/>
        <v>8.6808141768162886E-2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1.9392308469256719E-3</v>
      </c>
      <c r="E121" s="33">
        <f t="shared" ca="1" si="40"/>
        <v>1.7708727264935257E-3</v>
      </c>
      <c r="F121" s="33">
        <f t="shared" ca="1" si="40"/>
        <v>1.5724384987791588E-3</v>
      </c>
      <c r="G121" s="33">
        <f t="shared" ca="1" si="40"/>
        <v>1.3544489336338233E-3</v>
      </c>
      <c r="H121" s="33">
        <f t="shared" ca="1" si="40"/>
        <v>1.1649728931660244E-3</v>
      </c>
      <c r="I121" s="33">
        <f t="shared" ca="1" si="40"/>
        <v>1.066513512873786E-3</v>
      </c>
      <c r="J121" s="33">
        <f t="shared" ca="1" si="40"/>
        <v>1.1113911358445472E-3</v>
      </c>
      <c r="K121" s="33">
        <f t="shared" ca="1" si="40"/>
        <v>1.2759390999183585E-3</v>
      </c>
      <c r="L121" s="33">
        <f t="shared" ca="1" si="40"/>
        <v>1.4879723519558485E-3</v>
      </c>
      <c r="M121" s="33">
        <f t="shared" ca="1" si="40"/>
        <v>1.7058061599494829E-3</v>
      </c>
      <c r="N121" s="33">
        <f t="shared" ca="1" si="40"/>
        <v>1.8943939249393767E-3</v>
      </c>
      <c r="O121" s="33">
        <f t="shared" ca="1" si="40"/>
        <v>1.9893532488537329E-3</v>
      </c>
    </row>
    <row r="122" spans="1:15" x14ac:dyDescent="0.4">
      <c r="D122" s="32">
        <f t="shared" ref="D122:O122" ca="1" si="41">SUM(D119:D121)</f>
        <v>0.10577622801412755</v>
      </c>
      <c r="E122" s="32">
        <f t="shared" ca="1" si="41"/>
        <v>9.6593057808737753E-2</v>
      </c>
      <c r="F122" s="32">
        <f t="shared" ca="1" si="41"/>
        <v>8.5769372660681367E-2</v>
      </c>
      <c r="G122" s="32">
        <f t="shared" ca="1" si="41"/>
        <v>7.3879032743663073E-2</v>
      </c>
      <c r="H122" s="32">
        <f t="shared" ca="1" si="41"/>
        <v>6.3543975990874066E-2</v>
      </c>
      <c r="I122" s="32">
        <f t="shared" ca="1" si="41"/>
        <v>5.8173464338570131E-2</v>
      </c>
      <c r="J122" s="32">
        <f t="shared" ca="1" si="41"/>
        <v>6.0621334682429834E-2</v>
      </c>
      <c r="K122" s="32">
        <f t="shared" ca="1" si="41"/>
        <v>6.9596678177365007E-2</v>
      </c>
      <c r="L122" s="32">
        <f t="shared" ca="1" si="41"/>
        <v>8.1162128288500807E-2</v>
      </c>
      <c r="M122" s="32">
        <f t="shared" ca="1" si="41"/>
        <v>9.3043972360880883E-2</v>
      </c>
      <c r="N122" s="32">
        <f t="shared" ca="1" si="41"/>
        <v>0.10333057772396601</v>
      </c>
      <c r="O122" s="32">
        <f t="shared" ca="1" si="41"/>
        <v>0.1085101772102036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7.3653014610946324E-2</v>
      </c>
      <c r="E125" s="32">
        <f ca="1">N120/2+O120+D120+E120+F120/2</f>
        <v>0.32434355058031406</v>
      </c>
      <c r="F125" s="32">
        <f ca="1">N121/2+O121+D121+E121+F121/2</f>
        <v>7.4328730341321984E-3</v>
      </c>
      <c r="G125" s="32">
        <f ca="1">F119/2+G119+H119</f>
        <v>3.2755897936786141E-2</v>
      </c>
      <c r="H125" s="32">
        <f ca="1">F120/2+G120+H120</f>
        <v>0.14424615605190227</v>
      </c>
      <c r="I125" s="32">
        <f ca="1">F121/2+G121+H121</f>
        <v>3.3056410761894274E-3</v>
      </c>
      <c r="J125" s="32">
        <f ca="1">I119+J119+K119</f>
        <v>3.4224451691036301E-2</v>
      </c>
      <c r="K125" s="32">
        <f ca="1">I120+J120+K120</f>
        <v>0.15071318175869197</v>
      </c>
      <c r="L125" s="32">
        <f ca="1">I121+J121+K121</f>
        <v>3.4538437486366915E-3</v>
      </c>
      <c r="M125" s="32">
        <f ca="1">L119+M119+N119/2</f>
        <v>4.1033302427897919E-2</v>
      </c>
      <c r="N125" s="32">
        <f ca="1">L120+M120+N120/2</f>
        <v>0.18069711160909174</v>
      </c>
      <c r="O125" s="32">
        <f ca="1">L121+M121+N121/2</f>
        <v>4.14097547437502E-3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4</v>
      </c>
      <c r="I132" s="29">
        <f t="shared" ca="1" si="43"/>
        <v>14.333333333333334</v>
      </c>
      <c r="J132" s="29">
        <f t="shared" ca="1" si="43"/>
        <v>28.333333333333332</v>
      </c>
      <c r="K132" s="29">
        <f t="shared" ca="1" si="43"/>
        <v>7.333333333333333</v>
      </c>
      <c r="L132" s="29">
        <f t="shared" ca="1" si="43"/>
        <v>3.6666666666666665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8.263487475915221E-2</v>
      </c>
      <c r="I133" s="50">
        <f t="shared" ca="1" si="44"/>
        <v>9.1594412331406555E-2</v>
      </c>
      <c r="J133" s="50">
        <f t="shared" ca="1" si="44"/>
        <v>0.10373314065510597</v>
      </c>
      <c r="K133" s="50">
        <f t="shared" ca="1" si="44"/>
        <v>8.5525048169556833E-2</v>
      </c>
      <c r="L133" s="50">
        <f t="shared" ca="1" si="44"/>
        <v>8.2345857418111748E-2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8.7741457020428282</v>
      </c>
      <c r="E135" s="29">
        <f t="shared" ca="1" si="45"/>
        <v>10.096008035060905</v>
      </c>
      <c r="F135" s="29">
        <f t="shared" ca="1" si="45"/>
        <v>11.654012665451566</v>
      </c>
      <c r="G135" s="29">
        <f t="shared" ca="1" si="45"/>
        <v>13.365555859311012</v>
      </c>
      <c r="H135" s="29">
        <f t="shared" ca="1" si="45"/>
        <v>14.853225359664785</v>
      </c>
      <c r="I135" s="29">
        <f t="shared" ca="1" si="45"/>
        <v>15.626278336299</v>
      </c>
      <c r="J135" s="29">
        <f t="shared" ca="1" si="45"/>
        <v>15.273922065938139</v>
      </c>
      <c r="K135" s="29">
        <f t="shared" ca="1" si="45"/>
        <v>13.981975142762275</v>
      </c>
      <c r="L135" s="29">
        <f t="shared" ca="1" si="45"/>
        <v>12.317197889985524</v>
      </c>
      <c r="M135" s="29">
        <f t="shared" ca="1" si="45"/>
        <v>10.606877622061599</v>
      </c>
      <c r="N135" s="29">
        <f t="shared" ca="1" si="45"/>
        <v>9.1261824089745875</v>
      </c>
      <c r="O135" s="29">
        <f t="shared" ca="1" si="45"/>
        <v>8.3806100948560083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5.7844412331406546E-2</v>
      </c>
      <c r="I139" s="32">
        <f t="shared" ca="1" si="46"/>
        <v>6.4116088631984591E-2</v>
      </c>
      <c r="J139" s="32">
        <f t="shared" ca="1" si="46"/>
        <v>7.2613198458574169E-2</v>
      </c>
      <c r="K139" s="32">
        <f t="shared" ca="1" si="46"/>
        <v>5.9867533718689782E-2</v>
      </c>
      <c r="L139" s="32">
        <f t="shared" ca="1" si="46"/>
        <v>5.7642100192678222E-2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2.4790462427745668E-2</v>
      </c>
      <c r="I140" s="32">
        <f t="shared" ca="1" si="47"/>
        <v>2.7478323699421971E-2</v>
      </c>
      <c r="J140" s="32">
        <f t="shared" ca="1" si="47"/>
        <v>3.1119942196531795E-2</v>
      </c>
      <c r="K140" s="32">
        <f t="shared" ca="1" si="47"/>
        <v>2.5657514450867055E-2</v>
      </c>
      <c r="L140" s="32">
        <f t="shared" ca="1" si="47"/>
        <v>2.4703757225433529E-2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5.2542007867694279E-2</v>
      </c>
      <c r="I145" s="33">
        <f t="shared" ca="1" si="48"/>
        <v>5.8238780507386005E-2</v>
      </c>
      <c r="J145" s="33">
        <f t="shared" ca="1" si="48"/>
        <v>6.5956988599871536E-2</v>
      </c>
      <c r="K145" s="33">
        <f t="shared" ca="1" si="48"/>
        <v>5.4379676461143216E-2</v>
      </c>
      <c r="L145" s="33">
        <f t="shared" ca="1" si="48"/>
        <v>5.2358241008349383E-2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2.4790462427745668E-2</v>
      </c>
      <c r="I146" s="33">
        <f t="shared" ca="1" si="49"/>
        <v>2.7478323699421971E-2</v>
      </c>
      <c r="J146" s="33">
        <f t="shared" ca="1" si="49"/>
        <v>3.1119942196531795E-2</v>
      </c>
      <c r="K146" s="33">
        <f t="shared" ca="1" si="49"/>
        <v>2.5657514450867055E-2</v>
      </c>
      <c r="L146" s="33">
        <f t="shared" ca="1" si="49"/>
        <v>2.4703757225433529E-2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5.3024044637122666E-3</v>
      </c>
      <c r="I147" s="33">
        <f t="shared" ca="1" si="50"/>
        <v>5.8773081245985879E-3</v>
      </c>
      <c r="J147" s="33">
        <f t="shared" ca="1" si="50"/>
        <v>6.656209858702633E-3</v>
      </c>
      <c r="K147" s="33">
        <f t="shared" ca="1" si="50"/>
        <v>5.4878572575465644E-3</v>
      </c>
      <c r="L147" s="33">
        <f t="shared" ca="1" si="50"/>
        <v>5.283859184328837E-3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8.263487475915221E-2</v>
      </c>
      <c r="I148" s="32">
        <f t="shared" ca="1" si="51"/>
        <v>9.1594412331406569E-2</v>
      </c>
      <c r="J148" s="32">
        <f t="shared" ca="1" si="51"/>
        <v>0.10373314065510597</v>
      </c>
      <c r="K148" s="32">
        <f t="shared" ca="1" si="51"/>
        <v>8.5525048169556833E-2</v>
      </c>
      <c r="L148" s="32">
        <f t="shared" ca="1" si="51"/>
        <v>8.2345857418111748E-2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0.1280472162010276</v>
      </c>
      <c r="H151" s="32">
        <f ca="1">F146/2+G146+H146</f>
        <v>6.0415462427745675E-2</v>
      </c>
      <c r="I151" s="32">
        <f ca="1">F147/2+G147+H147</f>
        <v>1.2922196130378932E-2</v>
      </c>
      <c r="J151" s="32">
        <f ca="1">I145+J145+K145</f>
        <v>0.17857544556840077</v>
      </c>
      <c r="K151" s="32">
        <f ca="1">I146+J146+K146</f>
        <v>8.4255780346820824E-2</v>
      </c>
      <c r="L151" s="32">
        <f ca="1">I147+J147+K147</f>
        <v>1.8021375240847785E-2</v>
      </c>
      <c r="M151" s="32">
        <f ca="1">L145+M145+N145/2</f>
        <v>0.1278634493416827</v>
      </c>
      <c r="N151" s="32">
        <f ca="1">L146+M146+N146/2</f>
        <v>6.0328757225433537E-2</v>
      </c>
      <c r="O151" s="32">
        <f ca="1">L147+M147+N147/2</f>
        <v>1.2903650850995502E-2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8.7741457020428282</v>
      </c>
      <c r="E160" s="29">
        <f t="shared" ca="1" si="54"/>
        <v>10.096008035060905</v>
      </c>
      <c r="F160" s="29">
        <f t="shared" ca="1" si="54"/>
        <v>11.654012665451566</v>
      </c>
      <c r="G160" s="29">
        <f t="shared" ca="1" si="54"/>
        <v>13.365555859311012</v>
      </c>
      <c r="H160" s="29">
        <f t="shared" ca="1" si="54"/>
        <v>14.853225359664785</v>
      </c>
      <c r="I160" s="29">
        <f t="shared" ca="1" si="54"/>
        <v>15.626278336299</v>
      </c>
      <c r="J160" s="29">
        <f t="shared" ca="1" si="54"/>
        <v>15.273922065938139</v>
      </c>
      <c r="K160" s="29">
        <f t="shared" ca="1" si="54"/>
        <v>13.981975142762275</v>
      </c>
      <c r="L160" s="29">
        <f t="shared" ca="1" si="54"/>
        <v>12.317197889985524</v>
      </c>
      <c r="M160" s="29">
        <f t="shared" ca="1" si="54"/>
        <v>10.606877622061599</v>
      </c>
      <c r="N160" s="29">
        <f t="shared" ca="1" si="54"/>
        <v>9.1261824089745875</v>
      </c>
      <c r="O160" s="29">
        <f t="shared" ca="1" si="54"/>
        <v>8.3806100948560083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567.46299999999997</v>
      </c>
      <c r="E182" s="29">
        <f t="shared" ca="1" si="61"/>
        <v>491.822</v>
      </c>
      <c r="F182" s="29">
        <f t="shared" ca="1" si="61"/>
        <v>423.57299999999998</v>
      </c>
      <c r="G182" s="29">
        <f t="shared" ca="1" si="61"/>
        <v>324.303</v>
      </c>
      <c r="H182" s="29">
        <f t="shared" ca="1" si="61"/>
        <v>181.47</v>
      </c>
      <c r="I182" s="29">
        <f t="shared" ca="1" si="61"/>
        <v>85.16</v>
      </c>
      <c r="J182" s="29">
        <f t="shared" ca="1" si="61"/>
        <v>30.347999999999999</v>
      </c>
      <c r="K182" s="29">
        <f t="shared" ca="1" si="61"/>
        <v>28.782</v>
      </c>
      <c r="L182" s="29">
        <f t="shared" ca="1" si="61"/>
        <v>122.262</v>
      </c>
      <c r="M182" s="29">
        <f t="shared" ca="1" si="61"/>
        <v>264.61099999999999</v>
      </c>
      <c r="N182" s="29">
        <f t="shared" ca="1" si="61"/>
        <v>428.39100000000002</v>
      </c>
      <c r="O182" s="29">
        <f t="shared" ca="1" si="61"/>
        <v>534.149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0.16295478836895025</v>
      </c>
      <c r="E183" s="29">
        <f t="shared" ca="1" si="62"/>
        <v>0.14123343711430322</v>
      </c>
      <c r="F183" s="29">
        <f t="shared" ca="1" si="62"/>
        <v>0.12163480010820329</v>
      </c>
      <c r="G183" s="29">
        <f t="shared" ca="1" si="62"/>
        <v>9.3128057216797705E-2</v>
      </c>
      <c r="H183" s="29">
        <f t="shared" ca="1" si="62"/>
        <v>5.211160101242443E-2</v>
      </c>
      <c r="I183" s="29">
        <f t="shared" ca="1" si="62"/>
        <v>2.445486274435479E-2</v>
      </c>
      <c r="J183" s="29">
        <f t="shared" ca="1" si="62"/>
        <v>8.7148446989863699E-3</v>
      </c>
      <c r="K183" s="29">
        <f t="shared" ca="1" si="62"/>
        <v>8.2651463070457926E-3</v>
      </c>
      <c r="L183" s="29">
        <f t="shared" ca="1" si="62"/>
        <v>3.5109211235912464E-2</v>
      </c>
      <c r="M183" s="29">
        <f t="shared" ca="1" si="62"/>
        <v>7.5986680197821344E-2</v>
      </c>
      <c r="N183" s="29">
        <f t="shared" ca="1" si="62"/>
        <v>0.12301835493091703</v>
      </c>
      <c r="O183" s="29">
        <f t="shared" ca="1" si="62"/>
        <v>0.15338821606428332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8.7741457020428282</v>
      </c>
      <c r="E185" s="29">
        <f t="shared" ca="1" si="63"/>
        <v>10.096008035060905</v>
      </c>
      <c r="F185" s="29">
        <f t="shared" ca="1" si="63"/>
        <v>11.654012665451566</v>
      </c>
      <c r="G185" s="29">
        <f t="shared" ca="1" si="63"/>
        <v>13.365555859311012</v>
      </c>
      <c r="H185" s="29">
        <f t="shared" ca="1" si="63"/>
        <v>14.853225359664785</v>
      </c>
      <c r="I185" s="29">
        <f t="shared" ca="1" si="63"/>
        <v>15.626278336299</v>
      </c>
      <c r="J185" s="29">
        <f t="shared" ca="1" si="63"/>
        <v>15.273922065938139</v>
      </c>
      <c r="K185" s="29">
        <f t="shared" ca="1" si="63"/>
        <v>13.981975142762275</v>
      </c>
      <c r="L185" s="29">
        <f t="shared" ca="1" si="63"/>
        <v>12.317197889985524</v>
      </c>
      <c r="M185" s="29">
        <f t="shared" ca="1" si="63"/>
        <v>10.606877622061599</v>
      </c>
      <c r="N185" s="29">
        <f t="shared" ca="1" si="63"/>
        <v>9.1261824089745875</v>
      </c>
      <c r="O185" s="29">
        <f t="shared" ca="1" si="63"/>
        <v>8.3806100948560083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0.13036383069516019</v>
      </c>
      <c r="E189" s="33">
        <f t="shared" ca="1" si="64"/>
        <v>0.11298674969144258</v>
      </c>
      <c r="F189" s="32">
        <f t="shared" ca="1" si="64"/>
        <v>9.7307840086562639E-2</v>
      </c>
      <c r="G189" s="32">
        <f t="shared" ca="1" si="64"/>
        <v>7.4502445773438161E-2</v>
      </c>
      <c r="H189" s="32">
        <f t="shared" ca="1" si="64"/>
        <v>4.1689280809939548E-2</v>
      </c>
      <c r="I189" s="32">
        <f t="shared" ca="1" si="64"/>
        <v>1.9563890195483834E-2</v>
      </c>
      <c r="J189" s="32">
        <f t="shared" ca="1" si="64"/>
        <v>6.9718757591890959E-3</v>
      </c>
      <c r="K189" s="32">
        <f t="shared" ca="1" si="64"/>
        <v>6.612117045636634E-3</v>
      </c>
      <c r="L189" s="32">
        <f t="shared" ca="1" si="64"/>
        <v>2.8087368988729974E-2</v>
      </c>
      <c r="M189" s="32">
        <f t="shared" ca="1" si="64"/>
        <v>6.0789344158257076E-2</v>
      </c>
      <c r="N189" s="32">
        <f t="shared" ca="1" si="64"/>
        <v>9.8414683944733627E-2</v>
      </c>
      <c r="O189" s="32">
        <f t="shared" ca="1" si="64"/>
        <v>0.12271057285142667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3.2590957673790041E-2</v>
      </c>
      <c r="E190" s="32">
        <f t="shared" ca="1" si="65"/>
        <v>2.8246687422860638E-2</v>
      </c>
      <c r="F190" s="32">
        <f t="shared" ca="1" si="65"/>
        <v>2.4326960021640653E-2</v>
      </c>
      <c r="G190" s="32">
        <f t="shared" ca="1" si="65"/>
        <v>1.8625611443359537E-2</v>
      </c>
      <c r="H190" s="32">
        <f t="shared" ca="1" si="65"/>
        <v>1.0422320202484884E-2</v>
      </c>
      <c r="I190" s="32">
        <f t="shared" ca="1" si="65"/>
        <v>4.8909725488709569E-3</v>
      </c>
      <c r="J190" s="32">
        <f t="shared" ca="1" si="65"/>
        <v>1.7429689397972735E-3</v>
      </c>
      <c r="K190" s="32">
        <f t="shared" ca="1" si="65"/>
        <v>1.6530292614091581E-3</v>
      </c>
      <c r="L190" s="32">
        <f t="shared" ca="1" si="65"/>
        <v>7.021842247182491E-3</v>
      </c>
      <c r="M190" s="32">
        <f t="shared" ca="1" si="65"/>
        <v>1.5197336039564266E-2</v>
      </c>
      <c r="N190" s="32">
        <f t="shared" ca="1" si="65"/>
        <v>2.46036709861834E-2</v>
      </c>
      <c r="O190" s="32">
        <f t="shared" ca="1" si="65"/>
        <v>3.0677643212856657E-2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0.11841381288143718</v>
      </c>
      <c r="E195" s="33">
        <f t="shared" ca="1" si="66"/>
        <v>0.10262963096972701</v>
      </c>
      <c r="F195" s="33">
        <f t="shared" ca="1" si="66"/>
        <v>8.83879547452944E-2</v>
      </c>
      <c r="G195" s="33">
        <f t="shared" ca="1" si="66"/>
        <v>6.7673054910872998E-2</v>
      </c>
      <c r="H195" s="33">
        <f t="shared" ca="1" si="66"/>
        <v>3.7867763402361754E-2</v>
      </c>
      <c r="I195" s="33">
        <f t="shared" ca="1" si="66"/>
        <v>1.7770533594231148E-2</v>
      </c>
      <c r="J195" s="33">
        <f t="shared" ca="1" si="66"/>
        <v>6.3327871479300956E-3</v>
      </c>
      <c r="K195" s="33">
        <f t="shared" ca="1" si="66"/>
        <v>6.0060063164532763E-3</v>
      </c>
      <c r="L195" s="33">
        <f t="shared" ca="1" si="66"/>
        <v>2.5512693498096393E-2</v>
      </c>
      <c r="M195" s="33">
        <f t="shared" ca="1" si="66"/>
        <v>5.5216987610416844E-2</v>
      </c>
      <c r="N195" s="33">
        <f t="shared" ca="1" si="66"/>
        <v>8.9393337916466378E-2</v>
      </c>
      <c r="O195" s="33">
        <f t="shared" ca="1" si="66"/>
        <v>0.11146210367337922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3.2590957673790041E-2</v>
      </c>
      <c r="E196" s="33">
        <f t="shared" ca="1" si="67"/>
        <v>2.8246687422860638E-2</v>
      </c>
      <c r="F196" s="33">
        <f t="shared" ca="1" si="67"/>
        <v>2.4326960021640653E-2</v>
      </c>
      <c r="G196" s="33">
        <f t="shared" ca="1" si="67"/>
        <v>1.8625611443359537E-2</v>
      </c>
      <c r="H196" s="33">
        <f t="shared" ca="1" si="67"/>
        <v>1.0422320202484884E-2</v>
      </c>
      <c r="I196" s="33">
        <f t="shared" ca="1" si="67"/>
        <v>4.8909725488709569E-3</v>
      </c>
      <c r="J196" s="33">
        <f t="shared" ca="1" si="67"/>
        <v>1.7429689397972735E-3</v>
      </c>
      <c r="K196" s="33">
        <f t="shared" ca="1" si="67"/>
        <v>1.6530292614091581E-3</v>
      </c>
      <c r="L196" s="33">
        <f t="shared" ca="1" si="67"/>
        <v>7.021842247182491E-3</v>
      </c>
      <c r="M196" s="33">
        <f t="shared" ca="1" si="67"/>
        <v>1.5197336039564266E-2</v>
      </c>
      <c r="N196" s="33">
        <f t="shared" ca="1" si="67"/>
        <v>2.46036709861834E-2</v>
      </c>
      <c r="O196" s="33">
        <f t="shared" ca="1" si="67"/>
        <v>3.0677643212856657E-2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1.1950017813723018E-2</v>
      </c>
      <c r="E197" s="33">
        <f t="shared" ca="1" si="68"/>
        <v>1.0357118721715569E-2</v>
      </c>
      <c r="F197" s="33">
        <f t="shared" ca="1" si="68"/>
        <v>8.9198853412682418E-3</v>
      </c>
      <c r="G197" s="33">
        <f t="shared" ca="1" si="68"/>
        <v>6.8293908625651654E-3</v>
      </c>
      <c r="H197" s="33">
        <f t="shared" ca="1" si="68"/>
        <v>3.8215174075777922E-3</v>
      </c>
      <c r="I197" s="33">
        <f t="shared" ca="1" si="68"/>
        <v>1.7933566012526849E-3</v>
      </c>
      <c r="J197" s="33">
        <f t="shared" ca="1" si="68"/>
        <v>6.3908861125900045E-4</v>
      </c>
      <c r="K197" s="33">
        <f t="shared" ca="1" si="68"/>
        <v>6.0611072918335821E-4</v>
      </c>
      <c r="L197" s="33">
        <f t="shared" ca="1" si="68"/>
        <v>2.5746754906335809E-3</v>
      </c>
      <c r="M197" s="33">
        <f t="shared" ca="1" si="68"/>
        <v>5.5723565478402329E-3</v>
      </c>
      <c r="N197" s="33">
        <f t="shared" ca="1" si="68"/>
        <v>9.0213460282672492E-3</v>
      </c>
      <c r="O197" s="33">
        <f t="shared" ca="1" si="68"/>
        <v>1.1248469178047445E-2</v>
      </c>
    </row>
    <row r="198" spans="1:15" x14ac:dyDescent="0.4">
      <c r="D198" s="32">
        <f t="shared" ref="D198:O198" ca="1" si="69">SUM(D195:D197)</f>
        <v>0.16295478836895022</v>
      </c>
      <c r="E198" s="32">
        <f t="shared" ca="1" si="69"/>
        <v>0.14123343711430322</v>
      </c>
      <c r="F198" s="32">
        <f t="shared" ca="1" si="69"/>
        <v>0.12163480010820329</v>
      </c>
      <c r="G198" s="32">
        <f t="shared" ca="1" si="69"/>
        <v>9.3128057216797691E-2</v>
      </c>
      <c r="H198" s="32">
        <f t="shared" ca="1" si="69"/>
        <v>5.211160101242443E-2</v>
      </c>
      <c r="I198" s="32">
        <f t="shared" ca="1" si="69"/>
        <v>2.445486274435479E-2</v>
      </c>
      <c r="J198" s="32">
        <f t="shared" ca="1" si="69"/>
        <v>8.7148446989863699E-3</v>
      </c>
      <c r="K198" s="32">
        <f t="shared" ca="1" si="69"/>
        <v>8.2651463070457926E-3</v>
      </c>
      <c r="L198" s="32">
        <f t="shared" ca="1" si="69"/>
        <v>3.5109211235912464E-2</v>
      </c>
      <c r="M198" s="32">
        <f t="shared" ca="1" si="69"/>
        <v>7.5986680197821344E-2</v>
      </c>
      <c r="N198" s="32">
        <f t="shared" ca="1" si="69"/>
        <v>0.12301835493091702</v>
      </c>
      <c r="O198" s="32">
        <f t="shared" ca="1" si="69"/>
        <v>0.15338821606428332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0.42139619385542376</v>
      </c>
      <c r="E201" s="32">
        <f ca="1">N196/2+O196+D196+E196+F196/2</f>
        <v>0.11598060381341936</v>
      </c>
      <c r="F201" s="32">
        <f ca="1">N197/2+O197+D197+E197+F197/2</f>
        <v>4.2526221398253773E-2</v>
      </c>
      <c r="G201" s="32">
        <f ca="1">F195/2+G195+H195</f>
        <v>0.14973479568588194</v>
      </c>
      <c r="H201" s="32">
        <f ca="1">F196/2+G196+H196</f>
        <v>4.1211411656664747E-2</v>
      </c>
      <c r="I201" s="32">
        <f ca="1">F197/2+G197+H197</f>
        <v>1.5110850940777078E-2</v>
      </c>
      <c r="J201" s="32">
        <f ca="1">I195+J195+K195</f>
        <v>3.0109327058614521E-2</v>
      </c>
      <c r="K201" s="32">
        <f ca="1">I196+J196+K196</f>
        <v>8.2869707500773885E-3</v>
      </c>
      <c r="L201" s="32">
        <f ca="1">I197+J197+K197</f>
        <v>3.0385559416950436E-3</v>
      </c>
      <c r="M201" s="32">
        <f ca="1">L195+M195+N195/2</f>
        <v>0.12542635006674643</v>
      </c>
      <c r="N201" s="32">
        <f ca="1">L196+M196+N196/2</f>
        <v>3.4521013779838461E-2</v>
      </c>
      <c r="O201" s="32">
        <f ca="1">L197+M197+N197/2</f>
        <v>1.2657705052607438E-2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4</v>
      </c>
      <c r="I207" s="29">
        <f t="shared" ca="1" si="70"/>
        <v>14.333333333333334</v>
      </c>
      <c r="J207" s="29">
        <f t="shared" ca="1" si="70"/>
        <v>28.333333333333332</v>
      </c>
      <c r="K207" s="29">
        <f t="shared" ca="1" si="70"/>
        <v>7.333333333333333</v>
      </c>
      <c r="L207" s="29">
        <f t="shared" ca="1" si="70"/>
        <v>3.6666666666666665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6.9364161849710976E-2</v>
      </c>
      <c r="I208" s="29">
        <f t="shared" ca="1" si="71"/>
        <v>0.24855491329479767</v>
      </c>
      <c r="J208" s="29">
        <f t="shared" ca="1" si="71"/>
        <v>0.49132947976878605</v>
      </c>
      <c r="K208" s="29">
        <f t="shared" ca="1" si="71"/>
        <v>0.12716763005780346</v>
      </c>
      <c r="L208" s="29">
        <f t="shared" ca="1" si="71"/>
        <v>6.358381502890173E-2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8.7741457020428282</v>
      </c>
      <c r="E210" s="29">
        <f t="shared" ca="1" si="72"/>
        <v>10.096008035060905</v>
      </c>
      <c r="F210" s="29">
        <f t="shared" ca="1" si="72"/>
        <v>11.654012665451566</v>
      </c>
      <c r="G210" s="29">
        <f t="shared" ca="1" si="72"/>
        <v>13.365555859311012</v>
      </c>
      <c r="H210" s="29">
        <f t="shared" ca="1" si="72"/>
        <v>14.853225359664785</v>
      </c>
      <c r="I210" s="29">
        <f t="shared" ca="1" si="72"/>
        <v>15.626278336299</v>
      </c>
      <c r="J210" s="29">
        <f t="shared" ca="1" si="72"/>
        <v>15.273922065938139</v>
      </c>
      <c r="K210" s="29">
        <f t="shared" ca="1" si="72"/>
        <v>13.981975142762275</v>
      </c>
      <c r="L210" s="29">
        <f t="shared" ca="1" si="72"/>
        <v>12.317197889985524</v>
      </c>
      <c r="M210" s="29">
        <f t="shared" ca="1" si="72"/>
        <v>10.606877622061599</v>
      </c>
      <c r="N210" s="29">
        <f t="shared" ca="1" si="72"/>
        <v>9.1261824089745875</v>
      </c>
      <c r="O210" s="29">
        <f t="shared" ca="1" si="72"/>
        <v>8.3806100948560083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6.2427745664739881E-2</v>
      </c>
      <c r="I214" s="32">
        <f t="shared" ca="1" si="73"/>
        <v>0.22369942196531792</v>
      </c>
      <c r="J214" s="32">
        <f t="shared" ca="1" si="73"/>
        <v>0.44219653179190743</v>
      </c>
      <c r="K214" s="32">
        <f t="shared" ca="1" si="73"/>
        <v>0.11445086705202312</v>
      </c>
      <c r="L214" s="32">
        <f t="shared" ca="1" si="73"/>
        <v>5.722543352601156E-2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6.9364161849710957E-3</v>
      </c>
      <c r="I215" s="32">
        <f t="shared" ca="1" si="74"/>
        <v>2.4855491329479763E-2</v>
      </c>
      <c r="J215" s="32">
        <f t="shared" ca="1" si="74"/>
        <v>4.9132947976878595E-2</v>
      </c>
      <c r="K215" s="32">
        <f t="shared" ca="1" si="74"/>
        <v>1.2716763005780344E-2</v>
      </c>
      <c r="L215" s="32">
        <f t="shared" ca="1" si="74"/>
        <v>6.358381502890172E-3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5.6445086705202312E-2</v>
      </c>
      <c r="I220" s="33">
        <f t="shared" ca="1" si="75"/>
        <v>0.20226156069364162</v>
      </c>
      <c r="J220" s="33">
        <f t="shared" ca="1" si="75"/>
        <v>0.39981936416184966</v>
      </c>
      <c r="K220" s="33">
        <f t="shared" ca="1" si="75"/>
        <v>0.10348265895953757</v>
      </c>
      <c r="L220" s="33">
        <f t="shared" ca="1" si="75"/>
        <v>5.1741329479768783E-2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6.9364161849710957E-3</v>
      </c>
      <c r="I221" s="33">
        <f t="shared" ca="1" si="76"/>
        <v>2.4855491329479763E-2</v>
      </c>
      <c r="J221" s="33">
        <f t="shared" ca="1" si="76"/>
        <v>4.9132947976878595E-2</v>
      </c>
      <c r="K221" s="33">
        <f t="shared" ca="1" si="76"/>
        <v>1.2716763005780344E-2</v>
      </c>
      <c r="L221" s="33">
        <f t="shared" ca="1" si="76"/>
        <v>6.358381502890172E-3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5.9826589595375719E-3</v>
      </c>
      <c r="I222" s="33">
        <f t="shared" ca="1" si="77"/>
        <v>2.1437861271676299E-2</v>
      </c>
      <c r="J222" s="33">
        <f t="shared" ca="1" si="77"/>
        <v>4.2377167630057798E-2</v>
      </c>
      <c r="K222" s="33">
        <f t="shared" ca="1" si="77"/>
        <v>1.0968208092485549E-2</v>
      </c>
      <c r="L222" s="33">
        <f t="shared" ca="1" si="77"/>
        <v>5.4841040462427744E-3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6.936416184971099E-2</v>
      </c>
      <c r="I223" s="32">
        <f t="shared" ca="1" si="78"/>
        <v>0.24855491329479767</v>
      </c>
      <c r="J223" s="32">
        <f t="shared" ca="1" si="78"/>
        <v>0.49132947976878605</v>
      </c>
      <c r="K223" s="32">
        <f t="shared" ca="1" si="78"/>
        <v>0.12716763005780346</v>
      </c>
      <c r="L223" s="32">
        <f t="shared" ca="1" si="78"/>
        <v>6.358381502890173E-2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5.6445086705202312E-2</v>
      </c>
      <c r="H226" s="32">
        <f ca="1">F221/2+G221+H221</f>
        <v>6.9364161849710957E-3</v>
      </c>
      <c r="I226" s="32">
        <f ca="1">F222/2+G222+H222</f>
        <v>5.9826589595375719E-3</v>
      </c>
      <c r="J226" s="32">
        <f ca="1">I220+J220+K220</f>
        <v>0.70556358381502882</v>
      </c>
      <c r="K226" s="32">
        <f ca="1">I221+J221+K221</f>
        <v>8.6705202312138699E-2</v>
      </c>
      <c r="L226" s="32">
        <f ca="1">I222+J222+K222</f>
        <v>7.4783236994219654E-2</v>
      </c>
      <c r="M226" s="32">
        <f ca="1">L220+M220+N220/2</f>
        <v>5.1741329479768783E-2</v>
      </c>
      <c r="N226" s="32">
        <f ca="1">L221+M221+N221/2</f>
        <v>6.358381502890172E-3</v>
      </c>
      <c r="O226" s="32">
        <f ca="1">L222+M222+N222/2</f>
        <v>5.4841040462427744E-3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567.46299999999997</v>
      </c>
      <c r="E233" s="29">
        <f t="shared" ca="1" si="80"/>
        <v>491.822</v>
      </c>
      <c r="F233" s="29">
        <f t="shared" ca="1" si="80"/>
        <v>423.57299999999998</v>
      </c>
      <c r="G233" s="29">
        <f t="shared" ca="1" si="80"/>
        <v>324.303</v>
      </c>
      <c r="H233" s="29">
        <f t="shared" ca="1" si="80"/>
        <v>181.47</v>
      </c>
      <c r="I233" s="29">
        <f t="shared" ca="1" si="80"/>
        <v>85.16</v>
      </c>
      <c r="J233" s="29">
        <f t="shared" ca="1" si="80"/>
        <v>30.347999999999999</v>
      </c>
      <c r="K233" s="29">
        <f t="shared" ca="1" si="80"/>
        <v>28.782</v>
      </c>
      <c r="L233" s="29">
        <f t="shared" ca="1" si="80"/>
        <v>122.262</v>
      </c>
      <c r="M233" s="29">
        <f t="shared" ca="1" si="80"/>
        <v>264.61099999999999</v>
      </c>
      <c r="N233" s="29">
        <f t="shared" ca="1" si="80"/>
        <v>428.39100000000002</v>
      </c>
      <c r="O233" s="29">
        <f t="shared" ca="1" si="80"/>
        <v>534.149</v>
      </c>
    </row>
    <row r="234" spans="1:15" x14ac:dyDescent="0.4">
      <c r="D234" s="50">
        <f t="shared" ref="D234:O234" ca="1" si="81">D232/SUM($D232:$O232)*(1-$B$233)+D233/SUM($D$233:$O$233)*$B$233</f>
        <v>9.1295478836895025E-2</v>
      </c>
      <c r="E234" s="50">
        <f t="shared" ca="1" si="81"/>
        <v>8.9123343711430325E-2</v>
      </c>
      <c r="F234" s="50">
        <f t="shared" ca="1" si="81"/>
        <v>8.7163480010820332E-2</v>
      </c>
      <c r="G234" s="50">
        <f t="shared" ca="1" si="81"/>
        <v>8.4312805721679762E-2</v>
      </c>
      <c r="H234" s="50">
        <f t="shared" ca="1" si="81"/>
        <v>8.0211160101242435E-2</v>
      </c>
      <c r="I234" s="50">
        <f t="shared" ca="1" si="81"/>
        <v>7.7445486274435482E-2</v>
      </c>
      <c r="J234" s="50">
        <f t="shared" ca="1" si="81"/>
        <v>7.5871484469898637E-2</v>
      </c>
      <c r="K234" s="50">
        <f t="shared" ca="1" si="81"/>
        <v>7.5826514630704583E-2</v>
      </c>
      <c r="L234" s="50">
        <f t="shared" ca="1" si="81"/>
        <v>7.8510921123591246E-2</v>
      </c>
      <c r="M234" s="50">
        <f t="shared" ca="1" si="81"/>
        <v>8.2598668019782134E-2</v>
      </c>
      <c r="N234" s="50">
        <f t="shared" ca="1" si="81"/>
        <v>8.7301835493091701E-2</v>
      </c>
      <c r="O234" s="50">
        <f t="shared" ca="1" si="81"/>
        <v>9.0338821606428338E-2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8.7741457020428282</v>
      </c>
      <c r="E236" s="29">
        <f t="shared" ca="1" si="82"/>
        <v>10.096008035060905</v>
      </c>
      <c r="F236" s="29">
        <f t="shared" ca="1" si="82"/>
        <v>11.654012665451566</v>
      </c>
      <c r="G236" s="29">
        <f t="shared" ca="1" si="82"/>
        <v>13.365555859311012</v>
      </c>
      <c r="H236" s="29">
        <f t="shared" ca="1" si="82"/>
        <v>14.853225359664785</v>
      </c>
      <c r="I236" s="29">
        <f t="shared" ca="1" si="82"/>
        <v>15.626278336299</v>
      </c>
      <c r="J236" s="29">
        <f t="shared" ca="1" si="82"/>
        <v>15.273922065938139</v>
      </c>
      <c r="K236" s="29">
        <f t="shared" ca="1" si="82"/>
        <v>13.981975142762275</v>
      </c>
      <c r="L236" s="29">
        <f t="shared" ca="1" si="82"/>
        <v>12.317197889985524</v>
      </c>
      <c r="M236" s="29">
        <f t="shared" ca="1" si="82"/>
        <v>10.606877622061599</v>
      </c>
      <c r="N236" s="29">
        <f t="shared" ca="1" si="82"/>
        <v>9.1261824089745875</v>
      </c>
      <c r="O236" s="29">
        <f t="shared" ca="1" si="82"/>
        <v>8.3806100948560083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6.8471609127671265E-2</v>
      </c>
      <c r="E240" s="33">
        <f t="shared" ca="1" si="83"/>
        <v>6.6842507783572744E-2</v>
      </c>
      <c r="F240" s="32">
        <f t="shared" ca="1" si="83"/>
        <v>6.5372610008115256E-2</v>
      </c>
      <c r="G240" s="32">
        <f t="shared" ca="1" si="83"/>
        <v>6.3234604291259822E-2</v>
      </c>
      <c r="H240" s="32">
        <f t="shared" ca="1" si="83"/>
        <v>6.0158370075931826E-2</v>
      </c>
      <c r="I240" s="32">
        <f t="shared" ca="1" si="83"/>
        <v>5.8084114705826612E-2</v>
      </c>
      <c r="J240" s="32">
        <f t="shared" ca="1" si="83"/>
        <v>5.6903613352423978E-2</v>
      </c>
      <c r="K240" s="32">
        <f t="shared" ca="1" si="83"/>
        <v>5.6869885973028438E-2</v>
      </c>
      <c r="L240" s="32">
        <f t="shared" ca="1" si="83"/>
        <v>5.8883190842693431E-2</v>
      </c>
      <c r="M240" s="32">
        <f t="shared" ca="1" si="83"/>
        <v>6.1949001014836601E-2</v>
      </c>
      <c r="N240" s="32">
        <f t="shared" ca="1" si="83"/>
        <v>6.5476376619818782E-2</v>
      </c>
      <c r="O240" s="32">
        <f t="shared" ca="1" si="83"/>
        <v>6.7754116204821246E-2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2.2823869709223756E-2</v>
      </c>
      <c r="E241" s="32">
        <f t="shared" ca="1" si="84"/>
        <v>2.2280835927857581E-2</v>
      </c>
      <c r="F241" s="32">
        <f t="shared" ca="1" si="84"/>
        <v>2.1790870002705083E-2</v>
      </c>
      <c r="G241" s="32">
        <f t="shared" ca="1" si="84"/>
        <v>2.1078201430419941E-2</v>
      </c>
      <c r="H241" s="32">
        <f t="shared" ca="1" si="84"/>
        <v>2.0052790025310609E-2</v>
      </c>
      <c r="I241" s="32">
        <f t="shared" ca="1" si="84"/>
        <v>1.9361371568608871E-2</v>
      </c>
      <c r="J241" s="32">
        <f t="shared" ca="1" si="84"/>
        <v>1.8967871117474659E-2</v>
      </c>
      <c r="K241" s="32">
        <f t="shared" ca="1" si="84"/>
        <v>1.8956628657676146E-2</v>
      </c>
      <c r="L241" s="32">
        <f t="shared" ca="1" si="84"/>
        <v>1.9627730280897811E-2</v>
      </c>
      <c r="M241" s="32">
        <f t="shared" ca="1" si="84"/>
        <v>2.0649667004945534E-2</v>
      </c>
      <c r="N241" s="32">
        <f t="shared" ca="1" si="84"/>
        <v>2.1825458873272925E-2</v>
      </c>
      <c r="O241" s="32">
        <f t="shared" ca="1" si="84"/>
        <v>2.2584705401607084E-2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6.2195044957634733E-2</v>
      </c>
      <c r="E246" s="33">
        <f t="shared" ca="1" si="85"/>
        <v>6.0715277903411906E-2</v>
      </c>
      <c r="F246" s="33">
        <f t="shared" ca="1" si="85"/>
        <v>5.9380120757371355E-2</v>
      </c>
      <c r="G246" s="33">
        <f t="shared" ca="1" si="85"/>
        <v>5.7438098897894335E-2</v>
      </c>
      <c r="H246" s="33">
        <f t="shared" ca="1" si="85"/>
        <v>5.4643852818971411E-2</v>
      </c>
      <c r="I246" s="33">
        <f t="shared" ca="1" si="85"/>
        <v>5.2759737524459172E-2</v>
      </c>
      <c r="J246" s="33">
        <f t="shared" ca="1" si="85"/>
        <v>5.1687448795118447E-2</v>
      </c>
      <c r="K246" s="33">
        <f t="shared" ca="1" si="85"/>
        <v>5.1656813092167499E-2</v>
      </c>
      <c r="L246" s="33">
        <f t="shared" ca="1" si="85"/>
        <v>5.3485565015446532E-2</v>
      </c>
      <c r="M246" s="33">
        <f t="shared" ca="1" si="85"/>
        <v>5.6270342588476581E-2</v>
      </c>
      <c r="N246" s="33">
        <f t="shared" ca="1" si="85"/>
        <v>5.9474375429668727E-2</v>
      </c>
      <c r="O246" s="33">
        <f t="shared" ca="1" si="85"/>
        <v>6.1543322219379297E-2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2.2823869709223756E-2</v>
      </c>
      <c r="E247" s="33">
        <f t="shared" ca="1" si="86"/>
        <v>2.2280835927857581E-2</v>
      </c>
      <c r="F247" s="33">
        <f t="shared" ca="1" si="86"/>
        <v>2.1790870002705083E-2</v>
      </c>
      <c r="G247" s="33">
        <f t="shared" ca="1" si="86"/>
        <v>2.1078201430419941E-2</v>
      </c>
      <c r="H247" s="33">
        <f t="shared" ca="1" si="86"/>
        <v>2.0052790025310609E-2</v>
      </c>
      <c r="I247" s="33">
        <f t="shared" ca="1" si="86"/>
        <v>1.9361371568608871E-2</v>
      </c>
      <c r="J247" s="33">
        <f t="shared" ca="1" si="86"/>
        <v>1.8967871117474659E-2</v>
      </c>
      <c r="K247" s="33">
        <f t="shared" ca="1" si="86"/>
        <v>1.8956628657676146E-2</v>
      </c>
      <c r="L247" s="33">
        <f t="shared" ca="1" si="86"/>
        <v>1.9627730280897811E-2</v>
      </c>
      <c r="M247" s="33">
        <f t="shared" ca="1" si="86"/>
        <v>2.0649667004945534E-2</v>
      </c>
      <c r="N247" s="33">
        <f t="shared" ca="1" si="86"/>
        <v>2.1825458873272925E-2</v>
      </c>
      <c r="O247" s="33">
        <f t="shared" ca="1" si="86"/>
        <v>2.2584705401607084E-2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6.2765641700365336E-3</v>
      </c>
      <c r="E248" s="33">
        <f t="shared" ca="1" si="87"/>
        <v>6.1272298801608354E-3</v>
      </c>
      <c r="F248" s="33">
        <f t="shared" ca="1" si="87"/>
        <v>5.9924892507438989E-3</v>
      </c>
      <c r="G248" s="33">
        <f t="shared" ca="1" si="87"/>
        <v>5.7965053933654838E-3</v>
      </c>
      <c r="H248" s="33">
        <f t="shared" ca="1" si="87"/>
        <v>5.5145172569604183E-3</v>
      </c>
      <c r="I248" s="33">
        <f t="shared" ca="1" si="87"/>
        <v>5.3243771813674401E-3</v>
      </c>
      <c r="J248" s="33">
        <f t="shared" ca="1" si="87"/>
        <v>5.2161645573055313E-3</v>
      </c>
      <c r="K248" s="33">
        <f t="shared" ca="1" si="87"/>
        <v>5.2130728808609406E-3</v>
      </c>
      <c r="L248" s="33">
        <f t="shared" ca="1" si="87"/>
        <v>5.3976258272468982E-3</v>
      </c>
      <c r="M248" s="33">
        <f t="shared" ca="1" si="87"/>
        <v>5.6786584263600224E-3</v>
      </c>
      <c r="N248" s="33">
        <f t="shared" ca="1" si="87"/>
        <v>6.0020011901500562E-3</v>
      </c>
      <c r="O248" s="33">
        <f t="shared" ca="1" si="87"/>
        <v>6.2107939854419477E-3</v>
      </c>
    </row>
    <row r="249" spans="1:15" x14ac:dyDescent="0.4">
      <c r="D249" s="32">
        <f t="shared" ref="D249:O249" ca="1" si="88">SUM(D246:D248)</f>
        <v>9.1295478836895025E-2</v>
      </c>
      <c r="E249" s="32">
        <f t="shared" ca="1" si="88"/>
        <v>8.9123343711430311E-2</v>
      </c>
      <c r="F249" s="32">
        <f t="shared" ca="1" si="88"/>
        <v>8.7163480010820346E-2</v>
      </c>
      <c r="G249" s="32">
        <f t="shared" ca="1" si="88"/>
        <v>8.4312805721679762E-2</v>
      </c>
      <c r="H249" s="32">
        <f t="shared" ca="1" si="88"/>
        <v>8.0211160101242435E-2</v>
      </c>
      <c r="I249" s="32">
        <f t="shared" ca="1" si="88"/>
        <v>7.7445486274435482E-2</v>
      </c>
      <c r="J249" s="32">
        <f t="shared" ca="1" si="88"/>
        <v>7.5871484469898637E-2</v>
      </c>
      <c r="K249" s="32">
        <f t="shared" ca="1" si="88"/>
        <v>7.5826514630704583E-2</v>
      </c>
      <c r="L249" s="32">
        <f t="shared" ca="1" si="88"/>
        <v>7.8510921123591246E-2</v>
      </c>
      <c r="M249" s="32">
        <f t="shared" ca="1" si="88"/>
        <v>8.2598668019782134E-2</v>
      </c>
      <c r="N249" s="32">
        <f t="shared" ca="1" si="88"/>
        <v>8.7301835493091715E-2</v>
      </c>
      <c r="O249" s="32">
        <f t="shared" ca="1" si="88"/>
        <v>9.0338821606428324E-2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0.24388089317394598</v>
      </c>
      <c r="E252" s="32">
        <f ca="1">N247/2+O247+D247+E247+F247/2</f>
        <v>8.949757547667743E-2</v>
      </c>
      <c r="F252" s="32">
        <f ca="1">N248/2+O248+D248+E248+F248/2</f>
        <v>2.4611833256086294E-2</v>
      </c>
      <c r="G252" s="32">
        <f ca="1">F246/2+G246+H246</f>
        <v>0.14177201209555143</v>
      </c>
      <c r="H252" s="32">
        <f ca="1">F247/2+G247+H247</f>
        <v>5.2026426457083087E-2</v>
      </c>
      <c r="I252" s="32">
        <f ca="1">F248/2+G248+H248</f>
        <v>1.4307267275697852E-2</v>
      </c>
      <c r="J252" s="32">
        <f ca="1">I246+J246+K246</f>
        <v>0.1561039994117451</v>
      </c>
      <c r="K252" s="32">
        <f ca="1">I247+J247+K247</f>
        <v>5.7285871343759676E-2</v>
      </c>
      <c r="L252" s="32">
        <f ca="1">I248+J248+K248</f>
        <v>1.5753614619533909E-2</v>
      </c>
      <c r="M252" s="32">
        <f ca="1">L246+M246+N246/2</f>
        <v>0.13949309531875748</v>
      </c>
      <c r="N252" s="32">
        <f ca="1">L247+M247+N247/2</f>
        <v>5.1190126722479801E-2</v>
      </c>
      <c r="O252" s="32">
        <f ca="1">L248+M248+N248/2</f>
        <v>1.4077284848681948E-2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8.7741457020428282</v>
      </c>
      <c r="E261" s="29">
        <f t="shared" ca="1" si="91"/>
        <v>10.096008035060905</v>
      </c>
      <c r="F261" s="29">
        <f t="shared" ca="1" si="91"/>
        <v>11.654012665451566</v>
      </c>
      <c r="G261" s="29">
        <f t="shared" ca="1" si="91"/>
        <v>13.365555859311012</v>
      </c>
      <c r="H261" s="29">
        <f t="shared" ca="1" si="91"/>
        <v>14.853225359664785</v>
      </c>
      <c r="I261" s="29">
        <f t="shared" ca="1" si="91"/>
        <v>15.626278336299</v>
      </c>
      <c r="J261" s="29">
        <f t="shared" ca="1" si="91"/>
        <v>15.273922065938139</v>
      </c>
      <c r="K261" s="29">
        <f t="shared" ca="1" si="91"/>
        <v>13.981975142762275</v>
      </c>
      <c r="L261" s="29">
        <f t="shared" ca="1" si="91"/>
        <v>12.317197889985524</v>
      </c>
      <c r="M261" s="29">
        <f t="shared" ca="1" si="91"/>
        <v>10.606877622061599</v>
      </c>
      <c r="N261" s="29">
        <f t="shared" ca="1" si="91"/>
        <v>9.1261824089745875</v>
      </c>
      <c r="O261" s="29">
        <f t="shared" ca="1" si="91"/>
        <v>8.3806100948560083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15.225854297957172</v>
      </c>
      <c r="E283" s="29">
        <f t="shared" ca="1" si="98"/>
        <v>13.903991964939095</v>
      </c>
      <c r="F283" s="29">
        <f t="shared" ca="1" si="98"/>
        <v>12.345987334548434</v>
      </c>
      <c r="G283" s="29">
        <f t="shared" ca="1" si="98"/>
        <v>10.634444140688988</v>
      </c>
      <c r="H283" s="29">
        <f t="shared" ca="1" si="98"/>
        <v>9.1467746403352148</v>
      </c>
      <c r="I283" s="29">
        <f t="shared" ca="1" si="98"/>
        <v>8.3737216637009997</v>
      </c>
      <c r="J283" s="29">
        <f t="shared" ca="1" si="98"/>
        <v>8.7260779340618608</v>
      </c>
      <c r="K283" s="29">
        <f t="shared" ca="1" si="98"/>
        <v>10.018024857237725</v>
      </c>
      <c r="L283" s="29">
        <f t="shared" ca="1" si="98"/>
        <v>11.682802110014476</v>
      </c>
      <c r="M283" s="29">
        <f t="shared" ca="1" si="98"/>
        <v>13.393122377938401</v>
      </c>
      <c r="N283" s="29">
        <f t="shared" ca="1" si="98"/>
        <v>14.873817591025412</v>
      </c>
      <c r="O283" s="29">
        <f t="shared" ca="1" si="98"/>
        <v>15.619389905143992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0.10577622801412755</v>
      </c>
      <c r="E284" s="29">
        <f t="shared" ca="1" si="99"/>
        <v>9.659305780873774E-2</v>
      </c>
      <c r="F284" s="29">
        <f t="shared" ca="1" si="99"/>
        <v>8.5769372660681381E-2</v>
      </c>
      <c r="G284" s="29">
        <f t="shared" ca="1" si="99"/>
        <v>7.3879032743663073E-2</v>
      </c>
      <c r="H284" s="29">
        <f t="shared" ca="1" si="99"/>
        <v>6.3543975990874052E-2</v>
      </c>
      <c r="I284" s="29">
        <f t="shared" ca="1" si="99"/>
        <v>5.8173464338570138E-2</v>
      </c>
      <c r="J284" s="29">
        <f t="shared" ca="1" si="99"/>
        <v>6.0621334682429827E-2</v>
      </c>
      <c r="K284" s="29">
        <f t="shared" ca="1" si="99"/>
        <v>6.9596678177365007E-2</v>
      </c>
      <c r="L284" s="29">
        <f t="shared" ca="1" si="99"/>
        <v>8.1162128288500821E-2</v>
      </c>
      <c r="M284" s="29">
        <f t="shared" ca="1" si="99"/>
        <v>9.3043972360880869E-2</v>
      </c>
      <c r="N284" s="29">
        <f t="shared" ca="1" si="99"/>
        <v>0.10333057772396599</v>
      </c>
      <c r="O284" s="29">
        <f t="shared" ca="1" si="99"/>
        <v>0.1085101772102036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8.7741457020428282</v>
      </c>
      <c r="E286" s="29">
        <f t="shared" ca="1" si="100"/>
        <v>10.096008035060905</v>
      </c>
      <c r="F286" s="29">
        <f t="shared" ca="1" si="100"/>
        <v>11.654012665451566</v>
      </c>
      <c r="G286" s="29">
        <f t="shared" ca="1" si="100"/>
        <v>13.365555859311012</v>
      </c>
      <c r="H286" s="29">
        <f t="shared" ca="1" si="100"/>
        <v>14.853225359664785</v>
      </c>
      <c r="I286" s="29">
        <f t="shared" ca="1" si="100"/>
        <v>15.626278336299</v>
      </c>
      <c r="J286" s="29">
        <f t="shared" ca="1" si="100"/>
        <v>15.273922065938139</v>
      </c>
      <c r="K286" s="29">
        <f t="shared" ca="1" si="100"/>
        <v>13.981975142762275</v>
      </c>
      <c r="L286" s="29">
        <f t="shared" ca="1" si="100"/>
        <v>12.317197889985524</v>
      </c>
      <c r="M286" s="29">
        <f t="shared" ca="1" si="100"/>
        <v>10.606877622061599</v>
      </c>
      <c r="N286" s="29">
        <f t="shared" ca="1" si="100"/>
        <v>9.1261824089745875</v>
      </c>
      <c r="O286" s="29">
        <f t="shared" ca="1" si="100"/>
        <v>8.3806100948560083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5.2888114007063773E-2</v>
      </c>
      <c r="E290" s="33">
        <f t="shared" ca="1" si="101"/>
        <v>4.829652890436887E-2</v>
      </c>
      <c r="F290" s="32">
        <f t="shared" ca="1" si="101"/>
        <v>4.2884686330340691E-2</v>
      </c>
      <c r="G290" s="32">
        <f t="shared" ca="1" si="101"/>
        <v>3.6939516371831536E-2</v>
      </c>
      <c r="H290" s="32">
        <f t="shared" ca="1" si="101"/>
        <v>3.1771987995437026E-2</v>
      </c>
      <c r="I290" s="32">
        <f t="shared" ca="1" si="101"/>
        <v>2.9086732169285069E-2</v>
      </c>
      <c r="J290" s="32">
        <f t="shared" ca="1" si="101"/>
        <v>3.0310667341214913E-2</v>
      </c>
      <c r="K290" s="32">
        <f t="shared" ca="1" si="101"/>
        <v>3.4798339088682503E-2</v>
      </c>
      <c r="L290" s="32">
        <f t="shared" ca="1" si="101"/>
        <v>4.058106414425041E-2</v>
      </c>
      <c r="M290" s="32">
        <f t="shared" ca="1" si="101"/>
        <v>4.6521986180440435E-2</v>
      </c>
      <c r="N290" s="32">
        <f t="shared" ca="1" si="101"/>
        <v>5.1665288861982996E-2</v>
      </c>
      <c r="O290" s="32">
        <f t="shared" ca="1" si="101"/>
        <v>5.4255088605101802E-2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5.2888114007063773E-2</v>
      </c>
      <c r="E291" s="32">
        <f t="shared" ca="1" si="102"/>
        <v>4.829652890436887E-2</v>
      </c>
      <c r="F291" s="32">
        <f t="shared" ca="1" si="102"/>
        <v>4.2884686330340691E-2</v>
      </c>
      <c r="G291" s="32">
        <f t="shared" ca="1" si="102"/>
        <v>3.6939516371831536E-2</v>
      </c>
      <c r="H291" s="32">
        <f t="shared" ca="1" si="102"/>
        <v>3.1771987995437026E-2</v>
      </c>
      <c r="I291" s="32">
        <f t="shared" ca="1" si="102"/>
        <v>2.9086732169285069E-2</v>
      </c>
      <c r="J291" s="32">
        <f t="shared" ca="1" si="102"/>
        <v>3.0310667341214913E-2</v>
      </c>
      <c r="K291" s="32">
        <f t="shared" ca="1" si="102"/>
        <v>3.4798339088682503E-2</v>
      </c>
      <c r="L291" s="32">
        <f t="shared" ca="1" si="102"/>
        <v>4.058106414425041E-2</v>
      </c>
      <c r="M291" s="32">
        <f t="shared" ca="1" si="102"/>
        <v>4.6521986180440435E-2</v>
      </c>
      <c r="N291" s="32">
        <f t="shared" ca="1" si="102"/>
        <v>5.1665288861982996E-2</v>
      </c>
      <c r="O291" s="32">
        <f t="shared" ca="1" si="102"/>
        <v>5.4255088605101802E-2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4.7819669748053496E-2</v>
      </c>
      <c r="E296" s="33">
        <f t="shared" ca="1" si="103"/>
        <v>4.366811155103352E-2</v>
      </c>
      <c r="F296" s="33">
        <f t="shared" ca="1" si="103"/>
        <v>3.877490389034971E-2</v>
      </c>
      <c r="G296" s="33">
        <f t="shared" ca="1" si="103"/>
        <v>3.3399479386197681E-2</v>
      </c>
      <c r="H296" s="33">
        <f t="shared" ca="1" si="103"/>
        <v>2.8727172479207645E-2</v>
      </c>
      <c r="I296" s="33">
        <f t="shared" ca="1" si="103"/>
        <v>2.6299253669728583E-2</v>
      </c>
      <c r="J296" s="33">
        <f t="shared" ca="1" si="103"/>
        <v>2.7405895054348484E-2</v>
      </c>
      <c r="K296" s="33">
        <f t="shared" ca="1" si="103"/>
        <v>3.1463498259350429E-2</v>
      </c>
      <c r="L296" s="33">
        <f t="shared" ca="1" si="103"/>
        <v>3.6692045497093081E-2</v>
      </c>
      <c r="M296" s="33">
        <f t="shared" ca="1" si="103"/>
        <v>4.2063629171481556E-2</v>
      </c>
      <c r="N296" s="33">
        <f t="shared" ca="1" si="103"/>
        <v>4.6714032012709628E-2</v>
      </c>
      <c r="O296" s="33">
        <f t="shared" ca="1" si="103"/>
        <v>4.9055642613779545E-2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5.2888114007063773E-2</v>
      </c>
      <c r="E297" s="33">
        <f t="shared" ca="1" si="104"/>
        <v>4.829652890436887E-2</v>
      </c>
      <c r="F297" s="33">
        <f t="shared" ca="1" si="104"/>
        <v>4.2884686330340691E-2</v>
      </c>
      <c r="G297" s="33">
        <f t="shared" ca="1" si="104"/>
        <v>3.6939516371831536E-2</v>
      </c>
      <c r="H297" s="33">
        <f t="shared" ca="1" si="104"/>
        <v>3.1771987995437026E-2</v>
      </c>
      <c r="I297" s="33">
        <f t="shared" ca="1" si="104"/>
        <v>2.9086732169285069E-2</v>
      </c>
      <c r="J297" s="33">
        <f t="shared" ca="1" si="104"/>
        <v>3.0310667341214913E-2</v>
      </c>
      <c r="K297" s="33">
        <f t="shared" ca="1" si="104"/>
        <v>3.4798339088682503E-2</v>
      </c>
      <c r="L297" s="33">
        <f t="shared" ca="1" si="104"/>
        <v>4.058106414425041E-2</v>
      </c>
      <c r="M297" s="33">
        <f t="shared" ca="1" si="104"/>
        <v>4.6521986180440435E-2</v>
      </c>
      <c r="N297" s="33">
        <f t="shared" ca="1" si="104"/>
        <v>5.1665288861982996E-2</v>
      </c>
      <c r="O297" s="33">
        <f t="shared" ca="1" si="104"/>
        <v>5.4255088605101802E-2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5.0684442590102777E-3</v>
      </c>
      <c r="E298" s="33">
        <f t="shared" ca="1" si="105"/>
        <v>4.6284173533353489E-3</v>
      </c>
      <c r="F298" s="33">
        <f t="shared" ca="1" si="105"/>
        <v>4.1097824399909831E-3</v>
      </c>
      <c r="G298" s="33">
        <f t="shared" ca="1" si="105"/>
        <v>3.5400369856338552E-3</v>
      </c>
      <c r="H298" s="33">
        <f t="shared" ca="1" si="105"/>
        <v>3.0448155162293815E-3</v>
      </c>
      <c r="I298" s="33">
        <f t="shared" ca="1" si="105"/>
        <v>2.7874784995564859E-3</v>
      </c>
      <c r="J298" s="33">
        <f t="shared" ca="1" si="105"/>
        <v>2.904772286866429E-3</v>
      </c>
      <c r="K298" s="33">
        <f t="shared" ca="1" si="105"/>
        <v>3.334840829332073E-3</v>
      </c>
      <c r="L298" s="33">
        <f t="shared" ca="1" si="105"/>
        <v>3.8890186471573305E-3</v>
      </c>
      <c r="M298" s="33">
        <f t="shared" ca="1" si="105"/>
        <v>4.4583570089588749E-3</v>
      </c>
      <c r="N298" s="33">
        <f t="shared" ca="1" si="105"/>
        <v>4.9512568492733706E-3</v>
      </c>
      <c r="O298" s="33">
        <f t="shared" ca="1" si="105"/>
        <v>5.1994459913222556E-3</v>
      </c>
    </row>
    <row r="299" spans="1:15" x14ac:dyDescent="0.4">
      <c r="D299" s="32">
        <f t="shared" ref="D299:O299" ca="1" si="106">SUM(D296:D298)</f>
        <v>0.10577622801412755</v>
      </c>
      <c r="E299" s="32">
        <f t="shared" ca="1" si="106"/>
        <v>9.659305780873774E-2</v>
      </c>
      <c r="F299" s="32">
        <f t="shared" ca="1" si="106"/>
        <v>8.5769372660681381E-2</v>
      </c>
      <c r="G299" s="32">
        <f t="shared" ca="1" si="106"/>
        <v>7.3879032743663059E-2</v>
      </c>
      <c r="H299" s="32">
        <f t="shared" ca="1" si="106"/>
        <v>6.3543975990874052E-2</v>
      </c>
      <c r="I299" s="32">
        <f t="shared" ca="1" si="106"/>
        <v>5.8173464338570138E-2</v>
      </c>
      <c r="J299" s="32">
        <f t="shared" ca="1" si="106"/>
        <v>6.0621334682429827E-2</v>
      </c>
      <c r="K299" s="32">
        <f t="shared" ca="1" si="106"/>
        <v>6.9596678177364993E-2</v>
      </c>
      <c r="L299" s="32">
        <f t="shared" ca="1" si="106"/>
        <v>8.1162128288500821E-2</v>
      </c>
      <c r="M299" s="32">
        <f t="shared" ca="1" si="106"/>
        <v>9.3043972360880869E-2</v>
      </c>
      <c r="N299" s="32">
        <f t="shared" ca="1" si="106"/>
        <v>0.10333057772396599</v>
      </c>
      <c r="O299" s="32">
        <f t="shared" ca="1" si="106"/>
        <v>0.1085101772102036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0.18328789186439623</v>
      </c>
      <c r="E302" s="32">
        <f ca="1">N297/2+O297+D297+E297+F297/2</f>
        <v>0.20271471911269628</v>
      </c>
      <c r="F302" s="32">
        <f ca="1">N298/2+O298+D298+E298+F298/2</f>
        <v>1.9426827248300058E-2</v>
      </c>
      <c r="G302" s="32">
        <f ca="1">F296/2+G296+H296</f>
        <v>8.1514103810580177E-2</v>
      </c>
      <c r="H302" s="32">
        <f ca="1">F297/2+G297+H297</f>
        <v>9.0153847532438908E-2</v>
      </c>
      <c r="I302" s="32">
        <f ca="1">F298/2+G298+H298</f>
        <v>8.6397437218587274E-3</v>
      </c>
      <c r="J302" s="32">
        <f ca="1">I296+J296+K296</f>
        <v>8.5168646983427493E-2</v>
      </c>
      <c r="K302" s="32">
        <f ca="1">I297+J297+K297</f>
        <v>9.4195738599182482E-2</v>
      </c>
      <c r="L302" s="32">
        <f ca="1">I298+J298+K298</f>
        <v>9.0270916157549879E-3</v>
      </c>
      <c r="M302" s="32">
        <f ca="1">L296+M296+N296/2</f>
        <v>0.10211269067492945</v>
      </c>
      <c r="N302" s="32">
        <f ca="1">L297+M297+N297/2</f>
        <v>0.11293569475568234</v>
      </c>
      <c r="O302" s="32">
        <f ca="1">L298+M298+N298/2</f>
        <v>1.0823004080752891E-2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4</v>
      </c>
      <c r="I309" s="29">
        <f t="shared" ca="1" si="108"/>
        <v>14.333333333333334</v>
      </c>
      <c r="J309" s="29">
        <f t="shared" ca="1" si="108"/>
        <v>28.333333333333332</v>
      </c>
      <c r="K309" s="29">
        <f t="shared" ca="1" si="108"/>
        <v>7.333333333333333</v>
      </c>
      <c r="L309" s="29">
        <f t="shared" ca="1" si="108"/>
        <v>3.6666666666666665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8.1936416184971092E-2</v>
      </c>
      <c r="I310" s="50">
        <f t="shared" ca="1" si="109"/>
        <v>9.9855491329479767E-2</v>
      </c>
      <c r="J310" s="50">
        <f t="shared" ca="1" si="109"/>
        <v>0.1241329479768786</v>
      </c>
      <c r="K310" s="50">
        <f t="shared" ca="1" si="109"/>
        <v>8.7716763005780352E-2</v>
      </c>
      <c r="L310" s="50">
        <f t="shared" ca="1" si="109"/>
        <v>8.1358381502890167E-2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8.7741457020428282</v>
      </c>
      <c r="E312" s="29">
        <f t="shared" ca="1" si="110"/>
        <v>10.096008035060905</v>
      </c>
      <c r="F312" s="29">
        <f t="shared" ca="1" si="110"/>
        <v>11.654012665451566</v>
      </c>
      <c r="G312" s="29">
        <f t="shared" ca="1" si="110"/>
        <v>13.365555859311012</v>
      </c>
      <c r="H312" s="29">
        <f t="shared" ca="1" si="110"/>
        <v>14.853225359664785</v>
      </c>
      <c r="I312" s="29">
        <f t="shared" ca="1" si="110"/>
        <v>15.626278336299</v>
      </c>
      <c r="J312" s="29">
        <f t="shared" ca="1" si="110"/>
        <v>15.273922065938139</v>
      </c>
      <c r="K312" s="29">
        <f t="shared" ca="1" si="110"/>
        <v>13.981975142762275</v>
      </c>
      <c r="L312" s="29">
        <f t="shared" ca="1" si="110"/>
        <v>12.317197889985524</v>
      </c>
      <c r="M312" s="29">
        <f t="shared" ca="1" si="110"/>
        <v>10.606877622061599</v>
      </c>
      <c r="N312" s="29">
        <f t="shared" ca="1" si="110"/>
        <v>9.1261824089745875</v>
      </c>
      <c r="O312" s="29">
        <f t="shared" ca="1" si="110"/>
        <v>8.3806100948560083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4.9161849710982655E-2</v>
      </c>
      <c r="I316" s="32">
        <f t="shared" ca="1" si="111"/>
        <v>5.9913294797687859E-2</v>
      </c>
      <c r="J316" s="32">
        <f t="shared" ca="1" si="111"/>
        <v>7.4479768786127151E-2</v>
      </c>
      <c r="K316" s="32">
        <f t="shared" ca="1" si="111"/>
        <v>5.263005780346821E-2</v>
      </c>
      <c r="L316" s="32">
        <f t="shared" ca="1" si="111"/>
        <v>4.88150289017341E-2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3.2774566473988437E-2</v>
      </c>
      <c r="I317" s="32">
        <f t="shared" ca="1" si="112"/>
        <v>3.9942196531791908E-2</v>
      </c>
      <c r="J317" s="32">
        <f t="shared" ca="1" si="112"/>
        <v>4.9653179190751441E-2</v>
      </c>
      <c r="K317" s="32">
        <f t="shared" ca="1" si="112"/>
        <v>3.5086705202312142E-2</v>
      </c>
      <c r="L317" s="32">
        <f t="shared" ca="1" si="112"/>
        <v>3.2543352601156067E-2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4.4655346820809246E-2</v>
      </c>
      <c r="I322" s="33">
        <f t="shared" ca="1" si="113"/>
        <v>5.4421242774566475E-2</v>
      </c>
      <c r="J322" s="33">
        <f t="shared" ca="1" si="113"/>
        <v>6.7652456647398829E-2</v>
      </c>
      <c r="K322" s="33">
        <f t="shared" ca="1" si="113"/>
        <v>4.7805635838150291E-2</v>
      </c>
      <c r="L322" s="33">
        <f t="shared" ca="1" si="113"/>
        <v>4.434031791907514E-2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3.2774566473988437E-2</v>
      </c>
      <c r="I323" s="33">
        <f t="shared" ca="1" si="114"/>
        <v>3.9942196531791908E-2</v>
      </c>
      <c r="J323" s="33">
        <f t="shared" ca="1" si="114"/>
        <v>4.9653179190751441E-2</v>
      </c>
      <c r="K323" s="33">
        <f t="shared" ca="1" si="114"/>
        <v>3.5086705202312142E-2</v>
      </c>
      <c r="L323" s="33">
        <f t="shared" ca="1" si="114"/>
        <v>3.2543352601156067E-2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4.5065028901734106E-3</v>
      </c>
      <c r="I324" s="33">
        <f t="shared" ca="1" si="115"/>
        <v>5.4920520231213875E-3</v>
      </c>
      <c r="J324" s="33">
        <f t="shared" ca="1" si="115"/>
        <v>6.8273121387283225E-3</v>
      </c>
      <c r="K324" s="33">
        <f t="shared" ca="1" si="115"/>
        <v>4.82442196531792E-3</v>
      </c>
      <c r="L324" s="33">
        <f t="shared" ca="1" si="115"/>
        <v>4.4747109826589592E-3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8.1936416184971092E-2</v>
      </c>
      <c r="I325" s="32">
        <f t="shared" ca="1" si="116"/>
        <v>9.9855491329479767E-2</v>
      </c>
      <c r="J325" s="32">
        <f t="shared" ca="1" si="116"/>
        <v>0.12413294797687859</v>
      </c>
      <c r="K325" s="32">
        <f t="shared" ca="1" si="116"/>
        <v>8.7716763005780352E-2</v>
      </c>
      <c r="L325" s="32">
        <f t="shared" ca="1" si="116"/>
        <v>8.1358381502890167E-2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0.10596784682080923</v>
      </c>
      <c r="H328" s="32">
        <f ca="1">F323/2+G323+H323</f>
        <v>7.7774566473988435E-2</v>
      </c>
      <c r="I328" s="32">
        <f ca="1">F324/2+G324+H324</f>
        <v>1.0694002890173412E-2</v>
      </c>
      <c r="J328" s="32">
        <f ca="1">I322+J322+K322</f>
        <v>0.16987933526011559</v>
      </c>
      <c r="K328" s="32">
        <f ca="1">I323+J323+K323</f>
        <v>0.1246820809248555</v>
      </c>
      <c r="L328" s="32">
        <f ca="1">I324+J324+K324</f>
        <v>1.7143786127167632E-2</v>
      </c>
      <c r="M328" s="32">
        <f ca="1">L322+M322+N322/2</f>
        <v>0.10565281791907513</v>
      </c>
      <c r="N328" s="32">
        <f ca="1">L323+M323+N323/2</f>
        <v>7.7543352601156065E-2</v>
      </c>
      <c r="O328" s="32">
        <f ca="1">L324+M324+N324/2</f>
        <v>1.066221098265896E-2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8.7741457020428282</v>
      </c>
      <c r="E337" s="29">
        <f t="shared" ca="1" si="119"/>
        <v>10.096008035060905</v>
      </c>
      <c r="F337" s="29">
        <f t="shared" ca="1" si="119"/>
        <v>11.654012665451566</v>
      </c>
      <c r="G337" s="29">
        <f t="shared" ca="1" si="119"/>
        <v>13.365555859311012</v>
      </c>
      <c r="H337" s="29">
        <f t="shared" ca="1" si="119"/>
        <v>14.853225359664785</v>
      </c>
      <c r="I337" s="29">
        <f t="shared" ca="1" si="119"/>
        <v>15.626278336299</v>
      </c>
      <c r="J337" s="29">
        <f t="shared" ca="1" si="119"/>
        <v>15.273922065938139</v>
      </c>
      <c r="K337" s="29">
        <f t="shared" ca="1" si="119"/>
        <v>13.981975142762275</v>
      </c>
      <c r="L337" s="29">
        <f t="shared" ca="1" si="119"/>
        <v>12.317197889985524</v>
      </c>
      <c r="M337" s="29">
        <f t="shared" ca="1" si="119"/>
        <v>10.606877622061599</v>
      </c>
      <c r="N337" s="29">
        <f t="shared" ca="1" si="119"/>
        <v>9.1261824089745875</v>
      </c>
      <c r="O337" s="29">
        <f t="shared" ca="1" si="119"/>
        <v>8.3806100948560083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8.7741457020428282</v>
      </c>
      <c r="E362" s="29">
        <f t="shared" ca="1" si="128"/>
        <v>10.096008035060905</v>
      </c>
      <c r="F362" s="29">
        <f t="shared" ca="1" si="128"/>
        <v>11.654012665451566</v>
      </c>
      <c r="G362" s="29">
        <f t="shared" ca="1" si="128"/>
        <v>13.365555859311012</v>
      </c>
      <c r="H362" s="29">
        <f t="shared" ca="1" si="128"/>
        <v>14.853225359664785</v>
      </c>
      <c r="I362" s="29">
        <f t="shared" ca="1" si="128"/>
        <v>15.626278336299</v>
      </c>
      <c r="J362" s="29">
        <f t="shared" ca="1" si="128"/>
        <v>15.273922065938139</v>
      </c>
      <c r="K362" s="29">
        <f t="shared" ca="1" si="128"/>
        <v>13.981975142762275</v>
      </c>
      <c r="L362" s="29">
        <f t="shared" ca="1" si="128"/>
        <v>12.317197889985524</v>
      </c>
      <c r="M362" s="29">
        <f t="shared" ca="1" si="128"/>
        <v>10.606877622061599</v>
      </c>
      <c r="N362" s="29">
        <f t="shared" ca="1" si="128"/>
        <v>9.1261824089745875</v>
      </c>
      <c r="O362" s="29">
        <f t="shared" ca="1" si="128"/>
        <v>8.3806100948560083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v>0.7</v>
      </c>
      <c r="E364" s="136">
        <v>0.7</v>
      </c>
      <c r="F364" s="136">
        <v>0.7</v>
      </c>
      <c r="G364" s="136">
        <v>0.7</v>
      </c>
      <c r="H364" s="136">
        <v>0.7</v>
      </c>
      <c r="I364" s="136">
        <v>0.7</v>
      </c>
      <c r="J364" s="136">
        <v>0.7</v>
      </c>
      <c r="K364" s="136">
        <v>0.7</v>
      </c>
      <c r="L364" s="136">
        <v>0.7</v>
      </c>
      <c r="M364" s="136">
        <v>0.7</v>
      </c>
      <c r="N364" s="136">
        <v>0.7</v>
      </c>
      <c r="O364" s="136">
        <v>0.7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5.8333333333333327E-2</v>
      </c>
      <c r="E366" s="33">
        <f t="shared" si="129"/>
        <v>5.8333333333333327E-2</v>
      </c>
      <c r="F366" s="32">
        <f t="shared" si="129"/>
        <v>5.8333333333333327E-2</v>
      </c>
      <c r="G366" s="32">
        <f t="shared" si="129"/>
        <v>5.8333333333333327E-2</v>
      </c>
      <c r="H366" s="32">
        <f t="shared" si="129"/>
        <v>5.8333333333333327E-2</v>
      </c>
      <c r="I366" s="32">
        <f t="shared" si="129"/>
        <v>5.8333333333333327E-2</v>
      </c>
      <c r="J366" s="32">
        <f t="shared" si="129"/>
        <v>5.8333333333333327E-2</v>
      </c>
      <c r="K366" s="32">
        <f t="shared" si="129"/>
        <v>5.8333333333333327E-2</v>
      </c>
      <c r="L366" s="32">
        <f t="shared" si="129"/>
        <v>5.8333333333333327E-2</v>
      </c>
      <c r="M366" s="32">
        <f t="shared" si="129"/>
        <v>5.8333333333333327E-2</v>
      </c>
      <c r="N366" s="32">
        <f t="shared" si="129"/>
        <v>5.8333333333333327E-2</v>
      </c>
      <c r="O366" s="32">
        <f t="shared" si="129"/>
        <v>5.8333333333333327E-2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2.5000000000000001E-2</v>
      </c>
      <c r="E367" s="32">
        <f t="shared" si="130"/>
        <v>2.5000000000000001E-2</v>
      </c>
      <c r="F367" s="32">
        <f t="shared" si="130"/>
        <v>2.5000000000000001E-2</v>
      </c>
      <c r="G367" s="32">
        <f t="shared" si="130"/>
        <v>2.5000000000000001E-2</v>
      </c>
      <c r="H367" s="32">
        <f t="shared" si="130"/>
        <v>2.5000000000000001E-2</v>
      </c>
      <c r="I367" s="32">
        <f t="shared" si="130"/>
        <v>2.5000000000000001E-2</v>
      </c>
      <c r="J367" s="32">
        <f t="shared" si="130"/>
        <v>2.5000000000000001E-2</v>
      </c>
      <c r="K367" s="32">
        <f t="shared" si="130"/>
        <v>2.5000000000000001E-2</v>
      </c>
      <c r="L367" s="32">
        <f t="shared" si="130"/>
        <v>2.5000000000000001E-2</v>
      </c>
      <c r="M367" s="32">
        <f t="shared" si="130"/>
        <v>2.5000000000000001E-2</v>
      </c>
      <c r="N367" s="32">
        <f t="shared" si="130"/>
        <v>2.5000000000000001E-2</v>
      </c>
      <c r="O367" s="32">
        <f t="shared" si="130"/>
        <v>2.5000000000000001E-2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0.8</v>
      </c>
      <c r="E370" s="137">
        <v>0.8</v>
      </c>
      <c r="F370" s="137">
        <v>0.8</v>
      </c>
      <c r="G370" s="137">
        <v>0.8</v>
      </c>
      <c r="H370" s="137">
        <v>0.8</v>
      </c>
      <c r="I370" s="137">
        <v>0.8</v>
      </c>
      <c r="J370" s="137">
        <v>0.8</v>
      </c>
      <c r="K370" s="137">
        <v>0.8</v>
      </c>
      <c r="L370" s="137">
        <v>0.8</v>
      </c>
      <c r="M370" s="137">
        <v>0.8</v>
      </c>
      <c r="N370" s="137">
        <v>0.8</v>
      </c>
      <c r="O370" s="137">
        <v>0.8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5.2986111111111109E-2</v>
      </c>
      <c r="E372" s="33">
        <f t="shared" si="131"/>
        <v>5.2986111111111109E-2</v>
      </c>
      <c r="F372" s="33">
        <f t="shared" si="131"/>
        <v>5.2986111111111109E-2</v>
      </c>
      <c r="G372" s="33">
        <f t="shared" si="131"/>
        <v>5.2986111111111109E-2</v>
      </c>
      <c r="H372" s="33">
        <f t="shared" si="131"/>
        <v>5.2986111111111109E-2</v>
      </c>
      <c r="I372" s="33">
        <f t="shared" si="131"/>
        <v>5.2986111111111109E-2</v>
      </c>
      <c r="J372" s="33">
        <f t="shared" si="131"/>
        <v>5.2986111111111109E-2</v>
      </c>
      <c r="K372" s="33">
        <f t="shared" si="131"/>
        <v>5.2986111111111109E-2</v>
      </c>
      <c r="L372" s="33">
        <f t="shared" si="131"/>
        <v>5.2986111111111109E-2</v>
      </c>
      <c r="M372" s="33">
        <f t="shared" si="131"/>
        <v>5.2986111111111109E-2</v>
      </c>
      <c r="N372" s="33">
        <f t="shared" si="131"/>
        <v>5.2986111111111109E-2</v>
      </c>
      <c r="O372" s="33">
        <f t="shared" si="131"/>
        <v>5.2986111111111109E-2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2.5000000000000001E-2</v>
      </c>
      <c r="E373" s="33">
        <f t="shared" si="132"/>
        <v>2.5000000000000001E-2</v>
      </c>
      <c r="F373" s="33">
        <f t="shared" si="132"/>
        <v>2.5000000000000001E-2</v>
      </c>
      <c r="G373" s="33">
        <f t="shared" si="132"/>
        <v>2.5000000000000001E-2</v>
      </c>
      <c r="H373" s="33">
        <f t="shared" si="132"/>
        <v>2.5000000000000001E-2</v>
      </c>
      <c r="I373" s="33">
        <f t="shared" si="132"/>
        <v>2.5000000000000001E-2</v>
      </c>
      <c r="J373" s="33">
        <f t="shared" si="132"/>
        <v>2.5000000000000001E-2</v>
      </c>
      <c r="K373" s="33">
        <f t="shared" si="132"/>
        <v>2.5000000000000001E-2</v>
      </c>
      <c r="L373" s="33">
        <f t="shared" si="132"/>
        <v>2.5000000000000001E-2</v>
      </c>
      <c r="M373" s="33">
        <f t="shared" si="132"/>
        <v>2.5000000000000001E-2</v>
      </c>
      <c r="N373" s="33">
        <f t="shared" si="132"/>
        <v>2.5000000000000001E-2</v>
      </c>
      <c r="O373" s="33">
        <f t="shared" si="132"/>
        <v>2.5000000000000001E-2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5.347222222222222E-3</v>
      </c>
      <c r="E374" s="33">
        <f t="shared" si="133"/>
        <v>5.347222222222222E-3</v>
      </c>
      <c r="F374" s="33">
        <f t="shared" si="133"/>
        <v>5.347222222222222E-3</v>
      </c>
      <c r="G374" s="33">
        <f t="shared" si="133"/>
        <v>5.347222222222222E-3</v>
      </c>
      <c r="H374" s="33">
        <f t="shared" si="133"/>
        <v>5.347222222222222E-3</v>
      </c>
      <c r="I374" s="33">
        <f t="shared" si="133"/>
        <v>5.347222222222222E-3</v>
      </c>
      <c r="J374" s="33">
        <f t="shared" si="133"/>
        <v>5.347222222222222E-3</v>
      </c>
      <c r="K374" s="33">
        <f t="shared" si="133"/>
        <v>5.347222222222222E-3</v>
      </c>
      <c r="L374" s="33">
        <f t="shared" si="133"/>
        <v>5.347222222222222E-3</v>
      </c>
      <c r="M374" s="33">
        <f t="shared" si="133"/>
        <v>5.347222222222222E-3</v>
      </c>
      <c r="N374" s="33">
        <f t="shared" si="133"/>
        <v>5.347222222222222E-3</v>
      </c>
      <c r="O374" s="33">
        <f t="shared" si="133"/>
        <v>5.347222222222222E-3</v>
      </c>
    </row>
    <row r="375" spans="1:15" x14ac:dyDescent="0.4">
      <c r="D375" s="32">
        <f t="shared" ref="D375:O375" si="134">SUM(D372:D374)</f>
        <v>8.3333333333333343E-2</v>
      </c>
      <c r="E375" s="32">
        <f t="shared" si="134"/>
        <v>8.3333333333333343E-2</v>
      </c>
      <c r="F375" s="32">
        <f t="shared" si="134"/>
        <v>8.3333333333333343E-2</v>
      </c>
      <c r="G375" s="32">
        <f t="shared" si="134"/>
        <v>8.3333333333333343E-2</v>
      </c>
      <c r="H375" s="32">
        <f t="shared" si="134"/>
        <v>8.3333333333333343E-2</v>
      </c>
      <c r="I375" s="32">
        <f t="shared" si="134"/>
        <v>8.3333333333333343E-2</v>
      </c>
      <c r="J375" s="32">
        <f t="shared" si="134"/>
        <v>8.3333333333333343E-2</v>
      </c>
      <c r="K375" s="32">
        <f t="shared" si="134"/>
        <v>8.3333333333333343E-2</v>
      </c>
      <c r="L375" s="32">
        <f t="shared" si="134"/>
        <v>8.3333333333333343E-2</v>
      </c>
      <c r="M375" s="32">
        <f t="shared" si="134"/>
        <v>8.3333333333333343E-2</v>
      </c>
      <c r="N375" s="32">
        <f t="shared" si="134"/>
        <v>8.3333333333333343E-2</v>
      </c>
      <c r="O375" s="32">
        <f t="shared" si="134"/>
        <v>8.3333333333333343E-2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0.21194444444444446</v>
      </c>
      <c r="E378" s="32">
        <f>N373/2+O373+D373+E373+F373/2</f>
        <v>9.9999999999999992E-2</v>
      </c>
      <c r="F378" s="32">
        <f>N374/2+O374+D374+E374+F374/2</f>
        <v>2.1388888888888888E-2</v>
      </c>
      <c r="G378" s="32">
        <f>F372/2+G372+H372</f>
        <v>0.13246527777777778</v>
      </c>
      <c r="H378" s="32">
        <f>F373/2+G373+H373</f>
        <v>6.25E-2</v>
      </c>
      <c r="I378" s="32">
        <f>F374/2+G374+H374</f>
        <v>1.3368055555555555E-2</v>
      </c>
      <c r="J378" s="32">
        <f>I372+J372+K372</f>
        <v>0.15895833333333331</v>
      </c>
      <c r="K378" s="32">
        <f>I373+J373+K373</f>
        <v>7.5000000000000011E-2</v>
      </c>
      <c r="L378" s="32">
        <f>I374+J374+K374</f>
        <v>1.6041666666666666E-2</v>
      </c>
      <c r="M378" s="32">
        <f>L372+M372+N372/2</f>
        <v>0.13246527777777778</v>
      </c>
      <c r="N378" s="32">
        <f>L373+M373+N373/2</f>
        <v>6.25E-2</v>
      </c>
      <c r="O378" s="32">
        <f>L374+M374+N374/2</f>
        <v>1.3368055555555555E-2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15.225854297957172</v>
      </c>
      <c r="E384" s="29">
        <f t="shared" ca="1" si="135"/>
        <v>13.903991964939095</v>
      </c>
      <c r="F384" s="29">
        <f t="shared" ca="1" si="135"/>
        <v>12.345987334548434</v>
      </c>
      <c r="G384" s="29">
        <f t="shared" ca="1" si="135"/>
        <v>10.634444140688988</v>
      </c>
      <c r="H384" s="29">
        <f t="shared" ca="1" si="135"/>
        <v>9.1467746403352148</v>
      </c>
      <c r="I384" s="29">
        <f t="shared" ca="1" si="135"/>
        <v>8.3737216637009997</v>
      </c>
      <c r="J384" s="29">
        <f t="shared" ca="1" si="135"/>
        <v>8.7260779340618608</v>
      </c>
      <c r="K384" s="29">
        <f t="shared" ca="1" si="135"/>
        <v>10.018024857237725</v>
      </c>
      <c r="L384" s="29">
        <f t="shared" ca="1" si="135"/>
        <v>11.682802110014476</v>
      </c>
      <c r="M384" s="29">
        <f t="shared" ca="1" si="135"/>
        <v>13.393122377938401</v>
      </c>
      <c r="N384" s="29">
        <f t="shared" ca="1" si="135"/>
        <v>14.873817591025412</v>
      </c>
      <c r="O384" s="29">
        <f t="shared" ca="1" si="135"/>
        <v>15.619389905143992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0.10577622801412755</v>
      </c>
      <c r="E385" s="29">
        <f t="shared" ca="1" si="136"/>
        <v>9.659305780873774E-2</v>
      </c>
      <c r="F385" s="29">
        <f t="shared" ca="1" si="136"/>
        <v>8.5769372660681381E-2</v>
      </c>
      <c r="G385" s="29">
        <f t="shared" ca="1" si="136"/>
        <v>7.3879032743663073E-2</v>
      </c>
      <c r="H385" s="29">
        <f t="shared" ca="1" si="136"/>
        <v>6.3543975990874052E-2</v>
      </c>
      <c r="I385" s="55">
        <f t="shared" ca="1" si="136"/>
        <v>5.8173464338570138E-2</v>
      </c>
      <c r="J385" s="55">
        <f t="shared" ca="1" si="136"/>
        <v>6.0621334682429827E-2</v>
      </c>
      <c r="K385" s="29">
        <f t="shared" ca="1" si="136"/>
        <v>6.9596678177365007E-2</v>
      </c>
      <c r="L385" s="29">
        <f t="shared" ca="1" si="136"/>
        <v>8.1162128288500821E-2</v>
      </c>
      <c r="M385" s="29">
        <f t="shared" ca="1" si="136"/>
        <v>9.3043972360880869E-2</v>
      </c>
      <c r="N385" s="29">
        <f t="shared" ca="1" si="136"/>
        <v>0.10333057772396599</v>
      </c>
      <c r="O385" s="29">
        <f t="shared" ca="1" si="136"/>
        <v>0.1085101772102036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8.7741457020428282</v>
      </c>
      <c r="E387" s="29">
        <f t="shared" ca="1" si="137"/>
        <v>10.096008035060905</v>
      </c>
      <c r="F387" s="29">
        <f t="shared" ca="1" si="137"/>
        <v>11.654012665451566</v>
      </c>
      <c r="G387" s="29">
        <f t="shared" ca="1" si="137"/>
        <v>13.365555859311012</v>
      </c>
      <c r="H387" s="29">
        <f t="shared" ca="1" si="137"/>
        <v>14.853225359664785</v>
      </c>
      <c r="I387" s="29">
        <f t="shared" ca="1" si="137"/>
        <v>15.626278336299</v>
      </c>
      <c r="J387" s="29">
        <f t="shared" ca="1" si="137"/>
        <v>15.273922065938139</v>
      </c>
      <c r="K387" s="29">
        <f t="shared" ca="1" si="137"/>
        <v>13.981975142762275</v>
      </c>
      <c r="L387" s="29">
        <f t="shared" ca="1" si="137"/>
        <v>12.317197889985524</v>
      </c>
      <c r="M387" s="29">
        <f t="shared" ca="1" si="137"/>
        <v>10.606877622061599</v>
      </c>
      <c r="N387" s="29">
        <f t="shared" ca="1" si="137"/>
        <v>9.1261824089745875</v>
      </c>
      <c r="O387" s="29">
        <f t="shared" ca="1" si="137"/>
        <v>8.3806100948560083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1.0577622801412756E-2</v>
      </c>
      <c r="E391" s="33">
        <f t="shared" ca="1" si="138"/>
        <v>9.6593057808737753E-3</v>
      </c>
      <c r="F391" s="32">
        <f t="shared" ca="1" si="138"/>
        <v>8.5769372660681378E-3</v>
      </c>
      <c r="G391" s="32">
        <f t="shared" ca="1" si="138"/>
        <v>7.3879032743663078E-3</v>
      </c>
      <c r="H391" s="32">
        <f t="shared" ca="1" si="138"/>
        <v>6.3543975990874059E-3</v>
      </c>
      <c r="I391" s="32">
        <f t="shared" ca="1" si="138"/>
        <v>5.8173464338570138E-3</v>
      </c>
      <c r="J391" s="32">
        <f t="shared" ca="1" si="138"/>
        <v>6.0621334682429834E-3</v>
      </c>
      <c r="K391" s="32">
        <f t="shared" ca="1" si="138"/>
        <v>6.959667817736501E-3</v>
      </c>
      <c r="L391" s="32">
        <f t="shared" ca="1" si="138"/>
        <v>8.1162128288500817E-3</v>
      </c>
      <c r="M391" s="32">
        <f t="shared" ca="1" si="138"/>
        <v>9.3043972360880873E-3</v>
      </c>
      <c r="N391" s="32">
        <f t="shared" ca="1" si="138"/>
        <v>1.0333057772396599E-2</v>
      </c>
      <c r="O391" s="32">
        <f t="shared" ca="1" si="138"/>
        <v>1.0851017721020361E-2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9.5198605212714796E-2</v>
      </c>
      <c r="E392" s="32">
        <f t="shared" ca="1" si="139"/>
        <v>8.6933752027863964E-2</v>
      </c>
      <c r="F392" s="32">
        <f t="shared" ca="1" si="139"/>
        <v>7.7192435394613249E-2</v>
      </c>
      <c r="G392" s="32">
        <f t="shared" ca="1" si="139"/>
        <v>6.6491129469296764E-2</v>
      </c>
      <c r="H392" s="32">
        <f t="shared" ca="1" si="139"/>
        <v>5.718957839178665E-2</v>
      </c>
      <c r="I392" s="32">
        <f t="shared" ca="1" si="139"/>
        <v>5.2356117904713124E-2</v>
      </c>
      <c r="J392" s="32">
        <f t="shared" ca="1" si="139"/>
        <v>5.4559201214186843E-2</v>
      </c>
      <c r="K392" s="32">
        <f t="shared" ca="1" si="139"/>
        <v>6.2637010359628514E-2</v>
      </c>
      <c r="L392" s="32">
        <f t="shared" ca="1" si="139"/>
        <v>7.3045915459650737E-2</v>
      </c>
      <c r="M392" s="32">
        <f t="shared" ca="1" si="139"/>
        <v>8.3739575124792784E-2</v>
      </c>
      <c r="N392" s="32">
        <f t="shared" ca="1" si="139"/>
        <v>9.2997519951569393E-2</v>
      </c>
      <c r="O392" s="32">
        <f t="shared" ca="1" si="139"/>
        <v>9.7659159489183245E-2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9.6961542346283586E-3</v>
      </c>
      <c r="E397" s="33">
        <f t="shared" ca="1" si="140"/>
        <v>8.8543636324676274E-3</v>
      </c>
      <c r="F397" s="33">
        <f t="shared" ca="1" si="140"/>
        <v>7.8621924938957928E-3</v>
      </c>
      <c r="G397" s="33">
        <f t="shared" ca="1" si="140"/>
        <v>6.7722446681691157E-3</v>
      </c>
      <c r="H397" s="33">
        <f t="shared" ca="1" si="140"/>
        <v>5.8248644658301218E-3</v>
      </c>
      <c r="I397" s="33">
        <f t="shared" ca="1" si="140"/>
        <v>5.3325675643689291E-3</v>
      </c>
      <c r="J397" s="33">
        <f t="shared" ca="1" si="140"/>
        <v>5.5569556792227351E-3</v>
      </c>
      <c r="K397" s="33">
        <f t="shared" ca="1" si="140"/>
        <v>6.3796954995917927E-3</v>
      </c>
      <c r="L397" s="33">
        <f t="shared" ca="1" si="140"/>
        <v>7.439861759779242E-3</v>
      </c>
      <c r="M397" s="33">
        <f t="shared" ca="1" si="140"/>
        <v>8.5290307997474141E-3</v>
      </c>
      <c r="N397" s="33">
        <f t="shared" ca="1" si="140"/>
        <v>9.471969624696883E-3</v>
      </c>
      <c r="O397" s="33">
        <f t="shared" ca="1" si="140"/>
        <v>9.9467662442686636E-3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9.5198605212714796E-2</v>
      </c>
      <c r="E398" s="33">
        <f t="shared" ca="1" si="141"/>
        <v>8.6933752027863964E-2</v>
      </c>
      <c r="F398" s="33">
        <f t="shared" ca="1" si="141"/>
        <v>7.7192435394613249E-2</v>
      </c>
      <c r="G398" s="33">
        <f t="shared" ca="1" si="141"/>
        <v>6.6491129469296764E-2</v>
      </c>
      <c r="H398" s="33">
        <f t="shared" ca="1" si="141"/>
        <v>5.718957839178665E-2</v>
      </c>
      <c r="I398" s="33">
        <f t="shared" ca="1" si="141"/>
        <v>5.2356117904713124E-2</v>
      </c>
      <c r="J398" s="33">
        <f t="shared" ca="1" si="141"/>
        <v>5.4559201214186843E-2</v>
      </c>
      <c r="K398" s="33">
        <f t="shared" ca="1" si="141"/>
        <v>6.2637010359628514E-2</v>
      </c>
      <c r="L398" s="33">
        <f t="shared" ca="1" si="141"/>
        <v>7.3045915459650737E-2</v>
      </c>
      <c r="M398" s="33">
        <f t="shared" ca="1" si="141"/>
        <v>8.3739575124792784E-2</v>
      </c>
      <c r="N398" s="33">
        <f t="shared" ca="1" si="141"/>
        <v>9.2997519951569393E-2</v>
      </c>
      <c r="O398" s="33">
        <f t="shared" ca="1" si="141"/>
        <v>9.7659159489183245E-2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8.8146856678439627E-4</v>
      </c>
      <c r="E399" s="33">
        <f t="shared" ca="1" si="142"/>
        <v>8.0494214840614794E-4</v>
      </c>
      <c r="F399" s="33">
        <f t="shared" ca="1" si="142"/>
        <v>7.1474477217234485E-4</v>
      </c>
      <c r="G399" s="33">
        <f t="shared" ca="1" si="142"/>
        <v>6.1565860619719232E-4</v>
      </c>
      <c r="H399" s="33">
        <f t="shared" ca="1" si="142"/>
        <v>5.2953313325728379E-4</v>
      </c>
      <c r="I399" s="33">
        <f t="shared" ca="1" si="142"/>
        <v>4.847788694880845E-4</v>
      </c>
      <c r="J399" s="33">
        <f t="shared" ca="1" si="142"/>
        <v>5.0517778902024865E-4</v>
      </c>
      <c r="K399" s="33">
        <f t="shared" ca="1" si="142"/>
        <v>5.7997231814470838E-4</v>
      </c>
      <c r="L399" s="33">
        <f t="shared" ca="1" si="142"/>
        <v>6.7635106907084014E-4</v>
      </c>
      <c r="M399" s="33">
        <f t="shared" ca="1" si="142"/>
        <v>7.7536643634067398E-4</v>
      </c>
      <c r="N399" s="33">
        <f t="shared" ca="1" si="142"/>
        <v>8.6108814769971659E-4</v>
      </c>
      <c r="O399" s="33">
        <f t="shared" ca="1" si="142"/>
        <v>9.0425147675169673E-4</v>
      </c>
    </row>
    <row r="400" spans="1:15" x14ac:dyDescent="0.4">
      <c r="D400" s="32">
        <f t="shared" ref="D400:O400" ca="1" si="143">SUM(D397:D399)</f>
        <v>0.10577622801412755</v>
      </c>
      <c r="E400" s="32">
        <f t="shared" ca="1" si="143"/>
        <v>9.659305780873774E-2</v>
      </c>
      <c r="F400" s="32">
        <f t="shared" ca="1" si="143"/>
        <v>8.5769372660681381E-2</v>
      </c>
      <c r="G400" s="32">
        <f t="shared" ca="1" si="143"/>
        <v>7.3879032743663073E-2</v>
      </c>
      <c r="H400" s="32">
        <f t="shared" ca="1" si="143"/>
        <v>6.3543975990874052E-2</v>
      </c>
      <c r="I400" s="32">
        <f t="shared" ca="1" si="143"/>
        <v>5.8173464338570138E-2</v>
      </c>
      <c r="J400" s="32">
        <f t="shared" ca="1" si="143"/>
        <v>6.0621334682429827E-2</v>
      </c>
      <c r="K400" s="32">
        <f t="shared" ca="1" si="143"/>
        <v>6.9596678177365007E-2</v>
      </c>
      <c r="L400" s="32">
        <f t="shared" ca="1" si="143"/>
        <v>8.1162128288500821E-2</v>
      </c>
      <c r="M400" s="32">
        <f t="shared" ca="1" si="143"/>
        <v>9.3043972360880869E-2</v>
      </c>
      <c r="N400" s="32">
        <f t="shared" ca="1" si="143"/>
        <v>0.10333057772396601</v>
      </c>
      <c r="O400" s="32">
        <f t="shared" ca="1" si="143"/>
        <v>0.1085101772102036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3.7164365170660983E-2</v>
      </c>
      <c r="E403" s="32">
        <f ca="1">N398/2+O398+D398+E398+F398/2</f>
        <v>0.36488649440285337</v>
      </c>
      <c r="F403" s="32">
        <f ca="1">N399/2+O399+D399+E399+F399/2</f>
        <v>3.3785786518782716E-3</v>
      </c>
      <c r="G403" s="32">
        <f ca="1">F397/2+G397+H397</f>
        <v>1.6528205380947132E-2</v>
      </c>
      <c r="H403" s="32">
        <f ca="1">F398/2+G398+H398</f>
        <v>0.16227692555839004</v>
      </c>
      <c r="I403" s="32">
        <f ca="1">F399/2+G399+H399</f>
        <v>1.5025641255406487E-3</v>
      </c>
      <c r="J403" s="32">
        <f ca="1">I397+J397+K397</f>
        <v>1.7269218743183455E-2</v>
      </c>
      <c r="K403" s="32">
        <f ca="1">I398+J398+K398</f>
        <v>0.1695523294785285</v>
      </c>
      <c r="L403" s="32">
        <f ca="1">I399+J399+K399</f>
        <v>1.5699289766530414E-3</v>
      </c>
      <c r="M403" s="32">
        <f ca="1">L397+M397+N397/2</f>
        <v>2.0704877371875097E-2</v>
      </c>
      <c r="N403" s="32">
        <f ca="1">L398+M398+N398/2</f>
        <v>0.20328425056022822</v>
      </c>
      <c r="O403" s="32">
        <f ca="1">L399+M399+N399/2</f>
        <v>1.8822615792613725E-3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14.156847773999999</v>
      </c>
      <c r="C409" s="63" t="s">
        <v>58</v>
      </c>
      <c r="D409" s="32">
        <f t="shared" ref="D409:O409" ca="1" si="144">D18</f>
        <v>0.10361208627125752</v>
      </c>
      <c r="E409" s="32">
        <f t="shared" ca="1" si="144"/>
        <v>8.9800927098511132E-2</v>
      </c>
      <c r="F409" s="32">
        <f t="shared" ca="1" si="144"/>
        <v>7.733946040213259E-2</v>
      </c>
      <c r="G409" s="32">
        <f t="shared" ca="1" si="144"/>
        <v>5.9213923047013874E-2</v>
      </c>
      <c r="H409" s="32">
        <f t="shared" ca="1" si="144"/>
        <v>3.3134292977066528E-2</v>
      </c>
      <c r="I409" s="32">
        <f t="shared" ca="1" si="144"/>
        <v>1.5549216894952254E-2</v>
      </c>
      <c r="J409" s="32">
        <f t="shared" ca="1" si="144"/>
        <v>5.5411887544388333E-3</v>
      </c>
      <c r="K409" s="32">
        <f t="shared" ca="1" si="144"/>
        <v>5.2552555268966161E-3</v>
      </c>
      <c r="L409" s="32">
        <f t="shared" ca="1" si="144"/>
        <v>2.232360681083434E-2</v>
      </c>
      <c r="M409" s="32">
        <f t="shared" ca="1" si="144"/>
        <v>4.8314864159114734E-2</v>
      </c>
      <c r="N409" s="32">
        <f t="shared" ca="1" si="144"/>
        <v>7.8219170676908076E-2</v>
      </c>
      <c r="O409" s="32">
        <f t="shared" ca="1" si="144"/>
        <v>9.7529340714206797E-2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4.8886436510685083E-2</v>
      </c>
      <c r="E410" s="32">
        <f t="shared" ca="1" si="145"/>
        <v>4.2370031134290977E-2</v>
      </c>
      <c r="F410" s="32">
        <f t="shared" ca="1" si="145"/>
        <v>3.6490440032460991E-2</v>
      </c>
      <c r="G410" s="32">
        <f t="shared" ca="1" si="145"/>
        <v>2.7938417165039316E-2</v>
      </c>
      <c r="H410" s="32">
        <f t="shared" ca="1" si="145"/>
        <v>1.563348030372733E-2</v>
      </c>
      <c r="I410" s="32">
        <f t="shared" ca="1" si="145"/>
        <v>7.3364588233064383E-3</v>
      </c>
      <c r="J410" s="32">
        <f t="shared" ca="1" si="145"/>
        <v>2.6144534096959114E-3</v>
      </c>
      <c r="K410" s="32">
        <f t="shared" ca="1" si="145"/>
        <v>2.4795438921137382E-3</v>
      </c>
      <c r="L410" s="32">
        <f t="shared" ca="1" si="145"/>
        <v>1.053276337077374E-2</v>
      </c>
      <c r="M410" s="32">
        <f t="shared" ca="1" si="145"/>
        <v>2.2796004059346408E-2</v>
      </c>
      <c r="N410" s="32">
        <f t="shared" ca="1" si="145"/>
        <v>3.6905506479275117E-2</v>
      </c>
      <c r="O410" s="32">
        <f t="shared" ca="1" si="145"/>
        <v>4.6016464819285001E-2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1.045626558700764E-2</v>
      </c>
      <c r="E411" s="32">
        <f t="shared" ca="1" si="146"/>
        <v>9.0624788815011244E-3</v>
      </c>
      <c r="F411" s="32">
        <f t="shared" ca="1" si="146"/>
        <v>7.8048996736097111E-3</v>
      </c>
      <c r="G411" s="32">
        <f t="shared" ca="1" si="146"/>
        <v>5.9757170047445201E-3</v>
      </c>
      <c r="H411" s="32">
        <f t="shared" ca="1" si="146"/>
        <v>3.3438277316305675E-3</v>
      </c>
      <c r="I411" s="32">
        <f t="shared" ca="1" si="146"/>
        <v>1.5691870260960991E-3</v>
      </c>
      <c r="J411" s="32">
        <f t="shared" ca="1" si="146"/>
        <v>5.5920253485162552E-4</v>
      </c>
      <c r="K411" s="32">
        <f t="shared" ca="1" si="146"/>
        <v>5.3034688803543838E-4</v>
      </c>
      <c r="L411" s="32">
        <f t="shared" ca="1" si="146"/>
        <v>2.2528410543043833E-3</v>
      </c>
      <c r="M411" s="32">
        <f t="shared" ca="1" si="146"/>
        <v>4.875811979360203E-3</v>
      </c>
      <c r="N411" s="32">
        <f t="shared" ca="1" si="146"/>
        <v>7.893677774733843E-3</v>
      </c>
      <c r="O411" s="32">
        <f t="shared" ca="1" si="146"/>
        <v>9.8424105307915125E-3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0.36872166962349578</v>
      </c>
      <c r="E413" s="32">
        <f t="shared" ca="1" si="148"/>
        <v>0.1739709057201291</v>
      </c>
      <c r="F413" s="32">
        <f t="shared" ca="1" si="148"/>
        <v>3.7210443723472056E-2</v>
      </c>
      <c r="G413" s="32">
        <f t="shared" ca="1" si="148"/>
        <v>0.1310179462251467</v>
      </c>
      <c r="H413" s="32">
        <f t="shared" ca="1" si="148"/>
        <v>6.1817117484997144E-2</v>
      </c>
      <c r="I413" s="32">
        <f t="shared" ca="1" si="148"/>
        <v>1.3221994573179944E-2</v>
      </c>
      <c r="J413" s="32">
        <f t="shared" ca="1" si="148"/>
        <v>2.6345661176287706E-2</v>
      </c>
      <c r="K413" s="32">
        <f t="shared" ca="1" si="148"/>
        <v>1.2430456125116087E-2</v>
      </c>
      <c r="L413" s="32">
        <f t="shared" ca="1" si="148"/>
        <v>2.6587364489831628E-3</v>
      </c>
      <c r="M413" s="32">
        <f t="shared" ca="1" si="148"/>
        <v>0.10974805630840312</v>
      </c>
      <c r="N413" s="32">
        <f t="shared" ca="1" si="148"/>
        <v>5.1781520669757705E-2</v>
      </c>
      <c r="O413" s="32">
        <f t="shared" ca="1" si="148"/>
        <v>1.1075491921031508E-2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1.7613057164331063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5.6705202312138728E-2</v>
      </c>
      <c r="I415" s="32">
        <f t="shared" ca="1" si="149"/>
        <v>0.2031936416184971</v>
      </c>
      <c r="J415" s="32">
        <f t="shared" ca="1" si="149"/>
        <v>0.40166184971098257</v>
      </c>
      <c r="K415" s="32">
        <f t="shared" ca="1" si="149"/>
        <v>0.10395953757225433</v>
      </c>
      <c r="L415" s="32">
        <f t="shared" ca="1" si="149"/>
        <v>5.1979768786127166E-2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6.9364161849710957E-3</v>
      </c>
      <c r="I416" s="32">
        <f t="shared" ca="1" si="150"/>
        <v>2.4855491329479763E-2</v>
      </c>
      <c r="J416" s="32">
        <f t="shared" ca="1" si="150"/>
        <v>4.9132947976878595E-2</v>
      </c>
      <c r="K416" s="32">
        <f t="shared" ca="1" si="150"/>
        <v>1.2716763005780344E-2</v>
      </c>
      <c r="L416" s="32">
        <f t="shared" ca="1" si="150"/>
        <v>6.358381502890172E-3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5.7225433526011567E-3</v>
      </c>
      <c r="I417" s="32">
        <f t="shared" ca="1" si="151"/>
        <v>2.0505780346820813E-2</v>
      </c>
      <c r="J417" s="32">
        <f t="shared" ca="1" si="151"/>
        <v>4.0534682080924853E-2</v>
      </c>
      <c r="K417" s="32">
        <f t="shared" ca="1" si="151"/>
        <v>1.0491329479768788E-2</v>
      </c>
      <c r="L417" s="32">
        <f t="shared" ca="1" si="151"/>
        <v>5.2456647398843939E-3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5.6705202312138728E-2</v>
      </c>
      <c r="H419" s="32">
        <f t="shared" ca="1" si="153"/>
        <v>6.9364161849710957E-3</v>
      </c>
      <c r="I419" s="32">
        <f t="shared" ca="1" si="153"/>
        <v>5.7225433526011567E-3</v>
      </c>
      <c r="J419" s="32">
        <f t="shared" ca="1" si="153"/>
        <v>0.70881502890173398</v>
      </c>
      <c r="K419" s="32">
        <f t="shared" ca="1" si="153"/>
        <v>8.6705202312138699E-2</v>
      </c>
      <c r="L419" s="32">
        <f t="shared" ca="1" si="153"/>
        <v>7.153179190751445E-2</v>
      </c>
      <c r="M419" s="32">
        <f t="shared" ca="1" si="153"/>
        <v>5.1979768786127166E-2</v>
      </c>
      <c r="N419" s="32">
        <f t="shared" ca="1" si="153"/>
        <v>6.358381502890172E-3</v>
      </c>
      <c r="O419" s="32">
        <f t="shared" ca="1" si="153"/>
        <v>5.2456647398843939E-3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7.0784238869999996</v>
      </c>
      <c r="C421" s="67"/>
      <c r="D421" s="32">
        <f t="shared" ref="D421:O421" ca="1" si="154">D69</f>
        <v>6.0580007385133069E-2</v>
      </c>
      <c r="E421" s="32">
        <f t="shared" ca="1" si="154"/>
        <v>5.8508333509221105E-2</v>
      </c>
      <c r="F421" s="32">
        <f t="shared" ca="1" si="154"/>
        <v>5.6639113504764332E-2</v>
      </c>
      <c r="G421" s="32">
        <f t="shared" ca="1" si="154"/>
        <v>5.3920282901496516E-2</v>
      </c>
      <c r="H421" s="32">
        <f t="shared" ca="1" si="154"/>
        <v>5.0008338391004416E-2</v>
      </c>
      <c r="I421" s="32">
        <f t="shared" ca="1" si="154"/>
        <v>4.7370576978687275E-2</v>
      </c>
      <c r="J421" s="32">
        <f t="shared" ca="1" si="154"/>
        <v>4.5869372757610265E-2</v>
      </c>
      <c r="K421" s="32">
        <f t="shared" ca="1" si="154"/>
        <v>4.5826482773478935E-2</v>
      </c>
      <c r="L421" s="32">
        <f t="shared" ca="1" si="154"/>
        <v>4.8386735466069593E-2</v>
      </c>
      <c r="M421" s="32">
        <f t="shared" ca="1" si="154"/>
        <v>5.2285424068311645E-2</v>
      </c>
      <c r="N421" s="32">
        <f t="shared" ca="1" si="154"/>
        <v>5.6771070045980657E-2</v>
      </c>
      <c r="O421" s="32">
        <f t="shared" ca="1" si="154"/>
        <v>5.9667595551575463E-2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2.8582965476602766E-2</v>
      </c>
      <c r="E422" s="32">
        <f t="shared" ca="1" si="155"/>
        <v>2.7605504670143648E-2</v>
      </c>
      <c r="F422" s="32">
        <f t="shared" ca="1" si="155"/>
        <v>2.6723566004869151E-2</v>
      </c>
      <c r="G422" s="32">
        <f t="shared" ca="1" si="155"/>
        <v>2.5440762574755898E-2</v>
      </c>
      <c r="H422" s="32">
        <f t="shared" ca="1" si="155"/>
        <v>2.3595022045559102E-2</v>
      </c>
      <c r="I422" s="32">
        <f t="shared" ca="1" si="155"/>
        <v>2.2350468823495968E-2</v>
      </c>
      <c r="J422" s="32">
        <f t="shared" ca="1" si="155"/>
        <v>2.1642168011454389E-2</v>
      </c>
      <c r="K422" s="32">
        <f t="shared" ca="1" si="155"/>
        <v>2.1621931583817065E-2</v>
      </c>
      <c r="L422" s="32">
        <f t="shared" ca="1" si="155"/>
        <v>2.2829914505616066E-2</v>
      </c>
      <c r="M422" s="32">
        <f t="shared" ca="1" si="155"/>
        <v>2.4669400608901961E-2</v>
      </c>
      <c r="N422" s="32">
        <f t="shared" ca="1" si="155"/>
        <v>2.6785825971891268E-2</v>
      </c>
      <c r="O422" s="32">
        <f t="shared" ca="1" si="155"/>
        <v>2.8152469722892755E-2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6.1135787269400339E-3</v>
      </c>
      <c r="E423" s="32">
        <f t="shared" ca="1" si="156"/>
        <v>5.9045107211140573E-3</v>
      </c>
      <c r="F423" s="32">
        <f t="shared" ca="1" si="156"/>
        <v>5.7158738399303464E-3</v>
      </c>
      <c r="G423" s="32">
        <f t="shared" ca="1" si="156"/>
        <v>5.4414964396005665E-3</v>
      </c>
      <c r="H423" s="32">
        <f t="shared" ca="1" si="156"/>
        <v>5.0467130486334735E-3</v>
      </c>
      <c r="I423" s="32">
        <f t="shared" ca="1" si="156"/>
        <v>4.7805169428033036E-3</v>
      </c>
      <c r="J423" s="32">
        <f t="shared" ca="1" si="156"/>
        <v>4.6290192691166325E-3</v>
      </c>
      <c r="K423" s="32">
        <f t="shared" ca="1" si="156"/>
        <v>4.6246909220942047E-3</v>
      </c>
      <c r="L423" s="32">
        <f t="shared" ca="1" si="156"/>
        <v>4.8830650470345471E-3</v>
      </c>
      <c r="M423" s="32">
        <f t="shared" ca="1" si="156"/>
        <v>5.2765106857929189E-3</v>
      </c>
      <c r="N423" s="32">
        <f t="shared" ca="1" si="156"/>
        <v>5.7291905550989654E-3</v>
      </c>
      <c r="O423" s="32">
        <f t="shared" ca="1" si="156"/>
        <v>6.0215004685076155E-3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0.2354610282213021</v>
      </c>
      <c r="E425" s="32">
        <f t="shared" ca="1" si="158"/>
        <v>0.11109563585801938</v>
      </c>
      <c r="F425" s="32">
        <f t="shared" ca="1" si="158"/>
        <v>2.3762122114076363E-2</v>
      </c>
      <c r="G425" s="32">
        <f t="shared" ca="1" si="158"/>
        <v>0.13224817804488309</v>
      </c>
      <c r="H425" s="32">
        <f t="shared" ca="1" si="158"/>
        <v>6.2397567622749575E-2</v>
      </c>
      <c r="I425" s="32">
        <f t="shared" ca="1" si="158"/>
        <v>1.3346146408199214E-2</v>
      </c>
      <c r="J425" s="32">
        <f t="shared" ca="1" si="158"/>
        <v>0.13906643250977646</v>
      </c>
      <c r="K425" s="32">
        <f t="shared" ca="1" si="158"/>
        <v>6.5614568418767422E-2</v>
      </c>
      <c r="L425" s="32">
        <f t="shared" ca="1" si="158"/>
        <v>1.403422713401414E-2</v>
      </c>
      <c r="M425" s="32">
        <f t="shared" ca="1" si="158"/>
        <v>0.12905769455737157</v>
      </c>
      <c r="N425" s="32">
        <f t="shared" ca="1" si="158"/>
        <v>6.0892228100463658E-2</v>
      </c>
      <c r="O425" s="32">
        <f t="shared" ca="1" si="158"/>
        <v>1.3024171010376949E-2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5.6627391096000004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6.7952869315199997</v>
      </c>
      <c r="C433" s="67"/>
      <c r="D433" s="32">
        <f t="shared" ref="D433:O433" ca="1" si="164">D119</f>
        <v>1.9216014755899839E-2</v>
      </c>
      <c r="E433" s="32">
        <f t="shared" ca="1" si="164"/>
        <v>1.7547738835254026E-2</v>
      </c>
      <c r="F433" s="32">
        <f t="shared" ca="1" si="164"/>
        <v>1.5581436033357116E-2</v>
      </c>
      <c r="G433" s="32">
        <f t="shared" ca="1" si="164"/>
        <v>1.3421357615098793E-2</v>
      </c>
      <c r="H433" s="32">
        <f t="shared" ca="1" si="164"/>
        <v>1.1543822305008788E-2</v>
      </c>
      <c r="I433" s="32">
        <f t="shared" ca="1" si="164"/>
        <v>1.0568179354840241E-2</v>
      </c>
      <c r="J433" s="32">
        <f t="shared" ca="1" si="164"/>
        <v>1.101287580064142E-2</v>
      </c>
      <c r="K433" s="32">
        <f t="shared" ca="1" si="164"/>
        <v>1.2643396535554643E-2</v>
      </c>
      <c r="L433" s="32">
        <f t="shared" ca="1" si="164"/>
        <v>1.4744453305744315E-2</v>
      </c>
      <c r="M433" s="32">
        <f t="shared" ca="1" si="164"/>
        <v>1.6902988312226693E-2</v>
      </c>
      <c r="N433" s="32">
        <f t="shared" ca="1" si="164"/>
        <v>1.8771721619853823E-2</v>
      </c>
      <c r="O433" s="32">
        <f t="shared" ca="1" si="164"/>
        <v>1.9712682193186989E-2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8.4620982411302045E-2</v>
      </c>
      <c r="E434" s="32">
        <f t="shared" ca="1" si="165"/>
        <v>7.7274446246990203E-2</v>
      </c>
      <c r="F434" s="32">
        <f t="shared" ca="1" si="165"/>
        <v>6.8615498128545102E-2</v>
      </c>
      <c r="G434" s="32">
        <f t="shared" ca="1" si="165"/>
        <v>5.9103226194930462E-2</v>
      </c>
      <c r="H434" s="32">
        <f t="shared" ca="1" si="165"/>
        <v>5.0835180792699247E-2</v>
      </c>
      <c r="I434" s="32">
        <f t="shared" ca="1" si="165"/>
        <v>4.6538771470856111E-2</v>
      </c>
      <c r="J434" s="32">
        <f t="shared" ca="1" si="165"/>
        <v>4.8497067745943867E-2</v>
      </c>
      <c r="K434" s="32">
        <f t="shared" ca="1" si="165"/>
        <v>5.5677342541892008E-2</v>
      </c>
      <c r="L434" s="32">
        <f t="shared" ca="1" si="165"/>
        <v>6.4929702630800654E-2</v>
      </c>
      <c r="M434" s="32">
        <f t="shared" ca="1" si="165"/>
        <v>7.4435177888704698E-2</v>
      </c>
      <c r="N434" s="32">
        <f t="shared" ca="1" si="165"/>
        <v>8.2664462179172796E-2</v>
      </c>
      <c r="O434" s="32">
        <f t="shared" ca="1" si="165"/>
        <v>8.6808141768162886E-2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1.9392308469256719E-3</v>
      </c>
      <c r="E435" s="32">
        <f t="shared" ca="1" si="166"/>
        <v>1.7708727264935257E-3</v>
      </c>
      <c r="F435" s="32">
        <f t="shared" ca="1" si="166"/>
        <v>1.5724384987791588E-3</v>
      </c>
      <c r="G435" s="32">
        <f t="shared" ca="1" si="166"/>
        <v>1.3544489336338233E-3</v>
      </c>
      <c r="H435" s="32">
        <f t="shared" ca="1" si="166"/>
        <v>1.1649728931660244E-3</v>
      </c>
      <c r="I435" s="32">
        <f t="shared" ca="1" si="166"/>
        <v>1.066513512873786E-3</v>
      </c>
      <c r="J435" s="32">
        <f t="shared" ca="1" si="166"/>
        <v>1.1113911358445472E-3</v>
      </c>
      <c r="K435" s="32">
        <f t="shared" ca="1" si="166"/>
        <v>1.2759390999183585E-3</v>
      </c>
      <c r="L435" s="32">
        <f t="shared" ca="1" si="166"/>
        <v>1.4879723519558485E-3</v>
      </c>
      <c r="M435" s="32">
        <f t="shared" ca="1" si="166"/>
        <v>1.7058061599494829E-3</v>
      </c>
      <c r="N435" s="32">
        <f t="shared" ca="1" si="166"/>
        <v>1.8943939249393767E-3</v>
      </c>
      <c r="O435" s="32">
        <f t="shared" ca="1" si="166"/>
        <v>1.9893532488537329E-3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7.3653014610946324E-2</v>
      </c>
      <c r="E437" s="32">
        <f t="shared" ca="1" si="168"/>
        <v>0.32434355058031406</v>
      </c>
      <c r="F437" s="32">
        <f t="shared" ca="1" si="168"/>
        <v>7.4328730341321984E-3</v>
      </c>
      <c r="G437" s="32">
        <f t="shared" ca="1" si="168"/>
        <v>3.2755897936786141E-2</v>
      </c>
      <c r="H437" s="32">
        <f t="shared" ca="1" si="168"/>
        <v>0.14424615605190227</v>
      </c>
      <c r="I437" s="32">
        <f t="shared" ca="1" si="168"/>
        <v>3.3056410761894274E-3</v>
      </c>
      <c r="J437" s="32">
        <f t="shared" ca="1" si="168"/>
        <v>3.4224451691036301E-2</v>
      </c>
      <c r="K437" s="32">
        <f t="shared" ca="1" si="168"/>
        <v>0.15071318175869197</v>
      </c>
      <c r="L437" s="32">
        <f t="shared" ca="1" si="168"/>
        <v>3.4538437486366915E-3</v>
      </c>
      <c r="M437" s="32">
        <f t="shared" ca="1" si="168"/>
        <v>4.1033302427897919E-2</v>
      </c>
      <c r="N437" s="32">
        <f t="shared" ca="1" si="168"/>
        <v>0.18069711160909174</v>
      </c>
      <c r="O437" s="32">
        <f t="shared" ca="1" si="168"/>
        <v>4.14097547437502E-3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5.0964651986399998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5.2542007867694279E-2</v>
      </c>
      <c r="I439" s="32">
        <f t="shared" ca="1" si="169"/>
        <v>5.8238780507386005E-2</v>
      </c>
      <c r="J439" s="32">
        <f t="shared" ca="1" si="169"/>
        <v>6.5956988599871536E-2</v>
      </c>
      <c r="K439" s="32">
        <f t="shared" ca="1" si="169"/>
        <v>5.4379676461143216E-2</v>
      </c>
      <c r="L439" s="32">
        <f t="shared" ca="1" si="169"/>
        <v>5.2358241008349383E-2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2.4790462427745668E-2</v>
      </c>
      <c r="I440" s="32">
        <f t="shared" ca="1" si="170"/>
        <v>2.7478323699421971E-2</v>
      </c>
      <c r="J440" s="32">
        <f t="shared" ca="1" si="170"/>
        <v>3.1119942196531795E-2</v>
      </c>
      <c r="K440" s="32">
        <f t="shared" ca="1" si="170"/>
        <v>2.5657514450867055E-2</v>
      </c>
      <c r="L440" s="32">
        <f t="shared" ca="1" si="170"/>
        <v>2.4703757225433529E-2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5.3024044637122666E-3</v>
      </c>
      <c r="I441" s="32">
        <f t="shared" ca="1" si="171"/>
        <v>5.8773081245985879E-3</v>
      </c>
      <c r="J441" s="32">
        <f t="shared" ca="1" si="171"/>
        <v>6.656209858702633E-3</v>
      </c>
      <c r="K441" s="32">
        <f t="shared" ca="1" si="171"/>
        <v>5.4878572575465644E-3</v>
      </c>
      <c r="L441" s="32">
        <f t="shared" ca="1" si="171"/>
        <v>5.283859184328837E-3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0.1280472162010276</v>
      </c>
      <c r="H443" s="32">
        <f t="shared" ca="1" si="173"/>
        <v>6.0415462427745675E-2</v>
      </c>
      <c r="I443" s="32">
        <f t="shared" ca="1" si="173"/>
        <v>1.2922196130378932E-2</v>
      </c>
      <c r="J443" s="32">
        <f t="shared" ca="1" si="173"/>
        <v>0.17857544556840077</v>
      </c>
      <c r="K443" s="32">
        <f t="shared" ca="1" si="173"/>
        <v>8.4255780346820824E-2</v>
      </c>
      <c r="L443" s="32">
        <f t="shared" ca="1" si="173"/>
        <v>1.8021375240847785E-2</v>
      </c>
      <c r="M443" s="32">
        <f t="shared" ca="1" si="173"/>
        <v>0.1278634493416827</v>
      </c>
      <c r="N443" s="32">
        <f t="shared" ca="1" si="173"/>
        <v>6.0328757225433537E-2</v>
      </c>
      <c r="O443" s="32">
        <f t="shared" ca="1" si="173"/>
        <v>1.2903650850995502E-2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16.076322478806894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9.1424773497600036</v>
      </c>
      <c r="C452" s="67"/>
      <c r="D452" s="32">
        <f t="shared" ref="D452:O452" ca="1" si="179">D195</f>
        <v>0.11841381288143718</v>
      </c>
      <c r="E452" s="32">
        <f t="shared" ca="1" si="179"/>
        <v>0.10262963096972701</v>
      </c>
      <c r="F452" s="32">
        <f t="shared" ca="1" si="179"/>
        <v>8.83879547452944E-2</v>
      </c>
      <c r="G452" s="32">
        <f t="shared" ca="1" si="179"/>
        <v>6.7673054910872998E-2</v>
      </c>
      <c r="H452" s="32">
        <f t="shared" ca="1" si="179"/>
        <v>3.7867763402361754E-2</v>
      </c>
      <c r="I452" s="32">
        <f t="shared" ca="1" si="179"/>
        <v>1.7770533594231148E-2</v>
      </c>
      <c r="J452" s="32">
        <f t="shared" ca="1" si="179"/>
        <v>6.3327871479300956E-3</v>
      </c>
      <c r="K452" s="32">
        <f t="shared" ca="1" si="179"/>
        <v>6.0060063164532763E-3</v>
      </c>
      <c r="L452" s="32">
        <f t="shared" ca="1" si="179"/>
        <v>2.5512693498096393E-2</v>
      </c>
      <c r="M452" s="32">
        <f t="shared" ca="1" si="179"/>
        <v>5.5216987610416844E-2</v>
      </c>
      <c r="N452" s="32">
        <f t="shared" ca="1" si="179"/>
        <v>8.9393337916466378E-2</v>
      </c>
      <c r="O452" s="32">
        <f t="shared" ca="1" si="179"/>
        <v>0.11146210367337922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3.2590957673790041E-2</v>
      </c>
      <c r="E453" s="32">
        <f t="shared" ca="1" si="180"/>
        <v>2.8246687422860638E-2</v>
      </c>
      <c r="F453" s="32">
        <f t="shared" ca="1" si="180"/>
        <v>2.4326960021640653E-2</v>
      </c>
      <c r="G453" s="32">
        <f t="shared" ca="1" si="180"/>
        <v>1.8625611443359537E-2</v>
      </c>
      <c r="H453" s="32">
        <f t="shared" ca="1" si="180"/>
        <v>1.0422320202484884E-2</v>
      </c>
      <c r="I453" s="32">
        <f t="shared" ca="1" si="180"/>
        <v>4.8909725488709569E-3</v>
      </c>
      <c r="J453" s="32">
        <f t="shared" ca="1" si="180"/>
        <v>1.7429689397972735E-3</v>
      </c>
      <c r="K453" s="32">
        <f t="shared" ca="1" si="180"/>
        <v>1.6530292614091581E-3</v>
      </c>
      <c r="L453" s="32">
        <f t="shared" ca="1" si="180"/>
        <v>7.021842247182491E-3</v>
      </c>
      <c r="M453" s="32">
        <f t="shared" ca="1" si="180"/>
        <v>1.5197336039564266E-2</v>
      </c>
      <c r="N453" s="32">
        <f t="shared" ca="1" si="180"/>
        <v>2.46036709861834E-2</v>
      </c>
      <c r="O453" s="32">
        <f t="shared" ca="1" si="180"/>
        <v>3.0677643212856657E-2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1.1950017813723018E-2</v>
      </c>
      <c r="E454" s="32">
        <f t="shared" ca="1" si="181"/>
        <v>1.0357118721715569E-2</v>
      </c>
      <c r="F454" s="32">
        <f t="shared" ca="1" si="181"/>
        <v>8.9198853412682418E-3</v>
      </c>
      <c r="G454" s="32">
        <f t="shared" ca="1" si="181"/>
        <v>6.8293908625651654E-3</v>
      </c>
      <c r="H454" s="32">
        <f t="shared" ca="1" si="181"/>
        <v>3.8215174075777922E-3</v>
      </c>
      <c r="I454" s="32">
        <f t="shared" ca="1" si="181"/>
        <v>1.7933566012526849E-3</v>
      </c>
      <c r="J454" s="32">
        <f t="shared" ca="1" si="181"/>
        <v>6.3908861125900045E-4</v>
      </c>
      <c r="K454" s="32">
        <f t="shared" ca="1" si="181"/>
        <v>6.0611072918335821E-4</v>
      </c>
      <c r="L454" s="32">
        <f t="shared" ca="1" si="181"/>
        <v>2.5746754906335809E-3</v>
      </c>
      <c r="M454" s="32">
        <f t="shared" ca="1" si="181"/>
        <v>5.5723565478402329E-3</v>
      </c>
      <c r="N454" s="32">
        <f t="shared" ca="1" si="181"/>
        <v>9.0213460282672492E-3</v>
      </c>
      <c r="O454" s="32">
        <f t="shared" ca="1" si="181"/>
        <v>1.1248469178047445E-2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0.42139619385542376</v>
      </c>
      <c r="E456" s="32">
        <f t="shared" ca="1" si="183"/>
        <v>0.11598060381341936</v>
      </c>
      <c r="F456" s="32">
        <f t="shared" ca="1" si="183"/>
        <v>4.2526221398253773E-2</v>
      </c>
      <c r="G456" s="32">
        <f t="shared" ca="1" si="183"/>
        <v>0.14973479568588194</v>
      </c>
      <c r="H456" s="32">
        <f t="shared" ca="1" si="183"/>
        <v>4.1211411656664747E-2</v>
      </c>
      <c r="I456" s="32">
        <f t="shared" ca="1" si="183"/>
        <v>1.5110850940777078E-2</v>
      </c>
      <c r="J456" s="32">
        <f t="shared" ca="1" si="183"/>
        <v>3.0109327058614521E-2</v>
      </c>
      <c r="K456" s="32">
        <f t="shared" ca="1" si="183"/>
        <v>8.2869707500773885E-3</v>
      </c>
      <c r="L456" s="32">
        <f t="shared" ca="1" si="183"/>
        <v>3.0385559416950436E-3</v>
      </c>
      <c r="M456" s="32">
        <f t="shared" ca="1" si="183"/>
        <v>0.12542635006674643</v>
      </c>
      <c r="N456" s="32">
        <f t="shared" ca="1" si="183"/>
        <v>3.4521013779838461E-2</v>
      </c>
      <c r="O456" s="32">
        <f t="shared" ca="1" si="183"/>
        <v>1.2657705052607438E-2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4.3023422822400015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5.6445086705202312E-2</v>
      </c>
      <c r="I458" s="32">
        <f t="shared" ca="1" si="184"/>
        <v>0.20226156069364162</v>
      </c>
      <c r="J458" s="32">
        <f t="shared" ca="1" si="184"/>
        <v>0.39981936416184966</v>
      </c>
      <c r="K458" s="32">
        <f t="shared" ca="1" si="184"/>
        <v>0.10348265895953757</v>
      </c>
      <c r="L458" s="32">
        <f t="shared" ca="1" si="184"/>
        <v>5.1741329479768783E-2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6.9364161849710957E-3</v>
      </c>
      <c r="I459" s="32">
        <f t="shared" ca="1" si="185"/>
        <v>2.4855491329479763E-2</v>
      </c>
      <c r="J459" s="32">
        <f t="shared" ca="1" si="185"/>
        <v>4.9132947976878595E-2</v>
      </c>
      <c r="K459" s="32">
        <f t="shared" ca="1" si="185"/>
        <v>1.2716763005780344E-2</v>
      </c>
      <c r="L459" s="32">
        <f t="shared" ca="1" si="185"/>
        <v>6.358381502890172E-3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5.9826589595375719E-3</v>
      </c>
      <c r="I460" s="32">
        <f t="shared" ca="1" si="186"/>
        <v>2.1437861271676299E-2</v>
      </c>
      <c r="J460" s="32">
        <f t="shared" ca="1" si="186"/>
        <v>4.2377167630057798E-2</v>
      </c>
      <c r="K460" s="32">
        <f t="shared" ca="1" si="186"/>
        <v>1.0968208092485549E-2</v>
      </c>
      <c r="L460" s="32">
        <f t="shared" ca="1" si="186"/>
        <v>5.4841040462427744E-3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5.6445086705202312E-2</v>
      </c>
      <c r="H462" s="32">
        <f t="shared" ca="1" si="188"/>
        <v>6.9364161849710957E-3</v>
      </c>
      <c r="I462" s="32">
        <f t="shared" ca="1" si="188"/>
        <v>5.9826589595375719E-3</v>
      </c>
      <c r="J462" s="32">
        <f t="shared" ca="1" si="188"/>
        <v>0.70556358381502882</v>
      </c>
      <c r="K462" s="32">
        <f t="shared" ca="1" si="188"/>
        <v>8.6705202312138699E-2</v>
      </c>
      <c r="L462" s="32">
        <f t="shared" ca="1" si="188"/>
        <v>7.4783236994219654E-2</v>
      </c>
      <c r="M462" s="32">
        <f t="shared" ca="1" si="188"/>
        <v>5.1741329479768783E-2</v>
      </c>
      <c r="N462" s="32">
        <f t="shared" ca="1" si="188"/>
        <v>6.358381502890172E-3</v>
      </c>
      <c r="O462" s="32">
        <f t="shared" ca="1" si="188"/>
        <v>5.4841040462427744E-3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1.5058197987840003</v>
      </c>
      <c r="C464" s="67"/>
      <c r="D464" s="32">
        <f t="shared" ref="D464:O464" ca="1" si="189">D246</f>
        <v>6.2195044957634733E-2</v>
      </c>
      <c r="E464" s="32">
        <f t="shared" ca="1" si="189"/>
        <v>6.0715277903411906E-2</v>
      </c>
      <c r="F464" s="32">
        <f t="shared" ca="1" si="189"/>
        <v>5.9380120757371355E-2</v>
      </c>
      <c r="G464" s="32">
        <f t="shared" ca="1" si="189"/>
        <v>5.7438098897894335E-2</v>
      </c>
      <c r="H464" s="32">
        <f t="shared" ca="1" si="189"/>
        <v>5.4643852818971411E-2</v>
      </c>
      <c r="I464" s="32">
        <f t="shared" ca="1" si="189"/>
        <v>5.2759737524459172E-2</v>
      </c>
      <c r="J464" s="32">
        <f t="shared" ca="1" si="189"/>
        <v>5.1687448795118447E-2</v>
      </c>
      <c r="K464" s="32">
        <f t="shared" ca="1" si="189"/>
        <v>5.1656813092167499E-2</v>
      </c>
      <c r="L464" s="32">
        <f t="shared" ca="1" si="189"/>
        <v>5.3485565015446532E-2</v>
      </c>
      <c r="M464" s="32">
        <f t="shared" ca="1" si="189"/>
        <v>5.6270342588476581E-2</v>
      </c>
      <c r="N464" s="32">
        <f t="shared" ca="1" si="189"/>
        <v>5.9474375429668727E-2</v>
      </c>
      <c r="O464" s="32">
        <f t="shared" ca="1" si="189"/>
        <v>6.1543322219379297E-2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2.2823869709223756E-2</v>
      </c>
      <c r="E465" s="32">
        <f t="shared" ca="1" si="190"/>
        <v>2.2280835927857581E-2</v>
      </c>
      <c r="F465" s="32">
        <f t="shared" ca="1" si="190"/>
        <v>2.1790870002705083E-2</v>
      </c>
      <c r="G465" s="32">
        <f t="shared" ca="1" si="190"/>
        <v>2.1078201430419941E-2</v>
      </c>
      <c r="H465" s="32">
        <f t="shared" ca="1" si="190"/>
        <v>2.0052790025310609E-2</v>
      </c>
      <c r="I465" s="32">
        <f t="shared" ca="1" si="190"/>
        <v>1.9361371568608871E-2</v>
      </c>
      <c r="J465" s="32">
        <f t="shared" ca="1" si="190"/>
        <v>1.8967871117474659E-2</v>
      </c>
      <c r="K465" s="32">
        <f t="shared" ca="1" si="190"/>
        <v>1.8956628657676146E-2</v>
      </c>
      <c r="L465" s="32">
        <f t="shared" ca="1" si="190"/>
        <v>1.9627730280897811E-2</v>
      </c>
      <c r="M465" s="32">
        <f t="shared" ca="1" si="190"/>
        <v>2.0649667004945534E-2</v>
      </c>
      <c r="N465" s="32">
        <f t="shared" ca="1" si="190"/>
        <v>2.1825458873272925E-2</v>
      </c>
      <c r="O465" s="32">
        <f t="shared" ca="1" si="190"/>
        <v>2.2584705401607084E-2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6.2765641700365336E-3</v>
      </c>
      <c r="E466" s="32">
        <f t="shared" ca="1" si="191"/>
        <v>6.1272298801608354E-3</v>
      </c>
      <c r="F466" s="32">
        <f t="shared" ca="1" si="191"/>
        <v>5.9924892507438989E-3</v>
      </c>
      <c r="G466" s="32">
        <f t="shared" ca="1" si="191"/>
        <v>5.7965053933654838E-3</v>
      </c>
      <c r="H466" s="32">
        <f t="shared" ca="1" si="191"/>
        <v>5.5145172569604183E-3</v>
      </c>
      <c r="I466" s="32">
        <f t="shared" ca="1" si="191"/>
        <v>5.3243771813674401E-3</v>
      </c>
      <c r="J466" s="32">
        <f t="shared" ca="1" si="191"/>
        <v>5.2161645573055313E-3</v>
      </c>
      <c r="K466" s="32">
        <f t="shared" ca="1" si="191"/>
        <v>5.2130728808609406E-3</v>
      </c>
      <c r="L466" s="32">
        <f t="shared" ca="1" si="191"/>
        <v>5.3976258272468982E-3</v>
      </c>
      <c r="M466" s="32">
        <f t="shared" ca="1" si="191"/>
        <v>5.6786584263600224E-3</v>
      </c>
      <c r="N466" s="32">
        <f t="shared" ca="1" si="191"/>
        <v>6.0020011901500562E-3</v>
      </c>
      <c r="O466" s="32">
        <f t="shared" ca="1" si="191"/>
        <v>6.2107939854419477E-3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0.24388089317394598</v>
      </c>
      <c r="E468" s="32">
        <f t="shared" ca="1" si="193"/>
        <v>8.949757547667743E-2</v>
      </c>
      <c r="F468" s="32">
        <f t="shared" ca="1" si="193"/>
        <v>2.4611833256086294E-2</v>
      </c>
      <c r="G468" s="32">
        <f t="shared" ca="1" si="193"/>
        <v>0.14177201209555143</v>
      </c>
      <c r="H468" s="32">
        <f t="shared" ca="1" si="193"/>
        <v>5.2026426457083087E-2</v>
      </c>
      <c r="I468" s="32">
        <f t="shared" ca="1" si="193"/>
        <v>1.4307267275697852E-2</v>
      </c>
      <c r="J468" s="32">
        <f t="shared" ca="1" si="193"/>
        <v>0.1561039994117451</v>
      </c>
      <c r="K468" s="32">
        <f t="shared" ca="1" si="193"/>
        <v>5.7285871343759676E-2</v>
      </c>
      <c r="L468" s="32">
        <f t="shared" ca="1" si="193"/>
        <v>1.5753614619533909E-2</v>
      </c>
      <c r="M468" s="32">
        <f t="shared" ca="1" si="193"/>
        <v>0.13949309531875748</v>
      </c>
      <c r="N468" s="32">
        <f t="shared" ca="1" si="193"/>
        <v>5.1190126722479801E-2</v>
      </c>
      <c r="O468" s="32">
        <f t="shared" ca="1" si="193"/>
        <v>1.4077284848681948E-2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1.5058197987840003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18.822747484800004</v>
      </c>
      <c r="C476" s="67"/>
      <c r="D476" s="32">
        <f t="shared" ref="D476:O476" ca="1" si="199">D296</f>
        <v>4.7819669748053496E-2</v>
      </c>
      <c r="E476" s="32">
        <f t="shared" ca="1" si="199"/>
        <v>4.366811155103352E-2</v>
      </c>
      <c r="F476" s="32">
        <f t="shared" ca="1" si="199"/>
        <v>3.877490389034971E-2</v>
      </c>
      <c r="G476" s="32">
        <f t="shared" ca="1" si="199"/>
        <v>3.3399479386197681E-2</v>
      </c>
      <c r="H476" s="32">
        <f t="shared" ca="1" si="199"/>
        <v>2.8727172479207645E-2</v>
      </c>
      <c r="I476" s="32">
        <f t="shared" ca="1" si="199"/>
        <v>2.6299253669728583E-2</v>
      </c>
      <c r="J476" s="32">
        <f t="shared" ca="1" si="199"/>
        <v>2.7405895054348484E-2</v>
      </c>
      <c r="K476" s="32">
        <f t="shared" ca="1" si="199"/>
        <v>3.1463498259350429E-2</v>
      </c>
      <c r="L476" s="32">
        <f t="shared" ca="1" si="199"/>
        <v>3.6692045497093081E-2</v>
      </c>
      <c r="M476" s="32">
        <f t="shared" ca="1" si="199"/>
        <v>4.2063629171481556E-2</v>
      </c>
      <c r="N476" s="32">
        <f t="shared" ca="1" si="199"/>
        <v>4.6714032012709628E-2</v>
      </c>
      <c r="O476" s="32">
        <f t="shared" ca="1" si="199"/>
        <v>4.9055642613779545E-2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5.2888114007063773E-2</v>
      </c>
      <c r="E477" s="32">
        <f t="shared" ca="1" si="200"/>
        <v>4.829652890436887E-2</v>
      </c>
      <c r="F477" s="32">
        <f t="shared" ca="1" si="200"/>
        <v>4.2884686330340691E-2</v>
      </c>
      <c r="G477" s="32">
        <f t="shared" ca="1" si="200"/>
        <v>3.6939516371831536E-2</v>
      </c>
      <c r="H477" s="32">
        <f t="shared" ca="1" si="200"/>
        <v>3.1771987995437026E-2</v>
      </c>
      <c r="I477" s="32">
        <f t="shared" ca="1" si="200"/>
        <v>2.9086732169285069E-2</v>
      </c>
      <c r="J477" s="32">
        <f t="shared" ca="1" si="200"/>
        <v>3.0310667341214913E-2</v>
      </c>
      <c r="K477" s="32">
        <f t="shared" ca="1" si="200"/>
        <v>3.4798339088682503E-2</v>
      </c>
      <c r="L477" s="32">
        <f t="shared" ca="1" si="200"/>
        <v>4.058106414425041E-2</v>
      </c>
      <c r="M477" s="32">
        <f t="shared" ca="1" si="200"/>
        <v>4.6521986180440435E-2</v>
      </c>
      <c r="N477" s="32">
        <f t="shared" ca="1" si="200"/>
        <v>5.1665288861982996E-2</v>
      </c>
      <c r="O477" s="32">
        <f t="shared" ca="1" si="200"/>
        <v>5.4255088605101802E-2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5.0684442590102777E-3</v>
      </c>
      <c r="E478" s="32">
        <f t="shared" ca="1" si="201"/>
        <v>4.6284173533353489E-3</v>
      </c>
      <c r="F478" s="32">
        <f t="shared" ca="1" si="201"/>
        <v>4.1097824399909831E-3</v>
      </c>
      <c r="G478" s="32">
        <f t="shared" ca="1" si="201"/>
        <v>3.5400369856338552E-3</v>
      </c>
      <c r="H478" s="32">
        <f t="shared" ca="1" si="201"/>
        <v>3.0448155162293815E-3</v>
      </c>
      <c r="I478" s="32">
        <f t="shared" ca="1" si="201"/>
        <v>2.7874784995564859E-3</v>
      </c>
      <c r="J478" s="32">
        <f t="shared" ca="1" si="201"/>
        <v>2.904772286866429E-3</v>
      </c>
      <c r="K478" s="32">
        <f t="shared" ca="1" si="201"/>
        <v>3.334840829332073E-3</v>
      </c>
      <c r="L478" s="32">
        <f t="shared" ca="1" si="201"/>
        <v>3.8890186471573305E-3</v>
      </c>
      <c r="M478" s="32">
        <f t="shared" ca="1" si="201"/>
        <v>4.4583570089588749E-3</v>
      </c>
      <c r="N478" s="32">
        <f t="shared" ca="1" si="201"/>
        <v>4.9512568492733706E-3</v>
      </c>
      <c r="O478" s="32">
        <f t="shared" ca="1" si="201"/>
        <v>5.1994459913222556E-3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0.18328789186439623</v>
      </c>
      <c r="E480" s="32">
        <f t="shared" ca="1" si="203"/>
        <v>0.20271471911269628</v>
      </c>
      <c r="F480" s="32">
        <f t="shared" ca="1" si="203"/>
        <v>1.9426827248300058E-2</v>
      </c>
      <c r="G480" s="32">
        <f t="shared" ca="1" si="203"/>
        <v>8.1514103810580177E-2</v>
      </c>
      <c r="H480" s="32">
        <f t="shared" ca="1" si="203"/>
        <v>9.0153847532438908E-2</v>
      </c>
      <c r="I480" s="32">
        <f t="shared" ca="1" si="203"/>
        <v>8.6397437218587274E-3</v>
      </c>
      <c r="J480" s="32">
        <f t="shared" ca="1" si="203"/>
        <v>8.5168646983427493E-2</v>
      </c>
      <c r="K480" s="32">
        <f t="shared" ca="1" si="203"/>
        <v>9.4195738599182482E-2</v>
      </c>
      <c r="L480" s="32">
        <f t="shared" ca="1" si="203"/>
        <v>9.0270916157549879E-3</v>
      </c>
      <c r="M480" s="32">
        <f t="shared" ca="1" si="203"/>
        <v>0.10211269067492945</v>
      </c>
      <c r="N480" s="32">
        <f t="shared" ca="1" si="203"/>
        <v>0.11293569475568234</v>
      </c>
      <c r="O480" s="32">
        <f t="shared" ca="1" si="203"/>
        <v>1.0823004080752891E-2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4.3023422822400015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4.4655346820809246E-2</v>
      </c>
      <c r="I482" s="32">
        <f t="shared" ca="1" si="204"/>
        <v>5.4421242774566475E-2</v>
      </c>
      <c r="J482" s="32">
        <f t="shared" ca="1" si="204"/>
        <v>6.7652456647398829E-2</v>
      </c>
      <c r="K482" s="32">
        <f t="shared" ca="1" si="204"/>
        <v>4.7805635838150291E-2</v>
      </c>
      <c r="L482" s="32">
        <f t="shared" ca="1" si="204"/>
        <v>4.434031791907514E-2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3.2774566473988437E-2</v>
      </c>
      <c r="I483" s="32">
        <f t="shared" ca="1" si="205"/>
        <v>3.9942196531791908E-2</v>
      </c>
      <c r="J483" s="32">
        <f t="shared" ca="1" si="205"/>
        <v>4.9653179190751441E-2</v>
      </c>
      <c r="K483" s="32">
        <f t="shared" ca="1" si="205"/>
        <v>3.5086705202312142E-2</v>
      </c>
      <c r="L483" s="32">
        <f t="shared" ca="1" si="205"/>
        <v>3.2543352601156067E-2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4.5065028901734106E-3</v>
      </c>
      <c r="I484" s="32">
        <f t="shared" ca="1" si="206"/>
        <v>5.4920520231213875E-3</v>
      </c>
      <c r="J484" s="32">
        <f t="shared" ca="1" si="206"/>
        <v>6.8273121387283225E-3</v>
      </c>
      <c r="K484" s="32">
        <f t="shared" ca="1" si="206"/>
        <v>4.82442196531792E-3</v>
      </c>
      <c r="L484" s="32">
        <f t="shared" ca="1" si="206"/>
        <v>4.4747109826589592E-3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0.10596784682080923</v>
      </c>
      <c r="H486" s="32">
        <f t="shared" ca="1" si="208"/>
        <v>7.7774566473988435E-2</v>
      </c>
      <c r="I486" s="32">
        <f t="shared" ca="1" si="208"/>
        <v>1.0694002890173412E-2</v>
      </c>
      <c r="J486" s="32">
        <f t="shared" ca="1" si="208"/>
        <v>0.16987933526011559</v>
      </c>
      <c r="K486" s="32">
        <f t="shared" ca="1" si="208"/>
        <v>0.1246820809248555</v>
      </c>
      <c r="L486" s="32">
        <f t="shared" ca="1" si="208"/>
        <v>1.7143786127167632E-2</v>
      </c>
      <c r="M486" s="32">
        <f t="shared" ca="1" si="208"/>
        <v>0.10565281791907513</v>
      </c>
      <c r="N486" s="32">
        <f t="shared" ca="1" si="208"/>
        <v>7.7543352601156065E-2</v>
      </c>
      <c r="O486" s="32">
        <f t="shared" ca="1" si="208"/>
        <v>1.066221098265896E-2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11.508765604992004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44.338379472</v>
      </c>
      <c r="C494" s="67"/>
      <c r="D494" s="32">
        <f t="shared" ref="D494:O494" si="214">D372</f>
        <v>5.2986111111111109E-2</v>
      </c>
      <c r="E494" s="32">
        <f t="shared" si="214"/>
        <v>5.2986111111111109E-2</v>
      </c>
      <c r="F494" s="32">
        <f t="shared" si="214"/>
        <v>5.2986111111111109E-2</v>
      </c>
      <c r="G494" s="32">
        <f t="shared" si="214"/>
        <v>5.2986111111111109E-2</v>
      </c>
      <c r="H494" s="32">
        <f t="shared" si="214"/>
        <v>5.2986111111111109E-2</v>
      </c>
      <c r="I494" s="32">
        <f t="shared" si="214"/>
        <v>5.2986111111111109E-2</v>
      </c>
      <c r="J494" s="32">
        <f t="shared" si="214"/>
        <v>5.2986111111111109E-2</v>
      </c>
      <c r="K494" s="32">
        <f t="shared" si="214"/>
        <v>5.2986111111111109E-2</v>
      </c>
      <c r="L494" s="32">
        <f t="shared" si="214"/>
        <v>5.2986111111111109E-2</v>
      </c>
      <c r="M494" s="32">
        <f t="shared" si="214"/>
        <v>5.2986111111111109E-2</v>
      </c>
      <c r="N494" s="32">
        <f t="shared" si="214"/>
        <v>5.2986111111111109E-2</v>
      </c>
      <c r="O494" s="32">
        <f t="shared" si="214"/>
        <v>5.2986111111111109E-2</v>
      </c>
    </row>
    <row r="495" spans="1:15" outlineLevel="1" x14ac:dyDescent="0.4">
      <c r="A495" s="73"/>
      <c r="B495" s="72">
        <f ca="1">INDIRECT(ADDRESS(MATCH($H$1,ELC_cons!$A$1:$A$33),17,,,"ELC_cons"))</f>
        <v>20.757735719999999</v>
      </c>
      <c r="C495" s="66"/>
      <c r="D495" s="32">
        <f t="shared" ref="D495:O495" si="215">D373</f>
        <v>2.5000000000000001E-2</v>
      </c>
      <c r="E495" s="32">
        <f t="shared" si="215"/>
        <v>2.5000000000000001E-2</v>
      </c>
      <c r="F495" s="32">
        <f t="shared" si="215"/>
        <v>2.5000000000000001E-2</v>
      </c>
      <c r="G495" s="32">
        <f t="shared" si="215"/>
        <v>2.5000000000000001E-2</v>
      </c>
      <c r="H495" s="32">
        <f t="shared" si="215"/>
        <v>2.5000000000000001E-2</v>
      </c>
      <c r="I495" s="32">
        <f t="shared" si="215"/>
        <v>2.5000000000000001E-2</v>
      </c>
      <c r="J495" s="32">
        <f t="shared" si="215"/>
        <v>2.5000000000000001E-2</v>
      </c>
      <c r="K495" s="32">
        <f t="shared" si="215"/>
        <v>2.5000000000000001E-2</v>
      </c>
      <c r="L495" s="32">
        <f t="shared" si="215"/>
        <v>2.5000000000000001E-2</v>
      </c>
      <c r="M495" s="32">
        <f t="shared" si="215"/>
        <v>2.5000000000000001E-2</v>
      </c>
      <c r="N495" s="32">
        <f t="shared" si="215"/>
        <v>2.5000000000000001E-2</v>
      </c>
      <c r="O495" s="32">
        <f t="shared" si="215"/>
        <v>2.5000000000000001E-2</v>
      </c>
    </row>
    <row r="496" spans="1:15" outlineLevel="1" x14ac:dyDescent="0.4">
      <c r="A496" s="6"/>
      <c r="B496" s="71"/>
      <c r="C496" s="66"/>
      <c r="D496" s="32">
        <f t="shared" ref="D496:O496" si="216">D374</f>
        <v>5.347222222222222E-3</v>
      </c>
      <c r="E496" s="32">
        <f t="shared" si="216"/>
        <v>5.347222222222222E-3</v>
      </c>
      <c r="F496" s="32">
        <f t="shared" si="216"/>
        <v>5.347222222222222E-3</v>
      </c>
      <c r="G496" s="32">
        <f t="shared" si="216"/>
        <v>5.347222222222222E-3</v>
      </c>
      <c r="H496" s="32">
        <f t="shared" si="216"/>
        <v>5.347222222222222E-3</v>
      </c>
      <c r="I496" s="32">
        <f t="shared" si="216"/>
        <v>5.347222222222222E-3</v>
      </c>
      <c r="J496" s="32">
        <f t="shared" si="216"/>
        <v>5.347222222222222E-3</v>
      </c>
      <c r="K496" s="32">
        <f t="shared" si="216"/>
        <v>5.347222222222222E-3</v>
      </c>
      <c r="L496" s="32">
        <f t="shared" si="216"/>
        <v>5.347222222222222E-3</v>
      </c>
      <c r="M496" s="32">
        <f t="shared" si="216"/>
        <v>5.347222222222222E-3</v>
      </c>
      <c r="N496" s="32">
        <f t="shared" si="216"/>
        <v>5.347222222222222E-3</v>
      </c>
      <c r="O496" s="32">
        <f t="shared" si="216"/>
        <v>5.347222222222222E-3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0.21194444444444446</v>
      </c>
      <c r="E498" s="32">
        <f t="shared" si="218"/>
        <v>9.9999999999999992E-2</v>
      </c>
      <c r="F498" s="32">
        <f t="shared" si="218"/>
        <v>2.1388888888888888E-2</v>
      </c>
      <c r="G498" s="32">
        <f t="shared" si="218"/>
        <v>0.13246527777777778</v>
      </c>
      <c r="H498" s="32">
        <f t="shared" si="218"/>
        <v>6.25E-2</v>
      </c>
      <c r="I498" s="32">
        <f t="shared" si="218"/>
        <v>1.3368055555555555E-2</v>
      </c>
      <c r="J498" s="32">
        <f t="shared" si="218"/>
        <v>0.15895833333333331</v>
      </c>
      <c r="K498" s="32">
        <f t="shared" si="218"/>
        <v>7.5000000000000011E-2</v>
      </c>
      <c r="L498" s="32">
        <f t="shared" si="218"/>
        <v>1.6041666666666666E-2</v>
      </c>
      <c r="M498" s="32">
        <f t="shared" si="218"/>
        <v>0.13246527777777778</v>
      </c>
      <c r="N498" s="32">
        <f t="shared" si="218"/>
        <v>6.25E-2</v>
      </c>
      <c r="O498" s="32">
        <f t="shared" si="218"/>
        <v>1.3368055555555555E-2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2.6889639264000009</v>
      </c>
      <c r="D500" s="32">
        <f t="shared" ref="D500:O500" ca="1" si="219">D397</f>
        <v>9.6961542346283586E-3</v>
      </c>
      <c r="E500" s="32">
        <f t="shared" ca="1" si="219"/>
        <v>8.8543636324676274E-3</v>
      </c>
      <c r="F500" s="32">
        <f t="shared" ca="1" si="219"/>
        <v>7.8621924938957928E-3</v>
      </c>
      <c r="G500" s="32">
        <f t="shared" ca="1" si="219"/>
        <v>6.7722446681691157E-3</v>
      </c>
      <c r="H500" s="32">
        <f t="shared" ca="1" si="219"/>
        <v>5.8248644658301218E-3</v>
      </c>
      <c r="I500" s="32">
        <f t="shared" ca="1" si="219"/>
        <v>5.3325675643689291E-3</v>
      </c>
      <c r="J500" s="32">
        <f t="shared" ca="1" si="219"/>
        <v>5.5569556792227351E-3</v>
      </c>
      <c r="K500" s="32">
        <f t="shared" ca="1" si="219"/>
        <v>6.3796954995917927E-3</v>
      </c>
      <c r="L500" s="32">
        <f t="shared" ca="1" si="219"/>
        <v>7.439861759779242E-3</v>
      </c>
      <c r="M500" s="32">
        <f t="shared" ca="1" si="219"/>
        <v>8.5290307997474141E-3</v>
      </c>
      <c r="N500" s="32">
        <f t="shared" ca="1" si="219"/>
        <v>9.471969624696883E-3</v>
      </c>
      <c r="O500" s="32">
        <f t="shared" ca="1" si="219"/>
        <v>9.9467662442686636E-3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9.5198605212714796E-2</v>
      </c>
      <c r="E501" s="32">
        <f t="shared" ca="1" si="220"/>
        <v>8.6933752027863964E-2</v>
      </c>
      <c r="F501" s="32">
        <f t="shared" ca="1" si="220"/>
        <v>7.7192435394613249E-2</v>
      </c>
      <c r="G501" s="32">
        <f t="shared" ca="1" si="220"/>
        <v>6.6491129469296764E-2</v>
      </c>
      <c r="H501" s="32">
        <f t="shared" ca="1" si="220"/>
        <v>5.718957839178665E-2</v>
      </c>
      <c r="I501" s="32">
        <f t="shared" ca="1" si="220"/>
        <v>5.2356117904713124E-2</v>
      </c>
      <c r="J501" s="32">
        <f t="shared" ca="1" si="220"/>
        <v>5.4559201214186843E-2</v>
      </c>
      <c r="K501" s="32">
        <f t="shared" ca="1" si="220"/>
        <v>6.2637010359628514E-2</v>
      </c>
      <c r="L501" s="32">
        <f t="shared" ca="1" si="220"/>
        <v>7.3045915459650737E-2</v>
      </c>
      <c r="M501" s="32">
        <f t="shared" ca="1" si="220"/>
        <v>8.3739575124792784E-2</v>
      </c>
      <c r="N501" s="32">
        <f t="shared" ca="1" si="220"/>
        <v>9.2997519951569393E-2</v>
      </c>
      <c r="O501" s="32">
        <f t="shared" ca="1" si="220"/>
        <v>9.7659159489183245E-2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8.8146856678439627E-4</v>
      </c>
      <c r="E502" s="32">
        <f t="shared" ca="1" si="221"/>
        <v>8.0494214840614794E-4</v>
      </c>
      <c r="F502" s="32">
        <f t="shared" ca="1" si="221"/>
        <v>7.1474477217234485E-4</v>
      </c>
      <c r="G502" s="32">
        <f t="shared" ca="1" si="221"/>
        <v>6.1565860619719232E-4</v>
      </c>
      <c r="H502" s="32">
        <f t="shared" ca="1" si="221"/>
        <v>5.2953313325728379E-4</v>
      </c>
      <c r="I502" s="32">
        <f t="shared" ca="1" si="221"/>
        <v>4.847788694880845E-4</v>
      </c>
      <c r="J502" s="32">
        <f t="shared" ca="1" si="221"/>
        <v>5.0517778902024865E-4</v>
      </c>
      <c r="K502" s="32">
        <f t="shared" ca="1" si="221"/>
        <v>5.7997231814470838E-4</v>
      </c>
      <c r="L502" s="32">
        <f t="shared" ca="1" si="221"/>
        <v>6.7635106907084014E-4</v>
      </c>
      <c r="M502" s="32">
        <f t="shared" ca="1" si="221"/>
        <v>7.7536643634067398E-4</v>
      </c>
      <c r="N502" s="32">
        <f t="shared" ca="1" si="221"/>
        <v>8.6108814769971659E-4</v>
      </c>
      <c r="O502" s="32">
        <f t="shared" ca="1" si="221"/>
        <v>9.0425147675169673E-4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3.7164365170660983E-2</v>
      </c>
      <c r="E504" s="32">
        <f t="shared" ca="1" si="223"/>
        <v>0.36488649440285337</v>
      </c>
      <c r="F504" s="32">
        <f t="shared" ca="1" si="223"/>
        <v>3.3785786518782716E-3</v>
      </c>
      <c r="G504" s="32">
        <f t="shared" ca="1" si="223"/>
        <v>1.6528205380947132E-2</v>
      </c>
      <c r="H504" s="32">
        <f t="shared" ca="1" si="223"/>
        <v>0.16227692555839004</v>
      </c>
      <c r="I504" s="32">
        <f t="shared" ca="1" si="223"/>
        <v>1.5025641255406487E-3</v>
      </c>
      <c r="J504" s="32">
        <f t="shared" ca="1" si="223"/>
        <v>1.7269218743183455E-2</v>
      </c>
      <c r="K504" s="32">
        <f t="shared" ca="1" si="223"/>
        <v>0.1695523294785285</v>
      </c>
      <c r="L504" s="32">
        <f t="shared" ca="1" si="223"/>
        <v>1.5699289766530414E-3</v>
      </c>
      <c r="M504" s="32">
        <f t="shared" ca="1" si="223"/>
        <v>2.0704877371875097E-2</v>
      </c>
      <c r="N504" s="32">
        <f t="shared" ca="1" si="223"/>
        <v>0.20328425056022822</v>
      </c>
      <c r="O504" s="32">
        <f t="shared" ca="1" si="223"/>
        <v>1.8822615792613725E-3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9.6011369555600847</v>
      </c>
      <c r="E507" s="171">
        <f t="shared" ca="1" si="225"/>
        <v>9.1526718138440781</v>
      </c>
      <c r="F507" s="171">
        <f t="shared" ca="1" si="225"/>
        <v>8.7226777705622656</v>
      </c>
      <c r="G507" s="171">
        <f t="shared" ca="1" si="225"/>
        <v>8.1357329833156591</v>
      </c>
      <c r="H507" s="171">
        <f t="shared" ca="1" si="225"/>
        <v>7.7291082428798994</v>
      </c>
      <c r="I507" s="171">
        <f t="shared" ca="1" si="225"/>
        <v>8.1776714904298089</v>
      </c>
      <c r="J507" s="171">
        <f t="shared" ca="1" si="225"/>
        <v>9.2394197014455095</v>
      </c>
      <c r="K507" s="171">
        <f t="shared" ca="1" si="225"/>
        <v>7.378023985562506</v>
      </c>
      <c r="L507" s="171">
        <f t="shared" ca="1" si="225"/>
        <v>7.5950451309462856</v>
      </c>
      <c r="M507" s="171">
        <f t="shared" ca="1" si="225"/>
        <v>8.0456924159004064</v>
      </c>
      <c r="N507" s="171">
        <f t="shared" ca="1" si="225"/>
        <v>8.9208431052474833</v>
      </c>
      <c r="O507" s="171">
        <f t="shared" ca="1" si="225"/>
        <v>9.4713420835131163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6.0759294253572893</v>
      </c>
      <c r="E508" s="171">
        <f t="shared" ca="1" si="226"/>
        <v>5.7776517208958689</v>
      </c>
      <c r="F508" s="171">
        <f t="shared" ca="1" si="226"/>
        <v>5.4646988573941844</v>
      </c>
      <c r="G508" s="171">
        <f t="shared" ca="1" si="226"/>
        <v>5.0760328687308096</v>
      </c>
      <c r="H508" s="171">
        <f t="shared" ca="1" si="226"/>
        <v>4.6930637711065586</v>
      </c>
      <c r="I508" s="171">
        <f t="shared" ca="1" si="226"/>
        <v>4.5756381796115155</v>
      </c>
      <c r="J508" s="171">
        <f t="shared" ca="1" si="226"/>
        <v>4.7242210458898581</v>
      </c>
      <c r="K508" s="171">
        <f t="shared" ca="1" si="226"/>
        <v>4.5649880297928807</v>
      </c>
      <c r="L508" s="171">
        <f t="shared" ca="1" si="226"/>
        <v>4.8829918906437735</v>
      </c>
      <c r="M508" s="171">
        <f t="shared" ca="1" si="226"/>
        <v>5.2967181250092565</v>
      </c>
      <c r="N508" s="171">
        <f t="shared" ca="1" si="226"/>
        <v>5.776838608926961</v>
      </c>
      <c r="O508" s="171">
        <f t="shared" ca="1" si="226"/>
        <v>6.0616088038687197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0.97271943114329318</v>
      </c>
      <c r="E509" s="171">
        <f t="shared" ca="1" si="227"/>
        <v>0.92708768471204228</v>
      </c>
      <c r="F509" s="171">
        <f t="shared" ca="1" si="227"/>
        <v>0.88325321774591636</v>
      </c>
      <c r="G509" s="171">
        <f t="shared" ca="1" si="227"/>
        <v>0.82353626722625273</v>
      </c>
      <c r="H509" s="171">
        <f t="shared" ca="1" si="227"/>
        <v>0.78331210336102008</v>
      </c>
      <c r="I509" s="171">
        <f t="shared" ca="1" si="227"/>
        <v>0.83154412963645974</v>
      </c>
      <c r="J509" s="171">
        <f ca="1">$B$409*J411+$B$415*J417+$B$421*J423+$B$427*J429+$B$433*J435+$B$439*J441+$B$445*J447+$B$452*J454+$B$458*J460+$B$464*J466+$B$470*J472+$B$476*J478+$B$482*J484+$B$488*J490+$B$494*J496+$B$500*J502+$B$495/12*1/24</f>
        <v>0.94310482400420459</v>
      </c>
      <c r="K509" s="171">
        <f t="shared" ca="1" si="227"/>
        <v>0.74915465729073205</v>
      </c>
      <c r="L509" s="171">
        <f t="shared" ca="1" si="227"/>
        <v>0.77039726625417848</v>
      </c>
      <c r="M509" s="171">
        <f t="shared" ca="1" si="227"/>
        <v>0.81522970374045522</v>
      </c>
      <c r="N509" s="171">
        <f t="shared" ca="1" si="227"/>
        <v>0.90396637434182636</v>
      </c>
      <c r="O509" s="171">
        <f t="shared" ca="1" si="227"/>
        <v>0.95973215010884716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37.00346854102763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23.488566592597518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3.7491997211176429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20.251159692608542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12.528696520678295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2.0507458504722176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24.788598764968647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13.857738441691517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2.5232112097978345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20.126138680602285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13.095379772260346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2.0398810281775335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7971.0560029556518</v>
      </c>
      <c r="E515" s="77">
        <f t="shared" ca="1" si="228"/>
        <v>7598.7312692769428</v>
      </c>
      <c r="F515" s="77">
        <f t="shared" ca="1" si="228"/>
        <v>7241.7416110936192</v>
      </c>
      <c r="G515" s="77">
        <f t="shared" ca="1" si="228"/>
        <v>6754.4483049528089</v>
      </c>
      <c r="H515" s="77">
        <f t="shared" ca="1" si="228"/>
        <v>6416.860309572352</v>
      </c>
      <c r="I515" s="77">
        <f t="shared" ca="1" si="228"/>
        <v>6789.2664926772995</v>
      </c>
      <c r="J515" s="77">
        <f t="shared" ca="1" si="228"/>
        <v>7670.7511012416007</v>
      </c>
      <c r="K515" s="77">
        <f t="shared" ca="1" si="228"/>
        <v>6125.3831345475346</v>
      </c>
      <c r="L515" s="77">
        <f t="shared" ca="1" si="228"/>
        <v>6305.5584316698087</v>
      </c>
      <c r="M515" s="77">
        <f t="shared" ca="1" si="228"/>
        <v>6679.694824325783</v>
      </c>
      <c r="N515" s="77">
        <f t="shared" ca="1" si="228"/>
        <v>7406.2624369011892</v>
      </c>
      <c r="O515" s="77">
        <f t="shared" ca="1" si="228"/>
        <v>7863.2977032072358</v>
      </c>
      <c r="Q515" s="89">
        <f ca="1">MAX(D515:O517)</f>
        <v>8883.2824761944557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4623.9949964667348</v>
      </c>
      <c r="E516" s="77">
        <f t="shared" ca="1" si="229"/>
        <v>4396.9952213819397</v>
      </c>
      <c r="F516" s="77">
        <f t="shared" ca="1" si="229"/>
        <v>4158.827136525254</v>
      </c>
      <c r="G516" s="77">
        <f t="shared" ca="1" si="229"/>
        <v>3863.0387128849388</v>
      </c>
      <c r="H516" s="77">
        <f t="shared" ca="1" si="229"/>
        <v>3571.5858227599379</v>
      </c>
      <c r="I516" s="77">
        <f t="shared" ca="1" si="229"/>
        <v>3482.2208368428578</v>
      </c>
      <c r="J516" s="77">
        <f t="shared" ca="1" si="229"/>
        <v>3595.2975996117643</v>
      </c>
      <c r="K516" s="77">
        <f t="shared" ca="1" si="229"/>
        <v>3474.1156999945815</v>
      </c>
      <c r="L516" s="77">
        <f t="shared" ca="1" si="229"/>
        <v>3716.1277706573615</v>
      </c>
      <c r="M516" s="77">
        <f t="shared" ca="1" si="229"/>
        <v>4030.9879185762989</v>
      </c>
      <c r="N516" s="77">
        <f t="shared" ca="1" si="229"/>
        <v>4396.3764147084939</v>
      </c>
      <c r="O516" s="77">
        <f t="shared" ca="1" si="229"/>
        <v>4613.0965021831962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8883.2824761944557</v>
      </c>
      <c r="E517" s="77">
        <f t="shared" ca="1" si="230"/>
        <v>8466.5541982834893</v>
      </c>
      <c r="F517" s="77">
        <f t="shared" ca="1" si="230"/>
        <v>8066.2394314695557</v>
      </c>
      <c r="G517" s="77">
        <f t="shared" ca="1" si="230"/>
        <v>7520.8791527511657</v>
      </c>
      <c r="H517" s="77">
        <f t="shared" ca="1" si="230"/>
        <v>7153.5351905115986</v>
      </c>
      <c r="I517" s="77">
        <f t="shared" ca="1" si="230"/>
        <v>7594.0103163147005</v>
      </c>
      <c r="J517" s="77">
        <f ca="1">J509/(1*J$506)/(3.6)*1000000</f>
        <v>8612.8294429607722</v>
      </c>
      <c r="K517" s="77">
        <f t="shared" ca="1" si="230"/>
        <v>6841.5950437509773</v>
      </c>
      <c r="L517" s="77">
        <f t="shared" ca="1" si="230"/>
        <v>7035.5914726408992</v>
      </c>
      <c r="M517" s="77">
        <f t="shared" ca="1" si="230"/>
        <v>7445.0201254836093</v>
      </c>
      <c r="N517" s="77">
        <f t="shared" ca="1" si="230"/>
        <v>8255.400678920787</v>
      </c>
      <c r="O517" s="77">
        <f t="shared" ca="1" si="230"/>
        <v>8764.6771699438086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7786.9251980277004</v>
      </c>
      <c r="E522" s="173">
        <f t="shared" ca="1" si="231"/>
        <v>4530.9734939424234</v>
      </c>
      <c r="F522" s="173">
        <f t="shared" ca="1" si="231"/>
        <v>8678.7030581426934</v>
      </c>
      <c r="G522" s="173">
        <f t="shared" ca="1" si="231"/>
        <v>6641.4665133833605</v>
      </c>
      <c r="H522" s="173">
        <f t="shared" ca="1" si="231"/>
        <v>3766.4431579720708</v>
      </c>
      <c r="I522" s="173">
        <f t="shared" ca="1" si="231"/>
        <v>7398.0730536515794</v>
      </c>
      <c r="J522" s="173">
        <f t="shared" ca="1" si="231"/>
        <v>6878.8430361218352</v>
      </c>
      <c r="K522" s="173">
        <f t="shared" ca="1" si="231"/>
        <v>3525.0657411710204</v>
      </c>
      <c r="L522" s="173">
        <f t="shared" ca="1" si="231"/>
        <v>7702.1099200178105</v>
      </c>
      <c r="M522" s="173">
        <f t="shared" ca="1" si="231"/>
        <v>6600.4652632173302</v>
      </c>
      <c r="N522" s="173">
        <f t="shared" ca="1" si="231"/>
        <v>3936.8024808382474</v>
      </c>
      <c r="O522" s="173">
        <f t="shared" ca="1" si="231"/>
        <v>7358.8781680286211</v>
      </c>
      <c r="Q522" s="89">
        <f ca="1">MAX(D522:O522)</f>
        <v>8678.7030581426934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12.235419647769561</v>
      </c>
      <c r="E527" s="182">
        <f ca="1">INDIRECT(ADDRESS(E524+36,MATCH($H$1,QFR_IER!$G$4:$AJ$4,0)+6,,,"QFR_IER"))*INDIRECT(ADDRESS(MATCH($H$1,ELC_cons!$A$1:$A$33,0),19,,,"ELC_cons"))</f>
        <v>9.0585511614271024</v>
      </c>
      <c r="F527" s="182">
        <f ca="1">INDIRECT(ADDRESS(F524+36,MATCH($H$1,QFR_IER!$G$4:$AJ$4,0)+6,,,"QFR_IER"))*INDIRECT(ADDRESS(MATCH($H$1,ELC_cons!$A$1:$A$33,0),19,,,"ELC_cons"))</f>
        <v>0.92598552711254589</v>
      </c>
      <c r="G527" s="182">
        <f ca="1">INDIRECT(ADDRESS(G524+36,MATCH($H$1,QFR_IER!$G$4:$AJ$4,0)+6,,,"QFR_IER"))*INDIRECT(ADDRESS(MATCH($H$1,ELC_cons!$A$1:$A$33,0),19,,,"ELC_cons"))</f>
        <v>5.4831243333612827</v>
      </c>
      <c r="H527" s="182">
        <f ca="1">INDIRECT(ADDRESS(H524+36,MATCH($H$1,QFR_IER!$G$4:$AJ$4,0)+6,,,"QFR_IER"))*INDIRECT(ADDRESS(MATCH($H$1,ELC_cons!$A$1:$A$33,0),19,,,"ELC_cons"))</f>
        <v>5.2365042630630949</v>
      </c>
      <c r="I527" s="182">
        <f ca="1">INDIRECT(ADDRESS(I524+36,MATCH($H$1,QFR_IER!$G$4:$AJ$4,0)+6,,,"QFR_IER"))*INDIRECT(ADDRESS(MATCH($H$1,ELC_cons!$A$1:$A$33,0),19,,,"ELC_cons"))</f>
        <v>0.46607080854018934</v>
      </c>
      <c r="J527" s="182">
        <f ca="1">INDIRECT(ADDRESS(J524+36,MATCH($H$1,QFR_IER!$G$4:$AJ$4,0)+6,,,"QFR_IER"))*INDIRECT(ADDRESS(MATCH($H$1,ELC_cons!$A$1:$A$33,0),19,,,"ELC_cons"))</f>
        <v>5.6933043778373147</v>
      </c>
      <c r="K527" s="182">
        <f ca="1">INDIRECT(ADDRESS(K524+36,MATCH($H$1,QFR_IER!$G$4:$AJ$4,0)+6,,,"QFR_IER"))*INDIRECT(ADDRESS(MATCH($H$1,ELC_cons!$A$1:$A$33,0),19,,,"ELC_cons"))</f>
        <v>5.8386814501586901</v>
      </c>
      <c r="L527" s="182">
        <f ca="1">INDIRECT(ADDRESS(L524+36,MATCH($H$1,QFR_IER!$G$4:$AJ$4,0)+6,,,"QFR_IER"))*INDIRECT(ADDRESS(MATCH($H$1,ELC_cons!$A$1:$A$33,0),19,,,"ELC_cons"))</f>
        <v>0.50405012176569575</v>
      </c>
      <c r="M527" s="182">
        <f ca="1">INDIRECT(ADDRESS(M524+36,MATCH($H$1,QFR_IER!$G$4:$AJ$4,0)+6,,,"QFR_IER"))*INDIRECT(ADDRESS(MATCH($H$1,ELC_cons!$A$1:$A$33,0),19,,,"ELC_cons"))</f>
        <v>5.4831243333612827</v>
      </c>
      <c r="N527" s="182">
        <f ca="1">INDIRECT(ADDRESS(N524+36,MATCH($H$1,QFR_IER!$G$4:$AJ$4,0)+6,,,"QFR_IER"))*INDIRECT(ADDRESS(MATCH($H$1,ELC_cons!$A$1:$A$33,0),19,,,"ELC_cons"))</f>
        <v>5.2365042630630949</v>
      </c>
      <c r="O527" s="182">
        <f ca="1">INDIRECT(ADDRESS(O524+36,MATCH($H$1,QFR_IER!$G$4:$AJ$4,0)+6,,,"QFR_IER"))*INDIRECT(ADDRESS(MATCH($H$1,ELC_cons!$A$1:$A$33,0),19,,,"ELC_cons"))</f>
        <v>0.46607080854018934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8.680990719861633</v>
      </c>
      <c r="E528" s="182">
        <f ca="1">INDIRECT(ADDRESS(E524+12,MATCH($H$1,QFR_IER!$G$4:$AJ$4,0)+6,,,"QFR_IER"))*INDIRECT(ADDRESS(MATCH($H$1,ELC_cons!$A$1:$A$33,0),20,,,"ELC_cons"))</f>
        <v>7.1940967798294038</v>
      </c>
      <c r="F528" s="182">
        <f ca="1">INDIRECT(ADDRESS(F524+12,MATCH($H$1,QFR_IER!$G$4:$AJ$4,0)+6,,,"QFR_IER"))*INDIRECT(ADDRESS(MATCH($H$1,ELC_cons!$A$1:$A$33,0),20,,,"ELC_cons"))</f>
        <v>0.69029791799525031</v>
      </c>
      <c r="G528" s="182">
        <f ca="1">INDIRECT(ADDRESS(G524+12,MATCH($H$1,QFR_IER!$G$4:$AJ$4,0)+6,,,"QFR_IER"))*INDIRECT(ADDRESS(MATCH($H$1,ELC_cons!$A$1:$A$33,0),20,,,"ELC_cons"))</f>
        <v>5.5875479811987772</v>
      </c>
      <c r="H528" s="182">
        <f ca="1">INDIRECT(ADDRESS(H524+12,MATCH($H$1,QFR_IER!$G$4:$AJ$4,0)+6,,,"QFR_IER"))*INDIRECT(ADDRESS(MATCH($H$1,ELC_cons!$A$1:$A$33,0),20,,,"ELC_cons"))</f>
        <v>5.3652398854757211</v>
      </c>
      <c r="I528" s="182">
        <f ca="1">INDIRECT(ADDRESS(I524+12,MATCH($H$1,QFR_IER!$G$4:$AJ$4,0)+6,,,"QFR_IER"))*INDIRECT(ADDRESS(MATCH($H$1,ELC_cons!$A$1:$A$33,0),20,,,"ELC_cons"))</f>
        <v>0.47620816811628308</v>
      </c>
      <c r="J528" s="182">
        <f ca="1">INDIRECT(ADDRESS(J524+12,MATCH($H$1,QFR_IER!$G$4:$AJ$4,0)+6,,,"QFR_IER"))*INDIRECT(ADDRESS(MATCH($H$1,ELC_cons!$A$1:$A$33,0),20,,,"ELC_cons"))</f>
        <v>7.3963155583496549</v>
      </c>
      <c r="K528" s="182">
        <f ca="1">INDIRECT(ADDRESS(K524+12,MATCH($H$1,QFR_IER!$G$4:$AJ$4,0)+6,,,"QFR_IER"))*INDIRECT(ADDRESS(MATCH($H$1,ELC_cons!$A$1:$A$33,0),20,,,"ELC_cons"))</f>
        <v>6.361371416616767</v>
      </c>
      <c r="L528" s="182">
        <f ca="1">INDIRECT(ADDRESS(L524+12,MATCH($H$1,QFR_IER!$G$4:$AJ$4,0)+6,,,"QFR_IER"))*INDIRECT(ADDRESS(MATCH($H$1,ELC_cons!$A$1:$A$33,0),20,,,"ELC_cons"))</f>
        <v>0.59821406576571923</v>
      </c>
      <c r="M528" s="182">
        <f ca="1">INDIRECT(ADDRESS(M524+12,MATCH($H$1,QFR_IER!$G$4:$AJ$4,0)+6,,,"QFR_IER"))*INDIRECT(ADDRESS(MATCH($H$1,ELC_cons!$A$1:$A$33,0),20,,,"ELC_cons"))</f>
        <v>5.5875479811987772</v>
      </c>
      <c r="N528" s="182">
        <f ca="1">INDIRECT(ADDRESS(N524+12,MATCH($H$1,QFR_IER!$G$4:$AJ$4,0)+6,,,"QFR_IER"))*INDIRECT(ADDRESS(MATCH($H$1,ELC_cons!$A$1:$A$33,0),20,,,"ELC_cons"))</f>
        <v>5.3652398854757211</v>
      </c>
      <c r="O528" s="182">
        <f ca="1">INDIRECT(ADDRESS(O524+12,MATCH($H$1,QFR_IER!$G$4:$AJ$4,0)+6,,,"QFR_IER"))*INDIRECT(ADDRESS(MATCH($H$1,ELC_cons!$A$1:$A$33,0),20,,,"ELC_cons"))</f>
        <v>0.47620816811628308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9.6715020741738744</v>
      </c>
      <c r="E529" s="182">
        <f ca="1">INDIRECT(ADDRESS(E524+24,MATCH($H$1,QFR_IER!$G$4:$AJ$4,0)+6,,,"QFR_IER"))*INDIRECT(ADDRESS(MATCH($H$1,ELC_cons!$A$1:$A$33,0),21,,,"ELC_cons"))</f>
        <v>10.550729535462375</v>
      </c>
      <c r="F529" s="182">
        <f ca="1">INDIRECT(ADDRESS(F524+24,MATCH($H$1,QFR_IER!$G$4:$AJ$4,0)+6,,,"QFR_IER"))*INDIRECT(ADDRESS(MATCH($H$1,ELC_cons!$A$1:$A$33,0),21,,,"ELC_cons"))</f>
        <v>0.87922746128853713</v>
      </c>
      <c r="G529" s="182">
        <f ca="1">INDIRECT(ADDRESS(G524+24,MATCH($H$1,QFR_IER!$G$4:$AJ$4,0)+6,,,"QFR_IER"))*INDIRECT(ADDRESS(MATCH($H$1,ELC_cons!$A$1:$A$33,0),21,,,"ELC_cons"))</f>
        <v>6.6185364587506648</v>
      </c>
      <c r="H529" s="182">
        <f ca="1">INDIRECT(ADDRESS(H524+24,MATCH($H$1,QFR_IER!$G$4:$AJ$4,0)+6,,,"QFR_IER"))*INDIRECT(ADDRESS(MATCH($H$1,ELC_cons!$A$1:$A$33,0),21,,,"ELC_cons"))</f>
        <v>7.220221591364405</v>
      </c>
      <c r="I529" s="182">
        <f ca="1">INDIRECT(ADDRESS(I524+24,MATCH($H$1,QFR_IER!$G$4:$AJ$4,0)+6,,,"QFR_IER"))*INDIRECT(ADDRESS(MATCH($H$1,ELC_cons!$A$1:$A$33,0),21,,,"ELC_cons"))</f>
        <v>0.6016851326136976</v>
      </c>
      <c r="J529" s="182">
        <f ca="1">INDIRECT(ADDRESS(J524+24,MATCH($H$1,QFR_IER!$G$4:$AJ$4,0)+6,,,"QFR_IER"))*INDIRECT(ADDRESS(MATCH($H$1,ELC_cons!$A$1:$A$33,0),21,,,"ELC_cons"))</f>
        <v>7.3340791436444492</v>
      </c>
      <c r="K529" s="182">
        <f ca="1">INDIRECT(ADDRESS(K524+24,MATCH($H$1,QFR_IER!$G$4:$AJ$4,0)+6,,,"QFR_IER"))*INDIRECT(ADDRESS(MATCH($H$1,ELC_cons!$A$1:$A$33,0),21,,,"ELC_cons"))</f>
        <v>8.0008136112484767</v>
      </c>
      <c r="L529" s="182">
        <f ca="1">INDIRECT(ADDRESS(L524+24,MATCH($H$1,QFR_IER!$G$4:$AJ$4,0)+6,,,"QFR_IER"))*INDIRECT(ADDRESS(MATCH($H$1,ELC_cons!$A$1:$A$33,0),21,,,"ELC_cons"))</f>
        <v>0.6667344676040432</v>
      </c>
      <c r="M529" s="182">
        <f ca="1">INDIRECT(ADDRESS(M524+24,MATCH($H$1,QFR_IER!$G$4:$AJ$4,0)+6,,,"QFR_IER"))*INDIRECT(ADDRESS(MATCH($H$1,ELC_cons!$A$1:$A$33,0),21,,,"ELC_cons"))</f>
        <v>6.2116017864309994</v>
      </c>
      <c r="N529" s="182">
        <f ca="1">INDIRECT(ADDRESS(N524+24,MATCH($H$1,QFR_IER!$G$4:$AJ$4,0)+6,,,"QFR_IER"))*INDIRECT(ADDRESS(MATCH($H$1,ELC_cons!$A$1:$A$33,0),21,,,"ELC_cons"))</f>
        <v>6.7762928579247612</v>
      </c>
      <c r="O529" s="182">
        <f ca="1">INDIRECT(ADDRESS(O524+24,MATCH($H$1,QFR_IER!$G$4:$AJ$4,0)+6,,,"QFR_IER"))*INDIRECT(ADDRESS(MATCH($H$1,ELC_cons!$A$1:$A$33,0),21,,,"ELC_cons"))</f>
        <v>0.5646910714937271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6436.8503613226158</v>
      </c>
      <c r="E531" s="173">
        <f ca="1">SUM(E527:E529)/E520/(3.6*8760)*1000000+0.0002</f>
        <v>5170.4048058485496</v>
      </c>
      <c r="F531" s="173">
        <f ca="1">SUM(F527:F529)/F520/(3.6*8760)*1000000+0.0003</f>
        <v>5776.645916658179</v>
      </c>
      <c r="G531" s="173">
        <f ca="1">SUM(G527:G529)/G520/(3.6*8760)*1000000+0.0004</f>
        <v>5801.2626239639012</v>
      </c>
      <c r="H531" s="173">
        <f ca="1">SUM(H527:H529)/H520/(3.6*8760)*1000000+0.0005</f>
        <v>5357.7343082922143</v>
      </c>
      <c r="I531" s="173">
        <f ca="1">SUM(I527:I529)/I520/(3.6*8760)*1000000+0.0006</f>
        <v>5569.8566940482324</v>
      </c>
      <c r="J531" s="173">
        <f ca="1">SUM(J527:J529)/J520/(3.6*8760)*1000000+0.0007</f>
        <v>5667.5828622353811</v>
      </c>
      <c r="K531" s="173">
        <f ca="1">SUM(K527:K529)/K520/(3.6*8760)*1000000+0.0008</f>
        <v>5138.6013489478864</v>
      </c>
      <c r="L531" s="173">
        <f ca="1">SUM(L527:L529)/L520/(3.6*8760)*1000000+0.0009</f>
        <v>5399.8746946747806</v>
      </c>
      <c r="M531" s="173">
        <f ca="1">SUM(M527:M529)/M520/(3.6*8760)*1000000+0.00013</f>
        <v>5667.8061450174018</v>
      </c>
      <c r="N531" s="173">
        <f ca="1">SUM(N527:N529)/N520/(3.6*8760)*1000000+0.00014</f>
        <v>5224.2777393457136</v>
      </c>
      <c r="O531" s="173">
        <f ca="1">SUM(O527:O529)/O520/(3.6*8760)*1000000+0.00015</f>
        <v>5436.4000351017303</v>
      </c>
      <c r="P531" s="6"/>
      <c r="Q531" s="173">
        <f ca="1">MAX(D531:O531)</f>
        <v>6436.8503613226158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8883.2824761944557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8883.2824761944557</v>
      </c>
      <c r="I535" s="5">
        <v>0</v>
      </c>
      <c r="J535" s="77">
        <f ca="1">H535</f>
        <v>8883.2824761944557</v>
      </c>
      <c r="K535" s="75" t="str">
        <f>D519</f>
        <v>WD</v>
      </c>
      <c r="L535" s="75">
        <f>D520</f>
        <v>0.15068493150684931</v>
      </c>
      <c r="M535" s="89">
        <f ca="1">D522</f>
        <v>7786.9251980277004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8678.7030581426934</v>
      </c>
      <c r="S535" s="77"/>
      <c r="T535" s="5">
        <v>0</v>
      </c>
      <c r="U535" s="90">
        <f ca="1">R535</f>
        <v>8678.7030581426934</v>
      </c>
      <c r="V535" s="75" t="str">
        <f>D525</f>
        <v>WD</v>
      </c>
      <c r="W535" s="75">
        <f>D520</f>
        <v>0.15068493150684931</v>
      </c>
      <c r="X535" s="89">
        <f ca="1">D531</f>
        <v>6436.8503613226158</v>
      </c>
      <c r="Y535" s="5">
        <f t="shared" ref="Y535:Y546" ca="1" si="238">RANK(X535,$D$531:$O$531)</f>
        <v>1</v>
      </c>
      <c r="Z535" s="5">
        <v>1</v>
      </c>
      <c r="AA535" s="7">
        <f t="shared" ref="AA535:AA546" ca="1" si="239">MATCH(Z535,$Y$535:$Y$546,0)</f>
        <v>1</v>
      </c>
      <c r="AB535" s="7">
        <f ca="1">INDIRECT(ADDRESS(ROW($A$534)+AA535,23))*8760</f>
        <v>1320</v>
      </c>
      <c r="AC535" s="7">
        <f t="shared" ref="AC535:AC546" ca="1" si="240">INDIRECT(ADDRESS(ROW($A$534)+AA535,24))</f>
        <v>6436.8503613226158</v>
      </c>
      <c r="AD535" s="77"/>
      <c r="AE535" s="5">
        <v>0</v>
      </c>
      <c r="AF535" s="90">
        <f ca="1">AC535</f>
        <v>6436.8503613226158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8466.5541982834893</v>
      </c>
      <c r="D536" s="5">
        <f t="shared" ca="1" si="232"/>
        <v>4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8764.6771699438086</v>
      </c>
      <c r="I536" s="77">
        <f ca="1">I537</f>
        <v>30.416666666666668</v>
      </c>
      <c r="J536" s="77">
        <f ca="1">J535</f>
        <v>8883.2824761944557</v>
      </c>
      <c r="K536" s="75" t="str">
        <f>E519</f>
        <v>WN</v>
      </c>
      <c r="L536" s="75">
        <f>E520</f>
        <v>0.16438356164383561</v>
      </c>
      <c r="M536" s="89">
        <f ca="1">E522</f>
        <v>4530.9734939424234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7786.9251980277004</v>
      </c>
      <c r="S536" s="90"/>
      <c r="T536" s="5">
        <f ca="1">Q535</f>
        <v>120</v>
      </c>
      <c r="U536" s="90">
        <f ca="1">R535</f>
        <v>8678.7030581426934</v>
      </c>
      <c r="V536" s="75" t="str">
        <f>E525</f>
        <v>WN</v>
      </c>
      <c r="W536" s="75">
        <f>E520</f>
        <v>0.16438356164383561</v>
      </c>
      <c r="X536" s="89">
        <f ca="1">E531</f>
        <v>5170.4048058485496</v>
      </c>
      <c r="Y536" s="5">
        <f t="shared" ca="1" si="238"/>
        <v>11</v>
      </c>
      <c r="Z536" s="5">
        <v>2</v>
      </c>
      <c r="AA536" s="7">
        <f t="shared" ca="1" si="239"/>
        <v>4</v>
      </c>
      <c r="AB536" s="7">
        <f t="shared" ref="AB536:AB546" ca="1" si="244">INDIRECT(ADDRESS(ROW($A$534)+AA536,23))*8760+AB535</f>
        <v>2167</v>
      </c>
      <c r="AC536" s="7">
        <f t="shared" ca="1" si="240"/>
        <v>5801.2626239639012</v>
      </c>
      <c r="AD536" s="90"/>
      <c r="AE536" s="5">
        <f ca="1">AB535</f>
        <v>1320</v>
      </c>
      <c r="AF536" s="90">
        <f ca="1">AC535</f>
        <v>6436.8503613226158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8066.2394314695557</v>
      </c>
      <c r="D537" s="5">
        <f t="shared" ca="1" si="232"/>
        <v>6</v>
      </c>
      <c r="E537" s="5">
        <v>3</v>
      </c>
      <c r="F537" s="5">
        <f t="shared" ca="1" si="233"/>
        <v>7</v>
      </c>
      <c r="G537" s="77">
        <f t="shared" ca="1" si="242"/>
        <v>91.25</v>
      </c>
      <c r="H537" s="77">
        <f t="shared" ca="1" si="234"/>
        <v>8612.8294429607722</v>
      </c>
      <c r="I537" s="77">
        <f ca="1">G535</f>
        <v>30.416666666666668</v>
      </c>
      <c r="J537" s="77">
        <f ca="1">H536</f>
        <v>8764.6771699438086</v>
      </c>
      <c r="K537" s="92" t="str">
        <f>F519</f>
        <v>WP</v>
      </c>
      <c r="L537" s="93">
        <f>F520</f>
        <v>1.3698630136986301E-2</v>
      </c>
      <c r="M537" s="89">
        <f ca="1">F522</f>
        <v>8678.7030581426934</v>
      </c>
      <c r="N537" s="5">
        <f t="shared" ca="1" si="235"/>
        <v>1</v>
      </c>
      <c r="O537" s="5">
        <v>3</v>
      </c>
      <c r="P537" s="7">
        <f t="shared" ca="1" si="236"/>
        <v>9</v>
      </c>
      <c r="Q537" s="7">
        <f t="shared" ca="1" si="243"/>
        <v>1531</v>
      </c>
      <c r="R537" s="7">
        <f t="shared" ca="1" si="237"/>
        <v>7702.1099200178105</v>
      </c>
      <c r="S537" s="90"/>
      <c r="T537" s="5">
        <f ca="1">T536</f>
        <v>120</v>
      </c>
      <c r="U537" s="90">
        <f ca="1">R536</f>
        <v>7786.9251980277004</v>
      </c>
      <c r="V537" s="92" t="str">
        <f>F525</f>
        <v>WP</v>
      </c>
      <c r="W537" s="93">
        <f>F520</f>
        <v>1.3698630136986301E-2</v>
      </c>
      <c r="X537" s="89">
        <f ca="1">F531</f>
        <v>5776.645916658179</v>
      </c>
      <c r="Y537" s="5">
        <f t="shared" ca="1" si="238"/>
        <v>3</v>
      </c>
      <c r="Z537" s="5">
        <v>3</v>
      </c>
      <c r="AA537" s="7">
        <f t="shared" ca="1" si="239"/>
        <v>3</v>
      </c>
      <c r="AB537" s="7">
        <f t="shared" ca="1" si="244"/>
        <v>2287</v>
      </c>
      <c r="AC537" s="7">
        <f t="shared" ca="1" si="240"/>
        <v>5776.645916658179</v>
      </c>
      <c r="AD537" s="90"/>
      <c r="AE537" s="5">
        <f ca="1">AE536</f>
        <v>1320</v>
      </c>
      <c r="AF537" s="90">
        <f ca="1">AC536</f>
        <v>5801.2626239639012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7520.8791527511657</v>
      </c>
      <c r="D538" s="5">
        <f t="shared" ca="1" si="232"/>
        <v>12</v>
      </c>
      <c r="E538" s="5">
        <v>4</v>
      </c>
      <c r="F538" s="5">
        <f t="shared" ca="1" si="233"/>
        <v>2</v>
      </c>
      <c r="G538" s="77">
        <f t="shared" ca="1" si="242"/>
        <v>121.66666666666667</v>
      </c>
      <c r="H538" s="77">
        <f t="shared" ca="1" si="234"/>
        <v>8466.5541982834893</v>
      </c>
      <c r="I538" s="77">
        <f ca="1">I539</f>
        <v>60.833333333333336</v>
      </c>
      <c r="J538" s="77">
        <f ca="1">J537</f>
        <v>8764.6771699438086</v>
      </c>
      <c r="K538" s="92" t="str">
        <f>G519</f>
        <v>RD</v>
      </c>
      <c r="L538" s="75">
        <f>G520</f>
        <v>9.6689497716894973E-2</v>
      </c>
      <c r="M538" s="89">
        <f ca="1">G522</f>
        <v>6641.4665133833605</v>
      </c>
      <c r="N538" s="5">
        <f t="shared" ca="1" si="235"/>
        <v>7</v>
      </c>
      <c r="O538" s="5">
        <v>4</v>
      </c>
      <c r="P538" s="7">
        <f t="shared" ca="1" si="236"/>
        <v>6</v>
      </c>
      <c r="Q538" s="7">
        <f t="shared" ca="1" si="243"/>
        <v>1608</v>
      </c>
      <c r="R538" s="7">
        <f t="shared" ca="1" si="237"/>
        <v>7398.0730536515794</v>
      </c>
      <c r="S538" s="90"/>
      <c r="T538" s="77">
        <f ca="1">Q536</f>
        <v>1440</v>
      </c>
      <c r="U538" s="77">
        <f ca="1">R536</f>
        <v>7786.9251980277004</v>
      </c>
      <c r="V538" s="92" t="str">
        <f>G525</f>
        <v>RD</v>
      </c>
      <c r="W538" s="75">
        <f>G520</f>
        <v>9.6689497716894973E-2</v>
      </c>
      <c r="X538" s="89">
        <f ca="1">G531</f>
        <v>5801.2626239639012</v>
      </c>
      <c r="Y538" s="5">
        <f t="shared" ca="1" si="238"/>
        <v>2</v>
      </c>
      <c r="Z538" s="5">
        <v>4</v>
      </c>
      <c r="AA538" s="7">
        <f t="shared" ca="1" si="239"/>
        <v>10</v>
      </c>
      <c r="AB538" s="7">
        <f t="shared" ca="1" si="244"/>
        <v>3134</v>
      </c>
      <c r="AC538" s="7">
        <f t="shared" ca="1" si="240"/>
        <v>5667.8061450174018</v>
      </c>
      <c r="AD538" s="90"/>
      <c r="AE538" s="77">
        <f ca="1">AB536</f>
        <v>2167</v>
      </c>
      <c r="AF538" s="77">
        <f ca="1">AC536</f>
        <v>5801.2626239639012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7153.5351905115986</v>
      </c>
      <c r="D539" s="5">
        <f t="shared" ca="1" si="232"/>
        <v>16</v>
      </c>
      <c r="E539" s="5">
        <v>5</v>
      </c>
      <c r="F539" s="5">
        <f t="shared" ca="1" si="233"/>
        <v>11</v>
      </c>
      <c r="G539" s="77">
        <f t="shared" ca="1" si="242"/>
        <v>152.08333333333334</v>
      </c>
      <c r="H539" s="77">
        <f t="shared" ca="1" si="234"/>
        <v>8255.400678920787</v>
      </c>
      <c r="I539" s="77">
        <f ca="1">G536</f>
        <v>60.833333333333336</v>
      </c>
      <c r="J539" s="77">
        <f ca="1">H537</f>
        <v>8612.8294429607722</v>
      </c>
      <c r="K539" s="92" t="str">
        <f>H519</f>
        <v>RN</v>
      </c>
      <c r="L539" s="75">
        <f>H520</f>
        <v>0.10547945205479452</v>
      </c>
      <c r="M539" s="89">
        <f ca="1">H522</f>
        <v>3766.4431579720708</v>
      </c>
      <c r="N539" s="5">
        <f t="shared" ca="1" si="235"/>
        <v>11</v>
      </c>
      <c r="O539" s="5">
        <v>5</v>
      </c>
      <c r="P539" s="7">
        <f t="shared" ca="1" si="236"/>
        <v>12</v>
      </c>
      <c r="Q539" s="7">
        <f t="shared" ca="1" si="243"/>
        <v>1685</v>
      </c>
      <c r="R539" s="7">
        <f t="shared" ca="1" si="237"/>
        <v>7358.8781680286211</v>
      </c>
      <c r="S539" s="90"/>
      <c r="T539" s="77">
        <f ca="1">T538</f>
        <v>1440</v>
      </c>
      <c r="U539" s="77">
        <f ca="1">R537</f>
        <v>7702.1099200178105</v>
      </c>
      <c r="V539" s="92" t="str">
        <f>H525</f>
        <v>RN</v>
      </c>
      <c r="W539" s="75">
        <f>H520</f>
        <v>0.10547945205479452</v>
      </c>
      <c r="X539" s="89">
        <f ca="1">H531</f>
        <v>5357.7343082922143</v>
      </c>
      <c r="Y539" s="5">
        <f t="shared" ca="1" si="238"/>
        <v>9</v>
      </c>
      <c r="Z539" s="5">
        <v>5</v>
      </c>
      <c r="AA539" s="7">
        <f t="shared" ca="1" si="239"/>
        <v>7</v>
      </c>
      <c r="AB539" s="7">
        <f t="shared" ca="1" si="244"/>
        <v>4135</v>
      </c>
      <c r="AC539" s="7">
        <f t="shared" ca="1" si="240"/>
        <v>5667.5828622353811</v>
      </c>
      <c r="AD539" s="90"/>
      <c r="AE539" s="77">
        <f ca="1">AE538</f>
        <v>2167</v>
      </c>
      <c r="AF539" s="77">
        <f ca="1">AC537</f>
        <v>5776.645916658179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7594.0103163147005</v>
      </c>
      <c r="D540" s="5">
        <f t="shared" ca="1" si="232"/>
        <v>11</v>
      </c>
      <c r="E540" s="5">
        <v>6</v>
      </c>
      <c r="F540" s="5">
        <f t="shared" ca="1" si="233"/>
        <v>3</v>
      </c>
      <c r="G540" s="77">
        <f t="shared" ca="1" si="242"/>
        <v>182.5</v>
      </c>
      <c r="H540" s="77">
        <f t="shared" ca="1" si="234"/>
        <v>8066.2394314695557</v>
      </c>
      <c r="I540" s="77">
        <f ca="1">I541</f>
        <v>91.25</v>
      </c>
      <c r="J540" s="77">
        <f ca="1">J539</f>
        <v>8612.8294429607722</v>
      </c>
      <c r="K540" s="92" t="str">
        <f>I519</f>
        <v>RP</v>
      </c>
      <c r="L540" s="75">
        <f>I520</f>
        <v>8.7899543378995425E-3</v>
      </c>
      <c r="M540" s="89">
        <f ca="1">I522</f>
        <v>7398.0730536515794</v>
      </c>
      <c r="N540" s="5">
        <f t="shared" ca="1" si="235"/>
        <v>4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6878.8430361218352</v>
      </c>
      <c r="S540" s="90"/>
      <c r="T540" s="77">
        <f ca="1">Q537</f>
        <v>1531</v>
      </c>
      <c r="U540" s="77">
        <f ca="1">R537</f>
        <v>7702.1099200178105</v>
      </c>
      <c r="V540" s="92" t="str">
        <f>I525</f>
        <v>RP</v>
      </c>
      <c r="W540" s="75">
        <f>I520</f>
        <v>8.7899543378995425E-3</v>
      </c>
      <c r="X540" s="89">
        <f ca="1">I531</f>
        <v>5569.8566940482324</v>
      </c>
      <c r="Y540" s="5">
        <f t="shared" ca="1" si="238"/>
        <v>6</v>
      </c>
      <c r="Z540" s="5">
        <v>6</v>
      </c>
      <c r="AA540" s="7">
        <f t="shared" ca="1" si="239"/>
        <v>6</v>
      </c>
      <c r="AB540" s="7">
        <f t="shared" ca="1" si="244"/>
        <v>4212</v>
      </c>
      <c r="AC540" s="7">
        <f t="shared" ca="1" si="240"/>
        <v>5569.8566940482324</v>
      </c>
      <c r="AD540" s="90"/>
      <c r="AE540" s="77">
        <f ca="1">AB537</f>
        <v>2287</v>
      </c>
      <c r="AF540" s="77">
        <f ca="1">AC537</f>
        <v>5776.645916658179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8612.8294429607722</v>
      </c>
      <c r="D541" s="5">
        <f t="shared" ca="1" si="232"/>
        <v>3</v>
      </c>
      <c r="E541" s="5">
        <v>7</v>
      </c>
      <c r="F541" s="5">
        <f t="shared" ca="1" si="233"/>
        <v>13</v>
      </c>
      <c r="G541" s="77">
        <f t="shared" ca="1" si="242"/>
        <v>517.08333333333337</v>
      </c>
      <c r="H541" s="77">
        <f t="shared" ca="1" si="234"/>
        <v>7971.0560029556518</v>
      </c>
      <c r="I541" s="77">
        <f ca="1">G537</f>
        <v>91.25</v>
      </c>
      <c r="J541" s="77">
        <f ca="1">H538</f>
        <v>8466.5541982834893</v>
      </c>
      <c r="K541" s="92" t="str">
        <f>J519</f>
        <v>SD</v>
      </c>
      <c r="L541" s="75">
        <f>J520</f>
        <v>0.11426940639269406</v>
      </c>
      <c r="M541" s="89">
        <f ca="1">J522</f>
        <v>6878.8430361218352</v>
      </c>
      <c r="N541" s="5">
        <f t="shared" ca="1" si="235"/>
        <v>6</v>
      </c>
      <c r="O541" s="5">
        <v>7</v>
      </c>
      <c r="P541" s="7">
        <f t="shared" ca="1" si="236"/>
        <v>4</v>
      </c>
      <c r="Q541" s="7">
        <f t="shared" ca="1" si="243"/>
        <v>3533</v>
      </c>
      <c r="R541" s="7">
        <f t="shared" ca="1" si="237"/>
        <v>6641.4665133833605</v>
      </c>
      <c r="S541" s="90"/>
      <c r="T541" s="77">
        <f ca="1">T540</f>
        <v>1531</v>
      </c>
      <c r="U541" s="77">
        <f ca="1">R538</f>
        <v>7398.0730536515794</v>
      </c>
      <c r="V541" s="92" t="str">
        <f>J525</f>
        <v>SD</v>
      </c>
      <c r="W541" s="75">
        <f>J520</f>
        <v>0.11426940639269406</v>
      </c>
      <c r="X541" s="89">
        <f ca="1">J531</f>
        <v>5667.5828622353811</v>
      </c>
      <c r="Y541" s="5">
        <f t="shared" ca="1" si="238"/>
        <v>5</v>
      </c>
      <c r="Z541" s="5">
        <v>7</v>
      </c>
      <c r="AA541" s="7">
        <f t="shared" ca="1" si="239"/>
        <v>12</v>
      </c>
      <c r="AB541" s="7">
        <f t="shared" ca="1" si="244"/>
        <v>4289</v>
      </c>
      <c r="AC541" s="7">
        <f t="shared" ca="1" si="240"/>
        <v>5436.4000351017303</v>
      </c>
      <c r="AD541" s="90"/>
      <c r="AE541" s="77">
        <f ca="1">AE540</f>
        <v>2287</v>
      </c>
      <c r="AF541" s="77">
        <f ca="1">AC538</f>
        <v>5667.8061450174018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6841.5950437509773</v>
      </c>
      <c r="D542" s="5">
        <f t="shared" ca="1" si="232"/>
        <v>18</v>
      </c>
      <c r="E542" s="5">
        <v>8</v>
      </c>
      <c r="F542" s="5">
        <f t="shared" ca="1" si="233"/>
        <v>24</v>
      </c>
      <c r="G542" s="77">
        <f t="shared" ca="1" si="242"/>
        <v>851.66666666666674</v>
      </c>
      <c r="H542" s="77">
        <f t="shared" ca="1" si="234"/>
        <v>7863.2977032072358</v>
      </c>
      <c r="I542" s="77">
        <f ca="1">I543</f>
        <v>121.66666666666667</v>
      </c>
      <c r="J542" s="77">
        <f ca="1">J541</f>
        <v>8466.5541982834893</v>
      </c>
      <c r="K542" s="92" t="str">
        <f>K519</f>
        <v>SN</v>
      </c>
      <c r="L542" s="75">
        <f>K520</f>
        <v>0.12465753424657534</v>
      </c>
      <c r="M542" s="89">
        <f ca="1">K522</f>
        <v>3525.0657411710204</v>
      </c>
      <c r="N542" s="5">
        <f t="shared" ca="1" si="235"/>
        <v>12</v>
      </c>
      <c r="O542" s="5">
        <v>8</v>
      </c>
      <c r="P542" s="7">
        <f t="shared" ca="1" si="236"/>
        <v>10</v>
      </c>
      <c r="Q542" s="7">
        <f t="shared" ca="1" si="243"/>
        <v>4380</v>
      </c>
      <c r="R542" s="7">
        <f t="shared" ca="1" si="237"/>
        <v>6600.4652632173302</v>
      </c>
      <c r="S542" s="90"/>
      <c r="T542" s="77">
        <f ca="1">Q538</f>
        <v>1608</v>
      </c>
      <c r="U542" s="77">
        <f ca="1">R538</f>
        <v>7398.0730536515794</v>
      </c>
      <c r="V542" s="92" t="str">
        <f>K525</f>
        <v>SN</v>
      </c>
      <c r="W542" s="75">
        <f>K520</f>
        <v>0.12465753424657534</v>
      </c>
      <c r="X542" s="89">
        <f ca="1">K531</f>
        <v>5138.6013489478864</v>
      </c>
      <c r="Y542" s="5">
        <f t="shared" ca="1" si="238"/>
        <v>12</v>
      </c>
      <c r="Z542" s="5">
        <v>8</v>
      </c>
      <c r="AA542" s="7">
        <f t="shared" ca="1" si="239"/>
        <v>9</v>
      </c>
      <c r="AB542" s="7">
        <f t="shared" ca="1" si="244"/>
        <v>4380</v>
      </c>
      <c r="AC542" s="7">
        <f t="shared" ca="1" si="240"/>
        <v>5399.8746946747806</v>
      </c>
      <c r="AD542" s="90"/>
      <c r="AE542" s="77">
        <f ca="1">AB538</f>
        <v>3134</v>
      </c>
      <c r="AF542" s="77">
        <f ca="1">AC538</f>
        <v>5667.8061450174018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7035.5914726408992</v>
      </c>
      <c r="D543" s="5">
        <f t="shared" ca="1" si="232"/>
        <v>17</v>
      </c>
      <c r="E543" s="5">
        <v>9</v>
      </c>
      <c r="F543" s="5">
        <f t="shared" ca="1" si="233"/>
        <v>19</v>
      </c>
      <c r="G543" s="77">
        <f t="shared" ca="1" si="242"/>
        <v>1186.25</v>
      </c>
      <c r="H543" s="77">
        <f t="shared" ca="1" si="234"/>
        <v>7670.7511012416007</v>
      </c>
      <c r="I543" s="77">
        <f ca="1">G538</f>
        <v>121.66666666666667</v>
      </c>
      <c r="J543" s="77">
        <f ca="1">H539</f>
        <v>8255.400678920787</v>
      </c>
      <c r="K543" s="92" t="str">
        <f>L519</f>
        <v>SP</v>
      </c>
      <c r="L543" s="75">
        <f>L520</f>
        <v>1.0388127853881279E-2</v>
      </c>
      <c r="M543" s="89">
        <f ca="1">L522</f>
        <v>7702.1099200178105</v>
      </c>
      <c r="N543" s="5">
        <f t="shared" ca="1" si="235"/>
        <v>3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4530.9734939424234</v>
      </c>
      <c r="S543" s="90"/>
      <c r="T543" s="77">
        <f ca="1">T542</f>
        <v>1608</v>
      </c>
      <c r="U543" s="77">
        <f ca="1">R539</f>
        <v>7358.8781680286211</v>
      </c>
      <c r="V543" s="92" t="str">
        <f>L525</f>
        <v>SP</v>
      </c>
      <c r="W543" s="75">
        <f>L520</f>
        <v>1.0388127853881279E-2</v>
      </c>
      <c r="X543" s="89">
        <f ca="1">L531</f>
        <v>5399.8746946747806</v>
      </c>
      <c r="Y543" s="5">
        <f t="shared" ca="1" si="238"/>
        <v>8</v>
      </c>
      <c r="Z543" s="5">
        <v>9</v>
      </c>
      <c r="AA543" s="7">
        <f t="shared" ca="1" si="239"/>
        <v>5</v>
      </c>
      <c r="AB543" s="7">
        <f t="shared" ca="1" si="244"/>
        <v>5304</v>
      </c>
      <c r="AC543" s="7">
        <f t="shared" ca="1" si="240"/>
        <v>5357.7343082922143</v>
      </c>
      <c r="AD543" s="90"/>
      <c r="AE543" s="77">
        <f ca="1">AE542</f>
        <v>3134</v>
      </c>
      <c r="AF543" s="77">
        <f ca="1">AC539</f>
        <v>5667.5828622353811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7445.0201254836093</v>
      </c>
      <c r="D544" s="5">
        <f t="shared" ca="1" si="232"/>
        <v>13</v>
      </c>
      <c r="E544" s="5">
        <v>10</v>
      </c>
      <c r="F544" s="5">
        <f t="shared" ca="1" si="233"/>
        <v>14</v>
      </c>
      <c r="G544" s="77">
        <f t="shared" ca="1" si="242"/>
        <v>1520.8333333333335</v>
      </c>
      <c r="H544" s="77">
        <f t="shared" ca="1" si="234"/>
        <v>7598.7312692769428</v>
      </c>
      <c r="I544" s="77">
        <f ca="1">I545</f>
        <v>152.08333333333334</v>
      </c>
      <c r="J544" s="77">
        <f ca="1">J543</f>
        <v>8255.400678920787</v>
      </c>
      <c r="K544" s="92" t="str">
        <f>M519</f>
        <v>FD</v>
      </c>
      <c r="L544" s="75">
        <f>M520</f>
        <v>9.6689497716894973E-2</v>
      </c>
      <c r="M544" s="89">
        <f ca="1">M522</f>
        <v>6600.4652632173302</v>
      </c>
      <c r="N544" s="5">
        <f t="shared" ca="1" si="235"/>
        <v>8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3936.8024808382474</v>
      </c>
      <c r="S544" s="90"/>
      <c r="T544" s="77">
        <f ca="1">Q539</f>
        <v>1685</v>
      </c>
      <c r="U544" s="77">
        <f ca="1">U543</f>
        <v>7358.8781680286211</v>
      </c>
      <c r="V544" s="92" t="str">
        <f>M525</f>
        <v>FD</v>
      </c>
      <c r="W544" s="75">
        <f>M520</f>
        <v>9.6689497716894973E-2</v>
      </c>
      <c r="X544" s="89">
        <f ca="1">M531</f>
        <v>5667.8061450174018</v>
      </c>
      <c r="Y544" s="5">
        <f t="shared" ca="1" si="238"/>
        <v>4</v>
      </c>
      <c r="Z544" s="5">
        <v>10</v>
      </c>
      <c r="AA544" s="7">
        <f t="shared" ca="1" si="239"/>
        <v>11</v>
      </c>
      <c r="AB544" s="7">
        <f t="shared" ca="1" si="244"/>
        <v>6228</v>
      </c>
      <c r="AC544" s="7">
        <f t="shared" ca="1" si="240"/>
        <v>5224.2777393457136</v>
      </c>
      <c r="AD544" s="90"/>
      <c r="AE544" s="77">
        <f ca="1">AB539</f>
        <v>4135</v>
      </c>
      <c r="AF544" s="77">
        <f ca="1">AF543</f>
        <v>5667.5828622353811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8255.400678920787</v>
      </c>
      <c r="D545" s="5">
        <f t="shared" ca="1" si="232"/>
        <v>5</v>
      </c>
      <c r="E545" s="5">
        <v>11</v>
      </c>
      <c r="F545" s="5">
        <f t="shared" ca="1" si="233"/>
        <v>6</v>
      </c>
      <c r="G545" s="77">
        <f t="shared" ca="1" si="242"/>
        <v>1551.2500000000002</v>
      </c>
      <c r="H545" s="77">
        <f t="shared" ca="1" si="234"/>
        <v>7594.0103163147005</v>
      </c>
      <c r="I545" s="77">
        <f ca="1">G539</f>
        <v>152.08333333333334</v>
      </c>
      <c r="J545" s="77">
        <f ca="1">H540</f>
        <v>8066.2394314695557</v>
      </c>
      <c r="K545" s="92" t="str">
        <f>N519</f>
        <v>FN</v>
      </c>
      <c r="L545" s="75">
        <f>N520</f>
        <v>0.10547945205479452</v>
      </c>
      <c r="M545" s="89">
        <f ca="1">N522</f>
        <v>3936.8024808382474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3766.4431579720708</v>
      </c>
      <c r="S545" s="90"/>
      <c r="T545" s="77">
        <f ca="1">T544</f>
        <v>1685</v>
      </c>
      <c r="U545" s="77">
        <f ca="1">R540</f>
        <v>6878.8430361218352</v>
      </c>
      <c r="V545" s="92" t="str">
        <f>N525</f>
        <v>FN</v>
      </c>
      <c r="W545" s="75">
        <f>N520</f>
        <v>0.10547945205479452</v>
      </c>
      <c r="X545" s="89">
        <f ca="1">N531</f>
        <v>5224.2777393457136</v>
      </c>
      <c r="Y545" s="5">
        <f t="shared" ca="1" si="238"/>
        <v>10</v>
      </c>
      <c r="Z545" s="5">
        <v>11</v>
      </c>
      <c r="AA545" s="7">
        <f t="shared" ca="1" si="239"/>
        <v>2</v>
      </c>
      <c r="AB545" s="7">
        <f t="shared" ca="1" si="244"/>
        <v>7668</v>
      </c>
      <c r="AC545" s="7">
        <f t="shared" ca="1" si="240"/>
        <v>5170.4048058485496</v>
      </c>
      <c r="AD545" s="90"/>
      <c r="AE545" s="77">
        <f ca="1">AE544</f>
        <v>4135</v>
      </c>
      <c r="AF545" s="77">
        <f ca="1">AC540</f>
        <v>5569.8566940482324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8764.6771699438086</v>
      </c>
      <c r="D546" s="5">
        <f t="shared" ca="1" si="232"/>
        <v>2</v>
      </c>
      <c r="E546" s="5">
        <v>12</v>
      </c>
      <c r="F546" s="5">
        <f t="shared" ca="1" si="233"/>
        <v>4</v>
      </c>
      <c r="G546" s="77">
        <f t="shared" ca="1" si="242"/>
        <v>1581.666666666667</v>
      </c>
      <c r="H546" s="77">
        <f t="shared" ca="1" si="234"/>
        <v>7520.8791527511657</v>
      </c>
      <c r="I546" s="77">
        <f ca="1">I547</f>
        <v>182.5</v>
      </c>
      <c r="J546" s="77">
        <f ca="1">J545</f>
        <v>8066.2394314695557</v>
      </c>
      <c r="K546" s="92" t="str">
        <f>O519</f>
        <v>FP</v>
      </c>
      <c r="L546" s="75">
        <f>O520</f>
        <v>8.7899543378995425E-3</v>
      </c>
      <c r="M546" s="89">
        <f ca="1">O522</f>
        <v>7358.8781680286211</v>
      </c>
      <c r="N546" s="5">
        <f t="shared" ca="1" si="235"/>
        <v>5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3525.0657411710204</v>
      </c>
      <c r="S546" s="90"/>
      <c r="T546" s="77">
        <f ca="1">Q540</f>
        <v>2686</v>
      </c>
      <c r="U546" s="77">
        <f ca="1">R540</f>
        <v>6878.8430361218352</v>
      </c>
      <c r="V546" s="92" t="str">
        <f>O525</f>
        <v>FP</v>
      </c>
      <c r="W546" s="75">
        <f>O520</f>
        <v>8.7899543378995425E-3</v>
      </c>
      <c r="X546" s="89">
        <f ca="1">O531</f>
        <v>5436.4000351017303</v>
      </c>
      <c r="Y546" s="5">
        <f t="shared" ca="1" si="238"/>
        <v>7</v>
      </c>
      <c r="Z546" s="5">
        <v>12</v>
      </c>
      <c r="AA546" s="7">
        <f t="shared" ca="1" si="239"/>
        <v>8</v>
      </c>
      <c r="AB546" s="7">
        <f t="shared" ca="1" si="244"/>
        <v>8760</v>
      </c>
      <c r="AC546" s="7">
        <f t="shared" ca="1" si="240"/>
        <v>5138.6013489478864</v>
      </c>
      <c r="AD546" s="90"/>
      <c r="AE546" s="77">
        <f ca="1">AB540</f>
        <v>4212</v>
      </c>
      <c r="AF546" s="77">
        <f ca="1">AC540</f>
        <v>5569.8566940482324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7971.0560029556518</v>
      </c>
      <c r="D547" s="5">
        <f t="shared" ca="1" si="232"/>
        <v>7</v>
      </c>
      <c r="E547" s="5">
        <v>13</v>
      </c>
      <c r="F547" s="5">
        <f t="shared" ca="1" si="233"/>
        <v>10</v>
      </c>
      <c r="G547" s="77">
        <f t="shared" ca="1" si="242"/>
        <v>1612.0833333333337</v>
      </c>
      <c r="H547" s="77">
        <f t="shared" ca="1" si="234"/>
        <v>7445.0201254836093</v>
      </c>
      <c r="I547" s="77">
        <f ca="1">G540</f>
        <v>182.5</v>
      </c>
      <c r="J547" s="77">
        <f ca="1">H541</f>
        <v>7971.0560029556518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6641.4665133833605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4212</v>
      </c>
      <c r="AF547" s="77">
        <f ca="1">AC541</f>
        <v>5436.4000351017303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7598.7312692769428</v>
      </c>
      <c r="D548" s="5">
        <f t="shared" ca="1" si="232"/>
        <v>10</v>
      </c>
      <c r="E548" s="5">
        <v>14</v>
      </c>
      <c r="F548" s="5">
        <f t="shared" ca="1" si="233"/>
        <v>23</v>
      </c>
      <c r="G548" s="77">
        <f t="shared" ca="1" si="242"/>
        <v>1946.666666666667</v>
      </c>
      <c r="H548" s="77">
        <f t="shared" ca="1" si="234"/>
        <v>7406.2624369011892</v>
      </c>
      <c r="I548" s="77">
        <f ca="1">I549</f>
        <v>517.08333333333337</v>
      </c>
      <c r="J548" s="77">
        <f ca="1">J547</f>
        <v>7971.0560029556518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6641.4665133833605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4289</v>
      </c>
      <c r="AF548" s="77">
        <f ca="1">AC541</f>
        <v>5436.4000351017303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7241.7416110936192</v>
      </c>
      <c r="D549" s="5">
        <f t="shared" ca="1" si="232"/>
        <v>15</v>
      </c>
      <c r="E549" s="5">
        <v>15</v>
      </c>
      <c r="F549" s="5">
        <f t="shared" ca="1" si="233"/>
        <v>15</v>
      </c>
      <c r="G549" s="77">
        <f t="shared" ca="1" si="242"/>
        <v>2281.2500000000005</v>
      </c>
      <c r="H549" s="77">
        <f t="shared" ca="1" si="234"/>
        <v>7241.7416110936192</v>
      </c>
      <c r="I549" s="77">
        <f ca="1">G541</f>
        <v>517.08333333333337</v>
      </c>
      <c r="J549" s="77">
        <f ca="1">H542</f>
        <v>7863.2977032072358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6600.4652632173302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4289</v>
      </c>
      <c r="AF549" s="77">
        <f ca="1">AC542</f>
        <v>5399.8746946747806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6754.4483049528089</v>
      </c>
      <c r="D550" s="5">
        <f t="shared" ca="1" si="232"/>
        <v>20</v>
      </c>
      <c r="E550" s="5">
        <v>16</v>
      </c>
      <c r="F550" s="5">
        <f t="shared" ca="1" si="233"/>
        <v>5</v>
      </c>
      <c r="G550" s="77">
        <f t="shared" ca="1" si="242"/>
        <v>2311.666666666667</v>
      </c>
      <c r="H550" s="77">
        <f t="shared" ca="1" si="234"/>
        <v>7153.5351905115986</v>
      </c>
      <c r="I550" s="77">
        <f ca="1">I551</f>
        <v>851.66666666666674</v>
      </c>
      <c r="J550" s="77">
        <f ca="1">J549</f>
        <v>7863.2977032072358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6600.4652632173302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5399.8746946747806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6416.860309572352</v>
      </c>
      <c r="D551" s="5">
        <f t="shared" ca="1" si="232"/>
        <v>22</v>
      </c>
      <c r="E551" s="5">
        <v>17</v>
      </c>
      <c r="F551" s="5">
        <f t="shared" ca="1" si="233"/>
        <v>9</v>
      </c>
      <c r="G551" s="77">
        <f t="shared" ca="1" si="242"/>
        <v>2342.0833333333335</v>
      </c>
      <c r="H551" s="77">
        <f t="shared" ca="1" si="234"/>
        <v>7035.5914726408992</v>
      </c>
      <c r="I551" s="77">
        <f ca="1">G542</f>
        <v>851.66666666666674</v>
      </c>
      <c r="J551" s="77">
        <f ca="1">H543</f>
        <v>7670.7511012416007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4530.9734939424234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5357.7343082922143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6789.2664926772995</v>
      </c>
      <c r="D552" s="5">
        <f t="shared" ca="1" si="232"/>
        <v>19</v>
      </c>
      <c r="E552" s="5">
        <v>18</v>
      </c>
      <c r="F552" s="5">
        <f t="shared" ca="1" si="233"/>
        <v>8</v>
      </c>
      <c r="G552" s="77">
        <f t="shared" ca="1" si="242"/>
        <v>2372.5</v>
      </c>
      <c r="H552" s="77">
        <f t="shared" ca="1" si="234"/>
        <v>6841.5950437509773</v>
      </c>
      <c r="I552" s="77">
        <f ca="1">I553</f>
        <v>1186.25</v>
      </c>
      <c r="J552" s="77">
        <f ca="1">J551</f>
        <v>7670.7511012416007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4530.9734939424234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5304</v>
      </c>
      <c r="AF552" s="77">
        <f ca="1">AC543</f>
        <v>5357.7343082922143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7670.7511012416007</v>
      </c>
      <c r="D553" s="5">
        <f t="shared" ca="1" si="232"/>
        <v>9</v>
      </c>
      <c r="E553" s="5">
        <v>19</v>
      </c>
      <c r="F553" s="5">
        <f t="shared" ca="1" si="233"/>
        <v>18</v>
      </c>
      <c r="G553" s="77">
        <f t="shared" ca="1" si="242"/>
        <v>2707.0833333333335</v>
      </c>
      <c r="H553" s="77">
        <f t="shared" ca="1" si="234"/>
        <v>6789.2664926772995</v>
      </c>
      <c r="I553" s="77">
        <f ca="1">G543</f>
        <v>1186.25</v>
      </c>
      <c r="J553" s="77">
        <f ca="1">H544</f>
        <v>7598.7312692769428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3936.8024808382474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5304</v>
      </c>
      <c r="AF553" s="77">
        <f ca="1">AC544</f>
        <v>5224.2777393457136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6125.3831345475346</v>
      </c>
      <c r="D554" s="5">
        <f t="shared" ca="1" si="232"/>
        <v>24</v>
      </c>
      <c r="E554" s="5">
        <v>20</v>
      </c>
      <c r="F554" s="5">
        <f t="shared" ca="1" si="233"/>
        <v>16</v>
      </c>
      <c r="G554" s="77">
        <f t="shared" ca="1" si="242"/>
        <v>3041.666666666667</v>
      </c>
      <c r="H554" s="77">
        <f t="shared" ca="1" si="234"/>
        <v>6754.4483049528089</v>
      </c>
      <c r="I554" s="77">
        <f ca="1">I555</f>
        <v>1520.8333333333335</v>
      </c>
      <c r="J554" s="77">
        <f ca="1">J553</f>
        <v>7598.7312692769428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3936.8024808382474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5224.2777393457136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6305.5584316698087</v>
      </c>
      <c r="D555" s="5">
        <f t="shared" ca="1" si="232"/>
        <v>23</v>
      </c>
      <c r="E555" s="5">
        <v>21</v>
      </c>
      <c r="F555" s="5">
        <f t="shared" ca="1" si="233"/>
        <v>22</v>
      </c>
      <c r="G555" s="77">
        <f t="shared" ca="1" si="242"/>
        <v>3376.2500000000005</v>
      </c>
      <c r="H555" s="77">
        <f t="shared" ca="1" si="234"/>
        <v>6679.694824325783</v>
      </c>
      <c r="I555" s="77">
        <f ca="1">G544</f>
        <v>1520.8333333333335</v>
      </c>
      <c r="J555" s="77">
        <f ca="1">H545</f>
        <v>7594.0103163147005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3766.4431579720708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5170.4048058485496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6679.694824325783</v>
      </c>
      <c r="D556" s="5">
        <f t="shared" ca="1" si="232"/>
        <v>21</v>
      </c>
      <c r="E556" s="5">
        <v>22</v>
      </c>
      <c r="F556" s="5">
        <f t="shared" ca="1" si="233"/>
        <v>17</v>
      </c>
      <c r="G556" s="77">
        <f t="shared" ca="1" si="242"/>
        <v>3710.8333333333339</v>
      </c>
      <c r="H556" s="77">
        <f t="shared" ca="1" si="234"/>
        <v>6416.860309572352</v>
      </c>
      <c r="I556" s="77">
        <f ca="1">I557</f>
        <v>1551.2500000000002</v>
      </c>
      <c r="J556" s="77">
        <f ca="1">J555</f>
        <v>7594.0103163147005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3766.4431579720708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7668</v>
      </c>
      <c r="AF556" s="77">
        <f ca="1">AC545</f>
        <v>5170.4048058485496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7406.2624369011892</v>
      </c>
      <c r="D557" s="5">
        <f t="shared" ca="1" si="232"/>
        <v>14</v>
      </c>
      <c r="E557" s="5">
        <v>23</v>
      </c>
      <c r="F557" s="5">
        <f t="shared" ca="1" si="233"/>
        <v>21</v>
      </c>
      <c r="G557" s="77">
        <f t="shared" ca="1" si="242"/>
        <v>4045.4166666666674</v>
      </c>
      <c r="H557" s="77">
        <f t="shared" ca="1" si="234"/>
        <v>6305.5584316698087</v>
      </c>
      <c r="I557" s="77">
        <f ca="1">G545</f>
        <v>1551.2500000000002</v>
      </c>
      <c r="J557" s="77">
        <f ca="1">H546</f>
        <v>7520.8791527511657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3525.0657411710204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7668</v>
      </c>
      <c r="AF557" s="77">
        <f ca="1">AC546</f>
        <v>5138.6013489478864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7863.2977032072358</v>
      </c>
      <c r="D558" s="5">
        <f t="shared" ca="1" si="232"/>
        <v>8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6125.3831345475346</v>
      </c>
      <c r="I558" s="77">
        <f ca="1">I559</f>
        <v>1581.666666666667</v>
      </c>
      <c r="J558" s="77">
        <f ca="1">J557</f>
        <v>7520.8791527511657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3525.0657411710204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5138.6013489478864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4623.9949964667348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4623.9949964667348</v>
      </c>
      <c r="I559" s="77">
        <f ca="1">G546</f>
        <v>1581.666666666667</v>
      </c>
      <c r="J559" s="77">
        <f ca="1">H547</f>
        <v>7445.0201254836093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4396.9952213819397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4613.0965021831962</v>
      </c>
      <c r="I560" s="77">
        <f ca="1">I561</f>
        <v>1612.0833333333337</v>
      </c>
      <c r="J560" s="77">
        <f ca="1">J559</f>
        <v>7445.0201254836093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4158.827136525254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4396.9952213819397</v>
      </c>
      <c r="I561" s="77">
        <f ca="1">G547</f>
        <v>1612.0833333333337</v>
      </c>
      <c r="J561" s="77">
        <f ca="1">H548</f>
        <v>7406.2624369011892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3863.0387128849388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4396.3764147084939</v>
      </c>
      <c r="I562" s="77">
        <f ca="1">I563</f>
        <v>1946.666666666667</v>
      </c>
      <c r="J562" s="77">
        <f ca="1">J561</f>
        <v>7406.2624369011892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3571.5858227599379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4158.827136525254</v>
      </c>
      <c r="I563" s="77">
        <f ca="1">G548</f>
        <v>1946.666666666667</v>
      </c>
      <c r="J563" s="77">
        <f ca="1">H549</f>
        <v>7241.7416110936192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3482.2208368428578</v>
      </c>
      <c r="D564" s="5">
        <f t="shared" ca="1" si="232"/>
        <v>35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4030.9879185762989</v>
      </c>
      <c r="I564" s="77">
        <f ca="1">I565</f>
        <v>2281.2500000000005</v>
      </c>
      <c r="J564" s="77">
        <f ca="1">J563</f>
        <v>7241.7416110936192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3595.2975996117643</v>
      </c>
      <c r="D565" s="5">
        <f t="shared" ca="1" si="232"/>
        <v>33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3863.0387128849388</v>
      </c>
      <c r="I565" s="77">
        <f ca="1">G549</f>
        <v>2281.2500000000005</v>
      </c>
      <c r="J565" s="77">
        <f ca="1">H550</f>
        <v>7153.5351905115986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3474.1156999945815</v>
      </c>
      <c r="D566" s="5">
        <f t="shared" ca="1" si="232"/>
        <v>36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3716.1277706573615</v>
      </c>
      <c r="I566" s="77">
        <f ca="1">I567</f>
        <v>2311.666666666667</v>
      </c>
      <c r="J566" s="77">
        <f ca="1">J565</f>
        <v>7153.5351905115986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3716.1277706573615</v>
      </c>
      <c r="D567" s="5">
        <f t="shared" ca="1" si="232"/>
        <v>32</v>
      </c>
      <c r="E567" s="5">
        <v>33</v>
      </c>
      <c r="F567" s="5">
        <f t="shared" ca="1" si="233"/>
        <v>31</v>
      </c>
      <c r="G567" s="77">
        <f t="shared" ca="1" si="242"/>
        <v>7665.0000000000009</v>
      </c>
      <c r="H567" s="77">
        <f t="shared" ca="1" si="234"/>
        <v>3595.2975996117643</v>
      </c>
      <c r="I567" s="77">
        <f ca="1">G550</f>
        <v>2311.666666666667</v>
      </c>
      <c r="J567" s="77">
        <f ca="1">H551</f>
        <v>7035.5914726408992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4030.9879185762989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3571.5858227599379</v>
      </c>
      <c r="I568" s="77">
        <f ca="1">I569</f>
        <v>2342.0833333333335</v>
      </c>
      <c r="J568" s="77">
        <f ca="1">J567</f>
        <v>7035.5914726408992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4396.3764147084939</v>
      </c>
      <c r="D569" s="5">
        <f t="shared" ca="1" si="232"/>
        <v>28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3482.2208368428578</v>
      </c>
      <c r="I569" s="77">
        <f ca="1">G551</f>
        <v>2342.0833333333335</v>
      </c>
      <c r="J569" s="77">
        <f ca="1">H552</f>
        <v>6841.5950437509773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4613.0965021831962</v>
      </c>
      <c r="D570" s="5">
        <f t="shared" ca="1" si="232"/>
        <v>26</v>
      </c>
      <c r="E570" s="5">
        <v>36</v>
      </c>
      <c r="F570" s="5">
        <f t="shared" ca="1" si="233"/>
        <v>32</v>
      </c>
      <c r="G570" s="77">
        <f t="shared" ca="1" si="242"/>
        <v>8760</v>
      </c>
      <c r="H570" s="77">
        <f t="shared" ca="1" si="234"/>
        <v>3474.1156999945815</v>
      </c>
      <c r="I570" s="77">
        <f ca="1">I571</f>
        <v>2372.5</v>
      </c>
      <c r="J570" s="77">
        <f ca="1">J569</f>
        <v>6841.5950437509773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</v>
      </c>
      <c r="J571" s="77">
        <f ca="1">H553</f>
        <v>6789.2664926772995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2707.0833333333335</v>
      </c>
      <c r="J572" s="77">
        <f ca="1">J571</f>
        <v>6789.2664926772995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2707.0833333333335</v>
      </c>
      <c r="J573" s="77">
        <f ca="1">H554</f>
        <v>6754.4483049528089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6754.4483049528089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6679.694824325783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6679.694824325783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6416.860309572352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6416.860309572352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6305.5584316698087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6305.5584316698087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6125.3831345475346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6125.3831345475346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4623.9949964667348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4623.9949964667348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4613.0965021831962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4613.0965021831962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4396.9952213819397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4396.9952213819397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4396.3764147084939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4396.3764147084939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4158.827136525254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4158.827136525254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4030.9879185762989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4030.9879185762989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3863.0387128849388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3863.0387128849388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3716.1277706573615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3716.1277706573615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3595.2975996117643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3595.2975996117643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3571.5858227599379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3571.5858227599379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3482.2208368428578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3482.2208368428578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3474.1156999945815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3474.1156999945815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0.11309754177144313</v>
      </c>
      <c r="D609" s="135">
        <f ca="1">B452*M456+B458*M462+B464*M468+B470*M474+B476*M480+B482*M486+B488*M492+$B$500*M504</f>
        <v>6.0823041997585561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7.1559906978292578E-2</v>
      </c>
      <c r="D610" s="135">
        <f ca="1">B452*N456+B458*N462+B464*N468+B470*N474+B476*N480+B482*N486+B488*N492+$B$500*N504</f>
        <v>3.8484401688233683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1.1779305349800633E-2</v>
      </c>
      <c r="D611" s="135">
        <f ca="1">B452*O456+B458*O462+B464*O468+B470*O474+B476*O480+B482*O486+B488*O492+$B$500*O504</f>
        <v>0.6334825432732889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0.11027695108455117</v>
      </c>
      <c r="D612" s="135">
        <f ca="1">B452*G456+B458*G462+B464*G468+B470*G474+B476*G480+B482*G486+B488*G492+$B$500*G504</f>
        <v>5.9306148675947101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6.2761418116087889E-2</v>
      </c>
      <c r="D613" s="135">
        <f ca="1">B452*H456+B458*H462+B464*H468+B470*H474+B476*H480+B482*H486+B488*H492+$B$500*H504</f>
        <v>3.3752637856773564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1.1462081406111664E-2</v>
      </c>
      <c r="D614" s="135">
        <f ca="1">B452*I456+B458*I462+B464*I468+B470*I474+B476*I480+B482*I486+B488*I492+$B$500*I504</f>
        <v>0.61642246844988924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0.15640106432419701</v>
      </c>
      <c r="D615" s="135">
        <f ca="1">B452*J456+B458*J462+B464*J468+B470*J474+B476*J480+B482*J486+B488*J492+$B$500*J504</f>
        <v>8.4111364003666367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7.0794897067738269E-2</v>
      </c>
      <c r="D616" s="135">
        <f ca="1">B452*K456+B458*K462+B464*K468+B470*K474+B476*K480+B482*K486+B488*K492+$B$500*K504</f>
        <v>3.8072984877669875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1.6421150250159656E-2</v>
      </c>
      <c r="D617" s="135">
        <f ca="1">B452*L456+B458*L462+B464*L468+B470*L474+B476*L480+B482*L486+B488*L492+$B$500*L504</f>
        <v>0.88311761305347314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0.21915985948647537</v>
      </c>
      <c r="D618" s="135">
        <f ca="1">B452*D456+B458*D462+B464*D468+B470*D474+B476*D480+B482*D486+B488*D492+$B$500*D504</f>
        <v>11.786259125480505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0.13358377783788131</v>
      </c>
      <c r="D619" s="135">
        <f ca="1">B452*E456+B458*E462+B464*E468+B470*E474+B476*E480+B482*E486+B488*E492+$B$500*E504</f>
        <v>7.1840391951658935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2.2702046327261381E-2</v>
      </c>
      <c r="D620" s="135">
        <f ca="1">B452*F456+B458*F462+B464*F468+B470*F474+B476*F480+B482*F486+B488*F492+$B$500*F504</f>
        <v>1.2208996725893495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0.12105715940557858</v>
      </c>
      <c r="D621" s="135">
        <f ca="1">$B$494*M498+$B$495*77/365*11/24</f>
        <v>7.8803507934818491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7.6205212738309117E-2</v>
      </c>
      <c r="D622" s="135">
        <f ca="1">$B$494*N498+$B$495*77/365*12/24</f>
        <v>4.9606633066438359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1.1908198621002376E-2</v>
      </c>
      <c r="D623" s="135">
        <f ca="1">$B$494*O498+$B$495*77/365*1/24</f>
        <v>0.77517746916198627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0.12105715940557858</v>
      </c>
      <c r="D624" s="135">
        <f ca="1">$B$494*G498+$B$495*77/365*11/24</f>
        <v>7.8803507934818491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7.6205212738309117E-2</v>
      </c>
      <c r="D625" s="135">
        <f ca="1">$B$494*H498+$B$495*77/365*12/24</f>
        <v>4.9606633066438359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1.1908198621002376E-2</v>
      </c>
      <c r="D626" s="135">
        <f ca="1">$B$494*I498+$B$495*77/365*1/24</f>
        <v>0.77517746916198627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0.14470800622382587</v>
      </c>
      <c r="D627" s="135">
        <f ca="1">$B$494*J498+$B$495*91/365*11/24</f>
        <v>9.4199290423508213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9.0834707944659934E-2</v>
      </c>
      <c r="D628" s="135">
        <f ca="1">$B$494*K498+$B$495*91/365*12/24</f>
        <v>5.9129866117972609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1.4238876066760268E-2</v>
      </c>
      <c r="D629" s="135">
        <f ca="1">$B$494*L498+$B$495*91/365*1/24</f>
        <v>0.92689551664643832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0.19241011776236935</v>
      </c>
      <c r="D630" s="135">
        <f ca="1">$B$494*D498+$B$495*120/365*11/24</f>
        <v>12.525151189965481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0.12053051788686941</v>
      </c>
      <c r="D631" s="135">
        <f ca="1">$B$494*E498+$B$495*120/365*12/24</f>
        <v>7.8460684765150681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1.8936632585735039E-2</v>
      </c>
      <c r="D632" s="135">
        <f ca="1">$B$494*F498+$B$495*120/365*1/24</f>
        <v>1.2327012161495889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0.10884279794760406</v>
      </c>
      <c r="D633" s="135">
        <f ca="1">B409*M413+B415*M419+B421*M425+B427*M431+B433*M437+B439*M443+B445*M449</f>
        <v>6.1634836873618806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7.5692632378677835E-2</v>
      </c>
      <c r="D634" s="135">
        <f ca="1">B409*N413+B415*N419+B421*N425+B427*N431+B433*N437+B439*N443+B445*N449</f>
        <v>4.286276296793142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1.1146920307032222E-2</v>
      </c>
      <c r="D635" s="135">
        <f ca="1">B409*O413+B415*O419+B421*O425+B427*O431+B433*O437+B439*O443+B445*O449</f>
        <v>0.63122101574225797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0.11372930850043879</v>
      </c>
      <c r="D636" s="135">
        <f ca="1">B409*G413+B415*G419+B421*G425+B427*G431+B433*G437+B439*G443+B445*G449</f>
        <v>6.4401940315319841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7.4041366681525791E-2</v>
      </c>
      <c r="D637" s="135">
        <f ca="1">B409*H413+B415*H419+B421*H425+B427*H431+B433*H437+B439*H443+B445*H449</f>
        <v>4.1927694283571046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1.1640054399520131E-2</v>
      </c>
      <c r="D638" s="135">
        <f ca="1">B409*I413+B415*I419+B421*I425+B427*I431+B433*I437+B439*I443+B445*I449</f>
        <v>0.65914591286034185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0.12286515743690428</v>
      </c>
      <c r="D639" s="135">
        <f ca="1">B409*J413+B415*J419+B421*J425+B427*J431+B433*J437+B439*J443+B445*J449</f>
        <v>6.9575333222511908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7.306452340552072E-2</v>
      </c>
      <c r="D640" s="135">
        <f ca="1">B409*K413+B415*K419+B421*K425+B427*K431+B433*K437+B439*K443+B445*K449</f>
        <v>4.1374533421272677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1.2594577752820073E-2</v>
      </c>
      <c r="D641" s="135">
        <f ca="1">B409*L413+B415*L419+B421*L425+B427*L431+B433*L437+B439*L443+B445*L449</f>
        <v>0.71319808009792307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0.2241328441931025</v>
      </c>
      <c r="D642" s="135">
        <f ca="1">B409*D413+B415*D419+B421*D425+B427*D431+B433*D437+B439*D443+B445*D449</f>
        <v>12.692058225581647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0.14937045054003978</v>
      </c>
      <c r="D643" s="135">
        <f ca="1">B409*E413+B415*E419+B421*E425+B427*E431+B433*E437+B439*E443+B445*E449</f>
        <v>8.4584589209165557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2.2879366456813904E-2</v>
      </c>
      <c r="D644" s="135">
        <f ca="1">B409*F413+B415*F419+B421*F425+B427*F431+B433*F437+B439*F443+B445*F449</f>
        <v>1.2955988323787047</v>
      </c>
      <c r="P644" s="5"/>
      <c r="Q644" s="6"/>
      <c r="U644" s="5"/>
    </row>
  </sheetData>
  <autoFilter ref="A1:C607" xr:uid="{00000000-0009-0000-0000-00000B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CY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210.06399999999999</v>
      </c>
      <c r="E5" s="17">
        <f ca="1">INDIRECT(ADDRESS(MATCH($H$1,HDD!$A$1:$A$34,0),E$4+1,,,"HDD"))</f>
        <v>192.755</v>
      </c>
      <c r="F5" s="17">
        <f ca="1">INDIRECT(ADDRESS(MATCH($H$1,HDD!$A$1:$A$34,0),F$4+1,,,"HDD"))</f>
        <v>148.71100000000001</v>
      </c>
      <c r="G5" s="17">
        <f ca="1">INDIRECT(ADDRESS(MATCH($H$1,HDD!$A$1:$A$34,0),G$4+1,,,"HDD"))</f>
        <v>39.033999999999999</v>
      </c>
      <c r="H5" s="17">
        <f ca="1">INDIRECT(ADDRESS(MATCH($H$1,HDD!$A$1:$A$34,0),H$4+1,,,"HDD"))</f>
        <v>1.659</v>
      </c>
      <c r="I5" s="17">
        <f ca="1">INDIRECT(ADDRESS(MATCH($H$1,HDD!$A$1:$A$34,0),I$4+1,,,"HDD"))</f>
        <v>0</v>
      </c>
      <c r="J5" s="17">
        <f ca="1">INDIRECT(ADDRESS(MATCH($H$1,HDD!$A$1:$A$34,0),J$4+1,,,"HDD"))</f>
        <v>0</v>
      </c>
      <c r="K5" s="17">
        <f ca="1">INDIRECT(ADDRESS(MATCH($H$1,HDD!$A$1:$A$34,0),K$4+1,,,"HDD"))</f>
        <v>0</v>
      </c>
      <c r="L5" s="17">
        <f ca="1">INDIRECT(ADDRESS(MATCH($H$1,HDD!$A$1:$A$34,0),L$4+1,,,"HDD"))</f>
        <v>0</v>
      </c>
      <c r="M5" s="17">
        <f ca="1">INDIRECT(ADDRESS(MATCH($H$1,HDD!$A$1:$A$34,0),M$4+1,,,"HDD"))</f>
        <v>0.59099999999999997</v>
      </c>
      <c r="N5" s="17">
        <f ca="1">INDIRECT(ADDRESS(MATCH($H$1,HDD!$A$1:$A$34,0),N$4+1,,,"HDD"))</f>
        <v>38.689</v>
      </c>
      <c r="O5" s="17">
        <f ca="1">INDIRECT(ADDRESS(MATCH($H$1,HDD!$A$1:$A$34,0),O$4+1,,,"HDD"))</f>
        <v>150.94200000000001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0.26847126635098956</v>
      </c>
      <c r="E6" s="23">
        <f t="shared" ca="1" si="0"/>
        <v>0.24634958367680798</v>
      </c>
      <c r="F6" s="22">
        <f t="shared" ca="1" si="0"/>
        <v>0.19005936519499778</v>
      </c>
      <c r="G6" s="22">
        <f t="shared" ca="1" si="0"/>
        <v>4.9887212519729822E-2</v>
      </c>
      <c r="H6" s="22">
        <f t="shared" ca="1" si="0"/>
        <v>2.1202768245691395E-3</v>
      </c>
      <c r="I6" s="22">
        <f t="shared" ca="1" si="0"/>
        <v>0</v>
      </c>
      <c r="J6" s="22">
        <f t="shared" ca="1" si="0"/>
        <v>0</v>
      </c>
      <c r="K6" s="22">
        <f t="shared" ca="1" si="0"/>
        <v>0</v>
      </c>
      <c r="L6" s="22">
        <f t="shared" ca="1" si="0"/>
        <v>0</v>
      </c>
      <c r="M6" s="22">
        <f t="shared" ca="1" si="0"/>
        <v>7.5532465540708931E-4</v>
      </c>
      <c r="N6" s="22">
        <f t="shared" ca="1" si="0"/>
        <v>4.9446286959466804E-2</v>
      </c>
      <c r="O6" s="22">
        <f t="shared" ca="1" si="0"/>
        <v>0.19291068381803197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9.9281234578844533</v>
      </c>
      <c r="E8" s="114">
        <f ca="1">INDIRECT(ADDRESS(MATCH($H$1,DDuration!$A$1:$A$34,0),E$4+1,,,"DDuration"))</f>
        <v>10.762841322732557</v>
      </c>
      <c r="F8" s="114">
        <f ca="1">INDIRECT(ADDRESS(MATCH($H$1,DDuration!$A$1:$A$34,0),F$4+1,,,"DDuration"))</f>
        <v>11.773878955649289</v>
      </c>
      <c r="G8" s="114">
        <f ca="1">INDIRECT(ADDRESS(MATCH($H$1,DDuration!$A$1:$A$34,0),G$4+1,,,"DDuration"))</f>
        <v>12.889903113304499</v>
      </c>
      <c r="H8" s="114">
        <f ca="1">INDIRECT(ADDRESS(MATCH($H$1,DDuration!$A$1:$A$34,0),H$4+1,,,"DDuration"))</f>
        <v>13.839771485377423</v>
      </c>
      <c r="I8" s="114">
        <f ca="1">INDIRECT(ADDRESS(MATCH($H$1,DDuration!$A$1:$A$34,0),I$4+1,,,"DDuration"))</f>
        <v>14.317805476081775</v>
      </c>
      <c r="J8" s="114">
        <f ca="1">INDIRECT(ADDRESS(MATCH($H$1,DDuration!$A$1:$A$34,0),J$4+1,,,"DDuration"))</f>
        <v>14.10159889743349</v>
      </c>
      <c r="K8" s="114">
        <f ca="1">INDIRECT(ADDRESS(MATCH($H$1,DDuration!$A$1:$A$34,0),K$4+1,,,"DDuration"))</f>
        <v>13.287175901241342</v>
      </c>
      <c r="L8" s="114">
        <f ca="1">INDIRECT(ADDRESS(MATCH($H$1,DDuration!$A$1:$A$34,0),L$4+1,,,"DDuration"))</f>
        <v>12.207312095987255</v>
      </c>
      <c r="M8" s="114">
        <f ca="1">INDIRECT(ADDRESS(MATCH($H$1,DDuration!$A$1:$A$34,0),M$4+1,,,"DDuration"))</f>
        <v>11.092246701280525</v>
      </c>
      <c r="N8" s="114">
        <f ca="1">INDIRECT(ADDRESS(MATCH($H$1,DDuration!$A$1:$A$34,0),N$4+1,,,"DDuration"))</f>
        <v>10.147327460074241</v>
      </c>
      <c r="O8" s="114">
        <f ca="1">INDIRECT(ADDRESS(MATCH($H$1,DDuration!$A$1:$A$34,0),O$4+1,,,"DDuration"))</f>
        <v>9.6863918141766145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0.18792988644569267</v>
      </c>
      <c r="E12" s="33">
        <f t="shared" ca="1" si="1"/>
        <v>0.17244470857376556</v>
      </c>
      <c r="F12" s="32">
        <f t="shared" ca="1" si="1"/>
        <v>0.13304155563649844</v>
      </c>
      <c r="G12" s="32">
        <f t="shared" ca="1" si="1"/>
        <v>3.4921048763810872E-2</v>
      </c>
      <c r="H12" s="32">
        <f t="shared" ca="1" si="1"/>
        <v>1.4841937771983976E-3</v>
      </c>
      <c r="I12" s="32">
        <f t="shared" ca="1" si="1"/>
        <v>0</v>
      </c>
      <c r="J12" s="32">
        <f t="shared" ca="1" si="1"/>
        <v>0</v>
      </c>
      <c r="K12" s="32">
        <f t="shared" ca="1" si="1"/>
        <v>0</v>
      </c>
      <c r="L12" s="32">
        <f t="shared" ca="1" si="1"/>
        <v>0</v>
      </c>
      <c r="M12" s="32">
        <f t="shared" ca="1" si="1"/>
        <v>5.2872725878496253E-4</v>
      </c>
      <c r="N12" s="32">
        <f t="shared" ca="1" si="1"/>
        <v>3.4612400871626758E-2</v>
      </c>
      <c r="O12" s="32">
        <f t="shared" ca="1" si="1"/>
        <v>0.13503747867262236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8.0541379905296875E-2</v>
      </c>
      <c r="E13" s="32">
        <f t="shared" ca="1" si="2"/>
        <v>7.3904875103042403E-2</v>
      </c>
      <c r="F13" s="32">
        <f t="shared" ca="1" si="2"/>
        <v>5.701780955849934E-2</v>
      </c>
      <c r="G13" s="32">
        <f t="shared" ca="1" si="2"/>
        <v>1.4966163755918948E-2</v>
      </c>
      <c r="H13" s="32">
        <f t="shared" ca="1" si="2"/>
        <v>6.3608304737074195E-4</v>
      </c>
      <c r="I13" s="32">
        <f t="shared" ca="1" si="2"/>
        <v>0</v>
      </c>
      <c r="J13" s="32">
        <f t="shared" ca="1" si="2"/>
        <v>0</v>
      </c>
      <c r="K13" s="32">
        <f t="shared" ca="1" si="2"/>
        <v>0</v>
      </c>
      <c r="L13" s="32">
        <f t="shared" ca="1" si="2"/>
        <v>0</v>
      </c>
      <c r="M13" s="32">
        <f t="shared" ca="1" si="2"/>
        <v>2.2659739662212684E-4</v>
      </c>
      <c r="N13" s="32">
        <f t="shared" ca="1" si="2"/>
        <v>1.4833886087840044E-2</v>
      </c>
      <c r="O13" s="32">
        <f t="shared" ca="1" si="2"/>
        <v>5.7873205145409598E-2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0.17070298018817084</v>
      </c>
      <c r="E18" s="33">
        <f t="shared" ca="1" si="3"/>
        <v>0.15663727695450372</v>
      </c>
      <c r="F18" s="33">
        <f t="shared" ca="1" si="3"/>
        <v>0.12084607970315275</v>
      </c>
      <c r="G18" s="33">
        <f t="shared" ca="1" si="3"/>
        <v>3.1719952627128206E-2</v>
      </c>
      <c r="H18" s="33">
        <f t="shared" ca="1" si="3"/>
        <v>1.3481426809552111E-3</v>
      </c>
      <c r="I18" s="33">
        <f t="shared" ca="1" si="3"/>
        <v>0</v>
      </c>
      <c r="J18" s="33">
        <f t="shared" ca="1" si="3"/>
        <v>0</v>
      </c>
      <c r="K18" s="33">
        <f t="shared" ca="1" si="3"/>
        <v>0</v>
      </c>
      <c r="L18" s="33">
        <f t="shared" ca="1" si="3"/>
        <v>0</v>
      </c>
      <c r="M18" s="33">
        <f t="shared" ca="1" si="3"/>
        <v>4.8026059339634095E-4</v>
      </c>
      <c r="N18" s="33">
        <f t="shared" ca="1" si="3"/>
        <v>3.1439597458394308E-2</v>
      </c>
      <c r="O18" s="33">
        <f t="shared" ca="1" si="3"/>
        <v>0.12265904312763198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8.0541379905296875E-2</v>
      </c>
      <c r="E19" s="33">
        <f t="shared" ca="1" si="4"/>
        <v>7.3904875103042403E-2</v>
      </c>
      <c r="F19" s="33">
        <f t="shared" ca="1" si="4"/>
        <v>5.701780955849934E-2</v>
      </c>
      <c r="G19" s="33">
        <f t="shared" ca="1" si="4"/>
        <v>1.4966163755918948E-2</v>
      </c>
      <c r="H19" s="33">
        <f t="shared" ca="1" si="4"/>
        <v>6.3608304737074195E-4</v>
      </c>
      <c r="I19" s="33">
        <f t="shared" ca="1" si="4"/>
        <v>0</v>
      </c>
      <c r="J19" s="33">
        <f t="shared" ca="1" si="4"/>
        <v>0</v>
      </c>
      <c r="K19" s="33">
        <f t="shared" ca="1" si="4"/>
        <v>0</v>
      </c>
      <c r="L19" s="33">
        <f t="shared" ca="1" si="4"/>
        <v>0</v>
      </c>
      <c r="M19" s="33">
        <f t="shared" ca="1" si="4"/>
        <v>2.2659739662212684E-4</v>
      </c>
      <c r="N19" s="33">
        <f t="shared" ca="1" si="4"/>
        <v>1.4833886087840044E-2</v>
      </c>
      <c r="O19" s="33">
        <f t="shared" ca="1" si="4"/>
        <v>5.7873205145409598E-2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1.7226906257521827E-2</v>
      </c>
      <c r="E20" s="33">
        <f t="shared" ca="1" si="5"/>
        <v>1.5807431619261843E-2</v>
      </c>
      <c r="F20" s="33">
        <f t="shared" ca="1" si="5"/>
        <v>1.2195475933345691E-2</v>
      </c>
      <c r="G20" s="33">
        <f t="shared" ca="1" si="5"/>
        <v>3.2010961366826635E-3</v>
      </c>
      <c r="H20" s="33">
        <f t="shared" ca="1" si="5"/>
        <v>1.3605109624318648E-4</v>
      </c>
      <c r="I20" s="33">
        <f t="shared" ca="1" si="5"/>
        <v>0</v>
      </c>
      <c r="J20" s="33">
        <f t="shared" ca="1" si="5"/>
        <v>0</v>
      </c>
      <c r="K20" s="33">
        <f t="shared" ca="1" si="5"/>
        <v>0</v>
      </c>
      <c r="L20" s="33">
        <f t="shared" ca="1" si="5"/>
        <v>0</v>
      </c>
      <c r="M20" s="33">
        <f t="shared" ca="1" si="5"/>
        <v>4.8466665388621568E-5</v>
      </c>
      <c r="N20" s="33">
        <f t="shared" ca="1" si="5"/>
        <v>3.1728034132324531E-3</v>
      </c>
      <c r="O20" s="33">
        <f t="shared" ca="1" si="5"/>
        <v>1.2378435544990383E-2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0.26847126635098956</v>
      </c>
      <c r="E21" s="33">
        <f t="shared" ca="1" si="6"/>
        <v>0.24634958367680798</v>
      </c>
      <c r="F21" s="33">
        <f t="shared" ca="1" si="6"/>
        <v>0.19005936519499778</v>
      </c>
      <c r="G21" s="33">
        <f t="shared" ca="1" si="6"/>
        <v>4.9887212519729822E-2</v>
      </c>
      <c r="H21" s="33">
        <f t="shared" ca="1" si="6"/>
        <v>2.1202768245691395E-3</v>
      </c>
      <c r="I21" s="33">
        <f t="shared" ca="1" si="6"/>
        <v>0</v>
      </c>
      <c r="J21" s="33">
        <f t="shared" ca="1" si="6"/>
        <v>0</v>
      </c>
      <c r="K21" s="33">
        <f t="shared" ca="1" si="6"/>
        <v>0</v>
      </c>
      <c r="L21" s="33">
        <f t="shared" ca="1" si="6"/>
        <v>0</v>
      </c>
      <c r="M21" s="33">
        <f t="shared" ca="1" si="6"/>
        <v>7.5532465540708931E-4</v>
      </c>
      <c r="N21" s="33">
        <f t="shared" ca="1" si="6"/>
        <v>4.9446286959466804E-2</v>
      </c>
      <c r="O21" s="33">
        <f t="shared" ca="1" si="6"/>
        <v>0.19291068381803197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0.52614213885108008</v>
      </c>
      <c r="E24" s="32">
        <f ca="1">N19/2+O19+D19+E19+F19/2</f>
        <v>0.24824530797691857</v>
      </c>
      <c r="F24" s="32">
        <f ca="1">N20/2+O20+D20+E20+F20/2</f>
        <v>5.309691309506312E-2</v>
      </c>
      <c r="G24" s="32">
        <f ca="1">F18/2+G18+H18</f>
        <v>9.3491135159659788E-2</v>
      </c>
      <c r="H24" s="32">
        <f ca="1">F19/2+G19+H19</f>
        <v>4.4111151582539358E-2</v>
      </c>
      <c r="I24" s="32">
        <f ca="1">F20/2+G20+H20</f>
        <v>9.4348851995986957E-3</v>
      </c>
      <c r="J24" s="32">
        <f ca="1">I18+J18+K18</f>
        <v>0</v>
      </c>
      <c r="K24" s="32">
        <f ca="1">I19+J19+K19</f>
        <v>0</v>
      </c>
      <c r="L24" s="32">
        <f ca="1">I20+J20+K20</f>
        <v>0</v>
      </c>
      <c r="M24" s="32">
        <f ca="1">L18+M18+N18/2</f>
        <v>1.6200059322593496E-2</v>
      </c>
      <c r="N24" s="32">
        <f ca="1">L19+M19+N19/2</f>
        <v>7.6435404405421487E-3</v>
      </c>
      <c r="O24" s="32">
        <f ca="1">L20+M20+N20/2</f>
        <v>1.6348683720048482E-3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4.333333333333333</v>
      </c>
      <c r="G30" s="17">
        <f ca="1">INDIRECT(ADDRESS(MATCH($H$1,CDD!$A$1:$A$34,0),G$4+1,,,"cDD"))</f>
        <v>16.666666666666668</v>
      </c>
      <c r="H30" s="17">
        <f ca="1">INDIRECT(ADDRESS(MATCH($H$1,CDD!$A$1:$A$34,0),H$4+1,,,"cDD"))</f>
        <v>59</v>
      </c>
      <c r="I30" s="17">
        <f ca="1">INDIRECT(ADDRESS(MATCH($H$1,CDD!$A$1:$A$34,0),I$4+1,,,"cDD"))</f>
        <v>150</v>
      </c>
      <c r="J30" s="17">
        <f ca="1">INDIRECT(ADDRESS(MATCH($H$1,CDD!$A$1:$A$34,0),J$4+1,,,"cDD"))</f>
        <v>210.33333333333334</v>
      </c>
      <c r="K30" s="17">
        <f ca="1">INDIRECT(ADDRESS(MATCH($H$1,CDD!$A$1:$A$34,0),K$4+1,,,"cDD"))</f>
        <v>210.33333333333334</v>
      </c>
      <c r="L30" s="17">
        <f ca="1">INDIRECT(ADDRESS(MATCH($H$1,CDD!$A$1:$A$34,0),L$4+1,,,"cDD"))</f>
        <v>119.33333333333333</v>
      </c>
      <c r="M30" s="17">
        <f ca="1">INDIRECT(ADDRESS(MATCH($H$1,CDD!$A$1:$A$34,0),M$4+1,,,"cDD"))</f>
        <v>43.333333333333336</v>
      </c>
      <c r="N30" s="17">
        <f ca="1">INDIRECT(ADDRESS(MATCH($H$1,CDD!$A$1:$A$34,0),N$4+1,,,"cDD"))</f>
        <v>7.333333333333333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5.2802599512591373E-3</v>
      </c>
      <c r="G31" s="22">
        <f t="shared" ca="1" si="7"/>
        <v>2.0308692120227453E-2</v>
      </c>
      <c r="H31" s="22">
        <f t="shared" ca="1" si="7"/>
        <v>7.1892770105605186E-2</v>
      </c>
      <c r="I31" s="22">
        <f t="shared" ca="1" si="7"/>
        <v>0.18277822908204708</v>
      </c>
      <c r="J31" s="22">
        <f t="shared" ca="1" si="7"/>
        <v>0.25629569455727047</v>
      </c>
      <c r="K31" s="22">
        <f t="shared" ca="1" si="7"/>
        <v>0.25629569455727047</v>
      </c>
      <c r="L31" s="22">
        <f t="shared" ca="1" si="7"/>
        <v>0.14541023558082855</v>
      </c>
      <c r="M31" s="22">
        <f t="shared" ca="1" si="7"/>
        <v>5.2802599512591378E-2</v>
      </c>
      <c r="N31" s="22">
        <f t="shared" ca="1" si="7"/>
        <v>8.9358245329000784E-3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9.9281234578844533</v>
      </c>
      <c r="E33" s="29">
        <f t="shared" ca="1" si="8"/>
        <v>10.762841322732557</v>
      </c>
      <c r="F33" s="29">
        <f t="shared" ca="1" si="8"/>
        <v>11.773878955649289</v>
      </c>
      <c r="G33" s="29">
        <f t="shared" ca="1" si="8"/>
        <v>12.889903113304499</v>
      </c>
      <c r="H33" s="29">
        <f t="shared" ca="1" si="8"/>
        <v>13.839771485377423</v>
      </c>
      <c r="I33" s="29">
        <f t="shared" ca="1" si="8"/>
        <v>14.317805476081775</v>
      </c>
      <c r="J33" s="29">
        <f t="shared" ca="1" si="8"/>
        <v>14.10159889743349</v>
      </c>
      <c r="K33" s="29">
        <f t="shared" ca="1" si="8"/>
        <v>13.287175901241342</v>
      </c>
      <c r="L33" s="29">
        <f t="shared" ca="1" si="8"/>
        <v>12.207312095987255</v>
      </c>
      <c r="M33" s="29">
        <f t="shared" ca="1" si="8"/>
        <v>11.092246701280525</v>
      </c>
      <c r="N33" s="29">
        <f t="shared" ca="1" si="8"/>
        <v>10.147327460074241</v>
      </c>
      <c r="O33" s="29">
        <f t="shared" ca="1" si="8"/>
        <v>9.6863918141766145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4.7522339561332236E-3</v>
      </c>
      <c r="G37" s="32">
        <f t="shared" ca="1" si="9"/>
        <v>1.8277822908204708E-2</v>
      </c>
      <c r="H37" s="32">
        <f t="shared" ca="1" si="9"/>
        <v>6.4703493095044667E-2</v>
      </c>
      <c r="I37" s="32">
        <f t="shared" ca="1" si="9"/>
        <v>0.16450040617384237</v>
      </c>
      <c r="J37" s="32">
        <f t="shared" ca="1" si="9"/>
        <v>0.23066612510154344</v>
      </c>
      <c r="K37" s="32">
        <f t="shared" ca="1" si="9"/>
        <v>0.23066612510154344</v>
      </c>
      <c r="L37" s="32">
        <f t="shared" ca="1" si="9"/>
        <v>0.13086921202274571</v>
      </c>
      <c r="M37" s="32">
        <f t="shared" ca="1" si="9"/>
        <v>4.7522339561332241E-2</v>
      </c>
      <c r="N37" s="32">
        <f t="shared" ca="1" si="9"/>
        <v>8.0422420796100701E-3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5.2802599512591364E-4</v>
      </c>
      <c r="G38" s="32">
        <f t="shared" ca="1" si="10"/>
        <v>2.0308692120227447E-3</v>
      </c>
      <c r="H38" s="32">
        <f t="shared" ca="1" si="10"/>
        <v>7.1892770105605169E-3</v>
      </c>
      <c r="I38" s="32">
        <f t="shared" ca="1" si="10"/>
        <v>1.8277822908204705E-2</v>
      </c>
      <c r="J38" s="32">
        <f t="shared" ca="1" si="10"/>
        <v>2.5629569455727041E-2</v>
      </c>
      <c r="K38" s="32">
        <f t="shared" ca="1" si="10"/>
        <v>2.5629569455727041E-2</v>
      </c>
      <c r="L38" s="32">
        <f t="shared" ca="1" si="10"/>
        <v>1.4541023558082853E-2</v>
      </c>
      <c r="M38" s="32">
        <f t="shared" ca="1" si="10"/>
        <v>5.2802599512591364E-3</v>
      </c>
      <c r="N38" s="32">
        <f t="shared" ca="1" si="10"/>
        <v>8.935824532900076E-4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4.316612510154345E-3</v>
      </c>
      <c r="G43" s="33">
        <f t="shared" ca="1" si="11"/>
        <v>1.6602355808285944E-2</v>
      </c>
      <c r="H43" s="33">
        <f t="shared" ca="1" si="11"/>
        <v>5.8772339561332237E-2</v>
      </c>
      <c r="I43" s="33">
        <f t="shared" ca="1" si="11"/>
        <v>0.14942120227457348</v>
      </c>
      <c r="J43" s="33">
        <f t="shared" ca="1" si="11"/>
        <v>0.20952173030056861</v>
      </c>
      <c r="K43" s="33">
        <f t="shared" ca="1" si="11"/>
        <v>0.20952173030056861</v>
      </c>
      <c r="L43" s="33">
        <f t="shared" ca="1" si="11"/>
        <v>0.11887286758732735</v>
      </c>
      <c r="M43" s="33">
        <f t="shared" ca="1" si="11"/>
        <v>4.3166125101543454E-2</v>
      </c>
      <c r="N43" s="33">
        <f t="shared" ca="1" si="11"/>
        <v>7.3050365556458132E-3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5.2802599512591364E-4</v>
      </c>
      <c r="G44" s="33">
        <f t="shared" ca="1" si="12"/>
        <v>2.0308692120227447E-3</v>
      </c>
      <c r="H44" s="33">
        <f t="shared" ca="1" si="12"/>
        <v>7.1892770105605169E-3</v>
      </c>
      <c r="I44" s="33">
        <f t="shared" ca="1" si="12"/>
        <v>1.8277822908204705E-2</v>
      </c>
      <c r="J44" s="33">
        <f t="shared" ca="1" si="12"/>
        <v>2.5629569455727041E-2</v>
      </c>
      <c r="K44" s="33">
        <f t="shared" ca="1" si="12"/>
        <v>2.5629569455727041E-2</v>
      </c>
      <c r="L44" s="33">
        <f t="shared" ca="1" si="12"/>
        <v>1.4541023558082853E-2</v>
      </c>
      <c r="M44" s="33">
        <f t="shared" ca="1" si="12"/>
        <v>5.2802599512591364E-3</v>
      </c>
      <c r="N44" s="33">
        <f t="shared" ca="1" si="12"/>
        <v>8.935824532900076E-4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4.3562144597887885E-4</v>
      </c>
      <c r="G45" s="33">
        <f t="shared" ca="1" si="13"/>
        <v>1.675467099918765E-3</v>
      </c>
      <c r="H45" s="33">
        <f t="shared" ca="1" si="13"/>
        <v>5.9311535337124282E-3</v>
      </c>
      <c r="I45" s="33">
        <f t="shared" ca="1" si="13"/>
        <v>1.5079203899268884E-2</v>
      </c>
      <c r="J45" s="33">
        <f t="shared" ca="1" si="13"/>
        <v>2.1144394800974818E-2</v>
      </c>
      <c r="K45" s="33">
        <f t="shared" ca="1" si="13"/>
        <v>2.1144394800974818E-2</v>
      </c>
      <c r="L45" s="33">
        <f t="shared" ca="1" si="13"/>
        <v>1.1996344435418357E-2</v>
      </c>
      <c r="M45" s="33">
        <f t="shared" ca="1" si="13"/>
        <v>4.3562144597887893E-3</v>
      </c>
      <c r="N45" s="33">
        <f t="shared" ca="1" si="13"/>
        <v>7.3720552396425653E-4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5.2802599512591373E-3</v>
      </c>
      <c r="G46" s="32">
        <f t="shared" ca="1" si="14"/>
        <v>2.0308692120227453E-2</v>
      </c>
      <c r="H46" s="32">
        <f t="shared" ca="1" si="14"/>
        <v>7.1892770105605186E-2</v>
      </c>
      <c r="I46" s="32">
        <f t="shared" ca="1" si="14"/>
        <v>0.18277822908204708</v>
      </c>
      <c r="J46" s="32">
        <f t="shared" ca="1" si="14"/>
        <v>0.25629569455727047</v>
      </c>
      <c r="K46" s="32">
        <f t="shared" ca="1" si="14"/>
        <v>0.25629569455727047</v>
      </c>
      <c r="L46" s="32">
        <f t="shared" ca="1" si="14"/>
        <v>0.14541023558082855</v>
      </c>
      <c r="M46" s="32">
        <f t="shared" ca="1" si="14"/>
        <v>5.2802599512591378E-2</v>
      </c>
      <c r="N46" s="32">
        <f t="shared" ca="1" si="14"/>
        <v>8.9358245329000784E-3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5.8108245329000791E-3</v>
      </c>
      <c r="E49" s="32">
        <f ca="1">N44/2+O44+D44+E44+F44/2</f>
        <v>7.1080422420796057E-4</v>
      </c>
      <c r="F49" s="32">
        <f ca="1">N45/2+O45+D45+E45+F45/2</f>
        <v>5.8641348497156772E-4</v>
      </c>
      <c r="G49" s="32">
        <f ca="1">F43/2+G43+H43</f>
        <v>7.7533001624695355E-2</v>
      </c>
      <c r="H49" s="32">
        <f ca="1">F44/2+G44+H44</f>
        <v>9.4841592201462179E-3</v>
      </c>
      <c r="I49" s="32">
        <f ca="1">F45/2+G45+H45</f>
        <v>7.8244313566206321E-3</v>
      </c>
      <c r="J49" s="32">
        <f ca="1">I43+J43+K43</f>
        <v>0.56846466287571074</v>
      </c>
      <c r="K49" s="32">
        <f ca="1">I44+J44+K44</f>
        <v>6.9536961819658794E-2</v>
      </c>
      <c r="L49" s="32">
        <f ca="1">I45+J45+K45</f>
        <v>5.7367993501218524E-2</v>
      </c>
      <c r="M49" s="32">
        <f ca="1">L43+M43+N43/2</f>
        <v>0.16569151096669368</v>
      </c>
      <c r="N49" s="32">
        <f ca="1">L44+M44+N44/2</f>
        <v>2.0268074735986991E-2</v>
      </c>
      <c r="O49" s="32">
        <f ca="1">L45+M45+N45/2</f>
        <v>1.6721161657189277E-2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210.06399999999999</v>
      </c>
      <c r="E56" s="17">
        <f t="shared" ca="1" si="15"/>
        <v>192.755</v>
      </c>
      <c r="F56" s="17">
        <f t="shared" ca="1" si="15"/>
        <v>148.71100000000001</v>
      </c>
      <c r="G56" s="17">
        <f t="shared" ca="1" si="15"/>
        <v>39.033999999999999</v>
      </c>
      <c r="H56" s="17">
        <f t="shared" ca="1" si="15"/>
        <v>1.659</v>
      </c>
      <c r="I56" s="17">
        <f t="shared" ca="1" si="15"/>
        <v>0</v>
      </c>
      <c r="J56" s="17">
        <f t="shared" ca="1" si="15"/>
        <v>0</v>
      </c>
      <c r="K56" s="17">
        <f t="shared" ca="1" si="15"/>
        <v>0</v>
      </c>
      <c r="L56" s="17">
        <f t="shared" ca="1" si="15"/>
        <v>0</v>
      </c>
      <c r="M56" s="17">
        <f t="shared" ca="1" si="15"/>
        <v>0.59099999999999997</v>
      </c>
      <c r="N56" s="17">
        <f t="shared" ca="1" si="15"/>
        <v>38.689</v>
      </c>
      <c r="O56" s="17">
        <f t="shared" ca="1" si="15"/>
        <v>150.94200000000001</v>
      </c>
    </row>
    <row r="57" spans="1:15" x14ac:dyDescent="0.4">
      <c r="D57" s="50">
        <f t="shared" ref="D57:O57" ca="1" si="16">(D55/SUM($D55:$O55)*(1-$B$56)+$B$56*D56/SUM($D56:$O56))</f>
        <v>0.11110402328598176</v>
      </c>
      <c r="E57" s="50">
        <f t="shared" ca="1" si="16"/>
        <v>0.10778577088485453</v>
      </c>
      <c r="F57" s="50">
        <f t="shared" ca="1" si="16"/>
        <v>9.9342238112582998E-2</v>
      </c>
      <c r="G57" s="50">
        <f t="shared" ca="1" si="16"/>
        <v>7.8316415211292803E-2</v>
      </c>
      <c r="H57" s="50">
        <f t="shared" ca="1" si="16"/>
        <v>7.1151374857018695E-2</v>
      </c>
      <c r="I57" s="50">
        <f t="shared" ca="1" si="16"/>
        <v>7.0833333333333331E-2</v>
      </c>
      <c r="J57" s="50">
        <f t="shared" ca="1" si="16"/>
        <v>7.0833333333333331E-2</v>
      </c>
      <c r="K57" s="50">
        <f t="shared" ca="1" si="16"/>
        <v>7.0833333333333331E-2</v>
      </c>
      <c r="L57" s="50">
        <f t="shared" ca="1" si="16"/>
        <v>7.0833333333333331E-2</v>
      </c>
      <c r="M57" s="50">
        <f t="shared" ca="1" si="16"/>
        <v>7.0946632031644391E-2</v>
      </c>
      <c r="N57" s="50">
        <f t="shared" ca="1" si="16"/>
        <v>7.8250276377253347E-2</v>
      </c>
      <c r="O57" s="50">
        <f t="shared" ca="1" si="16"/>
        <v>9.9769935906038124E-2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9.9281234578844533</v>
      </c>
      <c r="E59" s="29">
        <f t="shared" ca="1" si="17"/>
        <v>10.762841322732557</v>
      </c>
      <c r="F59" s="29">
        <f t="shared" ca="1" si="17"/>
        <v>11.773878955649289</v>
      </c>
      <c r="G59" s="29">
        <f t="shared" ca="1" si="17"/>
        <v>12.889903113304499</v>
      </c>
      <c r="H59" s="29">
        <f t="shared" ca="1" si="17"/>
        <v>13.839771485377423</v>
      </c>
      <c r="I59" s="29">
        <f t="shared" ca="1" si="17"/>
        <v>14.317805476081775</v>
      </c>
      <c r="J59" s="29">
        <f t="shared" ca="1" si="17"/>
        <v>14.10159889743349</v>
      </c>
      <c r="K59" s="29">
        <f t="shared" ca="1" si="17"/>
        <v>13.287175901241342</v>
      </c>
      <c r="L59" s="29">
        <f t="shared" ca="1" si="17"/>
        <v>12.207312095987255</v>
      </c>
      <c r="M59" s="29">
        <f t="shared" ca="1" si="17"/>
        <v>11.092246701280525</v>
      </c>
      <c r="N59" s="29">
        <f t="shared" ca="1" si="17"/>
        <v>10.147327460074241</v>
      </c>
      <c r="O59" s="29">
        <f t="shared" ca="1" si="17"/>
        <v>9.6863918141766145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7.7772816300187231E-2</v>
      </c>
      <c r="E63" s="33">
        <f t="shared" ca="1" si="18"/>
        <v>7.5450039619398168E-2</v>
      </c>
      <c r="F63" s="32">
        <f t="shared" ca="1" si="18"/>
        <v>6.953956667880809E-2</v>
      </c>
      <c r="G63" s="32">
        <f t="shared" ca="1" si="18"/>
        <v>5.4821490647904959E-2</v>
      </c>
      <c r="H63" s="32">
        <f t="shared" ca="1" si="18"/>
        <v>4.9805962399913084E-2</v>
      </c>
      <c r="I63" s="32">
        <f t="shared" ca="1" si="18"/>
        <v>4.9583333333333326E-2</v>
      </c>
      <c r="J63" s="32">
        <f t="shared" ca="1" si="18"/>
        <v>4.9583333333333326E-2</v>
      </c>
      <c r="K63" s="32">
        <f t="shared" ca="1" si="18"/>
        <v>4.9583333333333326E-2</v>
      </c>
      <c r="L63" s="32">
        <f t="shared" ca="1" si="18"/>
        <v>4.9583333333333326E-2</v>
      </c>
      <c r="M63" s="32">
        <f t="shared" ca="1" si="18"/>
        <v>4.9662642422151071E-2</v>
      </c>
      <c r="N63" s="32">
        <f t="shared" ca="1" si="18"/>
        <v>5.4775193464077339E-2</v>
      </c>
      <c r="O63" s="32">
        <f t="shared" ca="1" si="18"/>
        <v>6.983895513422668E-2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3.3331206985794531E-2</v>
      </c>
      <c r="E64" s="32">
        <f t="shared" ca="1" si="19"/>
        <v>3.2335731265456365E-2</v>
      </c>
      <c r="F64" s="32">
        <f t="shared" ca="1" si="19"/>
        <v>2.9802671433774904E-2</v>
      </c>
      <c r="G64" s="32">
        <f t="shared" ca="1" si="19"/>
        <v>2.3494924563387844E-2</v>
      </c>
      <c r="H64" s="32">
        <f t="shared" ca="1" si="19"/>
        <v>2.1345412457105611E-2</v>
      </c>
      <c r="I64" s="32">
        <f t="shared" ca="1" si="19"/>
        <v>2.1250000000000002E-2</v>
      </c>
      <c r="J64" s="32">
        <f t="shared" ca="1" si="19"/>
        <v>2.1250000000000002E-2</v>
      </c>
      <c r="K64" s="32">
        <f t="shared" ca="1" si="19"/>
        <v>2.1250000000000002E-2</v>
      </c>
      <c r="L64" s="32">
        <f t="shared" ca="1" si="19"/>
        <v>2.1250000000000002E-2</v>
      </c>
      <c r="M64" s="32">
        <f t="shared" ca="1" si="19"/>
        <v>2.128398960949332E-2</v>
      </c>
      <c r="N64" s="32">
        <f t="shared" ca="1" si="19"/>
        <v>2.3475082913176008E-2</v>
      </c>
      <c r="O64" s="32">
        <f t="shared" ca="1" si="19"/>
        <v>2.9930980771811441E-2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7.0643641472670063E-2</v>
      </c>
      <c r="E69" s="33">
        <f t="shared" ca="1" si="20"/>
        <v>6.853378598762E-2</v>
      </c>
      <c r="F69" s="33">
        <f t="shared" ca="1" si="20"/>
        <v>6.3165106399917348E-2</v>
      </c>
      <c r="G69" s="33">
        <f t="shared" ca="1" si="20"/>
        <v>4.9796187338513667E-2</v>
      </c>
      <c r="H69" s="33">
        <f t="shared" ca="1" si="20"/>
        <v>4.5240415846587716E-2</v>
      </c>
      <c r="I69" s="33">
        <f t="shared" ca="1" si="20"/>
        <v>4.5038194444444436E-2</v>
      </c>
      <c r="J69" s="33">
        <f t="shared" ca="1" si="20"/>
        <v>4.5038194444444436E-2</v>
      </c>
      <c r="K69" s="33">
        <f t="shared" ca="1" si="20"/>
        <v>4.5038194444444436E-2</v>
      </c>
      <c r="L69" s="33">
        <f t="shared" ca="1" si="20"/>
        <v>4.5038194444444436E-2</v>
      </c>
      <c r="M69" s="33">
        <f t="shared" ca="1" si="20"/>
        <v>4.5110233533453892E-2</v>
      </c>
      <c r="N69" s="33">
        <f t="shared" ca="1" si="20"/>
        <v>4.975413406320358E-2</v>
      </c>
      <c r="O69" s="33">
        <f t="shared" ca="1" si="20"/>
        <v>6.3437050913589227E-2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3.3331206985794531E-2</v>
      </c>
      <c r="E70" s="33">
        <f t="shared" ca="1" si="21"/>
        <v>3.2335731265456365E-2</v>
      </c>
      <c r="F70" s="33">
        <f t="shared" ca="1" si="21"/>
        <v>2.9802671433774904E-2</v>
      </c>
      <c r="G70" s="33">
        <f t="shared" ca="1" si="21"/>
        <v>2.3494924563387844E-2</v>
      </c>
      <c r="H70" s="33">
        <f t="shared" ca="1" si="21"/>
        <v>2.1345412457105611E-2</v>
      </c>
      <c r="I70" s="33">
        <f t="shared" ca="1" si="21"/>
        <v>2.1250000000000002E-2</v>
      </c>
      <c r="J70" s="33">
        <f t="shared" ca="1" si="21"/>
        <v>2.1250000000000002E-2</v>
      </c>
      <c r="K70" s="33">
        <f t="shared" ca="1" si="21"/>
        <v>2.1250000000000002E-2</v>
      </c>
      <c r="L70" s="33">
        <f t="shared" ca="1" si="21"/>
        <v>2.1250000000000002E-2</v>
      </c>
      <c r="M70" s="33">
        <f t="shared" ca="1" si="21"/>
        <v>2.128398960949332E-2</v>
      </c>
      <c r="N70" s="33">
        <f t="shared" ca="1" si="21"/>
        <v>2.3475082913176008E-2</v>
      </c>
      <c r="O70" s="33">
        <f t="shared" ca="1" si="21"/>
        <v>2.9930980771811441E-2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7.1291748275171636E-3</v>
      </c>
      <c r="E71" s="33">
        <f t="shared" ca="1" si="22"/>
        <v>6.9162536317781661E-3</v>
      </c>
      <c r="F71" s="33">
        <f t="shared" ca="1" si="22"/>
        <v>6.3744602788907423E-3</v>
      </c>
      <c r="G71" s="33">
        <f t="shared" ca="1" si="22"/>
        <v>5.0253033093912887E-3</v>
      </c>
      <c r="H71" s="33">
        <f t="shared" ca="1" si="22"/>
        <v>4.5655465533253666E-3</v>
      </c>
      <c r="I71" s="33">
        <f t="shared" ca="1" si="22"/>
        <v>4.5451388888888894E-3</v>
      </c>
      <c r="J71" s="33">
        <f t="shared" ca="1" si="22"/>
        <v>4.5451388888888894E-3</v>
      </c>
      <c r="K71" s="33">
        <f t="shared" ca="1" si="22"/>
        <v>4.5451388888888894E-3</v>
      </c>
      <c r="L71" s="33">
        <f t="shared" ca="1" si="22"/>
        <v>4.5451388888888894E-3</v>
      </c>
      <c r="M71" s="33">
        <f t="shared" ca="1" si="22"/>
        <v>4.5524088886971818E-3</v>
      </c>
      <c r="N71" s="33">
        <f t="shared" ca="1" si="22"/>
        <v>5.0210594008737565E-3</v>
      </c>
      <c r="O71" s="33">
        <f t="shared" ca="1" si="22"/>
        <v>6.4019042206374457E-3</v>
      </c>
    </row>
    <row r="72" spans="1:15" x14ac:dyDescent="0.4">
      <c r="D72" s="32">
        <f t="shared" ref="D72:O72" ca="1" si="23">SUM(D69:D71)</f>
        <v>0.11110402328598176</v>
      </c>
      <c r="E72" s="32">
        <f t="shared" ca="1" si="23"/>
        <v>0.10778577088485453</v>
      </c>
      <c r="F72" s="32">
        <f t="shared" ca="1" si="23"/>
        <v>9.9342238112582998E-2</v>
      </c>
      <c r="G72" s="32">
        <f t="shared" ca="1" si="23"/>
        <v>7.8316415211292803E-2</v>
      </c>
      <c r="H72" s="32">
        <f t="shared" ca="1" si="23"/>
        <v>7.1151374857018695E-2</v>
      </c>
      <c r="I72" s="32">
        <f t="shared" ca="1" si="23"/>
        <v>7.0833333333333318E-2</v>
      </c>
      <c r="J72" s="32">
        <f t="shared" ca="1" si="23"/>
        <v>7.0833333333333318E-2</v>
      </c>
      <c r="K72" s="32">
        <f t="shared" ca="1" si="23"/>
        <v>7.0833333333333318E-2</v>
      </c>
      <c r="L72" s="32">
        <f t="shared" ca="1" si="23"/>
        <v>7.0833333333333318E-2</v>
      </c>
      <c r="M72" s="32">
        <f t="shared" ca="1" si="23"/>
        <v>7.0946632031644391E-2</v>
      </c>
      <c r="N72" s="32">
        <f t="shared" ca="1" si="23"/>
        <v>7.8250276377253347E-2</v>
      </c>
      <c r="O72" s="32">
        <f t="shared" ca="1" si="23"/>
        <v>9.976993590603811E-2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0.25907409860543973</v>
      </c>
      <c r="E75" s="32">
        <f ca="1">N70/2+O70+D70+E70+F70/2</f>
        <v>0.12223679619653779</v>
      </c>
      <c r="F75" s="32">
        <f ca="1">N71/2+O71+D71+E71+F71/2</f>
        <v>2.6145092519815023E-2</v>
      </c>
      <c r="G75" s="32">
        <f ca="1">F69/2+G69+H69</f>
        <v>0.12661915638506005</v>
      </c>
      <c r="H75" s="32">
        <f ca="1">F70/2+G70+H70</f>
        <v>5.9741672737380909E-2</v>
      </c>
      <c r="I75" s="32">
        <f ca="1">F71/2+G71+H71</f>
        <v>1.2778080002162026E-2</v>
      </c>
      <c r="J75" s="32">
        <f ca="1">I69+J69+K69</f>
        <v>0.13511458333333332</v>
      </c>
      <c r="K75" s="32">
        <f ca="1">I70+J70+K70</f>
        <v>6.3750000000000001E-2</v>
      </c>
      <c r="L75" s="32">
        <f ca="1">I71+J71+K71</f>
        <v>1.3635416666666667E-2</v>
      </c>
      <c r="M75" s="32">
        <f ca="1">L69+M69+N69/2</f>
        <v>0.11502549500950011</v>
      </c>
      <c r="N75" s="32">
        <f ca="1">L70+M70+N70/2</f>
        <v>5.4271531066081333E-2</v>
      </c>
      <c r="O75" s="32">
        <f ca="1">L71+M71+N71/2</f>
        <v>1.1608077478022949E-2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9.9281234578844533</v>
      </c>
      <c r="E84" s="29">
        <f t="shared" ca="1" si="26"/>
        <v>10.762841322732557</v>
      </c>
      <c r="F84" s="29">
        <f t="shared" ca="1" si="26"/>
        <v>11.773878955649289</v>
      </c>
      <c r="G84" s="29">
        <f t="shared" ca="1" si="26"/>
        <v>12.889903113304499</v>
      </c>
      <c r="H84" s="29">
        <f t="shared" ca="1" si="26"/>
        <v>13.839771485377423</v>
      </c>
      <c r="I84" s="29">
        <f t="shared" ca="1" si="26"/>
        <v>14.317805476081775</v>
      </c>
      <c r="J84" s="29">
        <f t="shared" ca="1" si="26"/>
        <v>14.10159889743349</v>
      </c>
      <c r="K84" s="29">
        <f t="shared" ca="1" si="26"/>
        <v>13.287175901241342</v>
      </c>
      <c r="L84" s="29">
        <f t="shared" ca="1" si="26"/>
        <v>12.207312095987255</v>
      </c>
      <c r="M84" s="29">
        <f t="shared" ca="1" si="26"/>
        <v>11.092246701280525</v>
      </c>
      <c r="N84" s="29">
        <f t="shared" ca="1" si="26"/>
        <v>10.147327460074241</v>
      </c>
      <c r="O84" s="29">
        <f t="shared" ca="1" si="26"/>
        <v>9.6863918141766145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14.071876542115547</v>
      </c>
      <c r="E106" s="29">
        <f t="shared" ca="1" si="33"/>
        <v>13.237158677267443</v>
      </c>
      <c r="F106" s="29">
        <f t="shared" ca="1" si="33"/>
        <v>12.226121044350711</v>
      </c>
      <c r="G106" s="29">
        <f t="shared" ca="1" si="33"/>
        <v>11.110096886695501</v>
      </c>
      <c r="H106" s="29">
        <f t="shared" ca="1" si="33"/>
        <v>10.160228514622577</v>
      </c>
      <c r="I106" s="29">
        <f t="shared" ca="1" si="33"/>
        <v>9.6821945239182252</v>
      </c>
      <c r="J106" s="29">
        <f t="shared" ca="1" si="33"/>
        <v>9.8984011025665097</v>
      </c>
      <c r="K106" s="29">
        <f t="shared" ca="1" si="33"/>
        <v>10.712824098758658</v>
      </c>
      <c r="L106" s="29">
        <f t="shared" ca="1" si="33"/>
        <v>11.792687904012745</v>
      </c>
      <c r="M106" s="29">
        <f t="shared" ca="1" si="33"/>
        <v>12.907753298719475</v>
      </c>
      <c r="N106" s="29">
        <f t="shared" ca="1" si="33"/>
        <v>13.852672539925759</v>
      </c>
      <c r="O106" s="29">
        <f t="shared" ca="1" si="33"/>
        <v>14.313608185823385</v>
      </c>
    </row>
    <row r="107" spans="1:15" x14ac:dyDescent="0.4">
      <c r="A107" s="26"/>
      <c r="B107" s="41"/>
      <c r="C107" s="41"/>
      <c r="D107" s="29">
        <f t="shared" ref="D107:O107" ca="1" si="34">D106/SUM($D106:$O106)</f>
        <v>9.7744699170001365E-2</v>
      </c>
      <c r="E107" s="29">
        <f t="shared" ca="1" si="34"/>
        <v>9.1946663183314278E-2</v>
      </c>
      <c r="F107" s="29">
        <f t="shared" ca="1" si="34"/>
        <v>8.4923891985512159E-2</v>
      </c>
      <c r="G107" s="29">
        <f t="shared" ca="1" si="34"/>
        <v>7.7171873608291322E-2</v>
      </c>
      <c r="H107" s="29">
        <f t="shared" ca="1" si="34"/>
        <v>7.0573990376336188E-2</v>
      </c>
      <c r="I107" s="29">
        <f t="shared" ca="1" si="34"/>
        <v>6.7253517198889778E-2</v>
      </c>
      <c r="J107" s="29">
        <f t="shared" ca="1" si="34"/>
        <v>6.8755310291325103E-2</v>
      </c>
      <c r="K107" s="29">
        <f t="shared" ca="1" si="34"/>
        <v>7.4412376036727443E-2</v>
      </c>
      <c r="L107" s="29">
        <f t="shared" ca="1" si="34"/>
        <v>8.1913220893718011E-2</v>
      </c>
      <c r="M107" s="29">
        <f t="shared" ca="1" si="34"/>
        <v>8.9658579605066013E-2</v>
      </c>
      <c r="N107" s="29">
        <f t="shared" ca="1" si="34"/>
        <v>9.6222085665912171E-2</v>
      </c>
      <c r="O107" s="29">
        <f t="shared" ca="1" si="34"/>
        <v>9.9423791984906085E-2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9.9281234578844533</v>
      </c>
      <c r="E109" s="29">
        <f t="shared" ca="1" si="35"/>
        <v>10.762841322732557</v>
      </c>
      <c r="F109" s="29">
        <f t="shared" ca="1" si="35"/>
        <v>11.773878955649289</v>
      </c>
      <c r="G109" s="29">
        <f t="shared" ca="1" si="35"/>
        <v>12.889903113304499</v>
      </c>
      <c r="H109" s="29">
        <f t="shared" ca="1" si="35"/>
        <v>13.839771485377423</v>
      </c>
      <c r="I109" s="29">
        <f t="shared" ca="1" si="35"/>
        <v>14.317805476081775</v>
      </c>
      <c r="J109" s="29">
        <f t="shared" ca="1" si="35"/>
        <v>14.10159889743349</v>
      </c>
      <c r="K109" s="29">
        <f t="shared" ca="1" si="35"/>
        <v>13.287175901241342</v>
      </c>
      <c r="L109" s="29">
        <f t="shared" ca="1" si="35"/>
        <v>12.207312095987255</v>
      </c>
      <c r="M109" s="29">
        <f t="shared" ca="1" si="35"/>
        <v>11.092246701280525</v>
      </c>
      <c r="N109" s="29">
        <f t="shared" ca="1" si="35"/>
        <v>10.147327460074241</v>
      </c>
      <c r="O109" s="29">
        <f t="shared" ca="1" si="35"/>
        <v>9.6863918141766145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1.9548939834000273E-2</v>
      </c>
      <c r="E113" s="33">
        <f t="shared" ca="1" si="36"/>
        <v>1.8389332636662856E-2</v>
      </c>
      <c r="F113" s="32">
        <f t="shared" ca="1" si="36"/>
        <v>1.6984778397102433E-2</v>
      </c>
      <c r="G113" s="32">
        <f t="shared" ca="1" si="36"/>
        <v>1.5434374721658265E-2</v>
      </c>
      <c r="H113" s="32">
        <f t="shared" ca="1" si="36"/>
        <v>1.4114798075267238E-2</v>
      </c>
      <c r="I113" s="32">
        <f t="shared" ca="1" si="36"/>
        <v>1.3450703439777957E-2</v>
      </c>
      <c r="J113" s="32">
        <f t="shared" ca="1" si="36"/>
        <v>1.3751062058265021E-2</v>
      </c>
      <c r="K113" s="32">
        <f t="shared" ca="1" si="36"/>
        <v>1.4882475207345489E-2</v>
      </c>
      <c r="L113" s="32">
        <f t="shared" ca="1" si="36"/>
        <v>1.6382644178743602E-2</v>
      </c>
      <c r="M113" s="32">
        <f t="shared" ca="1" si="36"/>
        <v>1.7931715921013204E-2</v>
      </c>
      <c r="N113" s="32">
        <f t="shared" ca="1" si="36"/>
        <v>1.9244417133182437E-2</v>
      </c>
      <c r="O113" s="32">
        <f t="shared" ca="1" si="36"/>
        <v>1.9884758396981218E-2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7.8195759336001092E-2</v>
      </c>
      <c r="E114" s="32">
        <f t="shared" ca="1" si="37"/>
        <v>7.3557330546651423E-2</v>
      </c>
      <c r="F114" s="32">
        <f t="shared" ca="1" si="37"/>
        <v>6.7939113588409733E-2</v>
      </c>
      <c r="G114" s="32">
        <f t="shared" ca="1" si="37"/>
        <v>6.173749888663306E-2</v>
      </c>
      <c r="H114" s="32">
        <f t="shared" ca="1" si="37"/>
        <v>5.6459192301068953E-2</v>
      </c>
      <c r="I114" s="32">
        <f t="shared" ca="1" si="37"/>
        <v>5.3802813759111827E-2</v>
      </c>
      <c r="J114" s="32">
        <f t="shared" ca="1" si="37"/>
        <v>5.5004248233060084E-2</v>
      </c>
      <c r="K114" s="32">
        <f t="shared" ca="1" si="37"/>
        <v>5.9529900829381956E-2</v>
      </c>
      <c r="L114" s="32">
        <f t="shared" ca="1" si="37"/>
        <v>6.5530576714974406E-2</v>
      </c>
      <c r="M114" s="32">
        <f t="shared" ca="1" si="37"/>
        <v>7.1726863684052816E-2</v>
      </c>
      <c r="N114" s="32">
        <f t="shared" ca="1" si="37"/>
        <v>7.6977668532729748E-2</v>
      </c>
      <c r="O114" s="32">
        <f t="shared" ca="1" si="37"/>
        <v>7.9539033587924871E-2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1.7756953682550248E-2</v>
      </c>
      <c r="E119" s="33">
        <f t="shared" ca="1" si="38"/>
        <v>1.6703643811635426E-2</v>
      </c>
      <c r="F119" s="33">
        <f t="shared" ca="1" si="38"/>
        <v>1.5427840377368043E-2</v>
      </c>
      <c r="G119" s="33">
        <f t="shared" ca="1" si="38"/>
        <v>1.4019557038839591E-2</v>
      </c>
      <c r="H119" s="33">
        <f t="shared" ca="1" si="38"/>
        <v>1.2820941585034409E-2</v>
      </c>
      <c r="I119" s="33">
        <f t="shared" ca="1" si="38"/>
        <v>1.2217722291131643E-2</v>
      </c>
      <c r="J119" s="33">
        <f t="shared" ca="1" si="38"/>
        <v>1.2490548036257394E-2</v>
      </c>
      <c r="K119" s="33">
        <f t="shared" ca="1" si="38"/>
        <v>1.3518248313338819E-2</v>
      </c>
      <c r="L119" s="33">
        <f t="shared" ca="1" si="38"/>
        <v>1.4880901795692104E-2</v>
      </c>
      <c r="M119" s="33">
        <f t="shared" ca="1" si="38"/>
        <v>1.6287975294920327E-2</v>
      </c>
      <c r="N119" s="33">
        <f t="shared" ca="1" si="38"/>
        <v>1.7480345562640713E-2</v>
      </c>
      <c r="O119" s="33">
        <f t="shared" ca="1" si="38"/>
        <v>1.8061988877257941E-2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7.8195759336001092E-2</v>
      </c>
      <c r="E120" s="33">
        <f t="shared" ca="1" si="39"/>
        <v>7.3557330546651423E-2</v>
      </c>
      <c r="F120" s="33">
        <f t="shared" ca="1" si="39"/>
        <v>6.7939113588409733E-2</v>
      </c>
      <c r="G120" s="33">
        <f t="shared" ca="1" si="39"/>
        <v>6.173749888663306E-2</v>
      </c>
      <c r="H120" s="33">
        <f t="shared" ca="1" si="39"/>
        <v>5.6459192301068953E-2</v>
      </c>
      <c r="I120" s="33">
        <f t="shared" ca="1" si="39"/>
        <v>5.3802813759111827E-2</v>
      </c>
      <c r="J120" s="33">
        <f t="shared" ca="1" si="39"/>
        <v>5.5004248233060084E-2</v>
      </c>
      <c r="K120" s="33">
        <f t="shared" ca="1" si="39"/>
        <v>5.9529900829381956E-2</v>
      </c>
      <c r="L120" s="33">
        <f t="shared" ca="1" si="39"/>
        <v>6.5530576714974406E-2</v>
      </c>
      <c r="M120" s="33">
        <f t="shared" ca="1" si="39"/>
        <v>7.1726863684052816E-2</v>
      </c>
      <c r="N120" s="33">
        <f t="shared" ca="1" si="39"/>
        <v>7.6977668532729748E-2</v>
      </c>
      <c r="O120" s="33">
        <f t="shared" ca="1" si="39"/>
        <v>7.9539033587924871E-2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1.7919861514500252E-3</v>
      </c>
      <c r="E121" s="33">
        <f t="shared" ca="1" si="40"/>
        <v>1.6856888250274286E-3</v>
      </c>
      <c r="F121" s="33">
        <f t="shared" ca="1" si="40"/>
        <v>1.5569380197343898E-3</v>
      </c>
      <c r="G121" s="33">
        <f t="shared" ca="1" si="40"/>
        <v>1.4148176828186743E-3</v>
      </c>
      <c r="H121" s="33">
        <f t="shared" ca="1" si="40"/>
        <v>1.2938564902328302E-3</v>
      </c>
      <c r="I121" s="33">
        <f t="shared" ca="1" si="40"/>
        <v>1.2329811486463129E-3</v>
      </c>
      <c r="J121" s="33">
        <f t="shared" ca="1" si="40"/>
        <v>1.260514022007627E-3</v>
      </c>
      <c r="K121" s="33">
        <f t="shared" ca="1" si="40"/>
        <v>1.3642268940066698E-3</v>
      </c>
      <c r="L121" s="33">
        <f t="shared" ca="1" si="40"/>
        <v>1.5017423830514969E-3</v>
      </c>
      <c r="M121" s="33">
        <f t="shared" ca="1" si="40"/>
        <v>1.6437406260928771E-3</v>
      </c>
      <c r="N121" s="33">
        <f t="shared" ca="1" si="40"/>
        <v>1.7640715705417235E-3</v>
      </c>
      <c r="O121" s="33">
        <f t="shared" ca="1" si="40"/>
        <v>1.8227695197232784E-3</v>
      </c>
    </row>
    <row r="122" spans="1:15" x14ac:dyDescent="0.4">
      <c r="D122" s="32">
        <f t="shared" ref="D122:O122" ca="1" si="41">SUM(D119:D121)</f>
        <v>9.7744699170001365E-2</v>
      </c>
      <c r="E122" s="32">
        <f t="shared" ca="1" si="41"/>
        <v>9.1946663183314278E-2</v>
      </c>
      <c r="F122" s="32">
        <f t="shared" ca="1" si="41"/>
        <v>8.4923891985512159E-2</v>
      </c>
      <c r="G122" s="32">
        <f t="shared" ca="1" si="41"/>
        <v>7.7171873608291322E-2</v>
      </c>
      <c r="H122" s="32">
        <f t="shared" ca="1" si="41"/>
        <v>7.0573990376336201E-2</v>
      </c>
      <c r="I122" s="32">
        <f t="shared" ca="1" si="41"/>
        <v>6.7253517198889778E-2</v>
      </c>
      <c r="J122" s="32">
        <f t="shared" ca="1" si="41"/>
        <v>6.8755310291325103E-2</v>
      </c>
      <c r="K122" s="32">
        <f t="shared" ca="1" si="41"/>
        <v>7.4412376036727443E-2</v>
      </c>
      <c r="L122" s="32">
        <f t="shared" ca="1" si="41"/>
        <v>8.1913220893718011E-2</v>
      </c>
      <c r="M122" s="32">
        <f t="shared" ca="1" si="41"/>
        <v>8.9658579605066013E-2</v>
      </c>
      <c r="N122" s="32">
        <f t="shared" ca="1" si="41"/>
        <v>9.6222085665912185E-2</v>
      </c>
      <c r="O122" s="32">
        <f t="shared" ca="1" si="41"/>
        <v>9.9423791984906099E-2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6.8976679341447994E-2</v>
      </c>
      <c r="E125" s="32">
        <f ca="1">N120/2+O120+D120+E120+F120/2</f>
        <v>0.30375051453114715</v>
      </c>
      <c r="F125" s="32">
        <f ca="1">N121/2+O121+D121+E121+F121/2</f>
        <v>6.9609492913387892E-3</v>
      </c>
      <c r="G125" s="32">
        <f ca="1">F119/2+G119+H119</f>
        <v>3.4554418812558024E-2</v>
      </c>
      <c r="H125" s="32">
        <f ca="1">F120/2+G120+H120</f>
        <v>0.15216624798190687</v>
      </c>
      <c r="I125" s="32">
        <f ca="1">F121/2+G121+H121</f>
        <v>3.4871431829186991E-3</v>
      </c>
      <c r="J125" s="32">
        <f ca="1">I119+J119+K119</f>
        <v>3.8226518640727854E-2</v>
      </c>
      <c r="K125" s="32">
        <f ca="1">I120+J120+K120</f>
        <v>0.16833696282155386</v>
      </c>
      <c r="L125" s="32">
        <f ca="1">I121+J121+K121</f>
        <v>3.8577220646606094E-3</v>
      </c>
      <c r="M125" s="32">
        <f ca="1">L119+M119+N119/2</f>
        <v>3.9909049871932792E-2</v>
      </c>
      <c r="N125" s="32">
        <f ca="1">L120+M120+N120/2</f>
        <v>0.17574627466539208</v>
      </c>
      <c r="O125" s="32">
        <f ca="1">L121+M121+N121/2</f>
        <v>4.0275187944152357E-3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4.333333333333333</v>
      </c>
      <c r="G132" s="29">
        <f t="shared" ca="1" si="43"/>
        <v>16.666666666666668</v>
      </c>
      <c r="H132" s="29">
        <f t="shared" ca="1" si="43"/>
        <v>59</v>
      </c>
      <c r="I132" s="29">
        <f t="shared" ca="1" si="43"/>
        <v>150</v>
      </c>
      <c r="J132" s="29">
        <f t="shared" ca="1" si="43"/>
        <v>210.33333333333334</v>
      </c>
      <c r="K132" s="29">
        <f t="shared" ca="1" si="43"/>
        <v>210.33333333333334</v>
      </c>
      <c r="L132" s="29">
        <f t="shared" ca="1" si="43"/>
        <v>119.33333333333333</v>
      </c>
      <c r="M132" s="29">
        <f t="shared" ca="1" si="43"/>
        <v>43.333333333333336</v>
      </c>
      <c r="N132" s="29">
        <f t="shared" ca="1" si="43"/>
        <v>7.333333333333333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7.943067966422962E-2</v>
      </c>
      <c r="G133" s="50">
        <f t="shared" ca="1" si="44"/>
        <v>8.0182101272678039E-2</v>
      </c>
      <c r="H133" s="50">
        <f t="shared" ca="1" si="44"/>
        <v>8.2761305171946922E-2</v>
      </c>
      <c r="I133" s="50">
        <f t="shared" ca="1" si="44"/>
        <v>8.8305578120769015E-2</v>
      </c>
      <c r="J133" s="50">
        <f t="shared" ca="1" si="44"/>
        <v>9.1981451394530192E-2</v>
      </c>
      <c r="K133" s="50">
        <f t="shared" ca="1" si="44"/>
        <v>9.1981451394530192E-2</v>
      </c>
      <c r="L133" s="50">
        <f t="shared" ca="1" si="44"/>
        <v>8.6437178445708085E-2</v>
      </c>
      <c r="M133" s="50">
        <f t="shared" ca="1" si="44"/>
        <v>8.1806796642296231E-2</v>
      </c>
      <c r="N133" s="50">
        <f t="shared" ca="1" si="44"/>
        <v>7.9613457893311673E-2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9.9281234578844533</v>
      </c>
      <c r="E135" s="29">
        <f t="shared" ca="1" si="45"/>
        <v>10.762841322732557</v>
      </c>
      <c r="F135" s="29">
        <f t="shared" ca="1" si="45"/>
        <v>11.773878955649289</v>
      </c>
      <c r="G135" s="29">
        <f t="shared" ca="1" si="45"/>
        <v>12.889903113304499</v>
      </c>
      <c r="H135" s="29">
        <f t="shared" ca="1" si="45"/>
        <v>13.839771485377423</v>
      </c>
      <c r="I135" s="29">
        <f t="shared" ca="1" si="45"/>
        <v>14.317805476081775</v>
      </c>
      <c r="J135" s="29">
        <f t="shared" ca="1" si="45"/>
        <v>14.10159889743349</v>
      </c>
      <c r="K135" s="29">
        <f t="shared" ca="1" si="45"/>
        <v>13.287175901241342</v>
      </c>
      <c r="L135" s="29">
        <f t="shared" ca="1" si="45"/>
        <v>12.207312095987255</v>
      </c>
      <c r="M135" s="29">
        <f t="shared" ca="1" si="45"/>
        <v>11.092246701280525</v>
      </c>
      <c r="N135" s="29">
        <f t="shared" ca="1" si="45"/>
        <v>10.147327460074241</v>
      </c>
      <c r="O135" s="29">
        <f t="shared" ca="1" si="45"/>
        <v>9.6863918141766145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5.5601475764960731E-2</v>
      </c>
      <c r="G139" s="32">
        <f t="shared" ca="1" si="46"/>
        <v>5.6127470890874623E-2</v>
      </c>
      <c r="H139" s="32">
        <f t="shared" ca="1" si="46"/>
        <v>5.793291362036284E-2</v>
      </c>
      <c r="I139" s="32">
        <f t="shared" ca="1" si="46"/>
        <v>6.1813904684538304E-2</v>
      </c>
      <c r="J139" s="32">
        <f t="shared" ca="1" si="46"/>
        <v>6.4387015976171136E-2</v>
      </c>
      <c r="K139" s="32">
        <f t="shared" ca="1" si="46"/>
        <v>6.4387015976171136E-2</v>
      </c>
      <c r="L139" s="32">
        <f t="shared" ca="1" si="46"/>
        <v>6.0506024911995658E-2</v>
      </c>
      <c r="M139" s="32">
        <f t="shared" ca="1" si="46"/>
        <v>5.726475764960736E-2</v>
      </c>
      <c r="N139" s="32">
        <f t="shared" ca="1" si="46"/>
        <v>5.5729420525318166E-2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2.3829203899268889E-2</v>
      </c>
      <c r="G140" s="32">
        <f t="shared" ca="1" si="47"/>
        <v>2.4054630381803416E-2</v>
      </c>
      <c r="H140" s="32">
        <f t="shared" ca="1" si="47"/>
        <v>2.4828391551584079E-2</v>
      </c>
      <c r="I140" s="32">
        <f t="shared" ca="1" si="47"/>
        <v>2.6491673436230708E-2</v>
      </c>
      <c r="J140" s="32">
        <f t="shared" ca="1" si="47"/>
        <v>2.7594435418359063E-2</v>
      </c>
      <c r="K140" s="32">
        <f t="shared" ca="1" si="47"/>
        <v>2.7594435418359063E-2</v>
      </c>
      <c r="L140" s="32">
        <f t="shared" ca="1" si="47"/>
        <v>2.593115353371243E-2</v>
      </c>
      <c r="M140" s="32">
        <f t="shared" ca="1" si="47"/>
        <v>2.4542038992688874E-2</v>
      </c>
      <c r="N140" s="32">
        <f t="shared" ca="1" si="47"/>
        <v>2.3884037367993504E-2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5.0504673819839328E-2</v>
      </c>
      <c r="G145" s="33">
        <f t="shared" ca="1" si="48"/>
        <v>5.0982452725877779E-2</v>
      </c>
      <c r="H145" s="33">
        <f t="shared" ca="1" si="48"/>
        <v>5.2622396538496249E-2</v>
      </c>
      <c r="I145" s="33">
        <f t="shared" ca="1" si="48"/>
        <v>5.6147630088455629E-2</v>
      </c>
      <c r="J145" s="33">
        <f t="shared" ca="1" si="48"/>
        <v>5.8484872845022115E-2</v>
      </c>
      <c r="K145" s="33">
        <f t="shared" ca="1" si="48"/>
        <v>5.8484872845022115E-2</v>
      </c>
      <c r="L145" s="33">
        <f t="shared" ca="1" si="48"/>
        <v>5.4959639295062722E-2</v>
      </c>
      <c r="M145" s="33">
        <f t="shared" ca="1" si="48"/>
        <v>5.2015488198393356E-2</v>
      </c>
      <c r="N145" s="33">
        <f t="shared" ca="1" si="48"/>
        <v>5.0620890310497331E-2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2.3829203899268889E-2</v>
      </c>
      <c r="G146" s="33">
        <f t="shared" ca="1" si="49"/>
        <v>2.4054630381803416E-2</v>
      </c>
      <c r="H146" s="33">
        <f t="shared" ca="1" si="49"/>
        <v>2.4828391551584079E-2</v>
      </c>
      <c r="I146" s="33">
        <f t="shared" ca="1" si="49"/>
        <v>2.6491673436230708E-2</v>
      </c>
      <c r="J146" s="33">
        <f t="shared" ca="1" si="49"/>
        <v>2.7594435418359063E-2</v>
      </c>
      <c r="K146" s="33">
        <f t="shared" ca="1" si="49"/>
        <v>2.7594435418359063E-2</v>
      </c>
      <c r="L146" s="33">
        <f t="shared" ca="1" si="49"/>
        <v>2.593115353371243E-2</v>
      </c>
      <c r="M146" s="33">
        <f t="shared" ca="1" si="49"/>
        <v>2.4542038992688874E-2</v>
      </c>
      <c r="N146" s="33">
        <f t="shared" ca="1" si="49"/>
        <v>2.3884037367993504E-2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5.096801945121401E-3</v>
      </c>
      <c r="G147" s="33">
        <f t="shared" ca="1" si="50"/>
        <v>5.1450181649968412E-3</v>
      </c>
      <c r="H147" s="33">
        <f t="shared" ca="1" si="50"/>
        <v>5.3105170818665941E-3</v>
      </c>
      <c r="I147" s="33">
        <f t="shared" ca="1" si="50"/>
        <v>5.6662745960826778E-3</v>
      </c>
      <c r="J147" s="33">
        <f t="shared" ca="1" si="50"/>
        <v>5.9021431311490217E-3</v>
      </c>
      <c r="K147" s="33">
        <f t="shared" ca="1" si="50"/>
        <v>5.9021431311490217E-3</v>
      </c>
      <c r="L147" s="33">
        <f t="shared" ca="1" si="50"/>
        <v>5.5463856169329362E-3</v>
      </c>
      <c r="M147" s="33">
        <f t="shared" ca="1" si="50"/>
        <v>5.249269451214008E-3</v>
      </c>
      <c r="N147" s="33">
        <f t="shared" ca="1" si="50"/>
        <v>5.1085302148208321E-3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7.9430679664229606E-2</v>
      </c>
      <c r="G148" s="32">
        <f t="shared" ca="1" si="51"/>
        <v>8.0182101272678039E-2</v>
      </c>
      <c r="H148" s="32">
        <f t="shared" ca="1" si="51"/>
        <v>8.2761305171946922E-2</v>
      </c>
      <c r="I148" s="32">
        <f t="shared" ca="1" si="51"/>
        <v>8.8305578120769015E-2</v>
      </c>
      <c r="J148" s="32">
        <f t="shared" ca="1" si="51"/>
        <v>9.1981451394530192E-2</v>
      </c>
      <c r="K148" s="32">
        <f t="shared" ca="1" si="51"/>
        <v>9.1981451394530192E-2</v>
      </c>
      <c r="L148" s="32">
        <f t="shared" ca="1" si="51"/>
        <v>8.6437178445708085E-2</v>
      </c>
      <c r="M148" s="32">
        <f t="shared" ca="1" si="51"/>
        <v>8.1806796642296245E-2</v>
      </c>
      <c r="N148" s="32">
        <f t="shared" ca="1" si="51"/>
        <v>7.9613457893311659E-2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0.20157319873183499</v>
      </c>
      <c r="E151" s="32">
        <f ca="1">N146/2+O146+D146+E146+F146/2</f>
        <v>9.5106620633631206E-2</v>
      </c>
      <c r="F151" s="32">
        <f ca="1">N147/2+O147+D147+E147+F147/2</f>
        <v>2.0342249413304449E-2</v>
      </c>
      <c r="G151" s="32">
        <f ca="1">F145/2+G145+H145</f>
        <v>0.1288571861742937</v>
      </c>
      <c r="H151" s="32">
        <f ca="1">F146/2+G146+H146</f>
        <v>6.0797623883021942E-2</v>
      </c>
      <c r="I151" s="32">
        <f ca="1">F147/2+G147+H147</f>
        <v>1.3003936219424136E-2</v>
      </c>
      <c r="J151" s="32">
        <f ca="1">I145+J145+K145</f>
        <v>0.17311737577849984</v>
      </c>
      <c r="K151" s="32">
        <f ca="1">I146+J146+K146</f>
        <v>8.1680544272948824E-2</v>
      </c>
      <c r="L151" s="32">
        <f ca="1">I147+J147+K147</f>
        <v>1.747056085838072E-2</v>
      </c>
      <c r="M151" s="32">
        <f ca="1">L145+M145+N145/2</f>
        <v>0.13228557264870475</v>
      </c>
      <c r="N151" s="32">
        <f ca="1">L146+M146+N146/2</f>
        <v>6.2415211210398058E-2</v>
      </c>
      <c r="O151" s="32">
        <f ca="1">L147+M147+N147/2</f>
        <v>1.334992017555736E-2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9.9281234578844533</v>
      </c>
      <c r="E160" s="29">
        <f t="shared" ca="1" si="54"/>
        <v>10.762841322732557</v>
      </c>
      <c r="F160" s="29">
        <f t="shared" ca="1" si="54"/>
        <v>11.773878955649289</v>
      </c>
      <c r="G160" s="29">
        <f t="shared" ca="1" si="54"/>
        <v>12.889903113304499</v>
      </c>
      <c r="H160" s="29">
        <f t="shared" ca="1" si="54"/>
        <v>13.839771485377423</v>
      </c>
      <c r="I160" s="29">
        <f t="shared" ca="1" si="54"/>
        <v>14.317805476081775</v>
      </c>
      <c r="J160" s="29">
        <f t="shared" ca="1" si="54"/>
        <v>14.10159889743349</v>
      </c>
      <c r="K160" s="29">
        <f t="shared" ca="1" si="54"/>
        <v>13.287175901241342</v>
      </c>
      <c r="L160" s="29">
        <f t="shared" ca="1" si="54"/>
        <v>12.207312095987255</v>
      </c>
      <c r="M160" s="29">
        <f t="shared" ca="1" si="54"/>
        <v>11.092246701280525</v>
      </c>
      <c r="N160" s="29">
        <f t="shared" ca="1" si="54"/>
        <v>10.147327460074241</v>
      </c>
      <c r="O160" s="29">
        <f t="shared" ca="1" si="54"/>
        <v>9.6863918141766145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210.06399999999999</v>
      </c>
      <c r="E182" s="29">
        <f t="shared" ca="1" si="61"/>
        <v>192.755</v>
      </c>
      <c r="F182" s="29">
        <f t="shared" ca="1" si="61"/>
        <v>148.71100000000001</v>
      </c>
      <c r="G182" s="29">
        <f t="shared" ca="1" si="61"/>
        <v>39.033999999999999</v>
      </c>
      <c r="H182" s="29">
        <f t="shared" ca="1" si="61"/>
        <v>1.659</v>
      </c>
      <c r="I182" s="29">
        <f t="shared" ca="1" si="61"/>
        <v>0</v>
      </c>
      <c r="J182" s="29">
        <f t="shared" ca="1" si="61"/>
        <v>0</v>
      </c>
      <c r="K182" s="29">
        <f t="shared" ca="1" si="61"/>
        <v>0</v>
      </c>
      <c r="L182" s="29">
        <f t="shared" ca="1" si="61"/>
        <v>0</v>
      </c>
      <c r="M182" s="29">
        <f t="shared" ca="1" si="61"/>
        <v>0.59099999999999997</v>
      </c>
      <c r="N182" s="29">
        <f t="shared" ca="1" si="61"/>
        <v>38.689</v>
      </c>
      <c r="O182" s="29">
        <f t="shared" ca="1" si="61"/>
        <v>150.94200000000001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0.26847126635098956</v>
      </c>
      <c r="E183" s="29">
        <f t="shared" ca="1" si="62"/>
        <v>0.24634958367680798</v>
      </c>
      <c r="F183" s="29">
        <f t="shared" ca="1" si="62"/>
        <v>0.19005936519499778</v>
      </c>
      <c r="G183" s="29">
        <f t="shared" ca="1" si="62"/>
        <v>4.9887212519729822E-2</v>
      </c>
      <c r="H183" s="29">
        <f t="shared" ca="1" si="62"/>
        <v>2.1202768245691395E-3</v>
      </c>
      <c r="I183" s="29">
        <f t="shared" ca="1" si="62"/>
        <v>0</v>
      </c>
      <c r="J183" s="29">
        <f t="shared" ca="1" si="62"/>
        <v>0</v>
      </c>
      <c r="K183" s="29">
        <f t="shared" ca="1" si="62"/>
        <v>0</v>
      </c>
      <c r="L183" s="29">
        <f t="shared" ca="1" si="62"/>
        <v>0</v>
      </c>
      <c r="M183" s="29">
        <f t="shared" ca="1" si="62"/>
        <v>7.5532465540708931E-4</v>
      </c>
      <c r="N183" s="29">
        <f t="shared" ca="1" si="62"/>
        <v>4.9446286959466804E-2</v>
      </c>
      <c r="O183" s="29">
        <f t="shared" ca="1" si="62"/>
        <v>0.19291068381803197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9.9281234578844533</v>
      </c>
      <c r="E185" s="29">
        <f t="shared" ca="1" si="63"/>
        <v>10.762841322732557</v>
      </c>
      <c r="F185" s="29">
        <f t="shared" ca="1" si="63"/>
        <v>11.773878955649289</v>
      </c>
      <c r="G185" s="29">
        <f t="shared" ca="1" si="63"/>
        <v>12.889903113304499</v>
      </c>
      <c r="H185" s="29">
        <f t="shared" ca="1" si="63"/>
        <v>13.839771485377423</v>
      </c>
      <c r="I185" s="29">
        <f t="shared" ca="1" si="63"/>
        <v>14.317805476081775</v>
      </c>
      <c r="J185" s="29">
        <f t="shared" ca="1" si="63"/>
        <v>14.10159889743349</v>
      </c>
      <c r="K185" s="29">
        <f t="shared" ca="1" si="63"/>
        <v>13.287175901241342</v>
      </c>
      <c r="L185" s="29">
        <f t="shared" ca="1" si="63"/>
        <v>12.207312095987255</v>
      </c>
      <c r="M185" s="29">
        <f t="shared" ca="1" si="63"/>
        <v>11.092246701280525</v>
      </c>
      <c r="N185" s="29">
        <f t="shared" ca="1" si="63"/>
        <v>10.147327460074241</v>
      </c>
      <c r="O185" s="29">
        <f t="shared" ca="1" si="63"/>
        <v>9.6863918141766145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0.21477701308079167</v>
      </c>
      <c r="E189" s="33">
        <f t="shared" ca="1" si="64"/>
        <v>0.19707966694144641</v>
      </c>
      <c r="F189" s="32">
        <f t="shared" ca="1" si="64"/>
        <v>0.15204749215599822</v>
      </c>
      <c r="G189" s="32">
        <f t="shared" ca="1" si="64"/>
        <v>3.9909770015783858E-2</v>
      </c>
      <c r="H189" s="32">
        <f t="shared" ca="1" si="64"/>
        <v>1.6962214596553116E-3</v>
      </c>
      <c r="I189" s="32">
        <f t="shared" ca="1" si="64"/>
        <v>0</v>
      </c>
      <c r="J189" s="32">
        <f t="shared" ca="1" si="64"/>
        <v>0</v>
      </c>
      <c r="K189" s="32">
        <f t="shared" ca="1" si="64"/>
        <v>0</v>
      </c>
      <c r="L189" s="32">
        <f t="shared" ca="1" si="64"/>
        <v>0</v>
      </c>
      <c r="M189" s="32">
        <f t="shared" ca="1" si="64"/>
        <v>6.0425972432567149E-4</v>
      </c>
      <c r="N189" s="32">
        <f t="shared" ca="1" si="64"/>
        <v>3.9557029567573447E-2</v>
      </c>
      <c r="O189" s="32">
        <f t="shared" ca="1" si="64"/>
        <v>0.15432854705442559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5.3694253270197896E-2</v>
      </c>
      <c r="E190" s="32">
        <f t="shared" ca="1" si="65"/>
        <v>4.9269916735361588E-2</v>
      </c>
      <c r="F190" s="32">
        <f t="shared" ca="1" si="65"/>
        <v>3.8011873038999548E-2</v>
      </c>
      <c r="G190" s="32">
        <f t="shared" ca="1" si="65"/>
        <v>9.9774425039459626E-3</v>
      </c>
      <c r="H190" s="32">
        <f t="shared" ca="1" si="65"/>
        <v>4.2405536491382778E-4</v>
      </c>
      <c r="I190" s="32">
        <f t="shared" ca="1" si="65"/>
        <v>0</v>
      </c>
      <c r="J190" s="32">
        <f t="shared" ca="1" si="65"/>
        <v>0</v>
      </c>
      <c r="K190" s="32">
        <f t="shared" ca="1" si="65"/>
        <v>0</v>
      </c>
      <c r="L190" s="32">
        <f t="shared" ca="1" si="65"/>
        <v>0</v>
      </c>
      <c r="M190" s="32">
        <f t="shared" ca="1" si="65"/>
        <v>1.5106493108141782E-4</v>
      </c>
      <c r="N190" s="32">
        <f t="shared" ca="1" si="65"/>
        <v>9.8892573918933583E-3</v>
      </c>
      <c r="O190" s="32">
        <f t="shared" ca="1" si="65"/>
        <v>3.8582136763606389E-2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0.19508912021505243</v>
      </c>
      <c r="E195" s="33">
        <f t="shared" ca="1" si="66"/>
        <v>0.17901403080514716</v>
      </c>
      <c r="F195" s="33">
        <f t="shared" ca="1" si="66"/>
        <v>0.1381098053750317</v>
      </c>
      <c r="G195" s="33">
        <f t="shared" ca="1" si="66"/>
        <v>3.6251374431003673E-2</v>
      </c>
      <c r="H195" s="33">
        <f t="shared" ca="1" si="66"/>
        <v>1.5407344925202414E-3</v>
      </c>
      <c r="I195" s="33">
        <f t="shared" ca="1" si="66"/>
        <v>0</v>
      </c>
      <c r="J195" s="33">
        <f t="shared" ca="1" si="66"/>
        <v>0</v>
      </c>
      <c r="K195" s="33">
        <f t="shared" ca="1" si="66"/>
        <v>0</v>
      </c>
      <c r="L195" s="33">
        <f t="shared" ca="1" si="66"/>
        <v>0</v>
      </c>
      <c r="M195" s="33">
        <f t="shared" ca="1" si="66"/>
        <v>5.488692495958183E-4</v>
      </c>
      <c r="N195" s="33">
        <f t="shared" ca="1" si="66"/>
        <v>3.5930968523879211E-2</v>
      </c>
      <c r="O195" s="33">
        <f t="shared" ca="1" si="66"/>
        <v>0.14018176357443657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5.3694253270197896E-2</v>
      </c>
      <c r="E196" s="33">
        <f t="shared" ca="1" si="67"/>
        <v>4.9269916735361588E-2</v>
      </c>
      <c r="F196" s="33">
        <f t="shared" ca="1" si="67"/>
        <v>3.8011873038999548E-2</v>
      </c>
      <c r="G196" s="33">
        <f t="shared" ca="1" si="67"/>
        <v>9.9774425039459626E-3</v>
      </c>
      <c r="H196" s="33">
        <f t="shared" ca="1" si="67"/>
        <v>4.2405536491382778E-4</v>
      </c>
      <c r="I196" s="33">
        <f t="shared" ca="1" si="67"/>
        <v>0</v>
      </c>
      <c r="J196" s="33">
        <f t="shared" ca="1" si="67"/>
        <v>0</v>
      </c>
      <c r="K196" s="33">
        <f t="shared" ca="1" si="67"/>
        <v>0</v>
      </c>
      <c r="L196" s="33">
        <f t="shared" ca="1" si="67"/>
        <v>0</v>
      </c>
      <c r="M196" s="33">
        <f t="shared" ca="1" si="67"/>
        <v>1.5106493108141782E-4</v>
      </c>
      <c r="N196" s="33">
        <f t="shared" ca="1" si="67"/>
        <v>9.8892573918933583E-3</v>
      </c>
      <c r="O196" s="33">
        <f t="shared" ca="1" si="67"/>
        <v>3.8582136763606389E-2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1.9687892865739239E-2</v>
      </c>
      <c r="E197" s="33">
        <f t="shared" ca="1" si="68"/>
        <v>1.8065636136299256E-2</v>
      </c>
      <c r="F197" s="33">
        <f t="shared" ca="1" si="68"/>
        <v>1.3937686780966504E-2</v>
      </c>
      <c r="G197" s="33">
        <f t="shared" ca="1" si="68"/>
        <v>3.658395584780187E-3</v>
      </c>
      <c r="H197" s="33">
        <f t="shared" ca="1" si="68"/>
        <v>1.5548696713507023E-4</v>
      </c>
      <c r="I197" s="33">
        <f t="shared" ca="1" si="68"/>
        <v>0</v>
      </c>
      <c r="J197" s="33">
        <f t="shared" ca="1" si="68"/>
        <v>0</v>
      </c>
      <c r="K197" s="33">
        <f t="shared" ca="1" si="68"/>
        <v>0</v>
      </c>
      <c r="L197" s="33">
        <f t="shared" ca="1" si="68"/>
        <v>0</v>
      </c>
      <c r="M197" s="33">
        <f t="shared" ca="1" si="68"/>
        <v>5.539047472985323E-5</v>
      </c>
      <c r="N197" s="33">
        <f t="shared" ca="1" si="68"/>
        <v>3.626061043694233E-3</v>
      </c>
      <c r="O197" s="33">
        <f t="shared" ca="1" si="68"/>
        <v>1.4146783479989013E-2</v>
      </c>
    </row>
    <row r="198" spans="1:15" x14ac:dyDescent="0.4">
      <c r="D198" s="32">
        <f t="shared" ref="D198:O198" ca="1" si="69">SUM(D195:D197)</f>
        <v>0.26847126635098956</v>
      </c>
      <c r="E198" s="32">
        <f t="shared" ca="1" si="69"/>
        <v>0.24634958367680798</v>
      </c>
      <c r="F198" s="32">
        <f t="shared" ca="1" si="69"/>
        <v>0.19005936519499778</v>
      </c>
      <c r="G198" s="32">
        <f t="shared" ca="1" si="69"/>
        <v>4.9887212519729822E-2</v>
      </c>
      <c r="H198" s="32">
        <f t="shared" ca="1" si="69"/>
        <v>2.1202768245691395E-3</v>
      </c>
      <c r="I198" s="32">
        <f t="shared" ca="1" si="69"/>
        <v>0</v>
      </c>
      <c r="J198" s="32">
        <f t="shared" ca="1" si="69"/>
        <v>0</v>
      </c>
      <c r="K198" s="32">
        <f t="shared" ca="1" si="69"/>
        <v>0</v>
      </c>
      <c r="L198" s="32">
        <f t="shared" ca="1" si="69"/>
        <v>0</v>
      </c>
      <c r="M198" s="32">
        <f t="shared" ca="1" si="69"/>
        <v>7.5532465540708931E-4</v>
      </c>
      <c r="N198" s="32">
        <f t="shared" ca="1" si="69"/>
        <v>4.9446286959466804E-2</v>
      </c>
      <c r="O198" s="32">
        <f t="shared" ca="1" si="69"/>
        <v>0.19291068381803197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0.60130530154409167</v>
      </c>
      <c r="E201" s="32">
        <f ca="1">N196/2+O196+D196+E196+F196/2</f>
        <v>0.16549687198461233</v>
      </c>
      <c r="F201" s="32">
        <f ca="1">N197/2+O197+D197+E197+F197/2</f>
        <v>6.0682186394357886E-2</v>
      </c>
      <c r="G201" s="32">
        <f ca="1">F195/2+G195+H195</f>
        <v>0.10684701161103977</v>
      </c>
      <c r="H201" s="32">
        <f ca="1">F196/2+G196+H196</f>
        <v>2.9407434388359563E-2</v>
      </c>
      <c r="I201" s="32">
        <f ca="1">F197/2+G197+H197</f>
        <v>1.078272594239851E-2</v>
      </c>
      <c r="J201" s="32">
        <f ca="1">I195+J195+K195</f>
        <v>0</v>
      </c>
      <c r="K201" s="32">
        <f ca="1">I196+J196+K196</f>
        <v>0</v>
      </c>
      <c r="L201" s="32">
        <f ca="1">I197+J197+K197</f>
        <v>0</v>
      </c>
      <c r="M201" s="32">
        <f ca="1">L195+M195+N195/2</f>
        <v>1.8514353511535422E-2</v>
      </c>
      <c r="N201" s="32">
        <f ca="1">L196+M196+N196/2</f>
        <v>5.0956936270280971E-3</v>
      </c>
      <c r="O201" s="32">
        <f ca="1">L197+M197+N197/2</f>
        <v>1.8684209965769698E-3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4.333333333333333</v>
      </c>
      <c r="G207" s="29">
        <f t="shared" ca="1" si="70"/>
        <v>16.666666666666668</v>
      </c>
      <c r="H207" s="29">
        <f t="shared" ca="1" si="70"/>
        <v>59</v>
      </c>
      <c r="I207" s="29">
        <f t="shared" ca="1" si="70"/>
        <v>150</v>
      </c>
      <c r="J207" s="29">
        <f t="shared" ca="1" si="70"/>
        <v>210.33333333333334</v>
      </c>
      <c r="K207" s="29">
        <f t="shared" ca="1" si="70"/>
        <v>210.33333333333334</v>
      </c>
      <c r="L207" s="29">
        <f t="shared" ca="1" si="70"/>
        <v>119.33333333333333</v>
      </c>
      <c r="M207" s="29">
        <f t="shared" ca="1" si="70"/>
        <v>43.333333333333336</v>
      </c>
      <c r="N207" s="29">
        <f t="shared" ca="1" si="70"/>
        <v>7.333333333333333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5.2802599512591373E-3</v>
      </c>
      <c r="G208" s="29">
        <f t="shared" ca="1" si="71"/>
        <v>2.0308692120227453E-2</v>
      </c>
      <c r="H208" s="29">
        <f t="shared" ca="1" si="71"/>
        <v>7.1892770105605186E-2</v>
      </c>
      <c r="I208" s="29">
        <f t="shared" ca="1" si="71"/>
        <v>0.18277822908204708</v>
      </c>
      <c r="J208" s="29">
        <f t="shared" ca="1" si="71"/>
        <v>0.25629569455727047</v>
      </c>
      <c r="K208" s="29">
        <f t="shared" ca="1" si="71"/>
        <v>0.25629569455727047</v>
      </c>
      <c r="L208" s="29">
        <f t="shared" ca="1" si="71"/>
        <v>0.14541023558082855</v>
      </c>
      <c r="M208" s="29">
        <f t="shared" ca="1" si="71"/>
        <v>5.2802599512591378E-2</v>
      </c>
      <c r="N208" s="29">
        <f t="shared" ca="1" si="71"/>
        <v>8.9358245329000784E-3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9.9281234578844533</v>
      </c>
      <c r="E210" s="29">
        <f t="shared" ca="1" si="72"/>
        <v>10.762841322732557</v>
      </c>
      <c r="F210" s="29">
        <f t="shared" ca="1" si="72"/>
        <v>11.773878955649289</v>
      </c>
      <c r="G210" s="29">
        <f t="shared" ca="1" si="72"/>
        <v>12.889903113304499</v>
      </c>
      <c r="H210" s="29">
        <f t="shared" ca="1" si="72"/>
        <v>13.839771485377423</v>
      </c>
      <c r="I210" s="29">
        <f t="shared" ca="1" si="72"/>
        <v>14.317805476081775</v>
      </c>
      <c r="J210" s="29">
        <f t="shared" ca="1" si="72"/>
        <v>14.10159889743349</v>
      </c>
      <c r="K210" s="29">
        <f t="shared" ca="1" si="72"/>
        <v>13.287175901241342</v>
      </c>
      <c r="L210" s="29">
        <f t="shared" ca="1" si="72"/>
        <v>12.207312095987255</v>
      </c>
      <c r="M210" s="29">
        <f t="shared" ca="1" si="72"/>
        <v>11.092246701280525</v>
      </c>
      <c r="N210" s="29">
        <f t="shared" ca="1" si="72"/>
        <v>10.147327460074241</v>
      </c>
      <c r="O210" s="29">
        <f t="shared" ca="1" si="72"/>
        <v>9.6863918141766145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4.7522339561332236E-3</v>
      </c>
      <c r="G214" s="32">
        <f t="shared" ca="1" si="73"/>
        <v>1.8277822908204708E-2</v>
      </c>
      <c r="H214" s="32">
        <f t="shared" ca="1" si="73"/>
        <v>6.4703493095044667E-2</v>
      </c>
      <c r="I214" s="32">
        <f t="shared" ca="1" si="73"/>
        <v>0.16450040617384237</v>
      </c>
      <c r="J214" s="32">
        <f t="shared" ca="1" si="73"/>
        <v>0.23066612510154344</v>
      </c>
      <c r="K214" s="32">
        <f t="shared" ca="1" si="73"/>
        <v>0.23066612510154344</v>
      </c>
      <c r="L214" s="32">
        <f t="shared" ca="1" si="73"/>
        <v>0.13086921202274571</v>
      </c>
      <c r="M214" s="32">
        <f t="shared" ca="1" si="73"/>
        <v>4.7522339561332241E-2</v>
      </c>
      <c r="N214" s="32">
        <f t="shared" ca="1" si="73"/>
        <v>8.0422420796100701E-3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5.2802599512591364E-4</v>
      </c>
      <c r="G215" s="32">
        <f t="shared" ca="1" si="74"/>
        <v>2.0308692120227447E-3</v>
      </c>
      <c r="H215" s="32">
        <f t="shared" ca="1" si="74"/>
        <v>7.1892770105605169E-3</v>
      </c>
      <c r="I215" s="32">
        <f t="shared" ca="1" si="74"/>
        <v>1.8277822908204705E-2</v>
      </c>
      <c r="J215" s="32">
        <f t="shared" ca="1" si="74"/>
        <v>2.5629569455727041E-2</v>
      </c>
      <c r="K215" s="32">
        <f t="shared" ca="1" si="74"/>
        <v>2.5629569455727041E-2</v>
      </c>
      <c r="L215" s="32">
        <f t="shared" ca="1" si="74"/>
        <v>1.4541023558082853E-2</v>
      </c>
      <c r="M215" s="32">
        <f t="shared" ca="1" si="74"/>
        <v>5.2802599512591364E-3</v>
      </c>
      <c r="N215" s="32">
        <f t="shared" ca="1" si="74"/>
        <v>8.935824532900076E-4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4.2968115353371229E-3</v>
      </c>
      <c r="G220" s="33">
        <f t="shared" ca="1" si="75"/>
        <v>1.6526198212835092E-2</v>
      </c>
      <c r="H220" s="33">
        <f t="shared" ca="1" si="75"/>
        <v>5.850274167343622E-2</v>
      </c>
      <c r="I220" s="33">
        <f t="shared" ca="1" si="75"/>
        <v>0.14873578391551581</v>
      </c>
      <c r="J220" s="33">
        <f t="shared" ca="1" si="75"/>
        <v>0.20856062144597887</v>
      </c>
      <c r="K220" s="33">
        <f t="shared" ca="1" si="75"/>
        <v>0.20856062144597887</v>
      </c>
      <c r="L220" s="33">
        <f t="shared" ca="1" si="75"/>
        <v>0.11832757920389925</v>
      </c>
      <c r="M220" s="33">
        <f t="shared" ca="1" si="75"/>
        <v>4.2968115353371236E-2</v>
      </c>
      <c r="N220" s="33">
        <f t="shared" ca="1" si="75"/>
        <v>7.2715272136474381E-3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5.2802599512591364E-4</v>
      </c>
      <c r="G221" s="33">
        <f t="shared" ca="1" si="76"/>
        <v>2.0308692120227447E-3</v>
      </c>
      <c r="H221" s="33">
        <f t="shared" ca="1" si="76"/>
        <v>7.1892770105605169E-3</v>
      </c>
      <c r="I221" s="33">
        <f t="shared" ca="1" si="76"/>
        <v>1.8277822908204705E-2</v>
      </c>
      <c r="J221" s="33">
        <f t="shared" ca="1" si="76"/>
        <v>2.5629569455727041E-2</v>
      </c>
      <c r="K221" s="33">
        <f t="shared" ca="1" si="76"/>
        <v>2.5629569455727041E-2</v>
      </c>
      <c r="L221" s="33">
        <f t="shared" ca="1" si="76"/>
        <v>1.4541023558082853E-2</v>
      </c>
      <c r="M221" s="33">
        <f t="shared" ca="1" si="76"/>
        <v>5.2802599512591364E-3</v>
      </c>
      <c r="N221" s="33">
        <f t="shared" ca="1" si="76"/>
        <v>8.935824532900076E-4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4.5542242079610052E-4</v>
      </c>
      <c r="G222" s="33">
        <f t="shared" ca="1" si="77"/>
        <v>1.7516246953696178E-3</v>
      </c>
      <c r="H222" s="33">
        <f t="shared" ca="1" si="77"/>
        <v>6.2007514216084469E-3</v>
      </c>
      <c r="I222" s="33">
        <f t="shared" ca="1" si="77"/>
        <v>1.576462225832656E-2</v>
      </c>
      <c r="J222" s="33">
        <f t="shared" ca="1" si="77"/>
        <v>2.2105503655564577E-2</v>
      </c>
      <c r="K222" s="33">
        <f t="shared" ca="1" si="77"/>
        <v>2.2105503655564577E-2</v>
      </c>
      <c r="L222" s="33">
        <f t="shared" ca="1" si="77"/>
        <v>1.2541632818846462E-2</v>
      </c>
      <c r="M222" s="33">
        <f t="shared" ca="1" si="77"/>
        <v>4.554224207961006E-3</v>
      </c>
      <c r="N222" s="33">
        <f t="shared" ca="1" si="77"/>
        <v>7.7071486596263161E-4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5.2802599512591373E-3</v>
      </c>
      <c r="G223" s="32">
        <f t="shared" ca="1" si="78"/>
        <v>2.0308692120227453E-2</v>
      </c>
      <c r="H223" s="32">
        <f t="shared" ca="1" si="78"/>
        <v>7.1892770105605186E-2</v>
      </c>
      <c r="I223" s="32">
        <f t="shared" ca="1" si="78"/>
        <v>0.18277822908204708</v>
      </c>
      <c r="J223" s="32">
        <f t="shared" ca="1" si="78"/>
        <v>0.25629569455727047</v>
      </c>
      <c r="K223" s="32">
        <f t="shared" ca="1" si="78"/>
        <v>0.25629569455727047</v>
      </c>
      <c r="L223" s="32">
        <f t="shared" ca="1" si="78"/>
        <v>0.14541023558082855</v>
      </c>
      <c r="M223" s="32">
        <f t="shared" ca="1" si="78"/>
        <v>5.2802599512591378E-2</v>
      </c>
      <c r="N223" s="32">
        <f t="shared" ca="1" si="78"/>
        <v>8.9358245329000784E-3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5.7841693744922805E-3</v>
      </c>
      <c r="E226" s="32">
        <f ca="1">N221/2+O221+D221+E221+F221/2</f>
        <v>7.1080422420796057E-4</v>
      </c>
      <c r="F226" s="32">
        <f ca="1">N222/2+O222+D222+E222+F222/2</f>
        <v>6.1306864337936609E-4</v>
      </c>
      <c r="G226" s="32">
        <f ca="1">F220/2+G220+H220</f>
        <v>7.7177345653939883E-2</v>
      </c>
      <c r="H226" s="32">
        <f ca="1">F221/2+G221+H221</f>
        <v>9.4841592201462179E-3</v>
      </c>
      <c r="I226" s="32">
        <f ca="1">F222/2+G222+H222</f>
        <v>8.1800873273761149E-3</v>
      </c>
      <c r="J226" s="32">
        <f ca="1">I220+J220+K220</f>
        <v>0.56585702680747352</v>
      </c>
      <c r="K226" s="32">
        <f ca="1">I221+J221+K221</f>
        <v>6.9536961819658794E-2</v>
      </c>
      <c r="L226" s="32">
        <f ca="1">I222+J222+K222</f>
        <v>5.9975629569455707E-2</v>
      </c>
      <c r="M226" s="32">
        <f ca="1">L220+M220+N220/2</f>
        <v>0.16493145816409421</v>
      </c>
      <c r="N226" s="32">
        <f ca="1">L221+M221+N221/2</f>
        <v>2.0268074735986991E-2</v>
      </c>
      <c r="O226" s="32">
        <f ca="1">L222+M222+N222/2</f>
        <v>1.7481214459788785E-2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210.06399999999999</v>
      </c>
      <c r="E233" s="29">
        <f t="shared" ca="1" si="80"/>
        <v>192.755</v>
      </c>
      <c r="F233" s="29">
        <f t="shared" ca="1" si="80"/>
        <v>148.71100000000001</v>
      </c>
      <c r="G233" s="29">
        <f t="shared" ca="1" si="80"/>
        <v>39.033999999999999</v>
      </c>
      <c r="H233" s="29">
        <f t="shared" ca="1" si="80"/>
        <v>1.659</v>
      </c>
      <c r="I233" s="29">
        <f t="shared" ca="1" si="80"/>
        <v>0</v>
      </c>
      <c r="J233" s="29">
        <f t="shared" ca="1" si="80"/>
        <v>0</v>
      </c>
      <c r="K233" s="29">
        <f t="shared" ca="1" si="80"/>
        <v>0</v>
      </c>
      <c r="L233" s="29">
        <f t="shared" ca="1" si="80"/>
        <v>0</v>
      </c>
      <c r="M233" s="29">
        <f t="shared" ca="1" si="80"/>
        <v>0.59099999999999997</v>
      </c>
      <c r="N233" s="29">
        <f t="shared" ca="1" si="80"/>
        <v>38.689</v>
      </c>
      <c r="O233" s="29">
        <f t="shared" ca="1" si="80"/>
        <v>150.94200000000001</v>
      </c>
    </row>
    <row r="234" spans="1:15" x14ac:dyDescent="0.4">
      <c r="D234" s="50">
        <f t="shared" ref="D234:O234" ca="1" si="81">D232/SUM($D232:$O232)*(1-$B$233)+D233/SUM($D$233:$O$233)*$B$233</f>
        <v>0.10184712663509896</v>
      </c>
      <c r="E234" s="50">
        <f t="shared" ca="1" si="81"/>
        <v>9.9634958367680798E-2</v>
      </c>
      <c r="F234" s="50">
        <f t="shared" ca="1" si="81"/>
        <v>9.4005936519499775E-2</v>
      </c>
      <c r="G234" s="50">
        <f t="shared" ca="1" si="81"/>
        <v>7.9988721251972983E-2</v>
      </c>
      <c r="H234" s="50">
        <f t="shared" ca="1" si="81"/>
        <v>7.5212027682456911E-2</v>
      </c>
      <c r="I234" s="50">
        <f t="shared" ca="1" si="81"/>
        <v>7.4999999999999997E-2</v>
      </c>
      <c r="J234" s="50">
        <f t="shared" ca="1" si="81"/>
        <v>7.4999999999999997E-2</v>
      </c>
      <c r="K234" s="50">
        <f t="shared" ca="1" si="81"/>
        <v>7.4999999999999997E-2</v>
      </c>
      <c r="L234" s="50">
        <f t="shared" ca="1" si="81"/>
        <v>7.4999999999999997E-2</v>
      </c>
      <c r="M234" s="50">
        <f t="shared" ca="1" si="81"/>
        <v>7.5075532465540704E-2</v>
      </c>
      <c r="N234" s="50">
        <f t="shared" ca="1" si="81"/>
        <v>7.9944628695946679E-2</v>
      </c>
      <c r="O234" s="50">
        <f t="shared" ca="1" si="81"/>
        <v>9.4291068381803192E-2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9.9281234578844533</v>
      </c>
      <c r="E236" s="29">
        <f t="shared" ca="1" si="82"/>
        <v>10.762841322732557</v>
      </c>
      <c r="F236" s="29">
        <f t="shared" ca="1" si="82"/>
        <v>11.773878955649289</v>
      </c>
      <c r="G236" s="29">
        <f t="shared" ca="1" si="82"/>
        <v>12.889903113304499</v>
      </c>
      <c r="H236" s="29">
        <f t="shared" ca="1" si="82"/>
        <v>13.839771485377423</v>
      </c>
      <c r="I236" s="29">
        <f t="shared" ca="1" si="82"/>
        <v>14.317805476081775</v>
      </c>
      <c r="J236" s="29">
        <f t="shared" ca="1" si="82"/>
        <v>14.10159889743349</v>
      </c>
      <c r="K236" s="29">
        <f t="shared" ca="1" si="82"/>
        <v>13.287175901241342</v>
      </c>
      <c r="L236" s="29">
        <f t="shared" ca="1" si="82"/>
        <v>12.207312095987255</v>
      </c>
      <c r="M236" s="29">
        <f t="shared" ca="1" si="82"/>
        <v>11.092246701280525</v>
      </c>
      <c r="N236" s="29">
        <f t="shared" ca="1" si="82"/>
        <v>10.147327460074241</v>
      </c>
      <c r="O236" s="29">
        <f t="shared" ca="1" si="82"/>
        <v>9.6863918141766145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7.638534497632421E-2</v>
      </c>
      <c r="E240" s="33">
        <f t="shared" ca="1" si="83"/>
        <v>7.4726218775760606E-2</v>
      </c>
      <c r="F240" s="32">
        <f t="shared" ca="1" si="83"/>
        <v>7.0504452389624828E-2</v>
      </c>
      <c r="G240" s="32">
        <f t="shared" ca="1" si="83"/>
        <v>5.9991540938979737E-2</v>
      </c>
      <c r="H240" s="32">
        <f t="shared" ca="1" si="83"/>
        <v>5.6409020761842683E-2</v>
      </c>
      <c r="I240" s="32">
        <f t="shared" ca="1" si="83"/>
        <v>5.6249999999999994E-2</v>
      </c>
      <c r="J240" s="32">
        <f t="shared" ca="1" si="83"/>
        <v>5.6249999999999994E-2</v>
      </c>
      <c r="K240" s="32">
        <f t="shared" ca="1" si="83"/>
        <v>5.6249999999999994E-2</v>
      </c>
      <c r="L240" s="32">
        <f t="shared" ca="1" si="83"/>
        <v>5.6249999999999994E-2</v>
      </c>
      <c r="M240" s="32">
        <f t="shared" ca="1" si="83"/>
        <v>5.6306649349155524E-2</v>
      </c>
      <c r="N240" s="32">
        <f t="shared" ca="1" si="83"/>
        <v>5.9958471521960009E-2</v>
      </c>
      <c r="O240" s="32">
        <f t="shared" ca="1" si="83"/>
        <v>7.0718301286352397E-2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2.5461781658774739E-2</v>
      </c>
      <c r="E241" s="32">
        <f t="shared" ca="1" si="84"/>
        <v>2.49087395919202E-2</v>
      </c>
      <c r="F241" s="32">
        <f t="shared" ca="1" si="84"/>
        <v>2.3501484129874944E-2</v>
      </c>
      <c r="G241" s="32">
        <f t="shared" ca="1" si="84"/>
        <v>1.9997180312993246E-2</v>
      </c>
      <c r="H241" s="32">
        <f t="shared" ca="1" si="84"/>
        <v>1.8803006920614228E-2</v>
      </c>
      <c r="I241" s="32">
        <f t="shared" ca="1" si="84"/>
        <v>1.8749999999999999E-2</v>
      </c>
      <c r="J241" s="32">
        <f t="shared" ca="1" si="84"/>
        <v>1.8749999999999999E-2</v>
      </c>
      <c r="K241" s="32">
        <f t="shared" ca="1" si="84"/>
        <v>1.8749999999999999E-2</v>
      </c>
      <c r="L241" s="32">
        <f t="shared" ca="1" si="84"/>
        <v>1.8749999999999999E-2</v>
      </c>
      <c r="M241" s="32">
        <f t="shared" ca="1" si="84"/>
        <v>1.8768883116385176E-2</v>
      </c>
      <c r="N241" s="32">
        <f t="shared" ca="1" si="84"/>
        <v>1.998615717398667E-2</v>
      </c>
      <c r="O241" s="32">
        <f t="shared" ca="1" si="84"/>
        <v>2.3572767095450798E-2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6.9383355020161158E-2</v>
      </c>
      <c r="E246" s="33">
        <f t="shared" ca="1" si="85"/>
        <v>6.7876315387982555E-2</v>
      </c>
      <c r="F246" s="33">
        <f t="shared" ca="1" si="85"/>
        <v>6.4041544253909219E-2</v>
      </c>
      <c r="G246" s="33">
        <f t="shared" ca="1" si="85"/>
        <v>5.4492316352906592E-2</v>
      </c>
      <c r="H246" s="33">
        <f t="shared" ca="1" si="85"/>
        <v>5.1238193858673772E-2</v>
      </c>
      <c r="I246" s="33">
        <f t="shared" ca="1" si="85"/>
        <v>5.1093749999999993E-2</v>
      </c>
      <c r="J246" s="33">
        <f t="shared" ca="1" si="85"/>
        <v>5.1093749999999993E-2</v>
      </c>
      <c r="K246" s="33">
        <f t="shared" ca="1" si="85"/>
        <v>5.1093749999999993E-2</v>
      </c>
      <c r="L246" s="33">
        <f t="shared" ca="1" si="85"/>
        <v>5.1093749999999993E-2</v>
      </c>
      <c r="M246" s="33">
        <f t="shared" ca="1" si="85"/>
        <v>5.1145206492149597E-2</v>
      </c>
      <c r="N246" s="33">
        <f t="shared" ca="1" si="85"/>
        <v>5.4462278299113674E-2</v>
      </c>
      <c r="O246" s="33">
        <f t="shared" ca="1" si="85"/>
        <v>6.4235790335103432E-2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2.5461781658774739E-2</v>
      </c>
      <c r="E247" s="33">
        <f t="shared" ca="1" si="86"/>
        <v>2.49087395919202E-2</v>
      </c>
      <c r="F247" s="33">
        <f t="shared" ca="1" si="86"/>
        <v>2.3501484129874944E-2</v>
      </c>
      <c r="G247" s="33">
        <f t="shared" ca="1" si="86"/>
        <v>1.9997180312993246E-2</v>
      </c>
      <c r="H247" s="33">
        <f t="shared" ca="1" si="86"/>
        <v>1.8803006920614228E-2</v>
      </c>
      <c r="I247" s="33">
        <f t="shared" ca="1" si="86"/>
        <v>1.8749999999999999E-2</v>
      </c>
      <c r="J247" s="33">
        <f t="shared" ca="1" si="86"/>
        <v>1.8749999999999999E-2</v>
      </c>
      <c r="K247" s="33">
        <f t="shared" ca="1" si="86"/>
        <v>1.8749999999999999E-2</v>
      </c>
      <c r="L247" s="33">
        <f t="shared" ca="1" si="86"/>
        <v>1.8749999999999999E-2</v>
      </c>
      <c r="M247" s="33">
        <f t="shared" ca="1" si="86"/>
        <v>1.8768883116385176E-2</v>
      </c>
      <c r="N247" s="33">
        <f t="shared" ca="1" si="86"/>
        <v>1.998615717398667E-2</v>
      </c>
      <c r="O247" s="33">
        <f t="shared" ca="1" si="86"/>
        <v>2.3572767095450798E-2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7.0019899561630525E-3</v>
      </c>
      <c r="E248" s="33">
        <f t="shared" ca="1" si="87"/>
        <v>6.8499033877780563E-3</v>
      </c>
      <c r="F248" s="33">
        <f t="shared" ca="1" si="87"/>
        <v>6.4629081357156105E-3</v>
      </c>
      <c r="G248" s="33">
        <f t="shared" ca="1" si="87"/>
        <v>5.4992245860731427E-3</v>
      </c>
      <c r="H248" s="33">
        <f t="shared" ca="1" si="87"/>
        <v>5.1708269031689128E-3</v>
      </c>
      <c r="I248" s="33">
        <f t="shared" ca="1" si="87"/>
        <v>5.1562500000000002E-3</v>
      </c>
      <c r="J248" s="33">
        <f t="shared" ca="1" si="87"/>
        <v>5.1562500000000002E-3</v>
      </c>
      <c r="K248" s="33">
        <f t="shared" ca="1" si="87"/>
        <v>5.1562500000000002E-3</v>
      </c>
      <c r="L248" s="33">
        <f t="shared" ca="1" si="87"/>
        <v>5.1562500000000002E-3</v>
      </c>
      <c r="M248" s="33">
        <f t="shared" ca="1" si="87"/>
        <v>5.1614428570059242E-3</v>
      </c>
      <c r="N248" s="33">
        <f t="shared" ca="1" si="87"/>
        <v>5.496193222846335E-3</v>
      </c>
      <c r="O248" s="33">
        <f t="shared" ca="1" si="87"/>
        <v>6.4825109512489697E-3</v>
      </c>
    </row>
    <row r="249" spans="1:15" x14ac:dyDescent="0.4">
      <c r="D249" s="32">
        <f t="shared" ref="D249:O249" ca="1" si="88">SUM(D246:D248)</f>
        <v>0.10184712663509896</v>
      </c>
      <c r="E249" s="32">
        <f t="shared" ca="1" si="88"/>
        <v>9.9634958367680798E-2</v>
      </c>
      <c r="F249" s="32">
        <f t="shared" ca="1" si="88"/>
        <v>9.4005936519499775E-2</v>
      </c>
      <c r="G249" s="32">
        <f t="shared" ca="1" si="88"/>
        <v>7.9988721251972983E-2</v>
      </c>
      <c r="H249" s="32">
        <f t="shared" ca="1" si="88"/>
        <v>7.5212027682456911E-2</v>
      </c>
      <c r="I249" s="32">
        <f t="shared" ca="1" si="88"/>
        <v>7.4999999999999997E-2</v>
      </c>
      <c r="J249" s="32">
        <f t="shared" ca="1" si="88"/>
        <v>7.4999999999999997E-2</v>
      </c>
      <c r="K249" s="32">
        <f t="shared" ca="1" si="88"/>
        <v>7.4999999999999997E-2</v>
      </c>
      <c r="L249" s="32">
        <f t="shared" ca="1" si="88"/>
        <v>7.4999999999999997E-2</v>
      </c>
      <c r="M249" s="32">
        <f t="shared" ca="1" si="88"/>
        <v>7.5075532465540704E-2</v>
      </c>
      <c r="N249" s="32">
        <f t="shared" ca="1" si="88"/>
        <v>7.9944628695946679E-2</v>
      </c>
      <c r="O249" s="32">
        <f t="shared" ca="1" si="88"/>
        <v>9.4291068381803192E-2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0.26074737201975856</v>
      </c>
      <c r="E252" s="32">
        <f ca="1">N247/2+O247+D247+E247+F247/2</f>
        <v>9.5687108998076545E-2</v>
      </c>
      <c r="F252" s="32">
        <f ca="1">N248/2+O248+D248+E248+F248/2</f>
        <v>2.631395497447105E-2</v>
      </c>
      <c r="G252" s="32">
        <f ca="1">F246/2+G246+H246</f>
        <v>0.13775128233853495</v>
      </c>
      <c r="H252" s="32">
        <f ca="1">F247/2+G247+H247</f>
        <v>5.0550929298544947E-2</v>
      </c>
      <c r="I252" s="32">
        <f ca="1">F248/2+G248+H248</f>
        <v>1.3901505557099861E-2</v>
      </c>
      <c r="J252" s="32">
        <f ca="1">I246+J246+K246</f>
        <v>0.15328124999999998</v>
      </c>
      <c r="K252" s="32">
        <f ca="1">I247+J247+K247</f>
        <v>5.6249999999999994E-2</v>
      </c>
      <c r="L252" s="32">
        <f ca="1">I248+J248+K248</f>
        <v>1.546875E-2</v>
      </c>
      <c r="M252" s="32">
        <f ca="1">L246+M246+N246/2</f>
        <v>0.12947009564170642</v>
      </c>
      <c r="N252" s="32">
        <f ca="1">L247+M247+N247/2</f>
        <v>4.7511961703378514E-2</v>
      </c>
      <c r="O252" s="32">
        <f ca="1">L248+M248+N248/2</f>
        <v>1.3065789468429092E-2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9.9281234578844533</v>
      </c>
      <c r="E261" s="29">
        <f t="shared" ca="1" si="91"/>
        <v>10.762841322732557</v>
      </c>
      <c r="F261" s="29">
        <f t="shared" ca="1" si="91"/>
        <v>11.773878955649289</v>
      </c>
      <c r="G261" s="29">
        <f t="shared" ca="1" si="91"/>
        <v>12.889903113304499</v>
      </c>
      <c r="H261" s="29">
        <f t="shared" ca="1" si="91"/>
        <v>13.839771485377423</v>
      </c>
      <c r="I261" s="29">
        <f t="shared" ca="1" si="91"/>
        <v>14.317805476081775</v>
      </c>
      <c r="J261" s="29">
        <f t="shared" ca="1" si="91"/>
        <v>14.10159889743349</v>
      </c>
      <c r="K261" s="29">
        <f t="shared" ca="1" si="91"/>
        <v>13.287175901241342</v>
      </c>
      <c r="L261" s="29">
        <f t="shared" ca="1" si="91"/>
        <v>12.207312095987255</v>
      </c>
      <c r="M261" s="29">
        <f t="shared" ca="1" si="91"/>
        <v>11.092246701280525</v>
      </c>
      <c r="N261" s="29">
        <f t="shared" ca="1" si="91"/>
        <v>10.147327460074241</v>
      </c>
      <c r="O261" s="29">
        <f t="shared" ca="1" si="91"/>
        <v>9.6863918141766145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14.071876542115547</v>
      </c>
      <c r="E283" s="29">
        <f t="shared" ca="1" si="98"/>
        <v>13.237158677267443</v>
      </c>
      <c r="F283" s="29">
        <f t="shared" ca="1" si="98"/>
        <v>12.226121044350711</v>
      </c>
      <c r="G283" s="29">
        <f t="shared" ca="1" si="98"/>
        <v>11.110096886695501</v>
      </c>
      <c r="H283" s="29">
        <f t="shared" ca="1" si="98"/>
        <v>10.160228514622577</v>
      </c>
      <c r="I283" s="29">
        <f t="shared" ca="1" si="98"/>
        <v>9.6821945239182252</v>
      </c>
      <c r="J283" s="29">
        <f t="shared" ca="1" si="98"/>
        <v>9.8984011025665097</v>
      </c>
      <c r="K283" s="29">
        <f t="shared" ca="1" si="98"/>
        <v>10.712824098758658</v>
      </c>
      <c r="L283" s="29">
        <f t="shared" ca="1" si="98"/>
        <v>11.792687904012745</v>
      </c>
      <c r="M283" s="29">
        <f t="shared" ca="1" si="98"/>
        <v>12.907753298719475</v>
      </c>
      <c r="N283" s="29">
        <f t="shared" ca="1" si="98"/>
        <v>13.852672539925759</v>
      </c>
      <c r="O283" s="29">
        <f t="shared" ca="1" si="98"/>
        <v>14.313608185823385</v>
      </c>
    </row>
    <row r="284" spans="1:15" x14ac:dyDescent="0.4">
      <c r="A284" s="26"/>
      <c r="B284" s="41"/>
      <c r="C284" s="41"/>
      <c r="D284" s="29">
        <f t="shared" ref="D284:O284" ca="1" si="99">D283/SUM($D283:$O283)</f>
        <v>9.7744699170001365E-2</v>
      </c>
      <c r="E284" s="29">
        <f t="shared" ca="1" si="99"/>
        <v>9.1946663183314278E-2</v>
      </c>
      <c r="F284" s="29">
        <f t="shared" ca="1" si="99"/>
        <v>8.4923891985512159E-2</v>
      </c>
      <c r="G284" s="29">
        <f t="shared" ca="1" si="99"/>
        <v>7.7171873608291322E-2</v>
      </c>
      <c r="H284" s="29">
        <f t="shared" ca="1" si="99"/>
        <v>7.0573990376336188E-2</v>
      </c>
      <c r="I284" s="29">
        <f t="shared" ca="1" si="99"/>
        <v>6.7253517198889778E-2</v>
      </c>
      <c r="J284" s="29">
        <f t="shared" ca="1" si="99"/>
        <v>6.8755310291325103E-2</v>
      </c>
      <c r="K284" s="29">
        <f t="shared" ca="1" si="99"/>
        <v>7.4412376036727443E-2</v>
      </c>
      <c r="L284" s="29">
        <f t="shared" ca="1" si="99"/>
        <v>8.1913220893718011E-2</v>
      </c>
      <c r="M284" s="29">
        <f t="shared" ca="1" si="99"/>
        <v>8.9658579605066013E-2</v>
      </c>
      <c r="N284" s="29">
        <f t="shared" ca="1" si="99"/>
        <v>9.6222085665912171E-2</v>
      </c>
      <c r="O284" s="29">
        <f t="shared" ca="1" si="99"/>
        <v>9.9423791984906085E-2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9.9281234578844533</v>
      </c>
      <c r="E286" s="29">
        <f t="shared" ca="1" si="100"/>
        <v>10.762841322732557</v>
      </c>
      <c r="F286" s="29">
        <f t="shared" ca="1" si="100"/>
        <v>11.773878955649289</v>
      </c>
      <c r="G286" s="29">
        <f t="shared" ca="1" si="100"/>
        <v>12.889903113304499</v>
      </c>
      <c r="H286" s="29">
        <f t="shared" ca="1" si="100"/>
        <v>13.839771485377423</v>
      </c>
      <c r="I286" s="29">
        <f t="shared" ca="1" si="100"/>
        <v>14.317805476081775</v>
      </c>
      <c r="J286" s="29">
        <f t="shared" ca="1" si="100"/>
        <v>14.10159889743349</v>
      </c>
      <c r="K286" s="29">
        <f t="shared" ca="1" si="100"/>
        <v>13.287175901241342</v>
      </c>
      <c r="L286" s="29">
        <f t="shared" ca="1" si="100"/>
        <v>12.207312095987255</v>
      </c>
      <c r="M286" s="29">
        <f t="shared" ca="1" si="100"/>
        <v>11.092246701280525</v>
      </c>
      <c r="N286" s="29">
        <f t="shared" ca="1" si="100"/>
        <v>10.147327460074241</v>
      </c>
      <c r="O286" s="29">
        <f t="shared" ca="1" si="100"/>
        <v>9.6863918141766145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4.8872349585000682E-2</v>
      </c>
      <c r="E290" s="33">
        <f t="shared" ca="1" si="101"/>
        <v>4.5973331591657139E-2</v>
      </c>
      <c r="F290" s="32">
        <f t="shared" ca="1" si="101"/>
        <v>4.246194599275608E-2</v>
      </c>
      <c r="G290" s="32">
        <f t="shared" ca="1" si="101"/>
        <v>3.8585936804145661E-2</v>
      </c>
      <c r="H290" s="32">
        <f t="shared" ca="1" si="101"/>
        <v>3.5286995188168094E-2</v>
      </c>
      <c r="I290" s="32">
        <f t="shared" ca="1" si="101"/>
        <v>3.3626758599444889E-2</v>
      </c>
      <c r="J290" s="32">
        <f t="shared" ca="1" si="101"/>
        <v>3.4377655145662551E-2</v>
      </c>
      <c r="K290" s="32">
        <f t="shared" ca="1" si="101"/>
        <v>3.7206188018363721E-2</v>
      </c>
      <c r="L290" s="32">
        <f t="shared" ca="1" si="101"/>
        <v>4.0956610446859006E-2</v>
      </c>
      <c r="M290" s="32">
        <f t="shared" ca="1" si="101"/>
        <v>4.4829289802533007E-2</v>
      </c>
      <c r="N290" s="32">
        <f t="shared" ca="1" si="101"/>
        <v>4.8111042832956086E-2</v>
      </c>
      <c r="O290" s="32">
        <f t="shared" ca="1" si="101"/>
        <v>4.9711895992453042E-2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4.8872349585000682E-2</v>
      </c>
      <c r="E291" s="32">
        <f t="shared" ca="1" si="102"/>
        <v>4.5973331591657139E-2</v>
      </c>
      <c r="F291" s="32">
        <f t="shared" ca="1" si="102"/>
        <v>4.246194599275608E-2</v>
      </c>
      <c r="G291" s="32">
        <f t="shared" ca="1" si="102"/>
        <v>3.8585936804145661E-2</v>
      </c>
      <c r="H291" s="32">
        <f t="shared" ca="1" si="102"/>
        <v>3.5286995188168094E-2</v>
      </c>
      <c r="I291" s="32">
        <f t="shared" ca="1" si="102"/>
        <v>3.3626758599444889E-2</v>
      </c>
      <c r="J291" s="32">
        <f t="shared" ca="1" si="102"/>
        <v>3.4377655145662551E-2</v>
      </c>
      <c r="K291" s="32">
        <f t="shared" ca="1" si="102"/>
        <v>3.7206188018363721E-2</v>
      </c>
      <c r="L291" s="32">
        <f t="shared" ca="1" si="102"/>
        <v>4.0956610446859006E-2</v>
      </c>
      <c r="M291" s="32">
        <f t="shared" ca="1" si="102"/>
        <v>4.4829289802533007E-2</v>
      </c>
      <c r="N291" s="32">
        <f t="shared" ca="1" si="102"/>
        <v>4.8111042832956086E-2</v>
      </c>
      <c r="O291" s="32">
        <f t="shared" ca="1" si="102"/>
        <v>4.9711895992453042E-2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4.4188749416438119E-2</v>
      </c>
      <c r="E296" s="33">
        <f t="shared" ca="1" si="103"/>
        <v>4.1567553980789998E-2</v>
      </c>
      <c r="F296" s="33">
        <f t="shared" ca="1" si="103"/>
        <v>3.8392676168450289E-2</v>
      </c>
      <c r="G296" s="33">
        <f t="shared" ca="1" si="103"/>
        <v>3.4888117860415034E-2</v>
      </c>
      <c r="H296" s="33">
        <f t="shared" ca="1" si="103"/>
        <v>3.1905324815968653E-2</v>
      </c>
      <c r="I296" s="33">
        <f t="shared" ca="1" si="103"/>
        <v>3.0404194233664753E-2</v>
      </c>
      <c r="J296" s="33">
        <f t="shared" ca="1" si="103"/>
        <v>3.108312986086989E-2</v>
      </c>
      <c r="K296" s="33">
        <f t="shared" ca="1" si="103"/>
        <v>3.3640594999937198E-2</v>
      </c>
      <c r="L296" s="33">
        <f t="shared" ca="1" si="103"/>
        <v>3.7031601945701681E-2</v>
      </c>
      <c r="M296" s="33">
        <f t="shared" ca="1" si="103"/>
        <v>4.0533149529790258E-2</v>
      </c>
      <c r="N296" s="33">
        <f t="shared" ca="1" si="103"/>
        <v>4.3500401228131126E-2</v>
      </c>
      <c r="O296" s="33">
        <f t="shared" ca="1" si="103"/>
        <v>4.4947839293176292E-2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4.8872349585000682E-2</v>
      </c>
      <c r="E297" s="33">
        <f t="shared" ca="1" si="104"/>
        <v>4.5973331591657139E-2</v>
      </c>
      <c r="F297" s="33">
        <f t="shared" ca="1" si="104"/>
        <v>4.246194599275608E-2</v>
      </c>
      <c r="G297" s="33">
        <f t="shared" ca="1" si="104"/>
        <v>3.8585936804145661E-2</v>
      </c>
      <c r="H297" s="33">
        <f t="shared" ca="1" si="104"/>
        <v>3.5286995188168094E-2</v>
      </c>
      <c r="I297" s="33">
        <f t="shared" ca="1" si="104"/>
        <v>3.3626758599444889E-2</v>
      </c>
      <c r="J297" s="33">
        <f t="shared" ca="1" si="104"/>
        <v>3.4377655145662551E-2</v>
      </c>
      <c r="K297" s="33">
        <f t="shared" ca="1" si="104"/>
        <v>3.7206188018363721E-2</v>
      </c>
      <c r="L297" s="33">
        <f t="shared" ca="1" si="104"/>
        <v>4.0956610446859006E-2</v>
      </c>
      <c r="M297" s="33">
        <f t="shared" ca="1" si="104"/>
        <v>4.4829289802533007E-2</v>
      </c>
      <c r="N297" s="33">
        <f t="shared" ca="1" si="104"/>
        <v>4.8111042832956086E-2</v>
      </c>
      <c r="O297" s="33">
        <f t="shared" ca="1" si="104"/>
        <v>4.9711895992453042E-2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4.6836001685625654E-3</v>
      </c>
      <c r="E298" s="33">
        <f t="shared" ca="1" si="105"/>
        <v>4.4057776108671421E-3</v>
      </c>
      <c r="F298" s="33">
        <f t="shared" ca="1" si="105"/>
        <v>4.0692698243057907E-3</v>
      </c>
      <c r="G298" s="33">
        <f t="shared" ca="1" si="105"/>
        <v>3.6978189437306252E-3</v>
      </c>
      <c r="H298" s="33">
        <f t="shared" ca="1" si="105"/>
        <v>3.3816703721994421E-3</v>
      </c>
      <c r="I298" s="33">
        <f t="shared" ca="1" si="105"/>
        <v>3.2225643657801347E-3</v>
      </c>
      <c r="J298" s="33">
        <f t="shared" ca="1" si="105"/>
        <v>3.2945252847926608E-3</v>
      </c>
      <c r="K298" s="33">
        <f t="shared" ca="1" si="105"/>
        <v>3.565593018426523E-3</v>
      </c>
      <c r="L298" s="33">
        <f t="shared" ca="1" si="105"/>
        <v>3.9250085011573212E-3</v>
      </c>
      <c r="M298" s="33">
        <f t="shared" ca="1" si="105"/>
        <v>4.2961402727427463E-3</v>
      </c>
      <c r="N298" s="33">
        <f t="shared" ca="1" si="105"/>
        <v>4.6106416048249579E-3</v>
      </c>
      <c r="O298" s="33">
        <f t="shared" ca="1" si="105"/>
        <v>4.7640566992767494E-3</v>
      </c>
    </row>
    <row r="299" spans="1:15" x14ac:dyDescent="0.4">
      <c r="D299" s="32">
        <f t="shared" ref="D299:O299" ca="1" si="106">SUM(D296:D298)</f>
        <v>9.7744699170001365E-2</v>
      </c>
      <c r="E299" s="32">
        <f t="shared" ca="1" si="106"/>
        <v>9.1946663183314278E-2</v>
      </c>
      <c r="F299" s="32">
        <f t="shared" ca="1" si="106"/>
        <v>8.4923891985512159E-2</v>
      </c>
      <c r="G299" s="32">
        <f t="shared" ca="1" si="106"/>
        <v>7.7171873608291322E-2</v>
      </c>
      <c r="H299" s="32">
        <f t="shared" ca="1" si="106"/>
        <v>7.0573990376336188E-2</v>
      </c>
      <c r="I299" s="32">
        <f t="shared" ca="1" si="106"/>
        <v>6.7253517198889778E-2</v>
      </c>
      <c r="J299" s="32">
        <f t="shared" ca="1" si="106"/>
        <v>6.8755310291325089E-2</v>
      </c>
      <c r="K299" s="32">
        <f t="shared" ca="1" si="106"/>
        <v>7.4412376036727429E-2</v>
      </c>
      <c r="L299" s="32">
        <f t="shared" ca="1" si="106"/>
        <v>8.1913220893717997E-2</v>
      </c>
      <c r="M299" s="32">
        <f t="shared" ca="1" si="106"/>
        <v>8.9658579605066013E-2</v>
      </c>
      <c r="N299" s="32">
        <f t="shared" ca="1" si="106"/>
        <v>9.6222085665912158E-2</v>
      </c>
      <c r="O299" s="32">
        <f t="shared" ca="1" si="106"/>
        <v>9.9423791984906085E-2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0.1716506813886951</v>
      </c>
      <c r="E302" s="32">
        <f ca="1">N297/2+O297+D297+E297+F297/2</f>
        <v>0.18984407158196695</v>
      </c>
      <c r="F302" s="32">
        <f ca="1">N298/2+O298+D298+E298+F298/2</f>
        <v>1.8193390193271829E-2</v>
      </c>
      <c r="G302" s="32">
        <f ca="1">F296/2+G296+H296</f>
        <v>8.5989780760608828E-2</v>
      </c>
      <c r="H302" s="32">
        <f ca="1">F297/2+G297+H297</f>
        <v>9.5103904988691798E-2</v>
      </c>
      <c r="I302" s="32">
        <f ca="1">F298/2+G298+H298</f>
        <v>9.1141242280829635E-3</v>
      </c>
      <c r="J302" s="32">
        <f ca="1">I296+J296+K296</f>
        <v>9.5127919094471838E-2</v>
      </c>
      <c r="K302" s="32">
        <f ca="1">I297+J297+K297</f>
        <v>0.10521060176347116</v>
      </c>
      <c r="L302" s="32">
        <f ca="1">I298+J298+K298</f>
        <v>1.0082682668999319E-2</v>
      </c>
      <c r="M302" s="32">
        <f ca="1">L296+M296+N296/2</f>
        <v>9.9314952089557498E-2</v>
      </c>
      <c r="N302" s="32">
        <f ca="1">L297+M297+N297/2</f>
        <v>0.10984142166587005</v>
      </c>
      <c r="O302" s="32">
        <f ca="1">L298+M298+N298/2</f>
        <v>1.0526469576312546E-2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4.333333333333333</v>
      </c>
      <c r="G309" s="29">
        <f t="shared" ca="1" si="108"/>
        <v>16.666666666666668</v>
      </c>
      <c r="H309" s="29">
        <f t="shared" ca="1" si="108"/>
        <v>59</v>
      </c>
      <c r="I309" s="29">
        <f t="shared" ca="1" si="108"/>
        <v>150</v>
      </c>
      <c r="J309" s="29">
        <f t="shared" ca="1" si="108"/>
        <v>210.33333333333334</v>
      </c>
      <c r="K309" s="29">
        <f t="shared" ca="1" si="108"/>
        <v>210.33333333333334</v>
      </c>
      <c r="L309" s="29">
        <f t="shared" ca="1" si="108"/>
        <v>119.33333333333333</v>
      </c>
      <c r="M309" s="29">
        <f t="shared" ca="1" si="108"/>
        <v>43.333333333333336</v>
      </c>
      <c r="N309" s="29">
        <f t="shared" ca="1" si="108"/>
        <v>7.333333333333333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7.5528025995125911E-2</v>
      </c>
      <c r="G310" s="50">
        <f t="shared" ca="1" si="109"/>
        <v>7.7030869212022748E-2</v>
      </c>
      <c r="H310" s="50">
        <f t="shared" ca="1" si="109"/>
        <v>8.2189277010560516E-2</v>
      </c>
      <c r="I310" s="50">
        <f t="shared" ca="1" si="109"/>
        <v>9.3277822908204702E-2</v>
      </c>
      <c r="J310" s="50">
        <f t="shared" ca="1" si="109"/>
        <v>0.10062956945572704</v>
      </c>
      <c r="K310" s="50">
        <f t="shared" ca="1" si="109"/>
        <v>0.10062956945572704</v>
      </c>
      <c r="L310" s="50">
        <f t="shared" ca="1" si="109"/>
        <v>8.9541023558082855E-2</v>
      </c>
      <c r="M310" s="50">
        <f t="shared" ca="1" si="109"/>
        <v>8.0280259951259134E-2</v>
      </c>
      <c r="N310" s="50">
        <f t="shared" ca="1" si="109"/>
        <v>7.5893582453290004E-2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9.9281234578844533</v>
      </c>
      <c r="E312" s="29">
        <f t="shared" ca="1" si="110"/>
        <v>10.762841322732557</v>
      </c>
      <c r="F312" s="29">
        <f t="shared" ca="1" si="110"/>
        <v>11.773878955649289</v>
      </c>
      <c r="G312" s="29">
        <f t="shared" ca="1" si="110"/>
        <v>12.889903113304499</v>
      </c>
      <c r="H312" s="29">
        <f t="shared" ca="1" si="110"/>
        <v>13.839771485377423</v>
      </c>
      <c r="I312" s="29">
        <f t="shared" ca="1" si="110"/>
        <v>14.317805476081775</v>
      </c>
      <c r="J312" s="29">
        <f t="shared" ca="1" si="110"/>
        <v>14.10159889743349</v>
      </c>
      <c r="K312" s="29">
        <f t="shared" ca="1" si="110"/>
        <v>13.287175901241342</v>
      </c>
      <c r="L312" s="29">
        <f t="shared" ca="1" si="110"/>
        <v>12.207312095987255</v>
      </c>
      <c r="M312" s="29">
        <f t="shared" ca="1" si="110"/>
        <v>11.092246701280525</v>
      </c>
      <c r="N312" s="29">
        <f t="shared" ca="1" si="110"/>
        <v>10.147327460074241</v>
      </c>
      <c r="O312" s="29">
        <f t="shared" ca="1" si="110"/>
        <v>9.6863918141766145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4.5316815597075545E-2</v>
      </c>
      <c r="G316" s="32">
        <f t="shared" ca="1" si="111"/>
        <v>4.6218521527213646E-2</v>
      </c>
      <c r="H316" s="32">
        <f t="shared" ca="1" si="111"/>
        <v>4.9313566206336305E-2</v>
      </c>
      <c r="I316" s="32">
        <f t="shared" ca="1" si="111"/>
        <v>5.5966693744922823E-2</v>
      </c>
      <c r="J316" s="32">
        <f t="shared" ca="1" si="111"/>
        <v>6.0377741673436222E-2</v>
      </c>
      <c r="K316" s="32">
        <f t="shared" ca="1" si="111"/>
        <v>6.0377741673436222E-2</v>
      </c>
      <c r="L316" s="32">
        <f t="shared" ca="1" si="111"/>
        <v>5.3724614134849712E-2</v>
      </c>
      <c r="M316" s="32">
        <f t="shared" ca="1" si="111"/>
        <v>4.816815597075548E-2</v>
      </c>
      <c r="N316" s="32">
        <f t="shared" ca="1" si="111"/>
        <v>4.5536149471974E-2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3.0211210398050366E-2</v>
      </c>
      <c r="G317" s="32">
        <f t="shared" ca="1" si="112"/>
        <v>3.0812347684809102E-2</v>
      </c>
      <c r="H317" s="32">
        <f t="shared" ca="1" si="112"/>
        <v>3.287571080422421E-2</v>
      </c>
      <c r="I317" s="32">
        <f t="shared" ca="1" si="112"/>
        <v>3.731112916328188E-2</v>
      </c>
      <c r="J317" s="32">
        <f t="shared" ca="1" si="112"/>
        <v>4.0251827782290819E-2</v>
      </c>
      <c r="K317" s="32">
        <f t="shared" ca="1" si="112"/>
        <v>4.0251827782290819E-2</v>
      </c>
      <c r="L317" s="32">
        <f t="shared" ca="1" si="112"/>
        <v>3.5816409423233143E-2</v>
      </c>
      <c r="M317" s="32">
        <f t="shared" ca="1" si="112"/>
        <v>3.2112103980503653E-2</v>
      </c>
      <c r="N317" s="32">
        <f t="shared" ca="1" si="112"/>
        <v>3.0357432981316004E-2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4.1162774167343617E-2</v>
      </c>
      <c r="G322" s="33">
        <f t="shared" ca="1" si="113"/>
        <v>4.1981823720552397E-2</v>
      </c>
      <c r="H322" s="33">
        <f t="shared" ca="1" si="113"/>
        <v>4.4793155970755477E-2</v>
      </c>
      <c r="I322" s="33">
        <f t="shared" ca="1" si="113"/>
        <v>5.0836413484971567E-2</v>
      </c>
      <c r="J322" s="33">
        <f t="shared" ca="1" si="113"/>
        <v>5.4843115353371233E-2</v>
      </c>
      <c r="K322" s="33">
        <f t="shared" ca="1" si="113"/>
        <v>5.4843115353371233E-2</v>
      </c>
      <c r="L322" s="33">
        <f t="shared" ca="1" si="113"/>
        <v>4.879985783915515E-2</v>
      </c>
      <c r="M322" s="33">
        <f t="shared" ca="1" si="113"/>
        <v>4.3752741673436228E-2</v>
      </c>
      <c r="N322" s="33">
        <f t="shared" ca="1" si="113"/>
        <v>4.1362002437043049E-2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3.0211210398050366E-2</v>
      </c>
      <c r="G323" s="33">
        <f t="shared" ca="1" si="114"/>
        <v>3.0812347684809102E-2</v>
      </c>
      <c r="H323" s="33">
        <f t="shared" ca="1" si="114"/>
        <v>3.287571080422421E-2</v>
      </c>
      <c r="I323" s="33">
        <f t="shared" ca="1" si="114"/>
        <v>3.731112916328188E-2</v>
      </c>
      <c r="J323" s="33">
        <f t="shared" ca="1" si="114"/>
        <v>4.0251827782290819E-2</v>
      </c>
      <c r="K323" s="33">
        <f t="shared" ca="1" si="114"/>
        <v>4.0251827782290819E-2</v>
      </c>
      <c r="L323" s="33">
        <f t="shared" ca="1" si="114"/>
        <v>3.5816409423233143E-2</v>
      </c>
      <c r="M323" s="33">
        <f t="shared" ca="1" si="114"/>
        <v>3.2112103980503653E-2</v>
      </c>
      <c r="N323" s="33">
        <f t="shared" ca="1" si="114"/>
        <v>3.0357432981316004E-2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4.1540414297319252E-3</v>
      </c>
      <c r="G324" s="33">
        <f t="shared" ca="1" si="115"/>
        <v>4.236697806661251E-3</v>
      </c>
      <c r="H324" s="33">
        <f t="shared" ca="1" si="115"/>
        <v>4.5204102355808282E-3</v>
      </c>
      <c r="I324" s="33">
        <f t="shared" ca="1" si="115"/>
        <v>5.1302802599512585E-3</v>
      </c>
      <c r="J324" s="33">
        <f t="shared" ca="1" si="115"/>
        <v>5.5346263200649875E-3</v>
      </c>
      <c r="K324" s="33">
        <f t="shared" ca="1" si="115"/>
        <v>5.5346263200649875E-3</v>
      </c>
      <c r="L324" s="33">
        <f t="shared" ca="1" si="115"/>
        <v>4.924756295694558E-3</v>
      </c>
      <c r="M324" s="33">
        <f t="shared" ca="1" si="115"/>
        <v>4.4154142973192529E-3</v>
      </c>
      <c r="N324" s="33">
        <f t="shared" ca="1" si="115"/>
        <v>4.1741470349309501E-3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7.5528025995125911E-2</v>
      </c>
      <c r="G325" s="32">
        <f t="shared" ca="1" si="116"/>
        <v>7.7030869212022748E-2</v>
      </c>
      <c r="H325" s="32">
        <f t="shared" ca="1" si="116"/>
        <v>8.218927701056053E-2</v>
      </c>
      <c r="I325" s="32">
        <f t="shared" ca="1" si="116"/>
        <v>9.3277822908204702E-2</v>
      </c>
      <c r="J325" s="32">
        <f t="shared" ca="1" si="116"/>
        <v>0.10062956945572704</v>
      </c>
      <c r="K325" s="32">
        <f t="shared" ca="1" si="116"/>
        <v>0.10062956945572704</v>
      </c>
      <c r="L325" s="32">
        <f t="shared" ca="1" si="116"/>
        <v>8.9541023558082855E-2</v>
      </c>
      <c r="M325" s="32">
        <f t="shared" ca="1" si="116"/>
        <v>8.0280259951259147E-2</v>
      </c>
      <c r="N325" s="32">
        <f t="shared" ca="1" si="116"/>
        <v>7.5893582453290004E-2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0.16388738830219329</v>
      </c>
      <c r="E328" s="32">
        <f ca="1">N323/2+O323+D323+E323+F323/2</f>
        <v>0.12028432168968317</v>
      </c>
      <c r="F328" s="32">
        <f ca="1">N324/2+O324+D324+E324+F324/2</f>
        <v>1.653909423233144E-2</v>
      </c>
      <c r="G328" s="32">
        <f ca="1">F322/2+G322+H322</f>
        <v>0.10735636677497969</v>
      </c>
      <c r="H328" s="32">
        <f ca="1">F323/2+G323+H323</f>
        <v>7.8793663688058485E-2</v>
      </c>
      <c r="I328" s="32">
        <f ca="1">F324/2+G324+H324</f>
        <v>1.0834128757108041E-2</v>
      </c>
      <c r="J328" s="32">
        <f ca="1">I322+J322+K322</f>
        <v>0.16052264419171403</v>
      </c>
      <c r="K328" s="32">
        <f ca="1">I323+J323+K323</f>
        <v>0.11781478472786351</v>
      </c>
      <c r="L328" s="32">
        <f ca="1">I324+J324+K324</f>
        <v>1.6199532900081234E-2</v>
      </c>
      <c r="M328" s="32">
        <f ca="1">L322+M322+N322/2</f>
        <v>0.1132336007311129</v>
      </c>
      <c r="N328" s="32">
        <f ca="1">L323+M323+N323/2</f>
        <v>8.3107229894394785E-2</v>
      </c>
      <c r="O328" s="32">
        <f ca="1">L324+M324+N324/2</f>
        <v>1.1427244110479285E-2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9.9281234578844533</v>
      </c>
      <c r="E337" s="29">
        <f t="shared" ca="1" si="119"/>
        <v>10.762841322732557</v>
      </c>
      <c r="F337" s="29">
        <f t="shared" ca="1" si="119"/>
        <v>11.773878955649289</v>
      </c>
      <c r="G337" s="29">
        <f t="shared" ca="1" si="119"/>
        <v>12.889903113304499</v>
      </c>
      <c r="H337" s="29">
        <f t="shared" ca="1" si="119"/>
        <v>13.839771485377423</v>
      </c>
      <c r="I337" s="29">
        <f t="shared" ca="1" si="119"/>
        <v>14.317805476081775</v>
      </c>
      <c r="J337" s="29">
        <f t="shared" ca="1" si="119"/>
        <v>14.10159889743349</v>
      </c>
      <c r="K337" s="29">
        <f t="shared" ca="1" si="119"/>
        <v>13.287175901241342</v>
      </c>
      <c r="L337" s="29">
        <f t="shared" ca="1" si="119"/>
        <v>12.207312095987255</v>
      </c>
      <c r="M337" s="29">
        <f t="shared" ca="1" si="119"/>
        <v>11.092246701280525</v>
      </c>
      <c r="N337" s="29">
        <f t="shared" ca="1" si="119"/>
        <v>10.147327460074241</v>
      </c>
      <c r="O337" s="29">
        <f t="shared" ca="1" si="119"/>
        <v>9.6863918141766145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9.9281234578844533</v>
      </c>
      <c r="E362" s="29">
        <f t="shared" ca="1" si="128"/>
        <v>10.762841322732557</v>
      </c>
      <c r="F362" s="29">
        <f t="shared" ca="1" si="128"/>
        <v>11.773878955649289</v>
      </c>
      <c r="G362" s="29">
        <f t="shared" ca="1" si="128"/>
        <v>12.889903113304499</v>
      </c>
      <c r="H362" s="29">
        <f t="shared" ca="1" si="128"/>
        <v>13.839771485377423</v>
      </c>
      <c r="I362" s="29">
        <f t="shared" ca="1" si="128"/>
        <v>14.317805476081775</v>
      </c>
      <c r="J362" s="29">
        <f t="shared" ca="1" si="128"/>
        <v>14.10159889743349</v>
      </c>
      <c r="K362" s="29">
        <f t="shared" ca="1" si="128"/>
        <v>13.287175901241342</v>
      </c>
      <c r="L362" s="29">
        <f t="shared" ca="1" si="128"/>
        <v>12.207312095987255</v>
      </c>
      <c r="M362" s="29">
        <f t="shared" ca="1" si="128"/>
        <v>11.092246701280525</v>
      </c>
      <c r="N362" s="29">
        <f t="shared" ca="1" si="128"/>
        <v>10.147327460074241</v>
      </c>
      <c r="O362" s="29">
        <f t="shared" ca="1" si="128"/>
        <v>9.6863918141766145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14.071876542115547</v>
      </c>
      <c r="E384" s="29">
        <f t="shared" ca="1" si="135"/>
        <v>13.237158677267443</v>
      </c>
      <c r="F384" s="29">
        <f t="shared" ca="1" si="135"/>
        <v>12.226121044350711</v>
      </c>
      <c r="G384" s="29">
        <f t="shared" ca="1" si="135"/>
        <v>11.110096886695501</v>
      </c>
      <c r="H384" s="29">
        <f t="shared" ca="1" si="135"/>
        <v>10.160228514622577</v>
      </c>
      <c r="I384" s="29">
        <f t="shared" ca="1" si="135"/>
        <v>9.6821945239182252</v>
      </c>
      <c r="J384" s="29">
        <f t="shared" ca="1" si="135"/>
        <v>9.8984011025665097</v>
      </c>
      <c r="K384" s="29">
        <f t="shared" ca="1" si="135"/>
        <v>10.712824098758658</v>
      </c>
      <c r="L384" s="29">
        <f t="shared" ca="1" si="135"/>
        <v>11.792687904012745</v>
      </c>
      <c r="M384" s="29">
        <f t="shared" ca="1" si="135"/>
        <v>12.907753298719475</v>
      </c>
      <c r="N384" s="29">
        <f t="shared" ca="1" si="135"/>
        <v>13.852672539925759</v>
      </c>
      <c r="O384" s="29">
        <f t="shared" ca="1" si="135"/>
        <v>14.313608185823385</v>
      </c>
    </row>
    <row r="385" spans="1:15" x14ac:dyDescent="0.4">
      <c r="A385" s="26"/>
      <c r="B385" s="41"/>
      <c r="C385" s="41"/>
      <c r="D385" s="29">
        <f t="shared" ref="D385:O385" ca="1" si="136">D384/SUM($D384:$O384)</f>
        <v>9.7744699170001365E-2</v>
      </c>
      <c r="E385" s="29">
        <f t="shared" ca="1" si="136"/>
        <v>9.1946663183314278E-2</v>
      </c>
      <c r="F385" s="29">
        <f t="shared" ca="1" si="136"/>
        <v>8.4923891985512159E-2</v>
      </c>
      <c r="G385" s="29">
        <f t="shared" ca="1" si="136"/>
        <v>7.7171873608291322E-2</v>
      </c>
      <c r="H385" s="29">
        <f t="shared" ca="1" si="136"/>
        <v>7.0573990376336188E-2</v>
      </c>
      <c r="I385" s="55">
        <f t="shared" ca="1" si="136"/>
        <v>6.7253517198889778E-2</v>
      </c>
      <c r="J385" s="55">
        <f t="shared" ca="1" si="136"/>
        <v>6.8755310291325103E-2</v>
      </c>
      <c r="K385" s="29">
        <f t="shared" ca="1" si="136"/>
        <v>7.4412376036727443E-2</v>
      </c>
      <c r="L385" s="29">
        <f t="shared" ca="1" si="136"/>
        <v>8.1913220893718011E-2</v>
      </c>
      <c r="M385" s="29">
        <f t="shared" ca="1" si="136"/>
        <v>8.9658579605066013E-2</v>
      </c>
      <c r="N385" s="29">
        <f t="shared" ca="1" si="136"/>
        <v>9.6222085665912171E-2</v>
      </c>
      <c r="O385" s="29">
        <f t="shared" ca="1" si="136"/>
        <v>9.9423791984906085E-2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9.9281234578844533</v>
      </c>
      <c r="E387" s="29">
        <f t="shared" ca="1" si="137"/>
        <v>10.762841322732557</v>
      </c>
      <c r="F387" s="29">
        <f t="shared" ca="1" si="137"/>
        <v>11.773878955649289</v>
      </c>
      <c r="G387" s="29">
        <f t="shared" ca="1" si="137"/>
        <v>12.889903113304499</v>
      </c>
      <c r="H387" s="29">
        <f t="shared" ca="1" si="137"/>
        <v>13.839771485377423</v>
      </c>
      <c r="I387" s="29">
        <f t="shared" ca="1" si="137"/>
        <v>14.317805476081775</v>
      </c>
      <c r="J387" s="29">
        <f t="shared" ca="1" si="137"/>
        <v>14.10159889743349</v>
      </c>
      <c r="K387" s="29">
        <f t="shared" ca="1" si="137"/>
        <v>13.287175901241342</v>
      </c>
      <c r="L387" s="29">
        <f t="shared" ca="1" si="137"/>
        <v>12.207312095987255</v>
      </c>
      <c r="M387" s="29">
        <f t="shared" ca="1" si="137"/>
        <v>11.092246701280525</v>
      </c>
      <c r="N387" s="29">
        <f t="shared" ca="1" si="137"/>
        <v>10.147327460074241</v>
      </c>
      <c r="O387" s="29">
        <f t="shared" ca="1" si="137"/>
        <v>9.6863918141766145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9.7744699170001365E-3</v>
      </c>
      <c r="E391" s="33">
        <f t="shared" ca="1" si="138"/>
        <v>9.1946663183314278E-3</v>
      </c>
      <c r="F391" s="32">
        <f t="shared" ca="1" si="138"/>
        <v>8.4923891985512166E-3</v>
      </c>
      <c r="G391" s="32">
        <f t="shared" ca="1" si="138"/>
        <v>7.7171873608291326E-3</v>
      </c>
      <c r="H391" s="32">
        <f t="shared" ca="1" si="138"/>
        <v>7.0573990376336191E-3</v>
      </c>
      <c r="I391" s="32">
        <f t="shared" ca="1" si="138"/>
        <v>6.7253517198889784E-3</v>
      </c>
      <c r="J391" s="32">
        <f t="shared" ca="1" si="138"/>
        <v>6.8755310291325105E-3</v>
      </c>
      <c r="K391" s="32">
        <f t="shared" ca="1" si="138"/>
        <v>7.4412376036727445E-3</v>
      </c>
      <c r="L391" s="32">
        <f t="shared" ca="1" si="138"/>
        <v>8.1913220893718008E-3</v>
      </c>
      <c r="M391" s="32">
        <f t="shared" ca="1" si="138"/>
        <v>8.965857960506602E-3</v>
      </c>
      <c r="N391" s="32">
        <f t="shared" ca="1" si="138"/>
        <v>9.6222085665912185E-3</v>
      </c>
      <c r="O391" s="32">
        <f t="shared" ca="1" si="138"/>
        <v>9.9423791984906088E-3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8.7970229253001228E-2</v>
      </c>
      <c r="E392" s="32">
        <f t="shared" ca="1" si="139"/>
        <v>8.2751996864982857E-2</v>
      </c>
      <c r="F392" s="32">
        <f t="shared" ca="1" si="139"/>
        <v>7.6431502786960939E-2</v>
      </c>
      <c r="G392" s="32">
        <f t="shared" ca="1" si="139"/>
        <v>6.9454686247462191E-2</v>
      </c>
      <c r="H392" s="32">
        <f t="shared" ca="1" si="139"/>
        <v>6.3516591338702577E-2</v>
      </c>
      <c r="I392" s="32">
        <f t="shared" ca="1" si="139"/>
        <v>6.0528165479000799E-2</v>
      </c>
      <c r="J392" s="32">
        <f t="shared" ca="1" si="139"/>
        <v>6.1879779262192597E-2</v>
      </c>
      <c r="K392" s="32">
        <f t="shared" ca="1" si="139"/>
        <v>6.6971138433054703E-2</v>
      </c>
      <c r="L392" s="32">
        <f t="shared" ca="1" si="139"/>
        <v>7.3721898804346209E-2</v>
      </c>
      <c r="M392" s="32">
        <f t="shared" ca="1" si="139"/>
        <v>8.0692721644559415E-2</v>
      </c>
      <c r="N392" s="32">
        <f t="shared" ca="1" si="139"/>
        <v>8.659987709932096E-2</v>
      </c>
      <c r="O392" s="32">
        <f t="shared" ca="1" si="139"/>
        <v>8.9481412786415485E-2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8.9599307572501251E-3</v>
      </c>
      <c r="E397" s="33">
        <f t="shared" ca="1" si="140"/>
        <v>8.4284441251371422E-3</v>
      </c>
      <c r="F397" s="33">
        <f t="shared" ca="1" si="140"/>
        <v>7.7846900986719486E-3</v>
      </c>
      <c r="G397" s="33">
        <f t="shared" ca="1" si="140"/>
        <v>7.0740884140933716E-3</v>
      </c>
      <c r="H397" s="33">
        <f t="shared" ca="1" si="140"/>
        <v>6.469282451164151E-3</v>
      </c>
      <c r="I397" s="33">
        <f t="shared" ca="1" si="140"/>
        <v>6.1649057432315631E-3</v>
      </c>
      <c r="J397" s="33">
        <f t="shared" ca="1" si="140"/>
        <v>6.3025701100381344E-3</v>
      </c>
      <c r="K397" s="33">
        <f t="shared" ca="1" si="140"/>
        <v>6.8211344700333494E-3</v>
      </c>
      <c r="L397" s="33">
        <f t="shared" ca="1" si="140"/>
        <v>7.5087119152574839E-3</v>
      </c>
      <c r="M397" s="33">
        <f t="shared" ca="1" si="140"/>
        <v>8.2187031304643849E-3</v>
      </c>
      <c r="N397" s="33">
        <f t="shared" ca="1" si="140"/>
        <v>8.8203578527086164E-3</v>
      </c>
      <c r="O397" s="33">
        <f t="shared" ca="1" si="140"/>
        <v>9.1138475986163921E-3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8.7970229253001228E-2</v>
      </c>
      <c r="E398" s="33">
        <f t="shared" ca="1" si="141"/>
        <v>8.2751996864982857E-2</v>
      </c>
      <c r="F398" s="33">
        <f t="shared" ca="1" si="141"/>
        <v>7.6431502786960939E-2</v>
      </c>
      <c r="G398" s="33">
        <f t="shared" ca="1" si="141"/>
        <v>6.9454686247462191E-2</v>
      </c>
      <c r="H398" s="33">
        <f t="shared" ca="1" si="141"/>
        <v>6.3516591338702577E-2</v>
      </c>
      <c r="I398" s="33">
        <f t="shared" ca="1" si="141"/>
        <v>6.0528165479000799E-2</v>
      </c>
      <c r="J398" s="33">
        <f t="shared" ca="1" si="141"/>
        <v>6.1879779262192597E-2</v>
      </c>
      <c r="K398" s="33">
        <f t="shared" ca="1" si="141"/>
        <v>6.6971138433054703E-2</v>
      </c>
      <c r="L398" s="33">
        <f t="shared" ca="1" si="141"/>
        <v>7.3721898804346209E-2</v>
      </c>
      <c r="M398" s="33">
        <f t="shared" ca="1" si="141"/>
        <v>8.0692721644559415E-2</v>
      </c>
      <c r="N398" s="33">
        <f t="shared" ca="1" si="141"/>
        <v>8.659987709932096E-2</v>
      </c>
      <c r="O398" s="33">
        <f t="shared" ca="1" si="141"/>
        <v>8.9481412786415485E-2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8.1453915975001137E-4</v>
      </c>
      <c r="E399" s="33">
        <f t="shared" ca="1" si="142"/>
        <v>7.6622219319428565E-4</v>
      </c>
      <c r="F399" s="33">
        <f t="shared" ca="1" si="142"/>
        <v>7.0769909987926805E-4</v>
      </c>
      <c r="G399" s="33">
        <f t="shared" ca="1" si="142"/>
        <v>6.4309894673576101E-4</v>
      </c>
      <c r="H399" s="33">
        <f t="shared" ca="1" si="142"/>
        <v>5.8811658646946822E-4</v>
      </c>
      <c r="I399" s="33">
        <f t="shared" ca="1" si="142"/>
        <v>5.604459766574149E-4</v>
      </c>
      <c r="J399" s="33">
        <f t="shared" ca="1" si="142"/>
        <v>5.7296091909437587E-4</v>
      </c>
      <c r="K399" s="33">
        <f t="shared" ca="1" si="142"/>
        <v>6.2010313363939534E-4</v>
      </c>
      <c r="L399" s="33">
        <f t="shared" ca="1" si="142"/>
        <v>6.8261017411431677E-4</v>
      </c>
      <c r="M399" s="33">
        <f t="shared" ca="1" si="142"/>
        <v>7.471548300422168E-4</v>
      </c>
      <c r="N399" s="33">
        <f t="shared" ca="1" si="142"/>
        <v>8.0185071388260158E-4</v>
      </c>
      <c r="O399" s="33">
        <f t="shared" ca="1" si="142"/>
        <v>8.2853159987421744E-4</v>
      </c>
    </row>
    <row r="400" spans="1:15" x14ac:dyDescent="0.4">
      <c r="D400" s="32">
        <f t="shared" ref="D400:O400" ca="1" si="143">SUM(D397:D399)</f>
        <v>9.7744699170001365E-2</v>
      </c>
      <c r="E400" s="32">
        <f t="shared" ca="1" si="143"/>
        <v>9.1946663183314292E-2</v>
      </c>
      <c r="F400" s="32">
        <f t="shared" ca="1" si="143"/>
        <v>8.4923891985512145E-2</v>
      </c>
      <c r="G400" s="32">
        <f t="shared" ca="1" si="143"/>
        <v>7.7171873608291336E-2</v>
      </c>
      <c r="H400" s="32">
        <f t="shared" ca="1" si="143"/>
        <v>7.0573990376336201E-2</v>
      </c>
      <c r="I400" s="32">
        <f t="shared" ca="1" si="143"/>
        <v>6.7253517198889778E-2</v>
      </c>
      <c r="J400" s="32">
        <f t="shared" ca="1" si="143"/>
        <v>6.8755310291325117E-2</v>
      </c>
      <c r="K400" s="32">
        <f t="shared" ca="1" si="143"/>
        <v>7.4412376036727457E-2</v>
      </c>
      <c r="L400" s="32">
        <f t="shared" ca="1" si="143"/>
        <v>8.1913220893718011E-2</v>
      </c>
      <c r="M400" s="32">
        <f t="shared" ca="1" si="143"/>
        <v>8.9658579605066013E-2</v>
      </c>
      <c r="N400" s="32">
        <f t="shared" ca="1" si="143"/>
        <v>9.6222085665912171E-2</v>
      </c>
      <c r="O400" s="32">
        <f t="shared" ca="1" si="143"/>
        <v>9.9423791984906085E-2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3.4804746456693937E-2</v>
      </c>
      <c r="E403" s="32">
        <f ca="1">N398/2+O398+D398+E398+F398/2</f>
        <v>0.34171932884754053</v>
      </c>
      <c r="F403" s="32">
        <f ca="1">N399/2+O399+D399+E399+F399/2</f>
        <v>3.1640678596994492E-3</v>
      </c>
      <c r="G403" s="32">
        <f ca="1">F397/2+G397+H397</f>
        <v>1.7435715914593496E-2</v>
      </c>
      <c r="H403" s="32">
        <f ca="1">F398/2+G398+H398</f>
        <v>0.17118702897964524</v>
      </c>
      <c r="I403" s="32">
        <f ca="1">F399/2+G399+H399</f>
        <v>1.585065083144863E-3</v>
      </c>
      <c r="J403" s="32">
        <f ca="1">I397+J397+K397</f>
        <v>1.9288610323303045E-2</v>
      </c>
      <c r="K403" s="32">
        <f ca="1">I398+J398+K398</f>
        <v>0.18937908317424812</v>
      </c>
      <c r="L403" s="32">
        <f ca="1">I399+J399+K399</f>
        <v>1.7535100293911863E-3</v>
      </c>
      <c r="M403" s="32">
        <f ca="1">L397+M397+N397/2</f>
        <v>2.0137593972076179E-2</v>
      </c>
      <c r="N403" s="32">
        <f ca="1">L398+M398+N398/2</f>
        <v>0.1977145589985661</v>
      </c>
      <c r="O403" s="32">
        <f ca="1">L399+M399+N399/2</f>
        <v>1.8306903610978344E-3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0.19049940000000001</v>
      </c>
      <c r="C409" s="63" t="s">
        <v>58</v>
      </c>
      <c r="D409" s="32">
        <f t="shared" ref="D409:O409" ca="1" si="144">D18</f>
        <v>0.17070298018817084</v>
      </c>
      <c r="E409" s="32">
        <f t="shared" ca="1" si="144"/>
        <v>0.15663727695450372</v>
      </c>
      <c r="F409" s="32">
        <f t="shared" ca="1" si="144"/>
        <v>0.12084607970315275</v>
      </c>
      <c r="G409" s="32">
        <f t="shared" ca="1" si="144"/>
        <v>3.1719952627128206E-2</v>
      </c>
      <c r="H409" s="32">
        <f t="shared" ca="1" si="144"/>
        <v>1.3481426809552111E-3</v>
      </c>
      <c r="I409" s="32">
        <f t="shared" ca="1" si="144"/>
        <v>0</v>
      </c>
      <c r="J409" s="32">
        <f t="shared" ca="1" si="144"/>
        <v>0</v>
      </c>
      <c r="K409" s="32">
        <f t="shared" ca="1" si="144"/>
        <v>0</v>
      </c>
      <c r="L409" s="32">
        <f t="shared" ca="1" si="144"/>
        <v>0</v>
      </c>
      <c r="M409" s="32">
        <f t="shared" ca="1" si="144"/>
        <v>4.8026059339634095E-4</v>
      </c>
      <c r="N409" s="32">
        <f t="shared" ca="1" si="144"/>
        <v>3.1439597458394308E-2</v>
      </c>
      <c r="O409" s="32">
        <f t="shared" ca="1" si="144"/>
        <v>0.12265904312763198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8.0541379905296875E-2</v>
      </c>
      <c r="E410" s="32">
        <f t="shared" ca="1" si="145"/>
        <v>7.3904875103042403E-2</v>
      </c>
      <c r="F410" s="32">
        <f t="shared" ca="1" si="145"/>
        <v>5.701780955849934E-2</v>
      </c>
      <c r="G410" s="32">
        <f t="shared" ca="1" si="145"/>
        <v>1.4966163755918948E-2</v>
      </c>
      <c r="H410" s="32">
        <f t="shared" ca="1" si="145"/>
        <v>6.3608304737074195E-4</v>
      </c>
      <c r="I410" s="32">
        <f t="shared" ca="1" si="145"/>
        <v>0</v>
      </c>
      <c r="J410" s="32">
        <f t="shared" ca="1" si="145"/>
        <v>0</v>
      </c>
      <c r="K410" s="32">
        <f t="shared" ca="1" si="145"/>
        <v>0</v>
      </c>
      <c r="L410" s="32">
        <f t="shared" ca="1" si="145"/>
        <v>0</v>
      </c>
      <c r="M410" s="32">
        <f t="shared" ca="1" si="145"/>
        <v>2.2659739662212684E-4</v>
      </c>
      <c r="N410" s="32">
        <f t="shared" ca="1" si="145"/>
        <v>1.4833886087840044E-2</v>
      </c>
      <c r="O410" s="32">
        <f t="shared" ca="1" si="145"/>
        <v>5.7873205145409598E-2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1.7226906257521827E-2</v>
      </c>
      <c r="E411" s="32">
        <f t="shared" ca="1" si="146"/>
        <v>1.5807431619261843E-2</v>
      </c>
      <c r="F411" s="32">
        <f t="shared" ca="1" si="146"/>
        <v>1.2195475933345691E-2</v>
      </c>
      <c r="G411" s="32">
        <f t="shared" ca="1" si="146"/>
        <v>3.2010961366826635E-3</v>
      </c>
      <c r="H411" s="32">
        <f t="shared" ca="1" si="146"/>
        <v>1.3605109624318648E-4</v>
      </c>
      <c r="I411" s="32">
        <f t="shared" ca="1" si="146"/>
        <v>0</v>
      </c>
      <c r="J411" s="32">
        <f t="shared" ca="1" si="146"/>
        <v>0</v>
      </c>
      <c r="K411" s="32">
        <f t="shared" ca="1" si="146"/>
        <v>0</v>
      </c>
      <c r="L411" s="32">
        <f t="shared" ca="1" si="146"/>
        <v>0</v>
      </c>
      <c r="M411" s="32">
        <f t="shared" ca="1" si="146"/>
        <v>4.8466665388621568E-5</v>
      </c>
      <c r="N411" s="32">
        <f t="shared" ca="1" si="146"/>
        <v>3.1728034132324531E-3</v>
      </c>
      <c r="O411" s="32">
        <f t="shared" ca="1" si="146"/>
        <v>1.2378435544990383E-2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0.52614213885108008</v>
      </c>
      <c r="E413" s="32">
        <f t="shared" ca="1" si="148"/>
        <v>0.24824530797691857</v>
      </c>
      <c r="F413" s="32">
        <f t="shared" ca="1" si="148"/>
        <v>5.309691309506312E-2</v>
      </c>
      <c r="G413" s="32">
        <f t="shared" ca="1" si="148"/>
        <v>9.3491135159659788E-2</v>
      </c>
      <c r="H413" s="32">
        <f t="shared" ca="1" si="148"/>
        <v>4.4111151582539358E-2</v>
      </c>
      <c r="I413" s="32">
        <f t="shared" ca="1" si="148"/>
        <v>9.4348851995986957E-3</v>
      </c>
      <c r="J413" s="32">
        <f t="shared" ca="1" si="148"/>
        <v>0</v>
      </c>
      <c r="K413" s="32">
        <f t="shared" ca="1" si="148"/>
        <v>0</v>
      </c>
      <c r="L413" s="32">
        <f t="shared" ca="1" si="148"/>
        <v>0</v>
      </c>
      <c r="M413" s="32">
        <f t="shared" ca="1" si="148"/>
        <v>1.6200059322593496E-2</v>
      </c>
      <c r="N413" s="32">
        <f t="shared" ca="1" si="148"/>
        <v>7.6435404405421487E-3</v>
      </c>
      <c r="O413" s="32">
        <f t="shared" ca="1" si="148"/>
        <v>1.6348683720048482E-3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0.38099880000000003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4.316612510154345E-3</v>
      </c>
      <c r="G415" s="32">
        <f t="shared" ca="1" si="149"/>
        <v>1.6602355808285944E-2</v>
      </c>
      <c r="H415" s="32">
        <f t="shared" ca="1" si="149"/>
        <v>5.8772339561332237E-2</v>
      </c>
      <c r="I415" s="32">
        <f t="shared" ca="1" si="149"/>
        <v>0.14942120227457348</v>
      </c>
      <c r="J415" s="32">
        <f t="shared" ca="1" si="149"/>
        <v>0.20952173030056861</v>
      </c>
      <c r="K415" s="32">
        <f t="shared" ca="1" si="149"/>
        <v>0.20952173030056861</v>
      </c>
      <c r="L415" s="32">
        <f t="shared" ca="1" si="149"/>
        <v>0.11887286758732735</v>
      </c>
      <c r="M415" s="32">
        <f t="shared" ca="1" si="149"/>
        <v>4.3166125101543454E-2</v>
      </c>
      <c r="N415" s="32">
        <f t="shared" ca="1" si="149"/>
        <v>7.3050365556458132E-3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5.2802599512591364E-4</v>
      </c>
      <c r="G416" s="32">
        <f t="shared" ca="1" si="150"/>
        <v>2.0308692120227447E-3</v>
      </c>
      <c r="H416" s="32">
        <f t="shared" ca="1" si="150"/>
        <v>7.1892770105605169E-3</v>
      </c>
      <c r="I416" s="32">
        <f t="shared" ca="1" si="150"/>
        <v>1.8277822908204705E-2</v>
      </c>
      <c r="J416" s="32">
        <f t="shared" ca="1" si="150"/>
        <v>2.5629569455727041E-2</v>
      </c>
      <c r="K416" s="32">
        <f t="shared" ca="1" si="150"/>
        <v>2.5629569455727041E-2</v>
      </c>
      <c r="L416" s="32">
        <f t="shared" ca="1" si="150"/>
        <v>1.4541023558082853E-2</v>
      </c>
      <c r="M416" s="32">
        <f t="shared" ca="1" si="150"/>
        <v>5.2802599512591364E-3</v>
      </c>
      <c r="N416" s="32">
        <f t="shared" ca="1" si="150"/>
        <v>8.935824532900076E-4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4.3562144597887885E-4</v>
      </c>
      <c r="G417" s="32">
        <f t="shared" ca="1" si="151"/>
        <v>1.675467099918765E-3</v>
      </c>
      <c r="H417" s="32">
        <f t="shared" ca="1" si="151"/>
        <v>5.9311535337124282E-3</v>
      </c>
      <c r="I417" s="32">
        <f t="shared" ca="1" si="151"/>
        <v>1.5079203899268884E-2</v>
      </c>
      <c r="J417" s="32">
        <f t="shared" ca="1" si="151"/>
        <v>2.1144394800974818E-2</v>
      </c>
      <c r="K417" s="32">
        <f t="shared" ca="1" si="151"/>
        <v>2.1144394800974818E-2</v>
      </c>
      <c r="L417" s="32">
        <f t="shared" ca="1" si="151"/>
        <v>1.1996344435418357E-2</v>
      </c>
      <c r="M417" s="32">
        <f t="shared" ca="1" si="151"/>
        <v>4.3562144597887893E-3</v>
      </c>
      <c r="N417" s="32">
        <f t="shared" ca="1" si="151"/>
        <v>7.3720552396425653E-4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5.8108245329000791E-3</v>
      </c>
      <c r="E419" s="32">
        <f t="shared" ca="1" si="153"/>
        <v>7.1080422420796057E-4</v>
      </c>
      <c r="F419" s="32">
        <f t="shared" ca="1" si="153"/>
        <v>5.8641348497156772E-4</v>
      </c>
      <c r="G419" s="32">
        <f t="shared" ca="1" si="153"/>
        <v>7.7533001624695355E-2</v>
      </c>
      <c r="H419" s="32">
        <f t="shared" ca="1" si="153"/>
        <v>9.4841592201462179E-3</v>
      </c>
      <c r="I419" s="32">
        <f t="shared" ca="1" si="153"/>
        <v>7.8244313566206321E-3</v>
      </c>
      <c r="J419" s="32">
        <f t="shared" ca="1" si="153"/>
        <v>0.56846466287571074</v>
      </c>
      <c r="K419" s="32">
        <f t="shared" ca="1" si="153"/>
        <v>6.9536961819658794E-2</v>
      </c>
      <c r="L419" s="32">
        <f t="shared" ca="1" si="153"/>
        <v>5.7367993501218524E-2</v>
      </c>
      <c r="M419" s="32">
        <f t="shared" ca="1" si="153"/>
        <v>0.16569151096669368</v>
      </c>
      <c r="N419" s="32">
        <f t="shared" ca="1" si="153"/>
        <v>2.0268074735986991E-2</v>
      </c>
      <c r="O419" s="32">
        <f t="shared" ca="1" si="153"/>
        <v>1.6721161657189277E-2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0.34289892</v>
      </c>
      <c r="C421" s="67"/>
      <c r="D421" s="32">
        <f t="shared" ref="D421:O421" ca="1" si="154">D69</f>
        <v>7.0643641472670063E-2</v>
      </c>
      <c r="E421" s="32">
        <f t="shared" ca="1" si="154"/>
        <v>6.853378598762E-2</v>
      </c>
      <c r="F421" s="32">
        <f t="shared" ca="1" si="154"/>
        <v>6.3165106399917348E-2</v>
      </c>
      <c r="G421" s="32">
        <f t="shared" ca="1" si="154"/>
        <v>4.9796187338513667E-2</v>
      </c>
      <c r="H421" s="32">
        <f t="shared" ca="1" si="154"/>
        <v>4.5240415846587716E-2</v>
      </c>
      <c r="I421" s="32">
        <f t="shared" ca="1" si="154"/>
        <v>4.5038194444444436E-2</v>
      </c>
      <c r="J421" s="32">
        <f t="shared" ca="1" si="154"/>
        <v>4.5038194444444436E-2</v>
      </c>
      <c r="K421" s="32">
        <f t="shared" ca="1" si="154"/>
        <v>4.5038194444444436E-2</v>
      </c>
      <c r="L421" s="32">
        <f t="shared" ca="1" si="154"/>
        <v>4.5038194444444436E-2</v>
      </c>
      <c r="M421" s="32">
        <f t="shared" ca="1" si="154"/>
        <v>4.5110233533453892E-2</v>
      </c>
      <c r="N421" s="32">
        <f t="shared" ca="1" si="154"/>
        <v>4.975413406320358E-2</v>
      </c>
      <c r="O421" s="32">
        <f t="shared" ca="1" si="154"/>
        <v>6.3437050913589227E-2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3.3331206985794531E-2</v>
      </c>
      <c r="E422" s="32">
        <f t="shared" ca="1" si="155"/>
        <v>3.2335731265456365E-2</v>
      </c>
      <c r="F422" s="32">
        <f t="shared" ca="1" si="155"/>
        <v>2.9802671433774904E-2</v>
      </c>
      <c r="G422" s="32">
        <f t="shared" ca="1" si="155"/>
        <v>2.3494924563387844E-2</v>
      </c>
      <c r="H422" s="32">
        <f t="shared" ca="1" si="155"/>
        <v>2.1345412457105611E-2</v>
      </c>
      <c r="I422" s="32">
        <f t="shared" ca="1" si="155"/>
        <v>2.1250000000000002E-2</v>
      </c>
      <c r="J422" s="32">
        <f t="shared" ca="1" si="155"/>
        <v>2.1250000000000002E-2</v>
      </c>
      <c r="K422" s="32">
        <f t="shared" ca="1" si="155"/>
        <v>2.1250000000000002E-2</v>
      </c>
      <c r="L422" s="32">
        <f t="shared" ca="1" si="155"/>
        <v>2.1250000000000002E-2</v>
      </c>
      <c r="M422" s="32">
        <f t="shared" ca="1" si="155"/>
        <v>2.128398960949332E-2</v>
      </c>
      <c r="N422" s="32">
        <f t="shared" ca="1" si="155"/>
        <v>2.3475082913176008E-2</v>
      </c>
      <c r="O422" s="32">
        <f t="shared" ca="1" si="155"/>
        <v>2.9930980771811441E-2</v>
      </c>
    </row>
    <row r="423" spans="1:15" outlineLevel="1" x14ac:dyDescent="0.4">
      <c r="A423" s="6"/>
      <c r="B423" s="64"/>
      <c r="C423" s="66"/>
      <c r="D423" s="32">
        <f t="shared" ref="D423:O423" ca="1" si="156">D71</f>
        <v>7.1291748275171636E-3</v>
      </c>
      <c r="E423" s="32">
        <f t="shared" ca="1" si="156"/>
        <v>6.9162536317781661E-3</v>
      </c>
      <c r="F423" s="32">
        <f t="shared" ca="1" si="156"/>
        <v>6.3744602788907423E-3</v>
      </c>
      <c r="G423" s="32">
        <f t="shared" ca="1" si="156"/>
        <v>5.0253033093912887E-3</v>
      </c>
      <c r="H423" s="32">
        <f t="shared" ca="1" si="156"/>
        <v>4.5655465533253666E-3</v>
      </c>
      <c r="I423" s="32">
        <f t="shared" ca="1" si="156"/>
        <v>4.5451388888888894E-3</v>
      </c>
      <c r="J423" s="32">
        <f t="shared" ca="1" si="156"/>
        <v>4.5451388888888894E-3</v>
      </c>
      <c r="K423" s="32">
        <f t="shared" ca="1" si="156"/>
        <v>4.5451388888888894E-3</v>
      </c>
      <c r="L423" s="32">
        <f t="shared" ca="1" si="156"/>
        <v>4.5451388888888894E-3</v>
      </c>
      <c r="M423" s="32">
        <f t="shared" ca="1" si="156"/>
        <v>4.5524088886971818E-3</v>
      </c>
      <c r="N423" s="32">
        <f t="shared" ca="1" si="156"/>
        <v>5.0210594008737565E-3</v>
      </c>
      <c r="O423" s="32">
        <f t="shared" ca="1" si="156"/>
        <v>6.4019042206374457E-3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0.25907409860543973</v>
      </c>
      <c r="E425" s="32">
        <f t="shared" ca="1" si="158"/>
        <v>0.12223679619653779</v>
      </c>
      <c r="F425" s="32">
        <f t="shared" ca="1" si="158"/>
        <v>2.6145092519815023E-2</v>
      </c>
      <c r="G425" s="32">
        <f t="shared" ca="1" si="158"/>
        <v>0.12661915638506005</v>
      </c>
      <c r="H425" s="32">
        <f t="shared" ca="1" si="158"/>
        <v>5.9741672737380909E-2</v>
      </c>
      <c r="I425" s="32">
        <f t="shared" ca="1" si="158"/>
        <v>1.2778080002162026E-2</v>
      </c>
      <c r="J425" s="32">
        <f t="shared" ca="1" si="158"/>
        <v>0.13511458333333332</v>
      </c>
      <c r="K425" s="32">
        <f t="shared" ca="1" si="158"/>
        <v>6.3750000000000001E-2</v>
      </c>
      <c r="L425" s="32">
        <f t="shared" ca="1" si="158"/>
        <v>1.3635416666666667E-2</v>
      </c>
      <c r="M425" s="32">
        <f t="shared" ca="1" si="158"/>
        <v>0.11502549500950011</v>
      </c>
      <c r="N425" s="32">
        <f t="shared" ca="1" si="158"/>
        <v>5.4271531066081333E-2</v>
      </c>
      <c r="O425" s="32">
        <f t="shared" ca="1" si="158"/>
        <v>1.1608077478022949E-2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0.83819736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0.41909868</v>
      </c>
      <c r="C433" s="67"/>
      <c r="D433" s="32">
        <f t="shared" ref="D433:O433" ca="1" si="164">D119</f>
        <v>1.7756953682550248E-2</v>
      </c>
      <c r="E433" s="32">
        <f t="shared" ca="1" si="164"/>
        <v>1.6703643811635426E-2</v>
      </c>
      <c r="F433" s="32">
        <f t="shared" ca="1" si="164"/>
        <v>1.5427840377368043E-2</v>
      </c>
      <c r="G433" s="32">
        <f t="shared" ca="1" si="164"/>
        <v>1.4019557038839591E-2</v>
      </c>
      <c r="H433" s="32">
        <f t="shared" ca="1" si="164"/>
        <v>1.2820941585034409E-2</v>
      </c>
      <c r="I433" s="32">
        <f t="shared" ca="1" si="164"/>
        <v>1.2217722291131643E-2</v>
      </c>
      <c r="J433" s="32">
        <f t="shared" ca="1" si="164"/>
        <v>1.2490548036257394E-2</v>
      </c>
      <c r="K433" s="32">
        <f t="shared" ca="1" si="164"/>
        <v>1.3518248313338819E-2</v>
      </c>
      <c r="L433" s="32">
        <f t="shared" ca="1" si="164"/>
        <v>1.4880901795692104E-2</v>
      </c>
      <c r="M433" s="32">
        <f t="shared" ca="1" si="164"/>
        <v>1.6287975294920327E-2</v>
      </c>
      <c r="N433" s="32">
        <f t="shared" ca="1" si="164"/>
        <v>1.7480345562640713E-2</v>
      </c>
      <c r="O433" s="32">
        <f t="shared" ca="1" si="164"/>
        <v>1.8061988877257941E-2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7.8195759336001092E-2</v>
      </c>
      <c r="E434" s="32">
        <f t="shared" ca="1" si="165"/>
        <v>7.3557330546651423E-2</v>
      </c>
      <c r="F434" s="32">
        <f t="shared" ca="1" si="165"/>
        <v>6.7939113588409733E-2</v>
      </c>
      <c r="G434" s="32">
        <f t="shared" ca="1" si="165"/>
        <v>6.173749888663306E-2</v>
      </c>
      <c r="H434" s="32">
        <f t="shared" ca="1" si="165"/>
        <v>5.6459192301068953E-2</v>
      </c>
      <c r="I434" s="32">
        <f t="shared" ca="1" si="165"/>
        <v>5.3802813759111827E-2</v>
      </c>
      <c r="J434" s="32">
        <f t="shared" ca="1" si="165"/>
        <v>5.5004248233060084E-2</v>
      </c>
      <c r="K434" s="32">
        <f t="shared" ca="1" si="165"/>
        <v>5.9529900829381956E-2</v>
      </c>
      <c r="L434" s="32">
        <f t="shared" ca="1" si="165"/>
        <v>6.5530576714974406E-2</v>
      </c>
      <c r="M434" s="32">
        <f t="shared" ca="1" si="165"/>
        <v>7.1726863684052816E-2</v>
      </c>
      <c r="N434" s="32">
        <f t="shared" ca="1" si="165"/>
        <v>7.6977668532729748E-2</v>
      </c>
      <c r="O434" s="32">
        <f t="shared" ca="1" si="165"/>
        <v>7.9539033587924871E-2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1.7919861514500252E-3</v>
      </c>
      <c r="E435" s="32">
        <f t="shared" ca="1" si="166"/>
        <v>1.6856888250274286E-3</v>
      </c>
      <c r="F435" s="32">
        <f t="shared" ca="1" si="166"/>
        <v>1.5569380197343898E-3</v>
      </c>
      <c r="G435" s="32">
        <f t="shared" ca="1" si="166"/>
        <v>1.4148176828186743E-3</v>
      </c>
      <c r="H435" s="32">
        <f t="shared" ca="1" si="166"/>
        <v>1.2938564902328302E-3</v>
      </c>
      <c r="I435" s="32">
        <f t="shared" ca="1" si="166"/>
        <v>1.2329811486463129E-3</v>
      </c>
      <c r="J435" s="32">
        <f t="shared" ca="1" si="166"/>
        <v>1.260514022007627E-3</v>
      </c>
      <c r="K435" s="32">
        <f t="shared" ca="1" si="166"/>
        <v>1.3642268940066698E-3</v>
      </c>
      <c r="L435" s="32">
        <f t="shared" ca="1" si="166"/>
        <v>1.5017423830514969E-3</v>
      </c>
      <c r="M435" s="32">
        <f t="shared" ca="1" si="166"/>
        <v>1.6437406260928771E-3</v>
      </c>
      <c r="N435" s="32">
        <f t="shared" ca="1" si="166"/>
        <v>1.7640715705417235E-3</v>
      </c>
      <c r="O435" s="32">
        <f t="shared" ca="1" si="166"/>
        <v>1.8227695197232784E-3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6.8976679341447994E-2</v>
      </c>
      <c r="E437" s="32">
        <f t="shared" ca="1" si="168"/>
        <v>0.30375051453114715</v>
      </c>
      <c r="F437" s="32">
        <f t="shared" ca="1" si="168"/>
        <v>6.9609492913387892E-3</v>
      </c>
      <c r="G437" s="32">
        <f t="shared" ca="1" si="168"/>
        <v>3.4554418812558024E-2</v>
      </c>
      <c r="H437" s="32">
        <f t="shared" ca="1" si="168"/>
        <v>0.15216624798190687</v>
      </c>
      <c r="I437" s="32">
        <f t="shared" ca="1" si="168"/>
        <v>3.4871431829186991E-3</v>
      </c>
      <c r="J437" s="32">
        <f t="shared" ca="1" si="168"/>
        <v>3.8226518640727854E-2</v>
      </c>
      <c r="K437" s="32">
        <f t="shared" ca="1" si="168"/>
        <v>0.16833696282155386</v>
      </c>
      <c r="L437" s="32">
        <f t="shared" ca="1" si="168"/>
        <v>3.8577220646606094E-3</v>
      </c>
      <c r="M437" s="32">
        <f t="shared" ca="1" si="168"/>
        <v>3.9909049871932792E-2</v>
      </c>
      <c r="N437" s="32">
        <f t="shared" ca="1" si="168"/>
        <v>0.17574627466539208</v>
      </c>
      <c r="O437" s="32">
        <f t="shared" ca="1" si="168"/>
        <v>4.0275187944152357E-3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0.57149819999999996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5.0504673819839328E-2</v>
      </c>
      <c r="G439" s="32">
        <f t="shared" ca="1" si="169"/>
        <v>5.0982452725877779E-2</v>
      </c>
      <c r="H439" s="32">
        <f t="shared" ca="1" si="169"/>
        <v>5.2622396538496249E-2</v>
      </c>
      <c r="I439" s="32">
        <f t="shared" ca="1" si="169"/>
        <v>5.6147630088455629E-2</v>
      </c>
      <c r="J439" s="32">
        <f t="shared" ca="1" si="169"/>
        <v>5.8484872845022115E-2</v>
      </c>
      <c r="K439" s="32">
        <f t="shared" ca="1" si="169"/>
        <v>5.8484872845022115E-2</v>
      </c>
      <c r="L439" s="32">
        <f t="shared" ca="1" si="169"/>
        <v>5.4959639295062722E-2</v>
      </c>
      <c r="M439" s="32">
        <f t="shared" ca="1" si="169"/>
        <v>5.2015488198393356E-2</v>
      </c>
      <c r="N439" s="32">
        <f t="shared" ca="1" si="169"/>
        <v>5.0620890310497331E-2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2.3829203899268889E-2</v>
      </c>
      <c r="G440" s="32">
        <f t="shared" ca="1" si="170"/>
        <v>2.4054630381803416E-2</v>
      </c>
      <c r="H440" s="32">
        <f t="shared" ca="1" si="170"/>
        <v>2.4828391551584079E-2</v>
      </c>
      <c r="I440" s="32">
        <f t="shared" ca="1" si="170"/>
        <v>2.6491673436230708E-2</v>
      </c>
      <c r="J440" s="32">
        <f t="shared" ca="1" si="170"/>
        <v>2.7594435418359063E-2</v>
      </c>
      <c r="K440" s="32">
        <f t="shared" ca="1" si="170"/>
        <v>2.7594435418359063E-2</v>
      </c>
      <c r="L440" s="32">
        <f t="shared" ca="1" si="170"/>
        <v>2.593115353371243E-2</v>
      </c>
      <c r="M440" s="32">
        <f t="shared" ca="1" si="170"/>
        <v>2.4542038992688874E-2</v>
      </c>
      <c r="N440" s="32">
        <f t="shared" ca="1" si="170"/>
        <v>2.3884037367993504E-2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5.096801945121401E-3</v>
      </c>
      <c r="G441" s="32">
        <f t="shared" ca="1" si="171"/>
        <v>5.1450181649968412E-3</v>
      </c>
      <c r="H441" s="32">
        <f t="shared" ca="1" si="171"/>
        <v>5.3105170818665941E-3</v>
      </c>
      <c r="I441" s="32">
        <f t="shared" ca="1" si="171"/>
        <v>5.6662745960826778E-3</v>
      </c>
      <c r="J441" s="32">
        <f t="shared" ca="1" si="171"/>
        <v>5.9021431311490217E-3</v>
      </c>
      <c r="K441" s="32">
        <f t="shared" ca="1" si="171"/>
        <v>5.9021431311490217E-3</v>
      </c>
      <c r="L441" s="32">
        <f t="shared" ca="1" si="171"/>
        <v>5.5463856169329362E-3</v>
      </c>
      <c r="M441" s="32">
        <f t="shared" ca="1" si="171"/>
        <v>5.249269451214008E-3</v>
      </c>
      <c r="N441" s="32">
        <f t="shared" ca="1" si="171"/>
        <v>5.1085302148208321E-3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0.20157319873183499</v>
      </c>
      <c r="E443" s="32">
        <f t="shared" ca="1" si="173"/>
        <v>9.5106620633631206E-2</v>
      </c>
      <c r="F443" s="32">
        <f t="shared" ca="1" si="173"/>
        <v>2.0342249413304449E-2</v>
      </c>
      <c r="G443" s="32">
        <f t="shared" ca="1" si="173"/>
        <v>0.1288571861742937</v>
      </c>
      <c r="H443" s="32">
        <f t="shared" ca="1" si="173"/>
        <v>6.0797623883021942E-2</v>
      </c>
      <c r="I443" s="32">
        <f t="shared" ca="1" si="173"/>
        <v>1.3003936219424136E-2</v>
      </c>
      <c r="J443" s="32">
        <f t="shared" ca="1" si="173"/>
        <v>0.17311737577849984</v>
      </c>
      <c r="K443" s="32">
        <f t="shared" ca="1" si="173"/>
        <v>8.1680544272948824E-2</v>
      </c>
      <c r="L443" s="32">
        <f t="shared" ca="1" si="173"/>
        <v>1.747056085838072E-2</v>
      </c>
      <c r="M443" s="32">
        <f t="shared" ca="1" si="173"/>
        <v>0.13228557264870475</v>
      </c>
      <c r="N443" s="32">
        <f t="shared" ca="1" si="173"/>
        <v>6.2415211210398058E-2</v>
      </c>
      <c r="O443" s="32">
        <f t="shared" ca="1" si="173"/>
        <v>1.334992017555736E-2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1.0667966399999997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0.49822920000000004</v>
      </c>
      <c r="C452" s="67"/>
      <c r="D452" s="32">
        <f t="shared" ref="D452:O452" ca="1" si="179">D195</f>
        <v>0.19508912021505243</v>
      </c>
      <c r="E452" s="32">
        <f t="shared" ca="1" si="179"/>
        <v>0.17901403080514716</v>
      </c>
      <c r="F452" s="32">
        <f t="shared" ca="1" si="179"/>
        <v>0.1381098053750317</v>
      </c>
      <c r="G452" s="32">
        <f t="shared" ca="1" si="179"/>
        <v>3.6251374431003673E-2</v>
      </c>
      <c r="H452" s="32">
        <f t="shared" ca="1" si="179"/>
        <v>1.5407344925202414E-3</v>
      </c>
      <c r="I452" s="32">
        <f t="shared" ca="1" si="179"/>
        <v>0</v>
      </c>
      <c r="J452" s="32">
        <f t="shared" ca="1" si="179"/>
        <v>0</v>
      </c>
      <c r="K452" s="32">
        <f t="shared" ca="1" si="179"/>
        <v>0</v>
      </c>
      <c r="L452" s="32">
        <f t="shared" ca="1" si="179"/>
        <v>0</v>
      </c>
      <c r="M452" s="32">
        <f t="shared" ca="1" si="179"/>
        <v>5.488692495958183E-4</v>
      </c>
      <c r="N452" s="32">
        <f t="shared" ca="1" si="179"/>
        <v>3.5930968523879211E-2</v>
      </c>
      <c r="O452" s="32">
        <f t="shared" ca="1" si="179"/>
        <v>0.14018176357443657</v>
      </c>
    </row>
    <row r="453" spans="1:15" outlineLevel="1" x14ac:dyDescent="0.4">
      <c r="A453" s="35"/>
      <c r="B453" s="64"/>
      <c r="C453" s="66"/>
      <c r="D453" s="32">
        <f t="shared" ref="D453:O453" ca="1" si="180">D196</f>
        <v>5.3694253270197896E-2</v>
      </c>
      <c r="E453" s="32">
        <f t="shared" ca="1" si="180"/>
        <v>4.9269916735361588E-2</v>
      </c>
      <c r="F453" s="32">
        <f t="shared" ca="1" si="180"/>
        <v>3.8011873038999548E-2</v>
      </c>
      <c r="G453" s="32">
        <f t="shared" ca="1" si="180"/>
        <v>9.9774425039459626E-3</v>
      </c>
      <c r="H453" s="32">
        <f t="shared" ca="1" si="180"/>
        <v>4.2405536491382778E-4</v>
      </c>
      <c r="I453" s="32">
        <f t="shared" ca="1" si="180"/>
        <v>0</v>
      </c>
      <c r="J453" s="32">
        <f t="shared" ca="1" si="180"/>
        <v>0</v>
      </c>
      <c r="K453" s="32">
        <f t="shared" ca="1" si="180"/>
        <v>0</v>
      </c>
      <c r="L453" s="32">
        <f t="shared" ca="1" si="180"/>
        <v>0</v>
      </c>
      <c r="M453" s="32">
        <f t="shared" ca="1" si="180"/>
        <v>1.5106493108141782E-4</v>
      </c>
      <c r="N453" s="32">
        <f t="shared" ca="1" si="180"/>
        <v>9.8892573918933583E-3</v>
      </c>
      <c r="O453" s="32">
        <f t="shared" ca="1" si="180"/>
        <v>3.8582136763606389E-2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1.9687892865739239E-2</v>
      </c>
      <c r="E454" s="32">
        <f t="shared" ca="1" si="181"/>
        <v>1.8065636136299256E-2</v>
      </c>
      <c r="F454" s="32">
        <f t="shared" ca="1" si="181"/>
        <v>1.3937686780966504E-2</v>
      </c>
      <c r="G454" s="32">
        <f t="shared" ca="1" si="181"/>
        <v>3.658395584780187E-3</v>
      </c>
      <c r="H454" s="32">
        <f t="shared" ca="1" si="181"/>
        <v>1.5548696713507023E-4</v>
      </c>
      <c r="I454" s="32">
        <f t="shared" ca="1" si="181"/>
        <v>0</v>
      </c>
      <c r="J454" s="32">
        <f t="shared" ca="1" si="181"/>
        <v>0</v>
      </c>
      <c r="K454" s="32">
        <f t="shared" ca="1" si="181"/>
        <v>0</v>
      </c>
      <c r="L454" s="32">
        <f t="shared" ca="1" si="181"/>
        <v>0</v>
      </c>
      <c r="M454" s="32">
        <f t="shared" ca="1" si="181"/>
        <v>5.539047472985323E-5</v>
      </c>
      <c r="N454" s="32">
        <f t="shared" ca="1" si="181"/>
        <v>3.626061043694233E-3</v>
      </c>
      <c r="O454" s="32">
        <f t="shared" ca="1" si="181"/>
        <v>1.4146783479989013E-2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0.60130530154409167</v>
      </c>
      <c r="E456" s="32">
        <f t="shared" ca="1" si="183"/>
        <v>0.16549687198461233</v>
      </c>
      <c r="F456" s="32">
        <f t="shared" ca="1" si="183"/>
        <v>6.0682186394357886E-2</v>
      </c>
      <c r="G456" s="32">
        <f t="shared" ca="1" si="183"/>
        <v>0.10684701161103977</v>
      </c>
      <c r="H456" s="32">
        <f t="shared" ca="1" si="183"/>
        <v>2.9407434388359563E-2</v>
      </c>
      <c r="I456" s="32">
        <f t="shared" ca="1" si="183"/>
        <v>1.078272594239851E-2</v>
      </c>
      <c r="J456" s="32">
        <f t="shared" ca="1" si="183"/>
        <v>0</v>
      </c>
      <c r="K456" s="32">
        <f t="shared" ca="1" si="183"/>
        <v>0</v>
      </c>
      <c r="L456" s="32">
        <f t="shared" ca="1" si="183"/>
        <v>0</v>
      </c>
      <c r="M456" s="32">
        <f t="shared" ca="1" si="183"/>
        <v>1.8514353511535422E-2</v>
      </c>
      <c r="N456" s="32">
        <f t="shared" ca="1" si="183"/>
        <v>5.0956936270280971E-3</v>
      </c>
      <c r="O456" s="32">
        <f t="shared" ca="1" si="183"/>
        <v>1.8684209965769698E-3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0.69752088000000012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4.2968115353371229E-3</v>
      </c>
      <c r="G458" s="32">
        <f t="shared" ca="1" si="184"/>
        <v>1.6526198212835092E-2</v>
      </c>
      <c r="H458" s="32">
        <f t="shared" ca="1" si="184"/>
        <v>5.850274167343622E-2</v>
      </c>
      <c r="I458" s="32">
        <f t="shared" ca="1" si="184"/>
        <v>0.14873578391551581</v>
      </c>
      <c r="J458" s="32">
        <f t="shared" ca="1" si="184"/>
        <v>0.20856062144597887</v>
      </c>
      <c r="K458" s="32">
        <f t="shared" ca="1" si="184"/>
        <v>0.20856062144597887</v>
      </c>
      <c r="L458" s="32">
        <f t="shared" ca="1" si="184"/>
        <v>0.11832757920389925</v>
      </c>
      <c r="M458" s="32">
        <f t="shared" ca="1" si="184"/>
        <v>4.2968115353371236E-2</v>
      </c>
      <c r="N458" s="32">
        <f t="shared" ca="1" si="184"/>
        <v>7.2715272136474381E-3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5.2802599512591364E-4</v>
      </c>
      <c r="G459" s="32">
        <f t="shared" ca="1" si="185"/>
        <v>2.0308692120227447E-3</v>
      </c>
      <c r="H459" s="32">
        <f t="shared" ca="1" si="185"/>
        <v>7.1892770105605169E-3</v>
      </c>
      <c r="I459" s="32">
        <f t="shared" ca="1" si="185"/>
        <v>1.8277822908204705E-2</v>
      </c>
      <c r="J459" s="32">
        <f t="shared" ca="1" si="185"/>
        <v>2.5629569455727041E-2</v>
      </c>
      <c r="K459" s="32">
        <f t="shared" ca="1" si="185"/>
        <v>2.5629569455727041E-2</v>
      </c>
      <c r="L459" s="32">
        <f t="shared" ca="1" si="185"/>
        <v>1.4541023558082853E-2</v>
      </c>
      <c r="M459" s="32">
        <f t="shared" ca="1" si="185"/>
        <v>5.2802599512591364E-3</v>
      </c>
      <c r="N459" s="32">
        <f t="shared" ca="1" si="185"/>
        <v>8.935824532900076E-4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4.5542242079610052E-4</v>
      </c>
      <c r="G460" s="32">
        <f t="shared" ca="1" si="186"/>
        <v>1.7516246953696178E-3</v>
      </c>
      <c r="H460" s="32">
        <f t="shared" ca="1" si="186"/>
        <v>6.2007514216084469E-3</v>
      </c>
      <c r="I460" s="32">
        <f t="shared" ca="1" si="186"/>
        <v>1.576462225832656E-2</v>
      </c>
      <c r="J460" s="32">
        <f t="shared" ca="1" si="186"/>
        <v>2.2105503655564577E-2</v>
      </c>
      <c r="K460" s="32">
        <f t="shared" ca="1" si="186"/>
        <v>2.2105503655564577E-2</v>
      </c>
      <c r="L460" s="32">
        <f t="shared" ca="1" si="186"/>
        <v>1.2541632818846462E-2</v>
      </c>
      <c r="M460" s="32">
        <f t="shared" ca="1" si="186"/>
        <v>4.554224207961006E-3</v>
      </c>
      <c r="N460" s="32">
        <f t="shared" ca="1" si="186"/>
        <v>7.7071486596263161E-4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5.7841693744922805E-3</v>
      </c>
      <c r="E462" s="32">
        <f t="shared" ca="1" si="188"/>
        <v>7.1080422420796057E-4</v>
      </c>
      <c r="F462" s="32">
        <f t="shared" ca="1" si="188"/>
        <v>6.1306864337936609E-4</v>
      </c>
      <c r="G462" s="32">
        <f t="shared" ca="1" si="188"/>
        <v>7.7177345653939883E-2</v>
      </c>
      <c r="H462" s="32">
        <f t="shared" ca="1" si="188"/>
        <v>9.4841592201462179E-3</v>
      </c>
      <c r="I462" s="32">
        <f t="shared" ca="1" si="188"/>
        <v>8.1800873273761149E-3</v>
      </c>
      <c r="J462" s="32">
        <f t="shared" ca="1" si="188"/>
        <v>0.56585702680747352</v>
      </c>
      <c r="K462" s="32">
        <f t="shared" ca="1" si="188"/>
        <v>6.9536961819658794E-2</v>
      </c>
      <c r="L462" s="32">
        <f t="shared" ca="1" si="188"/>
        <v>5.9975629569455707E-2</v>
      </c>
      <c r="M462" s="32">
        <f t="shared" ca="1" si="188"/>
        <v>0.16493145816409421</v>
      </c>
      <c r="N462" s="32">
        <f t="shared" ca="1" si="188"/>
        <v>2.0268074735986991E-2</v>
      </c>
      <c r="O462" s="32">
        <f t="shared" ca="1" si="188"/>
        <v>1.7481214459788785E-2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0.89681255999999998</v>
      </c>
      <c r="C464" s="67"/>
      <c r="D464" s="32">
        <f t="shared" ref="D464:O464" ca="1" si="189">D246</f>
        <v>6.9383355020161158E-2</v>
      </c>
      <c r="E464" s="32">
        <f t="shared" ca="1" si="189"/>
        <v>6.7876315387982555E-2</v>
      </c>
      <c r="F464" s="32">
        <f t="shared" ca="1" si="189"/>
        <v>6.4041544253909219E-2</v>
      </c>
      <c r="G464" s="32">
        <f t="shared" ca="1" si="189"/>
        <v>5.4492316352906592E-2</v>
      </c>
      <c r="H464" s="32">
        <f t="shared" ca="1" si="189"/>
        <v>5.1238193858673772E-2</v>
      </c>
      <c r="I464" s="32">
        <f t="shared" ca="1" si="189"/>
        <v>5.1093749999999993E-2</v>
      </c>
      <c r="J464" s="32">
        <f t="shared" ca="1" si="189"/>
        <v>5.1093749999999993E-2</v>
      </c>
      <c r="K464" s="32">
        <f t="shared" ca="1" si="189"/>
        <v>5.1093749999999993E-2</v>
      </c>
      <c r="L464" s="32">
        <f t="shared" ca="1" si="189"/>
        <v>5.1093749999999993E-2</v>
      </c>
      <c r="M464" s="32">
        <f t="shared" ca="1" si="189"/>
        <v>5.1145206492149597E-2</v>
      </c>
      <c r="N464" s="32">
        <f t="shared" ca="1" si="189"/>
        <v>5.4462278299113674E-2</v>
      </c>
      <c r="O464" s="32">
        <f t="shared" ca="1" si="189"/>
        <v>6.4235790335103432E-2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2.5461781658774739E-2</v>
      </c>
      <c r="E465" s="32">
        <f t="shared" ca="1" si="190"/>
        <v>2.49087395919202E-2</v>
      </c>
      <c r="F465" s="32">
        <f t="shared" ca="1" si="190"/>
        <v>2.3501484129874944E-2</v>
      </c>
      <c r="G465" s="32">
        <f t="shared" ca="1" si="190"/>
        <v>1.9997180312993246E-2</v>
      </c>
      <c r="H465" s="32">
        <f t="shared" ca="1" si="190"/>
        <v>1.8803006920614228E-2</v>
      </c>
      <c r="I465" s="32">
        <f t="shared" ca="1" si="190"/>
        <v>1.8749999999999999E-2</v>
      </c>
      <c r="J465" s="32">
        <f t="shared" ca="1" si="190"/>
        <v>1.8749999999999999E-2</v>
      </c>
      <c r="K465" s="32">
        <f t="shared" ca="1" si="190"/>
        <v>1.8749999999999999E-2</v>
      </c>
      <c r="L465" s="32">
        <f t="shared" ca="1" si="190"/>
        <v>1.8749999999999999E-2</v>
      </c>
      <c r="M465" s="32">
        <f t="shared" ca="1" si="190"/>
        <v>1.8768883116385176E-2</v>
      </c>
      <c r="N465" s="32">
        <f t="shared" ca="1" si="190"/>
        <v>1.998615717398667E-2</v>
      </c>
      <c r="O465" s="32">
        <f t="shared" ca="1" si="190"/>
        <v>2.3572767095450798E-2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7.0019899561630525E-3</v>
      </c>
      <c r="E466" s="32">
        <f t="shared" ca="1" si="191"/>
        <v>6.8499033877780563E-3</v>
      </c>
      <c r="F466" s="32">
        <f t="shared" ca="1" si="191"/>
        <v>6.4629081357156105E-3</v>
      </c>
      <c r="G466" s="32">
        <f t="shared" ca="1" si="191"/>
        <v>5.4992245860731427E-3</v>
      </c>
      <c r="H466" s="32">
        <f t="shared" ca="1" si="191"/>
        <v>5.1708269031689128E-3</v>
      </c>
      <c r="I466" s="32">
        <f t="shared" ca="1" si="191"/>
        <v>5.1562500000000002E-3</v>
      </c>
      <c r="J466" s="32">
        <f t="shared" ca="1" si="191"/>
        <v>5.1562500000000002E-3</v>
      </c>
      <c r="K466" s="32">
        <f t="shared" ca="1" si="191"/>
        <v>5.1562500000000002E-3</v>
      </c>
      <c r="L466" s="32">
        <f t="shared" ca="1" si="191"/>
        <v>5.1562500000000002E-3</v>
      </c>
      <c r="M466" s="32">
        <f t="shared" ca="1" si="191"/>
        <v>5.1614428570059242E-3</v>
      </c>
      <c r="N466" s="32">
        <f t="shared" ca="1" si="191"/>
        <v>5.496193222846335E-3</v>
      </c>
      <c r="O466" s="32">
        <f t="shared" ca="1" si="191"/>
        <v>6.4825109512489697E-3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0.26074737201975856</v>
      </c>
      <c r="E468" s="32">
        <f t="shared" ca="1" si="193"/>
        <v>9.5687108998076545E-2</v>
      </c>
      <c r="F468" s="32">
        <f t="shared" ca="1" si="193"/>
        <v>2.631395497447105E-2</v>
      </c>
      <c r="G468" s="32">
        <f t="shared" ca="1" si="193"/>
        <v>0.13775128233853495</v>
      </c>
      <c r="H468" s="32">
        <f t="shared" ca="1" si="193"/>
        <v>5.0550929298544947E-2</v>
      </c>
      <c r="I468" s="32">
        <f t="shared" ca="1" si="193"/>
        <v>1.3901505557099861E-2</v>
      </c>
      <c r="J468" s="32">
        <f t="shared" ca="1" si="193"/>
        <v>0.15328124999999998</v>
      </c>
      <c r="K468" s="32">
        <f t="shared" ca="1" si="193"/>
        <v>5.6249999999999994E-2</v>
      </c>
      <c r="L468" s="32">
        <f t="shared" ca="1" si="193"/>
        <v>1.546875E-2</v>
      </c>
      <c r="M468" s="32">
        <f t="shared" ca="1" si="193"/>
        <v>0.12947009564170642</v>
      </c>
      <c r="N468" s="32">
        <f t="shared" ca="1" si="193"/>
        <v>4.7511961703378514E-2</v>
      </c>
      <c r="O468" s="32">
        <f t="shared" ca="1" si="193"/>
        <v>1.3065789468429092E-2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0.39858336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0.64769796000000002</v>
      </c>
      <c r="C476" s="67"/>
      <c r="D476" s="32">
        <f t="shared" ref="D476:O476" ca="1" si="199">D296</f>
        <v>4.4188749416438119E-2</v>
      </c>
      <c r="E476" s="32">
        <f t="shared" ca="1" si="199"/>
        <v>4.1567553980789998E-2</v>
      </c>
      <c r="F476" s="32">
        <f t="shared" ca="1" si="199"/>
        <v>3.8392676168450289E-2</v>
      </c>
      <c r="G476" s="32">
        <f t="shared" ca="1" si="199"/>
        <v>3.4888117860415034E-2</v>
      </c>
      <c r="H476" s="32">
        <f t="shared" ca="1" si="199"/>
        <v>3.1905324815968653E-2</v>
      </c>
      <c r="I476" s="32">
        <f t="shared" ca="1" si="199"/>
        <v>3.0404194233664753E-2</v>
      </c>
      <c r="J476" s="32">
        <f t="shared" ca="1" si="199"/>
        <v>3.108312986086989E-2</v>
      </c>
      <c r="K476" s="32">
        <f t="shared" ca="1" si="199"/>
        <v>3.3640594999937198E-2</v>
      </c>
      <c r="L476" s="32">
        <f t="shared" ca="1" si="199"/>
        <v>3.7031601945701681E-2</v>
      </c>
      <c r="M476" s="32">
        <f t="shared" ca="1" si="199"/>
        <v>4.0533149529790258E-2</v>
      </c>
      <c r="N476" s="32">
        <f t="shared" ca="1" si="199"/>
        <v>4.3500401228131126E-2</v>
      </c>
      <c r="O476" s="32">
        <f t="shared" ca="1" si="199"/>
        <v>4.4947839293176292E-2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4.8872349585000682E-2</v>
      </c>
      <c r="E477" s="32">
        <f t="shared" ca="1" si="200"/>
        <v>4.5973331591657139E-2</v>
      </c>
      <c r="F477" s="32">
        <f t="shared" ca="1" si="200"/>
        <v>4.246194599275608E-2</v>
      </c>
      <c r="G477" s="32">
        <f t="shared" ca="1" si="200"/>
        <v>3.8585936804145661E-2</v>
      </c>
      <c r="H477" s="32">
        <f t="shared" ca="1" si="200"/>
        <v>3.5286995188168094E-2</v>
      </c>
      <c r="I477" s="32">
        <f t="shared" ca="1" si="200"/>
        <v>3.3626758599444889E-2</v>
      </c>
      <c r="J477" s="32">
        <f t="shared" ca="1" si="200"/>
        <v>3.4377655145662551E-2</v>
      </c>
      <c r="K477" s="32">
        <f t="shared" ca="1" si="200"/>
        <v>3.7206188018363721E-2</v>
      </c>
      <c r="L477" s="32">
        <f t="shared" ca="1" si="200"/>
        <v>4.0956610446859006E-2</v>
      </c>
      <c r="M477" s="32">
        <f t="shared" ca="1" si="200"/>
        <v>4.4829289802533007E-2</v>
      </c>
      <c r="N477" s="32">
        <f t="shared" ca="1" si="200"/>
        <v>4.8111042832956086E-2</v>
      </c>
      <c r="O477" s="32">
        <f t="shared" ca="1" si="200"/>
        <v>4.9711895992453042E-2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4.6836001685625654E-3</v>
      </c>
      <c r="E478" s="32">
        <f t="shared" ca="1" si="201"/>
        <v>4.4057776108671421E-3</v>
      </c>
      <c r="F478" s="32">
        <f t="shared" ca="1" si="201"/>
        <v>4.0692698243057907E-3</v>
      </c>
      <c r="G478" s="32">
        <f t="shared" ca="1" si="201"/>
        <v>3.6978189437306252E-3</v>
      </c>
      <c r="H478" s="32">
        <f t="shared" ca="1" si="201"/>
        <v>3.3816703721994421E-3</v>
      </c>
      <c r="I478" s="32">
        <f t="shared" ca="1" si="201"/>
        <v>3.2225643657801347E-3</v>
      </c>
      <c r="J478" s="32">
        <f t="shared" ca="1" si="201"/>
        <v>3.2945252847926608E-3</v>
      </c>
      <c r="K478" s="32">
        <f t="shared" ca="1" si="201"/>
        <v>3.565593018426523E-3</v>
      </c>
      <c r="L478" s="32">
        <f t="shared" ca="1" si="201"/>
        <v>3.9250085011573212E-3</v>
      </c>
      <c r="M478" s="32">
        <f t="shared" ca="1" si="201"/>
        <v>4.2961402727427463E-3</v>
      </c>
      <c r="N478" s="32">
        <f t="shared" ca="1" si="201"/>
        <v>4.6106416048249579E-3</v>
      </c>
      <c r="O478" s="32">
        <f t="shared" ca="1" si="201"/>
        <v>4.7640566992767494E-3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0.1716506813886951</v>
      </c>
      <c r="E480" s="32">
        <f t="shared" ca="1" si="203"/>
        <v>0.18984407158196695</v>
      </c>
      <c r="F480" s="32">
        <f t="shared" ca="1" si="203"/>
        <v>1.8193390193271829E-2</v>
      </c>
      <c r="G480" s="32">
        <f t="shared" ca="1" si="203"/>
        <v>8.5989780760608828E-2</v>
      </c>
      <c r="H480" s="32">
        <f t="shared" ca="1" si="203"/>
        <v>9.5103904988691798E-2</v>
      </c>
      <c r="I480" s="32">
        <f t="shared" ca="1" si="203"/>
        <v>9.1141242280829635E-3</v>
      </c>
      <c r="J480" s="32">
        <f t="shared" ca="1" si="203"/>
        <v>9.5127919094471838E-2</v>
      </c>
      <c r="K480" s="32">
        <f t="shared" ca="1" si="203"/>
        <v>0.10521060176347116</v>
      </c>
      <c r="L480" s="32">
        <f t="shared" ca="1" si="203"/>
        <v>1.0082682668999319E-2</v>
      </c>
      <c r="M480" s="32">
        <f t="shared" ca="1" si="203"/>
        <v>9.9314952089557498E-2</v>
      </c>
      <c r="N480" s="32">
        <f t="shared" ca="1" si="203"/>
        <v>0.10984142166587005</v>
      </c>
      <c r="O480" s="32">
        <f t="shared" ca="1" si="203"/>
        <v>1.0526469576312546E-2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0.39858336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4.1162774167343617E-2</v>
      </c>
      <c r="G482" s="32">
        <f t="shared" ca="1" si="204"/>
        <v>4.1981823720552397E-2</v>
      </c>
      <c r="H482" s="32">
        <f t="shared" ca="1" si="204"/>
        <v>4.4793155970755477E-2</v>
      </c>
      <c r="I482" s="32">
        <f t="shared" ca="1" si="204"/>
        <v>5.0836413484971567E-2</v>
      </c>
      <c r="J482" s="32">
        <f t="shared" ca="1" si="204"/>
        <v>5.4843115353371233E-2</v>
      </c>
      <c r="K482" s="32">
        <f t="shared" ca="1" si="204"/>
        <v>5.4843115353371233E-2</v>
      </c>
      <c r="L482" s="32">
        <f t="shared" ca="1" si="204"/>
        <v>4.879985783915515E-2</v>
      </c>
      <c r="M482" s="32">
        <f t="shared" ca="1" si="204"/>
        <v>4.3752741673436228E-2</v>
      </c>
      <c r="N482" s="32">
        <f t="shared" ca="1" si="204"/>
        <v>4.1362002437043049E-2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3.0211210398050366E-2</v>
      </c>
      <c r="G483" s="32">
        <f t="shared" ca="1" si="205"/>
        <v>3.0812347684809102E-2</v>
      </c>
      <c r="H483" s="32">
        <f t="shared" ca="1" si="205"/>
        <v>3.287571080422421E-2</v>
      </c>
      <c r="I483" s="32">
        <f t="shared" ca="1" si="205"/>
        <v>3.731112916328188E-2</v>
      </c>
      <c r="J483" s="32">
        <f t="shared" ca="1" si="205"/>
        <v>4.0251827782290819E-2</v>
      </c>
      <c r="K483" s="32">
        <f t="shared" ca="1" si="205"/>
        <v>4.0251827782290819E-2</v>
      </c>
      <c r="L483" s="32">
        <f t="shared" ca="1" si="205"/>
        <v>3.5816409423233143E-2</v>
      </c>
      <c r="M483" s="32">
        <f t="shared" ca="1" si="205"/>
        <v>3.2112103980503653E-2</v>
      </c>
      <c r="N483" s="32">
        <f t="shared" ca="1" si="205"/>
        <v>3.0357432981316004E-2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4.1540414297319252E-3</v>
      </c>
      <c r="G484" s="32">
        <f t="shared" ca="1" si="206"/>
        <v>4.236697806661251E-3</v>
      </c>
      <c r="H484" s="32">
        <f t="shared" ca="1" si="206"/>
        <v>4.5204102355808282E-3</v>
      </c>
      <c r="I484" s="32">
        <f t="shared" ca="1" si="206"/>
        <v>5.1302802599512585E-3</v>
      </c>
      <c r="J484" s="32">
        <f t="shared" ca="1" si="206"/>
        <v>5.5346263200649875E-3</v>
      </c>
      <c r="K484" s="32">
        <f t="shared" ca="1" si="206"/>
        <v>5.5346263200649875E-3</v>
      </c>
      <c r="L484" s="32">
        <f t="shared" ca="1" si="206"/>
        <v>4.924756295694558E-3</v>
      </c>
      <c r="M484" s="32">
        <f t="shared" ca="1" si="206"/>
        <v>4.4154142973192529E-3</v>
      </c>
      <c r="N484" s="32">
        <f t="shared" ca="1" si="206"/>
        <v>4.1741470349309501E-3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0.16388738830219329</v>
      </c>
      <c r="E486" s="32">
        <f t="shared" ca="1" si="208"/>
        <v>0.12028432168968317</v>
      </c>
      <c r="F486" s="32">
        <f t="shared" ca="1" si="208"/>
        <v>1.653909423233144E-2</v>
      </c>
      <c r="G486" s="32">
        <f t="shared" ca="1" si="208"/>
        <v>0.10735636677497969</v>
      </c>
      <c r="H486" s="32">
        <f t="shared" ca="1" si="208"/>
        <v>7.8793663688058485E-2</v>
      </c>
      <c r="I486" s="32">
        <f t="shared" ca="1" si="208"/>
        <v>1.0834128757108041E-2</v>
      </c>
      <c r="J486" s="32">
        <f t="shared" ca="1" si="208"/>
        <v>0.16052264419171403</v>
      </c>
      <c r="K486" s="32">
        <f t="shared" ca="1" si="208"/>
        <v>0.11781478472786351</v>
      </c>
      <c r="L486" s="32">
        <f t="shared" ca="1" si="208"/>
        <v>1.6199532900081234E-2</v>
      </c>
      <c r="M486" s="32">
        <f t="shared" ca="1" si="208"/>
        <v>0.1132336007311129</v>
      </c>
      <c r="N486" s="32">
        <f t="shared" ca="1" si="208"/>
        <v>8.3107229894394785E-2</v>
      </c>
      <c r="O486" s="32">
        <f t="shared" ca="1" si="208"/>
        <v>1.1427244110479285E-2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1.2455730000000003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0.8373600000000001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0.79549200000000009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0.19929168</v>
      </c>
      <c r="D500" s="32">
        <f t="shared" ref="D500:O500" ca="1" si="219">D397</f>
        <v>8.9599307572501251E-3</v>
      </c>
      <c r="E500" s="32">
        <f t="shared" ca="1" si="219"/>
        <v>8.4284441251371422E-3</v>
      </c>
      <c r="F500" s="32">
        <f t="shared" ca="1" si="219"/>
        <v>7.7846900986719486E-3</v>
      </c>
      <c r="G500" s="32">
        <f t="shared" ca="1" si="219"/>
        <v>7.0740884140933716E-3</v>
      </c>
      <c r="H500" s="32">
        <f t="shared" ca="1" si="219"/>
        <v>6.469282451164151E-3</v>
      </c>
      <c r="I500" s="32">
        <f t="shared" ca="1" si="219"/>
        <v>6.1649057432315631E-3</v>
      </c>
      <c r="J500" s="32">
        <f t="shared" ca="1" si="219"/>
        <v>6.3025701100381344E-3</v>
      </c>
      <c r="K500" s="32">
        <f t="shared" ca="1" si="219"/>
        <v>6.8211344700333494E-3</v>
      </c>
      <c r="L500" s="32">
        <f t="shared" ca="1" si="219"/>
        <v>7.5087119152574839E-3</v>
      </c>
      <c r="M500" s="32">
        <f t="shared" ca="1" si="219"/>
        <v>8.2187031304643849E-3</v>
      </c>
      <c r="N500" s="32">
        <f t="shared" ca="1" si="219"/>
        <v>8.8203578527086164E-3</v>
      </c>
      <c r="O500" s="32">
        <f t="shared" ca="1" si="219"/>
        <v>9.1138475986163921E-3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8.7970229253001228E-2</v>
      </c>
      <c r="E501" s="32">
        <f t="shared" ca="1" si="220"/>
        <v>8.2751996864982857E-2</v>
      </c>
      <c r="F501" s="32">
        <f t="shared" ca="1" si="220"/>
        <v>7.6431502786960939E-2</v>
      </c>
      <c r="G501" s="32">
        <f t="shared" ca="1" si="220"/>
        <v>6.9454686247462191E-2</v>
      </c>
      <c r="H501" s="32">
        <f t="shared" ca="1" si="220"/>
        <v>6.3516591338702577E-2</v>
      </c>
      <c r="I501" s="32">
        <f t="shared" ca="1" si="220"/>
        <v>6.0528165479000799E-2</v>
      </c>
      <c r="J501" s="32">
        <f t="shared" ca="1" si="220"/>
        <v>6.1879779262192597E-2</v>
      </c>
      <c r="K501" s="32">
        <f t="shared" ca="1" si="220"/>
        <v>6.6971138433054703E-2</v>
      </c>
      <c r="L501" s="32">
        <f t="shared" ca="1" si="220"/>
        <v>7.3721898804346209E-2</v>
      </c>
      <c r="M501" s="32">
        <f t="shared" ca="1" si="220"/>
        <v>8.0692721644559415E-2</v>
      </c>
      <c r="N501" s="32">
        <f t="shared" ca="1" si="220"/>
        <v>8.659987709932096E-2</v>
      </c>
      <c r="O501" s="32">
        <f t="shared" ca="1" si="220"/>
        <v>8.9481412786415485E-2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8.1453915975001137E-4</v>
      </c>
      <c r="E502" s="32">
        <f t="shared" ca="1" si="221"/>
        <v>7.6622219319428565E-4</v>
      </c>
      <c r="F502" s="32">
        <f t="shared" ca="1" si="221"/>
        <v>7.0769909987926805E-4</v>
      </c>
      <c r="G502" s="32">
        <f t="shared" ca="1" si="221"/>
        <v>6.4309894673576101E-4</v>
      </c>
      <c r="H502" s="32">
        <f t="shared" ca="1" si="221"/>
        <v>5.8811658646946822E-4</v>
      </c>
      <c r="I502" s="32">
        <f t="shared" ca="1" si="221"/>
        <v>5.604459766574149E-4</v>
      </c>
      <c r="J502" s="32">
        <f t="shared" ca="1" si="221"/>
        <v>5.7296091909437587E-4</v>
      </c>
      <c r="K502" s="32">
        <f t="shared" ca="1" si="221"/>
        <v>6.2010313363939534E-4</v>
      </c>
      <c r="L502" s="32">
        <f t="shared" ca="1" si="221"/>
        <v>6.8261017411431677E-4</v>
      </c>
      <c r="M502" s="32">
        <f t="shared" ca="1" si="221"/>
        <v>7.471548300422168E-4</v>
      </c>
      <c r="N502" s="32">
        <f t="shared" ca="1" si="221"/>
        <v>8.0185071388260158E-4</v>
      </c>
      <c r="O502" s="32">
        <f t="shared" ca="1" si="221"/>
        <v>8.2853159987421744E-4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3.4804746456693937E-2</v>
      </c>
      <c r="E504" s="32">
        <f t="shared" ca="1" si="223"/>
        <v>0.34171932884754053</v>
      </c>
      <c r="F504" s="32">
        <f t="shared" ca="1" si="223"/>
        <v>3.1640678596994492E-3</v>
      </c>
      <c r="G504" s="32">
        <f t="shared" ca="1" si="223"/>
        <v>1.7435715914593496E-2</v>
      </c>
      <c r="H504" s="32">
        <f t="shared" ca="1" si="223"/>
        <v>0.17118702897964524</v>
      </c>
      <c r="I504" s="32">
        <f t="shared" ca="1" si="223"/>
        <v>1.585065083144863E-3</v>
      </c>
      <c r="J504" s="32">
        <f t="shared" ca="1" si="223"/>
        <v>1.9288610323303045E-2</v>
      </c>
      <c r="K504" s="32">
        <f t="shared" ca="1" si="223"/>
        <v>0.18937908317424812</v>
      </c>
      <c r="L504" s="32">
        <f t="shared" ca="1" si="223"/>
        <v>1.7535100293911863E-3</v>
      </c>
      <c r="M504" s="32">
        <f t="shared" ca="1" si="223"/>
        <v>2.0137593972076179E-2</v>
      </c>
      <c r="N504" s="32">
        <f t="shared" ca="1" si="223"/>
        <v>0.1977145589985661</v>
      </c>
      <c r="O504" s="32">
        <f t="shared" ca="1" si="223"/>
        <v>1.8306903610978344E-3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0.58939687364482529</v>
      </c>
      <c r="E507" s="171">
        <f t="shared" ca="1" si="225"/>
        <v>0.57438818286709958</v>
      </c>
      <c r="F507" s="171">
        <f t="shared" ca="1" si="225"/>
        <v>0.54404335051874686</v>
      </c>
      <c r="G507" s="171">
        <f t="shared" ca="1" si="225"/>
        <v>0.4739768701562766</v>
      </c>
      <c r="H507" s="171">
        <f t="shared" ca="1" si="225"/>
        <v>0.49126588117799136</v>
      </c>
      <c r="I507" s="171">
        <f t="shared" ca="1" si="225"/>
        <v>0.59065673941293617</v>
      </c>
      <c r="J507" s="171">
        <f t="shared" ca="1" si="225"/>
        <v>0.65879829800517942</v>
      </c>
      <c r="K507" s="171">
        <f t="shared" ca="1" si="225"/>
        <v>0.66098881635057649</v>
      </c>
      <c r="L507" s="171">
        <f t="shared" ca="1" si="225"/>
        <v>0.56199333391300943</v>
      </c>
      <c r="M507" s="171">
        <f t="shared" ca="1" si="225"/>
        <v>0.48032502697235036</v>
      </c>
      <c r="N507" s="171">
        <f t="shared" ca="1" si="225"/>
        <v>0.47064777934261354</v>
      </c>
      <c r="O507" s="171">
        <f t="shared" ca="1" si="225"/>
        <v>0.54645072646339465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0.29571345084157469</v>
      </c>
      <c r="E508" s="171">
        <f t="shared" ca="1" si="226"/>
        <v>0.28654594666279121</v>
      </c>
      <c r="F508" s="171">
        <f t="shared" ca="1" si="226"/>
        <v>0.2703996666300304</v>
      </c>
      <c r="G508" s="171">
        <f t="shared" ca="1" si="226"/>
        <v>0.23860494503612661</v>
      </c>
      <c r="H508" s="171">
        <f t="shared" ca="1" si="226"/>
        <v>0.23060308941189736</v>
      </c>
      <c r="I508" s="171">
        <f t="shared" ca="1" si="226"/>
        <v>0.24208386163377274</v>
      </c>
      <c r="J508" s="171">
        <f t="shared" ca="1" si="226"/>
        <v>0.25307444413663227</v>
      </c>
      <c r="K508" s="171">
        <f t="shared" ca="1" si="226"/>
        <v>0.25781783965997535</v>
      </c>
      <c r="L508" s="171">
        <f t="shared" ca="1" si="226"/>
        <v>0.24942956480556211</v>
      </c>
      <c r="M508" s="171">
        <f t="shared" ca="1" si="226"/>
        <v>0.24381272848120283</v>
      </c>
      <c r="N508" s="171">
        <f t="shared" ca="1" si="226"/>
        <v>0.25298713988358762</v>
      </c>
      <c r="O508" s="171">
        <f t="shared" ca="1" si="226"/>
        <v>0.28241375681684677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5.9953058347481804E-2</v>
      </c>
      <c r="E509" s="171">
        <f t="shared" ca="1" si="227"/>
        <v>5.8430866672785645E-2</v>
      </c>
      <c r="F509" s="171">
        <f t="shared" ca="1" si="227"/>
        <v>5.5374600936235911E-2</v>
      </c>
      <c r="G509" s="171">
        <f t="shared" ca="1" si="227"/>
        <v>4.8336850074046811E-2</v>
      </c>
      <c r="H509" s="171">
        <f t="shared" ca="1" si="227"/>
        <v>5.022156282493196E-2</v>
      </c>
      <c r="I509" s="171">
        <f t="shared" ca="1" si="227"/>
        <v>6.0566821212476654E-2</v>
      </c>
      <c r="J509" s="171">
        <f t="shared" ca="1" si="227"/>
        <v>6.7657154949674406E-2</v>
      </c>
      <c r="K509" s="171">
        <f t="shared" ca="1" si="227"/>
        <v>6.788558594666029E-2</v>
      </c>
      <c r="L509" s="171">
        <f t="shared" ca="1" si="227"/>
        <v>5.7585673678325421E-2</v>
      </c>
      <c r="M509" s="171">
        <f t="shared" ca="1" si="227"/>
        <v>4.9087328141120899E-2</v>
      </c>
      <c r="N509" s="171">
        <f t="shared" ca="1" si="227"/>
        <v>4.7992953526996902E-2</v>
      </c>
      <c r="O509" s="171">
        <f t="shared" ca="1" si="227"/>
        <v>5.5621230864263294E-2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2.2159165054402461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1.1245503657971998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0.22553758380107863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1.2382217110114497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0.60545217803701179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0.1263327392232611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1.9101941273988294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0.75270371666325697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0.19608685971155107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1.2785995349744748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0.62078017350253134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0.13075650443910913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489.32907733069754</v>
      </c>
      <c r="E515" s="77">
        <f t="shared" ca="1" si="228"/>
        <v>476.868561948609</v>
      </c>
      <c r="F515" s="77">
        <f t="shared" ca="1" si="228"/>
        <v>451.67567498443071</v>
      </c>
      <c r="G515" s="77">
        <f t="shared" ca="1" si="228"/>
        <v>393.5050810761947</v>
      </c>
      <c r="H515" s="77">
        <f t="shared" ca="1" si="228"/>
        <v>407.85876395017959</v>
      </c>
      <c r="I515" s="77">
        <f t="shared" ca="1" si="228"/>
        <v>490.37504309915829</v>
      </c>
      <c r="J515" s="77">
        <f t="shared" ca="1" si="228"/>
        <v>546.94752843933531</v>
      </c>
      <c r="K515" s="77">
        <f t="shared" ca="1" si="228"/>
        <v>548.76614059823692</v>
      </c>
      <c r="L515" s="77">
        <f t="shared" ca="1" si="228"/>
        <v>466.57811034703968</v>
      </c>
      <c r="M515" s="77">
        <f t="shared" ca="1" si="228"/>
        <v>398.77544788073908</v>
      </c>
      <c r="N515" s="77">
        <f t="shared" ca="1" si="228"/>
        <v>390.74120327323658</v>
      </c>
      <c r="O515" s="77">
        <f t="shared" ca="1" si="228"/>
        <v>453.6743266611827</v>
      </c>
      <c r="Q515" s="89">
        <f ca="1">MAX(D515:O517)</f>
        <v>619.95968901059632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225.04828831170065</v>
      </c>
      <c r="E516" s="77">
        <f t="shared" ca="1" si="229"/>
        <v>218.07149669923228</v>
      </c>
      <c r="F516" s="77">
        <f t="shared" ca="1" si="229"/>
        <v>205.78361235162131</v>
      </c>
      <c r="G516" s="77">
        <f t="shared" ca="1" si="229"/>
        <v>181.58671616143579</v>
      </c>
      <c r="H516" s="77">
        <f t="shared" ca="1" si="229"/>
        <v>175.49702390555356</v>
      </c>
      <c r="I516" s="77">
        <f t="shared" ca="1" si="229"/>
        <v>184.23429348080117</v>
      </c>
      <c r="J516" s="77">
        <f t="shared" ca="1" si="229"/>
        <v>192.59851151950704</v>
      </c>
      <c r="K516" s="77">
        <f t="shared" ca="1" si="229"/>
        <v>196.20840156771334</v>
      </c>
      <c r="L516" s="77">
        <f t="shared" ca="1" si="229"/>
        <v>189.82463075004725</v>
      </c>
      <c r="M516" s="77">
        <f t="shared" ca="1" si="229"/>
        <v>185.55002167519243</v>
      </c>
      <c r="N516" s="77">
        <f t="shared" ca="1" si="229"/>
        <v>192.5320699266268</v>
      </c>
      <c r="O516" s="77">
        <f t="shared" ca="1" si="229"/>
        <v>214.92675556837654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547.51651458887488</v>
      </c>
      <c r="E517" s="77">
        <f t="shared" ca="1" si="230"/>
        <v>533.61522075603318</v>
      </c>
      <c r="F517" s="77">
        <f t="shared" ca="1" si="230"/>
        <v>505.70411813914069</v>
      </c>
      <c r="G517" s="77">
        <f t="shared" ca="1" si="230"/>
        <v>441.43242076755075</v>
      </c>
      <c r="H517" s="77">
        <f t="shared" ca="1" si="230"/>
        <v>458.64440936010919</v>
      </c>
      <c r="I517" s="77">
        <f t="shared" ca="1" si="230"/>
        <v>553.12165490846257</v>
      </c>
      <c r="J517" s="77">
        <f t="shared" ca="1" si="230"/>
        <v>617.87356118424111</v>
      </c>
      <c r="K517" s="77">
        <f t="shared" ca="1" si="230"/>
        <v>619.95968901059632</v>
      </c>
      <c r="L517" s="77">
        <f t="shared" ca="1" si="230"/>
        <v>525.89656327237822</v>
      </c>
      <c r="M517" s="77">
        <f t="shared" ca="1" si="230"/>
        <v>448.28610174539631</v>
      </c>
      <c r="N517" s="77">
        <f t="shared" ca="1" si="230"/>
        <v>438.29181303193513</v>
      </c>
      <c r="O517" s="77">
        <f t="shared" ca="1" si="230"/>
        <v>507.95644624897989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466.31239592597774</v>
      </c>
      <c r="E522" s="173">
        <f t="shared" ca="1" si="231"/>
        <v>216.92715389606479</v>
      </c>
      <c r="F522" s="173">
        <f t="shared" ca="1" si="231"/>
        <v>522.07774028027461</v>
      </c>
      <c r="G522" s="173">
        <f t="shared" ca="1" si="231"/>
        <v>406.08084448755403</v>
      </c>
      <c r="H522" s="173">
        <f t="shared" ca="1" si="231"/>
        <v>182.01424303661972</v>
      </c>
      <c r="I522" s="173">
        <f t="shared" ca="1" si="231"/>
        <v>455.74581249372699</v>
      </c>
      <c r="J522" s="173">
        <f t="shared" ca="1" si="231"/>
        <v>530.07940043257554</v>
      </c>
      <c r="K522" s="173">
        <f t="shared" ca="1" si="231"/>
        <v>191.46919939541539</v>
      </c>
      <c r="L522" s="173">
        <f t="shared" ca="1" si="231"/>
        <v>598.55573782524743</v>
      </c>
      <c r="M522" s="173">
        <f t="shared" ca="1" si="231"/>
        <v>419.32294863389575</v>
      </c>
      <c r="N522" s="173">
        <f t="shared" ca="1" si="231"/>
        <v>186.62222628142479</v>
      </c>
      <c r="O522" s="173">
        <f t="shared" ca="1" si="231"/>
        <v>471.70456146864768</v>
      </c>
      <c r="Q522" s="89">
        <f ca="1">MAX(D522:O522)</f>
        <v>598.55573782524743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0.62377640291349856</v>
      </c>
      <c r="E527" s="182">
        <f ca="1">INDIRECT(ADDRESS(E524+36,MATCH($H$1,QFR_IER!$G$4:$AJ$4,0)+6,,,"QFR_IER"))*INDIRECT(ADDRESS(MATCH($H$1,ELC_cons!$A$1:$A$33,0),19,,,"ELC_cons"))</f>
        <v>0.53099158358346243</v>
      </c>
      <c r="F527" s="182">
        <f ca="1">INDIRECT(ADDRESS(F524+36,MATCH($H$1,QFR_IER!$G$4:$AJ$4,0)+6,,,"QFR_IER"))*INDIRECT(ADDRESS(MATCH($H$1,ELC_cons!$A$1:$A$33,0),19,,,"ELC_cons"))</f>
        <v>4.4708894106627574E-2</v>
      </c>
      <c r="G527" s="182">
        <f ca="1">INDIRECT(ADDRESS(G524+36,MATCH($H$1,QFR_IER!$G$4:$AJ$4,0)+6,,,"QFR_IER"))*INDIRECT(ADDRESS(MATCH($H$1,ELC_cons!$A$1:$A$33,0),19,,,"ELC_cons"))</f>
        <v>0.41832730827866027</v>
      </c>
      <c r="H527" s="182">
        <f ca="1">INDIRECT(ADDRESS(H524+36,MATCH($H$1,QFR_IER!$G$4:$AJ$4,0)+6,,,"QFR_IER"))*INDIRECT(ADDRESS(MATCH($H$1,ELC_cons!$A$1:$A$33,0),19,,,"ELC_cons"))</f>
        <v>0.21290214482415015</v>
      </c>
      <c r="I527" s="182">
        <f ca="1">INDIRECT(ADDRESS(I524+36,MATCH($H$1,QFR_IER!$G$4:$AJ$4,0)+6,,,"QFR_IER"))*INDIRECT(ADDRESS(MATCH($H$1,ELC_cons!$A$1:$A$33,0),19,,,"ELC_cons"))</f>
        <v>3.2068634154792802E-2</v>
      </c>
      <c r="J527" s="182">
        <f ca="1">INDIRECT(ADDRESS(J524+36,MATCH($H$1,QFR_IER!$G$4:$AJ$4,0)+6,,,"QFR_IER"))*INDIRECT(ADDRESS(MATCH($H$1,ELC_cons!$A$1:$A$33,0),19,,,"ELC_cons"))</f>
        <v>0.76797763805416308</v>
      </c>
      <c r="K527" s="182">
        <f ca="1">INDIRECT(ADDRESS(K524+36,MATCH($H$1,QFR_IER!$G$4:$AJ$4,0)+6,,,"QFR_IER"))*INDIRECT(ADDRESS(MATCH($H$1,ELC_cons!$A$1:$A$33,0),19,,,"ELC_cons"))</f>
        <v>0.47741176721443923</v>
      </c>
      <c r="L527" s="182">
        <f ca="1">INDIRECT(ADDRESS(L524+36,MATCH($H$1,QFR_IER!$G$4:$AJ$4,0)+6,,,"QFR_IER"))*INDIRECT(ADDRESS(MATCH($H$1,ELC_cons!$A$1:$A$33,0),19,,,"ELC_cons"))</f>
        <v>3.6189063389285042E-2</v>
      </c>
      <c r="M527" s="182">
        <f ca="1">INDIRECT(ADDRESS(M524+36,MATCH($H$1,QFR_IER!$G$4:$AJ$4,0)+6,,,"QFR_IER"))*INDIRECT(ADDRESS(MATCH($H$1,ELC_cons!$A$1:$A$33,0),19,,,"ELC_cons"))</f>
        <v>0.41456228003965667</v>
      </c>
      <c r="N527" s="182">
        <f ca="1">INDIRECT(ADDRESS(N524+36,MATCH($H$1,QFR_IER!$G$4:$AJ$4,0)+6,,,"QFR_IER"))*INDIRECT(ADDRESS(MATCH($H$1,ELC_cons!$A$1:$A$33,0),19,,,"ELC_cons"))</f>
        <v>0.21493357292431775</v>
      </c>
      <c r="O527" s="182">
        <f ca="1">INDIRECT(ADDRESS(O524+36,MATCH($H$1,QFR_IER!$G$4:$AJ$4,0)+6,,,"QFR_IER"))*INDIRECT(ADDRESS(MATCH($H$1,ELC_cons!$A$1:$A$33,0),19,,,"ELC_cons"))</f>
        <v>3.6138710516950015E-2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0.78388531473688128</v>
      </c>
      <c r="E528" s="182">
        <f ca="1">INDIRECT(ADDRESS(E524+12,MATCH($H$1,QFR_IER!$G$4:$AJ$4,0)+6,,,"QFR_IER"))*INDIRECT(ADDRESS(MATCH($H$1,ELC_cons!$A$1:$A$33,0),20,,,"ELC_cons"))</f>
        <v>0.82148922734686269</v>
      </c>
      <c r="F528" s="182">
        <f ca="1">INDIRECT(ADDRESS(F524+12,MATCH($H$1,QFR_IER!$G$4:$AJ$4,0)+6,,,"QFR_IER"))*INDIRECT(ADDRESS(MATCH($H$1,ELC_cons!$A$1:$A$33,0),20,,,"ELC_cons"))</f>
        <v>5.5162331842346812E-2</v>
      </c>
      <c r="G528" s="182">
        <f ca="1">INDIRECT(ADDRESS(G524+12,MATCH($H$1,QFR_IER!$G$4:$AJ$4,0)+6,,,"QFR_IER"))*INDIRECT(ADDRESS(MATCH($H$1,ELC_cons!$A$1:$A$33,0),20,,,"ELC_cons"))</f>
        <v>0.4812759344523887</v>
      </c>
      <c r="H528" s="182">
        <f ca="1">INDIRECT(ADDRESS(H524+12,MATCH($H$1,QFR_IER!$G$4:$AJ$4,0)+6,,,"QFR_IER"))*INDIRECT(ADDRESS(MATCH($H$1,ELC_cons!$A$1:$A$33,0),20,,,"ELC_cons"))</f>
        <v>0.40992118777971687</v>
      </c>
      <c r="I528" s="182">
        <f ca="1">INDIRECT(ADDRESS(I524+12,MATCH($H$1,QFR_IER!$G$4:$AJ$4,0)+6,,,"QFR_IER"))*INDIRECT(ADDRESS(MATCH($H$1,ELC_cons!$A$1:$A$33,0),20,,,"ELC_cons"))</f>
        <v>6.5334679176989041E-2</v>
      </c>
      <c r="J528" s="182">
        <f ca="1">INDIRECT(ADDRESS(J524+12,MATCH($H$1,QFR_IER!$G$4:$AJ$4,0)+6,,,"QFR_IER"))*INDIRECT(ADDRESS(MATCH($H$1,ELC_cons!$A$1:$A$33,0),20,,,"ELC_cons"))</f>
        <v>0.75831823466662229</v>
      </c>
      <c r="K528" s="182">
        <f ca="1">INDIRECT(ADDRESS(K524+12,MATCH($H$1,QFR_IER!$G$4:$AJ$4,0)+6,,,"QFR_IER"))*INDIRECT(ADDRESS(MATCH($H$1,ELC_cons!$A$1:$A$33,0),20,,,"ELC_cons"))</f>
        <v>0.65776907077733637</v>
      </c>
      <c r="L528" s="182">
        <f ca="1">INDIRECT(ADDRESS(L524+12,MATCH($H$1,QFR_IER!$G$4:$AJ$4,0)+6,,,"QFR_IER"))*INDIRECT(ADDRESS(MATCH($H$1,ELC_cons!$A$1:$A$33,0),20,,,"ELC_cons"))</f>
        <v>4.1421811565045354E-2</v>
      </c>
      <c r="M528" s="182">
        <f ca="1">INDIRECT(ADDRESS(M524+12,MATCH($H$1,QFR_IER!$G$4:$AJ$4,0)+6,,,"QFR_IER"))*INDIRECT(ADDRESS(MATCH($H$1,ELC_cons!$A$1:$A$33,0),20,,,"ELC_cons"))</f>
        <v>0.46360701650010294</v>
      </c>
      <c r="N528" s="182">
        <f ca="1">INDIRECT(ADDRESS(N524+12,MATCH($H$1,QFR_IER!$G$4:$AJ$4,0)+6,,,"QFR_IER"))*INDIRECT(ADDRESS(MATCH($H$1,ELC_cons!$A$1:$A$33,0),20,,,"ELC_cons"))</f>
        <v>0.40132102034444056</v>
      </c>
      <c r="O528" s="182">
        <f ca="1">INDIRECT(ADDRESS(O524+12,MATCH($H$1,QFR_IER!$G$4:$AJ$4,0)+6,,,"QFR_IER"))*INDIRECT(ADDRESS(MATCH($H$1,ELC_cons!$A$1:$A$33,0),20,,,"ELC_cons"))</f>
        <v>4.2786170811266039E-2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0.24604619178082127</v>
      </c>
      <c r="E529" s="182">
        <f ca="1">INDIRECT(ADDRESS(E524+24,MATCH($H$1,QFR_IER!$G$4:$AJ$4,0)+6,,,"QFR_IER"))*INDIRECT(ADDRESS(MATCH($H$1,ELC_cons!$A$1:$A$33,0),21,,,"ELC_cons"))</f>
        <v>0.26841402739726072</v>
      </c>
      <c r="F529" s="182">
        <f ca="1">INDIRECT(ADDRESS(F524+24,MATCH($H$1,QFR_IER!$G$4:$AJ$4,0)+6,,,"QFR_IER"))*INDIRECT(ADDRESS(MATCH($H$1,ELC_cons!$A$1:$A$33,0),21,,,"ELC_cons"))</f>
        <v>2.2367835616438365E-2</v>
      </c>
      <c r="G529" s="182">
        <f ca="1">INDIRECT(ADDRESS(G524+24,MATCH($H$1,QFR_IER!$G$4:$AJ$4,0)+6,,,"QFR_IER"))*INDIRECT(ADDRESS(MATCH($H$1,ELC_cons!$A$1:$A$33,0),21,,,"ELC_cons"))</f>
        <v>0.15787963972602734</v>
      </c>
      <c r="H529" s="182">
        <f ca="1">INDIRECT(ADDRESS(H524+24,MATCH($H$1,QFR_IER!$G$4:$AJ$4,0)+6,,,"QFR_IER"))*INDIRECT(ADDRESS(MATCH($H$1,ELC_cons!$A$1:$A$33,0),21,,,"ELC_cons"))</f>
        <v>0.17223233424657639</v>
      </c>
      <c r="I529" s="182">
        <f ca="1">INDIRECT(ADDRESS(I524+24,MATCH($H$1,QFR_IER!$G$4:$AJ$4,0)+6,,,"QFR_IER"))*INDIRECT(ADDRESS(MATCH($H$1,ELC_cons!$A$1:$A$33,0),21,,,"ELC_cons"))</f>
        <v>1.4352694520547923E-2</v>
      </c>
      <c r="J529" s="182">
        <f ca="1">INDIRECT(ADDRESS(J524+24,MATCH($H$1,QFR_IER!$G$4:$AJ$4,0)+6,,,"QFR_IER"))*INDIRECT(ADDRESS(MATCH($H$1,ELC_cons!$A$1:$A$33,0),21,,,"ELC_cons"))</f>
        <v>0.1865850287671226</v>
      </c>
      <c r="K529" s="182">
        <f ca="1">INDIRECT(ADDRESS(K524+24,MATCH($H$1,QFR_IER!$G$4:$AJ$4,0)+6,,,"QFR_IER"))*INDIRECT(ADDRESS(MATCH($H$1,ELC_cons!$A$1:$A$33,0),21,,,"ELC_cons"))</f>
        <v>0.20354730410958849</v>
      </c>
      <c r="L529" s="182">
        <f ca="1">INDIRECT(ADDRESS(L524+24,MATCH($H$1,QFR_IER!$G$4:$AJ$4,0)+6,,,"QFR_IER"))*INDIRECT(ADDRESS(MATCH($H$1,ELC_cons!$A$1:$A$33,0),21,,,"ELC_cons"))</f>
        <v>1.6962275342465766E-2</v>
      </c>
      <c r="M529" s="182">
        <f ca="1">INDIRECT(ADDRESS(M524+24,MATCH($H$1,QFR_IER!$G$4:$AJ$4,0)+6,,,"QFR_IER"))*INDIRECT(ADDRESS(MATCH($H$1,ELC_cons!$A$1:$A$33,0),21,,,"ELC_cons"))</f>
        <v>0.15787963972602734</v>
      </c>
      <c r="N529" s="182">
        <f ca="1">INDIRECT(ADDRESS(N524+24,MATCH($H$1,QFR_IER!$G$4:$AJ$4,0)+6,,,"QFR_IER"))*INDIRECT(ADDRESS(MATCH($H$1,ELC_cons!$A$1:$A$33,0),21,,,"ELC_cons"))</f>
        <v>0.17223233424657639</v>
      </c>
      <c r="O529" s="182">
        <f ca="1">INDIRECT(ADDRESS(O524+24,MATCH($H$1,QFR_IER!$G$4:$AJ$4,0)+6,,,"QFR_IER"))*INDIRECT(ADDRESS(MATCH($H$1,ELC_cons!$A$1:$A$33,0),21,,,"ELC_cons"))</f>
        <v>1.4352694520547923E-2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348.00260619343459</v>
      </c>
      <c r="E531" s="173">
        <f ca="1">SUM(E527:E529)/E520/(3.6*8760)*1000000+0.0002</f>
        <v>312.67281541813003</v>
      </c>
      <c r="F531" s="173">
        <f ca="1">SUM(F527:F529)/F520/(3.6*8760)*1000000+0.0003</f>
        <v>282.96109066067766</v>
      </c>
      <c r="G531" s="173">
        <f ca="1">SUM(G527:G529)/G520/(3.6*8760)*1000000+0.0004</f>
        <v>346.80706484883785</v>
      </c>
      <c r="H531" s="173">
        <f ca="1">SUM(H527:H529)/H520/(3.6*8760)*1000000+0.0005</f>
        <v>239.01434886076336</v>
      </c>
      <c r="I531" s="173">
        <f ca="1">SUM(I527:I529)/I520/(3.6*8760)*1000000+0.0006</f>
        <v>403.16080148748119</v>
      </c>
      <c r="J531" s="173">
        <f ca="1">SUM(J527:J529)/J520/(3.6*8760)*1000000+0.0007</f>
        <v>475.32562548781999</v>
      </c>
      <c r="K531" s="173">
        <f ca="1">SUM(K527:K529)/K520/(3.6*8760)*1000000+0.0008</f>
        <v>340.54011168634622</v>
      </c>
      <c r="L531" s="173">
        <f ca="1">SUM(L527:L529)/L520/(3.6*8760)*1000000+0.0009</f>
        <v>288.68572996580025</v>
      </c>
      <c r="M531" s="173">
        <f ca="1">SUM(M527:M529)/M520/(3.6*8760)*1000000+0.00013</f>
        <v>339.77742773900928</v>
      </c>
      <c r="N531" s="173">
        <f ca="1">SUM(N527:N529)/N520/(3.6*8760)*1000000+0.00014</f>
        <v>237.03925962341711</v>
      </c>
      <c r="O531" s="173">
        <f ca="1">SUM(O527:O529)/O520/(3.6*8760)*1000000+0.00015</f>
        <v>336.49934137360742</v>
      </c>
      <c r="P531" s="6"/>
      <c r="Q531" s="173">
        <f ca="1">MAX(D531:O531)</f>
        <v>475.32562548781999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547.51651458887488</v>
      </c>
      <c r="D535" s="5">
        <f t="shared" ref="D535:D570" ca="1" si="232">RANK(C535,$D$515:$O$517)</f>
        <v>5</v>
      </c>
      <c r="E535" s="5">
        <v>1</v>
      </c>
      <c r="F535" s="5">
        <f t="shared" ref="F535:F570" ca="1" si="233">MATCH(E535,$D$535:$D$570,0)</f>
        <v>8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619.95968901059632</v>
      </c>
      <c r="I535" s="5">
        <v>0</v>
      </c>
      <c r="J535" s="77">
        <f ca="1">H535</f>
        <v>619.95968901059632</v>
      </c>
      <c r="K535" s="75" t="str">
        <f>D519</f>
        <v>WD</v>
      </c>
      <c r="L535" s="75">
        <f>D520</f>
        <v>0.15068493150684931</v>
      </c>
      <c r="M535" s="89">
        <f ca="1">D522</f>
        <v>466.31239592597774</v>
      </c>
      <c r="N535" s="5">
        <f t="shared" ref="N535:N546" ca="1" si="235">RANK(M535,$D$522:$O$522)</f>
        <v>5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598.55573782524743</v>
      </c>
      <c r="S535" s="77"/>
      <c r="T535" s="5">
        <v>0</v>
      </c>
      <c r="U535" s="90">
        <f ca="1">R535</f>
        <v>598.55573782524743</v>
      </c>
      <c r="V535" s="75" t="str">
        <f>D525</f>
        <v>WD</v>
      </c>
      <c r="W535" s="75">
        <f>D520</f>
        <v>0.15068493150684931</v>
      </c>
      <c r="X535" s="89">
        <f ca="1">D531</f>
        <v>348.00260619343459</v>
      </c>
      <c r="Y535" s="5">
        <f t="shared" ref="Y535:Y546" ca="1" si="238">RANK(X535,$D$531:$O$531)</f>
        <v>3</v>
      </c>
      <c r="Z535" s="5">
        <v>1</v>
      </c>
      <c r="AA535" s="7">
        <f t="shared" ref="AA535:AA546" ca="1" si="239">MATCH(Z535,$Y$535:$Y$546,0)</f>
        <v>7</v>
      </c>
      <c r="AB535" s="7">
        <f ca="1">INDIRECT(ADDRESS(ROW($A$534)+AA535,23))*8760</f>
        <v>1001</v>
      </c>
      <c r="AC535" s="7">
        <f t="shared" ref="AC535:AC546" ca="1" si="240">INDIRECT(ADDRESS(ROW($A$534)+AA535,24))</f>
        <v>475.32562548781999</v>
      </c>
      <c r="AD535" s="77"/>
      <c r="AE535" s="5">
        <v>0</v>
      </c>
      <c r="AF535" s="90">
        <f ca="1">AC535</f>
        <v>475.32562548781999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533.61522075603318</v>
      </c>
      <c r="D536" s="5">
        <f t="shared" ca="1" si="232"/>
        <v>7</v>
      </c>
      <c r="E536" s="5">
        <v>2</v>
      </c>
      <c r="F536" s="5">
        <f t="shared" ca="1" si="233"/>
        <v>7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617.87356118424111</v>
      </c>
      <c r="I536" s="77">
        <f ca="1">I537</f>
        <v>30.416666666666668</v>
      </c>
      <c r="J536" s="77">
        <f ca="1">J535</f>
        <v>619.95968901059632</v>
      </c>
      <c r="K536" s="75" t="str">
        <f>E519</f>
        <v>WN</v>
      </c>
      <c r="L536" s="75">
        <f>E520</f>
        <v>0.16438356164383561</v>
      </c>
      <c r="M536" s="89">
        <f ca="1">E522</f>
        <v>216.92715389606479</v>
      </c>
      <c r="N536" s="5">
        <f t="shared" ca="1" si="235"/>
        <v>9</v>
      </c>
      <c r="O536" s="5">
        <v>2</v>
      </c>
      <c r="P536" s="7">
        <f t="shared" ca="1" si="236"/>
        <v>7</v>
      </c>
      <c r="Q536" s="7">
        <f t="shared" ref="Q536:Q546" ca="1" si="243">INDIRECT(ADDRESS(ROW($A$534)+P536,12))*8760+Q535</f>
        <v>1092</v>
      </c>
      <c r="R536" s="7">
        <f t="shared" ca="1" si="237"/>
        <v>530.07940043257554</v>
      </c>
      <c r="S536" s="90"/>
      <c r="T536" s="5">
        <f ca="1">Q535</f>
        <v>91</v>
      </c>
      <c r="U536" s="90">
        <f ca="1">R535</f>
        <v>598.55573782524743</v>
      </c>
      <c r="V536" s="75" t="str">
        <f>E525</f>
        <v>WN</v>
      </c>
      <c r="W536" s="75">
        <f>E520</f>
        <v>0.16438356164383561</v>
      </c>
      <c r="X536" s="89">
        <f ca="1">E531</f>
        <v>312.67281541813003</v>
      </c>
      <c r="Y536" s="5">
        <f t="shared" ca="1" si="238"/>
        <v>8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1078</v>
      </c>
      <c r="AC536" s="7">
        <f t="shared" ca="1" si="240"/>
        <v>403.16080148748119</v>
      </c>
      <c r="AD536" s="90"/>
      <c r="AE536" s="5">
        <f ca="1">AB535</f>
        <v>1001</v>
      </c>
      <c r="AF536" s="90">
        <f ca="1">AC535</f>
        <v>475.32562548781999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505.70411813914069</v>
      </c>
      <c r="D537" s="5">
        <f t="shared" ca="1" si="232"/>
        <v>10</v>
      </c>
      <c r="E537" s="5">
        <v>3</v>
      </c>
      <c r="F537" s="5">
        <f t="shared" ca="1" si="233"/>
        <v>6</v>
      </c>
      <c r="G537" s="77">
        <f t="shared" ca="1" si="242"/>
        <v>91.25</v>
      </c>
      <c r="H537" s="77">
        <f t="shared" ca="1" si="234"/>
        <v>553.12165490846257</v>
      </c>
      <c r="I537" s="77">
        <f ca="1">G535</f>
        <v>30.416666666666668</v>
      </c>
      <c r="J537" s="77">
        <f ca="1">H536</f>
        <v>617.87356118424111</v>
      </c>
      <c r="K537" s="92" t="str">
        <f>F519</f>
        <v>WP</v>
      </c>
      <c r="L537" s="93">
        <f>F520</f>
        <v>1.3698630136986301E-2</v>
      </c>
      <c r="M537" s="89">
        <f ca="1">F522</f>
        <v>522.07774028027461</v>
      </c>
      <c r="N537" s="5">
        <f t="shared" ca="1" si="235"/>
        <v>3</v>
      </c>
      <c r="O537" s="5">
        <v>3</v>
      </c>
      <c r="P537" s="7">
        <f t="shared" ca="1" si="236"/>
        <v>3</v>
      </c>
      <c r="Q537" s="7">
        <f t="shared" ca="1" si="243"/>
        <v>1212</v>
      </c>
      <c r="R537" s="7">
        <f t="shared" ca="1" si="237"/>
        <v>522.07774028027461</v>
      </c>
      <c r="S537" s="90"/>
      <c r="T537" s="5">
        <f ca="1">T536</f>
        <v>91</v>
      </c>
      <c r="U537" s="90">
        <f ca="1">R536</f>
        <v>530.07940043257554</v>
      </c>
      <c r="V537" s="92" t="str">
        <f>F525</f>
        <v>WP</v>
      </c>
      <c r="W537" s="93">
        <f>F520</f>
        <v>1.3698630136986301E-2</v>
      </c>
      <c r="X537" s="89">
        <f ca="1">F531</f>
        <v>282.96109066067766</v>
      </c>
      <c r="Y537" s="5">
        <f t="shared" ca="1" si="238"/>
        <v>10</v>
      </c>
      <c r="Z537" s="5">
        <v>3</v>
      </c>
      <c r="AA537" s="7">
        <f t="shared" ca="1" si="239"/>
        <v>1</v>
      </c>
      <c r="AB537" s="7">
        <f t="shared" ca="1" si="244"/>
        <v>2398</v>
      </c>
      <c r="AC537" s="7">
        <f t="shared" ca="1" si="240"/>
        <v>348.00260619343459</v>
      </c>
      <c r="AD537" s="90"/>
      <c r="AE537" s="5">
        <f ca="1">AE536</f>
        <v>1001</v>
      </c>
      <c r="AF537" s="90">
        <f ca="1">AC536</f>
        <v>403.16080148748119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441.43242076755075</v>
      </c>
      <c r="D538" s="5">
        <f t="shared" ca="1" si="232"/>
        <v>19</v>
      </c>
      <c r="E538" s="5">
        <v>4</v>
      </c>
      <c r="F538" s="5">
        <f t="shared" ca="1" si="233"/>
        <v>20</v>
      </c>
      <c r="G538" s="77">
        <f t="shared" ca="1" si="242"/>
        <v>425.83333333333337</v>
      </c>
      <c r="H538" s="77">
        <f t="shared" ca="1" si="234"/>
        <v>548.76614059823692</v>
      </c>
      <c r="I538" s="77">
        <f ca="1">I539</f>
        <v>60.833333333333336</v>
      </c>
      <c r="J538" s="77">
        <f ca="1">J537</f>
        <v>617.87356118424111</v>
      </c>
      <c r="K538" s="92" t="str">
        <f>G519</f>
        <v>RD</v>
      </c>
      <c r="L538" s="75">
        <f>G520</f>
        <v>9.6689497716894973E-2</v>
      </c>
      <c r="M538" s="89">
        <f ca="1">G522</f>
        <v>406.08084448755403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1289</v>
      </c>
      <c r="R538" s="7">
        <f t="shared" ca="1" si="237"/>
        <v>471.70456146864768</v>
      </c>
      <c r="S538" s="90"/>
      <c r="T538" s="77">
        <f ca="1">Q536</f>
        <v>1092</v>
      </c>
      <c r="U538" s="77">
        <f ca="1">R536</f>
        <v>530.07940043257554</v>
      </c>
      <c r="V538" s="92" t="str">
        <f>G525</f>
        <v>RD</v>
      </c>
      <c r="W538" s="75">
        <f>G520</f>
        <v>9.6689497716894973E-2</v>
      </c>
      <c r="X538" s="89">
        <f ca="1">G531</f>
        <v>346.80706484883785</v>
      </c>
      <c r="Y538" s="5">
        <f t="shared" ca="1" si="238"/>
        <v>4</v>
      </c>
      <c r="Z538" s="5">
        <v>4</v>
      </c>
      <c r="AA538" s="7">
        <f t="shared" ca="1" si="239"/>
        <v>4</v>
      </c>
      <c r="AB538" s="7">
        <f t="shared" ca="1" si="244"/>
        <v>3245</v>
      </c>
      <c r="AC538" s="7">
        <f t="shared" ca="1" si="240"/>
        <v>346.80706484883785</v>
      </c>
      <c r="AD538" s="90"/>
      <c r="AE538" s="77">
        <f ca="1">AB536</f>
        <v>1078</v>
      </c>
      <c r="AF538" s="77">
        <f ca="1">AC536</f>
        <v>403.16080148748119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458.64440936010919</v>
      </c>
      <c r="D539" s="5">
        <f t="shared" ca="1" si="232"/>
        <v>15</v>
      </c>
      <c r="E539" s="5">
        <v>5</v>
      </c>
      <c r="F539" s="5">
        <f t="shared" ca="1" si="233"/>
        <v>1</v>
      </c>
      <c r="G539" s="77">
        <f t="shared" ca="1" si="242"/>
        <v>456.25000000000006</v>
      </c>
      <c r="H539" s="77">
        <f t="shared" ca="1" si="234"/>
        <v>547.51651458887488</v>
      </c>
      <c r="I539" s="77">
        <f ca="1">G536</f>
        <v>60.833333333333336</v>
      </c>
      <c r="J539" s="77">
        <f ca="1">H537</f>
        <v>553.12165490846257</v>
      </c>
      <c r="K539" s="92" t="str">
        <f>H519</f>
        <v>RN</v>
      </c>
      <c r="L539" s="75">
        <f>H520</f>
        <v>0.10547945205479452</v>
      </c>
      <c r="M539" s="89">
        <f ca="1">H522</f>
        <v>182.01424303661972</v>
      </c>
      <c r="N539" s="5">
        <f t="shared" ca="1" si="235"/>
        <v>12</v>
      </c>
      <c r="O539" s="5">
        <v>5</v>
      </c>
      <c r="P539" s="7">
        <f t="shared" ca="1" si="236"/>
        <v>1</v>
      </c>
      <c r="Q539" s="7">
        <f t="shared" ca="1" si="243"/>
        <v>2609</v>
      </c>
      <c r="R539" s="7">
        <f t="shared" ca="1" si="237"/>
        <v>466.31239592597774</v>
      </c>
      <c r="S539" s="90"/>
      <c r="T539" s="77">
        <f ca="1">T538</f>
        <v>1092</v>
      </c>
      <c r="U539" s="77">
        <f ca="1">R537</f>
        <v>522.07774028027461</v>
      </c>
      <c r="V539" s="92" t="str">
        <f>H525</f>
        <v>RN</v>
      </c>
      <c r="W539" s="75">
        <f>H520</f>
        <v>0.10547945205479452</v>
      </c>
      <c r="X539" s="89">
        <f ca="1">H531</f>
        <v>239.01434886076336</v>
      </c>
      <c r="Y539" s="5">
        <f t="shared" ca="1" si="238"/>
        <v>11</v>
      </c>
      <c r="Z539" s="5">
        <v>5</v>
      </c>
      <c r="AA539" s="7">
        <f t="shared" ca="1" si="239"/>
        <v>8</v>
      </c>
      <c r="AB539" s="7">
        <f t="shared" ca="1" si="244"/>
        <v>4337</v>
      </c>
      <c r="AC539" s="7">
        <f t="shared" ca="1" si="240"/>
        <v>340.54011168634622</v>
      </c>
      <c r="AD539" s="90"/>
      <c r="AE539" s="77">
        <f ca="1">AE538</f>
        <v>1078</v>
      </c>
      <c r="AF539" s="77">
        <f ca="1">AC537</f>
        <v>348.00260619343459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553.12165490846257</v>
      </c>
      <c r="D540" s="5">
        <f t="shared" ca="1" si="232"/>
        <v>3</v>
      </c>
      <c r="E540" s="5">
        <v>6</v>
      </c>
      <c r="F540" s="5">
        <f t="shared" ca="1" si="233"/>
        <v>19</v>
      </c>
      <c r="G540" s="77">
        <f t="shared" ca="1" si="242"/>
        <v>790.83333333333348</v>
      </c>
      <c r="H540" s="77">
        <f t="shared" ca="1" si="234"/>
        <v>546.94752843933531</v>
      </c>
      <c r="I540" s="77">
        <f ca="1">I541</f>
        <v>91.25</v>
      </c>
      <c r="J540" s="77">
        <f ca="1">J539</f>
        <v>553.12165490846257</v>
      </c>
      <c r="K540" s="92" t="str">
        <f>I519</f>
        <v>RP</v>
      </c>
      <c r="L540" s="75">
        <f>I520</f>
        <v>8.7899543378995425E-3</v>
      </c>
      <c r="M540" s="89">
        <f ca="1">I522</f>
        <v>455.74581249372699</v>
      </c>
      <c r="N540" s="5">
        <f t="shared" ca="1" si="235"/>
        <v>6</v>
      </c>
      <c r="O540" s="5">
        <v>6</v>
      </c>
      <c r="P540" s="7">
        <f t="shared" ca="1" si="236"/>
        <v>6</v>
      </c>
      <c r="Q540" s="7">
        <f t="shared" ca="1" si="243"/>
        <v>2686</v>
      </c>
      <c r="R540" s="7">
        <f t="shared" ca="1" si="237"/>
        <v>455.74581249372699</v>
      </c>
      <c r="S540" s="90"/>
      <c r="T540" s="77">
        <f ca="1">Q537</f>
        <v>1212</v>
      </c>
      <c r="U540" s="77">
        <f ca="1">R537</f>
        <v>522.07774028027461</v>
      </c>
      <c r="V540" s="92" t="str">
        <f>I525</f>
        <v>RP</v>
      </c>
      <c r="W540" s="75">
        <f>I520</f>
        <v>8.7899543378995425E-3</v>
      </c>
      <c r="X540" s="89">
        <f ca="1">I531</f>
        <v>403.16080148748119</v>
      </c>
      <c r="Y540" s="5">
        <f t="shared" ca="1" si="238"/>
        <v>2</v>
      </c>
      <c r="Z540" s="5">
        <v>6</v>
      </c>
      <c r="AA540" s="7">
        <f t="shared" ca="1" si="239"/>
        <v>10</v>
      </c>
      <c r="AB540" s="7">
        <f t="shared" ca="1" si="244"/>
        <v>5184</v>
      </c>
      <c r="AC540" s="7">
        <f t="shared" ca="1" si="240"/>
        <v>339.77742773900928</v>
      </c>
      <c r="AD540" s="90"/>
      <c r="AE540" s="77">
        <f ca="1">AB537</f>
        <v>2398</v>
      </c>
      <c r="AF540" s="77">
        <f ca="1">AC537</f>
        <v>348.00260619343459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617.87356118424111</v>
      </c>
      <c r="D541" s="5">
        <f t="shared" ca="1" si="232"/>
        <v>2</v>
      </c>
      <c r="E541" s="5">
        <v>7</v>
      </c>
      <c r="F541" s="5">
        <f t="shared" ca="1" si="233"/>
        <v>2</v>
      </c>
      <c r="G541" s="77">
        <f t="shared" ca="1" si="242"/>
        <v>821.25000000000011</v>
      </c>
      <c r="H541" s="77">
        <f t="shared" ca="1" si="234"/>
        <v>533.61522075603318</v>
      </c>
      <c r="I541" s="77">
        <f ca="1">G537</f>
        <v>91.25</v>
      </c>
      <c r="J541" s="77">
        <f ca="1">H538</f>
        <v>548.76614059823692</v>
      </c>
      <c r="K541" s="92" t="str">
        <f>J519</f>
        <v>SD</v>
      </c>
      <c r="L541" s="75">
        <f>J520</f>
        <v>0.11426940639269406</v>
      </c>
      <c r="M541" s="89">
        <f ca="1">J522</f>
        <v>530.07940043257554</v>
      </c>
      <c r="N541" s="5">
        <f t="shared" ca="1" si="235"/>
        <v>2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419.32294863389575</v>
      </c>
      <c r="S541" s="90"/>
      <c r="T541" s="77">
        <f ca="1">T540</f>
        <v>1212</v>
      </c>
      <c r="U541" s="77">
        <f ca="1">R538</f>
        <v>471.70456146864768</v>
      </c>
      <c r="V541" s="92" t="str">
        <f>J525</f>
        <v>SD</v>
      </c>
      <c r="W541" s="75">
        <f>J520</f>
        <v>0.11426940639269406</v>
      </c>
      <c r="X541" s="89">
        <f ca="1">J531</f>
        <v>475.32562548781999</v>
      </c>
      <c r="Y541" s="5">
        <f t="shared" ca="1" si="238"/>
        <v>1</v>
      </c>
      <c r="Z541" s="5">
        <v>7</v>
      </c>
      <c r="AA541" s="7">
        <f t="shared" ca="1" si="239"/>
        <v>12</v>
      </c>
      <c r="AB541" s="7">
        <f t="shared" ca="1" si="244"/>
        <v>5261</v>
      </c>
      <c r="AC541" s="7">
        <f t="shared" ca="1" si="240"/>
        <v>336.49934137360742</v>
      </c>
      <c r="AD541" s="90"/>
      <c r="AE541" s="77">
        <f ca="1">AE540</f>
        <v>2398</v>
      </c>
      <c r="AF541" s="77">
        <f ca="1">AC538</f>
        <v>346.80706484883785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619.95968901059632</v>
      </c>
      <c r="D542" s="5">
        <f t="shared" ca="1" si="232"/>
        <v>1</v>
      </c>
      <c r="E542" s="5">
        <v>8</v>
      </c>
      <c r="F542" s="5">
        <f t="shared" ca="1" si="233"/>
        <v>9</v>
      </c>
      <c r="G542" s="77">
        <f t="shared" ca="1" si="242"/>
        <v>851.66666666666674</v>
      </c>
      <c r="H542" s="77">
        <f t="shared" ca="1" si="234"/>
        <v>525.89656327237822</v>
      </c>
      <c r="I542" s="77">
        <f ca="1">I543</f>
        <v>425.83333333333337</v>
      </c>
      <c r="J542" s="77">
        <f ca="1">J541</f>
        <v>548.76614059823692</v>
      </c>
      <c r="K542" s="92" t="str">
        <f>K519</f>
        <v>SN</v>
      </c>
      <c r="L542" s="75">
        <f>K520</f>
        <v>0.12465753424657534</v>
      </c>
      <c r="M542" s="89">
        <f ca="1">K522</f>
        <v>191.46919939541539</v>
      </c>
      <c r="N542" s="5">
        <f t="shared" ca="1" si="235"/>
        <v>10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406.08084448755403</v>
      </c>
      <c r="S542" s="90"/>
      <c r="T542" s="77">
        <f ca="1">Q538</f>
        <v>1289</v>
      </c>
      <c r="U542" s="77">
        <f ca="1">R538</f>
        <v>471.70456146864768</v>
      </c>
      <c r="V542" s="92" t="str">
        <f>K525</f>
        <v>SN</v>
      </c>
      <c r="W542" s="75">
        <f>K520</f>
        <v>0.12465753424657534</v>
      </c>
      <c r="X542" s="89">
        <f ca="1">K531</f>
        <v>340.54011168634622</v>
      </c>
      <c r="Y542" s="5">
        <f t="shared" ca="1" si="238"/>
        <v>5</v>
      </c>
      <c r="Z542" s="5">
        <v>8</v>
      </c>
      <c r="AA542" s="7">
        <f t="shared" ca="1" si="239"/>
        <v>2</v>
      </c>
      <c r="AB542" s="7">
        <f t="shared" ca="1" si="244"/>
        <v>6701</v>
      </c>
      <c r="AC542" s="7">
        <f t="shared" ca="1" si="240"/>
        <v>312.67281541813003</v>
      </c>
      <c r="AD542" s="90"/>
      <c r="AE542" s="77">
        <f ca="1">AB538</f>
        <v>3245</v>
      </c>
      <c r="AF542" s="77">
        <f ca="1">AC538</f>
        <v>346.80706484883785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525.89656327237822</v>
      </c>
      <c r="D543" s="5">
        <f t="shared" ca="1" si="232"/>
        <v>8</v>
      </c>
      <c r="E543" s="5">
        <v>9</v>
      </c>
      <c r="F543" s="5">
        <f t="shared" ca="1" si="233"/>
        <v>12</v>
      </c>
      <c r="G543" s="77">
        <f t="shared" ca="1" si="242"/>
        <v>882.08333333333337</v>
      </c>
      <c r="H543" s="77">
        <f t="shared" ca="1" si="234"/>
        <v>507.95644624897989</v>
      </c>
      <c r="I543" s="77">
        <f ca="1">G538</f>
        <v>425.83333333333337</v>
      </c>
      <c r="J543" s="77">
        <f ca="1">H539</f>
        <v>547.51651458887488</v>
      </c>
      <c r="K543" s="92" t="str">
        <f>L519</f>
        <v>SP</v>
      </c>
      <c r="L543" s="75">
        <f>L520</f>
        <v>1.0388127853881279E-2</v>
      </c>
      <c r="M543" s="89">
        <f ca="1">L522</f>
        <v>598.55573782524743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216.92715389606479</v>
      </c>
      <c r="S543" s="90"/>
      <c r="T543" s="77">
        <f ca="1">T542</f>
        <v>1289</v>
      </c>
      <c r="U543" s="77">
        <f ca="1">R539</f>
        <v>466.31239592597774</v>
      </c>
      <c r="V543" s="92" t="str">
        <f>L525</f>
        <v>SP</v>
      </c>
      <c r="W543" s="75">
        <f>L520</f>
        <v>1.0388127853881279E-2</v>
      </c>
      <c r="X543" s="89">
        <f ca="1">L531</f>
        <v>288.68572996580025</v>
      </c>
      <c r="Y543" s="5">
        <f t="shared" ca="1" si="238"/>
        <v>9</v>
      </c>
      <c r="Z543" s="5">
        <v>9</v>
      </c>
      <c r="AA543" s="7">
        <f t="shared" ca="1" si="239"/>
        <v>9</v>
      </c>
      <c r="AB543" s="7">
        <f t="shared" ca="1" si="244"/>
        <v>6792</v>
      </c>
      <c r="AC543" s="7">
        <f t="shared" ca="1" si="240"/>
        <v>288.68572996580025</v>
      </c>
      <c r="AD543" s="90"/>
      <c r="AE543" s="77">
        <f ca="1">AE542</f>
        <v>3245</v>
      </c>
      <c r="AF543" s="77">
        <f ca="1">AC539</f>
        <v>340.54011168634622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448.28610174539631</v>
      </c>
      <c r="D544" s="5">
        <f t="shared" ca="1" si="232"/>
        <v>18</v>
      </c>
      <c r="E544" s="5">
        <v>10</v>
      </c>
      <c r="F544" s="5">
        <f t="shared" ca="1" si="233"/>
        <v>3</v>
      </c>
      <c r="G544" s="77">
        <f t="shared" ca="1" si="242"/>
        <v>912.5</v>
      </c>
      <c r="H544" s="77">
        <f t="shared" ca="1" si="234"/>
        <v>505.70411813914069</v>
      </c>
      <c r="I544" s="77">
        <f ca="1">I545</f>
        <v>456.25000000000006</v>
      </c>
      <c r="J544" s="77">
        <f ca="1">J543</f>
        <v>547.51651458887488</v>
      </c>
      <c r="K544" s="92" t="str">
        <f>M519</f>
        <v>FD</v>
      </c>
      <c r="L544" s="75">
        <f>M520</f>
        <v>9.6689497716894973E-2</v>
      </c>
      <c r="M544" s="89">
        <f ca="1">M522</f>
        <v>419.32294863389575</v>
      </c>
      <c r="N544" s="5">
        <f t="shared" ca="1" si="235"/>
        <v>7</v>
      </c>
      <c r="O544" s="5">
        <v>10</v>
      </c>
      <c r="P544" s="7">
        <f t="shared" ca="1" si="236"/>
        <v>8</v>
      </c>
      <c r="Q544" s="7">
        <f t="shared" ca="1" si="243"/>
        <v>6912</v>
      </c>
      <c r="R544" s="7">
        <f t="shared" ca="1" si="237"/>
        <v>191.46919939541539</v>
      </c>
      <c r="S544" s="90"/>
      <c r="T544" s="77">
        <f ca="1">Q539</f>
        <v>2609</v>
      </c>
      <c r="U544" s="77">
        <f ca="1">U543</f>
        <v>466.31239592597774</v>
      </c>
      <c r="V544" s="92" t="str">
        <f>M525</f>
        <v>FD</v>
      </c>
      <c r="W544" s="75">
        <f>M520</f>
        <v>9.6689497716894973E-2</v>
      </c>
      <c r="X544" s="89">
        <f ca="1">M531</f>
        <v>339.77742773900928</v>
      </c>
      <c r="Y544" s="5">
        <f t="shared" ca="1" si="238"/>
        <v>6</v>
      </c>
      <c r="Z544" s="5">
        <v>10</v>
      </c>
      <c r="AA544" s="7">
        <f t="shared" ca="1" si="239"/>
        <v>3</v>
      </c>
      <c r="AB544" s="7">
        <f t="shared" ca="1" si="244"/>
        <v>6912</v>
      </c>
      <c r="AC544" s="7">
        <f t="shared" ca="1" si="240"/>
        <v>282.96109066067766</v>
      </c>
      <c r="AD544" s="90"/>
      <c r="AE544" s="77">
        <f ca="1">AB539</f>
        <v>4337</v>
      </c>
      <c r="AF544" s="77">
        <f ca="1">AF543</f>
        <v>340.54011168634622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438.29181303193513</v>
      </c>
      <c r="D545" s="5">
        <f t="shared" ca="1" si="232"/>
        <v>20</v>
      </c>
      <c r="E545" s="5">
        <v>11</v>
      </c>
      <c r="F545" s="5">
        <f t="shared" ca="1" si="233"/>
        <v>18</v>
      </c>
      <c r="G545" s="77">
        <f t="shared" ca="1" si="242"/>
        <v>1247.0833333333335</v>
      </c>
      <c r="H545" s="77">
        <f t="shared" ca="1" si="234"/>
        <v>490.37504309915829</v>
      </c>
      <c r="I545" s="77">
        <f ca="1">G539</f>
        <v>456.25000000000006</v>
      </c>
      <c r="J545" s="77">
        <f ca="1">H540</f>
        <v>546.94752843933531</v>
      </c>
      <c r="K545" s="92" t="str">
        <f>N519</f>
        <v>FN</v>
      </c>
      <c r="L545" s="75">
        <f>N520</f>
        <v>0.10547945205479452</v>
      </c>
      <c r="M545" s="89">
        <f ca="1">N522</f>
        <v>186.62222628142479</v>
      </c>
      <c r="N545" s="5">
        <f t="shared" ca="1" si="235"/>
        <v>11</v>
      </c>
      <c r="O545" s="5">
        <v>11</v>
      </c>
      <c r="P545" s="7">
        <f t="shared" ca="1" si="236"/>
        <v>11</v>
      </c>
      <c r="Q545" s="7">
        <f t="shared" ca="1" si="243"/>
        <v>7836</v>
      </c>
      <c r="R545" s="7">
        <f t="shared" ca="1" si="237"/>
        <v>186.62222628142479</v>
      </c>
      <c r="S545" s="90"/>
      <c r="T545" s="77">
        <f ca="1">T544</f>
        <v>2609</v>
      </c>
      <c r="U545" s="77">
        <f ca="1">R540</f>
        <v>455.74581249372699</v>
      </c>
      <c r="V545" s="92" t="str">
        <f>N525</f>
        <v>FN</v>
      </c>
      <c r="W545" s="75">
        <f>N520</f>
        <v>0.10547945205479452</v>
      </c>
      <c r="X545" s="89">
        <f ca="1">N531</f>
        <v>237.03925962341711</v>
      </c>
      <c r="Y545" s="5">
        <f t="shared" ca="1" si="238"/>
        <v>12</v>
      </c>
      <c r="Z545" s="5">
        <v>11</v>
      </c>
      <c r="AA545" s="7">
        <f t="shared" ca="1" si="239"/>
        <v>5</v>
      </c>
      <c r="AB545" s="7">
        <f t="shared" ca="1" si="244"/>
        <v>7836</v>
      </c>
      <c r="AC545" s="7">
        <f t="shared" ca="1" si="240"/>
        <v>239.01434886076336</v>
      </c>
      <c r="AD545" s="90"/>
      <c r="AE545" s="77">
        <f ca="1">AE544</f>
        <v>4337</v>
      </c>
      <c r="AF545" s="77">
        <f ca="1">AC540</f>
        <v>339.77742773900928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507.95644624897989</v>
      </c>
      <c r="D546" s="5">
        <f t="shared" ca="1" si="232"/>
        <v>9</v>
      </c>
      <c r="E546" s="5">
        <v>12</v>
      </c>
      <c r="F546" s="5">
        <f t="shared" ca="1" si="233"/>
        <v>13</v>
      </c>
      <c r="G546" s="77">
        <f t="shared" ca="1" si="242"/>
        <v>1581.666666666667</v>
      </c>
      <c r="H546" s="77">
        <f t="shared" ca="1" si="234"/>
        <v>489.32907733069754</v>
      </c>
      <c r="I546" s="77">
        <f ca="1">I547</f>
        <v>790.83333333333348</v>
      </c>
      <c r="J546" s="77">
        <f ca="1">J545</f>
        <v>546.94752843933531</v>
      </c>
      <c r="K546" s="92" t="str">
        <f>O519</f>
        <v>FP</v>
      </c>
      <c r="L546" s="75">
        <f>O520</f>
        <v>8.7899543378995425E-3</v>
      </c>
      <c r="M546" s="89">
        <f ca="1">O522</f>
        <v>471.70456146864768</v>
      </c>
      <c r="N546" s="5">
        <f t="shared" ca="1" si="235"/>
        <v>4</v>
      </c>
      <c r="O546" s="5">
        <v>12</v>
      </c>
      <c r="P546" s="7">
        <f t="shared" ca="1" si="236"/>
        <v>5</v>
      </c>
      <c r="Q546" s="7">
        <f t="shared" ca="1" si="243"/>
        <v>8760</v>
      </c>
      <c r="R546" s="7">
        <f t="shared" ca="1" si="237"/>
        <v>182.01424303661972</v>
      </c>
      <c r="S546" s="90"/>
      <c r="T546" s="77">
        <f ca="1">Q540</f>
        <v>2686</v>
      </c>
      <c r="U546" s="77">
        <f ca="1">R540</f>
        <v>455.74581249372699</v>
      </c>
      <c r="V546" s="92" t="str">
        <f>O525</f>
        <v>FP</v>
      </c>
      <c r="W546" s="75">
        <f>O520</f>
        <v>8.7899543378995425E-3</v>
      </c>
      <c r="X546" s="89">
        <f ca="1">O531</f>
        <v>336.49934137360742</v>
      </c>
      <c r="Y546" s="5">
        <f t="shared" ca="1" si="238"/>
        <v>7</v>
      </c>
      <c r="Z546" s="5">
        <v>12</v>
      </c>
      <c r="AA546" s="7">
        <f t="shared" ca="1" si="239"/>
        <v>11</v>
      </c>
      <c r="AB546" s="7">
        <f t="shared" ca="1" si="244"/>
        <v>8760</v>
      </c>
      <c r="AC546" s="7">
        <f t="shared" ca="1" si="240"/>
        <v>237.03925962341711</v>
      </c>
      <c r="AD546" s="90"/>
      <c r="AE546" s="77">
        <f ca="1">AB540</f>
        <v>5184</v>
      </c>
      <c r="AF546" s="77">
        <f ca="1">AC540</f>
        <v>339.77742773900928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489.32907733069754</v>
      </c>
      <c r="D547" s="5">
        <f t="shared" ca="1" si="232"/>
        <v>12</v>
      </c>
      <c r="E547" s="5">
        <v>13</v>
      </c>
      <c r="F547" s="5">
        <f t="shared" ca="1" si="233"/>
        <v>14</v>
      </c>
      <c r="G547" s="77">
        <f t="shared" ca="1" si="242"/>
        <v>1916.2500000000005</v>
      </c>
      <c r="H547" s="77">
        <f t="shared" ca="1" si="234"/>
        <v>476.868561948609</v>
      </c>
      <c r="I547" s="77">
        <f ca="1">G540</f>
        <v>790.83333333333348</v>
      </c>
      <c r="J547" s="77">
        <f ca="1">H541</f>
        <v>533.61522075603318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419.32294863389575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5184</v>
      </c>
      <c r="AF547" s="77">
        <f ca="1">AC541</f>
        <v>336.49934137360742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476.868561948609</v>
      </c>
      <c r="D548" s="5">
        <f t="shared" ca="1" si="232"/>
        <v>13</v>
      </c>
      <c r="E548" s="5">
        <v>14</v>
      </c>
      <c r="F548" s="5">
        <f t="shared" ca="1" si="233"/>
        <v>21</v>
      </c>
      <c r="G548" s="77">
        <f t="shared" ca="1" si="242"/>
        <v>2250.8333333333339</v>
      </c>
      <c r="H548" s="77">
        <f t="shared" ca="1" si="234"/>
        <v>466.57811034703968</v>
      </c>
      <c r="I548" s="77">
        <f ca="1">I549</f>
        <v>821.25000000000011</v>
      </c>
      <c r="J548" s="77">
        <f ca="1">J547</f>
        <v>533.61522075603318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419.32294863389575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5261</v>
      </c>
      <c r="AF548" s="77">
        <f ca="1">AC541</f>
        <v>336.49934137360742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451.67567498443071</v>
      </c>
      <c r="D549" s="5">
        <f t="shared" ca="1" si="232"/>
        <v>17</v>
      </c>
      <c r="E549" s="5">
        <v>15</v>
      </c>
      <c r="F549" s="5">
        <f t="shared" ca="1" si="233"/>
        <v>5</v>
      </c>
      <c r="G549" s="77">
        <f t="shared" ca="1" si="242"/>
        <v>2281.2500000000005</v>
      </c>
      <c r="H549" s="77">
        <f t="shared" ca="1" si="234"/>
        <v>458.64440936010919</v>
      </c>
      <c r="I549" s="77">
        <f ca="1">G541</f>
        <v>821.25000000000011</v>
      </c>
      <c r="J549" s="77">
        <f ca="1">H542</f>
        <v>525.89656327237822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406.08084448755403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5261</v>
      </c>
      <c r="AF549" s="77">
        <f ca="1">AC542</f>
        <v>312.67281541813003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393.5050810761947</v>
      </c>
      <c r="D550" s="5">
        <f t="shared" ca="1" si="232"/>
        <v>23</v>
      </c>
      <c r="E550" s="5">
        <v>16</v>
      </c>
      <c r="F550" s="5">
        <f t="shared" ca="1" si="233"/>
        <v>24</v>
      </c>
      <c r="G550" s="77">
        <f t="shared" ca="1" si="242"/>
        <v>2615.8333333333339</v>
      </c>
      <c r="H550" s="77">
        <f t="shared" ca="1" si="234"/>
        <v>453.6743266611827</v>
      </c>
      <c r="I550" s="77">
        <f ca="1">I551</f>
        <v>851.66666666666674</v>
      </c>
      <c r="J550" s="77">
        <f ca="1">J549</f>
        <v>525.89656327237822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406.08084448755403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6701</v>
      </c>
      <c r="AF550" s="77">
        <f ca="1">AC542</f>
        <v>312.67281541813003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407.85876395017959</v>
      </c>
      <c r="D551" s="5">
        <f t="shared" ca="1" si="232"/>
        <v>21</v>
      </c>
      <c r="E551" s="5">
        <v>17</v>
      </c>
      <c r="F551" s="5">
        <f t="shared" ca="1" si="233"/>
        <v>15</v>
      </c>
      <c r="G551" s="77">
        <f t="shared" ca="1" si="242"/>
        <v>2950.4166666666674</v>
      </c>
      <c r="H551" s="77">
        <f t="shared" ca="1" si="234"/>
        <v>451.67567498443071</v>
      </c>
      <c r="I551" s="77">
        <f ca="1">G542</f>
        <v>851.66666666666674</v>
      </c>
      <c r="J551" s="77">
        <f ca="1">H543</f>
        <v>507.95644624897989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216.92715389606479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6701</v>
      </c>
      <c r="AF551" s="77">
        <f ca="1">AC543</f>
        <v>288.68572996580025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490.37504309915829</v>
      </c>
      <c r="D552" s="5">
        <f t="shared" ca="1" si="232"/>
        <v>11</v>
      </c>
      <c r="E552" s="5">
        <v>18</v>
      </c>
      <c r="F552" s="5">
        <f t="shared" ca="1" si="233"/>
        <v>10</v>
      </c>
      <c r="G552" s="77">
        <f t="shared" ca="1" si="242"/>
        <v>2980.8333333333339</v>
      </c>
      <c r="H552" s="77">
        <f t="shared" ca="1" si="234"/>
        <v>448.28610174539631</v>
      </c>
      <c r="I552" s="77">
        <f ca="1">I553</f>
        <v>882.08333333333337</v>
      </c>
      <c r="J552" s="77">
        <f ca="1">J551</f>
        <v>507.95644624897989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216.92715389606479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6792</v>
      </c>
      <c r="AF552" s="77">
        <f ca="1">AC543</f>
        <v>288.68572996580025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546.94752843933531</v>
      </c>
      <c r="D553" s="5">
        <f t="shared" ca="1" si="232"/>
        <v>6</v>
      </c>
      <c r="E553" s="5">
        <v>19</v>
      </c>
      <c r="F553" s="5">
        <f t="shared" ca="1" si="233"/>
        <v>4</v>
      </c>
      <c r="G553" s="77">
        <f t="shared" ca="1" si="242"/>
        <v>3011.2500000000005</v>
      </c>
      <c r="H553" s="77">
        <f t="shared" ca="1" si="234"/>
        <v>441.43242076755075</v>
      </c>
      <c r="I553" s="77">
        <f ca="1">G543</f>
        <v>882.08333333333337</v>
      </c>
      <c r="J553" s="77">
        <f ca="1">H544</f>
        <v>505.70411813914069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191.46919939541539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6792</v>
      </c>
      <c r="AF553" s="77">
        <f ca="1">AC544</f>
        <v>282.96109066067766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548.76614059823692</v>
      </c>
      <c r="D554" s="5">
        <f t="shared" ca="1" si="232"/>
        <v>4</v>
      </c>
      <c r="E554" s="5">
        <v>20</v>
      </c>
      <c r="F554" s="5">
        <f t="shared" ca="1" si="233"/>
        <v>11</v>
      </c>
      <c r="G554" s="77">
        <f t="shared" ca="1" si="242"/>
        <v>3041.666666666667</v>
      </c>
      <c r="H554" s="77">
        <f t="shared" ca="1" si="234"/>
        <v>438.29181303193513</v>
      </c>
      <c r="I554" s="77">
        <f ca="1">I555</f>
        <v>912.5</v>
      </c>
      <c r="J554" s="77">
        <f ca="1">J553</f>
        <v>505.70411813914069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6912</v>
      </c>
      <c r="U554" s="77">
        <f ca="1">R544</f>
        <v>191.46919939541539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6912</v>
      </c>
      <c r="AF554" s="77">
        <f ca="1">AC544</f>
        <v>282.96109066067766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466.57811034703968</v>
      </c>
      <c r="D555" s="5">
        <f t="shared" ca="1" si="232"/>
        <v>14</v>
      </c>
      <c r="E555" s="5">
        <v>21</v>
      </c>
      <c r="F555" s="5">
        <f t="shared" ca="1" si="233"/>
        <v>17</v>
      </c>
      <c r="G555" s="77">
        <f t="shared" ca="1" si="242"/>
        <v>3376.2500000000005</v>
      </c>
      <c r="H555" s="77">
        <f t="shared" ca="1" si="234"/>
        <v>407.85876395017959</v>
      </c>
      <c r="I555" s="77">
        <f ca="1">G544</f>
        <v>912.5</v>
      </c>
      <c r="J555" s="77">
        <f ca="1">H545</f>
        <v>490.37504309915829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6912</v>
      </c>
      <c r="U555" s="77">
        <f ca="1">R545</f>
        <v>186.62222628142479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6912</v>
      </c>
      <c r="AF555" s="77">
        <f ca="1">AC545</f>
        <v>239.01434886076336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398.77544788073908</v>
      </c>
      <c r="D556" s="5">
        <f t="shared" ca="1" si="232"/>
        <v>22</v>
      </c>
      <c r="E556" s="5">
        <v>22</v>
      </c>
      <c r="F556" s="5">
        <f t="shared" ca="1" si="233"/>
        <v>22</v>
      </c>
      <c r="G556" s="77">
        <f t="shared" ca="1" si="242"/>
        <v>3710.8333333333339</v>
      </c>
      <c r="H556" s="77">
        <f t="shared" ca="1" si="234"/>
        <v>398.77544788073908</v>
      </c>
      <c r="I556" s="77">
        <f ca="1">I557</f>
        <v>1247.0833333333335</v>
      </c>
      <c r="J556" s="77">
        <f ca="1">J555</f>
        <v>490.37504309915829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7836</v>
      </c>
      <c r="U556" s="77">
        <f ca="1">R545</f>
        <v>186.62222628142479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7836</v>
      </c>
      <c r="AF556" s="77">
        <f ca="1">AC545</f>
        <v>239.01434886076336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390.74120327323658</v>
      </c>
      <c r="D557" s="5">
        <f t="shared" ca="1" si="232"/>
        <v>24</v>
      </c>
      <c r="E557" s="5">
        <v>23</v>
      </c>
      <c r="F557" s="5">
        <f t="shared" ca="1" si="233"/>
        <v>16</v>
      </c>
      <c r="G557" s="77">
        <f t="shared" ca="1" si="242"/>
        <v>4045.4166666666674</v>
      </c>
      <c r="H557" s="77">
        <f t="shared" ca="1" si="234"/>
        <v>393.5050810761947</v>
      </c>
      <c r="I557" s="77">
        <f ca="1">G545</f>
        <v>1247.0833333333335</v>
      </c>
      <c r="J557" s="77">
        <f ca="1">H546</f>
        <v>489.32907733069754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7836</v>
      </c>
      <c r="U557" s="77">
        <f ca="1">R546</f>
        <v>182.01424303661972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7836</v>
      </c>
      <c r="AF557" s="77">
        <f ca="1">AC546</f>
        <v>237.03925962341711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453.6743266611827</v>
      </c>
      <c r="D558" s="5">
        <f t="shared" ca="1" si="232"/>
        <v>16</v>
      </c>
      <c r="E558" s="5">
        <v>24</v>
      </c>
      <c r="F558" s="5">
        <f t="shared" ca="1" si="233"/>
        <v>23</v>
      </c>
      <c r="G558" s="77">
        <f t="shared" ca="1" si="242"/>
        <v>4380.0000000000009</v>
      </c>
      <c r="H558" s="77">
        <f t="shared" ca="1" si="234"/>
        <v>390.74120327323658</v>
      </c>
      <c r="I558" s="77">
        <f ca="1">I559</f>
        <v>1581.666666666667</v>
      </c>
      <c r="J558" s="77">
        <f ca="1">J557</f>
        <v>489.32907733069754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182.01424303661972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237.03925962341711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225.04828831170065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225.04828831170065</v>
      </c>
      <c r="I559" s="77">
        <f ca="1">G546</f>
        <v>1581.666666666667</v>
      </c>
      <c r="J559" s="77">
        <f ca="1">H547</f>
        <v>476.868561948609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218.07149669923228</v>
      </c>
      <c r="D560" s="5">
        <f t="shared" ca="1" si="232"/>
        <v>26</v>
      </c>
      <c r="E560" s="5">
        <v>26</v>
      </c>
      <c r="F560" s="5">
        <f t="shared" ca="1" si="233"/>
        <v>26</v>
      </c>
      <c r="G560" s="77">
        <f t="shared" ca="1" si="242"/>
        <v>5110.0000000000009</v>
      </c>
      <c r="H560" s="77">
        <f t="shared" ca="1" si="234"/>
        <v>218.07149669923228</v>
      </c>
      <c r="I560" s="77">
        <f ca="1">I561</f>
        <v>1916.2500000000005</v>
      </c>
      <c r="J560" s="77">
        <f ca="1">J559</f>
        <v>476.868561948609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205.78361235162131</v>
      </c>
      <c r="D561" s="5">
        <f t="shared" ca="1" si="232"/>
        <v>28</v>
      </c>
      <c r="E561" s="5">
        <v>27</v>
      </c>
      <c r="F561" s="5">
        <f t="shared" ca="1" si="233"/>
        <v>36</v>
      </c>
      <c r="G561" s="77">
        <f t="shared" ca="1" si="242"/>
        <v>5475.0000000000009</v>
      </c>
      <c r="H561" s="77">
        <f t="shared" ca="1" si="234"/>
        <v>214.92675556837654</v>
      </c>
      <c r="I561" s="77">
        <f ca="1">G547</f>
        <v>1916.2500000000005</v>
      </c>
      <c r="J561" s="77">
        <f ca="1">H548</f>
        <v>466.57811034703968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181.58671616143579</v>
      </c>
      <c r="D562" s="5">
        <f t="shared" ca="1" si="232"/>
        <v>35</v>
      </c>
      <c r="E562" s="5">
        <v>28</v>
      </c>
      <c r="F562" s="5">
        <f t="shared" ca="1" si="233"/>
        <v>27</v>
      </c>
      <c r="G562" s="77">
        <f t="shared" ca="1" si="242"/>
        <v>5840.0000000000009</v>
      </c>
      <c r="H562" s="77">
        <f t="shared" ca="1" si="234"/>
        <v>205.78361235162131</v>
      </c>
      <c r="I562" s="77">
        <f ca="1">I563</f>
        <v>2250.8333333333339</v>
      </c>
      <c r="J562" s="77">
        <f ca="1">J561</f>
        <v>466.57811034703968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175.49702390555356</v>
      </c>
      <c r="D563" s="5">
        <f t="shared" ca="1" si="232"/>
        <v>36</v>
      </c>
      <c r="E563" s="5">
        <v>29</v>
      </c>
      <c r="F563" s="5">
        <f t="shared" ca="1" si="233"/>
        <v>32</v>
      </c>
      <c r="G563" s="77">
        <f t="shared" ca="1" si="242"/>
        <v>6205.0000000000009</v>
      </c>
      <c r="H563" s="77">
        <f t="shared" ca="1" si="234"/>
        <v>196.20840156771334</v>
      </c>
      <c r="I563" s="77">
        <f ca="1">G548</f>
        <v>2250.8333333333339</v>
      </c>
      <c r="J563" s="77">
        <f ca="1">H549</f>
        <v>458.64440936010919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184.23429348080117</v>
      </c>
      <c r="D564" s="5">
        <f t="shared" ca="1" si="232"/>
        <v>34</v>
      </c>
      <c r="E564" s="5">
        <v>30</v>
      </c>
      <c r="F564" s="5">
        <f t="shared" ca="1" si="233"/>
        <v>31</v>
      </c>
      <c r="G564" s="77">
        <f t="shared" ca="1" si="242"/>
        <v>6570.0000000000009</v>
      </c>
      <c r="H564" s="77">
        <f t="shared" ca="1" si="234"/>
        <v>192.59851151950704</v>
      </c>
      <c r="I564" s="77">
        <f ca="1">I565</f>
        <v>2281.2500000000005</v>
      </c>
      <c r="J564" s="77">
        <f ca="1">J563</f>
        <v>458.64440936010919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192.59851151950704</v>
      </c>
      <c r="D565" s="5">
        <f t="shared" ca="1" si="232"/>
        <v>30</v>
      </c>
      <c r="E565" s="5">
        <v>31</v>
      </c>
      <c r="F565" s="5">
        <f t="shared" ca="1" si="233"/>
        <v>35</v>
      </c>
      <c r="G565" s="77">
        <f t="shared" ca="1" si="242"/>
        <v>6935.0000000000009</v>
      </c>
      <c r="H565" s="77">
        <f t="shared" ca="1" si="234"/>
        <v>192.5320699266268</v>
      </c>
      <c r="I565" s="77">
        <f ca="1">G549</f>
        <v>2281.2500000000005</v>
      </c>
      <c r="J565" s="77">
        <f ca="1">H550</f>
        <v>453.6743266611827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196.20840156771334</v>
      </c>
      <c r="D566" s="5">
        <f t="shared" ca="1" si="232"/>
        <v>29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189.82463075004725</v>
      </c>
      <c r="I566" s="77">
        <f ca="1">I567</f>
        <v>2615.8333333333339</v>
      </c>
      <c r="J566" s="77">
        <f ca="1">J565</f>
        <v>453.6743266611827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189.82463075004725</v>
      </c>
      <c r="D567" s="5">
        <f t="shared" ca="1" si="232"/>
        <v>32</v>
      </c>
      <c r="E567" s="5">
        <v>33</v>
      </c>
      <c r="F567" s="5">
        <f t="shared" ca="1" si="233"/>
        <v>34</v>
      </c>
      <c r="G567" s="77">
        <f t="shared" ca="1" si="242"/>
        <v>7665.0000000000009</v>
      </c>
      <c r="H567" s="77">
        <f t="shared" ca="1" si="234"/>
        <v>185.55002167519243</v>
      </c>
      <c r="I567" s="77">
        <f ca="1">G550</f>
        <v>2615.8333333333339</v>
      </c>
      <c r="J567" s="77">
        <f ca="1">H551</f>
        <v>451.67567498443071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185.55002167519243</v>
      </c>
      <c r="D568" s="5">
        <f t="shared" ca="1" si="232"/>
        <v>33</v>
      </c>
      <c r="E568" s="5">
        <v>34</v>
      </c>
      <c r="F568" s="5">
        <f t="shared" ca="1" si="233"/>
        <v>30</v>
      </c>
      <c r="G568" s="77">
        <f t="shared" ca="1" si="242"/>
        <v>8030.0000000000009</v>
      </c>
      <c r="H568" s="77">
        <f t="shared" ca="1" si="234"/>
        <v>184.23429348080117</v>
      </c>
      <c r="I568" s="77">
        <f ca="1">I569</f>
        <v>2950.4166666666674</v>
      </c>
      <c r="J568" s="77">
        <f ca="1">J567</f>
        <v>451.67567498443071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192.5320699266268</v>
      </c>
      <c r="D569" s="5">
        <f t="shared" ca="1" si="232"/>
        <v>31</v>
      </c>
      <c r="E569" s="5">
        <v>35</v>
      </c>
      <c r="F569" s="5">
        <f t="shared" ca="1" si="233"/>
        <v>28</v>
      </c>
      <c r="G569" s="77">
        <f t="shared" ca="1" si="242"/>
        <v>8395</v>
      </c>
      <c r="H569" s="77">
        <f t="shared" ca="1" si="234"/>
        <v>181.58671616143579</v>
      </c>
      <c r="I569" s="77">
        <f ca="1">G551</f>
        <v>2950.4166666666674</v>
      </c>
      <c r="J569" s="77">
        <f ca="1">H552</f>
        <v>448.28610174539631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214.92675556837654</v>
      </c>
      <c r="D570" s="5">
        <f t="shared" ca="1" si="232"/>
        <v>27</v>
      </c>
      <c r="E570" s="5">
        <v>36</v>
      </c>
      <c r="F570" s="5">
        <f t="shared" ca="1" si="233"/>
        <v>29</v>
      </c>
      <c r="G570" s="77">
        <f t="shared" ca="1" si="242"/>
        <v>8760</v>
      </c>
      <c r="H570" s="77">
        <f t="shared" ca="1" si="234"/>
        <v>175.49702390555356</v>
      </c>
      <c r="I570" s="77">
        <f ca="1">I571</f>
        <v>2980.8333333333339</v>
      </c>
      <c r="J570" s="77">
        <f ca="1">J569</f>
        <v>448.28610174539631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2980.8333333333339</v>
      </c>
      <c r="J571" s="77">
        <f ca="1">H553</f>
        <v>441.43242076755075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3011.2500000000005</v>
      </c>
      <c r="J572" s="77">
        <f ca="1">J571</f>
        <v>441.43242076755075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3011.2500000000005</v>
      </c>
      <c r="J573" s="77">
        <f ca="1">H554</f>
        <v>438.29181303193513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438.29181303193513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407.85876395017959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407.85876395017959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398.77544788073908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398.77544788073908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393.5050810761947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393.5050810761947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390.74120327323658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390.74120327323658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225.04828831170065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225.04828831170065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218.07149669923228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218.07149669923228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214.92675556837654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214.92675556837654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205.78361235162131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205.78361235162131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196.20840156771334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196.20840156771334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192.59851151950704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192.59851151950704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192.5320699266268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192.5320699266268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189.82463075004725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189.82463075004725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185.55002167519243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185.55002167519243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184.23429348080117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184.23429348080117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181.58671616143579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181.58671616143579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175.49702390555356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175.49702390555356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0.12316091521531511</v>
      </c>
      <c r="D609" s="135">
        <f ca="1">B452*M456+B458*M462+B464*M468+B470*M474+B476*M480+B482*M486+B488*M492+$B$500*M504</f>
        <v>0.61362364258994273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5.188163183373979E-2</v>
      </c>
      <c r="D610" s="135">
        <f ca="1">B452*N456+B458*N462+B464*N468+B470*N474+B476*N480+B482*N486+B488*N492+$B$500*N504</f>
        <v>0.25848943923218709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1.280674616654825E-2</v>
      </c>
      <c r="D611" s="135">
        <f ca="1">B452*O456+B458*O462+B464*O468+B470*O474+B476*O480+B482*O486+B488*O492+$B$500*O504</f>
        <v>6.380694897162402E-2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0.11888869276771977</v>
      </c>
      <c r="D612" s="135">
        <f ca="1">B452*G456+B458*G462+B464*G468+B470*G474+B476*G480+B482*G486+B488*G492+$B$500*G504</f>
        <v>0.59233818286706807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5.0028008239488275E-2</v>
      </c>
      <c r="D613" s="135">
        <f ca="1">B452*H456+B458*H462+B464*H468+B470*H474+B476*H480+B482*H486+B488*H492+$B$500*H504</f>
        <v>0.24925414522753653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1.2305568623895707E-2</v>
      </c>
      <c r="D614" s="135">
        <f ca="1">B452*I456+B458*I462+B464*I468+B470*I474+B476*I480+B482*I486+B488*I492+$B$500*I504</f>
        <v>6.1309936110286588E-2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0.19535778168359688</v>
      </c>
      <c r="D615" s="135">
        <f ca="1">B452*J456+B458*J462+B464*J468+B470*J474+B476*J480+B482*J486+B488*J492+$B$500*J504</f>
        <v>0.9733295128199313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6.3912898989202493E-2</v>
      </c>
      <c r="D616" s="135">
        <f ca="1">B452*K456+B458*K462+B464*K468+B470*K474+B476*K480+B482*K486+B488*K492+$B$500*K504</f>
        <v>0.31843272533071165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2.0415627419875855E-2</v>
      </c>
      <c r="D617" s="135">
        <f ca="1">B452*L456+B458*L462+B464*L468+B470*L474+B476*L480+B482*L486+B488*L492+$B$500*L504</f>
        <v>0.10171661716902812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0.2281155270000349</v>
      </c>
      <c r="D618" s="135">
        <f ca="1">B452*D456+B458*D462+B464*D468+B470*D474+B476*D480+B482*D486+B488*D492+$B$500*D504</f>
        <v>1.136538165248058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9.9677460937569434E-2</v>
      </c>
      <c r="D619" s="135">
        <f ca="1">B452*E456+B458*E462+B464*E468+B470*E474+B476*E480+B482*E486+B488*E492+$B$500*E504</f>
        <v>0.4966222162095647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2.3449141123013526E-2</v>
      </c>
      <c r="D620" s="135">
        <f ca="1">B452*F456+B458*F462+B464*F468+B470*F474+B476*F480+B482*F486+B488*F492+$B$500*F504</f>
        <v>0.1168304682240613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0.13444488350310269</v>
      </c>
      <c r="D621" s="135">
        <f ca="1">$B$494*M498+$B$495*77/365*11/24</f>
        <v>0.21952859691780824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6.2071186043788792E-2</v>
      </c>
      <c r="D622" s="135">
        <f ca="1">$B$494*N498+$B$495*77/365*12/24</f>
        <v>0.10135306027397262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1.3096388010771573E-2</v>
      </c>
      <c r="D623" s="135">
        <f ca="1">$B$494*O498+$B$495*77/365*1/24</f>
        <v>2.1384463356164386E-2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0.13444488350310269</v>
      </c>
      <c r="D624" s="135">
        <f ca="1">$B$494*G498+$B$495*77/365*11/24</f>
        <v>0.21952859691780824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6.2071186043788792E-2</v>
      </c>
      <c r="D625" s="135">
        <f ca="1">$B$494*H498+$B$495*77/365*12/24</f>
        <v>0.10135306027397262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1.3096388010771573E-2</v>
      </c>
      <c r="D626" s="135">
        <f ca="1">$B$494*I498+$B$495*77/365*1/24</f>
        <v>2.1384463356164386E-2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0.16047740311438941</v>
      </c>
      <c r="D627" s="135">
        <f ca="1">$B$494*J498+$B$495*91/365*11/24</f>
        <v>0.26203584863013696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7.3551106427818758E-2</v>
      </c>
      <c r="D628" s="135">
        <f ca="1">$B$494*K498+$B$495*91/365*12/24</f>
        <v>0.12009807123287672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1.5637805877531906E-2</v>
      </c>
      <c r="D629" s="135">
        <f ca="1">$B$494*L498+$B$495*91/365*1/24</f>
        <v>2.5534222602739728E-2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0.21315419740077277</v>
      </c>
      <c r="D630" s="135">
        <f ca="1">$B$494*D498+$B$495*120/365*11/24</f>
        <v>0.34804925753424659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9.7178316356398564E-2</v>
      </c>
      <c r="D631" s="135">
        <f ca="1">$B$494*E498+$B$495*120/365*12/24</f>
        <v>0.1586778082191781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2.0776255707762561E-2</v>
      </c>
      <c r="D632" s="135">
        <f ca="1">$B$494*F498+$B$495*120/365*1/24</f>
        <v>3.3924550684931512E-2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0.11691566888576127</v>
      </c>
      <c r="D633" s="135">
        <f ca="1">B409*M413+B415*M419+B421*M425+B427*M431+B433*M437+B439*M443+B445*M449</f>
        <v>0.44544729546672379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6.8487794186325959E-2</v>
      </c>
      <c r="D634" s="135">
        <f ca="1">B409*N413+B415*N419+B421*N425+B427*N431+B433*N437+B439*N443+B445*N449</f>
        <v>0.26093767399637163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1.1959379428838292E-2</v>
      </c>
      <c r="D635" s="135">
        <f ca="1">B409*O413+B415*O419+B421*O425+B427*O431+B433*O437+B439*O443+B445*O449</f>
        <v>4.5565092111320746E-2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0.11190453387952225</v>
      </c>
      <c r="D636" s="135">
        <f ca="1">B409*G413+B415*G419+B421*G425+B427*G431+B433*G437+B439*G443+B445*G449</f>
        <v>0.4263549312265732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6.6888654907968914E-2</v>
      </c>
      <c r="D637" s="135">
        <f ca="1">B409*H413+B415*H419+B421*H425+B427*H431+B433*H437+B439*H443+B445*H449</f>
        <v>0.25484497253550265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1.1453668556649034E-2</v>
      </c>
      <c r="D638" s="135">
        <f ca="1">B409*I413+B415*I419+B421*I425+B427*I431+B433*I437+B439*I443+B445*I449</f>
        <v>4.3638339756810141E-2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0.17712096887149278</v>
      </c>
      <c r="D639" s="135">
        <f ca="1">B409*J413+B415*J419+B421*J425+B427*J431+B433*J437+B439*J443+B445*J449</f>
        <v>0.67482876594876096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8.2460343733279123E-2</v>
      </c>
      <c r="D640" s="135">
        <f ca="1">B409*K413+B415*K419+B421*K425+B427*K431+B433*K437+B439*K443+B445*K449</f>
        <v>0.31417292009966863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1.8067253739324961E-2</v>
      </c>
      <c r="D641" s="135">
        <f ca="1">B409*L413+B415*L419+B421*L425+B427*L431+B433*L437+B439*L443+B445*L449</f>
        <v>6.8836019939783222E-2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0.19195049502989031</v>
      </c>
      <c r="D642" s="135">
        <f ca="1">B409*D413+B415*D419+B421*D425+B427*D431+B433*D437+B439*D443+B445*D449</f>
        <v>0.73132908265794172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0.12316320717242599</v>
      </c>
      <c r="D643" s="135">
        <f ca="1">B409*E413+B415*E419+B421*E425+B427*E431+B433*E437+B439*E443+B445*E449</f>
        <v>0.46925034136845689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1.9628031608521043E-2</v>
      </c>
      <c r="D644" s="135">
        <f ca="1">B409*F413+B415*F419+B421*F425+B427*F431+B433*F437+B439*F443+B445*F449</f>
        <v>7.4782564892085873E-2</v>
      </c>
      <c r="P644" s="5"/>
      <c r="Q644" s="6"/>
      <c r="U644" s="5"/>
    </row>
  </sheetData>
  <autoFilter ref="A1:C607" xr:uid="{00000000-0009-0000-0000-00000C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indexed="57"/>
  </sheetPr>
  <dimension ref="A1:AF644"/>
  <sheetViews>
    <sheetView zoomScale="85" workbookViewId="0">
      <selection activeCell="H1" sqref="H1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CZ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613.55399999999997</v>
      </c>
      <c r="E5" s="17">
        <f ca="1">INDIRECT(ADDRESS(MATCH($H$1,HDD!$A$1:$A$34,0),E$4+1,,,"HDD"))</f>
        <v>520.64400000000001</v>
      </c>
      <c r="F5" s="17">
        <f ca="1">INDIRECT(ADDRESS(MATCH($H$1,HDD!$A$1:$A$34,0),F$4+1,,,"HDD"))</f>
        <v>445.38400000000001</v>
      </c>
      <c r="G5" s="17">
        <f ca="1">INDIRECT(ADDRESS(MATCH($H$1,HDD!$A$1:$A$34,0),G$4+1,,,"HDD"))</f>
        <v>300.24700000000001</v>
      </c>
      <c r="H5" s="17">
        <f ca="1">INDIRECT(ADDRESS(MATCH($H$1,HDD!$A$1:$A$34,0),H$4+1,,,"HDD"))</f>
        <v>139.738</v>
      </c>
      <c r="I5" s="17">
        <f ca="1">INDIRECT(ADDRESS(MATCH($H$1,HDD!$A$1:$A$34,0),I$4+1,,,"HDD"))</f>
        <v>66.828999999999994</v>
      </c>
      <c r="J5" s="17">
        <f ca="1">INDIRECT(ADDRESS(MATCH($H$1,HDD!$A$1:$A$34,0),J$4+1,,,"HDD"))</f>
        <v>26.911000000000001</v>
      </c>
      <c r="K5" s="17">
        <f ca="1">INDIRECT(ADDRESS(MATCH($H$1,HDD!$A$1:$A$34,0),K$4+1,,,"HDD"))</f>
        <v>27.125</v>
      </c>
      <c r="L5" s="17">
        <f ca="1">INDIRECT(ADDRESS(MATCH($H$1,HDD!$A$1:$A$34,0),L$4+1,,,"HDD"))</f>
        <v>124.161</v>
      </c>
      <c r="M5" s="17">
        <f ca="1">INDIRECT(ADDRESS(MATCH($H$1,HDD!$A$1:$A$34,0),M$4+1,,,"HDD"))</f>
        <v>279.065</v>
      </c>
      <c r="N5" s="17">
        <f ca="1">INDIRECT(ADDRESS(MATCH($H$1,HDD!$A$1:$A$34,0),N$4+1,,,"HDD"))</f>
        <v>448.63799999999998</v>
      </c>
      <c r="O5" s="17">
        <f ca="1">INDIRECT(ADDRESS(MATCH($H$1,HDD!$A$1:$A$34,0),O$4+1,,,"HDD"))</f>
        <v>578.34400000000005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0.17183306073981133</v>
      </c>
      <c r="E6" s="23">
        <f t="shared" ca="1" si="0"/>
        <v>0.14581251540340107</v>
      </c>
      <c r="F6" s="22">
        <f t="shared" ca="1" si="0"/>
        <v>0.12473506150157954</v>
      </c>
      <c r="G6" s="22">
        <f t="shared" ca="1" si="0"/>
        <v>8.4087726570026652E-2</v>
      </c>
      <c r="H6" s="22">
        <f t="shared" ca="1" si="0"/>
        <v>3.9135281070060264E-2</v>
      </c>
      <c r="I6" s="22">
        <f t="shared" ca="1" si="0"/>
        <v>1.8716252548562719E-2</v>
      </c>
      <c r="J6" s="22">
        <f t="shared" ca="1" si="0"/>
        <v>7.5367441131001722E-3</v>
      </c>
      <c r="K6" s="22">
        <f t="shared" ca="1" si="0"/>
        <v>7.5966773463580755E-3</v>
      </c>
      <c r="L6" s="22">
        <f t="shared" ca="1" si="0"/>
        <v>3.4772757824927739E-2</v>
      </c>
      <c r="M6" s="22">
        <f t="shared" ca="1" si="0"/>
        <v>7.8155456724844835E-2</v>
      </c>
      <c r="N6" s="22">
        <f t="shared" ca="1" si="0"/>
        <v>0.12564638272130485</v>
      </c>
      <c r="O6" s="22">
        <f t="shared" ca="1" si="0"/>
        <v>0.16197208343602268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8.3845101894381653</v>
      </c>
      <c r="E8" s="114">
        <f ca="1">INDIRECT(ADDRESS(MATCH($H$1,DDuration!$A$1:$A$34,0),E$4+1,,,"DDuration"))</f>
        <v>9.8770742723195646</v>
      </c>
      <c r="F8" s="114">
        <f ca="1">INDIRECT(ADDRESS(MATCH($H$1,DDuration!$A$1:$A$34,0),F$4+1,,,"DDuration"))</f>
        <v>11.615172104801768</v>
      </c>
      <c r="G8" s="114">
        <f ca="1">INDIRECT(ADDRESS(MATCH($H$1,DDuration!$A$1:$A$34,0),G$4+1,,,"DDuration"))</f>
        <v>13.520677840945334</v>
      </c>
      <c r="H8" s="114">
        <f ca="1">INDIRECT(ADDRESS(MATCH($H$1,DDuration!$A$1:$A$34,0),H$4+1,,,"DDuration"))</f>
        <v>15.192088440977681</v>
      </c>
      <c r="I8" s="114">
        <f ca="1">INDIRECT(ADDRESS(MATCH($H$1,DDuration!$A$1:$A$34,0),I$4+1,,,"DDuration"))</f>
        <v>16.073601114469877</v>
      </c>
      <c r="J8" s="114">
        <f ca="1">INDIRECT(ADDRESS(MATCH($H$1,DDuration!$A$1:$A$34,0),J$4+1,,,"DDuration"))</f>
        <v>15.670298809879128</v>
      </c>
      <c r="K8" s="114">
        <f ca="1">INDIRECT(ADDRESS(MATCH($H$1,DDuration!$A$1:$A$34,0),K$4+1,,,"DDuration"))</f>
        <v>14.210359195306191</v>
      </c>
      <c r="L8" s="114">
        <f ca="1">INDIRECT(ADDRESS(MATCH($H$1,DDuration!$A$1:$A$34,0),L$4+1,,,"DDuration"))</f>
        <v>12.352801979761598</v>
      </c>
      <c r="M8" s="114">
        <f ca="1">INDIRECT(ADDRESS(MATCH($H$1,DDuration!$A$1:$A$34,0),M$4+1,,,"DDuration"))</f>
        <v>10.448541760606135</v>
      </c>
      <c r="N8" s="114">
        <f ca="1">INDIRECT(ADDRESS(MATCH($H$1,DDuration!$A$1:$A$34,0),N$4+1,,,"DDuration"))</f>
        <v>8.7845776325885403</v>
      </c>
      <c r="O8" s="114">
        <f ca="1">INDIRECT(ADDRESS(MATCH($H$1,DDuration!$A$1:$A$34,0),O$4+1,,,"DDuration"))</f>
        <v>7.9343109146877309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0.12028314251786792</v>
      </c>
      <c r="E12" s="33">
        <f t="shared" ca="1" si="1"/>
        <v>0.10206876078238074</v>
      </c>
      <c r="F12" s="32">
        <f t="shared" ca="1" si="1"/>
        <v>8.731454305110567E-2</v>
      </c>
      <c r="G12" s="32">
        <f t="shared" ca="1" si="1"/>
        <v>5.8861408599018651E-2</v>
      </c>
      <c r="H12" s="32">
        <f t="shared" ca="1" si="1"/>
        <v>2.7394696749042182E-2</v>
      </c>
      <c r="I12" s="32">
        <f t="shared" ca="1" si="1"/>
        <v>1.3101376783993902E-2</v>
      </c>
      <c r="J12" s="32">
        <f t="shared" ca="1" si="1"/>
        <v>5.2757208791701206E-3</v>
      </c>
      <c r="K12" s="32">
        <f t="shared" ca="1" si="1"/>
        <v>5.3176741424506525E-3</v>
      </c>
      <c r="L12" s="32">
        <f t="shared" ca="1" si="1"/>
        <v>2.4340930477449417E-2</v>
      </c>
      <c r="M12" s="32">
        <f t="shared" ca="1" si="1"/>
        <v>5.470881970739138E-2</v>
      </c>
      <c r="N12" s="32">
        <f t="shared" ca="1" si="1"/>
        <v>8.7952467904913387E-2</v>
      </c>
      <c r="O12" s="32">
        <f t="shared" ca="1" si="1"/>
        <v>0.11338045840521586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5.1549918221943408E-2</v>
      </c>
      <c r="E13" s="32">
        <f t="shared" ca="1" si="2"/>
        <v>4.3743754621020328E-2</v>
      </c>
      <c r="F13" s="32">
        <f t="shared" ca="1" si="2"/>
        <v>3.7420518450473866E-2</v>
      </c>
      <c r="G13" s="32">
        <f t="shared" ca="1" si="2"/>
        <v>2.5226317971007998E-2</v>
      </c>
      <c r="H13" s="32">
        <f t="shared" ca="1" si="2"/>
        <v>1.174058432101808E-2</v>
      </c>
      <c r="I13" s="32">
        <f t="shared" ca="1" si="2"/>
        <v>5.6148757645688163E-3</v>
      </c>
      <c r="J13" s="32">
        <f t="shared" ca="1" si="2"/>
        <v>2.261023233930052E-3</v>
      </c>
      <c r="K13" s="32">
        <f t="shared" ca="1" si="2"/>
        <v>2.279003203907423E-3</v>
      </c>
      <c r="L13" s="32">
        <f t="shared" ca="1" si="2"/>
        <v>1.0431827347478323E-2</v>
      </c>
      <c r="M13" s="32">
        <f t="shared" ca="1" si="2"/>
        <v>2.3446637017453455E-2</v>
      </c>
      <c r="N13" s="32">
        <f t="shared" ca="1" si="2"/>
        <v>3.7693914816391463E-2</v>
      </c>
      <c r="O13" s="32">
        <f t="shared" ca="1" si="2"/>
        <v>4.8591625030806808E-2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0.10925718778706336</v>
      </c>
      <c r="E18" s="33">
        <f t="shared" ca="1" si="3"/>
        <v>9.2712457710662499E-2</v>
      </c>
      <c r="F18" s="33">
        <f t="shared" ca="1" si="3"/>
        <v>7.9310709938087642E-2</v>
      </c>
      <c r="G18" s="33">
        <f t="shared" ca="1" si="3"/>
        <v>5.3465779477441938E-2</v>
      </c>
      <c r="H18" s="33">
        <f t="shared" ca="1" si="3"/>
        <v>2.4883516213713316E-2</v>
      </c>
      <c r="I18" s="33">
        <f t="shared" ca="1" si="3"/>
        <v>1.1900417245461127E-2</v>
      </c>
      <c r="J18" s="33">
        <f t="shared" ca="1" si="3"/>
        <v>4.7921131319128597E-3</v>
      </c>
      <c r="K18" s="33">
        <f t="shared" ca="1" si="3"/>
        <v>4.8302206793926763E-3</v>
      </c>
      <c r="L18" s="33">
        <f t="shared" ca="1" si="3"/>
        <v>2.2109678517016555E-2</v>
      </c>
      <c r="M18" s="33">
        <f t="shared" ca="1" si="3"/>
        <v>4.969384456754717E-2</v>
      </c>
      <c r="N18" s="33">
        <f t="shared" ca="1" si="3"/>
        <v>7.9890158346962989E-2</v>
      </c>
      <c r="O18" s="33">
        <f t="shared" ca="1" si="3"/>
        <v>0.10298724971807108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5.1549918221943408E-2</v>
      </c>
      <c r="E19" s="33">
        <f t="shared" ca="1" si="4"/>
        <v>4.3743754621020328E-2</v>
      </c>
      <c r="F19" s="33">
        <f t="shared" ca="1" si="4"/>
        <v>3.7420518450473866E-2</v>
      </c>
      <c r="G19" s="33">
        <f t="shared" ca="1" si="4"/>
        <v>2.5226317971007998E-2</v>
      </c>
      <c r="H19" s="33">
        <f t="shared" ca="1" si="4"/>
        <v>1.174058432101808E-2</v>
      </c>
      <c r="I19" s="33">
        <f t="shared" ca="1" si="4"/>
        <v>5.6148757645688163E-3</v>
      </c>
      <c r="J19" s="33">
        <f t="shared" ca="1" si="4"/>
        <v>2.261023233930052E-3</v>
      </c>
      <c r="K19" s="33">
        <f t="shared" ca="1" si="4"/>
        <v>2.279003203907423E-3</v>
      </c>
      <c r="L19" s="33">
        <f t="shared" ca="1" si="4"/>
        <v>1.0431827347478323E-2</v>
      </c>
      <c r="M19" s="33">
        <f t="shared" ca="1" si="4"/>
        <v>2.3446637017453455E-2</v>
      </c>
      <c r="N19" s="33">
        <f t="shared" ca="1" si="4"/>
        <v>3.7693914816391463E-2</v>
      </c>
      <c r="O19" s="33">
        <f t="shared" ca="1" si="4"/>
        <v>4.8591625030806808E-2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1.1025954730804562E-2</v>
      </c>
      <c r="E20" s="33">
        <f t="shared" ca="1" si="5"/>
        <v>9.3563030717182354E-3</v>
      </c>
      <c r="F20" s="33">
        <f t="shared" ca="1" si="5"/>
        <v>8.0038331130180204E-3</v>
      </c>
      <c r="G20" s="33">
        <f t="shared" ca="1" si="5"/>
        <v>5.3956291215767104E-3</v>
      </c>
      <c r="H20" s="33">
        <f t="shared" ca="1" si="5"/>
        <v>2.5111805353288667E-3</v>
      </c>
      <c r="I20" s="33">
        <f t="shared" ca="1" si="5"/>
        <v>1.2009595385327745E-3</v>
      </c>
      <c r="J20" s="33">
        <f t="shared" ca="1" si="5"/>
        <v>4.8360774725726105E-4</v>
      </c>
      <c r="K20" s="33">
        <f t="shared" ca="1" si="5"/>
        <v>4.8745346305797651E-4</v>
      </c>
      <c r="L20" s="33">
        <f t="shared" ca="1" si="5"/>
        <v>2.2312519604328635E-3</v>
      </c>
      <c r="M20" s="33">
        <f t="shared" ca="1" si="5"/>
        <v>5.0149751398442096E-3</v>
      </c>
      <c r="N20" s="33">
        <f t="shared" ca="1" si="5"/>
        <v>8.0623095579503944E-3</v>
      </c>
      <c r="O20" s="33">
        <f t="shared" ca="1" si="5"/>
        <v>1.0393208687144788E-2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0.17183306073981133</v>
      </c>
      <c r="E21" s="33">
        <f t="shared" ca="1" si="6"/>
        <v>0.14581251540340104</v>
      </c>
      <c r="F21" s="33">
        <f t="shared" ca="1" si="6"/>
        <v>0.12473506150157954</v>
      </c>
      <c r="G21" s="33">
        <f t="shared" ca="1" si="6"/>
        <v>8.4087726570026639E-2</v>
      </c>
      <c r="H21" s="33">
        <f t="shared" ca="1" si="6"/>
        <v>3.9135281070060264E-2</v>
      </c>
      <c r="I21" s="33">
        <f t="shared" ca="1" si="6"/>
        <v>1.8716252548562719E-2</v>
      </c>
      <c r="J21" s="33">
        <f t="shared" ca="1" si="6"/>
        <v>7.5367441131001722E-3</v>
      </c>
      <c r="K21" s="33">
        <f t="shared" ca="1" si="6"/>
        <v>7.5966773463580755E-3</v>
      </c>
      <c r="L21" s="33">
        <f t="shared" ca="1" si="6"/>
        <v>3.4772757824927739E-2</v>
      </c>
      <c r="M21" s="33">
        <f t="shared" ca="1" si="6"/>
        <v>7.8155456724844835E-2</v>
      </c>
      <c r="N21" s="33">
        <f t="shared" ca="1" si="6"/>
        <v>0.12564638272130485</v>
      </c>
      <c r="O21" s="33">
        <f t="shared" ca="1" si="6"/>
        <v>0.16197208343602268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0.38455732935832226</v>
      </c>
      <c r="E24" s="32">
        <f ca="1">N19/2+O19+D19+E19+F19/2</f>
        <v>0.18144251450720322</v>
      </c>
      <c r="F24" s="32">
        <f ca="1">N20/2+O20+D20+E20+F20/2</f>
        <v>3.8808537825151798E-2</v>
      </c>
      <c r="G24" s="32">
        <f ca="1">F18/2+G18+H18</f>
        <v>0.11800465066019908</v>
      </c>
      <c r="H24" s="32">
        <f ca="1">F19/2+G19+H19</f>
        <v>5.5677161517263006E-2</v>
      </c>
      <c r="I24" s="32">
        <f ca="1">F20/2+G20+H20</f>
        <v>1.1908726213414586E-2</v>
      </c>
      <c r="J24" s="32">
        <f ca="1">I18+J18+K18</f>
        <v>2.1522751056766664E-2</v>
      </c>
      <c r="K24" s="32">
        <f ca="1">I19+J19+K19</f>
        <v>1.015490220240629E-2</v>
      </c>
      <c r="L24" s="32">
        <f ca="1">I20+J20+K20</f>
        <v>2.172020748848012E-3</v>
      </c>
      <c r="M24" s="32">
        <f ca="1">L18+M18+N18/2</f>
        <v>0.11174860225804523</v>
      </c>
      <c r="N24" s="32">
        <f ca="1">L19+M19+N19/2</f>
        <v>5.2725421773127508E-2</v>
      </c>
      <c r="O24" s="32">
        <f ca="1">L20+M20+N20/2</f>
        <v>1.1277381879252271E-2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4.333333333333333</v>
      </c>
      <c r="I30" s="17">
        <f ca="1">INDIRECT(ADDRESS(MATCH($H$1,CDD!$A$1:$A$34,0),I$4+1,,,"cDD"))</f>
        <v>15</v>
      </c>
      <c r="J30" s="17">
        <f ca="1">INDIRECT(ADDRESS(MATCH($H$1,CDD!$A$1:$A$34,0),J$4+1,,,"cDD"))</f>
        <v>30.666666666666668</v>
      </c>
      <c r="K30" s="17">
        <f ca="1">INDIRECT(ADDRESS(MATCH($H$1,CDD!$A$1:$A$34,0),K$4+1,,,"cDD"))</f>
        <v>10.333333333333334</v>
      </c>
      <c r="L30" s="17">
        <f ca="1">INDIRECT(ADDRESS(MATCH($H$1,CDD!$A$1:$A$34,0),L$4+1,,,"cDD"))</f>
        <v>3.3333333333333335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6.8062827225130879E-2</v>
      </c>
      <c r="I31" s="22">
        <f t="shared" ca="1" si="7"/>
        <v>0.23560209424083767</v>
      </c>
      <c r="J31" s="22">
        <f t="shared" ca="1" si="7"/>
        <v>0.48167539267015708</v>
      </c>
      <c r="K31" s="22">
        <f t="shared" ca="1" si="7"/>
        <v>0.16230366492146597</v>
      </c>
      <c r="L31" s="22">
        <f t="shared" ca="1" si="7"/>
        <v>5.2356020942408377E-2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8.3845101894381653</v>
      </c>
      <c r="E33" s="29">
        <f t="shared" ca="1" si="8"/>
        <v>9.8770742723195646</v>
      </c>
      <c r="F33" s="29">
        <f t="shared" ca="1" si="8"/>
        <v>11.615172104801768</v>
      </c>
      <c r="G33" s="29">
        <f t="shared" ca="1" si="8"/>
        <v>13.520677840945334</v>
      </c>
      <c r="H33" s="29">
        <f t="shared" ca="1" si="8"/>
        <v>15.192088440977681</v>
      </c>
      <c r="I33" s="29">
        <f t="shared" ca="1" si="8"/>
        <v>16.073601114469877</v>
      </c>
      <c r="J33" s="29">
        <f t="shared" ca="1" si="8"/>
        <v>15.670298809879128</v>
      </c>
      <c r="K33" s="29">
        <f t="shared" ca="1" si="8"/>
        <v>14.210359195306191</v>
      </c>
      <c r="L33" s="29">
        <f t="shared" ca="1" si="8"/>
        <v>12.352801979761598</v>
      </c>
      <c r="M33" s="29">
        <f t="shared" ca="1" si="8"/>
        <v>10.448541760606135</v>
      </c>
      <c r="N33" s="29">
        <f t="shared" ca="1" si="8"/>
        <v>8.7845776325885403</v>
      </c>
      <c r="O33" s="29">
        <f t="shared" ca="1" si="8"/>
        <v>7.9343109146877309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6.1256544502617791E-2</v>
      </c>
      <c r="I37" s="32">
        <f t="shared" ca="1" si="9"/>
        <v>0.2120418848167539</v>
      </c>
      <c r="J37" s="32">
        <f t="shared" ca="1" si="9"/>
        <v>0.43350785340314135</v>
      </c>
      <c r="K37" s="32">
        <f t="shared" ca="1" si="9"/>
        <v>0.14607329842931938</v>
      </c>
      <c r="L37" s="32">
        <f t="shared" ca="1" si="9"/>
        <v>4.712041884816754E-2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6.8062827225130861E-3</v>
      </c>
      <c r="I38" s="32">
        <f t="shared" ca="1" si="10"/>
        <v>2.356020942408376E-2</v>
      </c>
      <c r="J38" s="32">
        <f t="shared" ca="1" si="10"/>
        <v>4.8167539267015697E-2</v>
      </c>
      <c r="K38" s="32">
        <f t="shared" ca="1" si="10"/>
        <v>1.6230366492146594E-2</v>
      </c>
      <c r="L38" s="32">
        <f t="shared" ca="1" si="10"/>
        <v>5.2356020942408363E-3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5.5641361256544494E-2</v>
      </c>
      <c r="I43" s="33">
        <f t="shared" ca="1" si="11"/>
        <v>0.19260471204188478</v>
      </c>
      <c r="J43" s="33">
        <f t="shared" ca="1" si="11"/>
        <v>0.39376963350785338</v>
      </c>
      <c r="K43" s="33">
        <f t="shared" ca="1" si="11"/>
        <v>0.13268324607329843</v>
      </c>
      <c r="L43" s="33">
        <f t="shared" ca="1" si="11"/>
        <v>4.280104712041885E-2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6.8062827225130861E-3</v>
      </c>
      <c r="I44" s="33">
        <f t="shared" ca="1" si="12"/>
        <v>2.356020942408376E-2</v>
      </c>
      <c r="J44" s="33">
        <f t="shared" ca="1" si="12"/>
        <v>4.8167539267015697E-2</v>
      </c>
      <c r="K44" s="33">
        <f t="shared" ca="1" si="12"/>
        <v>1.6230366492146594E-2</v>
      </c>
      <c r="L44" s="33">
        <f t="shared" ca="1" si="12"/>
        <v>5.2356020942408363E-3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5.6151832460732982E-3</v>
      </c>
      <c r="I45" s="33">
        <f t="shared" ca="1" si="13"/>
        <v>1.9437172774869109E-2</v>
      </c>
      <c r="J45" s="33">
        <f t="shared" ca="1" si="13"/>
        <v>3.973821989528796E-2</v>
      </c>
      <c r="K45" s="33">
        <f t="shared" ca="1" si="13"/>
        <v>1.3390052356020943E-2</v>
      </c>
      <c r="L45" s="33">
        <f t="shared" ca="1" si="13"/>
        <v>4.319371727748691E-3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6.8062827225130879E-2</v>
      </c>
      <c r="I46" s="32">
        <f t="shared" ca="1" si="14"/>
        <v>0.23560209424083767</v>
      </c>
      <c r="J46" s="32">
        <f t="shared" ca="1" si="14"/>
        <v>0.48167539267015708</v>
      </c>
      <c r="K46" s="32">
        <f t="shared" ca="1" si="14"/>
        <v>0.16230366492146597</v>
      </c>
      <c r="L46" s="32">
        <f t="shared" ca="1" si="14"/>
        <v>5.2356020942408377E-2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5.5641361256544494E-2</v>
      </c>
      <c r="H49" s="32">
        <f ca="1">F44/2+G44+H44</f>
        <v>6.8062827225130861E-3</v>
      </c>
      <c r="I49" s="32">
        <f ca="1">F45/2+G45+H45</f>
        <v>5.6151832460732982E-3</v>
      </c>
      <c r="J49" s="32">
        <f ca="1">I43+J43+K43</f>
        <v>0.71905759162303651</v>
      </c>
      <c r="K49" s="32">
        <f ca="1">I44+J44+K44</f>
        <v>8.7958115183246061E-2</v>
      </c>
      <c r="L49" s="32">
        <f ca="1">I45+J45+K45</f>
        <v>7.256544502617801E-2</v>
      </c>
      <c r="M49" s="32">
        <f ca="1">L43+M43+N43/2</f>
        <v>4.280104712041885E-2</v>
      </c>
      <c r="N49" s="32">
        <f ca="1">L44+M44+N44/2</f>
        <v>5.2356020942408363E-3</v>
      </c>
      <c r="O49" s="32">
        <f ca="1">L45+M45+N45/2</f>
        <v>4.319371727748691E-3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613.55399999999997</v>
      </c>
      <c r="E56" s="17">
        <f t="shared" ca="1" si="15"/>
        <v>520.64400000000001</v>
      </c>
      <c r="F56" s="17">
        <f t="shared" ca="1" si="15"/>
        <v>445.38400000000001</v>
      </c>
      <c r="G56" s="17">
        <f t="shared" ca="1" si="15"/>
        <v>300.24700000000001</v>
      </c>
      <c r="H56" s="17">
        <f t="shared" ca="1" si="15"/>
        <v>139.738</v>
      </c>
      <c r="I56" s="17">
        <f t="shared" ca="1" si="15"/>
        <v>66.828999999999994</v>
      </c>
      <c r="J56" s="17">
        <f t="shared" ca="1" si="15"/>
        <v>26.911000000000001</v>
      </c>
      <c r="K56" s="17">
        <f t="shared" ca="1" si="15"/>
        <v>27.125</v>
      </c>
      <c r="L56" s="17">
        <f t="shared" ca="1" si="15"/>
        <v>124.161</v>
      </c>
      <c r="M56" s="17">
        <f t="shared" ca="1" si="15"/>
        <v>279.065</v>
      </c>
      <c r="N56" s="17">
        <f t="shared" ca="1" si="15"/>
        <v>448.63799999999998</v>
      </c>
      <c r="O56" s="17">
        <f t="shared" ca="1" si="15"/>
        <v>578.34400000000005</v>
      </c>
    </row>
    <row r="57" spans="1:15" x14ac:dyDescent="0.4">
      <c r="D57" s="50">
        <f t="shared" ref="D57:O57" ca="1" si="16">(D55/SUM($D55:$O55)*(1-$B$56)+$B$56*D56/SUM($D56:$O56))</f>
        <v>9.6608292444305022E-2</v>
      </c>
      <c r="E57" s="50">
        <f t="shared" ca="1" si="16"/>
        <v>9.2705210643843489E-2</v>
      </c>
      <c r="F57" s="50">
        <f t="shared" ca="1" si="16"/>
        <v>8.9543592558570265E-2</v>
      </c>
      <c r="G57" s="50">
        <f t="shared" ca="1" si="16"/>
        <v>8.3446492318837329E-2</v>
      </c>
      <c r="H57" s="50">
        <f t="shared" ca="1" si="16"/>
        <v>7.6703625493842367E-2</v>
      </c>
      <c r="I57" s="50">
        <f t="shared" ca="1" si="16"/>
        <v>7.364077121561774E-2</v>
      </c>
      <c r="J57" s="50">
        <f t="shared" ca="1" si="16"/>
        <v>7.1963844950298353E-2</v>
      </c>
      <c r="K57" s="50">
        <f t="shared" ca="1" si="16"/>
        <v>7.1972834935287042E-2</v>
      </c>
      <c r="L57" s="50">
        <f t="shared" ca="1" si="16"/>
        <v>7.6049247007072496E-2</v>
      </c>
      <c r="M57" s="50">
        <f t="shared" ca="1" si="16"/>
        <v>8.2556651842060055E-2</v>
      </c>
      <c r="N57" s="50">
        <f t="shared" ca="1" si="16"/>
        <v>8.9680290741529056E-2</v>
      </c>
      <c r="O57" s="50">
        <f t="shared" ca="1" si="16"/>
        <v>9.5129145848736732E-2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8.3845101894381653</v>
      </c>
      <c r="E59" s="29">
        <f t="shared" ca="1" si="17"/>
        <v>9.8770742723195646</v>
      </c>
      <c r="F59" s="29">
        <f t="shared" ca="1" si="17"/>
        <v>11.615172104801768</v>
      </c>
      <c r="G59" s="29">
        <f t="shared" ca="1" si="17"/>
        <v>13.520677840945334</v>
      </c>
      <c r="H59" s="29">
        <f t="shared" ca="1" si="17"/>
        <v>15.192088440977681</v>
      </c>
      <c r="I59" s="29">
        <f t="shared" ca="1" si="17"/>
        <v>16.073601114469877</v>
      </c>
      <c r="J59" s="29">
        <f t="shared" ca="1" si="17"/>
        <v>15.670298809879128</v>
      </c>
      <c r="K59" s="29">
        <f t="shared" ca="1" si="17"/>
        <v>14.210359195306191</v>
      </c>
      <c r="L59" s="29">
        <f t="shared" ca="1" si="17"/>
        <v>12.352801979761598</v>
      </c>
      <c r="M59" s="29">
        <f t="shared" ca="1" si="17"/>
        <v>10.448541760606135</v>
      </c>
      <c r="N59" s="29">
        <f t="shared" ca="1" si="17"/>
        <v>8.7845776325885403</v>
      </c>
      <c r="O59" s="29">
        <f t="shared" ca="1" si="17"/>
        <v>7.9343109146877309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6.762580471101351E-2</v>
      </c>
      <c r="E63" s="33">
        <f t="shared" ca="1" si="18"/>
        <v>6.4893647450690442E-2</v>
      </c>
      <c r="F63" s="32">
        <f t="shared" ca="1" si="18"/>
        <v>6.2680514790999176E-2</v>
      </c>
      <c r="G63" s="32">
        <f t="shared" ca="1" si="18"/>
        <v>5.8412544623186125E-2</v>
      </c>
      <c r="H63" s="32">
        <f t="shared" ca="1" si="18"/>
        <v>5.3692537845689656E-2</v>
      </c>
      <c r="I63" s="32">
        <f t="shared" ca="1" si="18"/>
        <v>5.1548539850932412E-2</v>
      </c>
      <c r="J63" s="32">
        <f t="shared" ca="1" si="18"/>
        <v>5.0374691465208843E-2</v>
      </c>
      <c r="K63" s="32">
        <f t="shared" ca="1" si="18"/>
        <v>5.0380984454700926E-2</v>
      </c>
      <c r="L63" s="32">
        <f t="shared" ca="1" si="18"/>
        <v>5.3234472904950744E-2</v>
      </c>
      <c r="M63" s="32">
        <f t="shared" ca="1" si="18"/>
        <v>5.7789656289442035E-2</v>
      </c>
      <c r="N63" s="32">
        <f t="shared" ca="1" si="18"/>
        <v>6.2776203519070331E-2</v>
      </c>
      <c r="O63" s="32">
        <f t="shared" ca="1" si="18"/>
        <v>6.6590402094115708E-2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2.8982487733291512E-2</v>
      </c>
      <c r="E64" s="32">
        <f t="shared" ca="1" si="19"/>
        <v>2.781156319315305E-2</v>
      </c>
      <c r="F64" s="32">
        <f t="shared" ca="1" si="19"/>
        <v>2.6863077767571082E-2</v>
      </c>
      <c r="G64" s="32">
        <f t="shared" ca="1" si="19"/>
        <v>2.5033947695651201E-2</v>
      </c>
      <c r="H64" s="32">
        <f t="shared" ca="1" si="19"/>
        <v>2.3011087648152715E-2</v>
      </c>
      <c r="I64" s="32">
        <f t="shared" ca="1" si="19"/>
        <v>2.2092231364685324E-2</v>
      </c>
      <c r="J64" s="32">
        <f t="shared" ca="1" si="19"/>
        <v>2.158915348508951E-2</v>
      </c>
      <c r="K64" s="32">
        <f t="shared" ca="1" si="19"/>
        <v>2.1591850480586115E-2</v>
      </c>
      <c r="L64" s="32">
        <f t="shared" ca="1" si="19"/>
        <v>2.2814774102121751E-2</v>
      </c>
      <c r="M64" s="32">
        <f t="shared" ca="1" si="19"/>
        <v>2.4766995552618021E-2</v>
      </c>
      <c r="N64" s="32">
        <f t="shared" ca="1" si="19"/>
        <v>2.6904087222458722E-2</v>
      </c>
      <c r="O64" s="32">
        <f t="shared" ca="1" si="19"/>
        <v>2.8538743754621024E-2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6.1426772612503941E-2</v>
      </c>
      <c r="E69" s="33">
        <f t="shared" ca="1" si="20"/>
        <v>5.8945063101043818E-2</v>
      </c>
      <c r="F69" s="33">
        <f t="shared" ca="1" si="20"/>
        <v>5.6934800935157584E-2</v>
      </c>
      <c r="G69" s="33">
        <f t="shared" ca="1" si="20"/>
        <v>5.3058061366060727E-2</v>
      </c>
      <c r="H69" s="33">
        <f t="shared" ca="1" si="20"/>
        <v>4.8770721876501437E-2</v>
      </c>
      <c r="I69" s="33">
        <f t="shared" ca="1" si="20"/>
        <v>4.682325703126361E-2</v>
      </c>
      <c r="J69" s="33">
        <f t="shared" ca="1" si="20"/>
        <v>4.5757011414231365E-2</v>
      </c>
      <c r="K69" s="33">
        <f t="shared" ca="1" si="20"/>
        <v>4.5762727546353341E-2</v>
      </c>
      <c r="L69" s="33">
        <f t="shared" ca="1" si="20"/>
        <v>4.8354646221996922E-2</v>
      </c>
      <c r="M69" s="33">
        <f t="shared" ca="1" si="20"/>
        <v>5.2492271129576516E-2</v>
      </c>
      <c r="N69" s="33">
        <f t="shared" ca="1" si="20"/>
        <v>5.7021718196488887E-2</v>
      </c>
      <c r="O69" s="33">
        <f t="shared" ca="1" si="20"/>
        <v>6.0486281902155103E-2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2.8982487733291512E-2</v>
      </c>
      <c r="E70" s="33">
        <f t="shared" ca="1" si="21"/>
        <v>2.781156319315305E-2</v>
      </c>
      <c r="F70" s="33">
        <f t="shared" ca="1" si="21"/>
        <v>2.6863077767571082E-2</v>
      </c>
      <c r="G70" s="33">
        <f t="shared" ca="1" si="21"/>
        <v>2.5033947695651201E-2</v>
      </c>
      <c r="H70" s="33">
        <f t="shared" ca="1" si="21"/>
        <v>2.3011087648152715E-2</v>
      </c>
      <c r="I70" s="33">
        <f t="shared" ca="1" si="21"/>
        <v>2.2092231364685324E-2</v>
      </c>
      <c r="J70" s="33">
        <f t="shared" ca="1" si="21"/>
        <v>2.158915348508951E-2</v>
      </c>
      <c r="K70" s="33">
        <f t="shared" ca="1" si="21"/>
        <v>2.1591850480586115E-2</v>
      </c>
      <c r="L70" s="33">
        <f t="shared" ca="1" si="21"/>
        <v>2.2814774102121751E-2</v>
      </c>
      <c r="M70" s="33">
        <f t="shared" ca="1" si="21"/>
        <v>2.4766995552618021E-2</v>
      </c>
      <c r="N70" s="33">
        <f t="shared" ca="1" si="21"/>
        <v>2.6904087222458722E-2</v>
      </c>
      <c r="O70" s="33">
        <f t="shared" ca="1" si="21"/>
        <v>2.8538743754621024E-2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6.1990320985095722E-3</v>
      </c>
      <c r="E71" s="33">
        <f t="shared" ca="1" si="22"/>
        <v>5.948584349646624E-3</v>
      </c>
      <c r="F71" s="33">
        <f t="shared" ca="1" si="22"/>
        <v>5.7457138558415916E-3</v>
      </c>
      <c r="G71" s="33">
        <f t="shared" ca="1" si="22"/>
        <v>5.3544832571253949E-3</v>
      </c>
      <c r="H71" s="33">
        <f t="shared" ca="1" si="22"/>
        <v>4.9218159691882188E-3</v>
      </c>
      <c r="I71" s="33">
        <f t="shared" ca="1" si="22"/>
        <v>4.725282819668805E-3</v>
      </c>
      <c r="J71" s="33">
        <f t="shared" ca="1" si="22"/>
        <v>4.6176800509774782E-3</v>
      </c>
      <c r="K71" s="33">
        <f t="shared" ca="1" si="22"/>
        <v>4.6182569083475849E-3</v>
      </c>
      <c r="L71" s="33">
        <f t="shared" ca="1" si="22"/>
        <v>4.8798266829538188E-3</v>
      </c>
      <c r="M71" s="33">
        <f t="shared" ca="1" si="22"/>
        <v>5.2973851598655209E-3</v>
      </c>
      <c r="N71" s="33">
        <f t="shared" ca="1" si="22"/>
        <v>5.754485322581447E-3</v>
      </c>
      <c r="O71" s="33">
        <f t="shared" ca="1" si="22"/>
        <v>6.1041201919606073E-3</v>
      </c>
    </row>
    <row r="72" spans="1:15" x14ac:dyDescent="0.4">
      <c r="D72" s="32">
        <f t="shared" ref="D72:O72" ca="1" si="23">SUM(D69:D71)</f>
        <v>9.6608292444305022E-2</v>
      </c>
      <c r="E72" s="32">
        <f t="shared" ca="1" si="23"/>
        <v>9.2705210643843489E-2</v>
      </c>
      <c r="F72" s="32">
        <f t="shared" ca="1" si="23"/>
        <v>8.9543592558570265E-2</v>
      </c>
      <c r="G72" s="32">
        <f t="shared" ca="1" si="23"/>
        <v>8.3446492318837329E-2</v>
      </c>
      <c r="H72" s="32">
        <f t="shared" ca="1" si="23"/>
        <v>7.6703625493842381E-2</v>
      </c>
      <c r="I72" s="32">
        <f t="shared" ca="1" si="23"/>
        <v>7.364077121561774E-2</v>
      </c>
      <c r="J72" s="32">
        <f t="shared" ca="1" si="23"/>
        <v>7.1963844950298367E-2</v>
      </c>
      <c r="K72" s="32">
        <f t="shared" ca="1" si="23"/>
        <v>7.1972834935287028E-2</v>
      </c>
      <c r="L72" s="32">
        <f t="shared" ca="1" si="23"/>
        <v>7.6049247007072496E-2</v>
      </c>
      <c r="M72" s="32">
        <f t="shared" ca="1" si="23"/>
        <v>8.2556651842060069E-2</v>
      </c>
      <c r="N72" s="32">
        <f t="shared" ca="1" si="23"/>
        <v>8.9680290741529056E-2</v>
      </c>
      <c r="O72" s="32">
        <f t="shared" ca="1" si="23"/>
        <v>9.5129145848736732E-2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0.23783637718152606</v>
      </c>
      <c r="E75" s="32">
        <f ca="1">N70/2+O70+D70+E70+F70/2</f>
        <v>0.11221637717608048</v>
      </c>
      <c r="F75" s="32">
        <f ca="1">N71/2+O71+D71+E71+F71/2</f>
        <v>2.4001836229328322E-2</v>
      </c>
      <c r="G75" s="32">
        <f ca="1">F69/2+G69+H69</f>
        <v>0.13029618371014096</v>
      </c>
      <c r="H75" s="32">
        <f ca="1">F70/2+G70+H70</f>
        <v>6.1476574227589453E-2</v>
      </c>
      <c r="I75" s="32">
        <f ca="1">F71/2+G71+H71</f>
        <v>1.3149156154234409E-2</v>
      </c>
      <c r="J75" s="32">
        <f ca="1">I69+J69+K69</f>
        <v>0.13834299599184829</v>
      </c>
      <c r="K75" s="32">
        <f ca="1">I70+J70+K70</f>
        <v>6.5273235330360946E-2</v>
      </c>
      <c r="L75" s="32">
        <f ca="1">I71+J71+K71</f>
        <v>1.396121977899387E-2</v>
      </c>
      <c r="M75" s="32">
        <f ca="1">L69+M69+N69/2</f>
        <v>0.12935777644981789</v>
      </c>
      <c r="N75" s="32">
        <f ca="1">L70+M70+N70/2</f>
        <v>6.1033813265969135E-2</v>
      </c>
      <c r="O75" s="32">
        <f ca="1">L71+M71+N71/2</f>
        <v>1.3054454504110065E-2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8.3845101894381653</v>
      </c>
      <c r="E84" s="29">
        <f t="shared" ca="1" si="26"/>
        <v>9.8770742723195646</v>
      </c>
      <c r="F84" s="29">
        <f t="shared" ca="1" si="26"/>
        <v>11.615172104801768</v>
      </c>
      <c r="G84" s="29">
        <f t="shared" ca="1" si="26"/>
        <v>13.520677840945334</v>
      </c>
      <c r="H84" s="29">
        <f t="shared" ca="1" si="26"/>
        <v>15.192088440977681</v>
      </c>
      <c r="I84" s="29">
        <f t="shared" ca="1" si="26"/>
        <v>16.073601114469877</v>
      </c>
      <c r="J84" s="29">
        <f t="shared" ca="1" si="26"/>
        <v>15.670298809879128</v>
      </c>
      <c r="K84" s="29">
        <f t="shared" ca="1" si="26"/>
        <v>14.210359195306191</v>
      </c>
      <c r="L84" s="29">
        <f t="shared" ca="1" si="26"/>
        <v>12.352801979761598</v>
      </c>
      <c r="M84" s="29">
        <f t="shared" ca="1" si="26"/>
        <v>10.448541760606135</v>
      </c>
      <c r="N84" s="29">
        <f t="shared" ca="1" si="26"/>
        <v>8.7845776325885403</v>
      </c>
      <c r="O84" s="29">
        <f t="shared" ca="1" si="26"/>
        <v>7.9343109146877309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15.615489810561835</v>
      </c>
      <c r="E106" s="29">
        <f t="shared" ca="1" si="33"/>
        <v>14.122925727680435</v>
      </c>
      <c r="F106" s="29">
        <f t="shared" ca="1" si="33"/>
        <v>12.384827895198232</v>
      </c>
      <c r="G106" s="29">
        <f t="shared" ca="1" si="33"/>
        <v>10.479322159054666</v>
      </c>
      <c r="H106" s="29">
        <f t="shared" ca="1" si="33"/>
        <v>8.8079115590223189</v>
      </c>
      <c r="I106" s="29">
        <f t="shared" ca="1" si="33"/>
        <v>7.9263988855301228</v>
      </c>
      <c r="J106" s="29">
        <f t="shared" ca="1" si="33"/>
        <v>8.329701190120872</v>
      </c>
      <c r="K106" s="29">
        <f t="shared" ca="1" si="33"/>
        <v>9.7896408046938088</v>
      </c>
      <c r="L106" s="29">
        <f t="shared" ca="1" si="33"/>
        <v>11.647198020238402</v>
      </c>
      <c r="M106" s="29">
        <f t="shared" ca="1" si="33"/>
        <v>13.551458239393865</v>
      </c>
      <c r="N106" s="29">
        <f t="shared" ca="1" si="33"/>
        <v>15.21542236741146</v>
      </c>
      <c r="O106" s="29">
        <f t="shared" ca="1" si="33"/>
        <v>16.065689085312268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0.10848912959342474</v>
      </c>
      <c r="E107" s="29">
        <f t="shared" ca="1" si="34"/>
        <v>9.8119491485455249E-2</v>
      </c>
      <c r="F107" s="29">
        <f t="shared" ca="1" si="34"/>
        <v>8.6043999568021251E-2</v>
      </c>
      <c r="G107" s="29">
        <f t="shared" ca="1" si="34"/>
        <v>7.2805435728053189E-2</v>
      </c>
      <c r="H107" s="29">
        <f t="shared" ca="1" si="34"/>
        <v>6.1193255553718399E-2</v>
      </c>
      <c r="I107" s="29">
        <f t="shared" ca="1" si="34"/>
        <v>5.5068917231134572E-2</v>
      </c>
      <c r="J107" s="29">
        <f t="shared" ca="1" si="34"/>
        <v>5.7870873270866277E-2</v>
      </c>
      <c r="K107" s="29">
        <f t="shared" ca="1" si="34"/>
        <v>6.8013851811113496E-2</v>
      </c>
      <c r="L107" s="29">
        <f t="shared" ca="1" si="34"/>
        <v>8.0919291725531903E-2</v>
      </c>
      <c r="M107" s="29">
        <f t="shared" ca="1" si="34"/>
        <v>9.4149202295216908E-2</v>
      </c>
      <c r="N107" s="29">
        <f t="shared" ca="1" si="34"/>
        <v>0.10570964786005671</v>
      </c>
      <c r="O107" s="29">
        <f t="shared" ca="1" si="34"/>
        <v>0.11161690387740721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8.3845101894381653</v>
      </c>
      <c r="E109" s="29">
        <f t="shared" ca="1" si="35"/>
        <v>9.8770742723195646</v>
      </c>
      <c r="F109" s="29">
        <f t="shared" ca="1" si="35"/>
        <v>11.615172104801768</v>
      </c>
      <c r="G109" s="29">
        <f t="shared" ca="1" si="35"/>
        <v>13.520677840945334</v>
      </c>
      <c r="H109" s="29">
        <f t="shared" ca="1" si="35"/>
        <v>15.192088440977681</v>
      </c>
      <c r="I109" s="29">
        <f t="shared" ca="1" si="35"/>
        <v>16.073601114469877</v>
      </c>
      <c r="J109" s="29">
        <f t="shared" ca="1" si="35"/>
        <v>15.670298809879128</v>
      </c>
      <c r="K109" s="29">
        <f t="shared" ca="1" si="35"/>
        <v>14.210359195306191</v>
      </c>
      <c r="L109" s="29">
        <f t="shared" ca="1" si="35"/>
        <v>12.352801979761598</v>
      </c>
      <c r="M109" s="29">
        <f t="shared" ca="1" si="35"/>
        <v>10.448541760606135</v>
      </c>
      <c r="N109" s="29">
        <f t="shared" ca="1" si="35"/>
        <v>8.7845776325885403</v>
      </c>
      <c r="O109" s="29">
        <f t="shared" ca="1" si="35"/>
        <v>7.9343109146877309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2.1697825918684951E-2</v>
      </c>
      <c r="E113" s="33">
        <f t="shared" ca="1" si="36"/>
        <v>1.962389829709105E-2</v>
      </c>
      <c r="F113" s="32">
        <f t="shared" ca="1" si="36"/>
        <v>1.7208799913604252E-2</v>
      </c>
      <c r="G113" s="32">
        <f t="shared" ca="1" si="36"/>
        <v>1.4561087145610638E-2</v>
      </c>
      <c r="H113" s="32">
        <f t="shared" ca="1" si="36"/>
        <v>1.2238651110743681E-2</v>
      </c>
      <c r="I113" s="32">
        <f t="shared" ca="1" si="36"/>
        <v>1.1013783446226916E-2</v>
      </c>
      <c r="J113" s="32">
        <f t="shared" ca="1" si="36"/>
        <v>1.1574174654173257E-2</v>
      </c>
      <c r="K113" s="32">
        <f t="shared" ca="1" si="36"/>
        <v>1.36027703622227E-2</v>
      </c>
      <c r="L113" s="32">
        <f t="shared" ca="1" si="36"/>
        <v>1.618385834510638E-2</v>
      </c>
      <c r="M113" s="32">
        <f t="shared" ca="1" si="36"/>
        <v>1.8829840459043384E-2</v>
      </c>
      <c r="N113" s="32">
        <f t="shared" ca="1" si="36"/>
        <v>2.1141929572011345E-2</v>
      </c>
      <c r="O113" s="32">
        <f t="shared" ca="1" si="36"/>
        <v>2.2323380775481443E-2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8.6791303674739806E-2</v>
      </c>
      <c r="E114" s="32">
        <f t="shared" ca="1" si="37"/>
        <v>7.8495593188364202E-2</v>
      </c>
      <c r="F114" s="32">
        <f t="shared" ca="1" si="37"/>
        <v>6.8835199654417006E-2</v>
      </c>
      <c r="G114" s="32">
        <f t="shared" ca="1" si="37"/>
        <v>5.8244348582442554E-2</v>
      </c>
      <c r="H114" s="32">
        <f t="shared" ca="1" si="37"/>
        <v>4.8954604442974725E-2</v>
      </c>
      <c r="I114" s="32">
        <f t="shared" ca="1" si="37"/>
        <v>4.4055133784907663E-2</v>
      </c>
      <c r="J114" s="32">
        <f t="shared" ca="1" si="37"/>
        <v>4.6296698616693027E-2</v>
      </c>
      <c r="K114" s="32">
        <f t="shared" ca="1" si="37"/>
        <v>5.44110814488908E-2</v>
      </c>
      <c r="L114" s="32">
        <f t="shared" ca="1" si="37"/>
        <v>6.4735433380425519E-2</v>
      </c>
      <c r="M114" s="32">
        <f t="shared" ca="1" si="37"/>
        <v>7.5319361836173535E-2</v>
      </c>
      <c r="N114" s="32">
        <f t="shared" ca="1" si="37"/>
        <v>8.4567718288045379E-2</v>
      </c>
      <c r="O114" s="32">
        <f t="shared" ca="1" si="37"/>
        <v>8.9293523101925773E-2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1.9708858542805498E-2</v>
      </c>
      <c r="E119" s="33">
        <f t="shared" ca="1" si="38"/>
        <v>1.7825040953191037E-2</v>
      </c>
      <c r="F119" s="33">
        <f t="shared" ca="1" si="38"/>
        <v>1.5631326588190528E-2</v>
      </c>
      <c r="G119" s="33">
        <f t="shared" ca="1" si="38"/>
        <v>1.3226320823929664E-2</v>
      </c>
      <c r="H119" s="33">
        <f t="shared" ca="1" si="38"/>
        <v>1.111677475892551E-2</v>
      </c>
      <c r="I119" s="33">
        <f t="shared" ca="1" si="38"/>
        <v>1.0004186630322782E-2</v>
      </c>
      <c r="J119" s="33">
        <f t="shared" ca="1" si="38"/>
        <v>1.0513208644207375E-2</v>
      </c>
      <c r="K119" s="33">
        <f t="shared" ca="1" si="38"/>
        <v>1.235584974568562E-2</v>
      </c>
      <c r="L119" s="33">
        <f t="shared" ca="1" si="38"/>
        <v>1.4700337996804962E-2</v>
      </c>
      <c r="M119" s="33">
        <f t="shared" ca="1" si="38"/>
        <v>1.7103771750297741E-2</v>
      </c>
      <c r="N119" s="33">
        <f t="shared" ca="1" si="38"/>
        <v>1.9203919361243639E-2</v>
      </c>
      <c r="O119" s="33">
        <f t="shared" ca="1" si="38"/>
        <v>2.027707087106231E-2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8.6791303674739806E-2</v>
      </c>
      <c r="E120" s="33">
        <f t="shared" ca="1" si="39"/>
        <v>7.8495593188364202E-2</v>
      </c>
      <c r="F120" s="33">
        <f t="shared" ca="1" si="39"/>
        <v>6.8835199654417006E-2</v>
      </c>
      <c r="G120" s="33">
        <f t="shared" ca="1" si="39"/>
        <v>5.8244348582442554E-2</v>
      </c>
      <c r="H120" s="33">
        <f t="shared" ca="1" si="39"/>
        <v>4.8954604442974725E-2</v>
      </c>
      <c r="I120" s="33">
        <f t="shared" ca="1" si="39"/>
        <v>4.4055133784907663E-2</v>
      </c>
      <c r="J120" s="33">
        <f t="shared" ca="1" si="39"/>
        <v>4.6296698616693027E-2</v>
      </c>
      <c r="K120" s="33">
        <f t="shared" ca="1" si="39"/>
        <v>5.44110814488908E-2</v>
      </c>
      <c r="L120" s="33">
        <f t="shared" ca="1" si="39"/>
        <v>6.4735433380425519E-2</v>
      </c>
      <c r="M120" s="33">
        <f t="shared" ca="1" si="39"/>
        <v>7.5319361836173535E-2</v>
      </c>
      <c r="N120" s="33">
        <f t="shared" ca="1" si="39"/>
        <v>8.4567718288045379E-2</v>
      </c>
      <c r="O120" s="33">
        <f t="shared" ca="1" si="39"/>
        <v>8.9293523101925773E-2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1.9889673758794542E-3</v>
      </c>
      <c r="E121" s="33">
        <f t="shared" ca="1" si="40"/>
        <v>1.7988573439000131E-3</v>
      </c>
      <c r="F121" s="33">
        <f t="shared" ca="1" si="40"/>
        <v>1.5774733254137233E-3</v>
      </c>
      <c r="G121" s="33">
        <f t="shared" ca="1" si="40"/>
        <v>1.3347663216809753E-3</v>
      </c>
      <c r="H121" s="33">
        <f t="shared" ca="1" si="40"/>
        <v>1.1218763518181709E-3</v>
      </c>
      <c r="I121" s="33">
        <f t="shared" ca="1" si="40"/>
        <v>1.0095968159041339E-3</v>
      </c>
      <c r="J121" s="33">
        <f t="shared" ca="1" si="40"/>
        <v>1.0609660099658818E-3</v>
      </c>
      <c r="K121" s="33">
        <f t="shared" ca="1" si="40"/>
        <v>1.2469206165370808E-3</v>
      </c>
      <c r="L121" s="33">
        <f t="shared" ca="1" si="40"/>
        <v>1.4835203483014182E-3</v>
      </c>
      <c r="M121" s="33">
        <f t="shared" ca="1" si="40"/>
        <v>1.7260687087456436E-3</v>
      </c>
      <c r="N121" s="33">
        <f t="shared" ca="1" si="40"/>
        <v>1.9380102107677069E-3</v>
      </c>
      <c r="O121" s="33">
        <f t="shared" ca="1" si="40"/>
        <v>2.0463099044191325E-3</v>
      </c>
    </row>
    <row r="122" spans="1:15" x14ac:dyDescent="0.4">
      <c r="D122" s="32">
        <f t="shared" ref="D122:O122" ca="1" si="41">SUM(D119:D121)</f>
        <v>0.10848912959342476</v>
      </c>
      <c r="E122" s="32">
        <f t="shared" ca="1" si="41"/>
        <v>9.8119491485455249E-2</v>
      </c>
      <c r="F122" s="32">
        <f t="shared" ca="1" si="41"/>
        <v>8.6043999568021251E-2</v>
      </c>
      <c r="G122" s="32">
        <f t="shared" ca="1" si="41"/>
        <v>7.2805435728053189E-2</v>
      </c>
      <c r="H122" s="32">
        <f t="shared" ca="1" si="41"/>
        <v>6.1193255553718406E-2</v>
      </c>
      <c r="I122" s="32">
        <f t="shared" ca="1" si="41"/>
        <v>5.5068917231134579E-2</v>
      </c>
      <c r="J122" s="32">
        <f t="shared" ca="1" si="41"/>
        <v>5.7870873270866284E-2</v>
      </c>
      <c r="K122" s="32">
        <f t="shared" ca="1" si="41"/>
        <v>6.8013851811113496E-2</v>
      </c>
      <c r="L122" s="32">
        <f t="shared" ca="1" si="41"/>
        <v>8.0919291725531903E-2</v>
      </c>
      <c r="M122" s="32">
        <f t="shared" ca="1" si="41"/>
        <v>9.4149202295216922E-2</v>
      </c>
      <c r="N122" s="32">
        <f t="shared" ca="1" si="41"/>
        <v>0.10570964786005672</v>
      </c>
      <c r="O122" s="32">
        <f t="shared" ca="1" si="41"/>
        <v>0.11161690387740722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7.5228593341775923E-2</v>
      </c>
      <c r="E125" s="32">
        <f ca="1">N120/2+O120+D120+E120+F120/2</f>
        <v>0.33128187893626093</v>
      </c>
      <c r="F125" s="32">
        <f ca="1">N121/2+O121+D121+E121+F121/2</f>
        <v>7.5918763922893148E-3</v>
      </c>
      <c r="G125" s="32">
        <f ca="1">F119/2+G119+H119</f>
        <v>3.2158758876950438E-2</v>
      </c>
      <c r="H125" s="32">
        <f ca="1">F120/2+G120+H120</f>
        <v>0.14161655285262578</v>
      </c>
      <c r="I125" s="32">
        <f ca="1">F121/2+G121+H121</f>
        <v>3.245379336206008E-3</v>
      </c>
      <c r="J125" s="32">
        <f ca="1">I119+J119+K119</f>
        <v>3.2873245020215776E-2</v>
      </c>
      <c r="K125" s="32">
        <f ca="1">I120+J120+K120</f>
        <v>0.1447629138504915</v>
      </c>
      <c r="L125" s="32">
        <f ca="1">I121+J121+K121</f>
        <v>3.3174834424070966E-3</v>
      </c>
      <c r="M125" s="32">
        <f ca="1">L119+M119+N119/2</f>
        <v>4.1406069427724526E-2</v>
      </c>
      <c r="N125" s="32">
        <f ca="1">L120+M120+N120/2</f>
        <v>0.18233865436062174</v>
      </c>
      <c r="O125" s="32">
        <f ca="1">L121+M121+N121/2</f>
        <v>4.1785941624309158E-3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4.333333333333333</v>
      </c>
      <c r="I132" s="29">
        <f t="shared" ca="1" si="43"/>
        <v>15</v>
      </c>
      <c r="J132" s="29">
        <f t="shared" ca="1" si="43"/>
        <v>30.666666666666668</v>
      </c>
      <c r="K132" s="29">
        <f t="shared" ca="1" si="43"/>
        <v>10.333333333333334</v>
      </c>
      <c r="L132" s="29">
        <f t="shared" ca="1" si="43"/>
        <v>3.3333333333333335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8.2569808027923214E-2</v>
      </c>
      <c r="I133" s="50">
        <f t="shared" ca="1" si="44"/>
        <v>9.0946771378708546E-2</v>
      </c>
      <c r="J133" s="50">
        <f t="shared" ca="1" si="44"/>
        <v>0.10325043630017451</v>
      </c>
      <c r="K133" s="50">
        <f t="shared" ca="1" si="44"/>
        <v>8.7281849912739962E-2</v>
      </c>
      <c r="L133" s="50">
        <f t="shared" ca="1" si="44"/>
        <v>8.1784467713787085E-2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8.3845101894381653</v>
      </c>
      <c r="E135" s="29">
        <f t="shared" ca="1" si="45"/>
        <v>9.8770742723195646</v>
      </c>
      <c r="F135" s="29">
        <f t="shared" ca="1" si="45"/>
        <v>11.615172104801768</v>
      </c>
      <c r="G135" s="29">
        <f t="shared" ca="1" si="45"/>
        <v>13.520677840945334</v>
      </c>
      <c r="H135" s="29">
        <f t="shared" ca="1" si="45"/>
        <v>15.192088440977681</v>
      </c>
      <c r="I135" s="29">
        <f t="shared" ca="1" si="45"/>
        <v>16.073601114469877</v>
      </c>
      <c r="J135" s="29">
        <f t="shared" ca="1" si="45"/>
        <v>15.670298809879128</v>
      </c>
      <c r="K135" s="29">
        <f t="shared" ca="1" si="45"/>
        <v>14.210359195306191</v>
      </c>
      <c r="L135" s="29">
        <f t="shared" ca="1" si="45"/>
        <v>12.352801979761598</v>
      </c>
      <c r="M135" s="29">
        <f t="shared" ca="1" si="45"/>
        <v>10.448541760606135</v>
      </c>
      <c r="N135" s="29">
        <f t="shared" ca="1" si="45"/>
        <v>8.7845776325885403</v>
      </c>
      <c r="O135" s="29">
        <f t="shared" ca="1" si="45"/>
        <v>7.9343109146877309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5.7798865619546246E-2</v>
      </c>
      <c r="I139" s="32">
        <f t="shared" ca="1" si="46"/>
        <v>6.3662739965095985E-2</v>
      </c>
      <c r="J139" s="32">
        <f t="shared" ca="1" si="46"/>
        <v>7.2275305410122156E-2</v>
      </c>
      <c r="K139" s="32">
        <f t="shared" ca="1" si="46"/>
        <v>6.1097294938917968E-2</v>
      </c>
      <c r="L139" s="32">
        <f t="shared" ca="1" si="46"/>
        <v>5.7249127399650955E-2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2.4770942408376968E-2</v>
      </c>
      <c r="I140" s="32">
        <f t="shared" ca="1" si="47"/>
        <v>2.7284031413612568E-2</v>
      </c>
      <c r="J140" s="32">
        <f t="shared" ca="1" si="47"/>
        <v>3.0975130890052358E-2</v>
      </c>
      <c r="K140" s="32">
        <f t="shared" ca="1" si="47"/>
        <v>2.6184554973821994E-2</v>
      </c>
      <c r="L140" s="32">
        <f t="shared" ca="1" si="47"/>
        <v>2.453534031413613E-2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5.2500636271087836E-2</v>
      </c>
      <c r="I145" s="33">
        <f t="shared" ca="1" si="48"/>
        <v>5.7826988801628856E-2</v>
      </c>
      <c r="J145" s="33">
        <f t="shared" ca="1" si="48"/>
        <v>6.5650069080860962E-2</v>
      </c>
      <c r="K145" s="33">
        <f t="shared" ca="1" si="48"/>
        <v>5.5496709569517154E-2</v>
      </c>
      <c r="L145" s="33">
        <f t="shared" ca="1" si="48"/>
        <v>5.2001290721349618E-2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2.4770942408376968E-2</v>
      </c>
      <c r="I146" s="33">
        <f t="shared" ca="1" si="49"/>
        <v>2.7284031413612568E-2</v>
      </c>
      <c r="J146" s="33">
        <f t="shared" ca="1" si="49"/>
        <v>3.0975130890052358E-2</v>
      </c>
      <c r="K146" s="33">
        <f t="shared" ca="1" si="49"/>
        <v>2.6184554973821994E-2</v>
      </c>
      <c r="L146" s="33">
        <f t="shared" ca="1" si="49"/>
        <v>2.453534031413613E-2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5.298229348458406E-3</v>
      </c>
      <c r="I147" s="33">
        <f t="shared" ca="1" si="50"/>
        <v>5.8357511634671323E-3</v>
      </c>
      <c r="J147" s="33">
        <f t="shared" ca="1" si="50"/>
        <v>6.6252363292611978E-3</v>
      </c>
      <c r="K147" s="33">
        <f t="shared" ca="1" si="50"/>
        <v>5.6005853694008146E-3</v>
      </c>
      <c r="L147" s="33">
        <f t="shared" ca="1" si="50"/>
        <v>5.2478366783013375E-3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8.25698080279232E-2</v>
      </c>
      <c r="I148" s="32">
        <f t="shared" ca="1" si="51"/>
        <v>9.0946771378708546E-2</v>
      </c>
      <c r="J148" s="32">
        <f t="shared" ca="1" si="51"/>
        <v>0.10325043630017451</v>
      </c>
      <c r="K148" s="32">
        <f t="shared" ca="1" si="51"/>
        <v>8.7281849912739976E-2</v>
      </c>
      <c r="L148" s="32">
        <f t="shared" ca="1" si="51"/>
        <v>8.1784467713787085E-2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0.12800584460442116</v>
      </c>
      <c r="H151" s="32">
        <f ca="1">F146/2+G146+H146</f>
        <v>6.0395942408376972E-2</v>
      </c>
      <c r="I151" s="32">
        <f ca="1">F147/2+G147+H147</f>
        <v>1.2918021015125071E-2</v>
      </c>
      <c r="J151" s="32">
        <f ca="1">I145+J145+K145</f>
        <v>0.17897376745200697</v>
      </c>
      <c r="K151" s="32">
        <f ca="1">I146+J146+K146</f>
        <v>8.4443717277486924E-2</v>
      </c>
      <c r="L151" s="32">
        <f ca="1">I147+J147+K147</f>
        <v>1.8061572862129144E-2</v>
      </c>
      <c r="M151" s="32">
        <f ca="1">L145+M145+N145/2</f>
        <v>0.12750649905468295</v>
      </c>
      <c r="N151" s="32">
        <f ca="1">L146+M146+N146/2</f>
        <v>6.0160340314136133E-2</v>
      </c>
      <c r="O151" s="32">
        <f ca="1">L147+M147+N147/2</f>
        <v>1.2867628344968005E-2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8.3845101894381653</v>
      </c>
      <c r="E160" s="29">
        <f t="shared" ca="1" si="54"/>
        <v>9.8770742723195646</v>
      </c>
      <c r="F160" s="29">
        <f t="shared" ca="1" si="54"/>
        <v>11.615172104801768</v>
      </c>
      <c r="G160" s="29">
        <f t="shared" ca="1" si="54"/>
        <v>13.520677840945334</v>
      </c>
      <c r="H160" s="29">
        <f t="shared" ca="1" si="54"/>
        <v>15.192088440977681</v>
      </c>
      <c r="I160" s="29">
        <f t="shared" ca="1" si="54"/>
        <v>16.073601114469877</v>
      </c>
      <c r="J160" s="29">
        <f t="shared" ca="1" si="54"/>
        <v>15.670298809879128</v>
      </c>
      <c r="K160" s="29">
        <f t="shared" ca="1" si="54"/>
        <v>14.210359195306191</v>
      </c>
      <c r="L160" s="29">
        <f t="shared" ca="1" si="54"/>
        <v>12.352801979761598</v>
      </c>
      <c r="M160" s="29">
        <f t="shared" ca="1" si="54"/>
        <v>10.448541760606135</v>
      </c>
      <c r="N160" s="29">
        <f t="shared" ca="1" si="54"/>
        <v>8.7845776325885403</v>
      </c>
      <c r="O160" s="29">
        <f t="shared" ca="1" si="54"/>
        <v>7.9343109146877309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613.55399999999997</v>
      </c>
      <c r="E182" s="29">
        <f t="shared" ca="1" si="61"/>
        <v>520.64400000000001</v>
      </c>
      <c r="F182" s="29">
        <f t="shared" ca="1" si="61"/>
        <v>445.38400000000001</v>
      </c>
      <c r="G182" s="29">
        <f t="shared" ca="1" si="61"/>
        <v>300.24700000000001</v>
      </c>
      <c r="H182" s="29">
        <f t="shared" ca="1" si="61"/>
        <v>139.738</v>
      </c>
      <c r="I182" s="29">
        <f t="shared" ca="1" si="61"/>
        <v>66.828999999999994</v>
      </c>
      <c r="J182" s="29">
        <f t="shared" ca="1" si="61"/>
        <v>26.911000000000001</v>
      </c>
      <c r="K182" s="29">
        <f t="shared" ca="1" si="61"/>
        <v>27.125</v>
      </c>
      <c r="L182" s="29">
        <f t="shared" ca="1" si="61"/>
        <v>124.161</v>
      </c>
      <c r="M182" s="29">
        <f t="shared" ca="1" si="61"/>
        <v>279.065</v>
      </c>
      <c r="N182" s="29">
        <f t="shared" ca="1" si="61"/>
        <v>448.63799999999998</v>
      </c>
      <c r="O182" s="29">
        <f t="shared" ca="1" si="61"/>
        <v>578.34400000000005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0.17183306073981133</v>
      </c>
      <c r="E183" s="29">
        <f t="shared" ca="1" si="62"/>
        <v>0.14581251540340107</v>
      </c>
      <c r="F183" s="29">
        <f t="shared" ca="1" si="62"/>
        <v>0.12473506150157954</v>
      </c>
      <c r="G183" s="29">
        <f t="shared" ca="1" si="62"/>
        <v>8.4087726570026652E-2</v>
      </c>
      <c r="H183" s="29">
        <f t="shared" ca="1" si="62"/>
        <v>3.9135281070060264E-2</v>
      </c>
      <c r="I183" s="29">
        <f t="shared" ca="1" si="62"/>
        <v>1.8716252548562719E-2</v>
      </c>
      <c r="J183" s="29">
        <f t="shared" ca="1" si="62"/>
        <v>7.5367441131001722E-3</v>
      </c>
      <c r="K183" s="29">
        <f t="shared" ca="1" si="62"/>
        <v>7.5966773463580755E-3</v>
      </c>
      <c r="L183" s="29">
        <f t="shared" ca="1" si="62"/>
        <v>3.4772757824927739E-2</v>
      </c>
      <c r="M183" s="29">
        <f t="shared" ca="1" si="62"/>
        <v>7.8155456724844835E-2</v>
      </c>
      <c r="N183" s="29">
        <f t="shared" ca="1" si="62"/>
        <v>0.12564638272130485</v>
      </c>
      <c r="O183" s="29">
        <f t="shared" ca="1" si="62"/>
        <v>0.16197208343602268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8.3845101894381653</v>
      </c>
      <c r="E185" s="29">
        <f t="shared" ca="1" si="63"/>
        <v>9.8770742723195646</v>
      </c>
      <c r="F185" s="29">
        <f t="shared" ca="1" si="63"/>
        <v>11.615172104801768</v>
      </c>
      <c r="G185" s="29">
        <f t="shared" ca="1" si="63"/>
        <v>13.520677840945334</v>
      </c>
      <c r="H185" s="29">
        <f t="shared" ca="1" si="63"/>
        <v>15.192088440977681</v>
      </c>
      <c r="I185" s="29">
        <f t="shared" ca="1" si="63"/>
        <v>16.073601114469877</v>
      </c>
      <c r="J185" s="29">
        <f t="shared" ca="1" si="63"/>
        <v>15.670298809879128</v>
      </c>
      <c r="K185" s="29">
        <f t="shared" ca="1" si="63"/>
        <v>14.210359195306191</v>
      </c>
      <c r="L185" s="29">
        <f t="shared" ca="1" si="63"/>
        <v>12.352801979761598</v>
      </c>
      <c r="M185" s="29">
        <f t="shared" ca="1" si="63"/>
        <v>10.448541760606135</v>
      </c>
      <c r="N185" s="29">
        <f t="shared" ca="1" si="63"/>
        <v>8.7845776325885403</v>
      </c>
      <c r="O185" s="29">
        <f t="shared" ca="1" si="63"/>
        <v>7.9343109146877309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0.13746644859184906</v>
      </c>
      <c r="E189" s="33">
        <f t="shared" ca="1" si="64"/>
        <v>0.11665001232272086</v>
      </c>
      <c r="F189" s="32">
        <f t="shared" ca="1" si="64"/>
        <v>9.9788049201263634E-2</v>
      </c>
      <c r="G189" s="32">
        <f t="shared" ca="1" si="64"/>
        <v>6.7270181256021327E-2</v>
      </c>
      <c r="H189" s="32">
        <f t="shared" ca="1" si="64"/>
        <v>3.1308224856048214E-2</v>
      </c>
      <c r="I189" s="32">
        <f t="shared" ca="1" si="64"/>
        <v>1.4973002038850176E-2</v>
      </c>
      <c r="J189" s="32">
        <f t="shared" ca="1" si="64"/>
        <v>6.0293952904801381E-3</v>
      </c>
      <c r="K189" s="32">
        <f t="shared" ca="1" si="64"/>
        <v>6.0773418770864607E-3</v>
      </c>
      <c r="L189" s="32">
        <f t="shared" ca="1" si="64"/>
        <v>2.7818206259942191E-2</v>
      </c>
      <c r="M189" s="32">
        <f t="shared" ca="1" si="64"/>
        <v>6.2524365379875865E-2</v>
      </c>
      <c r="N189" s="32">
        <f t="shared" ca="1" si="64"/>
        <v>0.10051710617704389</v>
      </c>
      <c r="O189" s="32">
        <f t="shared" ca="1" si="64"/>
        <v>0.12957766674881815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3.4366612147962258E-2</v>
      </c>
      <c r="E190" s="32">
        <f t="shared" ca="1" si="65"/>
        <v>2.9162503080680208E-2</v>
      </c>
      <c r="F190" s="32">
        <f t="shared" ca="1" si="65"/>
        <v>2.4947012300315902E-2</v>
      </c>
      <c r="G190" s="32">
        <f t="shared" ca="1" si="65"/>
        <v>1.6817545314005328E-2</v>
      </c>
      <c r="H190" s="32">
        <f t="shared" ca="1" si="65"/>
        <v>7.8270562140120518E-3</v>
      </c>
      <c r="I190" s="32">
        <f t="shared" ca="1" si="65"/>
        <v>3.7432505097125431E-3</v>
      </c>
      <c r="J190" s="32">
        <f t="shared" ca="1" si="65"/>
        <v>1.5073488226200341E-3</v>
      </c>
      <c r="K190" s="32">
        <f t="shared" ca="1" si="65"/>
        <v>1.5193354692716148E-3</v>
      </c>
      <c r="L190" s="32">
        <f t="shared" ca="1" si="65"/>
        <v>6.954551564985546E-3</v>
      </c>
      <c r="M190" s="32">
        <f t="shared" ca="1" si="65"/>
        <v>1.5631091344968963E-2</v>
      </c>
      <c r="N190" s="32">
        <f t="shared" ca="1" si="65"/>
        <v>2.5129276544260965E-2</v>
      </c>
      <c r="O190" s="32">
        <f t="shared" ca="1" si="65"/>
        <v>3.2394416687204532E-2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0.12486535747092956</v>
      </c>
      <c r="E195" s="33">
        <f t="shared" ca="1" si="66"/>
        <v>0.10595709452647145</v>
      </c>
      <c r="F195" s="33">
        <f t="shared" ca="1" si="66"/>
        <v>9.064081135781446E-2</v>
      </c>
      <c r="G195" s="33">
        <f t="shared" ca="1" si="66"/>
        <v>6.1103747974219372E-2</v>
      </c>
      <c r="H195" s="33">
        <f t="shared" ca="1" si="66"/>
        <v>2.8438304244243793E-2</v>
      </c>
      <c r="I195" s="33">
        <f t="shared" ca="1" si="66"/>
        <v>1.3600476851955576E-2</v>
      </c>
      <c r="J195" s="33">
        <f t="shared" ca="1" si="66"/>
        <v>5.4767007221861253E-3</v>
      </c>
      <c r="K195" s="33">
        <f t="shared" ca="1" si="66"/>
        <v>5.520252205020202E-3</v>
      </c>
      <c r="L195" s="33">
        <f t="shared" ca="1" si="66"/>
        <v>2.5268204019447491E-2</v>
      </c>
      <c r="M195" s="33">
        <f t="shared" ca="1" si="66"/>
        <v>5.6792965220053913E-2</v>
      </c>
      <c r="N195" s="33">
        <f t="shared" ca="1" si="66"/>
        <v>9.130303811081486E-2</v>
      </c>
      <c r="O195" s="33">
        <f t="shared" ca="1" si="66"/>
        <v>0.11769971396350982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3.4366612147962258E-2</v>
      </c>
      <c r="E196" s="33">
        <f t="shared" ca="1" si="67"/>
        <v>2.9162503080680208E-2</v>
      </c>
      <c r="F196" s="33">
        <f t="shared" ca="1" si="67"/>
        <v>2.4947012300315902E-2</v>
      </c>
      <c r="G196" s="33">
        <f t="shared" ca="1" si="67"/>
        <v>1.6817545314005328E-2</v>
      </c>
      <c r="H196" s="33">
        <f t="shared" ca="1" si="67"/>
        <v>7.8270562140120518E-3</v>
      </c>
      <c r="I196" s="33">
        <f t="shared" ca="1" si="67"/>
        <v>3.7432505097125431E-3</v>
      </c>
      <c r="J196" s="33">
        <f t="shared" ca="1" si="67"/>
        <v>1.5073488226200341E-3</v>
      </c>
      <c r="K196" s="33">
        <f t="shared" ca="1" si="67"/>
        <v>1.5193354692716148E-3</v>
      </c>
      <c r="L196" s="33">
        <f t="shared" ca="1" si="67"/>
        <v>6.954551564985546E-3</v>
      </c>
      <c r="M196" s="33">
        <f t="shared" ca="1" si="67"/>
        <v>1.5631091344968963E-2</v>
      </c>
      <c r="N196" s="33">
        <f t="shared" ca="1" si="67"/>
        <v>2.5129276544260965E-2</v>
      </c>
      <c r="O196" s="33">
        <f t="shared" ca="1" si="67"/>
        <v>3.2394416687204532E-2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1.2601091120919498E-2</v>
      </c>
      <c r="E197" s="33">
        <f t="shared" ca="1" si="68"/>
        <v>1.0692917796249413E-2</v>
      </c>
      <c r="F197" s="33">
        <f t="shared" ca="1" si="68"/>
        <v>9.1472378434491672E-3</v>
      </c>
      <c r="G197" s="33">
        <f t="shared" ca="1" si="68"/>
        <v>6.1664332818019557E-3</v>
      </c>
      <c r="H197" s="33">
        <f t="shared" ca="1" si="68"/>
        <v>2.8699206118044198E-3</v>
      </c>
      <c r="I197" s="33">
        <f t="shared" ca="1" si="68"/>
        <v>1.3725251868945997E-3</v>
      </c>
      <c r="J197" s="33">
        <f t="shared" ca="1" si="68"/>
        <v>5.5269456829401271E-4</v>
      </c>
      <c r="K197" s="33">
        <f t="shared" ca="1" si="68"/>
        <v>5.5708967206625896E-4</v>
      </c>
      <c r="L197" s="33">
        <f t="shared" ca="1" si="68"/>
        <v>2.550002240494701E-3</v>
      </c>
      <c r="M197" s="33">
        <f t="shared" ca="1" si="68"/>
        <v>5.7314001598219545E-3</v>
      </c>
      <c r="N197" s="33">
        <f t="shared" ca="1" si="68"/>
        <v>9.2140680662290246E-3</v>
      </c>
      <c r="O197" s="33">
        <f t="shared" ca="1" si="68"/>
        <v>1.1877952785308331E-2</v>
      </c>
    </row>
    <row r="198" spans="1:15" x14ac:dyDescent="0.4">
      <c r="D198" s="32">
        <f t="shared" ref="D198:O198" ca="1" si="69">SUM(D195:D197)</f>
        <v>0.17183306073981131</v>
      </c>
      <c r="E198" s="32">
        <f t="shared" ca="1" si="69"/>
        <v>0.14581251540340109</v>
      </c>
      <c r="F198" s="32">
        <f t="shared" ca="1" si="69"/>
        <v>0.12473506150157954</v>
      </c>
      <c r="G198" s="32">
        <f t="shared" ca="1" si="69"/>
        <v>8.4087726570026652E-2</v>
      </c>
      <c r="H198" s="32">
        <f t="shared" ca="1" si="69"/>
        <v>3.9135281070060264E-2</v>
      </c>
      <c r="I198" s="32">
        <f t="shared" ca="1" si="69"/>
        <v>1.8716252548562719E-2</v>
      </c>
      <c r="J198" s="32">
        <f t="shared" ca="1" si="69"/>
        <v>7.5367441131001722E-3</v>
      </c>
      <c r="K198" s="32">
        <f t="shared" ca="1" si="69"/>
        <v>7.5966773463580755E-3</v>
      </c>
      <c r="L198" s="32">
        <f t="shared" ca="1" si="69"/>
        <v>3.4772757824927739E-2</v>
      </c>
      <c r="M198" s="32">
        <f t="shared" ca="1" si="69"/>
        <v>7.8155456724844835E-2</v>
      </c>
      <c r="N198" s="32">
        <f t="shared" ca="1" si="69"/>
        <v>0.12564638272130485</v>
      </c>
      <c r="O198" s="32">
        <f t="shared" ca="1" si="69"/>
        <v>0.16197208343602271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0.43949409069522549</v>
      </c>
      <c r="E201" s="32">
        <f ca="1">N196/2+O196+D196+E196+F196/2</f>
        <v>0.12096167633813543</v>
      </c>
      <c r="F201" s="32">
        <f ca="1">N197/2+O197+D197+E197+F197/2</f>
        <v>4.4352614657316339E-2</v>
      </c>
      <c r="G201" s="32">
        <f ca="1">F195/2+G195+H195</f>
        <v>0.13486245789737039</v>
      </c>
      <c r="H201" s="32">
        <f ca="1">F196/2+G196+H196</f>
        <v>3.7118107678175333E-2</v>
      </c>
      <c r="I201" s="32">
        <f ca="1">F197/2+G197+H197</f>
        <v>1.3609972815330959E-2</v>
      </c>
      <c r="J201" s="32">
        <f ca="1">I195+J195+K195</f>
        <v>2.4597429779161902E-2</v>
      </c>
      <c r="K201" s="32">
        <f ca="1">I196+J196+K196</f>
        <v>6.7699348016041919E-3</v>
      </c>
      <c r="L201" s="32">
        <f ca="1">I197+J197+K197</f>
        <v>2.4823094272548715E-3</v>
      </c>
      <c r="M201" s="32">
        <f ca="1">L195+M195+N195/2</f>
        <v>0.12771268829490884</v>
      </c>
      <c r="N201" s="32">
        <f ca="1">L196+M196+N196/2</f>
        <v>3.5150281182084991E-2</v>
      </c>
      <c r="O201" s="32">
        <f ca="1">L197+M197+N197/2</f>
        <v>1.2888436433431167E-2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4.333333333333333</v>
      </c>
      <c r="I207" s="29">
        <f t="shared" ca="1" si="70"/>
        <v>15</v>
      </c>
      <c r="J207" s="29">
        <f t="shared" ca="1" si="70"/>
        <v>30.666666666666668</v>
      </c>
      <c r="K207" s="29">
        <f t="shared" ca="1" si="70"/>
        <v>10.333333333333334</v>
      </c>
      <c r="L207" s="29">
        <f t="shared" ca="1" si="70"/>
        <v>3.3333333333333335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6.8062827225130879E-2</v>
      </c>
      <c r="I208" s="29">
        <f t="shared" ca="1" si="71"/>
        <v>0.23560209424083767</v>
      </c>
      <c r="J208" s="29">
        <f t="shared" ca="1" si="71"/>
        <v>0.48167539267015708</v>
      </c>
      <c r="K208" s="29">
        <f t="shared" ca="1" si="71"/>
        <v>0.16230366492146597</v>
      </c>
      <c r="L208" s="29">
        <f t="shared" ca="1" si="71"/>
        <v>5.2356020942408377E-2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8.3845101894381653</v>
      </c>
      <c r="E210" s="29">
        <f t="shared" ca="1" si="72"/>
        <v>9.8770742723195646</v>
      </c>
      <c r="F210" s="29">
        <f t="shared" ca="1" si="72"/>
        <v>11.615172104801768</v>
      </c>
      <c r="G210" s="29">
        <f t="shared" ca="1" si="72"/>
        <v>13.520677840945334</v>
      </c>
      <c r="H210" s="29">
        <f t="shared" ca="1" si="72"/>
        <v>15.192088440977681</v>
      </c>
      <c r="I210" s="29">
        <f t="shared" ca="1" si="72"/>
        <v>16.073601114469877</v>
      </c>
      <c r="J210" s="29">
        <f t="shared" ca="1" si="72"/>
        <v>15.670298809879128</v>
      </c>
      <c r="K210" s="29">
        <f t="shared" ca="1" si="72"/>
        <v>14.210359195306191</v>
      </c>
      <c r="L210" s="29">
        <f t="shared" ca="1" si="72"/>
        <v>12.352801979761598</v>
      </c>
      <c r="M210" s="29">
        <f t="shared" ca="1" si="72"/>
        <v>10.448541760606135</v>
      </c>
      <c r="N210" s="29">
        <f t="shared" ca="1" si="72"/>
        <v>8.7845776325885403</v>
      </c>
      <c r="O210" s="29">
        <f t="shared" ca="1" si="72"/>
        <v>7.9343109146877309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6.1256544502617791E-2</v>
      </c>
      <c r="I214" s="32">
        <f t="shared" ca="1" si="73"/>
        <v>0.2120418848167539</v>
      </c>
      <c r="J214" s="32">
        <f t="shared" ca="1" si="73"/>
        <v>0.43350785340314135</v>
      </c>
      <c r="K214" s="32">
        <f t="shared" ca="1" si="73"/>
        <v>0.14607329842931938</v>
      </c>
      <c r="L214" s="32">
        <f t="shared" ca="1" si="73"/>
        <v>4.712041884816754E-2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6.8062827225130861E-3</v>
      </c>
      <c r="I215" s="32">
        <f t="shared" ca="1" si="74"/>
        <v>2.356020942408376E-2</v>
      </c>
      <c r="J215" s="32">
        <f t="shared" ca="1" si="74"/>
        <v>4.8167539267015697E-2</v>
      </c>
      <c r="K215" s="32">
        <f t="shared" ca="1" si="74"/>
        <v>1.6230366492146594E-2</v>
      </c>
      <c r="L215" s="32">
        <f t="shared" ca="1" si="74"/>
        <v>5.2356020942408363E-3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5.5386125654450252E-2</v>
      </c>
      <c r="I220" s="33">
        <f t="shared" ca="1" si="75"/>
        <v>0.19172120418848165</v>
      </c>
      <c r="J220" s="33">
        <f t="shared" ca="1" si="75"/>
        <v>0.39196335078534028</v>
      </c>
      <c r="K220" s="33">
        <f t="shared" ca="1" si="75"/>
        <v>0.13207460732984294</v>
      </c>
      <c r="L220" s="33">
        <f t="shared" ca="1" si="75"/>
        <v>4.2604712041884818E-2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6.8062827225130861E-3</v>
      </c>
      <c r="I221" s="33">
        <f t="shared" ca="1" si="76"/>
        <v>2.356020942408376E-2</v>
      </c>
      <c r="J221" s="33">
        <f t="shared" ca="1" si="76"/>
        <v>4.8167539267015697E-2</v>
      </c>
      <c r="K221" s="33">
        <f t="shared" ca="1" si="76"/>
        <v>1.6230366492146594E-2</v>
      </c>
      <c r="L221" s="33">
        <f t="shared" ca="1" si="76"/>
        <v>5.2356020942408363E-3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5.8704188481675376E-3</v>
      </c>
      <c r="I222" s="33">
        <f t="shared" ca="1" si="77"/>
        <v>2.0320680628272247E-2</v>
      </c>
      <c r="J222" s="33">
        <f t="shared" ca="1" si="77"/>
        <v>4.1544502617801043E-2</v>
      </c>
      <c r="K222" s="33">
        <f t="shared" ca="1" si="77"/>
        <v>1.399869109947644E-2</v>
      </c>
      <c r="L222" s="33">
        <f t="shared" ca="1" si="77"/>
        <v>4.5157068062827216E-3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6.8062827225130879E-2</v>
      </c>
      <c r="I223" s="32">
        <f t="shared" ca="1" si="78"/>
        <v>0.23560209424083767</v>
      </c>
      <c r="J223" s="32">
        <f t="shared" ca="1" si="78"/>
        <v>0.48167539267015702</v>
      </c>
      <c r="K223" s="32">
        <f t="shared" ca="1" si="78"/>
        <v>0.16230366492146597</v>
      </c>
      <c r="L223" s="32">
        <f t="shared" ca="1" si="78"/>
        <v>5.2356020942408377E-2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5.5386125654450252E-2</v>
      </c>
      <c r="H226" s="32">
        <f ca="1">F221/2+G221+H221</f>
        <v>6.8062827225130861E-3</v>
      </c>
      <c r="I226" s="32">
        <f ca="1">F222/2+G222+H222</f>
        <v>5.8704188481675376E-3</v>
      </c>
      <c r="J226" s="32">
        <f ca="1">I220+J220+K220</f>
        <v>0.71575916230366476</v>
      </c>
      <c r="K226" s="32">
        <f ca="1">I221+J221+K221</f>
        <v>8.7958115183246061E-2</v>
      </c>
      <c r="L226" s="32">
        <f ca="1">I222+J222+K222</f>
        <v>7.5863874345549726E-2</v>
      </c>
      <c r="M226" s="32">
        <f ca="1">L220+M220+N220/2</f>
        <v>4.2604712041884818E-2</v>
      </c>
      <c r="N226" s="32">
        <f ca="1">L221+M221+N221/2</f>
        <v>5.2356020942408363E-3</v>
      </c>
      <c r="O226" s="32">
        <f ca="1">L222+M222+N222/2</f>
        <v>4.5157068062827216E-3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613.55399999999997</v>
      </c>
      <c r="E233" s="29">
        <f t="shared" ca="1" si="80"/>
        <v>520.64400000000001</v>
      </c>
      <c r="F233" s="29">
        <f t="shared" ca="1" si="80"/>
        <v>445.38400000000001</v>
      </c>
      <c r="G233" s="29">
        <f t="shared" ca="1" si="80"/>
        <v>300.24700000000001</v>
      </c>
      <c r="H233" s="29">
        <f t="shared" ca="1" si="80"/>
        <v>139.738</v>
      </c>
      <c r="I233" s="29">
        <f t="shared" ca="1" si="80"/>
        <v>66.828999999999994</v>
      </c>
      <c r="J233" s="29">
        <f t="shared" ca="1" si="80"/>
        <v>26.911000000000001</v>
      </c>
      <c r="K233" s="29">
        <f t="shared" ca="1" si="80"/>
        <v>27.125</v>
      </c>
      <c r="L233" s="29">
        <f t="shared" ca="1" si="80"/>
        <v>124.161</v>
      </c>
      <c r="M233" s="29">
        <f t="shared" ca="1" si="80"/>
        <v>279.065</v>
      </c>
      <c r="N233" s="29">
        <f t="shared" ca="1" si="80"/>
        <v>448.63799999999998</v>
      </c>
      <c r="O233" s="29">
        <f t="shared" ca="1" si="80"/>
        <v>578.34400000000005</v>
      </c>
    </row>
    <row r="234" spans="1:15" x14ac:dyDescent="0.4">
      <c r="D234" s="50">
        <f t="shared" ref="D234:O234" ca="1" si="81">D232/SUM($D232:$O232)*(1-$B$233)+D233/SUM($D$233:$O$233)*$B$233</f>
        <v>9.2183306073981133E-2</v>
      </c>
      <c r="E234" s="50">
        <f t="shared" ca="1" si="81"/>
        <v>8.9581251540340107E-2</v>
      </c>
      <c r="F234" s="50">
        <f t="shared" ca="1" si="81"/>
        <v>8.7473506150157948E-2</v>
      </c>
      <c r="G234" s="50">
        <f t="shared" ca="1" si="81"/>
        <v>8.3408772657002667E-2</v>
      </c>
      <c r="H234" s="50">
        <f t="shared" ca="1" si="81"/>
        <v>7.8913528107006026E-2</v>
      </c>
      <c r="I234" s="50">
        <f t="shared" ca="1" si="81"/>
        <v>7.6871625254856274E-2</v>
      </c>
      <c r="J234" s="50">
        <f t="shared" ca="1" si="81"/>
        <v>7.5753674411310021E-2</v>
      </c>
      <c r="K234" s="50">
        <f t="shared" ca="1" si="81"/>
        <v>7.5759667734635799E-2</v>
      </c>
      <c r="L234" s="50">
        <f t="shared" ca="1" si="81"/>
        <v>7.8477275782492778E-2</v>
      </c>
      <c r="M234" s="50">
        <f t="shared" ca="1" si="81"/>
        <v>8.2815545672484475E-2</v>
      </c>
      <c r="N234" s="50">
        <f t="shared" ca="1" si="81"/>
        <v>8.7564638272130485E-2</v>
      </c>
      <c r="O234" s="50">
        <f t="shared" ca="1" si="81"/>
        <v>9.119720834360226E-2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8.3845101894381653</v>
      </c>
      <c r="E236" s="29">
        <f t="shared" ca="1" si="82"/>
        <v>9.8770742723195646</v>
      </c>
      <c r="F236" s="29">
        <f t="shared" ca="1" si="82"/>
        <v>11.615172104801768</v>
      </c>
      <c r="G236" s="29">
        <f t="shared" ca="1" si="82"/>
        <v>13.520677840945334</v>
      </c>
      <c r="H236" s="29">
        <f t="shared" ca="1" si="82"/>
        <v>15.192088440977681</v>
      </c>
      <c r="I236" s="29">
        <f t="shared" ca="1" si="82"/>
        <v>16.073601114469877</v>
      </c>
      <c r="J236" s="29">
        <f t="shared" ca="1" si="82"/>
        <v>15.670298809879128</v>
      </c>
      <c r="K236" s="29">
        <f t="shared" ca="1" si="82"/>
        <v>14.210359195306191</v>
      </c>
      <c r="L236" s="29">
        <f t="shared" ca="1" si="82"/>
        <v>12.352801979761598</v>
      </c>
      <c r="M236" s="29">
        <f t="shared" ca="1" si="82"/>
        <v>10.448541760606135</v>
      </c>
      <c r="N236" s="29">
        <f t="shared" ca="1" si="82"/>
        <v>8.7845776325885403</v>
      </c>
      <c r="O236" s="29">
        <f t="shared" ca="1" si="82"/>
        <v>7.9343109146877309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6.9137479555485853E-2</v>
      </c>
      <c r="E240" s="33">
        <f t="shared" ca="1" si="83"/>
        <v>6.7185938655255073E-2</v>
      </c>
      <c r="F240" s="32">
        <f t="shared" ca="1" si="83"/>
        <v>6.5605129612618468E-2</v>
      </c>
      <c r="G240" s="32">
        <f t="shared" ca="1" si="83"/>
        <v>6.2556579492752007E-2</v>
      </c>
      <c r="H240" s="32">
        <f t="shared" ca="1" si="83"/>
        <v>5.9185146080254519E-2</v>
      </c>
      <c r="I240" s="32">
        <f t="shared" ca="1" si="83"/>
        <v>5.7653718941142205E-2</v>
      </c>
      <c r="J240" s="32">
        <f t="shared" ca="1" si="83"/>
        <v>5.6815255808482512E-2</v>
      </c>
      <c r="K240" s="32">
        <f t="shared" ca="1" si="83"/>
        <v>5.681975080097685E-2</v>
      </c>
      <c r="L240" s="32">
        <f t="shared" ca="1" si="83"/>
        <v>5.8857956836869584E-2</v>
      </c>
      <c r="M240" s="32">
        <f t="shared" ca="1" si="83"/>
        <v>6.2111659254363356E-2</v>
      </c>
      <c r="N240" s="32">
        <f t="shared" ca="1" si="83"/>
        <v>6.5673478704097871E-2</v>
      </c>
      <c r="O240" s="32">
        <f t="shared" ca="1" si="83"/>
        <v>6.8397906257701702E-2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2.3045826518495283E-2</v>
      </c>
      <c r="E241" s="32">
        <f t="shared" ca="1" si="84"/>
        <v>2.2395312885085027E-2</v>
      </c>
      <c r="F241" s="32">
        <f t="shared" ca="1" si="84"/>
        <v>2.1868376537539487E-2</v>
      </c>
      <c r="G241" s="32">
        <f t="shared" ca="1" si="84"/>
        <v>2.0852193164250667E-2</v>
      </c>
      <c r="H241" s="32">
        <f t="shared" ca="1" si="84"/>
        <v>1.9728382026751506E-2</v>
      </c>
      <c r="I241" s="32">
        <f t="shared" ca="1" si="84"/>
        <v>1.9217906313714068E-2</v>
      </c>
      <c r="J241" s="32">
        <f t="shared" ca="1" si="84"/>
        <v>1.8938418602827505E-2</v>
      </c>
      <c r="K241" s="32">
        <f t="shared" ca="1" si="84"/>
        <v>1.893991693365895E-2</v>
      </c>
      <c r="L241" s="32">
        <f t="shared" ca="1" si="84"/>
        <v>1.9619318945623195E-2</v>
      </c>
      <c r="M241" s="32">
        <f t="shared" ca="1" si="84"/>
        <v>2.0703886418121119E-2</v>
      </c>
      <c r="N241" s="32">
        <f t="shared" ca="1" si="84"/>
        <v>2.1891159568032621E-2</v>
      </c>
      <c r="O241" s="32">
        <f t="shared" ca="1" si="84"/>
        <v>2.2799302085900565E-2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6.279987726289965E-2</v>
      </c>
      <c r="E246" s="33">
        <f t="shared" ca="1" si="85"/>
        <v>6.1027227611856694E-2</v>
      </c>
      <c r="F246" s="33">
        <f t="shared" ca="1" si="85"/>
        <v>5.9591326064795107E-2</v>
      </c>
      <c r="G246" s="33">
        <f t="shared" ca="1" si="85"/>
        <v>5.6822226372583072E-2</v>
      </c>
      <c r="H246" s="33">
        <f t="shared" ca="1" si="85"/>
        <v>5.3759841022897853E-2</v>
      </c>
      <c r="I246" s="33">
        <f t="shared" ca="1" si="85"/>
        <v>5.2368794704870839E-2</v>
      </c>
      <c r="J246" s="33">
        <f t="shared" ca="1" si="85"/>
        <v>5.1607190692704946E-2</v>
      </c>
      <c r="K246" s="33">
        <f t="shared" ca="1" si="85"/>
        <v>5.1611273644220634E-2</v>
      </c>
      <c r="L246" s="33">
        <f t="shared" ca="1" si="85"/>
        <v>5.3462644126823208E-2</v>
      </c>
      <c r="M246" s="33">
        <f t="shared" ca="1" si="85"/>
        <v>5.6418090489380048E-2</v>
      </c>
      <c r="N246" s="33">
        <f t="shared" ca="1" si="85"/>
        <v>5.96534098228889E-2</v>
      </c>
      <c r="O246" s="33">
        <f t="shared" ca="1" si="85"/>
        <v>6.2128098184079043E-2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2.3045826518495283E-2</v>
      </c>
      <c r="E247" s="33">
        <f t="shared" ca="1" si="86"/>
        <v>2.2395312885085027E-2</v>
      </c>
      <c r="F247" s="33">
        <f t="shared" ca="1" si="86"/>
        <v>2.1868376537539487E-2</v>
      </c>
      <c r="G247" s="33">
        <f t="shared" ca="1" si="86"/>
        <v>2.0852193164250667E-2</v>
      </c>
      <c r="H247" s="33">
        <f t="shared" ca="1" si="86"/>
        <v>1.9728382026751506E-2</v>
      </c>
      <c r="I247" s="33">
        <f t="shared" ca="1" si="86"/>
        <v>1.9217906313714068E-2</v>
      </c>
      <c r="J247" s="33">
        <f t="shared" ca="1" si="86"/>
        <v>1.8938418602827505E-2</v>
      </c>
      <c r="K247" s="33">
        <f t="shared" ca="1" si="86"/>
        <v>1.893991693365895E-2</v>
      </c>
      <c r="L247" s="33">
        <f t="shared" ca="1" si="86"/>
        <v>1.9619318945623195E-2</v>
      </c>
      <c r="M247" s="33">
        <f t="shared" ca="1" si="86"/>
        <v>2.0703886418121119E-2</v>
      </c>
      <c r="N247" s="33">
        <f t="shared" ca="1" si="86"/>
        <v>2.1891159568032621E-2</v>
      </c>
      <c r="O247" s="33">
        <f t="shared" ca="1" si="86"/>
        <v>2.2799302085900565E-2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6.337602292586203E-3</v>
      </c>
      <c r="E248" s="33">
        <f t="shared" ca="1" si="87"/>
        <v>6.158711043398382E-3</v>
      </c>
      <c r="F248" s="33">
        <f t="shared" ca="1" si="87"/>
        <v>6.0138035478233603E-3</v>
      </c>
      <c r="G248" s="33">
        <f t="shared" ca="1" si="87"/>
        <v>5.7343531201689349E-3</v>
      </c>
      <c r="H248" s="33">
        <f t="shared" ca="1" si="87"/>
        <v>5.4253050573566646E-3</v>
      </c>
      <c r="I248" s="33">
        <f t="shared" ca="1" si="87"/>
        <v>5.2849242362713695E-3</v>
      </c>
      <c r="J248" s="33">
        <f t="shared" ca="1" si="87"/>
        <v>5.2080651157775642E-3</v>
      </c>
      <c r="K248" s="33">
        <f t="shared" ca="1" si="87"/>
        <v>5.2084771567562117E-3</v>
      </c>
      <c r="L248" s="33">
        <f t="shared" ca="1" si="87"/>
        <v>5.3953127100463787E-3</v>
      </c>
      <c r="M248" s="33">
        <f t="shared" ca="1" si="87"/>
        <v>5.693568764983308E-3</v>
      </c>
      <c r="N248" s="33">
        <f t="shared" ca="1" si="87"/>
        <v>6.0200688812089721E-3</v>
      </c>
      <c r="O248" s="33">
        <f t="shared" ca="1" si="87"/>
        <v>6.2698080736226566E-3</v>
      </c>
    </row>
    <row r="249" spans="1:15" x14ac:dyDescent="0.4">
      <c r="D249" s="32">
        <f t="shared" ref="D249:O249" ca="1" si="88">SUM(D246:D248)</f>
        <v>9.2183306073981133E-2</v>
      </c>
      <c r="E249" s="32">
        <f t="shared" ca="1" si="88"/>
        <v>8.9581251540340107E-2</v>
      </c>
      <c r="F249" s="32">
        <f t="shared" ca="1" si="88"/>
        <v>8.7473506150157948E-2</v>
      </c>
      <c r="G249" s="32">
        <f t="shared" ca="1" si="88"/>
        <v>8.3408772657002667E-2</v>
      </c>
      <c r="H249" s="32">
        <f t="shared" ca="1" si="88"/>
        <v>7.8913528107006026E-2</v>
      </c>
      <c r="I249" s="32">
        <f t="shared" ca="1" si="88"/>
        <v>7.6871625254856288E-2</v>
      </c>
      <c r="J249" s="32">
        <f t="shared" ca="1" si="88"/>
        <v>7.5753674411310021E-2</v>
      </c>
      <c r="K249" s="32">
        <f t="shared" ca="1" si="88"/>
        <v>7.5759667734635799E-2</v>
      </c>
      <c r="L249" s="32">
        <f t="shared" ca="1" si="88"/>
        <v>7.8477275782492792E-2</v>
      </c>
      <c r="M249" s="32">
        <f t="shared" ca="1" si="88"/>
        <v>8.2815545672484475E-2</v>
      </c>
      <c r="N249" s="32">
        <f t="shared" ca="1" si="88"/>
        <v>8.7564638272130499E-2</v>
      </c>
      <c r="O249" s="32">
        <f t="shared" ca="1" si="88"/>
        <v>9.119720834360226E-2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0.24557757100267741</v>
      </c>
      <c r="E252" s="32">
        <f ca="1">N247/2+O247+D247+E247+F247/2</f>
        <v>9.0120209542266932E-2</v>
      </c>
      <c r="F252" s="32">
        <f ca="1">N248/2+O248+D248+E248+F248/2</f>
        <v>2.478305762412341E-2</v>
      </c>
      <c r="G252" s="32">
        <f ca="1">F246/2+G246+H246</f>
        <v>0.14037773042787849</v>
      </c>
      <c r="H252" s="32">
        <f ca="1">F247/2+G247+H247</f>
        <v>5.151476345977192E-2</v>
      </c>
      <c r="I252" s="32">
        <f ca="1">F248/2+G248+H248</f>
        <v>1.416655995143728E-2</v>
      </c>
      <c r="J252" s="32">
        <f ca="1">I246+J246+K246</f>
        <v>0.15558725904179643</v>
      </c>
      <c r="K252" s="32">
        <f ca="1">I247+J247+K247</f>
        <v>5.709624185020052E-2</v>
      </c>
      <c r="L252" s="32">
        <f ca="1">I248+J248+K248</f>
        <v>1.5701466508805145E-2</v>
      </c>
      <c r="M252" s="32">
        <f ca="1">L246+M246+N246/2</f>
        <v>0.13970743952764772</v>
      </c>
      <c r="N252" s="32">
        <f ca="1">L247+M247+N247/2</f>
        <v>5.126878514776062E-2</v>
      </c>
      <c r="O252" s="32">
        <f ca="1">L248+M248+N248/2</f>
        <v>1.4098915915634173E-2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8.3845101894381653</v>
      </c>
      <c r="E261" s="29">
        <f t="shared" ca="1" si="91"/>
        <v>9.8770742723195646</v>
      </c>
      <c r="F261" s="29">
        <f t="shared" ca="1" si="91"/>
        <v>11.615172104801768</v>
      </c>
      <c r="G261" s="29">
        <f t="shared" ca="1" si="91"/>
        <v>13.520677840945334</v>
      </c>
      <c r="H261" s="29">
        <f t="shared" ca="1" si="91"/>
        <v>15.192088440977681</v>
      </c>
      <c r="I261" s="29">
        <f t="shared" ca="1" si="91"/>
        <v>16.073601114469877</v>
      </c>
      <c r="J261" s="29">
        <f t="shared" ca="1" si="91"/>
        <v>15.670298809879128</v>
      </c>
      <c r="K261" s="29">
        <f t="shared" ca="1" si="91"/>
        <v>14.210359195306191</v>
      </c>
      <c r="L261" s="29">
        <f t="shared" ca="1" si="91"/>
        <v>12.352801979761598</v>
      </c>
      <c r="M261" s="29">
        <f t="shared" ca="1" si="91"/>
        <v>10.448541760606135</v>
      </c>
      <c r="N261" s="29">
        <f t="shared" ca="1" si="91"/>
        <v>8.7845776325885403</v>
      </c>
      <c r="O261" s="29">
        <f t="shared" ca="1" si="91"/>
        <v>7.9343109146877309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15.615489810561835</v>
      </c>
      <c r="E283" s="29">
        <f t="shared" ca="1" si="98"/>
        <v>14.122925727680435</v>
      </c>
      <c r="F283" s="29">
        <f t="shared" ca="1" si="98"/>
        <v>12.384827895198232</v>
      </c>
      <c r="G283" s="29">
        <f t="shared" ca="1" si="98"/>
        <v>10.479322159054666</v>
      </c>
      <c r="H283" s="29">
        <f t="shared" ca="1" si="98"/>
        <v>8.8079115590223189</v>
      </c>
      <c r="I283" s="29">
        <f t="shared" ca="1" si="98"/>
        <v>7.9263988855301228</v>
      </c>
      <c r="J283" s="29">
        <f t="shared" ca="1" si="98"/>
        <v>8.329701190120872</v>
      </c>
      <c r="K283" s="29">
        <f t="shared" ca="1" si="98"/>
        <v>9.7896408046938088</v>
      </c>
      <c r="L283" s="29">
        <f t="shared" ca="1" si="98"/>
        <v>11.647198020238402</v>
      </c>
      <c r="M283" s="29">
        <f t="shared" ca="1" si="98"/>
        <v>13.551458239393865</v>
      </c>
      <c r="N283" s="29">
        <f t="shared" ca="1" si="98"/>
        <v>15.21542236741146</v>
      </c>
      <c r="O283" s="29">
        <f t="shared" ca="1" si="98"/>
        <v>16.065689085312268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0.10848912959342474</v>
      </c>
      <c r="E284" s="29">
        <f t="shared" ca="1" si="99"/>
        <v>9.8119491485455249E-2</v>
      </c>
      <c r="F284" s="29">
        <f t="shared" ca="1" si="99"/>
        <v>8.6043999568021251E-2</v>
      </c>
      <c r="G284" s="29">
        <f t="shared" ca="1" si="99"/>
        <v>7.2805435728053189E-2</v>
      </c>
      <c r="H284" s="29">
        <f t="shared" ca="1" si="99"/>
        <v>6.1193255553718399E-2</v>
      </c>
      <c r="I284" s="29">
        <f t="shared" ca="1" si="99"/>
        <v>5.5068917231134572E-2</v>
      </c>
      <c r="J284" s="29">
        <f t="shared" ca="1" si="99"/>
        <v>5.7870873270866277E-2</v>
      </c>
      <c r="K284" s="29">
        <f t="shared" ca="1" si="99"/>
        <v>6.8013851811113496E-2</v>
      </c>
      <c r="L284" s="29">
        <f t="shared" ca="1" si="99"/>
        <v>8.0919291725531903E-2</v>
      </c>
      <c r="M284" s="29">
        <f t="shared" ca="1" si="99"/>
        <v>9.4149202295216908E-2</v>
      </c>
      <c r="N284" s="29">
        <f t="shared" ca="1" si="99"/>
        <v>0.10570964786005671</v>
      </c>
      <c r="O284" s="29">
        <f t="shared" ca="1" si="99"/>
        <v>0.11161690387740721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8.3845101894381653</v>
      </c>
      <c r="E286" s="29">
        <f t="shared" ca="1" si="100"/>
        <v>9.8770742723195646</v>
      </c>
      <c r="F286" s="29">
        <f t="shared" ca="1" si="100"/>
        <v>11.615172104801768</v>
      </c>
      <c r="G286" s="29">
        <f t="shared" ca="1" si="100"/>
        <v>13.520677840945334</v>
      </c>
      <c r="H286" s="29">
        <f t="shared" ca="1" si="100"/>
        <v>15.192088440977681</v>
      </c>
      <c r="I286" s="29">
        <f t="shared" ca="1" si="100"/>
        <v>16.073601114469877</v>
      </c>
      <c r="J286" s="29">
        <f t="shared" ca="1" si="100"/>
        <v>15.670298809879128</v>
      </c>
      <c r="K286" s="29">
        <f t="shared" ca="1" si="100"/>
        <v>14.210359195306191</v>
      </c>
      <c r="L286" s="29">
        <f t="shared" ca="1" si="100"/>
        <v>12.352801979761598</v>
      </c>
      <c r="M286" s="29">
        <f t="shared" ca="1" si="100"/>
        <v>10.448541760606135</v>
      </c>
      <c r="N286" s="29">
        <f t="shared" ca="1" si="100"/>
        <v>8.7845776325885403</v>
      </c>
      <c r="O286" s="29">
        <f t="shared" ca="1" si="100"/>
        <v>7.9343109146877309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5.4244564796712372E-2</v>
      </c>
      <c r="E290" s="33">
        <f t="shared" ca="1" si="101"/>
        <v>4.9059745742727624E-2</v>
      </c>
      <c r="F290" s="32">
        <f t="shared" ca="1" si="101"/>
        <v>4.3021999784010626E-2</v>
      </c>
      <c r="G290" s="32">
        <f t="shared" ca="1" si="101"/>
        <v>3.6402717864026594E-2</v>
      </c>
      <c r="H290" s="32">
        <f t="shared" ca="1" si="101"/>
        <v>3.05966277768592E-2</v>
      </c>
      <c r="I290" s="32">
        <f t="shared" ca="1" si="101"/>
        <v>2.7534458615567286E-2</v>
      </c>
      <c r="J290" s="32">
        <f t="shared" ca="1" si="101"/>
        <v>2.8935436635433139E-2</v>
      </c>
      <c r="K290" s="32">
        <f t="shared" ca="1" si="101"/>
        <v>3.4006925905556748E-2</v>
      </c>
      <c r="L290" s="32">
        <f t="shared" ca="1" si="101"/>
        <v>4.0459645862765951E-2</v>
      </c>
      <c r="M290" s="32">
        <f t="shared" ca="1" si="101"/>
        <v>4.7074601147608454E-2</v>
      </c>
      <c r="N290" s="32">
        <f t="shared" ca="1" si="101"/>
        <v>5.2854823930028355E-2</v>
      </c>
      <c r="O290" s="32">
        <f t="shared" ca="1" si="101"/>
        <v>5.5808451938703603E-2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5.4244564796712372E-2</v>
      </c>
      <c r="E291" s="32">
        <f t="shared" ca="1" si="102"/>
        <v>4.9059745742727624E-2</v>
      </c>
      <c r="F291" s="32">
        <f t="shared" ca="1" si="102"/>
        <v>4.3021999784010626E-2</v>
      </c>
      <c r="G291" s="32">
        <f t="shared" ca="1" si="102"/>
        <v>3.6402717864026594E-2</v>
      </c>
      <c r="H291" s="32">
        <f t="shared" ca="1" si="102"/>
        <v>3.05966277768592E-2</v>
      </c>
      <c r="I291" s="32">
        <f t="shared" ca="1" si="102"/>
        <v>2.7534458615567286E-2</v>
      </c>
      <c r="J291" s="32">
        <f t="shared" ca="1" si="102"/>
        <v>2.8935436635433139E-2</v>
      </c>
      <c r="K291" s="32">
        <f t="shared" ca="1" si="102"/>
        <v>3.4006925905556748E-2</v>
      </c>
      <c r="L291" s="32">
        <f t="shared" ca="1" si="102"/>
        <v>4.0459645862765951E-2</v>
      </c>
      <c r="M291" s="32">
        <f t="shared" ca="1" si="102"/>
        <v>4.7074601147608454E-2</v>
      </c>
      <c r="N291" s="32">
        <f t="shared" ca="1" si="102"/>
        <v>5.2854823930028355E-2</v>
      </c>
      <c r="O291" s="32">
        <f t="shared" ca="1" si="102"/>
        <v>5.5808451938703603E-2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4.9046127337027436E-2</v>
      </c>
      <c r="E296" s="33">
        <f t="shared" ca="1" si="103"/>
        <v>4.4358186775716228E-2</v>
      </c>
      <c r="F296" s="33">
        <f t="shared" ca="1" si="103"/>
        <v>3.8899058138042938E-2</v>
      </c>
      <c r="G296" s="33">
        <f t="shared" ca="1" si="103"/>
        <v>3.2914124068724043E-2</v>
      </c>
      <c r="H296" s="33">
        <f t="shared" ca="1" si="103"/>
        <v>2.7664450948243526E-2</v>
      </c>
      <c r="I296" s="33">
        <f t="shared" ca="1" si="103"/>
        <v>2.4895739664908753E-2</v>
      </c>
      <c r="J296" s="33">
        <f t="shared" ca="1" si="103"/>
        <v>2.616245729120413E-2</v>
      </c>
      <c r="K296" s="33">
        <f t="shared" ca="1" si="103"/>
        <v>3.0747928839607558E-2</v>
      </c>
      <c r="L296" s="33">
        <f t="shared" ca="1" si="103"/>
        <v>3.6582263134250878E-2</v>
      </c>
      <c r="M296" s="33">
        <f t="shared" ca="1" si="103"/>
        <v>4.2563285204295975E-2</v>
      </c>
      <c r="N296" s="33">
        <f t="shared" ca="1" si="103"/>
        <v>4.7789569970067308E-2</v>
      </c>
      <c r="O296" s="33">
        <f t="shared" ca="1" si="103"/>
        <v>5.0460141961244508E-2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5.4244564796712372E-2</v>
      </c>
      <c r="E297" s="33">
        <f t="shared" ca="1" si="104"/>
        <v>4.9059745742727624E-2</v>
      </c>
      <c r="F297" s="33">
        <f t="shared" ca="1" si="104"/>
        <v>4.3021999784010626E-2</v>
      </c>
      <c r="G297" s="33">
        <f t="shared" ca="1" si="104"/>
        <v>3.6402717864026594E-2</v>
      </c>
      <c r="H297" s="33">
        <f t="shared" ca="1" si="104"/>
        <v>3.05966277768592E-2</v>
      </c>
      <c r="I297" s="33">
        <f t="shared" ca="1" si="104"/>
        <v>2.7534458615567286E-2</v>
      </c>
      <c r="J297" s="33">
        <f t="shared" ca="1" si="104"/>
        <v>2.8935436635433139E-2</v>
      </c>
      <c r="K297" s="33">
        <f t="shared" ca="1" si="104"/>
        <v>3.4006925905556748E-2</v>
      </c>
      <c r="L297" s="33">
        <f t="shared" ca="1" si="104"/>
        <v>4.0459645862765951E-2</v>
      </c>
      <c r="M297" s="33">
        <f t="shared" ca="1" si="104"/>
        <v>4.7074601147608454E-2</v>
      </c>
      <c r="N297" s="33">
        <f t="shared" ca="1" si="104"/>
        <v>5.2854823930028355E-2</v>
      </c>
      <c r="O297" s="33">
        <f t="shared" ca="1" si="104"/>
        <v>5.5808451938703603E-2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5.1984374596849353E-3</v>
      </c>
      <c r="E298" s="33">
        <f t="shared" ca="1" si="105"/>
        <v>4.701558967011397E-3</v>
      </c>
      <c r="F298" s="33">
        <f t="shared" ca="1" si="105"/>
        <v>4.1229416459676845E-3</v>
      </c>
      <c r="G298" s="33">
        <f t="shared" ca="1" si="105"/>
        <v>3.4885937953025485E-3</v>
      </c>
      <c r="H298" s="33">
        <f t="shared" ca="1" si="105"/>
        <v>2.9321768286156729E-3</v>
      </c>
      <c r="I298" s="33">
        <f t="shared" ca="1" si="105"/>
        <v>2.638718950658531E-3</v>
      </c>
      <c r="J298" s="33">
        <f t="shared" ca="1" si="105"/>
        <v>2.7729793442290091E-3</v>
      </c>
      <c r="K298" s="33">
        <f t="shared" ca="1" si="105"/>
        <v>3.2589970659491884E-3</v>
      </c>
      <c r="L298" s="33">
        <f t="shared" ca="1" si="105"/>
        <v>3.8773827285150698E-3</v>
      </c>
      <c r="M298" s="33">
        <f t="shared" ca="1" si="105"/>
        <v>4.5113159433124769E-3</v>
      </c>
      <c r="N298" s="33">
        <f t="shared" ca="1" si="105"/>
        <v>5.0652539599610504E-3</v>
      </c>
      <c r="O298" s="33">
        <f t="shared" ca="1" si="105"/>
        <v>5.3483099774590953E-3</v>
      </c>
    </row>
    <row r="299" spans="1:15" x14ac:dyDescent="0.4">
      <c r="D299" s="32">
        <f t="shared" ref="D299:O299" ca="1" si="106">SUM(D296:D298)</f>
        <v>0.10848912959342474</v>
      </c>
      <c r="E299" s="32">
        <f t="shared" ca="1" si="106"/>
        <v>9.8119491485455249E-2</v>
      </c>
      <c r="F299" s="32">
        <f t="shared" ca="1" si="106"/>
        <v>8.6043999568021251E-2</v>
      </c>
      <c r="G299" s="32">
        <f t="shared" ca="1" si="106"/>
        <v>7.2805435728053189E-2</v>
      </c>
      <c r="H299" s="32">
        <f t="shared" ca="1" si="106"/>
        <v>6.1193255553718393E-2</v>
      </c>
      <c r="I299" s="32">
        <f t="shared" ca="1" si="106"/>
        <v>5.5068917231134572E-2</v>
      </c>
      <c r="J299" s="32">
        <f t="shared" ca="1" si="106"/>
        <v>5.7870873270866277E-2</v>
      </c>
      <c r="K299" s="32">
        <f t="shared" ca="1" si="106"/>
        <v>6.8013851811113496E-2</v>
      </c>
      <c r="L299" s="32">
        <f t="shared" ca="1" si="106"/>
        <v>8.0919291725531889E-2</v>
      </c>
      <c r="M299" s="32">
        <f t="shared" ca="1" si="106"/>
        <v>9.4149202295216894E-2</v>
      </c>
      <c r="N299" s="32">
        <f t="shared" ca="1" si="106"/>
        <v>0.10570964786005671</v>
      </c>
      <c r="O299" s="32">
        <f t="shared" ca="1" si="106"/>
        <v>0.11161690387740721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0.18720877012804329</v>
      </c>
      <c r="E302" s="32">
        <f ca="1">N297/2+O297+D297+E297+F297/2</f>
        <v>0.20705117433516307</v>
      </c>
      <c r="F302" s="32">
        <f ca="1">N298/2+O298+D298+E298+F298/2</f>
        <v>1.9842404207119795E-2</v>
      </c>
      <c r="G302" s="32">
        <f ca="1">F296/2+G296+H296</f>
        <v>8.0028104085989038E-2</v>
      </c>
      <c r="H302" s="32">
        <f ca="1">F297/2+G297+H297</f>
        <v>8.851034553289111E-2</v>
      </c>
      <c r="I302" s="32">
        <f ca="1">F298/2+G298+H298</f>
        <v>8.4822414469020637E-3</v>
      </c>
      <c r="J302" s="32">
        <f ca="1">I296+J296+K296</f>
        <v>8.1806125795720441E-2</v>
      </c>
      <c r="K302" s="32">
        <f ca="1">I297+J297+K297</f>
        <v>9.0476821156557169E-2</v>
      </c>
      <c r="L302" s="32">
        <f ca="1">I298+J298+K298</f>
        <v>8.6706953608367276E-3</v>
      </c>
      <c r="M302" s="32">
        <f ca="1">L296+M296+N296/2</f>
        <v>0.10304033332358051</v>
      </c>
      <c r="N302" s="32">
        <f ca="1">L297+M297+N297/2</f>
        <v>0.11396165897538858</v>
      </c>
      <c r="O302" s="32">
        <f ca="1">L298+M298+N298/2</f>
        <v>1.0921325651808072E-2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4.333333333333333</v>
      </c>
      <c r="I309" s="29">
        <f t="shared" ca="1" si="108"/>
        <v>15</v>
      </c>
      <c r="J309" s="29">
        <f t="shared" ca="1" si="108"/>
        <v>30.666666666666668</v>
      </c>
      <c r="K309" s="29">
        <f t="shared" ca="1" si="108"/>
        <v>10.333333333333334</v>
      </c>
      <c r="L309" s="29">
        <f t="shared" ca="1" si="108"/>
        <v>3.3333333333333335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8.1806282722513085E-2</v>
      </c>
      <c r="I310" s="50">
        <f t="shared" ca="1" si="109"/>
        <v>9.8560209424083764E-2</v>
      </c>
      <c r="J310" s="50">
        <f t="shared" ca="1" si="109"/>
        <v>0.12316753926701571</v>
      </c>
      <c r="K310" s="50">
        <f t="shared" ca="1" si="109"/>
        <v>9.1230366492146595E-2</v>
      </c>
      <c r="L310" s="50">
        <f t="shared" ca="1" si="109"/>
        <v>8.023560209424084E-2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8.3845101894381653</v>
      </c>
      <c r="E312" s="29">
        <f t="shared" ca="1" si="110"/>
        <v>9.8770742723195646</v>
      </c>
      <c r="F312" s="29">
        <f t="shared" ca="1" si="110"/>
        <v>11.615172104801768</v>
      </c>
      <c r="G312" s="29">
        <f t="shared" ca="1" si="110"/>
        <v>13.520677840945334</v>
      </c>
      <c r="H312" s="29">
        <f t="shared" ca="1" si="110"/>
        <v>15.192088440977681</v>
      </c>
      <c r="I312" s="29">
        <f t="shared" ca="1" si="110"/>
        <v>16.073601114469877</v>
      </c>
      <c r="J312" s="29">
        <f t="shared" ca="1" si="110"/>
        <v>15.670298809879128</v>
      </c>
      <c r="K312" s="29">
        <f t="shared" ca="1" si="110"/>
        <v>14.210359195306191</v>
      </c>
      <c r="L312" s="29">
        <f t="shared" ca="1" si="110"/>
        <v>12.352801979761598</v>
      </c>
      <c r="M312" s="29">
        <f t="shared" ca="1" si="110"/>
        <v>10.448541760606135</v>
      </c>
      <c r="N312" s="29">
        <f t="shared" ca="1" si="110"/>
        <v>8.7845776325885403</v>
      </c>
      <c r="O312" s="29">
        <f t="shared" ca="1" si="110"/>
        <v>7.9343109146877309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4.908376963350785E-2</v>
      </c>
      <c r="I316" s="32">
        <f t="shared" ca="1" si="111"/>
        <v>5.9136125654450256E-2</v>
      </c>
      <c r="J316" s="32">
        <f t="shared" ca="1" si="111"/>
        <v>7.3900523560209416E-2</v>
      </c>
      <c r="K316" s="32">
        <f t="shared" ca="1" si="111"/>
        <v>5.4738219895287953E-2</v>
      </c>
      <c r="L316" s="32">
        <f t="shared" ca="1" si="111"/>
        <v>4.8141361256544501E-2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3.2722513089005235E-2</v>
      </c>
      <c r="I317" s="32">
        <f t="shared" ca="1" si="112"/>
        <v>3.9424083769633508E-2</v>
      </c>
      <c r="J317" s="32">
        <f t="shared" ca="1" si="112"/>
        <v>4.9267015706806284E-2</v>
      </c>
      <c r="K317" s="32">
        <f t="shared" ca="1" si="112"/>
        <v>3.6492146596858642E-2</v>
      </c>
      <c r="L317" s="32">
        <f t="shared" ca="1" si="112"/>
        <v>3.2094240837696339E-2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4.4584424083769628E-2</v>
      </c>
      <c r="I322" s="33">
        <f t="shared" ca="1" si="113"/>
        <v>5.3715314136125653E-2</v>
      </c>
      <c r="J322" s="33">
        <f t="shared" ca="1" si="113"/>
        <v>6.7126308900523554E-2</v>
      </c>
      <c r="K322" s="33">
        <f t="shared" ca="1" si="113"/>
        <v>4.9720549738219891E-2</v>
      </c>
      <c r="L322" s="33">
        <f t="shared" ca="1" si="113"/>
        <v>4.3728403141361255E-2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3.2722513089005235E-2</v>
      </c>
      <c r="I323" s="33">
        <f t="shared" ca="1" si="114"/>
        <v>3.9424083769633508E-2</v>
      </c>
      <c r="J323" s="33">
        <f t="shared" ca="1" si="114"/>
        <v>4.9267015706806284E-2</v>
      </c>
      <c r="K323" s="33">
        <f t="shared" ca="1" si="114"/>
        <v>3.6492146596858642E-2</v>
      </c>
      <c r="L323" s="33">
        <f t="shared" ca="1" si="114"/>
        <v>3.2094240837696339E-2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4.4993455497382203E-3</v>
      </c>
      <c r="I324" s="33">
        <f t="shared" ca="1" si="115"/>
        <v>5.4208115183246065E-3</v>
      </c>
      <c r="J324" s="33">
        <f t="shared" ca="1" si="115"/>
        <v>6.7742146596858639E-3</v>
      </c>
      <c r="K324" s="33">
        <f t="shared" ca="1" si="115"/>
        <v>5.0176701570680627E-3</v>
      </c>
      <c r="L324" s="33">
        <f t="shared" ca="1" si="115"/>
        <v>4.4129581151832464E-3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8.1806282722513085E-2</v>
      </c>
      <c r="I325" s="32">
        <f t="shared" ca="1" si="116"/>
        <v>9.8560209424083764E-2</v>
      </c>
      <c r="J325" s="32">
        <f t="shared" ca="1" si="116"/>
        <v>0.12316753926701571</v>
      </c>
      <c r="K325" s="32">
        <f t="shared" ca="1" si="116"/>
        <v>9.1230366492146595E-2</v>
      </c>
      <c r="L325" s="32">
        <f t="shared" ca="1" si="116"/>
        <v>8.023560209424084E-2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0.10589692408376962</v>
      </c>
      <c r="H328" s="32">
        <f ca="1">F323/2+G323+H323</f>
        <v>7.7722513089005241E-2</v>
      </c>
      <c r="I328" s="32">
        <f ca="1">F324/2+G324+H324</f>
        <v>1.0686845549738221E-2</v>
      </c>
      <c r="J328" s="32">
        <f ca="1">I322+J322+K322</f>
        <v>0.1705621727748691</v>
      </c>
      <c r="K328" s="32">
        <f ca="1">I323+J323+K323</f>
        <v>0.12518324607329845</v>
      </c>
      <c r="L328" s="32">
        <f ca="1">I324+J324+K324</f>
        <v>1.7212696335078534E-2</v>
      </c>
      <c r="M328" s="32">
        <f ca="1">L322+M322+N322/2</f>
        <v>0.10504090314136125</v>
      </c>
      <c r="N328" s="32">
        <f ca="1">L323+M323+N323/2</f>
        <v>7.7094240837696337E-2</v>
      </c>
      <c r="O328" s="32">
        <f ca="1">L324+M324+N324/2</f>
        <v>1.0600458115183247E-2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8.3845101894381653</v>
      </c>
      <c r="E337" s="29">
        <f t="shared" ca="1" si="119"/>
        <v>9.8770742723195646</v>
      </c>
      <c r="F337" s="29">
        <f t="shared" ca="1" si="119"/>
        <v>11.615172104801768</v>
      </c>
      <c r="G337" s="29">
        <f t="shared" ca="1" si="119"/>
        <v>13.520677840945334</v>
      </c>
      <c r="H337" s="29">
        <f t="shared" ca="1" si="119"/>
        <v>15.192088440977681</v>
      </c>
      <c r="I337" s="29">
        <f t="shared" ca="1" si="119"/>
        <v>16.073601114469877</v>
      </c>
      <c r="J337" s="29">
        <f t="shared" ca="1" si="119"/>
        <v>15.670298809879128</v>
      </c>
      <c r="K337" s="29">
        <f t="shared" ca="1" si="119"/>
        <v>14.210359195306191</v>
      </c>
      <c r="L337" s="29">
        <f t="shared" ca="1" si="119"/>
        <v>12.352801979761598</v>
      </c>
      <c r="M337" s="29">
        <f t="shared" ca="1" si="119"/>
        <v>10.448541760606135</v>
      </c>
      <c r="N337" s="29">
        <f t="shared" ca="1" si="119"/>
        <v>8.7845776325885403</v>
      </c>
      <c r="O337" s="29">
        <f t="shared" ca="1" si="119"/>
        <v>7.9343109146877309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8.3845101894381653</v>
      </c>
      <c r="E362" s="29">
        <f t="shared" ca="1" si="128"/>
        <v>9.8770742723195646</v>
      </c>
      <c r="F362" s="29">
        <f t="shared" ca="1" si="128"/>
        <v>11.615172104801768</v>
      </c>
      <c r="G362" s="29">
        <f t="shared" ca="1" si="128"/>
        <v>13.520677840945334</v>
      </c>
      <c r="H362" s="29">
        <f t="shared" ca="1" si="128"/>
        <v>15.192088440977681</v>
      </c>
      <c r="I362" s="29">
        <f t="shared" ca="1" si="128"/>
        <v>16.073601114469877</v>
      </c>
      <c r="J362" s="29">
        <f t="shared" ca="1" si="128"/>
        <v>15.670298809879128</v>
      </c>
      <c r="K362" s="29">
        <f t="shared" ca="1" si="128"/>
        <v>14.210359195306191</v>
      </c>
      <c r="L362" s="29">
        <f t="shared" ca="1" si="128"/>
        <v>12.352801979761598</v>
      </c>
      <c r="M362" s="29">
        <f t="shared" ca="1" si="128"/>
        <v>10.448541760606135</v>
      </c>
      <c r="N362" s="29">
        <f t="shared" ca="1" si="128"/>
        <v>8.7845776325885403</v>
      </c>
      <c r="O362" s="29">
        <f t="shared" ca="1" si="128"/>
        <v>7.9343109146877309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15.615489810561835</v>
      </c>
      <c r="E384" s="29">
        <f t="shared" ca="1" si="135"/>
        <v>14.122925727680435</v>
      </c>
      <c r="F384" s="29">
        <f t="shared" ca="1" si="135"/>
        <v>12.384827895198232</v>
      </c>
      <c r="G384" s="29">
        <f t="shared" ca="1" si="135"/>
        <v>10.479322159054666</v>
      </c>
      <c r="H384" s="29">
        <f t="shared" ca="1" si="135"/>
        <v>8.8079115590223189</v>
      </c>
      <c r="I384" s="29">
        <f t="shared" ca="1" si="135"/>
        <v>7.9263988855301228</v>
      </c>
      <c r="J384" s="29">
        <f t="shared" ca="1" si="135"/>
        <v>8.329701190120872</v>
      </c>
      <c r="K384" s="29">
        <f t="shared" ca="1" si="135"/>
        <v>9.7896408046938088</v>
      </c>
      <c r="L384" s="29">
        <f t="shared" ca="1" si="135"/>
        <v>11.647198020238402</v>
      </c>
      <c r="M384" s="29">
        <f t="shared" ca="1" si="135"/>
        <v>13.551458239393865</v>
      </c>
      <c r="N384" s="29">
        <f t="shared" ca="1" si="135"/>
        <v>15.21542236741146</v>
      </c>
      <c r="O384" s="29">
        <f t="shared" ca="1" si="135"/>
        <v>16.065689085312268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0.10848912959342474</v>
      </c>
      <c r="E385" s="29">
        <f t="shared" ca="1" si="136"/>
        <v>9.8119491485455249E-2</v>
      </c>
      <c r="F385" s="29">
        <f t="shared" ca="1" si="136"/>
        <v>8.6043999568021251E-2</v>
      </c>
      <c r="G385" s="29">
        <f t="shared" ca="1" si="136"/>
        <v>7.2805435728053189E-2</v>
      </c>
      <c r="H385" s="29">
        <f t="shared" ca="1" si="136"/>
        <v>6.1193255553718399E-2</v>
      </c>
      <c r="I385" s="55">
        <f t="shared" ca="1" si="136"/>
        <v>5.5068917231134572E-2</v>
      </c>
      <c r="J385" s="55">
        <f t="shared" ca="1" si="136"/>
        <v>5.7870873270866277E-2</v>
      </c>
      <c r="K385" s="29">
        <f t="shared" ca="1" si="136"/>
        <v>6.8013851811113496E-2</v>
      </c>
      <c r="L385" s="29">
        <f t="shared" ca="1" si="136"/>
        <v>8.0919291725531903E-2</v>
      </c>
      <c r="M385" s="29">
        <f t="shared" ca="1" si="136"/>
        <v>9.4149202295216908E-2</v>
      </c>
      <c r="N385" s="29">
        <f t="shared" ca="1" si="136"/>
        <v>0.10570964786005671</v>
      </c>
      <c r="O385" s="29">
        <f t="shared" ca="1" si="136"/>
        <v>0.11161690387740721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8.3845101894381653</v>
      </c>
      <c r="E387" s="29">
        <f t="shared" ca="1" si="137"/>
        <v>9.8770742723195646</v>
      </c>
      <c r="F387" s="29">
        <f t="shared" ca="1" si="137"/>
        <v>11.615172104801768</v>
      </c>
      <c r="G387" s="29">
        <f t="shared" ca="1" si="137"/>
        <v>13.520677840945334</v>
      </c>
      <c r="H387" s="29">
        <f t="shared" ca="1" si="137"/>
        <v>15.192088440977681</v>
      </c>
      <c r="I387" s="29">
        <f t="shared" ca="1" si="137"/>
        <v>16.073601114469877</v>
      </c>
      <c r="J387" s="29">
        <f t="shared" ca="1" si="137"/>
        <v>15.670298809879128</v>
      </c>
      <c r="K387" s="29">
        <f t="shared" ca="1" si="137"/>
        <v>14.210359195306191</v>
      </c>
      <c r="L387" s="29">
        <f t="shared" ca="1" si="137"/>
        <v>12.352801979761598</v>
      </c>
      <c r="M387" s="29">
        <f t="shared" ca="1" si="137"/>
        <v>10.448541760606135</v>
      </c>
      <c r="N387" s="29">
        <f t="shared" ca="1" si="137"/>
        <v>8.7845776325885403</v>
      </c>
      <c r="O387" s="29">
        <f t="shared" ca="1" si="137"/>
        <v>7.9343109146877309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1.0848912959342476E-2</v>
      </c>
      <c r="E391" s="33">
        <f t="shared" ca="1" si="138"/>
        <v>9.8119491485455252E-3</v>
      </c>
      <c r="F391" s="32">
        <f t="shared" ca="1" si="138"/>
        <v>8.6043999568021258E-3</v>
      </c>
      <c r="G391" s="32">
        <f t="shared" ca="1" si="138"/>
        <v>7.2805435728053192E-3</v>
      </c>
      <c r="H391" s="32">
        <f t="shared" ca="1" si="138"/>
        <v>6.1193255553718406E-3</v>
      </c>
      <c r="I391" s="32">
        <f t="shared" ca="1" si="138"/>
        <v>5.5068917231134579E-3</v>
      </c>
      <c r="J391" s="32">
        <f t="shared" ca="1" si="138"/>
        <v>5.7870873270866284E-3</v>
      </c>
      <c r="K391" s="32">
        <f t="shared" ca="1" si="138"/>
        <v>6.8013851811113499E-3</v>
      </c>
      <c r="L391" s="32">
        <f t="shared" ca="1" si="138"/>
        <v>8.0919291725531899E-3</v>
      </c>
      <c r="M391" s="32">
        <f t="shared" ca="1" si="138"/>
        <v>9.4149202295216918E-3</v>
      </c>
      <c r="N391" s="32">
        <f t="shared" ca="1" si="138"/>
        <v>1.0570964786005672E-2</v>
      </c>
      <c r="O391" s="32">
        <f t="shared" ca="1" si="138"/>
        <v>1.1161690387740722E-2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9.7640216634082275E-2</v>
      </c>
      <c r="E392" s="32">
        <f t="shared" ca="1" si="139"/>
        <v>8.8307542336909725E-2</v>
      </c>
      <c r="F392" s="32">
        <f t="shared" ca="1" si="139"/>
        <v>7.7439599611219129E-2</v>
      </c>
      <c r="G392" s="32">
        <f t="shared" ca="1" si="139"/>
        <v>6.5524892155247871E-2</v>
      </c>
      <c r="H392" s="32">
        <f t="shared" ca="1" si="139"/>
        <v>5.5073929998346559E-2</v>
      </c>
      <c r="I392" s="32">
        <f t="shared" ca="1" si="139"/>
        <v>4.9562025508021114E-2</v>
      </c>
      <c r="J392" s="32">
        <f t="shared" ca="1" si="139"/>
        <v>5.2083785943779652E-2</v>
      </c>
      <c r="K392" s="32">
        <f t="shared" ca="1" si="139"/>
        <v>6.1212466630002148E-2</v>
      </c>
      <c r="L392" s="32">
        <f t="shared" ca="1" si="139"/>
        <v>7.2827362552978711E-2</v>
      </c>
      <c r="M392" s="32">
        <f t="shared" ca="1" si="139"/>
        <v>8.4734282065695221E-2</v>
      </c>
      <c r="N392" s="32">
        <f t="shared" ca="1" si="139"/>
        <v>9.5138683074051045E-2</v>
      </c>
      <c r="O392" s="32">
        <f t="shared" ca="1" si="139"/>
        <v>0.10045521348966649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9.9448368793972688E-3</v>
      </c>
      <c r="E397" s="33">
        <f t="shared" ca="1" si="140"/>
        <v>8.9942867195000643E-3</v>
      </c>
      <c r="F397" s="33">
        <f t="shared" ca="1" si="140"/>
        <v>7.8873666270686156E-3</v>
      </c>
      <c r="G397" s="33">
        <f t="shared" ca="1" si="140"/>
        <v>6.6738316084048758E-3</v>
      </c>
      <c r="H397" s="33">
        <f t="shared" ca="1" si="140"/>
        <v>5.6093817590908536E-3</v>
      </c>
      <c r="I397" s="33">
        <f t="shared" ca="1" si="140"/>
        <v>5.0479840795206697E-3</v>
      </c>
      <c r="J397" s="33">
        <f t="shared" ca="1" si="140"/>
        <v>5.3048300498294097E-3</v>
      </c>
      <c r="K397" s="33">
        <f t="shared" ca="1" si="140"/>
        <v>6.2346030826854037E-3</v>
      </c>
      <c r="L397" s="33">
        <f t="shared" ca="1" si="140"/>
        <v>7.4176017415070912E-3</v>
      </c>
      <c r="M397" s="33">
        <f t="shared" ca="1" si="140"/>
        <v>8.6303435437282174E-3</v>
      </c>
      <c r="N397" s="33">
        <f t="shared" ca="1" si="140"/>
        <v>9.6900510538385325E-3</v>
      </c>
      <c r="O397" s="33">
        <f t="shared" ca="1" si="140"/>
        <v>1.0231549522095661E-2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9.7640216634082275E-2</v>
      </c>
      <c r="E398" s="33">
        <f t="shared" ca="1" si="141"/>
        <v>8.8307542336909725E-2</v>
      </c>
      <c r="F398" s="33">
        <f t="shared" ca="1" si="141"/>
        <v>7.7439599611219129E-2</v>
      </c>
      <c r="G398" s="33">
        <f t="shared" ca="1" si="141"/>
        <v>6.5524892155247871E-2</v>
      </c>
      <c r="H398" s="33">
        <f t="shared" ca="1" si="141"/>
        <v>5.5073929998346559E-2</v>
      </c>
      <c r="I398" s="33">
        <f t="shared" ca="1" si="141"/>
        <v>4.9562025508021114E-2</v>
      </c>
      <c r="J398" s="33">
        <f t="shared" ca="1" si="141"/>
        <v>5.2083785943779652E-2</v>
      </c>
      <c r="K398" s="33">
        <f t="shared" ca="1" si="141"/>
        <v>6.1212466630002148E-2</v>
      </c>
      <c r="L398" s="33">
        <f t="shared" ca="1" si="141"/>
        <v>7.2827362552978711E-2</v>
      </c>
      <c r="M398" s="33">
        <f t="shared" ca="1" si="141"/>
        <v>8.4734282065695221E-2</v>
      </c>
      <c r="N398" s="33">
        <f t="shared" ca="1" si="141"/>
        <v>9.5138683074051045E-2</v>
      </c>
      <c r="O398" s="33">
        <f t="shared" ca="1" si="141"/>
        <v>0.10045521348966649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9.0407607994520635E-4</v>
      </c>
      <c r="E399" s="33">
        <f t="shared" ca="1" si="142"/>
        <v>8.1766242904546043E-4</v>
      </c>
      <c r="F399" s="33">
        <f t="shared" ca="1" si="142"/>
        <v>7.1703332973351052E-4</v>
      </c>
      <c r="G399" s="33">
        <f t="shared" ca="1" si="142"/>
        <v>6.0671196440044331E-4</v>
      </c>
      <c r="H399" s="33">
        <f t="shared" ca="1" si="142"/>
        <v>5.0994379628098668E-4</v>
      </c>
      <c r="I399" s="33">
        <f t="shared" ca="1" si="142"/>
        <v>4.5890764359278816E-4</v>
      </c>
      <c r="J399" s="33">
        <f t="shared" ca="1" si="142"/>
        <v>4.8225727725721902E-4</v>
      </c>
      <c r="K399" s="33">
        <f t="shared" ca="1" si="142"/>
        <v>5.6678209842594583E-4</v>
      </c>
      <c r="L399" s="33">
        <f t="shared" ca="1" si="142"/>
        <v>6.7432743104609916E-4</v>
      </c>
      <c r="M399" s="33">
        <f t="shared" ca="1" si="142"/>
        <v>7.8457668579347435E-4</v>
      </c>
      <c r="N399" s="33">
        <f t="shared" ca="1" si="142"/>
        <v>8.809137321671394E-4</v>
      </c>
      <c r="O399" s="33">
        <f t="shared" ca="1" si="142"/>
        <v>9.3014086564506017E-4</v>
      </c>
    </row>
    <row r="400" spans="1:15" x14ac:dyDescent="0.4">
      <c r="D400" s="32">
        <f t="shared" ref="D400:O400" ca="1" si="143">SUM(D397:D399)</f>
        <v>0.10848912959342476</v>
      </c>
      <c r="E400" s="32">
        <f t="shared" ca="1" si="143"/>
        <v>9.8119491485455249E-2</v>
      </c>
      <c r="F400" s="32">
        <f t="shared" ca="1" si="143"/>
        <v>8.6043999568021251E-2</v>
      </c>
      <c r="G400" s="32">
        <f t="shared" ca="1" si="143"/>
        <v>7.2805435728053189E-2</v>
      </c>
      <c r="H400" s="32">
        <f t="shared" ca="1" si="143"/>
        <v>6.1193255553718399E-2</v>
      </c>
      <c r="I400" s="32">
        <f t="shared" ca="1" si="143"/>
        <v>5.5068917231134565E-2</v>
      </c>
      <c r="J400" s="32">
        <f t="shared" ca="1" si="143"/>
        <v>5.7870873270866277E-2</v>
      </c>
      <c r="K400" s="32">
        <f t="shared" ca="1" si="143"/>
        <v>6.8013851811113496E-2</v>
      </c>
      <c r="L400" s="32">
        <f t="shared" ca="1" si="143"/>
        <v>8.0919291725531903E-2</v>
      </c>
      <c r="M400" s="32">
        <f t="shared" ca="1" si="143"/>
        <v>9.4149202295216908E-2</v>
      </c>
      <c r="N400" s="32">
        <f t="shared" ca="1" si="143"/>
        <v>0.10570964786005672</v>
      </c>
      <c r="O400" s="32">
        <f t="shared" ca="1" si="143"/>
        <v>0.11161690387740722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3.7959381961446569E-2</v>
      </c>
      <c r="E403" s="32">
        <f ca="1">N398/2+O398+D398+E398+F398/2</f>
        <v>0.37269211380329359</v>
      </c>
      <c r="F403" s="32">
        <f ca="1">N399/2+O399+D399+E399+F399/2</f>
        <v>3.4508529055860518E-3</v>
      </c>
      <c r="G403" s="32">
        <f ca="1">F397/2+G397+H397</f>
        <v>1.6226896681030036E-2</v>
      </c>
      <c r="H403" s="32">
        <f ca="1">F398/2+G398+H398</f>
        <v>0.15931862195920399</v>
      </c>
      <c r="I403" s="32">
        <f ca="1">F399/2+G399+H399</f>
        <v>1.4751724255481851E-3</v>
      </c>
      <c r="J403" s="32">
        <f ca="1">I397+J397+K397</f>
        <v>1.6587417212035483E-2</v>
      </c>
      <c r="K403" s="32">
        <f ca="1">I398+J398+K398</f>
        <v>0.16285827808180292</v>
      </c>
      <c r="L403" s="32">
        <f ca="1">I399+J399+K399</f>
        <v>1.5079470192759529E-3</v>
      </c>
      <c r="M403" s="32">
        <f ca="1">L397+M397+N397/2</f>
        <v>2.0892970812154577E-2</v>
      </c>
      <c r="N403" s="32">
        <f ca="1">L398+M398+N398/2</f>
        <v>0.20513098615569947</v>
      </c>
      <c r="O403" s="32">
        <f ca="1">L399+M399+N399/2</f>
        <v>1.8993609829231434E-3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19.895673600000002</v>
      </c>
      <c r="C409" s="63" t="s">
        <v>58</v>
      </c>
      <c r="D409" s="32">
        <f t="shared" ref="D409:O409" ca="1" si="144">D18</f>
        <v>0.10925718778706336</v>
      </c>
      <c r="E409" s="32">
        <f t="shared" ca="1" si="144"/>
        <v>9.2712457710662499E-2</v>
      </c>
      <c r="F409" s="32">
        <f t="shared" ca="1" si="144"/>
        <v>7.9310709938087642E-2</v>
      </c>
      <c r="G409" s="32">
        <f t="shared" ca="1" si="144"/>
        <v>5.3465779477441938E-2</v>
      </c>
      <c r="H409" s="32">
        <f t="shared" ca="1" si="144"/>
        <v>2.4883516213713316E-2</v>
      </c>
      <c r="I409" s="32">
        <f t="shared" ca="1" si="144"/>
        <v>1.1900417245461127E-2</v>
      </c>
      <c r="J409" s="32">
        <f t="shared" ca="1" si="144"/>
        <v>4.7921131319128597E-3</v>
      </c>
      <c r="K409" s="32">
        <f t="shared" ca="1" si="144"/>
        <v>4.8302206793926763E-3</v>
      </c>
      <c r="L409" s="32">
        <f t="shared" ca="1" si="144"/>
        <v>2.2109678517016555E-2</v>
      </c>
      <c r="M409" s="32">
        <f t="shared" ca="1" si="144"/>
        <v>4.969384456754717E-2</v>
      </c>
      <c r="N409" s="32">
        <f t="shared" ca="1" si="144"/>
        <v>7.9890158346962989E-2</v>
      </c>
      <c r="O409" s="32">
        <f t="shared" ca="1" si="144"/>
        <v>0.10298724971807108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5.1549918221943408E-2</v>
      </c>
      <c r="E410" s="32">
        <f t="shared" ca="1" si="145"/>
        <v>4.3743754621020328E-2</v>
      </c>
      <c r="F410" s="32">
        <f t="shared" ca="1" si="145"/>
        <v>3.7420518450473866E-2</v>
      </c>
      <c r="G410" s="32">
        <f t="shared" ca="1" si="145"/>
        <v>2.5226317971007998E-2</v>
      </c>
      <c r="H410" s="32">
        <f t="shared" ca="1" si="145"/>
        <v>1.174058432101808E-2</v>
      </c>
      <c r="I410" s="32">
        <f t="shared" ca="1" si="145"/>
        <v>5.6148757645688163E-3</v>
      </c>
      <c r="J410" s="32">
        <f t="shared" ca="1" si="145"/>
        <v>2.261023233930052E-3</v>
      </c>
      <c r="K410" s="32">
        <f t="shared" ca="1" si="145"/>
        <v>2.279003203907423E-3</v>
      </c>
      <c r="L410" s="32">
        <f t="shared" ca="1" si="145"/>
        <v>1.0431827347478323E-2</v>
      </c>
      <c r="M410" s="32">
        <f t="shared" ca="1" si="145"/>
        <v>2.3446637017453455E-2</v>
      </c>
      <c r="N410" s="32">
        <f t="shared" ca="1" si="145"/>
        <v>3.7693914816391463E-2</v>
      </c>
      <c r="O410" s="32">
        <f t="shared" ca="1" si="145"/>
        <v>4.8591625030806808E-2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1.1025954730804562E-2</v>
      </c>
      <c r="E411" s="32">
        <f t="shared" ca="1" si="146"/>
        <v>9.3563030717182354E-3</v>
      </c>
      <c r="F411" s="32">
        <f t="shared" ca="1" si="146"/>
        <v>8.0038331130180204E-3</v>
      </c>
      <c r="G411" s="32">
        <f t="shared" ca="1" si="146"/>
        <v>5.3956291215767104E-3</v>
      </c>
      <c r="H411" s="32">
        <f t="shared" ca="1" si="146"/>
        <v>2.5111805353288667E-3</v>
      </c>
      <c r="I411" s="32">
        <f t="shared" ca="1" si="146"/>
        <v>1.2009595385327745E-3</v>
      </c>
      <c r="J411" s="32">
        <f t="shared" ca="1" si="146"/>
        <v>4.8360774725726105E-4</v>
      </c>
      <c r="K411" s="32">
        <f t="shared" ca="1" si="146"/>
        <v>4.8745346305797651E-4</v>
      </c>
      <c r="L411" s="32">
        <f t="shared" ca="1" si="146"/>
        <v>2.2312519604328635E-3</v>
      </c>
      <c r="M411" s="32">
        <f t="shared" ca="1" si="146"/>
        <v>5.0149751398442096E-3</v>
      </c>
      <c r="N411" s="32">
        <f t="shared" ca="1" si="146"/>
        <v>8.0623095579503944E-3</v>
      </c>
      <c r="O411" s="32">
        <f t="shared" ca="1" si="146"/>
        <v>1.0393208687144788E-2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0.38455732935832226</v>
      </c>
      <c r="E413" s="32">
        <f t="shared" ca="1" si="148"/>
        <v>0.18144251450720322</v>
      </c>
      <c r="F413" s="32">
        <f t="shared" ca="1" si="148"/>
        <v>3.8808537825151798E-2</v>
      </c>
      <c r="G413" s="32">
        <f t="shared" ca="1" si="148"/>
        <v>0.11800465066019908</v>
      </c>
      <c r="H413" s="32">
        <f t="shared" ca="1" si="148"/>
        <v>5.5677161517263006E-2</v>
      </c>
      <c r="I413" s="32">
        <f t="shared" ca="1" si="148"/>
        <v>1.1908726213414586E-2</v>
      </c>
      <c r="J413" s="32">
        <f t="shared" ca="1" si="148"/>
        <v>2.1522751056766664E-2</v>
      </c>
      <c r="K413" s="32">
        <f t="shared" ca="1" si="148"/>
        <v>1.015490220240629E-2</v>
      </c>
      <c r="L413" s="32">
        <f t="shared" ca="1" si="148"/>
        <v>2.172020748848012E-3</v>
      </c>
      <c r="M413" s="32">
        <f t="shared" ca="1" si="148"/>
        <v>0.11174860225804523</v>
      </c>
      <c r="N413" s="32">
        <f t="shared" ca="1" si="148"/>
        <v>5.2725421773127508E-2</v>
      </c>
      <c r="O413" s="32">
        <f t="shared" ca="1" si="148"/>
        <v>1.1277381879252271E-2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5.5641361256544494E-2</v>
      </c>
      <c r="I415" s="32">
        <f t="shared" ca="1" si="149"/>
        <v>0.19260471204188478</v>
      </c>
      <c r="J415" s="32">
        <f t="shared" ca="1" si="149"/>
        <v>0.39376963350785338</v>
      </c>
      <c r="K415" s="32">
        <f t="shared" ca="1" si="149"/>
        <v>0.13268324607329843</v>
      </c>
      <c r="L415" s="32">
        <f t="shared" ca="1" si="149"/>
        <v>4.280104712041885E-2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6.8062827225130861E-3</v>
      </c>
      <c r="I416" s="32">
        <f t="shared" ca="1" si="150"/>
        <v>2.356020942408376E-2</v>
      </c>
      <c r="J416" s="32">
        <f t="shared" ca="1" si="150"/>
        <v>4.8167539267015697E-2</v>
      </c>
      <c r="K416" s="32">
        <f t="shared" ca="1" si="150"/>
        <v>1.6230366492146594E-2</v>
      </c>
      <c r="L416" s="32">
        <f t="shared" ca="1" si="150"/>
        <v>5.2356020942408363E-3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5.6151832460732982E-3</v>
      </c>
      <c r="I417" s="32">
        <f t="shared" ca="1" si="151"/>
        <v>1.9437172774869109E-2</v>
      </c>
      <c r="J417" s="32">
        <f t="shared" ca="1" si="151"/>
        <v>3.973821989528796E-2</v>
      </c>
      <c r="K417" s="32">
        <f t="shared" ca="1" si="151"/>
        <v>1.3390052356020943E-2</v>
      </c>
      <c r="L417" s="32">
        <f t="shared" ca="1" si="151"/>
        <v>4.319371727748691E-3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5.5641361256544494E-2</v>
      </c>
      <c r="H419" s="32">
        <f t="shared" ca="1" si="153"/>
        <v>6.8062827225130861E-3</v>
      </c>
      <c r="I419" s="32">
        <f t="shared" ca="1" si="153"/>
        <v>5.6151832460732982E-3</v>
      </c>
      <c r="J419" s="32">
        <f t="shared" ca="1" si="153"/>
        <v>0.71905759162303651</v>
      </c>
      <c r="K419" s="32">
        <f t="shared" ca="1" si="153"/>
        <v>8.7958115183246061E-2</v>
      </c>
      <c r="L419" s="32">
        <f t="shared" ca="1" si="153"/>
        <v>7.256544502617801E-2</v>
      </c>
      <c r="M419" s="32">
        <f t="shared" ca="1" si="153"/>
        <v>4.280104712041885E-2</v>
      </c>
      <c r="N419" s="32">
        <f t="shared" ca="1" si="153"/>
        <v>5.2356020942408363E-3</v>
      </c>
      <c r="O419" s="32">
        <f t="shared" ca="1" si="153"/>
        <v>4.319371727748691E-3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7.202233843200001</v>
      </c>
      <c r="C421" s="67"/>
      <c r="D421" s="32">
        <f t="shared" ref="D421:O421" ca="1" si="154">D69</f>
        <v>6.1426772612503941E-2</v>
      </c>
      <c r="E421" s="32">
        <f t="shared" ca="1" si="154"/>
        <v>5.8945063101043818E-2</v>
      </c>
      <c r="F421" s="32">
        <f t="shared" ca="1" si="154"/>
        <v>5.6934800935157584E-2</v>
      </c>
      <c r="G421" s="32">
        <f t="shared" ca="1" si="154"/>
        <v>5.3058061366060727E-2</v>
      </c>
      <c r="H421" s="32">
        <f t="shared" ca="1" si="154"/>
        <v>4.8770721876501437E-2</v>
      </c>
      <c r="I421" s="32">
        <f t="shared" ca="1" si="154"/>
        <v>4.682325703126361E-2</v>
      </c>
      <c r="J421" s="32">
        <f t="shared" ca="1" si="154"/>
        <v>4.5757011414231365E-2</v>
      </c>
      <c r="K421" s="32">
        <f t="shared" ca="1" si="154"/>
        <v>4.5762727546353341E-2</v>
      </c>
      <c r="L421" s="32">
        <f t="shared" ca="1" si="154"/>
        <v>4.8354646221996922E-2</v>
      </c>
      <c r="M421" s="32">
        <f t="shared" ca="1" si="154"/>
        <v>5.2492271129576516E-2</v>
      </c>
      <c r="N421" s="32">
        <f t="shared" ca="1" si="154"/>
        <v>5.7021718196488887E-2</v>
      </c>
      <c r="O421" s="32">
        <f t="shared" ca="1" si="154"/>
        <v>6.0486281902155103E-2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2.8982487733291512E-2</v>
      </c>
      <c r="E422" s="32">
        <f t="shared" ca="1" si="155"/>
        <v>2.781156319315305E-2</v>
      </c>
      <c r="F422" s="32">
        <f t="shared" ca="1" si="155"/>
        <v>2.6863077767571082E-2</v>
      </c>
      <c r="G422" s="32">
        <f t="shared" ca="1" si="155"/>
        <v>2.5033947695651201E-2</v>
      </c>
      <c r="H422" s="32">
        <f t="shared" ca="1" si="155"/>
        <v>2.3011087648152715E-2</v>
      </c>
      <c r="I422" s="32">
        <f t="shared" ca="1" si="155"/>
        <v>2.2092231364685324E-2</v>
      </c>
      <c r="J422" s="32">
        <f t="shared" ca="1" si="155"/>
        <v>2.158915348508951E-2</v>
      </c>
      <c r="K422" s="32">
        <f t="shared" ca="1" si="155"/>
        <v>2.1591850480586115E-2</v>
      </c>
      <c r="L422" s="32">
        <f t="shared" ca="1" si="155"/>
        <v>2.2814774102121751E-2</v>
      </c>
      <c r="M422" s="32">
        <f t="shared" ca="1" si="155"/>
        <v>2.4766995552618021E-2</v>
      </c>
      <c r="N422" s="32">
        <f t="shared" ca="1" si="155"/>
        <v>2.6904087222458722E-2</v>
      </c>
      <c r="O422" s="32">
        <f t="shared" ca="1" si="155"/>
        <v>2.8538743754621024E-2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6.1990320985095722E-3</v>
      </c>
      <c r="E423" s="32">
        <f t="shared" ca="1" si="156"/>
        <v>5.948584349646624E-3</v>
      </c>
      <c r="F423" s="32">
        <f t="shared" ca="1" si="156"/>
        <v>5.7457138558415916E-3</v>
      </c>
      <c r="G423" s="32">
        <f t="shared" ca="1" si="156"/>
        <v>5.3544832571253949E-3</v>
      </c>
      <c r="H423" s="32">
        <f t="shared" ca="1" si="156"/>
        <v>4.9218159691882188E-3</v>
      </c>
      <c r="I423" s="32">
        <f t="shared" ca="1" si="156"/>
        <v>4.725282819668805E-3</v>
      </c>
      <c r="J423" s="32">
        <f t="shared" ca="1" si="156"/>
        <v>4.6176800509774782E-3</v>
      </c>
      <c r="K423" s="32">
        <f t="shared" ca="1" si="156"/>
        <v>4.6182569083475849E-3</v>
      </c>
      <c r="L423" s="32">
        <f t="shared" ca="1" si="156"/>
        <v>4.8798266829538188E-3</v>
      </c>
      <c r="M423" s="32">
        <f t="shared" ca="1" si="156"/>
        <v>5.2973851598655209E-3</v>
      </c>
      <c r="N423" s="32">
        <f t="shared" ca="1" si="156"/>
        <v>5.754485322581447E-3</v>
      </c>
      <c r="O423" s="32">
        <f t="shared" ca="1" si="156"/>
        <v>6.1041201919606073E-3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0.23783637718152606</v>
      </c>
      <c r="E425" s="32">
        <f t="shared" ca="1" si="158"/>
        <v>0.11221637717608048</v>
      </c>
      <c r="F425" s="32">
        <f t="shared" ca="1" si="158"/>
        <v>2.4001836229328322E-2</v>
      </c>
      <c r="G425" s="32">
        <f t="shared" ca="1" si="158"/>
        <v>0.13029618371014096</v>
      </c>
      <c r="H425" s="32">
        <f t="shared" ca="1" si="158"/>
        <v>6.1476574227589453E-2</v>
      </c>
      <c r="I425" s="32">
        <f t="shared" ca="1" si="158"/>
        <v>1.3149156154234409E-2</v>
      </c>
      <c r="J425" s="32">
        <f t="shared" ca="1" si="158"/>
        <v>0.13834299599184829</v>
      </c>
      <c r="K425" s="32">
        <f t="shared" ca="1" si="158"/>
        <v>6.5273235330360946E-2</v>
      </c>
      <c r="L425" s="32">
        <f t="shared" ca="1" si="158"/>
        <v>1.396121977899387E-2</v>
      </c>
      <c r="M425" s="32">
        <f t="shared" ca="1" si="158"/>
        <v>0.12935777644981789</v>
      </c>
      <c r="N425" s="32">
        <f t="shared" ca="1" si="158"/>
        <v>6.1033813265969135E-2</v>
      </c>
      <c r="O425" s="32">
        <f t="shared" ca="1" si="158"/>
        <v>1.3054454504110065E-2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2.8450813248000002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5.4265449744000005</v>
      </c>
      <c r="C433" s="67"/>
      <c r="D433" s="32">
        <f t="shared" ref="D433:O433" ca="1" si="164">D119</f>
        <v>1.9708858542805498E-2</v>
      </c>
      <c r="E433" s="32">
        <f t="shared" ca="1" si="164"/>
        <v>1.7825040953191037E-2</v>
      </c>
      <c r="F433" s="32">
        <f t="shared" ca="1" si="164"/>
        <v>1.5631326588190528E-2</v>
      </c>
      <c r="G433" s="32">
        <f t="shared" ca="1" si="164"/>
        <v>1.3226320823929664E-2</v>
      </c>
      <c r="H433" s="32">
        <f t="shared" ca="1" si="164"/>
        <v>1.111677475892551E-2</v>
      </c>
      <c r="I433" s="32">
        <f t="shared" ca="1" si="164"/>
        <v>1.0004186630322782E-2</v>
      </c>
      <c r="J433" s="32">
        <f t="shared" ca="1" si="164"/>
        <v>1.0513208644207375E-2</v>
      </c>
      <c r="K433" s="32">
        <f t="shared" ca="1" si="164"/>
        <v>1.235584974568562E-2</v>
      </c>
      <c r="L433" s="32">
        <f t="shared" ca="1" si="164"/>
        <v>1.4700337996804962E-2</v>
      </c>
      <c r="M433" s="32">
        <f t="shared" ca="1" si="164"/>
        <v>1.7103771750297741E-2</v>
      </c>
      <c r="N433" s="32">
        <f t="shared" ca="1" si="164"/>
        <v>1.9203919361243639E-2</v>
      </c>
      <c r="O433" s="32">
        <f t="shared" ca="1" si="164"/>
        <v>2.027707087106231E-2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8.6791303674739806E-2</v>
      </c>
      <c r="E434" s="32">
        <f t="shared" ca="1" si="165"/>
        <v>7.8495593188364202E-2</v>
      </c>
      <c r="F434" s="32">
        <f t="shared" ca="1" si="165"/>
        <v>6.8835199654417006E-2</v>
      </c>
      <c r="G434" s="32">
        <f t="shared" ca="1" si="165"/>
        <v>5.8244348582442554E-2</v>
      </c>
      <c r="H434" s="32">
        <f t="shared" ca="1" si="165"/>
        <v>4.8954604442974725E-2</v>
      </c>
      <c r="I434" s="32">
        <f t="shared" ca="1" si="165"/>
        <v>4.4055133784907663E-2</v>
      </c>
      <c r="J434" s="32">
        <f t="shared" ca="1" si="165"/>
        <v>4.6296698616693027E-2</v>
      </c>
      <c r="K434" s="32">
        <f t="shared" ca="1" si="165"/>
        <v>5.44110814488908E-2</v>
      </c>
      <c r="L434" s="32">
        <f t="shared" ca="1" si="165"/>
        <v>6.4735433380425519E-2</v>
      </c>
      <c r="M434" s="32">
        <f t="shared" ca="1" si="165"/>
        <v>7.5319361836173535E-2</v>
      </c>
      <c r="N434" s="32">
        <f t="shared" ca="1" si="165"/>
        <v>8.4567718288045379E-2</v>
      </c>
      <c r="O434" s="32">
        <f t="shared" ca="1" si="165"/>
        <v>8.9293523101925773E-2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1.9889673758794542E-3</v>
      </c>
      <c r="E435" s="32">
        <f t="shared" ca="1" si="166"/>
        <v>1.7988573439000131E-3</v>
      </c>
      <c r="F435" s="32">
        <f t="shared" ca="1" si="166"/>
        <v>1.5774733254137233E-3</v>
      </c>
      <c r="G435" s="32">
        <f t="shared" ca="1" si="166"/>
        <v>1.3347663216809753E-3</v>
      </c>
      <c r="H435" s="32">
        <f t="shared" ca="1" si="166"/>
        <v>1.1218763518181709E-3</v>
      </c>
      <c r="I435" s="32">
        <f t="shared" ca="1" si="166"/>
        <v>1.0095968159041339E-3</v>
      </c>
      <c r="J435" s="32">
        <f t="shared" ca="1" si="166"/>
        <v>1.0609660099658818E-3</v>
      </c>
      <c r="K435" s="32">
        <f t="shared" ca="1" si="166"/>
        <v>1.2469206165370808E-3</v>
      </c>
      <c r="L435" s="32">
        <f t="shared" ca="1" si="166"/>
        <v>1.4835203483014182E-3</v>
      </c>
      <c r="M435" s="32">
        <f t="shared" ca="1" si="166"/>
        <v>1.7260687087456436E-3</v>
      </c>
      <c r="N435" s="32">
        <f t="shared" ca="1" si="166"/>
        <v>1.9380102107677069E-3</v>
      </c>
      <c r="O435" s="32">
        <f t="shared" ca="1" si="166"/>
        <v>2.0463099044191325E-3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7.5228593341775923E-2</v>
      </c>
      <c r="E437" s="32">
        <f t="shared" ca="1" si="168"/>
        <v>0.33128187893626093</v>
      </c>
      <c r="F437" s="32">
        <f t="shared" ca="1" si="168"/>
        <v>7.5918763922893148E-3</v>
      </c>
      <c r="G437" s="32">
        <f t="shared" ca="1" si="168"/>
        <v>3.2158758876950438E-2</v>
      </c>
      <c r="H437" s="32">
        <f t="shared" ca="1" si="168"/>
        <v>0.14161655285262578</v>
      </c>
      <c r="I437" s="32">
        <f t="shared" ca="1" si="168"/>
        <v>3.245379336206008E-3</v>
      </c>
      <c r="J437" s="32">
        <f t="shared" ca="1" si="168"/>
        <v>3.2873245020215776E-2</v>
      </c>
      <c r="K437" s="32">
        <f t="shared" ca="1" si="168"/>
        <v>0.1447629138504915</v>
      </c>
      <c r="L437" s="32">
        <f t="shared" ca="1" si="168"/>
        <v>3.3174834424070966E-3</v>
      </c>
      <c r="M437" s="32">
        <f t="shared" ca="1" si="168"/>
        <v>4.1406069427724526E-2</v>
      </c>
      <c r="N437" s="32">
        <f t="shared" ca="1" si="168"/>
        <v>0.18233865436062174</v>
      </c>
      <c r="O437" s="32">
        <f t="shared" ca="1" si="168"/>
        <v>4.1785941624309158E-3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5.4912059136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5.2500636271087836E-2</v>
      </c>
      <c r="I439" s="32">
        <f t="shared" ca="1" si="169"/>
        <v>5.7826988801628856E-2</v>
      </c>
      <c r="J439" s="32">
        <f t="shared" ca="1" si="169"/>
        <v>6.5650069080860962E-2</v>
      </c>
      <c r="K439" s="32">
        <f t="shared" ca="1" si="169"/>
        <v>5.5496709569517154E-2</v>
      </c>
      <c r="L439" s="32">
        <f t="shared" ca="1" si="169"/>
        <v>5.2001290721349618E-2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2.4770942408376968E-2</v>
      </c>
      <c r="I440" s="32">
        <f t="shared" ca="1" si="170"/>
        <v>2.7284031413612568E-2</v>
      </c>
      <c r="J440" s="32">
        <f t="shared" ca="1" si="170"/>
        <v>3.0975130890052358E-2</v>
      </c>
      <c r="K440" s="32">
        <f t="shared" ca="1" si="170"/>
        <v>2.6184554973821994E-2</v>
      </c>
      <c r="L440" s="32">
        <f t="shared" ca="1" si="170"/>
        <v>2.453534031413613E-2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5.298229348458406E-3</v>
      </c>
      <c r="I441" s="32">
        <f t="shared" ca="1" si="171"/>
        <v>5.8357511634671323E-3</v>
      </c>
      <c r="J441" s="32">
        <f t="shared" ca="1" si="171"/>
        <v>6.6252363292611978E-3</v>
      </c>
      <c r="K441" s="32">
        <f t="shared" ca="1" si="171"/>
        <v>5.6005853694008146E-3</v>
      </c>
      <c r="L441" s="32">
        <f t="shared" ca="1" si="171"/>
        <v>5.2478366783013375E-3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0.12800584460442116</v>
      </c>
      <c r="H443" s="32">
        <f t="shared" ca="1" si="173"/>
        <v>6.0395942408376972E-2</v>
      </c>
      <c r="I443" s="32">
        <f t="shared" ca="1" si="173"/>
        <v>1.2918021015125071E-2</v>
      </c>
      <c r="J443" s="32">
        <f t="shared" ca="1" si="173"/>
        <v>0.17897376745200697</v>
      </c>
      <c r="K443" s="32">
        <f t="shared" ca="1" si="173"/>
        <v>8.4443717277486924E-2</v>
      </c>
      <c r="L443" s="32">
        <f t="shared" ca="1" si="173"/>
        <v>1.8061572862129144E-2</v>
      </c>
      <c r="M443" s="32">
        <f t="shared" ca="1" si="173"/>
        <v>0.12750649905468295</v>
      </c>
      <c r="N443" s="32">
        <f t="shared" ca="1" si="173"/>
        <v>6.0160340314136133E-2</v>
      </c>
      <c r="O443" s="32">
        <f t="shared" ca="1" si="173"/>
        <v>1.2867628344968005E-2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8.8784443439999947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4.1616792000000009</v>
      </c>
      <c r="C452" s="67"/>
      <c r="D452" s="32">
        <f t="shared" ref="D452:O452" ca="1" si="179">D195</f>
        <v>0.12486535747092956</v>
      </c>
      <c r="E452" s="32">
        <f t="shared" ca="1" si="179"/>
        <v>0.10595709452647145</v>
      </c>
      <c r="F452" s="32">
        <f t="shared" ca="1" si="179"/>
        <v>9.064081135781446E-2</v>
      </c>
      <c r="G452" s="32">
        <f t="shared" ca="1" si="179"/>
        <v>6.1103747974219372E-2</v>
      </c>
      <c r="H452" s="32">
        <f t="shared" ca="1" si="179"/>
        <v>2.8438304244243793E-2</v>
      </c>
      <c r="I452" s="32">
        <f t="shared" ca="1" si="179"/>
        <v>1.3600476851955576E-2</v>
      </c>
      <c r="J452" s="32">
        <f t="shared" ca="1" si="179"/>
        <v>5.4767007221861253E-3</v>
      </c>
      <c r="K452" s="32">
        <f t="shared" ca="1" si="179"/>
        <v>5.520252205020202E-3</v>
      </c>
      <c r="L452" s="32">
        <f t="shared" ca="1" si="179"/>
        <v>2.5268204019447491E-2</v>
      </c>
      <c r="M452" s="32">
        <f t="shared" ca="1" si="179"/>
        <v>5.6792965220053913E-2</v>
      </c>
      <c r="N452" s="32">
        <f t="shared" ca="1" si="179"/>
        <v>9.130303811081486E-2</v>
      </c>
      <c r="O452" s="32">
        <f t="shared" ca="1" si="179"/>
        <v>0.11769971396350982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3.4366612147962258E-2</v>
      </c>
      <c r="E453" s="32">
        <f t="shared" ca="1" si="180"/>
        <v>2.9162503080680208E-2</v>
      </c>
      <c r="F453" s="32">
        <f t="shared" ca="1" si="180"/>
        <v>2.4947012300315902E-2</v>
      </c>
      <c r="G453" s="32">
        <f t="shared" ca="1" si="180"/>
        <v>1.6817545314005328E-2</v>
      </c>
      <c r="H453" s="32">
        <f t="shared" ca="1" si="180"/>
        <v>7.8270562140120518E-3</v>
      </c>
      <c r="I453" s="32">
        <f t="shared" ca="1" si="180"/>
        <v>3.7432505097125431E-3</v>
      </c>
      <c r="J453" s="32">
        <f t="shared" ca="1" si="180"/>
        <v>1.5073488226200341E-3</v>
      </c>
      <c r="K453" s="32">
        <f t="shared" ca="1" si="180"/>
        <v>1.5193354692716148E-3</v>
      </c>
      <c r="L453" s="32">
        <f t="shared" ca="1" si="180"/>
        <v>6.954551564985546E-3</v>
      </c>
      <c r="M453" s="32">
        <f t="shared" ca="1" si="180"/>
        <v>1.5631091344968963E-2</v>
      </c>
      <c r="N453" s="32">
        <f t="shared" ca="1" si="180"/>
        <v>2.5129276544260965E-2</v>
      </c>
      <c r="O453" s="32">
        <f t="shared" ca="1" si="180"/>
        <v>3.2394416687204532E-2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1.2601091120919498E-2</v>
      </c>
      <c r="E454" s="32">
        <f t="shared" ca="1" si="181"/>
        <v>1.0692917796249413E-2</v>
      </c>
      <c r="F454" s="32">
        <f t="shared" ca="1" si="181"/>
        <v>9.1472378434491672E-3</v>
      </c>
      <c r="G454" s="32">
        <f t="shared" ca="1" si="181"/>
        <v>6.1664332818019557E-3</v>
      </c>
      <c r="H454" s="32">
        <f t="shared" ca="1" si="181"/>
        <v>2.8699206118044198E-3</v>
      </c>
      <c r="I454" s="32">
        <f t="shared" ca="1" si="181"/>
        <v>1.3725251868945997E-3</v>
      </c>
      <c r="J454" s="32">
        <f t="shared" ca="1" si="181"/>
        <v>5.5269456829401271E-4</v>
      </c>
      <c r="K454" s="32">
        <f t="shared" ca="1" si="181"/>
        <v>5.5708967206625896E-4</v>
      </c>
      <c r="L454" s="32">
        <f t="shared" ca="1" si="181"/>
        <v>2.550002240494701E-3</v>
      </c>
      <c r="M454" s="32">
        <f t="shared" ca="1" si="181"/>
        <v>5.7314001598219545E-3</v>
      </c>
      <c r="N454" s="32">
        <f t="shared" ca="1" si="181"/>
        <v>9.2140680662290246E-3</v>
      </c>
      <c r="O454" s="32">
        <f t="shared" ca="1" si="181"/>
        <v>1.1877952785308331E-2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0.43949409069522549</v>
      </c>
      <c r="E456" s="32">
        <f t="shared" ca="1" si="183"/>
        <v>0.12096167633813543</v>
      </c>
      <c r="F456" s="32">
        <f t="shared" ca="1" si="183"/>
        <v>4.4352614657316339E-2</v>
      </c>
      <c r="G456" s="32">
        <f t="shared" ca="1" si="183"/>
        <v>0.13486245789737039</v>
      </c>
      <c r="H456" s="32">
        <f t="shared" ca="1" si="183"/>
        <v>3.7118107678175333E-2</v>
      </c>
      <c r="I456" s="32">
        <f t="shared" ca="1" si="183"/>
        <v>1.3609972815330959E-2</v>
      </c>
      <c r="J456" s="32">
        <f t="shared" ca="1" si="183"/>
        <v>2.4597429779161902E-2</v>
      </c>
      <c r="K456" s="32">
        <f t="shared" ca="1" si="183"/>
        <v>6.7699348016041919E-3</v>
      </c>
      <c r="L456" s="32">
        <f t="shared" ca="1" si="183"/>
        <v>2.4823094272548715E-3</v>
      </c>
      <c r="M456" s="32">
        <f t="shared" ca="1" si="183"/>
        <v>0.12771268829490884</v>
      </c>
      <c r="N456" s="32">
        <f t="shared" ca="1" si="183"/>
        <v>3.5150281182084991E-2</v>
      </c>
      <c r="O456" s="32">
        <f t="shared" ca="1" si="183"/>
        <v>1.2888436433431167E-2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3.7833451056072005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5.5386125654450252E-2</v>
      </c>
      <c r="I458" s="32">
        <f t="shared" ca="1" si="184"/>
        <v>0.19172120418848165</v>
      </c>
      <c r="J458" s="32">
        <f t="shared" ca="1" si="184"/>
        <v>0.39196335078534028</v>
      </c>
      <c r="K458" s="32">
        <f t="shared" ca="1" si="184"/>
        <v>0.13207460732984294</v>
      </c>
      <c r="L458" s="32">
        <f t="shared" ca="1" si="184"/>
        <v>4.2604712041884818E-2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6.8062827225130861E-3</v>
      </c>
      <c r="I459" s="32">
        <f t="shared" ca="1" si="185"/>
        <v>2.356020942408376E-2</v>
      </c>
      <c r="J459" s="32">
        <f t="shared" ca="1" si="185"/>
        <v>4.8167539267015697E-2</v>
      </c>
      <c r="K459" s="32">
        <f t="shared" ca="1" si="185"/>
        <v>1.6230366492146594E-2</v>
      </c>
      <c r="L459" s="32">
        <f t="shared" ca="1" si="185"/>
        <v>5.2356020942408363E-3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5.8704188481675376E-3</v>
      </c>
      <c r="I460" s="32">
        <f t="shared" ca="1" si="186"/>
        <v>2.0320680628272247E-2</v>
      </c>
      <c r="J460" s="32">
        <f t="shared" ca="1" si="186"/>
        <v>4.1544502617801043E-2</v>
      </c>
      <c r="K460" s="32">
        <f t="shared" ca="1" si="186"/>
        <v>1.399869109947644E-2</v>
      </c>
      <c r="L460" s="32">
        <f t="shared" ca="1" si="186"/>
        <v>4.5157068062827216E-3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5.5386125654450252E-2</v>
      </c>
      <c r="H462" s="32">
        <f t="shared" ca="1" si="188"/>
        <v>6.8062827225130861E-3</v>
      </c>
      <c r="I462" s="32">
        <f t="shared" ca="1" si="188"/>
        <v>5.8704188481675376E-3</v>
      </c>
      <c r="J462" s="32">
        <f t="shared" ca="1" si="188"/>
        <v>0.71575916230366476</v>
      </c>
      <c r="K462" s="32">
        <f t="shared" ca="1" si="188"/>
        <v>8.7958115183246061E-2</v>
      </c>
      <c r="L462" s="32">
        <f t="shared" ca="1" si="188"/>
        <v>7.5863874345549726E-2</v>
      </c>
      <c r="M462" s="32">
        <f t="shared" ca="1" si="188"/>
        <v>4.2604712041884818E-2</v>
      </c>
      <c r="N462" s="32">
        <f t="shared" ca="1" si="188"/>
        <v>5.2356020942408363E-3</v>
      </c>
      <c r="O462" s="32">
        <f t="shared" ca="1" si="188"/>
        <v>4.5157068062827216E-3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4.7291824224288002</v>
      </c>
      <c r="C464" s="67"/>
      <c r="D464" s="32">
        <f t="shared" ref="D464:O464" ca="1" si="189">D246</f>
        <v>6.279987726289965E-2</v>
      </c>
      <c r="E464" s="32">
        <f t="shared" ca="1" si="189"/>
        <v>6.1027227611856694E-2</v>
      </c>
      <c r="F464" s="32">
        <f t="shared" ca="1" si="189"/>
        <v>5.9591326064795107E-2</v>
      </c>
      <c r="G464" s="32">
        <f t="shared" ca="1" si="189"/>
        <v>5.6822226372583072E-2</v>
      </c>
      <c r="H464" s="32">
        <f t="shared" ca="1" si="189"/>
        <v>5.3759841022897853E-2</v>
      </c>
      <c r="I464" s="32">
        <f t="shared" ca="1" si="189"/>
        <v>5.2368794704870839E-2</v>
      </c>
      <c r="J464" s="32">
        <f t="shared" ca="1" si="189"/>
        <v>5.1607190692704946E-2</v>
      </c>
      <c r="K464" s="32">
        <f t="shared" ca="1" si="189"/>
        <v>5.1611273644220634E-2</v>
      </c>
      <c r="L464" s="32">
        <f t="shared" ca="1" si="189"/>
        <v>5.3462644126823208E-2</v>
      </c>
      <c r="M464" s="32">
        <f t="shared" ca="1" si="189"/>
        <v>5.6418090489380048E-2</v>
      </c>
      <c r="N464" s="32">
        <f t="shared" ca="1" si="189"/>
        <v>5.96534098228889E-2</v>
      </c>
      <c r="O464" s="32">
        <f t="shared" ca="1" si="189"/>
        <v>6.2128098184079043E-2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2.3045826518495283E-2</v>
      </c>
      <c r="E465" s="32">
        <f t="shared" ca="1" si="190"/>
        <v>2.2395312885085027E-2</v>
      </c>
      <c r="F465" s="32">
        <f t="shared" ca="1" si="190"/>
        <v>2.1868376537539487E-2</v>
      </c>
      <c r="G465" s="32">
        <f t="shared" ca="1" si="190"/>
        <v>2.0852193164250667E-2</v>
      </c>
      <c r="H465" s="32">
        <f t="shared" ca="1" si="190"/>
        <v>1.9728382026751506E-2</v>
      </c>
      <c r="I465" s="32">
        <f t="shared" ca="1" si="190"/>
        <v>1.9217906313714068E-2</v>
      </c>
      <c r="J465" s="32">
        <f t="shared" ca="1" si="190"/>
        <v>1.8938418602827505E-2</v>
      </c>
      <c r="K465" s="32">
        <f t="shared" ca="1" si="190"/>
        <v>1.893991693365895E-2</v>
      </c>
      <c r="L465" s="32">
        <f t="shared" ca="1" si="190"/>
        <v>1.9619318945623195E-2</v>
      </c>
      <c r="M465" s="32">
        <f t="shared" ca="1" si="190"/>
        <v>2.0703886418121119E-2</v>
      </c>
      <c r="N465" s="32">
        <f t="shared" ca="1" si="190"/>
        <v>2.1891159568032621E-2</v>
      </c>
      <c r="O465" s="32">
        <f t="shared" ca="1" si="190"/>
        <v>2.2799302085900565E-2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6.337602292586203E-3</v>
      </c>
      <c r="E466" s="32">
        <f t="shared" ca="1" si="191"/>
        <v>6.158711043398382E-3</v>
      </c>
      <c r="F466" s="32">
        <f t="shared" ca="1" si="191"/>
        <v>6.0138035478233603E-3</v>
      </c>
      <c r="G466" s="32">
        <f t="shared" ca="1" si="191"/>
        <v>5.7343531201689349E-3</v>
      </c>
      <c r="H466" s="32">
        <f t="shared" ca="1" si="191"/>
        <v>5.4253050573566646E-3</v>
      </c>
      <c r="I466" s="32">
        <f t="shared" ca="1" si="191"/>
        <v>5.2849242362713695E-3</v>
      </c>
      <c r="J466" s="32">
        <f t="shared" ca="1" si="191"/>
        <v>5.2080651157775642E-3</v>
      </c>
      <c r="K466" s="32">
        <f t="shared" ca="1" si="191"/>
        <v>5.2084771567562117E-3</v>
      </c>
      <c r="L466" s="32">
        <f t="shared" ca="1" si="191"/>
        <v>5.3953127100463787E-3</v>
      </c>
      <c r="M466" s="32">
        <f t="shared" ca="1" si="191"/>
        <v>5.693568764983308E-3</v>
      </c>
      <c r="N466" s="32">
        <f t="shared" ca="1" si="191"/>
        <v>6.0200688812089721E-3</v>
      </c>
      <c r="O466" s="32">
        <f t="shared" ca="1" si="191"/>
        <v>6.2698080736226566E-3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0.24557757100267741</v>
      </c>
      <c r="E468" s="32">
        <f t="shared" ca="1" si="193"/>
        <v>9.0120209542266932E-2</v>
      </c>
      <c r="F468" s="32">
        <f t="shared" ca="1" si="193"/>
        <v>2.478305762412341E-2</v>
      </c>
      <c r="G468" s="32">
        <f t="shared" ca="1" si="193"/>
        <v>0.14037773042787849</v>
      </c>
      <c r="H468" s="32">
        <f t="shared" ca="1" si="193"/>
        <v>5.151476345977192E-2</v>
      </c>
      <c r="I468" s="32">
        <f t="shared" ca="1" si="193"/>
        <v>1.416655995143728E-2</v>
      </c>
      <c r="J468" s="32">
        <f t="shared" ca="1" si="193"/>
        <v>0.15558725904179643</v>
      </c>
      <c r="K468" s="32">
        <f t="shared" ca="1" si="193"/>
        <v>5.709624185020052E-2</v>
      </c>
      <c r="L468" s="32">
        <f t="shared" ca="1" si="193"/>
        <v>1.5701466508805145E-2</v>
      </c>
      <c r="M468" s="32">
        <f t="shared" ca="1" si="193"/>
        <v>0.13970743952764772</v>
      </c>
      <c r="N468" s="32">
        <f t="shared" ca="1" si="193"/>
        <v>5.126878514776062E-2</v>
      </c>
      <c r="O468" s="32">
        <f t="shared" ca="1" si="193"/>
        <v>1.4098915915634173E-2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4.7291824224288002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10.404198000000001</v>
      </c>
      <c r="C476" s="67"/>
      <c r="D476" s="32">
        <f t="shared" ref="D476:O476" ca="1" si="199">D296</f>
        <v>4.9046127337027436E-2</v>
      </c>
      <c r="E476" s="32">
        <f t="shared" ca="1" si="199"/>
        <v>4.4358186775716228E-2</v>
      </c>
      <c r="F476" s="32">
        <f t="shared" ca="1" si="199"/>
        <v>3.8899058138042938E-2</v>
      </c>
      <c r="G476" s="32">
        <f t="shared" ca="1" si="199"/>
        <v>3.2914124068724043E-2</v>
      </c>
      <c r="H476" s="32">
        <f t="shared" ca="1" si="199"/>
        <v>2.7664450948243526E-2</v>
      </c>
      <c r="I476" s="32">
        <f t="shared" ca="1" si="199"/>
        <v>2.4895739664908753E-2</v>
      </c>
      <c r="J476" s="32">
        <f t="shared" ca="1" si="199"/>
        <v>2.616245729120413E-2</v>
      </c>
      <c r="K476" s="32">
        <f t="shared" ca="1" si="199"/>
        <v>3.0747928839607558E-2</v>
      </c>
      <c r="L476" s="32">
        <f t="shared" ca="1" si="199"/>
        <v>3.6582263134250878E-2</v>
      </c>
      <c r="M476" s="32">
        <f t="shared" ca="1" si="199"/>
        <v>4.2563285204295975E-2</v>
      </c>
      <c r="N476" s="32">
        <f t="shared" ca="1" si="199"/>
        <v>4.7789569970067308E-2</v>
      </c>
      <c r="O476" s="32">
        <f t="shared" ca="1" si="199"/>
        <v>5.0460141961244508E-2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5.4244564796712372E-2</v>
      </c>
      <c r="E477" s="32">
        <f t="shared" ca="1" si="200"/>
        <v>4.9059745742727624E-2</v>
      </c>
      <c r="F477" s="32">
        <f t="shared" ca="1" si="200"/>
        <v>4.3021999784010626E-2</v>
      </c>
      <c r="G477" s="32">
        <f t="shared" ca="1" si="200"/>
        <v>3.6402717864026594E-2</v>
      </c>
      <c r="H477" s="32">
        <f t="shared" ca="1" si="200"/>
        <v>3.05966277768592E-2</v>
      </c>
      <c r="I477" s="32">
        <f t="shared" ca="1" si="200"/>
        <v>2.7534458615567286E-2</v>
      </c>
      <c r="J477" s="32">
        <f t="shared" ca="1" si="200"/>
        <v>2.8935436635433139E-2</v>
      </c>
      <c r="K477" s="32">
        <f t="shared" ca="1" si="200"/>
        <v>3.4006925905556748E-2</v>
      </c>
      <c r="L477" s="32">
        <f t="shared" ca="1" si="200"/>
        <v>4.0459645862765951E-2</v>
      </c>
      <c r="M477" s="32">
        <f t="shared" ca="1" si="200"/>
        <v>4.7074601147608454E-2</v>
      </c>
      <c r="N477" s="32">
        <f t="shared" ca="1" si="200"/>
        <v>5.2854823930028355E-2</v>
      </c>
      <c r="O477" s="32">
        <f t="shared" ca="1" si="200"/>
        <v>5.5808451938703603E-2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5.1984374596849353E-3</v>
      </c>
      <c r="E478" s="32">
        <f t="shared" ca="1" si="201"/>
        <v>4.701558967011397E-3</v>
      </c>
      <c r="F478" s="32">
        <f t="shared" ca="1" si="201"/>
        <v>4.1229416459676845E-3</v>
      </c>
      <c r="G478" s="32">
        <f t="shared" ca="1" si="201"/>
        <v>3.4885937953025485E-3</v>
      </c>
      <c r="H478" s="32">
        <f t="shared" ca="1" si="201"/>
        <v>2.9321768286156729E-3</v>
      </c>
      <c r="I478" s="32">
        <f t="shared" ca="1" si="201"/>
        <v>2.638718950658531E-3</v>
      </c>
      <c r="J478" s="32">
        <f t="shared" ca="1" si="201"/>
        <v>2.7729793442290091E-3</v>
      </c>
      <c r="K478" s="32">
        <f t="shared" ca="1" si="201"/>
        <v>3.2589970659491884E-3</v>
      </c>
      <c r="L478" s="32">
        <f t="shared" ca="1" si="201"/>
        <v>3.8773827285150698E-3</v>
      </c>
      <c r="M478" s="32">
        <f t="shared" ca="1" si="201"/>
        <v>4.5113159433124769E-3</v>
      </c>
      <c r="N478" s="32">
        <f t="shared" ca="1" si="201"/>
        <v>5.0652539599610504E-3</v>
      </c>
      <c r="O478" s="32">
        <f t="shared" ca="1" si="201"/>
        <v>5.3483099774590953E-3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0.18720877012804329</v>
      </c>
      <c r="E480" s="32">
        <f t="shared" ca="1" si="203"/>
        <v>0.20705117433516307</v>
      </c>
      <c r="F480" s="32">
        <f t="shared" ca="1" si="203"/>
        <v>1.9842404207119795E-2</v>
      </c>
      <c r="G480" s="32">
        <f t="shared" ca="1" si="203"/>
        <v>8.0028104085989038E-2</v>
      </c>
      <c r="H480" s="32">
        <f t="shared" ca="1" si="203"/>
        <v>8.851034553289111E-2</v>
      </c>
      <c r="I480" s="32">
        <f t="shared" ca="1" si="203"/>
        <v>8.4822414469020637E-3</v>
      </c>
      <c r="J480" s="32">
        <f t="shared" ca="1" si="203"/>
        <v>8.1806125795720441E-2</v>
      </c>
      <c r="K480" s="32">
        <f t="shared" ca="1" si="203"/>
        <v>9.0476821156557169E-2</v>
      </c>
      <c r="L480" s="32">
        <f t="shared" ca="1" si="203"/>
        <v>8.6706953608367276E-3</v>
      </c>
      <c r="M480" s="32">
        <f t="shared" ca="1" si="203"/>
        <v>0.10304033332358051</v>
      </c>
      <c r="N480" s="32">
        <f t="shared" ca="1" si="203"/>
        <v>0.11396165897538858</v>
      </c>
      <c r="O480" s="32">
        <f t="shared" ca="1" si="203"/>
        <v>1.0921325651808072E-2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4.1616792000000009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4.4584424083769628E-2</v>
      </c>
      <c r="I482" s="32">
        <f t="shared" ca="1" si="204"/>
        <v>5.3715314136125653E-2</v>
      </c>
      <c r="J482" s="32">
        <f t="shared" ca="1" si="204"/>
        <v>6.7126308900523554E-2</v>
      </c>
      <c r="K482" s="32">
        <f t="shared" ca="1" si="204"/>
        <v>4.9720549738219891E-2</v>
      </c>
      <c r="L482" s="32">
        <f t="shared" ca="1" si="204"/>
        <v>4.3728403141361255E-2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3.2722513089005235E-2</v>
      </c>
      <c r="I483" s="32">
        <f t="shared" ca="1" si="205"/>
        <v>3.9424083769633508E-2</v>
      </c>
      <c r="J483" s="32">
        <f t="shared" ca="1" si="205"/>
        <v>4.9267015706806284E-2</v>
      </c>
      <c r="K483" s="32">
        <f t="shared" ca="1" si="205"/>
        <v>3.6492146596858642E-2</v>
      </c>
      <c r="L483" s="32">
        <f t="shared" ca="1" si="205"/>
        <v>3.2094240837696339E-2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4.4993455497382203E-3</v>
      </c>
      <c r="I484" s="32">
        <f t="shared" ca="1" si="206"/>
        <v>5.4208115183246065E-3</v>
      </c>
      <c r="J484" s="32">
        <f t="shared" ca="1" si="206"/>
        <v>6.7742146596858639E-3</v>
      </c>
      <c r="K484" s="32">
        <f t="shared" ca="1" si="206"/>
        <v>5.0176701570680627E-3</v>
      </c>
      <c r="L484" s="32">
        <f t="shared" ca="1" si="206"/>
        <v>4.4129581151832464E-3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0.10589692408376962</v>
      </c>
      <c r="H486" s="32">
        <f t="shared" ca="1" si="208"/>
        <v>7.7722513089005241E-2</v>
      </c>
      <c r="I486" s="32">
        <f t="shared" ca="1" si="208"/>
        <v>1.0686845549738221E-2</v>
      </c>
      <c r="J486" s="32">
        <f t="shared" ca="1" si="208"/>
        <v>0.1705621727748691</v>
      </c>
      <c r="K486" s="32">
        <f t="shared" ca="1" si="208"/>
        <v>0.12518324607329845</v>
      </c>
      <c r="L486" s="32">
        <f t="shared" ca="1" si="208"/>
        <v>1.7212696335078534E-2</v>
      </c>
      <c r="M486" s="32">
        <f t="shared" ca="1" si="208"/>
        <v>0.10504090314136125</v>
      </c>
      <c r="N486" s="32">
        <f t="shared" ca="1" si="208"/>
        <v>7.7094240837696337E-2</v>
      </c>
      <c r="O486" s="32">
        <f t="shared" ca="1" si="208"/>
        <v>1.0600458115183247E-2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7.5666860495352024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31.777812000000004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46.473480000000002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2.0808396000000005</v>
      </c>
      <c r="D500" s="32">
        <f t="shared" ref="D500:O500" ca="1" si="219">D397</f>
        <v>9.9448368793972688E-3</v>
      </c>
      <c r="E500" s="32">
        <f t="shared" ca="1" si="219"/>
        <v>8.9942867195000643E-3</v>
      </c>
      <c r="F500" s="32">
        <f t="shared" ca="1" si="219"/>
        <v>7.8873666270686156E-3</v>
      </c>
      <c r="G500" s="32">
        <f t="shared" ca="1" si="219"/>
        <v>6.6738316084048758E-3</v>
      </c>
      <c r="H500" s="32">
        <f t="shared" ca="1" si="219"/>
        <v>5.6093817590908536E-3</v>
      </c>
      <c r="I500" s="32">
        <f t="shared" ca="1" si="219"/>
        <v>5.0479840795206697E-3</v>
      </c>
      <c r="J500" s="32">
        <f t="shared" ca="1" si="219"/>
        <v>5.3048300498294097E-3</v>
      </c>
      <c r="K500" s="32">
        <f t="shared" ca="1" si="219"/>
        <v>6.2346030826854037E-3</v>
      </c>
      <c r="L500" s="32">
        <f t="shared" ca="1" si="219"/>
        <v>7.4176017415070912E-3</v>
      </c>
      <c r="M500" s="32">
        <f t="shared" ca="1" si="219"/>
        <v>8.6303435437282174E-3</v>
      </c>
      <c r="N500" s="32">
        <f t="shared" ca="1" si="219"/>
        <v>9.6900510538385325E-3</v>
      </c>
      <c r="O500" s="32">
        <f t="shared" ca="1" si="219"/>
        <v>1.0231549522095661E-2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9.7640216634082275E-2</v>
      </c>
      <c r="E501" s="32">
        <f t="shared" ca="1" si="220"/>
        <v>8.8307542336909725E-2</v>
      </c>
      <c r="F501" s="32">
        <f t="shared" ca="1" si="220"/>
        <v>7.7439599611219129E-2</v>
      </c>
      <c r="G501" s="32">
        <f t="shared" ca="1" si="220"/>
        <v>6.5524892155247871E-2</v>
      </c>
      <c r="H501" s="32">
        <f t="shared" ca="1" si="220"/>
        <v>5.5073929998346559E-2</v>
      </c>
      <c r="I501" s="32">
        <f t="shared" ca="1" si="220"/>
        <v>4.9562025508021114E-2</v>
      </c>
      <c r="J501" s="32">
        <f t="shared" ca="1" si="220"/>
        <v>5.2083785943779652E-2</v>
      </c>
      <c r="K501" s="32">
        <f t="shared" ca="1" si="220"/>
        <v>6.1212466630002148E-2</v>
      </c>
      <c r="L501" s="32">
        <f t="shared" ca="1" si="220"/>
        <v>7.2827362552978711E-2</v>
      </c>
      <c r="M501" s="32">
        <f t="shared" ca="1" si="220"/>
        <v>8.4734282065695221E-2</v>
      </c>
      <c r="N501" s="32">
        <f t="shared" ca="1" si="220"/>
        <v>9.5138683074051045E-2</v>
      </c>
      <c r="O501" s="32">
        <f t="shared" ca="1" si="220"/>
        <v>0.10045521348966649</v>
      </c>
    </row>
    <row r="502" spans="1:20" outlineLevel="1" x14ac:dyDescent="0.4">
      <c r="A502" s="6"/>
      <c r="B502" s="69"/>
      <c r="C502" s="66"/>
      <c r="D502" s="32">
        <f t="shared" ref="D502:O502" ca="1" si="221">D399</f>
        <v>9.0407607994520635E-4</v>
      </c>
      <c r="E502" s="32">
        <f t="shared" ca="1" si="221"/>
        <v>8.1766242904546043E-4</v>
      </c>
      <c r="F502" s="32">
        <f t="shared" ca="1" si="221"/>
        <v>7.1703332973351052E-4</v>
      </c>
      <c r="G502" s="32">
        <f t="shared" ca="1" si="221"/>
        <v>6.0671196440044331E-4</v>
      </c>
      <c r="H502" s="32">
        <f t="shared" ca="1" si="221"/>
        <v>5.0994379628098668E-4</v>
      </c>
      <c r="I502" s="32">
        <f t="shared" ca="1" si="221"/>
        <v>4.5890764359278816E-4</v>
      </c>
      <c r="J502" s="32">
        <f t="shared" ca="1" si="221"/>
        <v>4.8225727725721902E-4</v>
      </c>
      <c r="K502" s="32">
        <f t="shared" ca="1" si="221"/>
        <v>5.6678209842594583E-4</v>
      </c>
      <c r="L502" s="32">
        <f t="shared" ca="1" si="221"/>
        <v>6.7432743104609916E-4</v>
      </c>
      <c r="M502" s="32">
        <f t="shared" ca="1" si="221"/>
        <v>7.8457668579347435E-4</v>
      </c>
      <c r="N502" s="32">
        <f t="shared" ca="1" si="221"/>
        <v>8.809137321671394E-4</v>
      </c>
      <c r="O502" s="32">
        <f t="shared" ca="1" si="221"/>
        <v>9.3014086564506017E-4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3.7959381961446569E-2</v>
      </c>
      <c r="E504" s="32">
        <f t="shared" ca="1" si="223"/>
        <v>0.37269211380329359</v>
      </c>
      <c r="F504" s="32">
        <f t="shared" ca="1" si="223"/>
        <v>3.4508529055860518E-3</v>
      </c>
      <c r="G504" s="32">
        <f t="shared" ca="1" si="223"/>
        <v>1.6226896681030036E-2</v>
      </c>
      <c r="H504" s="32">
        <f t="shared" ca="1" si="223"/>
        <v>0.15931862195920399</v>
      </c>
      <c r="I504" s="32">
        <f t="shared" ca="1" si="223"/>
        <v>1.4751724255481851E-3</v>
      </c>
      <c r="J504" s="32">
        <f t="shared" ca="1" si="223"/>
        <v>1.6587417212035483E-2</v>
      </c>
      <c r="K504" s="32">
        <f t="shared" ca="1" si="223"/>
        <v>0.16285827808180292</v>
      </c>
      <c r="L504" s="32">
        <f t="shared" ca="1" si="223"/>
        <v>1.5079470192759529E-3</v>
      </c>
      <c r="M504" s="32">
        <f t="shared" ca="1" si="223"/>
        <v>2.0892970812154577E-2</v>
      </c>
      <c r="N504" s="32">
        <f t="shared" ca="1" si="223"/>
        <v>0.20513098615569947</v>
      </c>
      <c r="O504" s="32">
        <f t="shared" ca="1" si="223"/>
        <v>1.8993609829231434E-3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9.8017906751740718</v>
      </c>
      <c r="E507" s="171">
        <f t="shared" ca="1" si="225"/>
        <v>9.3067001402663276</v>
      </c>
      <c r="F507" s="171">
        <f t="shared" ca="1" si="225"/>
        <v>8.8840473971889349</v>
      </c>
      <c r="G507" s="171">
        <f t="shared" ca="1" si="225"/>
        <v>8.1280600689600426</v>
      </c>
      <c r="H507" s="171">
        <f t="shared" ca="1" si="225"/>
        <v>7.5466757559615258</v>
      </c>
      <c r="I507" s="171">
        <f t="shared" ca="1" si="225"/>
        <v>7.7530520473070066</v>
      </c>
      <c r="J507" s="171">
        <f t="shared" ca="1" si="225"/>
        <v>8.4393692991234417</v>
      </c>
      <c r="K507" s="171">
        <f t="shared" ca="1" si="225"/>
        <v>7.3885710577480523</v>
      </c>
      <c r="L507" s="171">
        <f t="shared" ca="1" si="225"/>
        <v>7.5352239479777383</v>
      </c>
      <c r="M507" s="171">
        <f t="shared" ca="1" si="225"/>
        <v>8.15459273466338</v>
      </c>
      <c r="N507" s="171">
        <f t="shared" ca="1" si="225"/>
        <v>9.0148880706836572</v>
      </c>
      <c r="O507" s="171">
        <f t="shared" ca="1" si="225"/>
        <v>9.6556660453874326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5.698137534354629</v>
      </c>
      <c r="E508" s="171">
        <f t="shared" ca="1" si="226"/>
        <v>5.3912804204989229</v>
      </c>
      <c r="F508" s="171">
        <f t="shared" ca="1" si="226"/>
        <v>5.1007537553064148</v>
      </c>
      <c r="G508" s="171">
        <f t="shared" ca="1" si="226"/>
        <v>4.6551975055660888</v>
      </c>
      <c r="H508" s="171">
        <f t="shared" ca="1" si="226"/>
        <v>4.2397116465021067</v>
      </c>
      <c r="I508" s="171">
        <f t="shared" ca="1" si="226"/>
        <v>4.126968670473568</v>
      </c>
      <c r="J508" s="171">
        <f t="shared" ca="1" si="226"/>
        <v>4.2323084941446947</v>
      </c>
      <c r="K508" s="171">
        <f t="shared" ca="1" si="226"/>
        <v>4.1482354826130523</v>
      </c>
      <c r="L508" s="171">
        <f t="shared" ca="1" si="226"/>
        <v>4.4234556676743146</v>
      </c>
      <c r="M508" s="171">
        <f t="shared" ca="1" si="226"/>
        <v>4.8558902652739659</v>
      </c>
      <c r="N508" s="171">
        <f t="shared" ca="1" si="226"/>
        <v>5.3318596132637746</v>
      </c>
      <c r="O508" s="171">
        <f t="shared" ca="1" si="226"/>
        <v>5.6624178015324276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0.9782831291897629</v>
      </c>
      <c r="E509" s="171">
        <f t="shared" ca="1" si="227"/>
        <v>0.92809221111049844</v>
      </c>
      <c r="F509" s="171">
        <f t="shared" ca="1" si="227"/>
        <v>0.88517407890968858</v>
      </c>
      <c r="G509" s="171">
        <f t="shared" ca="1" si="227"/>
        <v>0.80859114278504673</v>
      </c>
      <c r="H509" s="171">
        <f t="shared" ca="1" si="227"/>
        <v>0.75072749447247844</v>
      </c>
      <c r="I509" s="171">
        <f t="shared" ca="1" si="227"/>
        <v>0.77403685560895963</v>
      </c>
      <c r="J509" s="171">
        <f t="shared" ca="1" si="227"/>
        <v>0.84720323953908239</v>
      </c>
      <c r="K509" s="171">
        <f t="shared" ca="1" si="227"/>
        <v>0.73639368985668974</v>
      </c>
      <c r="L509" s="171">
        <f t="shared" ca="1" si="227"/>
        <v>0.74975953957408192</v>
      </c>
      <c r="M509" s="171">
        <f t="shared" ca="1" si="227"/>
        <v>0.8117373282953747</v>
      </c>
      <c r="N509" s="171">
        <f t="shared" ca="1" si="227"/>
        <v>0.89880991952552836</v>
      </c>
      <c r="O509" s="171">
        <f t="shared" ca="1" si="227"/>
        <v>0.96360527348724379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37.616362745449059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21.862038605054636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3.7531306267037436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20.1726850868722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11.506295735200858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2.006989818835657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23.566403126781239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12.491597071888849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2.3563074870595262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20.253186281339111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12.006285445059619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2.0159859697555085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8137.6427357194443</v>
      </c>
      <c r="E515" s="77">
        <f t="shared" ca="1" si="228"/>
        <v>7726.6086677179965</v>
      </c>
      <c r="F515" s="77">
        <f t="shared" ca="1" si="228"/>
        <v>7375.713903851336</v>
      </c>
      <c r="G515" s="77">
        <f t="shared" ca="1" si="228"/>
        <v>6748.0780979327874</v>
      </c>
      <c r="H515" s="77">
        <f t="shared" ca="1" si="228"/>
        <v>6265.4012087683896</v>
      </c>
      <c r="I515" s="77">
        <f t="shared" ca="1" si="228"/>
        <v>6436.7389350826124</v>
      </c>
      <c r="J515" s="77">
        <f t="shared" ca="1" si="228"/>
        <v>7006.5332495835955</v>
      </c>
      <c r="K515" s="77">
        <f t="shared" ca="1" si="228"/>
        <v>6134.1395249049829</v>
      </c>
      <c r="L515" s="77">
        <f t="shared" ca="1" si="228"/>
        <v>6255.8936886490137</v>
      </c>
      <c r="M515" s="77">
        <f t="shared" ca="1" si="228"/>
        <v>6770.1060478732907</v>
      </c>
      <c r="N515" s="77">
        <f t="shared" ca="1" si="228"/>
        <v>7484.3404488863898</v>
      </c>
      <c r="O515" s="77">
        <f t="shared" ca="1" si="228"/>
        <v>8016.3271443648255</v>
      </c>
      <c r="Q515" s="89">
        <f ca="1">MAX(D515:O517)</f>
        <v>8934.0925040160982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4336.4821418223964</v>
      </c>
      <c r="E516" s="77">
        <f t="shared" ca="1" si="229"/>
        <v>4102.953135843929</v>
      </c>
      <c r="F516" s="77">
        <f t="shared" ca="1" si="229"/>
        <v>3881.8521729881395</v>
      </c>
      <c r="G516" s="77">
        <f t="shared" ca="1" si="229"/>
        <v>3542.7682690761712</v>
      </c>
      <c r="H516" s="77">
        <f t="shared" ca="1" si="229"/>
        <v>3226.5689851614202</v>
      </c>
      <c r="I516" s="77">
        <f t="shared" ca="1" si="229"/>
        <v>3140.7676335415281</v>
      </c>
      <c r="J516" s="77">
        <f t="shared" ca="1" si="229"/>
        <v>3220.9349270507573</v>
      </c>
      <c r="K516" s="77">
        <f t="shared" ca="1" si="229"/>
        <v>3156.9524220799485</v>
      </c>
      <c r="L516" s="77">
        <f t="shared" ca="1" si="229"/>
        <v>3366.4046177125679</v>
      </c>
      <c r="M516" s="77">
        <f t="shared" ca="1" si="229"/>
        <v>3695.5024849877973</v>
      </c>
      <c r="N516" s="77">
        <f t="shared" ca="1" si="229"/>
        <v>4057.7318213575149</v>
      </c>
      <c r="O516" s="77">
        <f t="shared" ca="1" si="229"/>
        <v>4309.2981746822124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8934.0925040160982</v>
      </c>
      <c r="E517" s="77">
        <f t="shared" ca="1" si="230"/>
        <v>8475.727955347018</v>
      </c>
      <c r="F517" s="77">
        <f t="shared" ca="1" si="230"/>
        <v>8083.781542554234</v>
      </c>
      <c r="G517" s="77">
        <f t="shared" ca="1" si="230"/>
        <v>7384.393998036956</v>
      </c>
      <c r="H517" s="77">
        <f t="shared" ca="1" si="230"/>
        <v>6855.9588536299398</v>
      </c>
      <c r="I517" s="77">
        <f t="shared" ca="1" si="230"/>
        <v>7068.8297315886721</v>
      </c>
      <c r="J517" s="77">
        <f t="shared" ca="1" si="230"/>
        <v>7737.0158862016651</v>
      </c>
      <c r="K517" s="77">
        <f t="shared" ca="1" si="230"/>
        <v>6725.056528371596</v>
      </c>
      <c r="L517" s="77">
        <f t="shared" ca="1" si="230"/>
        <v>6847.1190828683275</v>
      </c>
      <c r="M517" s="77">
        <f t="shared" ca="1" si="230"/>
        <v>7413.1262858025084</v>
      </c>
      <c r="N517" s="77">
        <f t="shared" ca="1" si="230"/>
        <v>8208.3097673564243</v>
      </c>
      <c r="O517" s="77">
        <f t="shared" ca="1" si="230"/>
        <v>8800.0481597008566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7915.9012511466881</v>
      </c>
      <c r="E522" s="173">
        <f t="shared" ca="1" si="231"/>
        <v>4217.2142370861575</v>
      </c>
      <c r="F522" s="173">
        <f t="shared" ca="1" si="231"/>
        <v>8687.8023766290371</v>
      </c>
      <c r="G522" s="173">
        <f t="shared" ca="1" si="231"/>
        <v>6615.7303839932447</v>
      </c>
      <c r="H522" s="173">
        <f t="shared" ca="1" si="231"/>
        <v>3459.0836144783725</v>
      </c>
      <c r="I522" s="173">
        <f t="shared" ca="1" si="231"/>
        <v>7240.223011672645</v>
      </c>
      <c r="J522" s="173">
        <f t="shared" ca="1" si="231"/>
        <v>6539.6834073652008</v>
      </c>
      <c r="K522" s="173">
        <f t="shared" ca="1" si="231"/>
        <v>3177.5531827149084</v>
      </c>
      <c r="L522" s="173">
        <f t="shared" ca="1" si="231"/>
        <v>7192.6357968849998</v>
      </c>
      <c r="M522" s="173">
        <f t="shared" ca="1" si="231"/>
        <v>6642.1311430339474</v>
      </c>
      <c r="N522" s="173">
        <f t="shared" ca="1" si="231"/>
        <v>3609.3931713142197</v>
      </c>
      <c r="O522" s="173">
        <f t="shared" ca="1" si="231"/>
        <v>7272.676658569656</v>
      </c>
      <c r="Q522" s="89">
        <f ca="1">MAX(D522:O522)</f>
        <v>8687.8023766290371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8.020240102225781</v>
      </c>
      <c r="E527" s="182">
        <f ca="1">INDIRECT(ADDRESS(E524+36,MATCH($H$1,QFR_IER!$G$4:$AJ$4,0)+6,,,"QFR_IER"))*INDIRECT(ADDRESS(MATCH($H$1,ELC_cons!$A$1:$A$33,0),19,,,"ELC_cons"))</f>
        <v>6.5348947424528205</v>
      </c>
      <c r="F527" s="182">
        <f ca="1">INDIRECT(ADDRESS(F524+36,MATCH($H$1,QFR_IER!$G$4:$AJ$4,0)+6,,,"QFR_IER"))*INDIRECT(ADDRESS(MATCH($H$1,ELC_cons!$A$1:$A$33,0),19,,,"ELC_cons"))</f>
        <v>0.97280088670207454</v>
      </c>
      <c r="G527" s="182">
        <f ca="1">INDIRECT(ADDRESS(G524+36,MATCH($H$1,QFR_IER!$G$4:$AJ$4,0)+6,,,"QFR_IER"))*INDIRECT(ADDRESS(MATCH($H$1,ELC_cons!$A$1:$A$33,0),19,,,"ELC_cons"))</f>
        <v>5.8722768308547373</v>
      </c>
      <c r="H527" s="182">
        <f ca="1">INDIRECT(ADDRESS(H524+36,MATCH($H$1,QFR_IER!$G$4:$AJ$4,0)+6,,,"QFR_IER"))*INDIRECT(ADDRESS(MATCH($H$1,ELC_cons!$A$1:$A$33,0),19,,,"ELC_cons"))</f>
        <v>4.401990199586522</v>
      </c>
      <c r="I527" s="182">
        <f ca="1">INDIRECT(ADDRESS(I524+36,MATCH($H$1,QFR_IER!$G$4:$AJ$4,0)+6,,,"QFR_IER"))*INDIRECT(ADDRESS(MATCH($H$1,ELC_cons!$A$1:$A$33,0),19,,,"ELC_cons"))</f>
        <v>0.79505901364552312</v>
      </c>
      <c r="J527" s="182">
        <f ca="1">INDIRECT(ADDRESS(J524+36,MATCH($H$1,QFR_IER!$G$4:$AJ$4,0)+6,,,"QFR_IER"))*INDIRECT(ADDRESS(MATCH($H$1,ELC_cons!$A$1:$A$33,0),19,,,"ELC_cons"))</f>
        <v>6.1232419381240781</v>
      </c>
      <c r="K527" s="182">
        <f ca="1">INDIRECT(ADDRESS(K524+36,MATCH($H$1,QFR_IER!$G$4:$AJ$4,0)+6,,,"QFR_IER"))*INDIRECT(ADDRESS(MATCH($H$1,ELC_cons!$A$1:$A$33,0),19,,,"ELC_cons"))</f>
        <v>5.096426437528903</v>
      </c>
      <c r="L527" s="182">
        <f ca="1">INDIRECT(ADDRESS(L524+36,MATCH($H$1,QFR_IER!$G$4:$AJ$4,0)+6,,,"QFR_IER"))*INDIRECT(ADDRESS(MATCH($H$1,ELC_cons!$A$1:$A$33,0),19,,,"ELC_cons"))</f>
        <v>0.85292894119595475</v>
      </c>
      <c r="M527" s="182">
        <f ca="1">INDIRECT(ADDRESS(M524+36,MATCH($H$1,QFR_IER!$G$4:$AJ$4,0)+6,,,"QFR_IER"))*INDIRECT(ADDRESS(MATCH($H$1,ELC_cons!$A$1:$A$33,0),19,,,"ELC_cons"))</f>
        <v>5.8722761076890491</v>
      </c>
      <c r="N527" s="182">
        <f ca="1">INDIRECT(ADDRESS(N524+36,MATCH($H$1,QFR_IER!$G$4:$AJ$4,0)+6,,,"QFR_IER"))*INDIRECT(ADDRESS(MATCH($H$1,ELC_cons!$A$1:$A$33,0),19,,,"ELC_cons"))</f>
        <v>4.4019898896583758</v>
      </c>
      <c r="O527" s="182">
        <f ca="1">INDIRECT(ADDRESS(O524+36,MATCH($H$1,QFR_IER!$G$4:$AJ$4,0)+6,,,"QFR_IER"))*INDIRECT(ADDRESS(MATCH($H$1,ELC_cons!$A$1:$A$33,0),19,,,"ELC_cons"))</f>
        <v>0.79505891033613929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6.9957813641343058</v>
      </c>
      <c r="E528" s="182">
        <f ca="1">INDIRECT(ADDRESS(E524+12,MATCH($H$1,QFR_IER!$G$4:$AJ$4,0)+6,,,"QFR_IER"))*INDIRECT(ADDRESS(MATCH($H$1,ELC_cons!$A$1:$A$33,0),20,,,"ELC_cons"))</f>
        <v>3.9231218793068816</v>
      </c>
      <c r="F528" s="182">
        <f ca="1">INDIRECT(ADDRESS(F524+12,MATCH($H$1,QFR_IER!$G$4:$AJ$4,0)+6,,,"QFR_IER"))*INDIRECT(ADDRESS(MATCH($H$1,ELC_cons!$A$1:$A$33,0),20,,,"ELC_cons"))</f>
        <v>1.1410559603903208</v>
      </c>
      <c r="G528" s="182">
        <f ca="1">INDIRECT(ADDRESS(G524+12,MATCH($H$1,QFR_IER!$G$4:$AJ$4,0)+6,,,"QFR_IER"))*INDIRECT(ADDRESS(MATCH($H$1,ELC_cons!$A$1:$A$33,0),20,,,"ELC_cons"))</f>
        <v>5.6244117208398583</v>
      </c>
      <c r="H528" s="182">
        <f ca="1">INDIRECT(ADDRESS(H524+12,MATCH($H$1,QFR_IER!$G$4:$AJ$4,0)+6,,,"QFR_IER"))*INDIRECT(ADDRESS(MATCH($H$1,ELC_cons!$A$1:$A$33,0),20,,,"ELC_cons"))</f>
        <v>2.7424395994543604</v>
      </c>
      <c r="I528" s="182">
        <f ca="1">INDIRECT(ADDRESS(I524+12,MATCH($H$1,QFR_IER!$G$4:$AJ$4,0)+6,,,"QFR_IER"))*INDIRECT(ADDRESS(MATCH($H$1,ELC_cons!$A$1:$A$33,0),20,,,"ELC_cons"))</f>
        <v>1.0755422139231261</v>
      </c>
      <c r="J528" s="182">
        <f ca="1">INDIRECT(ADDRESS(J524+12,MATCH($H$1,QFR_IER!$G$4:$AJ$4,0)+6,,,"QFR_IER"))*INDIRECT(ADDRESS(MATCH($H$1,ELC_cons!$A$1:$A$33,0),20,,,"ELC_cons"))</f>
        <v>6.1224604716247324</v>
      </c>
      <c r="K528" s="182">
        <f ca="1">INDIRECT(ADDRESS(K524+12,MATCH($H$1,QFR_IER!$G$4:$AJ$4,0)+6,,,"QFR_IER"))*INDIRECT(ADDRESS(MATCH($H$1,ELC_cons!$A$1:$A$33,0),20,,,"ELC_cons"))</f>
        <v>3.4455478321473563</v>
      </c>
      <c r="L528" s="182">
        <f ca="1">INDIRECT(ADDRESS(L524+12,MATCH($H$1,QFR_IER!$G$4:$AJ$4,0)+6,,,"QFR_IER"))*INDIRECT(ADDRESS(MATCH($H$1,ELC_cons!$A$1:$A$33,0),20,,,"ELC_cons"))</f>
        <v>1.2195823818575062</v>
      </c>
      <c r="M528" s="182">
        <f ca="1">INDIRECT(ADDRESS(M524+12,MATCH($H$1,QFR_IER!$G$4:$AJ$4,0)+6,,,"QFR_IER"))*INDIRECT(ADDRESS(MATCH($H$1,ELC_cons!$A$1:$A$33,0),20,,,"ELC_cons"))</f>
        <v>5.5236620440101731</v>
      </c>
      <c r="N528" s="182">
        <f ca="1">INDIRECT(ADDRESS(N524+12,MATCH($H$1,QFR_IER!$G$4:$AJ$4,0)+6,,,"QFR_IER"))*INDIRECT(ADDRESS(MATCH($H$1,ELC_cons!$A$1:$A$33,0),20,,,"ELC_cons"))</f>
        <v>2.7424395994543604</v>
      </c>
      <c r="O528" s="182">
        <f ca="1">INDIRECT(ADDRESS(O524+12,MATCH($H$1,QFR_IER!$G$4:$AJ$4,0)+6,,,"QFR_IER"))*INDIRECT(ADDRESS(MATCH($H$1,ELC_cons!$A$1:$A$33,0),20,,,"ELC_cons"))</f>
        <v>1.0607469328570041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11.819465800516555</v>
      </c>
      <c r="E529" s="182">
        <f ca="1">INDIRECT(ADDRESS(E524+24,MATCH($H$1,QFR_IER!$G$4:$AJ$4,0)+6,,,"QFR_IER"))*INDIRECT(ADDRESS(MATCH($H$1,ELC_cons!$A$1:$A$33,0),21,,,"ELC_cons"))</f>
        <v>12.893962691472737</v>
      </c>
      <c r="F529" s="182">
        <f ca="1">INDIRECT(ADDRESS(F524+24,MATCH($H$1,QFR_IER!$G$4:$AJ$4,0)+6,,,"QFR_IER"))*INDIRECT(ADDRESS(MATCH($H$1,ELC_cons!$A$1:$A$33,0),21,,,"ELC_cons"))</f>
        <v>1.0744968909560566</v>
      </c>
      <c r="G529" s="182">
        <f ca="1">INDIRECT(ADDRESS(G524+24,MATCH($H$1,QFR_IER!$G$4:$AJ$4,0)+6,,,"QFR_IER"))*INDIRECT(ADDRESS(MATCH($H$1,ELC_cons!$A$1:$A$33,0),21,,,"ELC_cons"))</f>
        <v>7.5458549439024614</v>
      </c>
      <c r="H529" s="182">
        <f ca="1">INDIRECT(ADDRESS(H524+24,MATCH($H$1,QFR_IER!$G$4:$AJ$4,0)+6,,,"QFR_IER"))*INDIRECT(ADDRESS(MATCH($H$1,ELC_cons!$A$1:$A$33,0),21,,,"ELC_cons"))</f>
        <v>8.2318417569845455</v>
      </c>
      <c r="I529" s="182">
        <f ca="1">INDIRECT(ADDRESS(I524+24,MATCH($H$1,QFR_IER!$G$4:$AJ$4,0)+6,,,"QFR_IER"))*INDIRECT(ADDRESS(MATCH($H$1,ELC_cons!$A$1:$A$33,0),21,,,"ELC_cons"))</f>
        <v>0.68598681308204157</v>
      </c>
      <c r="J529" s="182">
        <f ca="1">INDIRECT(ADDRESS(J524+24,MATCH($H$1,QFR_IER!$G$4:$AJ$4,0)+6,,,"QFR_IER"))*INDIRECT(ADDRESS(MATCH($H$1,ELC_cons!$A$1:$A$33,0),21,,,"ELC_cons"))</f>
        <v>8.9179315015425082</v>
      </c>
      <c r="K529" s="182">
        <f ca="1">INDIRECT(ADDRESS(K524+24,MATCH($H$1,QFR_IER!$G$4:$AJ$4,0)+6,,,"QFR_IER"))*INDIRECT(ADDRESS(MATCH($H$1,ELC_cons!$A$1:$A$33,0),21,,,"ELC_cons"))</f>
        <v>9.7286525471372443</v>
      </c>
      <c r="L529" s="182">
        <f ca="1">INDIRECT(ADDRESS(L524+24,MATCH($H$1,QFR_IER!$G$4:$AJ$4,0)+6,,,"QFR_IER"))*INDIRECT(ADDRESS(MATCH($H$1,ELC_cons!$A$1:$A$33,0),21,,,"ELC_cons"))</f>
        <v>0.81072104559477531</v>
      </c>
      <c r="M529" s="182">
        <f ca="1">INDIRECT(ADDRESS(M524+24,MATCH($H$1,QFR_IER!$G$4:$AJ$4,0)+6,,,"QFR_IER"))*INDIRECT(ADDRESS(MATCH($H$1,ELC_cons!$A$1:$A$33,0),21,,,"ELC_cons"))</f>
        <v>7.5819232540384016</v>
      </c>
      <c r="N529" s="182">
        <f ca="1">INDIRECT(ADDRESS(N524+24,MATCH($H$1,QFR_IER!$G$4:$AJ$4,0)+6,,,"QFR_IER"))*INDIRECT(ADDRESS(MATCH($H$1,ELC_cons!$A$1:$A$33,0),21,,,"ELC_cons"))</f>
        <v>8.271189004405576</v>
      </c>
      <c r="O529" s="182">
        <f ca="1">INDIRECT(ADDRESS(O524+24,MATCH($H$1,QFR_IER!$G$4:$AJ$4,0)+6,,,"QFR_IER"))*INDIRECT(ADDRESS(MATCH($H$1,ELC_cons!$A$1:$A$33,0),21,,,"ELC_cons"))</f>
        <v>0.68926575036712667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5647.1985989218529</v>
      </c>
      <c r="E531" s="173">
        <f ca="1">SUM(E527:E529)/E520/(3.6*8760)*1000000+0.0002</f>
        <v>4504.6258391266283</v>
      </c>
      <c r="F531" s="173">
        <f ca="1">SUM(F527:F529)/F520/(3.6*8760)*1000000+0.0003</f>
        <v>7380.44876770475</v>
      </c>
      <c r="G531" s="173">
        <f ca="1">SUM(G527:G529)/G520/(3.6*8760)*1000000+0.0004</f>
        <v>6245.0953414918868</v>
      </c>
      <c r="H531" s="173">
        <f ca="1">SUM(H527:H529)/H520/(3.6*8760)*1000000+0.0005</f>
        <v>4622.4967590264032</v>
      </c>
      <c r="I531" s="173">
        <f ca="1">SUM(I527:I529)/I520/(3.6*8760)*1000000+0.0006</f>
        <v>9222.9011795479455</v>
      </c>
      <c r="J531" s="173">
        <f ca="1">SUM(J527:J529)/J520/(3.6*8760)*1000000+0.0007</f>
        <v>5872.9149832976245</v>
      </c>
      <c r="K531" s="173">
        <f ca="1">SUM(K527:K529)/K520/(3.6*8760)*1000000+0.0008</f>
        <v>4647.5961441222789</v>
      </c>
      <c r="L531" s="173">
        <f ca="1">SUM(L527:L529)/L520/(3.6*8760)*1000000+0.0009</f>
        <v>8801.0765063743456</v>
      </c>
      <c r="M531" s="173">
        <f ca="1">SUM(M527:M529)/M520/(3.6*8760)*1000000+0.00013</f>
        <v>6223.8822649001795</v>
      </c>
      <c r="N531" s="173">
        <f ca="1">SUM(N527:N529)/N520/(3.6*8760)*1000000+0.00014</f>
        <v>4634.3250839388866</v>
      </c>
      <c r="O531" s="173">
        <f ca="1">SUM(O527:O529)/O520/(3.6*8760)*1000000+0.00015</f>
        <v>9181.35510512363</v>
      </c>
      <c r="P531" s="6"/>
      <c r="Q531" s="173">
        <f ca="1">MAX(D531:O531)</f>
        <v>9222.9011795479455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8934.0925040160982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8934.0925040160982</v>
      </c>
      <c r="I535" s="5">
        <v>0</v>
      </c>
      <c r="J535" s="77">
        <f ca="1">H535</f>
        <v>8934.0925040160982</v>
      </c>
      <c r="K535" s="75" t="str">
        <f>D519</f>
        <v>WD</v>
      </c>
      <c r="L535" s="75">
        <f>D520</f>
        <v>0.15068493150684931</v>
      </c>
      <c r="M535" s="89">
        <f ca="1">D522</f>
        <v>7915.9012511466881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8687.8023766290371</v>
      </c>
      <c r="S535" s="77"/>
      <c r="T535" s="5">
        <v>0</v>
      </c>
      <c r="U535" s="90">
        <f ca="1">R535</f>
        <v>8687.8023766290371</v>
      </c>
      <c r="V535" s="75" t="str">
        <f>D525</f>
        <v>WD</v>
      </c>
      <c r="W535" s="75">
        <f>D520</f>
        <v>0.15068493150684931</v>
      </c>
      <c r="X535" s="89">
        <f ca="1">D531</f>
        <v>5647.1985989218529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9222.9011795479455</v>
      </c>
      <c r="AD535" s="77"/>
      <c r="AE535" s="5">
        <v>0</v>
      </c>
      <c r="AF535" s="90">
        <f ca="1">AC535</f>
        <v>9222.9011795479455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8475.727955347018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8800.0481597008566</v>
      </c>
      <c r="I536" s="77">
        <f ca="1">I537</f>
        <v>30.416666666666668</v>
      </c>
      <c r="J536" s="77">
        <f ca="1">J535</f>
        <v>8934.0925040160982</v>
      </c>
      <c r="K536" s="75" t="str">
        <f>E519</f>
        <v>WN</v>
      </c>
      <c r="L536" s="75">
        <f>E520</f>
        <v>0.16438356164383561</v>
      </c>
      <c r="M536" s="89">
        <f ca="1">E522</f>
        <v>4217.2142370861575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7915.9012511466881</v>
      </c>
      <c r="S536" s="90"/>
      <c r="T536" s="5">
        <f ca="1">Q535</f>
        <v>120</v>
      </c>
      <c r="U536" s="90">
        <f ca="1">R535</f>
        <v>8687.8023766290371</v>
      </c>
      <c r="V536" s="75" t="str">
        <f>E525</f>
        <v>WN</v>
      </c>
      <c r="W536" s="75">
        <f>E520</f>
        <v>0.16438356164383561</v>
      </c>
      <c r="X536" s="89">
        <f ca="1">E531</f>
        <v>4504.6258391266283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9181.35510512363</v>
      </c>
      <c r="AD536" s="90"/>
      <c r="AE536" s="5">
        <f ca="1">AB535</f>
        <v>76.999999999999986</v>
      </c>
      <c r="AF536" s="90">
        <f ca="1">AC535</f>
        <v>9222.9011795479455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8083.781542554234</v>
      </c>
      <c r="D537" s="5">
        <f t="shared" ca="1" si="232"/>
        <v>6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8475.727955347018</v>
      </c>
      <c r="I537" s="77">
        <f ca="1">G535</f>
        <v>30.416666666666668</v>
      </c>
      <c r="J537" s="77">
        <f ca="1">H536</f>
        <v>8800.0481597008566</v>
      </c>
      <c r="K537" s="92" t="str">
        <f>F519</f>
        <v>WP</v>
      </c>
      <c r="L537" s="93">
        <f>F520</f>
        <v>1.3698630136986301E-2</v>
      </c>
      <c r="M537" s="89">
        <f ca="1">F522</f>
        <v>8687.8023766290371</v>
      </c>
      <c r="N537" s="5">
        <f t="shared" ca="1" si="235"/>
        <v>1</v>
      </c>
      <c r="O537" s="5">
        <v>3</v>
      </c>
      <c r="P537" s="7">
        <f t="shared" ca="1" si="236"/>
        <v>12</v>
      </c>
      <c r="Q537" s="7">
        <f t="shared" ca="1" si="243"/>
        <v>1517</v>
      </c>
      <c r="R537" s="7">
        <f t="shared" ca="1" si="237"/>
        <v>7272.676658569656</v>
      </c>
      <c r="S537" s="90"/>
      <c r="T537" s="5">
        <f ca="1">T536</f>
        <v>120</v>
      </c>
      <c r="U537" s="90">
        <f ca="1">R536</f>
        <v>7915.9012511466881</v>
      </c>
      <c r="V537" s="92" t="str">
        <f>F525</f>
        <v>WP</v>
      </c>
      <c r="W537" s="93">
        <f>F520</f>
        <v>1.3698630136986301E-2</v>
      </c>
      <c r="X537" s="89">
        <f ca="1">F531</f>
        <v>7380.44876770475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8801.0765063743456</v>
      </c>
      <c r="AD537" s="90"/>
      <c r="AE537" s="5">
        <f ca="1">AE536</f>
        <v>76.999999999999986</v>
      </c>
      <c r="AF537" s="90">
        <f ca="1">AC536</f>
        <v>9181.35510512363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7384.393998036956</v>
      </c>
      <c r="D538" s="5">
        <f t="shared" ca="1" si="232"/>
        <v>12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8208.3097673564243</v>
      </c>
      <c r="I538" s="77">
        <f ca="1">I539</f>
        <v>60.833333333333336</v>
      </c>
      <c r="J538" s="77">
        <f ca="1">J537</f>
        <v>8800.0481597008566</v>
      </c>
      <c r="K538" s="92" t="str">
        <f>G519</f>
        <v>RD</v>
      </c>
      <c r="L538" s="75">
        <f>G520</f>
        <v>9.6689497716894973E-2</v>
      </c>
      <c r="M538" s="89">
        <f ca="1">G522</f>
        <v>6615.7303839932447</v>
      </c>
      <c r="N538" s="5">
        <f t="shared" ca="1" si="235"/>
        <v>7</v>
      </c>
      <c r="O538" s="5">
        <v>4</v>
      </c>
      <c r="P538" s="7">
        <f t="shared" ca="1" si="236"/>
        <v>6</v>
      </c>
      <c r="Q538" s="7">
        <f t="shared" ca="1" si="243"/>
        <v>1594</v>
      </c>
      <c r="R538" s="7">
        <f t="shared" ca="1" si="237"/>
        <v>7240.223011672645</v>
      </c>
      <c r="S538" s="90"/>
      <c r="T538" s="77">
        <f ca="1">Q536</f>
        <v>1440</v>
      </c>
      <c r="U538" s="77">
        <f ca="1">R536</f>
        <v>7915.9012511466881</v>
      </c>
      <c r="V538" s="92" t="str">
        <f>G525</f>
        <v>RD</v>
      </c>
      <c r="W538" s="75">
        <f>G520</f>
        <v>9.6689497716894973E-2</v>
      </c>
      <c r="X538" s="89">
        <f ca="1">G531</f>
        <v>6245.0953414918868</v>
      </c>
      <c r="Y538" s="5">
        <f t="shared" ca="1" si="238"/>
        <v>5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7380.44876770475</v>
      </c>
      <c r="AD538" s="90"/>
      <c r="AE538" s="77">
        <f ca="1">AB536</f>
        <v>153.99999999999997</v>
      </c>
      <c r="AF538" s="77">
        <f ca="1">AC536</f>
        <v>9181.35510512363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6855.9588536299398</v>
      </c>
      <c r="D539" s="5">
        <f t="shared" ca="1" si="232"/>
        <v>16</v>
      </c>
      <c r="E539" s="5">
        <v>5</v>
      </c>
      <c r="F539" s="5">
        <f t="shared" ca="1" si="233"/>
        <v>13</v>
      </c>
      <c r="G539" s="77">
        <f t="shared" ca="1" si="242"/>
        <v>456.25000000000006</v>
      </c>
      <c r="H539" s="77">
        <f t="shared" ca="1" si="234"/>
        <v>8137.6427357194443</v>
      </c>
      <c r="I539" s="77">
        <f ca="1">G536</f>
        <v>60.833333333333336</v>
      </c>
      <c r="J539" s="77">
        <f ca="1">H537</f>
        <v>8475.727955347018</v>
      </c>
      <c r="K539" s="92" t="str">
        <f>H519</f>
        <v>RN</v>
      </c>
      <c r="L539" s="75">
        <f>H520</f>
        <v>0.10547945205479452</v>
      </c>
      <c r="M539" s="89">
        <f ca="1">H522</f>
        <v>3459.0836144783725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7192.6357968849998</v>
      </c>
      <c r="S539" s="90"/>
      <c r="T539" s="77">
        <f ca="1">T538</f>
        <v>1440</v>
      </c>
      <c r="U539" s="77">
        <f ca="1">R537</f>
        <v>7272.676658569656</v>
      </c>
      <c r="V539" s="92" t="str">
        <f>H525</f>
        <v>RN</v>
      </c>
      <c r="W539" s="75">
        <f>H520</f>
        <v>0.10547945205479452</v>
      </c>
      <c r="X539" s="89">
        <f ca="1">H531</f>
        <v>4622.4967590264032</v>
      </c>
      <c r="Y539" s="5">
        <f t="shared" ca="1" si="238"/>
        <v>11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6245.0953414918868</v>
      </c>
      <c r="AD539" s="90"/>
      <c r="AE539" s="77">
        <f ca="1">AE538</f>
        <v>153.99999999999997</v>
      </c>
      <c r="AF539" s="77">
        <f ca="1">AC537</f>
        <v>8801.0765063743456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7068.8297315886721</v>
      </c>
      <c r="D540" s="5">
        <f t="shared" ca="1" si="232"/>
        <v>14</v>
      </c>
      <c r="E540" s="5">
        <v>6</v>
      </c>
      <c r="F540" s="5">
        <f t="shared" ca="1" si="233"/>
        <v>3</v>
      </c>
      <c r="G540" s="77">
        <f t="shared" ca="1" si="242"/>
        <v>486.66666666666674</v>
      </c>
      <c r="H540" s="77">
        <f t="shared" ca="1" si="234"/>
        <v>8083.781542554234</v>
      </c>
      <c r="I540" s="77">
        <f ca="1">I541</f>
        <v>91.25</v>
      </c>
      <c r="J540" s="77">
        <f ca="1">J539</f>
        <v>8475.727955347018</v>
      </c>
      <c r="K540" s="92" t="str">
        <f>I519</f>
        <v>RP</v>
      </c>
      <c r="L540" s="75">
        <f>I520</f>
        <v>8.7899543378995425E-3</v>
      </c>
      <c r="M540" s="89">
        <f ca="1">I522</f>
        <v>7240.223011672645</v>
      </c>
      <c r="N540" s="5">
        <f t="shared" ca="1" si="235"/>
        <v>4</v>
      </c>
      <c r="O540" s="5">
        <v>6</v>
      </c>
      <c r="P540" s="7">
        <f t="shared" ca="1" si="236"/>
        <v>10</v>
      </c>
      <c r="Q540" s="7">
        <f t="shared" ca="1" si="243"/>
        <v>2532</v>
      </c>
      <c r="R540" s="7">
        <f t="shared" ca="1" si="237"/>
        <v>6642.1311430339474</v>
      </c>
      <c r="S540" s="90"/>
      <c r="T540" s="77">
        <f ca="1">Q537</f>
        <v>1517</v>
      </c>
      <c r="U540" s="77">
        <f ca="1">R537</f>
        <v>7272.676658569656</v>
      </c>
      <c r="V540" s="92" t="str">
        <f>I525</f>
        <v>RP</v>
      </c>
      <c r="W540" s="75">
        <f>I520</f>
        <v>8.7899543378995425E-3</v>
      </c>
      <c r="X540" s="89">
        <f ca="1">I531</f>
        <v>9222.9011795479455</v>
      </c>
      <c r="Y540" s="5">
        <f t="shared" ca="1" si="238"/>
        <v>1</v>
      </c>
      <c r="Z540" s="5">
        <v>6</v>
      </c>
      <c r="AA540" s="7">
        <f t="shared" ca="1" si="239"/>
        <v>10</v>
      </c>
      <c r="AB540" s="7">
        <f t="shared" ca="1" si="244"/>
        <v>2059</v>
      </c>
      <c r="AC540" s="7">
        <f t="shared" ca="1" si="240"/>
        <v>6223.8822649001795</v>
      </c>
      <c r="AD540" s="90"/>
      <c r="AE540" s="77">
        <f ca="1">AB537</f>
        <v>244.99999999999997</v>
      </c>
      <c r="AF540" s="77">
        <f ca="1">AC537</f>
        <v>8801.0765063743456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7737.0158862016651</v>
      </c>
      <c r="D541" s="5">
        <f t="shared" ca="1" si="232"/>
        <v>8</v>
      </c>
      <c r="E541" s="5">
        <v>7</v>
      </c>
      <c r="F541" s="5">
        <f t="shared" ca="1" si="233"/>
        <v>24</v>
      </c>
      <c r="G541" s="77">
        <f t="shared" ca="1" si="242"/>
        <v>821.25000000000011</v>
      </c>
      <c r="H541" s="77">
        <f t="shared" ca="1" si="234"/>
        <v>8016.3271443648255</v>
      </c>
      <c r="I541" s="77">
        <f ca="1">G537</f>
        <v>91.25</v>
      </c>
      <c r="J541" s="77">
        <f ca="1">H538</f>
        <v>8208.3097673564243</v>
      </c>
      <c r="K541" s="92" t="str">
        <f>J519</f>
        <v>SD</v>
      </c>
      <c r="L541" s="75">
        <f>J520</f>
        <v>0.11426940639269406</v>
      </c>
      <c r="M541" s="89">
        <f ca="1">J522</f>
        <v>6539.6834073652008</v>
      </c>
      <c r="N541" s="5">
        <f t="shared" ca="1" si="235"/>
        <v>8</v>
      </c>
      <c r="O541" s="5">
        <v>7</v>
      </c>
      <c r="P541" s="7">
        <f t="shared" ca="1" si="236"/>
        <v>4</v>
      </c>
      <c r="Q541" s="7">
        <f t="shared" ca="1" si="243"/>
        <v>3379</v>
      </c>
      <c r="R541" s="7">
        <f t="shared" ca="1" si="237"/>
        <v>6615.7303839932447</v>
      </c>
      <c r="S541" s="90"/>
      <c r="T541" s="77">
        <f ca="1">T540</f>
        <v>1517</v>
      </c>
      <c r="U541" s="77">
        <f ca="1">R538</f>
        <v>7240.223011672645</v>
      </c>
      <c r="V541" s="92" t="str">
        <f>J525</f>
        <v>SD</v>
      </c>
      <c r="W541" s="75">
        <f>J520</f>
        <v>0.11426940639269406</v>
      </c>
      <c r="X541" s="89">
        <f ca="1">J531</f>
        <v>5872.9149832976245</v>
      </c>
      <c r="Y541" s="5">
        <f t="shared" ca="1" si="238"/>
        <v>7</v>
      </c>
      <c r="Z541" s="5">
        <v>7</v>
      </c>
      <c r="AA541" s="7">
        <f t="shared" ca="1" si="239"/>
        <v>7</v>
      </c>
      <c r="AB541" s="7">
        <f t="shared" ca="1" si="244"/>
        <v>3060</v>
      </c>
      <c r="AC541" s="7">
        <f t="shared" ca="1" si="240"/>
        <v>5872.9149832976245</v>
      </c>
      <c r="AD541" s="90"/>
      <c r="AE541" s="77">
        <f ca="1">AE540</f>
        <v>244.99999999999997</v>
      </c>
      <c r="AF541" s="77">
        <f ca="1">AC538</f>
        <v>7380.44876770475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6725.056528371596</v>
      </c>
      <c r="D542" s="5">
        <f t="shared" ca="1" si="232"/>
        <v>20</v>
      </c>
      <c r="E542" s="5">
        <v>8</v>
      </c>
      <c r="F542" s="5">
        <f t="shared" ca="1" si="233"/>
        <v>7</v>
      </c>
      <c r="G542" s="77">
        <f t="shared" ca="1" si="242"/>
        <v>851.66666666666674</v>
      </c>
      <c r="H542" s="77">
        <f t="shared" ca="1" si="234"/>
        <v>7737.0158862016651</v>
      </c>
      <c r="I542" s="77">
        <f ca="1">I543</f>
        <v>121.66666666666667</v>
      </c>
      <c r="J542" s="77">
        <f ca="1">J541</f>
        <v>8208.3097673564243</v>
      </c>
      <c r="K542" s="92" t="str">
        <f>K519</f>
        <v>SN</v>
      </c>
      <c r="L542" s="75">
        <f>K520</f>
        <v>0.12465753424657534</v>
      </c>
      <c r="M542" s="89">
        <f ca="1">K522</f>
        <v>3177.5531827149084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6539.6834073652008</v>
      </c>
      <c r="S542" s="90"/>
      <c r="T542" s="77">
        <f ca="1">Q538</f>
        <v>1594</v>
      </c>
      <c r="U542" s="77">
        <f ca="1">R538</f>
        <v>7240.223011672645</v>
      </c>
      <c r="V542" s="92" t="str">
        <f>K525</f>
        <v>SN</v>
      </c>
      <c r="W542" s="75">
        <f>K520</f>
        <v>0.12465753424657534</v>
      </c>
      <c r="X542" s="89">
        <f ca="1">K531</f>
        <v>4647.5961441222789</v>
      </c>
      <c r="Y542" s="5">
        <f t="shared" ca="1" si="238"/>
        <v>9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5647.1985989218529</v>
      </c>
      <c r="AD542" s="90"/>
      <c r="AE542" s="77">
        <f ca="1">AB538</f>
        <v>365</v>
      </c>
      <c r="AF542" s="77">
        <f ca="1">AC538</f>
        <v>7380.44876770475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6847.1190828683275</v>
      </c>
      <c r="D543" s="5">
        <f t="shared" ca="1" si="232"/>
        <v>17</v>
      </c>
      <c r="E543" s="5">
        <v>9</v>
      </c>
      <c r="F543" s="5">
        <f t="shared" ca="1" si="233"/>
        <v>14</v>
      </c>
      <c r="G543" s="77">
        <f t="shared" ca="1" si="242"/>
        <v>1186.25</v>
      </c>
      <c r="H543" s="77">
        <f t="shared" ca="1" si="234"/>
        <v>7726.6086677179965</v>
      </c>
      <c r="I543" s="77">
        <f ca="1">G538</f>
        <v>121.66666666666667</v>
      </c>
      <c r="J543" s="77">
        <f ca="1">H539</f>
        <v>8137.6427357194443</v>
      </c>
      <c r="K543" s="92" t="str">
        <f>L519</f>
        <v>SP</v>
      </c>
      <c r="L543" s="75">
        <f>L520</f>
        <v>1.0388127853881279E-2</v>
      </c>
      <c r="M543" s="89">
        <f ca="1">L522</f>
        <v>7192.6357968849998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4217.2142370861575</v>
      </c>
      <c r="S543" s="90"/>
      <c r="T543" s="77">
        <f ca="1">T542</f>
        <v>1594</v>
      </c>
      <c r="U543" s="77">
        <f ca="1">R539</f>
        <v>7192.6357968849998</v>
      </c>
      <c r="V543" s="92" t="str">
        <f>L525</f>
        <v>SP</v>
      </c>
      <c r="W543" s="75">
        <f>L520</f>
        <v>1.0388127853881279E-2</v>
      </c>
      <c r="X543" s="89">
        <f ca="1">L531</f>
        <v>8801.0765063743456</v>
      </c>
      <c r="Y543" s="5">
        <f t="shared" ca="1" si="238"/>
        <v>3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4647.5961441222789</v>
      </c>
      <c r="AD543" s="90"/>
      <c r="AE543" s="77">
        <f ca="1">AE542</f>
        <v>365</v>
      </c>
      <c r="AF543" s="77">
        <f ca="1">AC539</f>
        <v>6245.0953414918868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7413.1262858025084</v>
      </c>
      <c r="D544" s="5">
        <f t="shared" ca="1" si="232"/>
        <v>11</v>
      </c>
      <c r="E544" s="5">
        <v>10</v>
      </c>
      <c r="F544" s="5">
        <f t="shared" ca="1" si="233"/>
        <v>23</v>
      </c>
      <c r="G544" s="77">
        <f t="shared" ca="1" si="242"/>
        <v>1520.8333333333335</v>
      </c>
      <c r="H544" s="77">
        <f t="shared" ca="1" si="234"/>
        <v>7484.3404488863898</v>
      </c>
      <c r="I544" s="77">
        <f ca="1">I545</f>
        <v>456.25000000000006</v>
      </c>
      <c r="J544" s="77">
        <f ca="1">J543</f>
        <v>8137.6427357194443</v>
      </c>
      <c r="K544" s="92" t="str">
        <f>M519</f>
        <v>FD</v>
      </c>
      <c r="L544" s="75">
        <f>M520</f>
        <v>9.6689497716894973E-2</v>
      </c>
      <c r="M544" s="89">
        <f ca="1">M522</f>
        <v>6642.1311430339474</v>
      </c>
      <c r="N544" s="5">
        <f t="shared" ca="1" si="235"/>
        <v>6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3609.3931713142197</v>
      </c>
      <c r="S544" s="90"/>
      <c r="T544" s="77">
        <f ca="1">Q539</f>
        <v>1685</v>
      </c>
      <c r="U544" s="77">
        <f ca="1">U543</f>
        <v>7192.6357968849998</v>
      </c>
      <c r="V544" s="92" t="str">
        <f>M525</f>
        <v>FD</v>
      </c>
      <c r="W544" s="75">
        <f>M520</f>
        <v>9.6689497716894973E-2</v>
      </c>
      <c r="X544" s="89">
        <f ca="1">M531</f>
        <v>6223.8822649001795</v>
      </c>
      <c r="Y544" s="5">
        <f t="shared" ca="1" si="238"/>
        <v>6</v>
      </c>
      <c r="Z544" s="5">
        <v>10</v>
      </c>
      <c r="AA544" s="7">
        <f t="shared" ca="1" si="239"/>
        <v>11</v>
      </c>
      <c r="AB544" s="7">
        <f t="shared" ca="1" si="244"/>
        <v>6396</v>
      </c>
      <c r="AC544" s="7">
        <f t="shared" ca="1" si="240"/>
        <v>4634.3250839388866</v>
      </c>
      <c r="AD544" s="90"/>
      <c r="AE544" s="77">
        <f ca="1">AB539</f>
        <v>1212</v>
      </c>
      <c r="AF544" s="77">
        <f ca="1">AF543</f>
        <v>6245.0953414918868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8208.3097673564243</v>
      </c>
      <c r="D545" s="5">
        <f t="shared" ca="1" si="232"/>
        <v>4</v>
      </c>
      <c r="E545" s="5">
        <v>11</v>
      </c>
      <c r="F545" s="5">
        <f t="shared" ca="1" si="233"/>
        <v>10</v>
      </c>
      <c r="G545" s="77">
        <f t="shared" ca="1" si="242"/>
        <v>1551.2500000000002</v>
      </c>
      <c r="H545" s="77">
        <f t="shared" ca="1" si="234"/>
        <v>7413.1262858025084</v>
      </c>
      <c r="I545" s="77">
        <f ca="1">G539</f>
        <v>456.25000000000006</v>
      </c>
      <c r="J545" s="77">
        <f ca="1">H540</f>
        <v>8083.781542554234</v>
      </c>
      <c r="K545" s="92" t="str">
        <f>N519</f>
        <v>FN</v>
      </c>
      <c r="L545" s="75">
        <f>N520</f>
        <v>0.10547945205479452</v>
      </c>
      <c r="M545" s="89">
        <f ca="1">N522</f>
        <v>3609.3931713142197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3459.0836144783725</v>
      </c>
      <c r="S545" s="90"/>
      <c r="T545" s="77">
        <f ca="1">T544</f>
        <v>1685</v>
      </c>
      <c r="U545" s="77">
        <f ca="1">R540</f>
        <v>6642.1311430339474</v>
      </c>
      <c r="V545" s="92" t="str">
        <f>N525</f>
        <v>FN</v>
      </c>
      <c r="W545" s="75">
        <f>N520</f>
        <v>0.10547945205479452</v>
      </c>
      <c r="X545" s="89">
        <f ca="1">N531</f>
        <v>4634.3250839388866</v>
      </c>
      <c r="Y545" s="5">
        <f t="shared" ca="1" si="238"/>
        <v>10</v>
      </c>
      <c r="Z545" s="5">
        <v>11</v>
      </c>
      <c r="AA545" s="7">
        <f t="shared" ca="1" si="239"/>
        <v>5</v>
      </c>
      <c r="AB545" s="7">
        <f t="shared" ca="1" si="244"/>
        <v>7320</v>
      </c>
      <c r="AC545" s="7">
        <f t="shared" ca="1" si="240"/>
        <v>4622.4967590264032</v>
      </c>
      <c r="AD545" s="90"/>
      <c r="AE545" s="77">
        <f ca="1">AE544</f>
        <v>1212</v>
      </c>
      <c r="AF545" s="77">
        <f ca="1">AC540</f>
        <v>6223.8822649001795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8800.0481597008566</v>
      </c>
      <c r="D546" s="5">
        <f t="shared" ca="1" si="232"/>
        <v>2</v>
      </c>
      <c r="E546" s="5">
        <v>12</v>
      </c>
      <c r="F546" s="5">
        <f t="shared" ca="1" si="233"/>
        <v>4</v>
      </c>
      <c r="G546" s="77">
        <f t="shared" ca="1" si="242"/>
        <v>1581.666666666667</v>
      </c>
      <c r="H546" s="77">
        <f t="shared" ca="1" si="234"/>
        <v>7384.393998036956</v>
      </c>
      <c r="I546" s="77">
        <f ca="1">I547</f>
        <v>486.66666666666674</v>
      </c>
      <c r="J546" s="77">
        <f ca="1">J545</f>
        <v>8083.781542554234</v>
      </c>
      <c r="K546" s="92" t="str">
        <f>O519</f>
        <v>FP</v>
      </c>
      <c r="L546" s="75">
        <f>O520</f>
        <v>8.7899543378995425E-3</v>
      </c>
      <c r="M546" s="89">
        <f ca="1">O522</f>
        <v>7272.676658569656</v>
      </c>
      <c r="N546" s="5">
        <f t="shared" ca="1" si="235"/>
        <v>3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3177.5531827149084</v>
      </c>
      <c r="S546" s="90"/>
      <c r="T546" s="77">
        <f ca="1">Q540</f>
        <v>2532</v>
      </c>
      <c r="U546" s="77">
        <f ca="1">R540</f>
        <v>6642.1311430339474</v>
      </c>
      <c r="V546" s="92" t="str">
        <f>O525</f>
        <v>FP</v>
      </c>
      <c r="W546" s="75">
        <f>O520</f>
        <v>8.7899543378995425E-3</v>
      </c>
      <c r="X546" s="89">
        <f ca="1">O531</f>
        <v>9181.35510512363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4504.6258391266283</v>
      </c>
      <c r="AD546" s="90"/>
      <c r="AE546" s="77">
        <f ca="1">AB540</f>
        <v>2059</v>
      </c>
      <c r="AF546" s="77">
        <f ca="1">AC540</f>
        <v>6223.8822649001795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8137.6427357194443</v>
      </c>
      <c r="D547" s="5">
        <f t="shared" ca="1" si="232"/>
        <v>5</v>
      </c>
      <c r="E547" s="5">
        <v>13</v>
      </c>
      <c r="F547" s="5">
        <f t="shared" ca="1" si="233"/>
        <v>15</v>
      </c>
      <c r="G547" s="77">
        <f t="shared" ca="1" si="242"/>
        <v>1916.2500000000005</v>
      </c>
      <c r="H547" s="77">
        <f t="shared" ca="1" si="234"/>
        <v>7375.713903851336</v>
      </c>
      <c r="I547" s="77">
        <f ca="1">G540</f>
        <v>486.66666666666674</v>
      </c>
      <c r="J547" s="77">
        <f ca="1">H541</f>
        <v>8016.3271443648255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6615.7303839932447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5872.9149832976245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7726.6086677179965</v>
      </c>
      <c r="D548" s="5">
        <f t="shared" ca="1" si="232"/>
        <v>9</v>
      </c>
      <c r="E548" s="5">
        <v>14</v>
      </c>
      <c r="F548" s="5">
        <f t="shared" ca="1" si="233"/>
        <v>6</v>
      </c>
      <c r="G548" s="77">
        <f t="shared" ca="1" si="242"/>
        <v>1946.6666666666672</v>
      </c>
      <c r="H548" s="77">
        <f t="shared" ca="1" si="234"/>
        <v>7068.8297315886721</v>
      </c>
      <c r="I548" s="77">
        <f ca="1">I549</f>
        <v>821.25000000000011</v>
      </c>
      <c r="J548" s="77">
        <f ca="1">J547</f>
        <v>8016.3271443648255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6615.7303839932447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5872.9149832976245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7375.713903851336</v>
      </c>
      <c r="D549" s="5">
        <f t="shared" ca="1" si="232"/>
        <v>13</v>
      </c>
      <c r="E549" s="5">
        <v>15</v>
      </c>
      <c r="F549" s="5">
        <f t="shared" ca="1" si="233"/>
        <v>19</v>
      </c>
      <c r="G549" s="77">
        <f t="shared" ca="1" si="242"/>
        <v>2281.2500000000005</v>
      </c>
      <c r="H549" s="77">
        <f t="shared" ca="1" si="234"/>
        <v>7006.5332495835955</v>
      </c>
      <c r="I549" s="77">
        <f ca="1">G541</f>
        <v>821.25000000000011</v>
      </c>
      <c r="J549" s="77">
        <f ca="1">H542</f>
        <v>7737.0158862016651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6539.6834073652008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5647.1985989218529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6748.0780979327874</v>
      </c>
      <c r="D550" s="5">
        <f t="shared" ca="1" si="232"/>
        <v>19</v>
      </c>
      <c r="E550" s="5">
        <v>16</v>
      </c>
      <c r="F550" s="5">
        <f t="shared" ca="1" si="233"/>
        <v>5</v>
      </c>
      <c r="G550" s="77">
        <f t="shared" ca="1" si="242"/>
        <v>2311.666666666667</v>
      </c>
      <c r="H550" s="77">
        <f t="shared" ca="1" si="234"/>
        <v>6855.9588536299398</v>
      </c>
      <c r="I550" s="77">
        <f ca="1">I551</f>
        <v>851.66666666666674</v>
      </c>
      <c r="J550" s="77">
        <f ca="1">J549</f>
        <v>7737.0158862016651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6539.6834073652008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5647.1985989218529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6265.4012087683896</v>
      </c>
      <c r="D551" s="5">
        <f t="shared" ca="1" si="232"/>
        <v>22</v>
      </c>
      <c r="E551" s="5">
        <v>17</v>
      </c>
      <c r="F551" s="5">
        <f t="shared" ca="1" si="233"/>
        <v>9</v>
      </c>
      <c r="G551" s="77">
        <f t="shared" ca="1" si="242"/>
        <v>2342.0833333333335</v>
      </c>
      <c r="H551" s="77">
        <f t="shared" ca="1" si="234"/>
        <v>6847.1190828683275</v>
      </c>
      <c r="I551" s="77">
        <f ca="1">G542</f>
        <v>851.66666666666674</v>
      </c>
      <c r="J551" s="77">
        <f ca="1">H543</f>
        <v>7726.6086677179965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4217.2142370861575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4647.5961441222789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6436.7389350826124</v>
      </c>
      <c r="D552" s="5">
        <f t="shared" ca="1" si="232"/>
        <v>21</v>
      </c>
      <c r="E552" s="5">
        <v>18</v>
      </c>
      <c r="F552" s="5">
        <f t="shared" ca="1" si="233"/>
        <v>22</v>
      </c>
      <c r="G552" s="77">
        <f t="shared" ca="1" si="242"/>
        <v>2676.666666666667</v>
      </c>
      <c r="H552" s="77">
        <f t="shared" ca="1" si="234"/>
        <v>6770.1060478732907</v>
      </c>
      <c r="I552" s="77">
        <f ca="1">I553</f>
        <v>1186.25</v>
      </c>
      <c r="J552" s="77">
        <f ca="1">J551</f>
        <v>7726.6086677179965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4217.2142370861575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4647.5961441222789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7006.5332495835955</v>
      </c>
      <c r="D553" s="5">
        <f t="shared" ca="1" si="232"/>
        <v>15</v>
      </c>
      <c r="E553" s="5">
        <v>19</v>
      </c>
      <c r="F553" s="5">
        <f t="shared" ca="1" si="233"/>
        <v>16</v>
      </c>
      <c r="G553" s="77">
        <f t="shared" ca="1" si="242"/>
        <v>3011.2500000000005</v>
      </c>
      <c r="H553" s="77">
        <f t="shared" ca="1" si="234"/>
        <v>6748.0780979327874</v>
      </c>
      <c r="I553" s="77">
        <f ca="1">G543</f>
        <v>1186.25</v>
      </c>
      <c r="J553" s="77">
        <f ca="1">H544</f>
        <v>7484.3404488863898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3609.3931713142197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4634.3250839388866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6134.1395249049829</v>
      </c>
      <c r="D554" s="5">
        <f t="shared" ca="1" si="232"/>
        <v>24</v>
      </c>
      <c r="E554" s="5">
        <v>20</v>
      </c>
      <c r="F554" s="5">
        <f t="shared" ca="1" si="233"/>
        <v>8</v>
      </c>
      <c r="G554" s="77">
        <f t="shared" ca="1" si="242"/>
        <v>3041.666666666667</v>
      </c>
      <c r="H554" s="77">
        <f t="shared" ca="1" si="234"/>
        <v>6725.056528371596</v>
      </c>
      <c r="I554" s="77">
        <f ca="1">I555</f>
        <v>1520.8333333333335</v>
      </c>
      <c r="J554" s="77">
        <f ca="1">J553</f>
        <v>7484.3404488863898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3609.3931713142197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4634.3250839388866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6255.8936886490137</v>
      </c>
      <c r="D555" s="5">
        <f t="shared" ca="1" si="232"/>
        <v>23</v>
      </c>
      <c r="E555" s="5">
        <v>21</v>
      </c>
      <c r="F555" s="5">
        <f t="shared" ca="1" si="233"/>
        <v>18</v>
      </c>
      <c r="G555" s="77">
        <f t="shared" ca="1" si="242"/>
        <v>3376.2500000000005</v>
      </c>
      <c r="H555" s="77">
        <f t="shared" ca="1" si="234"/>
        <v>6436.7389350826124</v>
      </c>
      <c r="I555" s="77">
        <f ca="1">G544</f>
        <v>1520.8333333333335</v>
      </c>
      <c r="J555" s="77">
        <f ca="1">H545</f>
        <v>7413.1262858025084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3459.0836144783725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4622.4967590264032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6770.1060478732907</v>
      </c>
      <c r="D556" s="5">
        <f t="shared" ca="1" si="232"/>
        <v>18</v>
      </c>
      <c r="E556" s="5">
        <v>22</v>
      </c>
      <c r="F556" s="5">
        <f t="shared" ca="1" si="233"/>
        <v>17</v>
      </c>
      <c r="G556" s="77">
        <f t="shared" ca="1" si="242"/>
        <v>3710.8333333333339</v>
      </c>
      <c r="H556" s="77">
        <f t="shared" ca="1" si="234"/>
        <v>6265.4012087683896</v>
      </c>
      <c r="I556" s="77">
        <f ca="1">I557</f>
        <v>1551.2500000000002</v>
      </c>
      <c r="J556" s="77">
        <f ca="1">J555</f>
        <v>7413.1262858025084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3459.0836144783725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4622.4967590264032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7484.3404488863898</v>
      </c>
      <c r="D557" s="5">
        <f t="shared" ca="1" si="232"/>
        <v>10</v>
      </c>
      <c r="E557" s="5">
        <v>23</v>
      </c>
      <c r="F557" s="5">
        <f t="shared" ca="1" si="233"/>
        <v>21</v>
      </c>
      <c r="G557" s="77">
        <f t="shared" ca="1" si="242"/>
        <v>4045.4166666666674</v>
      </c>
      <c r="H557" s="77">
        <f t="shared" ca="1" si="234"/>
        <v>6255.8936886490137</v>
      </c>
      <c r="I557" s="77">
        <f ca="1">G545</f>
        <v>1551.2500000000002</v>
      </c>
      <c r="J557" s="77">
        <f ca="1">H546</f>
        <v>7384.393998036956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3177.5531827149084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4504.6258391266283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8016.3271443648255</v>
      </c>
      <c r="D558" s="5">
        <f t="shared" ca="1" si="232"/>
        <v>7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6134.1395249049829</v>
      </c>
      <c r="I558" s="77">
        <f ca="1">I559</f>
        <v>1581.666666666667</v>
      </c>
      <c r="J558" s="77">
        <f ca="1">J557</f>
        <v>7384.393998036956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3177.5531827149084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4504.6258391266283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4336.4821418223964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4336.4821418223964</v>
      </c>
      <c r="I559" s="77">
        <f ca="1">G546</f>
        <v>1581.666666666667</v>
      </c>
      <c r="J559" s="77">
        <f ca="1">H547</f>
        <v>7375.713903851336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4102.953135843929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4309.2981746822124</v>
      </c>
      <c r="I560" s="77">
        <f ca="1">I561</f>
        <v>1916.2500000000005</v>
      </c>
      <c r="J560" s="77">
        <f ca="1">J559</f>
        <v>7375.713903851336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3881.8521729881395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4102.953135843929</v>
      </c>
      <c r="I561" s="77">
        <f ca="1">G547</f>
        <v>1916.2500000000005</v>
      </c>
      <c r="J561" s="77">
        <f ca="1">H548</f>
        <v>7068.8297315886721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3542.7682690761712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4057.7318213575149</v>
      </c>
      <c r="I562" s="77">
        <f ca="1">I563</f>
        <v>1946.6666666666672</v>
      </c>
      <c r="J562" s="77">
        <f ca="1">J561</f>
        <v>7068.8297315886721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3226.5689851614202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3881.8521729881395</v>
      </c>
      <c r="I563" s="77">
        <f ca="1">G548</f>
        <v>1946.6666666666672</v>
      </c>
      <c r="J563" s="77">
        <f ca="1">H549</f>
        <v>7006.5332495835955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3140.7676335415281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3695.5024849877973</v>
      </c>
      <c r="I564" s="77">
        <f ca="1">I565</f>
        <v>2281.2500000000005</v>
      </c>
      <c r="J564" s="77">
        <f ca="1">J563</f>
        <v>7006.5332495835955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3220.9349270507573</v>
      </c>
      <c r="D565" s="5">
        <f t="shared" ca="1" si="232"/>
        <v>34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3542.7682690761712</v>
      </c>
      <c r="I565" s="77">
        <f ca="1">G549</f>
        <v>2281.2500000000005</v>
      </c>
      <c r="J565" s="77">
        <f ca="1">H550</f>
        <v>6855.9588536299398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3156.9524220799485</v>
      </c>
      <c r="D566" s="5">
        <f t="shared" ca="1" si="232"/>
        <v>35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3366.4046177125679</v>
      </c>
      <c r="I566" s="77">
        <f ca="1">I567</f>
        <v>2311.666666666667</v>
      </c>
      <c r="J566" s="77">
        <f ca="1">J565</f>
        <v>6855.9588536299398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3366.4046177125679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7665.0000000000009</v>
      </c>
      <c r="H567" s="77">
        <f t="shared" ca="1" si="234"/>
        <v>3226.5689851614202</v>
      </c>
      <c r="I567" s="77">
        <f ca="1">G550</f>
        <v>2311.666666666667</v>
      </c>
      <c r="J567" s="77">
        <f ca="1">H551</f>
        <v>6847.1190828683275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3695.5024849877973</v>
      </c>
      <c r="D568" s="5">
        <f t="shared" ca="1" si="232"/>
        <v>30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3220.9349270507573</v>
      </c>
      <c r="I568" s="77">
        <f ca="1">I569</f>
        <v>2342.0833333333335</v>
      </c>
      <c r="J568" s="77">
        <f ca="1">J567</f>
        <v>6847.1190828683275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4057.7318213575149</v>
      </c>
      <c r="D569" s="5">
        <f t="shared" ca="1" si="232"/>
        <v>28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3156.9524220799485</v>
      </c>
      <c r="I569" s="77">
        <f ca="1">G551</f>
        <v>2342.0833333333335</v>
      </c>
      <c r="J569" s="77">
        <f ca="1">H552</f>
        <v>6770.1060478732907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4309.2981746822124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3140.7676335415281</v>
      </c>
      <c r="I570" s="77">
        <f ca="1">I571</f>
        <v>2676.666666666667</v>
      </c>
      <c r="J570" s="77">
        <f ca="1">J569</f>
        <v>6770.1060478732907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</v>
      </c>
      <c r="J571" s="77">
        <f ca="1">H553</f>
        <v>6748.0780979327874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3011.2500000000005</v>
      </c>
      <c r="J572" s="77">
        <f ca="1">J571</f>
        <v>6748.0780979327874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3011.2500000000005</v>
      </c>
      <c r="J573" s="77">
        <f ca="1">H554</f>
        <v>6725.056528371596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6725.056528371596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6436.7389350826124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6436.7389350826124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6265.4012087683896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6265.4012087683896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6255.8936886490137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6255.8936886490137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6134.1395249049829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6134.1395249049829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4336.4821418223964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4336.4821418223964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4309.2981746822124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4309.2981746822124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4102.953135843929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4102.953135843929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4057.7318213575149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4057.7318213575149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3881.8521729881395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3881.8521729881395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3695.5024849877973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3695.5024849877973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3542.7682690761712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3542.7682690761712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3366.4046177125679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3366.4046177125679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3226.5689851614202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3226.5689851614202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3220.9349270507573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3220.9349270507573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3156.9524220799485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3156.9524220799485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3140.7676335415281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3140.7676335415281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0.11614379952462442</v>
      </c>
      <c r="D609" s="135">
        <f ca="1">B452*M456+B458*M462+B464*M468+B470*M474+B476*M480+B482*M486+B488*M492+$B$500*M504</f>
        <v>4.8335323469059936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6.6690045929520797E-2</v>
      </c>
      <c r="D610" s="135">
        <f ca="1">B452*N456+B458*N462+B464*N468+B470*N474+B476*N480+B482*N486+B488*N492+$B$500*N504</f>
        <v>2.7754257699193139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1.2008511014603304E-2</v>
      </c>
      <c r="D611" s="135">
        <f ca="1">B452*O456+B458*O462+B464*O468+B470*O474+B476*O480+B482*O486+B488*O492+$B$500*O504</f>
        <v>0.49975570512445472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0.11219613381625837</v>
      </c>
      <c r="D612" s="135">
        <f ca="1">B452*G456+B458*G462+B464*G468+B470*G474+B476*G480+B482*G486+B488*G492+$B$500*G504</f>
        <v>4.6692431642353913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5.8466950485970275E-2</v>
      </c>
      <c r="D613" s="135">
        <f ca="1">B452*H456+B458*H462+B464*H468+B470*H474+B476*H480+B482*H486+B488*H492+$B$500*H504</f>
        <v>2.4332069172489241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1.1589165394350578E-2</v>
      </c>
      <c r="D614" s="135">
        <f ca="1">B452*I456+B458*I462+B464*I468+B470*I474+B476*I480+B482*I486+B488*I492+$B$500*I504</f>
        <v>0.48230388567028604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0.17912390223113392</v>
      </c>
      <c r="D615" s="135">
        <f ca="1">B452*J456+B458*J462+B464*J468+B470*J474+B476*J480+B482*J486+B488*J492+$B$500*J504</f>
        <v>7.4545621813814371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7.0941840497111067E-2</v>
      </c>
      <c r="D616" s="135">
        <f ca="1">B452*K456+B458*K462+B464*K468+B470*K474+B476*K480+B482*K486+B488*K492+$B$500*K504</f>
        <v>2.9523718200654483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1.8679530284412854E-2</v>
      </c>
      <c r="D617" s="135">
        <f ca="1">B452*L456+B458*L462+B464*L468+B470*L474+B476*L480+B482*L486+B488*L492+$B$500*L504</f>
        <v>0.77738212650411065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0.21100964499048322</v>
      </c>
      <c r="D618" s="135">
        <f ca="1">B452*D456+B458*D462+B464*D468+B470*D474+B476*D480+B482*D486+B488*D492+$B$500*D504</f>
        <v>8.781544505562783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0.12140116808739784</v>
      </c>
      <c r="D619" s="135">
        <f ca="1">B452*E456+B458*E462+B464*E468+B470*E474+B476*E480+B482*E486+B488*E492+$B$500*E504</f>
        <v>5.0523271608502744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2.1749307744133268E-2</v>
      </c>
      <c r="D620" s="135">
        <f ca="1">B452*F456+B458*F462+B464*F468+B470*F474+B476*F480+B482*F486+B488*F492+$B$500*F504</f>
        <v>0.9051364165315835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0.12658776349157483</v>
      </c>
      <c r="D621" s="135">
        <f ca="1">$B$494*M498+$B$495*77/365*11/24</f>
        <v>9.9056560446061646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7.1104704002579927E-2</v>
      </c>
      <c r="D622" s="135">
        <f ca="1">$B$494*N498+$B$495*77/365*12/24</f>
        <v>5.5640349554794524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1.2200193587516582E-2</v>
      </c>
      <c r="D623" s="135">
        <f ca="1">$B$494*O498+$B$495*77/365*1/24</f>
        <v>0.95468091087328788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0.12658776349157483</v>
      </c>
      <c r="D624" s="135">
        <f ca="1">$B$494*G498+$B$495*77/365*11/24</f>
        <v>9.9056560446061646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7.1104704002579927E-2</v>
      </c>
      <c r="D625" s="135">
        <f ca="1">$B$494*H498+$B$495*77/365*12/24</f>
        <v>5.5640349554794524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1.2200193587516582E-2</v>
      </c>
      <c r="D626" s="135">
        <f ca="1">$B$494*I498+$B$495*77/365*1/24</f>
        <v>0.95468091087328788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0.15086124456708952</v>
      </c>
      <c r="D627" s="135">
        <f ca="1">$B$494*J498+$B$495*91/365*11/24</f>
        <v>11.805087300102739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8.4186657578222884E-2</v>
      </c>
      <c r="D628" s="135">
        <f ca="1">$B$494*K498+$B$495*91/365*12/24</f>
        <v>6.587714724657534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1.4545316702947144E-2</v>
      </c>
      <c r="D629" s="135">
        <f ca="1">$B$494*L498+$B$495*91/365*1/24</f>
        <v>1.1381898245547946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0.20015397216297628</v>
      </c>
      <c r="D630" s="135">
        <f ca="1">$B$494*D498+$B$495*120/365*11/24</f>
        <v>15.662306920684934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0.11116412703298957</v>
      </c>
      <c r="D631" s="135">
        <f ca="1">$B$494*E498+$B$495*120/365*12/24</f>
        <v>8.6987365643835624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1.9303359792431668E-2</v>
      </c>
      <c r="D632" s="135">
        <f ca="1">$B$494*F498+$B$495*120/365*1/24</f>
        <v>1.5105128436986304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0.11085822979779791</v>
      </c>
      <c r="D633" s="135">
        <f ca="1">B409*M413+B415*M419+B421*M425+B427*M431+B433*M437+B439*M443+B445*M449</f>
        <v>5.5139978898269533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7.3721046964921114E-2</v>
      </c>
      <c r="D634" s="135">
        <f ca="1">B409*N413+B415*N419+B421*N425+B427*N431+B433*N437+B439*N443+B445*N449</f>
        <v>3.6668247196608532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1.1289878695190615E-2</v>
      </c>
      <c r="D635" s="135">
        <f ca="1">B409*O413+B415*O419+B421*O425+B427*O431+B433*O437+B439*O443+B445*O449</f>
        <v>0.56154935375776593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0.11254277669755587</v>
      </c>
      <c r="D636" s="135">
        <f ca="1">B409*G413+B415*G419+B421*G425+B427*G431+B433*G437+B439*G443+B445*G449</f>
        <v>5.5977858780306438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7.0549083846499772E-2</v>
      </c>
      <c r="D637" s="135">
        <f ca="1">B409*H413+B415*H419+B421*H425+B427*H431+B433*H437+B439*H443+B445*H449</f>
        <v>3.5090538624724803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1.145987884103775E-2</v>
      </c>
      <c r="D638" s="135">
        <f ca="1">B409*I413+B415*I419+B421*I425+B427*I431+B433*I437+B439*I443+B445*I449</f>
        <v>0.57000502229208339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8.6586737034066732E-2</v>
      </c>
      <c r="D639" s="135">
        <f ca="1">B409*J413+B415*J419+B421*J425+B427*J431+B433*J437+B439*J443+B445*J449</f>
        <v>4.3067536452970598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5.9339745645321948E-2</v>
      </c>
      <c r="D640" s="135">
        <f ca="1">B409*K413+B415*K419+B421*K425+B427*K431+B433*K437+B439*K443+B445*K449</f>
        <v>2.9515105271658673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8.8609321777498532E-3</v>
      </c>
      <c r="D641" s="135">
        <f ca="1">B409*L413+B415*L419+B421*L425+B427*L431+B433*L437+B439*L443+B445*L449</f>
        <v>0.44073553600062065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0.26483167313724609</v>
      </c>
      <c r="D642" s="135">
        <f ca="1">B409*D413+B415*D419+B421*D425+B427*D431+B433*D437+B439*D443+B445*D449</f>
        <v>13.172511319201341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0.16307012354325712</v>
      </c>
      <c r="D643" s="135">
        <f ca="1">B409*E413+B415*E419+B421*E425+B427*E431+B433*E437+B439*E443+B445*E449</f>
        <v>8.1109748798207981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2.6889893619355107E-2</v>
      </c>
      <c r="D644" s="135">
        <f ca="1">B409*F413+B415*F419+B421*F425+B427*F431+B433*F437+B439*F443+B445*F449</f>
        <v>1.3374813664735297</v>
      </c>
      <c r="P644" s="5"/>
      <c r="Q644" s="6"/>
      <c r="U644" s="5"/>
    </row>
  </sheetData>
  <autoFilter ref="A1:C607" xr:uid="{00000000-0009-0000-0000-00000D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indexed="57"/>
  </sheetPr>
  <dimension ref="A1:AF644"/>
  <sheetViews>
    <sheetView topLeftCell="A271" zoomScale="70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DE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545.92200000000003</v>
      </c>
      <c r="E5" s="17">
        <f ca="1">INDIRECT(ADDRESS(MATCH($H$1,HDD!$A$1:$A$34,0),E$4+1,,,"HDD"))</f>
        <v>471.90899999999999</v>
      </c>
      <c r="F5" s="17">
        <f ca="1">INDIRECT(ADDRESS(MATCH($H$1,HDD!$A$1:$A$34,0),F$4+1,,,"HDD"))</f>
        <v>404.83100000000002</v>
      </c>
      <c r="G5" s="17">
        <f ca="1">INDIRECT(ADDRESS(MATCH($H$1,HDD!$A$1:$A$34,0),G$4+1,,,"HDD"))</f>
        <v>285.30099999999999</v>
      </c>
      <c r="H5" s="17">
        <f ca="1">INDIRECT(ADDRESS(MATCH($H$1,HDD!$A$1:$A$34,0),H$4+1,,,"HDD"))</f>
        <v>142.24</v>
      </c>
      <c r="I5" s="17">
        <f ca="1">INDIRECT(ADDRESS(MATCH($H$1,HDD!$A$1:$A$34,0),I$4+1,,,"HDD"))</f>
        <v>67.808999999999997</v>
      </c>
      <c r="J5" s="17">
        <f ca="1">INDIRECT(ADDRESS(MATCH($H$1,HDD!$A$1:$A$34,0),J$4+1,,,"HDD"))</f>
        <v>22.989000000000001</v>
      </c>
      <c r="K5" s="17">
        <f ca="1">INDIRECT(ADDRESS(MATCH($H$1,HDD!$A$1:$A$34,0),K$4+1,,,"HDD"))</f>
        <v>22.027999999999999</v>
      </c>
      <c r="L5" s="17">
        <f ca="1">INDIRECT(ADDRESS(MATCH($H$1,HDD!$A$1:$A$34,0),L$4+1,,,"HDD"))</f>
        <v>104.449</v>
      </c>
      <c r="M5" s="17">
        <f ca="1">INDIRECT(ADDRESS(MATCH($H$1,HDD!$A$1:$A$34,0),M$4+1,,,"HDD"))</f>
        <v>252.64</v>
      </c>
      <c r="N5" s="17">
        <f ca="1">INDIRECT(ADDRESS(MATCH($H$1,HDD!$A$1:$A$34,0),N$4+1,,,"HDD"))</f>
        <v>405.827</v>
      </c>
      <c r="O5" s="17">
        <f ca="1">INDIRECT(ADDRESS(MATCH($H$1,HDD!$A$1:$A$34,0),O$4+1,,,"HDD"))</f>
        <v>513.24099999999999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0.16853678671122932</v>
      </c>
      <c r="E6" s="23">
        <f t="shared" ca="1" si="0"/>
        <v>0.14568752766898846</v>
      </c>
      <c r="F6" s="22">
        <f t="shared" ca="1" si="0"/>
        <v>0.12497923861118196</v>
      </c>
      <c r="G6" s="22">
        <f t="shared" ca="1" si="0"/>
        <v>8.8077992433901603E-2</v>
      </c>
      <c r="H6" s="22">
        <f t="shared" ca="1" si="0"/>
        <v>4.3912266847288182E-2</v>
      </c>
      <c r="I6" s="22">
        <f t="shared" ca="1" si="0"/>
        <v>2.0933963038862233E-2</v>
      </c>
      <c r="J6" s="22">
        <f t="shared" ca="1" si="0"/>
        <v>7.0971534206433354E-3</v>
      </c>
      <c r="K6" s="22">
        <f t="shared" ca="1" si="0"/>
        <v>6.8004739462321712E-3</v>
      </c>
      <c r="L6" s="22">
        <f t="shared" ca="1" si="0"/>
        <v>3.2245446849918473E-2</v>
      </c>
      <c r="M6" s="22">
        <f t="shared" ca="1" si="0"/>
        <v>7.7994903657894299E-2</v>
      </c>
      <c r="N6" s="22">
        <f t="shared" ca="1" si="0"/>
        <v>0.1252867232693646</v>
      </c>
      <c r="O6" s="22">
        <f t="shared" ca="1" si="0"/>
        <v>0.15844752354449546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8.3299521346063621</v>
      </c>
      <c r="E8" s="114">
        <f ca="1">INDIRECT(ADDRESS(MATCH($H$1,DDuration!$A$1:$A$34,0),E$4+1,,,"DDuration"))</f>
        <v>9.846719526457532</v>
      </c>
      <c r="F8" s="114">
        <f ca="1">INDIRECT(ADDRESS(MATCH($H$1,DDuration!$A$1:$A$34,0),F$4+1,,,"DDuration"))</f>
        <v>11.609810421187291</v>
      </c>
      <c r="G8" s="114">
        <f ca="1">INDIRECT(ADDRESS(MATCH($H$1,DDuration!$A$1:$A$34,0),G$4+1,,,"DDuration"))</f>
        <v>13.542136862390496</v>
      </c>
      <c r="H8" s="114">
        <f ca="1">INDIRECT(ADDRESS(MATCH($H$1,DDuration!$A$1:$A$34,0),H$4+1,,,"DDuration"))</f>
        <v>15.239370042925978</v>
      </c>
      <c r="I8" s="114">
        <f ca="1">INDIRECT(ADDRESS(MATCH($H$1,DDuration!$A$1:$A$34,0),I$4+1,,,"DDuration"))</f>
        <v>16.136527415313239</v>
      </c>
      <c r="J8" s="114">
        <f ca="1">INDIRECT(ADDRESS(MATCH($H$1,DDuration!$A$1:$A$34,0),J$4+1,,,"DDuration"))</f>
        <v>15.725828929322772</v>
      </c>
      <c r="K8" s="114">
        <f ca="1">INDIRECT(ADDRESS(MATCH($H$1,DDuration!$A$1:$A$34,0),K$4+1,,,"DDuration"))</f>
        <v>14.242036849158112</v>
      </c>
      <c r="L8" s="114">
        <f ca="1">INDIRECT(ADDRESS(MATCH($H$1,DDuration!$A$1:$A$34,0),L$4+1,,,"DDuration"))</f>
        <v>12.357716778709801</v>
      </c>
      <c r="M8" s="114">
        <f ca="1">INDIRECT(ADDRESS(MATCH($H$1,DDuration!$A$1:$A$34,0),M$4+1,,,"DDuration"))</f>
        <v>10.426636064955833</v>
      </c>
      <c r="N8" s="114">
        <f ca="1">INDIRECT(ADDRESS(MATCH($H$1,DDuration!$A$1:$A$34,0),N$4+1,,,"DDuration"))</f>
        <v>8.7369050159774329</v>
      </c>
      <c r="O8" s="114">
        <f ca="1">INDIRECT(ADDRESS(MATCH($H$1,DDuration!$A$1:$A$34,0),O$4+1,,,"DDuration"))</f>
        <v>7.8715341296503718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0.11797575069786051</v>
      </c>
      <c r="E12" s="33">
        <f t="shared" ca="1" si="1"/>
        <v>0.10198126936829191</v>
      </c>
      <c r="F12" s="32">
        <f t="shared" ca="1" si="1"/>
        <v>8.7485467027827363E-2</v>
      </c>
      <c r="G12" s="32">
        <f t="shared" ca="1" si="1"/>
        <v>6.1654594703731115E-2</v>
      </c>
      <c r="H12" s="32">
        <f t="shared" ca="1" si="1"/>
        <v>3.0738586793101725E-2</v>
      </c>
      <c r="I12" s="32">
        <f t="shared" ca="1" si="1"/>
        <v>1.4653774127203562E-2</v>
      </c>
      <c r="J12" s="32">
        <f t="shared" ca="1" si="1"/>
        <v>4.9680073944503344E-3</v>
      </c>
      <c r="K12" s="32">
        <f t="shared" ca="1" si="1"/>
        <v>4.7603317623625199E-3</v>
      </c>
      <c r="L12" s="32">
        <f t="shared" ca="1" si="1"/>
        <v>2.2571812794942931E-2</v>
      </c>
      <c r="M12" s="32">
        <f t="shared" ca="1" si="1"/>
        <v>5.4596432560526008E-2</v>
      </c>
      <c r="N12" s="32">
        <f t="shared" ca="1" si="1"/>
        <v>8.7700706288555211E-2</v>
      </c>
      <c r="O12" s="32">
        <f t="shared" ca="1" si="1"/>
        <v>0.11091326648114681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5.0561036013368803E-2</v>
      </c>
      <c r="E13" s="32">
        <f t="shared" ca="1" si="2"/>
        <v>4.3706258300696542E-2</v>
      </c>
      <c r="F13" s="32">
        <f t="shared" ca="1" si="2"/>
        <v>3.7493771583354596E-2</v>
      </c>
      <c r="G13" s="32">
        <f t="shared" ca="1" si="2"/>
        <v>2.6423397730170484E-2</v>
      </c>
      <c r="H13" s="32">
        <f t="shared" ca="1" si="2"/>
        <v>1.3173680054186458E-2</v>
      </c>
      <c r="I13" s="32">
        <f t="shared" ca="1" si="2"/>
        <v>6.2801889116586703E-3</v>
      </c>
      <c r="J13" s="32">
        <f t="shared" ca="1" si="2"/>
        <v>2.1291460261930011E-3</v>
      </c>
      <c r="K13" s="32">
        <f t="shared" ca="1" si="2"/>
        <v>2.0401421838696517E-3</v>
      </c>
      <c r="L13" s="32">
        <f t="shared" ca="1" si="2"/>
        <v>9.6736340549755436E-3</v>
      </c>
      <c r="M13" s="32">
        <f t="shared" ca="1" si="2"/>
        <v>2.3398471097368295E-2</v>
      </c>
      <c r="N13" s="32">
        <f t="shared" ca="1" si="2"/>
        <v>3.7586016980809385E-2</v>
      </c>
      <c r="O13" s="32">
        <f t="shared" ca="1" si="2"/>
        <v>4.7534257063348642E-2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0.10716130688388996</v>
      </c>
      <c r="E18" s="33">
        <f t="shared" ca="1" si="3"/>
        <v>9.2632986342865153E-2</v>
      </c>
      <c r="F18" s="33">
        <f t="shared" ca="1" si="3"/>
        <v>7.9465965883609851E-2</v>
      </c>
      <c r="G18" s="33">
        <f t="shared" ca="1" si="3"/>
        <v>5.6002923522555759E-2</v>
      </c>
      <c r="H18" s="33">
        <f t="shared" ca="1" si="3"/>
        <v>2.7920883003734066E-2</v>
      </c>
      <c r="I18" s="33">
        <f t="shared" ca="1" si="3"/>
        <v>1.3310511498876569E-2</v>
      </c>
      <c r="J18" s="33">
        <f t="shared" ca="1" si="3"/>
        <v>4.5126067166257203E-3</v>
      </c>
      <c r="K18" s="33">
        <f t="shared" ca="1" si="3"/>
        <v>4.3239680174792889E-3</v>
      </c>
      <c r="L18" s="33">
        <f t="shared" ca="1" si="3"/>
        <v>2.0502729955406494E-2</v>
      </c>
      <c r="M18" s="33">
        <f t="shared" ca="1" si="3"/>
        <v>4.959175957581112E-2</v>
      </c>
      <c r="N18" s="33">
        <f t="shared" ca="1" si="3"/>
        <v>7.9661474878770983E-2</v>
      </c>
      <c r="O18" s="33">
        <f t="shared" ca="1" si="3"/>
        <v>0.10074621705370836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5.0561036013368803E-2</v>
      </c>
      <c r="E19" s="33">
        <f t="shared" ca="1" si="4"/>
        <v>4.3706258300696542E-2</v>
      </c>
      <c r="F19" s="33">
        <f t="shared" ca="1" si="4"/>
        <v>3.7493771583354596E-2</v>
      </c>
      <c r="G19" s="33">
        <f t="shared" ca="1" si="4"/>
        <v>2.6423397730170484E-2</v>
      </c>
      <c r="H19" s="33">
        <f t="shared" ca="1" si="4"/>
        <v>1.3173680054186458E-2</v>
      </c>
      <c r="I19" s="33">
        <f t="shared" ca="1" si="4"/>
        <v>6.2801889116586703E-3</v>
      </c>
      <c r="J19" s="33">
        <f t="shared" ca="1" si="4"/>
        <v>2.1291460261930011E-3</v>
      </c>
      <c r="K19" s="33">
        <f t="shared" ca="1" si="4"/>
        <v>2.0401421838696517E-3</v>
      </c>
      <c r="L19" s="33">
        <f t="shared" ca="1" si="4"/>
        <v>9.6736340549755436E-3</v>
      </c>
      <c r="M19" s="33">
        <f t="shared" ca="1" si="4"/>
        <v>2.3398471097368295E-2</v>
      </c>
      <c r="N19" s="33">
        <f t="shared" ca="1" si="4"/>
        <v>3.7586016980809385E-2</v>
      </c>
      <c r="O19" s="33">
        <f t="shared" ca="1" si="4"/>
        <v>4.7534257063348642E-2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1.0814443813970549E-2</v>
      </c>
      <c r="E20" s="33">
        <f t="shared" ca="1" si="5"/>
        <v>9.3482830254267603E-3</v>
      </c>
      <c r="F20" s="33">
        <f t="shared" ca="1" si="5"/>
        <v>8.0195011442175095E-3</v>
      </c>
      <c r="G20" s="33">
        <f t="shared" ca="1" si="5"/>
        <v>5.651671181175353E-3</v>
      </c>
      <c r="H20" s="33">
        <f t="shared" ca="1" si="5"/>
        <v>2.817703789367658E-3</v>
      </c>
      <c r="I20" s="33">
        <f t="shared" ca="1" si="5"/>
        <v>1.3432626283269933E-3</v>
      </c>
      <c r="J20" s="33">
        <f t="shared" ca="1" si="5"/>
        <v>4.5540067782461399E-4</v>
      </c>
      <c r="K20" s="33">
        <f t="shared" ca="1" si="5"/>
        <v>4.3636374488323105E-4</v>
      </c>
      <c r="L20" s="33">
        <f t="shared" ca="1" si="5"/>
        <v>2.0690828395364355E-3</v>
      </c>
      <c r="M20" s="33">
        <f t="shared" ca="1" si="5"/>
        <v>5.0046729847148842E-3</v>
      </c>
      <c r="N20" s="33">
        <f t="shared" ca="1" si="5"/>
        <v>8.0392314097842282E-3</v>
      </c>
      <c r="O20" s="33">
        <f t="shared" ca="1" si="5"/>
        <v>1.0167049427438459E-2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0.16853678671122929</v>
      </c>
      <c r="E21" s="33">
        <f t="shared" ca="1" si="6"/>
        <v>0.14568752766898846</v>
      </c>
      <c r="F21" s="33">
        <f t="shared" ca="1" si="6"/>
        <v>0.12497923861118196</v>
      </c>
      <c r="G21" s="33">
        <f t="shared" ca="1" si="6"/>
        <v>8.8077992433901589E-2</v>
      </c>
      <c r="H21" s="33">
        <f t="shared" ca="1" si="6"/>
        <v>4.3912266847288182E-2</v>
      </c>
      <c r="I21" s="33">
        <f t="shared" ca="1" si="6"/>
        <v>2.0933963038862233E-2</v>
      </c>
      <c r="J21" s="33">
        <f t="shared" ca="1" si="6"/>
        <v>7.0971534206433354E-3</v>
      </c>
      <c r="K21" s="33">
        <f t="shared" ca="1" si="6"/>
        <v>6.8004739462321712E-3</v>
      </c>
      <c r="L21" s="33">
        <f t="shared" ca="1" si="6"/>
        <v>3.2245446849918473E-2</v>
      </c>
      <c r="M21" s="33">
        <f t="shared" ca="1" si="6"/>
        <v>7.7994903657894299E-2</v>
      </c>
      <c r="N21" s="33">
        <f t="shared" ca="1" si="6"/>
        <v>0.12528672326936457</v>
      </c>
      <c r="O21" s="33">
        <f t="shared" ca="1" si="6"/>
        <v>0.15844752354449546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0.38010423066165389</v>
      </c>
      <c r="E24" s="32">
        <f ca="1">N19/2+O19+D19+E19+F19/2</f>
        <v>0.17934144565949597</v>
      </c>
      <c r="F24" s="32">
        <f ca="1">N20/2+O20+D20+E20+F20/2</f>
        <v>3.8359142543836641E-2</v>
      </c>
      <c r="G24" s="32">
        <f ca="1">F18/2+G18+H18</f>
        <v>0.12365678946809475</v>
      </c>
      <c r="H24" s="32">
        <f ca="1">F19/2+G19+H19</f>
        <v>5.8343963576034233E-2</v>
      </c>
      <c r="I24" s="32">
        <f ca="1">F20/2+G20+H20</f>
        <v>1.2479125542651766E-2</v>
      </c>
      <c r="J24" s="32">
        <f ca="1">I18+J18+K18</f>
        <v>2.2147086232981578E-2</v>
      </c>
      <c r="K24" s="32">
        <f ca="1">I19+J19+K19</f>
        <v>1.0449477121721324E-2</v>
      </c>
      <c r="L24" s="32">
        <f ca="1">I20+J20+K20</f>
        <v>2.2350270510348384E-3</v>
      </c>
      <c r="M24" s="32">
        <f ca="1">L18+M18+N18/2</f>
        <v>0.1099252269706031</v>
      </c>
      <c r="N24" s="32">
        <f ca="1">L19+M19+N19/2</f>
        <v>5.1865113642748525E-2</v>
      </c>
      <c r="O24" s="32">
        <f ca="1">L20+M20+N20/2</f>
        <v>1.1093371529143433E-2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3.8333333333333335</v>
      </c>
      <c r="H30" s="17">
        <f ca="1">INDIRECT(ADDRESS(MATCH($H$1,CDD!$A$1:$A$34,0),H$4+1,,,"cDD"))</f>
        <v>10.833333333333334</v>
      </c>
      <c r="I30" s="17">
        <f ca="1">INDIRECT(ADDRESS(MATCH($H$1,CDD!$A$1:$A$34,0),I$4+1,,,"cDD"))</f>
        <v>22.5</v>
      </c>
      <c r="J30" s="17">
        <f ca="1">INDIRECT(ADDRESS(MATCH($H$1,CDD!$A$1:$A$34,0),J$4+1,,,"cDD"))</f>
        <v>50.5</v>
      </c>
      <c r="K30" s="17">
        <f ca="1">INDIRECT(ADDRESS(MATCH($H$1,CDD!$A$1:$A$34,0),K$4+1,,,"cDD"))</f>
        <v>11</v>
      </c>
      <c r="L30" s="17">
        <f ca="1">INDIRECT(ADDRESS(MATCH($H$1,CDD!$A$1:$A$34,0),L$4+1,,,"cDD"))</f>
        <v>6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3.662420382165605E-2</v>
      </c>
      <c r="H31" s="22">
        <f t="shared" ca="1" si="7"/>
        <v>0.1035031847133758</v>
      </c>
      <c r="I31" s="22">
        <f t="shared" ca="1" si="7"/>
        <v>0.21496815286624202</v>
      </c>
      <c r="J31" s="22">
        <f t="shared" ca="1" si="7"/>
        <v>0.48248407643312102</v>
      </c>
      <c r="K31" s="22">
        <f t="shared" ca="1" si="7"/>
        <v>0.10509554140127388</v>
      </c>
      <c r="L31" s="22">
        <f t="shared" ca="1" si="7"/>
        <v>5.7324840764331204E-2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8.3299521346063621</v>
      </c>
      <c r="E33" s="29">
        <f t="shared" ca="1" si="8"/>
        <v>9.846719526457532</v>
      </c>
      <c r="F33" s="29">
        <f t="shared" ca="1" si="8"/>
        <v>11.609810421187291</v>
      </c>
      <c r="G33" s="29">
        <f t="shared" ca="1" si="8"/>
        <v>13.542136862390496</v>
      </c>
      <c r="H33" s="29">
        <f t="shared" ca="1" si="8"/>
        <v>15.239370042925978</v>
      </c>
      <c r="I33" s="29">
        <f t="shared" ca="1" si="8"/>
        <v>16.136527415313239</v>
      </c>
      <c r="J33" s="29">
        <f t="shared" ca="1" si="8"/>
        <v>15.725828929322772</v>
      </c>
      <c r="K33" s="29">
        <f t="shared" ca="1" si="8"/>
        <v>14.242036849158112</v>
      </c>
      <c r="L33" s="29">
        <f t="shared" ca="1" si="8"/>
        <v>12.357716778709801</v>
      </c>
      <c r="M33" s="29">
        <f t="shared" ca="1" si="8"/>
        <v>10.426636064955833</v>
      </c>
      <c r="N33" s="29">
        <f t="shared" ca="1" si="8"/>
        <v>8.7369050159774329</v>
      </c>
      <c r="O33" s="29">
        <f t="shared" ca="1" si="8"/>
        <v>7.8715341296503718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3.2961783439490445E-2</v>
      </c>
      <c r="H37" s="32">
        <f t="shared" ca="1" si="9"/>
        <v>9.3152866242038224E-2</v>
      </c>
      <c r="I37" s="32">
        <f t="shared" ca="1" si="9"/>
        <v>0.19347133757961782</v>
      </c>
      <c r="J37" s="32">
        <f t="shared" ca="1" si="9"/>
        <v>0.4342356687898089</v>
      </c>
      <c r="K37" s="32">
        <f t="shared" ca="1" si="9"/>
        <v>9.458598726114649E-2</v>
      </c>
      <c r="L37" s="32">
        <f t="shared" ca="1" si="9"/>
        <v>5.1592356687898085E-2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3.6624203821656043E-3</v>
      </c>
      <c r="H38" s="32">
        <f t="shared" ca="1" si="10"/>
        <v>1.0350318471337577E-2</v>
      </c>
      <c r="I38" s="32">
        <f t="shared" ca="1" si="10"/>
        <v>2.1496815286624196E-2</v>
      </c>
      <c r="J38" s="32">
        <f t="shared" ca="1" si="10"/>
        <v>4.8248407643312091E-2</v>
      </c>
      <c r="K38" s="32">
        <f t="shared" ca="1" si="10"/>
        <v>1.0509554140127384E-2</v>
      </c>
      <c r="L38" s="32">
        <f t="shared" ca="1" si="10"/>
        <v>5.7324840764331189E-3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2.9940286624203821E-2</v>
      </c>
      <c r="H43" s="33">
        <f t="shared" ca="1" si="11"/>
        <v>8.4613853503184719E-2</v>
      </c>
      <c r="I43" s="33">
        <f t="shared" ca="1" si="11"/>
        <v>0.17573646496815284</v>
      </c>
      <c r="J43" s="33">
        <f t="shared" ca="1" si="11"/>
        <v>0.3944307324840764</v>
      </c>
      <c r="K43" s="33">
        <f t="shared" ca="1" si="11"/>
        <v>8.5915605095541386E-2</v>
      </c>
      <c r="L43" s="33">
        <f t="shared" ca="1" si="11"/>
        <v>4.6863057324840758E-2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3.6624203821656043E-3</v>
      </c>
      <c r="H44" s="33">
        <f t="shared" ca="1" si="12"/>
        <v>1.0350318471337577E-2</v>
      </c>
      <c r="I44" s="33">
        <f t="shared" ca="1" si="12"/>
        <v>2.1496815286624196E-2</v>
      </c>
      <c r="J44" s="33">
        <f t="shared" ca="1" si="12"/>
        <v>4.8248407643312091E-2</v>
      </c>
      <c r="K44" s="33">
        <f t="shared" ca="1" si="12"/>
        <v>1.0509554140127384E-2</v>
      </c>
      <c r="L44" s="33">
        <f t="shared" ca="1" si="12"/>
        <v>5.7324840764331189E-3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3.0214968152866241E-3</v>
      </c>
      <c r="H45" s="33">
        <f t="shared" ca="1" si="13"/>
        <v>8.5390127388535048E-3</v>
      </c>
      <c r="I45" s="33">
        <f t="shared" ca="1" si="13"/>
        <v>1.7734872611464971E-2</v>
      </c>
      <c r="J45" s="33">
        <f t="shared" ca="1" si="13"/>
        <v>3.9804936305732487E-2</v>
      </c>
      <c r="K45" s="33">
        <f t="shared" ca="1" si="13"/>
        <v>8.6703821656050964E-3</v>
      </c>
      <c r="L45" s="33">
        <f t="shared" ca="1" si="13"/>
        <v>4.7292993630573248E-3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3.662420382165605E-2</v>
      </c>
      <c r="H46" s="32">
        <f t="shared" ca="1" si="14"/>
        <v>0.1035031847133758</v>
      </c>
      <c r="I46" s="32">
        <f t="shared" ca="1" si="14"/>
        <v>0.21496815286624202</v>
      </c>
      <c r="J46" s="32">
        <f t="shared" ca="1" si="14"/>
        <v>0.48248407643312102</v>
      </c>
      <c r="K46" s="32">
        <f t="shared" ca="1" si="14"/>
        <v>0.10509554140127386</v>
      </c>
      <c r="L46" s="32">
        <f t="shared" ca="1" si="14"/>
        <v>5.7324840764331204E-2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0.11455414012738854</v>
      </c>
      <c r="H49" s="32">
        <f ca="1">F44/2+G44+H44</f>
        <v>1.4012738853503182E-2</v>
      </c>
      <c r="I49" s="32">
        <f ca="1">F45/2+G45+H45</f>
        <v>1.156050955414013E-2</v>
      </c>
      <c r="J49" s="32">
        <f ca="1">I43+J43+K43</f>
        <v>0.65608280254777063</v>
      </c>
      <c r="K49" s="32">
        <f ca="1">I44+J44+K44</f>
        <v>8.0254777070063676E-2</v>
      </c>
      <c r="L49" s="32">
        <f ca="1">I45+J45+K45</f>
        <v>6.6210191082802544E-2</v>
      </c>
      <c r="M49" s="32">
        <f ca="1">L43+M43+N43/2</f>
        <v>4.6863057324840758E-2</v>
      </c>
      <c r="N49" s="32">
        <f ca="1">L44+M44+N44/2</f>
        <v>5.7324840764331189E-3</v>
      </c>
      <c r="O49" s="32">
        <f ca="1">L45+M45+N45/2</f>
        <v>4.7292993630573248E-3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545.92200000000003</v>
      </c>
      <c r="E56" s="17">
        <f t="shared" ca="1" si="15"/>
        <v>471.90899999999999</v>
      </c>
      <c r="F56" s="17">
        <f t="shared" ca="1" si="15"/>
        <v>404.83100000000002</v>
      </c>
      <c r="G56" s="17">
        <f t="shared" ca="1" si="15"/>
        <v>285.30099999999999</v>
      </c>
      <c r="H56" s="17">
        <f t="shared" ca="1" si="15"/>
        <v>142.24</v>
      </c>
      <c r="I56" s="17">
        <f t="shared" ca="1" si="15"/>
        <v>67.808999999999997</v>
      </c>
      <c r="J56" s="17">
        <f t="shared" ca="1" si="15"/>
        <v>22.989000000000001</v>
      </c>
      <c r="K56" s="17">
        <f t="shared" ca="1" si="15"/>
        <v>22.027999999999999</v>
      </c>
      <c r="L56" s="17">
        <f t="shared" ca="1" si="15"/>
        <v>104.449</v>
      </c>
      <c r="M56" s="17">
        <f t="shared" ca="1" si="15"/>
        <v>252.64</v>
      </c>
      <c r="N56" s="17">
        <f t="shared" ca="1" si="15"/>
        <v>405.827</v>
      </c>
      <c r="O56" s="17">
        <f t="shared" ca="1" si="15"/>
        <v>513.24099999999999</v>
      </c>
    </row>
    <row r="57" spans="1:15" x14ac:dyDescent="0.4">
      <c r="D57" s="50">
        <f t="shared" ref="D57:O57" ca="1" si="16">(D55/SUM($D55:$O55)*(1-$B$56)+$B$56*D56/SUM($D56:$O56))</f>
        <v>9.6113851340017736E-2</v>
      </c>
      <c r="E57" s="50">
        <f t="shared" ca="1" si="16"/>
        <v>9.2686462483681592E-2</v>
      </c>
      <c r="F57" s="50">
        <f t="shared" ca="1" si="16"/>
        <v>8.9580219125010629E-2</v>
      </c>
      <c r="G57" s="50">
        <f t="shared" ca="1" si="16"/>
        <v>8.4045032198418579E-2</v>
      </c>
      <c r="H57" s="50">
        <f t="shared" ca="1" si="16"/>
        <v>7.7420173360426559E-2</v>
      </c>
      <c r="I57" s="50">
        <f t="shared" ca="1" si="16"/>
        <v>7.397342778916266E-2</v>
      </c>
      <c r="J57" s="50">
        <f t="shared" ca="1" si="16"/>
        <v>7.1897906346429827E-2</v>
      </c>
      <c r="K57" s="50">
        <f t="shared" ca="1" si="16"/>
        <v>7.1853404425268164E-2</v>
      </c>
      <c r="L57" s="50">
        <f t="shared" ca="1" si="16"/>
        <v>7.5670150360821101E-2</v>
      </c>
      <c r="M57" s="50">
        <f t="shared" ca="1" si="16"/>
        <v>8.2532568882017474E-2</v>
      </c>
      <c r="N57" s="50">
        <f t="shared" ca="1" si="16"/>
        <v>8.962634182373802E-2</v>
      </c>
      <c r="O57" s="50">
        <f t="shared" ca="1" si="16"/>
        <v>9.4600461865007646E-2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8.3299521346063621</v>
      </c>
      <c r="E59" s="29">
        <f t="shared" ca="1" si="17"/>
        <v>9.846719526457532</v>
      </c>
      <c r="F59" s="29">
        <f t="shared" ca="1" si="17"/>
        <v>11.609810421187291</v>
      </c>
      <c r="G59" s="29">
        <f t="shared" ca="1" si="17"/>
        <v>13.542136862390496</v>
      </c>
      <c r="H59" s="29">
        <f t="shared" ca="1" si="17"/>
        <v>15.239370042925978</v>
      </c>
      <c r="I59" s="29">
        <f t="shared" ca="1" si="17"/>
        <v>16.136527415313239</v>
      </c>
      <c r="J59" s="29">
        <f t="shared" ca="1" si="17"/>
        <v>15.725828929322772</v>
      </c>
      <c r="K59" s="29">
        <f t="shared" ca="1" si="17"/>
        <v>14.242036849158112</v>
      </c>
      <c r="L59" s="29">
        <f t="shared" ca="1" si="17"/>
        <v>12.357716778709801</v>
      </c>
      <c r="M59" s="29">
        <f t="shared" ca="1" si="17"/>
        <v>10.426636064955833</v>
      </c>
      <c r="N59" s="29">
        <f t="shared" ca="1" si="17"/>
        <v>8.7369050159774329</v>
      </c>
      <c r="O59" s="29">
        <f t="shared" ca="1" si="17"/>
        <v>7.8715341296503718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6.7279695938012404E-2</v>
      </c>
      <c r="E63" s="33">
        <f t="shared" ca="1" si="18"/>
        <v>6.4880523738577112E-2</v>
      </c>
      <c r="F63" s="32">
        <f t="shared" ca="1" si="18"/>
        <v>6.2706153387507443E-2</v>
      </c>
      <c r="G63" s="32">
        <f t="shared" ca="1" si="18"/>
        <v>5.8831522538893004E-2</v>
      </c>
      <c r="H63" s="32">
        <f t="shared" ca="1" si="18"/>
        <v>5.4194121352298591E-2</v>
      </c>
      <c r="I63" s="32">
        <f t="shared" ca="1" si="18"/>
        <v>5.1781399452413862E-2</v>
      </c>
      <c r="J63" s="32">
        <f t="shared" ca="1" si="18"/>
        <v>5.0328534442500877E-2</v>
      </c>
      <c r="K63" s="32">
        <f t="shared" ca="1" si="18"/>
        <v>5.0297383097687713E-2</v>
      </c>
      <c r="L63" s="32">
        <f t="shared" ca="1" si="18"/>
        <v>5.2969105252574769E-2</v>
      </c>
      <c r="M63" s="32">
        <f t="shared" ca="1" si="18"/>
        <v>5.7772798217412227E-2</v>
      </c>
      <c r="N63" s="32">
        <f t="shared" ca="1" si="18"/>
        <v>6.2738439276616612E-2</v>
      </c>
      <c r="O63" s="32">
        <f t="shared" ca="1" si="18"/>
        <v>6.6220323305505341E-2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2.8834155402005325E-2</v>
      </c>
      <c r="E64" s="32">
        <f t="shared" ca="1" si="19"/>
        <v>2.780593874510448E-2</v>
      </c>
      <c r="F64" s="32">
        <f t="shared" ca="1" si="19"/>
        <v>2.6874065737503193E-2</v>
      </c>
      <c r="G64" s="32">
        <f t="shared" ca="1" si="19"/>
        <v>2.5213509659525579E-2</v>
      </c>
      <c r="H64" s="32">
        <f t="shared" ca="1" si="19"/>
        <v>2.3226052008127971E-2</v>
      </c>
      <c r="I64" s="32">
        <f t="shared" ca="1" si="19"/>
        <v>2.2192028336748802E-2</v>
      </c>
      <c r="J64" s="32">
        <f t="shared" ca="1" si="19"/>
        <v>2.1569371903928953E-2</v>
      </c>
      <c r="K64" s="32">
        <f t="shared" ca="1" si="19"/>
        <v>2.1556021327580454E-2</v>
      </c>
      <c r="L64" s="32">
        <f t="shared" ca="1" si="19"/>
        <v>2.2701045108246335E-2</v>
      </c>
      <c r="M64" s="32">
        <f t="shared" ca="1" si="19"/>
        <v>2.4759770664605246E-2</v>
      </c>
      <c r="N64" s="32">
        <f t="shared" ca="1" si="19"/>
        <v>2.6887902547121409E-2</v>
      </c>
      <c r="O64" s="32">
        <f t="shared" ca="1" si="19"/>
        <v>2.8380138559502298E-2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6.1112390477027934E-2</v>
      </c>
      <c r="E69" s="33">
        <f t="shared" ca="1" si="20"/>
        <v>5.8933142395874209E-2</v>
      </c>
      <c r="F69" s="33">
        <f t="shared" ca="1" si="20"/>
        <v>5.6958089326985928E-2</v>
      </c>
      <c r="G69" s="33">
        <f t="shared" ca="1" si="20"/>
        <v>5.3438632972827811E-2</v>
      </c>
      <c r="H69" s="33">
        <f t="shared" ca="1" si="20"/>
        <v>4.922632689500455E-2</v>
      </c>
      <c r="I69" s="33">
        <f t="shared" ca="1" si="20"/>
        <v>4.7034771169275923E-2</v>
      </c>
      <c r="J69" s="33">
        <f t="shared" ca="1" si="20"/>
        <v>4.5715085451938295E-2</v>
      </c>
      <c r="K69" s="33">
        <f t="shared" ca="1" si="20"/>
        <v>4.5686789647066336E-2</v>
      </c>
      <c r="L69" s="33">
        <f t="shared" ca="1" si="20"/>
        <v>4.8113603937755413E-2</v>
      </c>
      <c r="M69" s="33">
        <f t="shared" ca="1" si="20"/>
        <v>5.2476958380816105E-2</v>
      </c>
      <c r="N69" s="33">
        <f t="shared" ca="1" si="20"/>
        <v>5.6987415676260089E-2</v>
      </c>
      <c r="O69" s="33">
        <f t="shared" ca="1" si="20"/>
        <v>6.0150127002500685E-2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2.8834155402005325E-2</v>
      </c>
      <c r="E70" s="33">
        <f t="shared" ca="1" si="21"/>
        <v>2.780593874510448E-2</v>
      </c>
      <c r="F70" s="33">
        <f t="shared" ca="1" si="21"/>
        <v>2.6874065737503193E-2</v>
      </c>
      <c r="G70" s="33">
        <f t="shared" ca="1" si="21"/>
        <v>2.5213509659525579E-2</v>
      </c>
      <c r="H70" s="33">
        <f t="shared" ca="1" si="21"/>
        <v>2.3226052008127971E-2</v>
      </c>
      <c r="I70" s="33">
        <f t="shared" ca="1" si="21"/>
        <v>2.2192028336748802E-2</v>
      </c>
      <c r="J70" s="33">
        <f t="shared" ca="1" si="21"/>
        <v>2.1569371903928953E-2</v>
      </c>
      <c r="K70" s="33">
        <f t="shared" ca="1" si="21"/>
        <v>2.1556021327580454E-2</v>
      </c>
      <c r="L70" s="33">
        <f t="shared" ca="1" si="21"/>
        <v>2.2701045108246335E-2</v>
      </c>
      <c r="M70" s="33">
        <f t="shared" ca="1" si="21"/>
        <v>2.4759770664605246E-2</v>
      </c>
      <c r="N70" s="33">
        <f t="shared" ca="1" si="21"/>
        <v>2.6887902547121409E-2</v>
      </c>
      <c r="O70" s="33">
        <f t="shared" ca="1" si="21"/>
        <v>2.8380138559502298E-2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6.1673054609844707E-3</v>
      </c>
      <c r="E71" s="33">
        <f t="shared" ca="1" si="22"/>
        <v>5.9473813427029024E-3</v>
      </c>
      <c r="F71" s="33">
        <f t="shared" ca="1" si="22"/>
        <v>5.7480640605215164E-3</v>
      </c>
      <c r="G71" s="33">
        <f t="shared" ca="1" si="22"/>
        <v>5.3928895660651918E-3</v>
      </c>
      <c r="H71" s="33">
        <f t="shared" ca="1" si="22"/>
        <v>4.9677944572940379E-3</v>
      </c>
      <c r="I71" s="33">
        <f t="shared" ca="1" si="22"/>
        <v>4.7466282831379377E-3</v>
      </c>
      <c r="J71" s="33">
        <f t="shared" ca="1" si="22"/>
        <v>4.6134489905625808E-3</v>
      </c>
      <c r="K71" s="33">
        <f t="shared" ca="1" si="22"/>
        <v>4.6105934506213741E-3</v>
      </c>
      <c r="L71" s="33">
        <f t="shared" ca="1" si="22"/>
        <v>4.8555013148193545E-3</v>
      </c>
      <c r="M71" s="33">
        <f t="shared" ca="1" si="22"/>
        <v>5.2958398365961206E-3</v>
      </c>
      <c r="N71" s="33">
        <f t="shared" ca="1" si="22"/>
        <v>5.7510236003565232E-3</v>
      </c>
      <c r="O71" s="33">
        <f t="shared" ca="1" si="22"/>
        <v>6.070196303004656E-3</v>
      </c>
    </row>
    <row r="72" spans="1:15" x14ac:dyDescent="0.4">
      <c r="D72" s="32">
        <f t="shared" ref="D72:O72" ca="1" si="23">SUM(D69:D71)</f>
        <v>9.6113851340017722E-2</v>
      </c>
      <c r="E72" s="32">
        <f t="shared" ca="1" si="23"/>
        <v>9.2686462483681592E-2</v>
      </c>
      <c r="F72" s="32">
        <f t="shared" ca="1" si="23"/>
        <v>8.9580219125010643E-2</v>
      </c>
      <c r="G72" s="32">
        <f t="shared" ca="1" si="23"/>
        <v>8.4045032198418579E-2</v>
      </c>
      <c r="H72" s="32">
        <f t="shared" ca="1" si="23"/>
        <v>7.7420173360426559E-2</v>
      </c>
      <c r="I72" s="32">
        <f t="shared" ca="1" si="23"/>
        <v>7.397342778916266E-2</v>
      </c>
      <c r="J72" s="32">
        <f t="shared" ca="1" si="23"/>
        <v>7.1897906346429827E-2</v>
      </c>
      <c r="K72" s="32">
        <f t="shared" ca="1" si="23"/>
        <v>7.1853404425268164E-2</v>
      </c>
      <c r="L72" s="32">
        <f t="shared" ca="1" si="23"/>
        <v>7.5670150360821101E-2</v>
      </c>
      <c r="M72" s="32">
        <f t="shared" ca="1" si="23"/>
        <v>8.2532568882017474E-2</v>
      </c>
      <c r="N72" s="32">
        <f t="shared" ca="1" si="23"/>
        <v>8.962634182373802E-2</v>
      </c>
      <c r="O72" s="32">
        <f t="shared" ca="1" si="23"/>
        <v>9.4600461865007646E-2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0.23716841237702585</v>
      </c>
      <c r="E75" s="32">
        <f ca="1">N70/2+O70+D70+E70+F70/2</f>
        <v>0.11190121684892441</v>
      </c>
      <c r="F75" s="32">
        <f ca="1">N71/2+O71+D71+E71+F71/2</f>
        <v>2.3934426937131048E-2</v>
      </c>
      <c r="G75" s="32">
        <f ca="1">F69/2+G69+H69</f>
        <v>0.13114400453132533</v>
      </c>
      <c r="H75" s="32">
        <f ca="1">F70/2+G70+H70</f>
        <v>6.187659453640515E-2</v>
      </c>
      <c r="I75" s="32">
        <f ca="1">F71/2+G71+H71</f>
        <v>1.3234716053619987E-2</v>
      </c>
      <c r="J75" s="32">
        <f ca="1">I69+J69+K69</f>
        <v>0.13843664626828056</v>
      </c>
      <c r="K75" s="32">
        <f ca="1">I70+J70+K70</f>
        <v>6.5317421568258205E-2</v>
      </c>
      <c r="L75" s="32">
        <f ca="1">I71+J71+K71</f>
        <v>1.3970670724321892E-2</v>
      </c>
      <c r="M75" s="32">
        <f ca="1">L69+M69+N69/2</f>
        <v>0.12908427015670157</v>
      </c>
      <c r="N75" s="32">
        <f ca="1">L70+M70+N70/2</f>
        <v>6.0904767046412282E-2</v>
      </c>
      <c r="O75" s="32">
        <f ca="1">L71+M71+N71/2</f>
        <v>1.3026852951593736E-2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8.3299521346063621</v>
      </c>
      <c r="E84" s="29">
        <f t="shared" ca="1" si="26"/>
        <v>9.846719526457532</v>
      </c>
      <c r="F84" s="29">
        <f t="shared" ca="1" si="26"/>
        <v>11.609810421187291</v>
      </c>
      <c r="G84" s="29">
        <f t="shared" ca="1" si="26"/>
        <v>13.542136862390496</v>
      </c>
      <c r="H84" s="29">
        <f t="shared" ca="1" si="26"/>
        <v>15.239370042925978</v>
      </c>
      <c r="I84" s="29">
        <f t="shared" ca="1" si="26"/>
        <v>16.136527415313239</v>
      </c>
      <c r="J84" s="29">
        <f t="shared" ca="1" si="26"/>
        <v>15.725828929322772</v>
      </c>
      <c r="K84" s="29">
        <f t="shared" ca="1" si="26"/>
        <v>14.242036849158112</v>
      </c>
      <c r="L84" s="29">
        <f t="shared" ca="1" si="26"/>
        <v>12.357716778709801</v>
      </c>
      <c r="M84" s="29">
        <f t="shared" ca="1" si="26"/>
        <v>10.426636064955833</v>
      </c>
      <c r="N84" s="29">
        <f t="shared" ca="1" si="26"/>
        <v>8.7369050159774329</v>
      </c>
      <c r="O84" s="29">
        <f t="shared" ca="1" si="26"/>
        <v>7.8715341296503718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15.670047865393638</v>
      </c>
      <c r="E106" s="29">
        <f t="shared" ca="1" si="33"/>
        <v>14.153280473542468</v>
      </c>
      <c r="F106" s="29">
        <f t="shared" ca="1" si="33"/>
        <v>12.390189578812709</v>
      </c>
      <c r="G106" s="29">
        <f t="shared" ca="1" si="33"/>
        <v>10.457863137609504</v>
      </c>
      <c r="H106" s="29">
        <f t="shared" ca="1" si="33"/>
        <v>8.7606299570740216</v>
      </c>
      <c r="I106" s="29">
        <f t="shared" ca="1" si="33"/>
        <v>7.863472584686761</v>
      </c>
      <c r="J106" s="29">
        <f t="shared" ca="1" si="33"/>
        <v>8.2741710706772285</v>
      </c>
      <c r="K106" s="29">
        <f t="shared" ca="1" si="33"/>
        <v>9.7579631508418885</v>
      </c>
      <c r="L106" s="29">
        <f t="shared" ca="1" si="33"/>
        <v>11.642283221290199</v>
      </c>
      <c r="M106" s="29">
        <f t="shared" ca="1" si="33"/>
        <v>13.573363935044167</v>
      </c>
      <c r="N106" s="29">
        <f t="shared" ca="1" si="33"/>
        <v>15.263094984022567</v>
      </c>
      <c r="O106" s="29">
        <f t="shared" ca="1" si="33"/>
        <v>16.128465870349629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0.10886905080201166</v>
      </c>
      <c r="E107" s="29">
        <f t="shared" ca="1" si="34"/>
        <v>9.8331174488120024E-2</v>
      </c>
      <c r="F107" s="29">
        <f t="shared" ca="1" si="34"/>
        <v>8.6081943736834352E-2</v>
      </c>
      <c r="G107" s="29">
        <f t="shared" ca="1" si="34"/>
        <v>7.2656933979333038E-2</v>
      </c>
      <c r="H107" s="29">
        <f t="shared" ca="1" si="34"/>
        <v>6.0865255552961135E-2</v>
      </c>
      <c r="I107" s="29">
        <f t="shared" ca="1" si="34"/>
        <v>5.4632174940135933E-2</v>
      </c>
      <c r="J107" s="29">
        <f t="shared" ca="1" si="34"/>
        <v>5.7485539187628124E-2</v>
      </c>
      <c r="K107" s="29">
        <f t="shared" ca="1" si="34"/>
        <v>6.7794316591672829E-2</v>
      </c>
      <c r="L107" s="29">
        <f t="shared" ca="1" si="34"/>
        <v>8.088579782000628E-2</v>
      </c>
      <c r="M107" s="29">
        <f t="shared" ca="1" si="34"/>
        <v>9.4302152775293732E-2</v>
      </c>
      <c r="N107" s="29">
        <f t="shared" ca="1" si="34"/>
        <v>0.10604170947564238</v>
      </c>
      <c r="O107" s="29">
        <f t="shared" ca="1" si="34"/>
        <v>0.11205395065036046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8.3299521346063621</v>
      </c>
      <c r="E109" s="29">
        <f t="shared" ca="1" si="35"/>
        <v>9.846719526457532</v>
      </c>
      <c r="F109" s="29">
        <f t="shared" ca="1" si="35"/>
        <v>11.609810421187291</v>
      </c>
      <c r="G109" s="29">
        <f t="shared" ca="1" si="35"/>
        <v>13.542136862390496</v>
      </c>
      <c r="H109" s="29">
        <f t="shared" ca="1" si="35"/>
        <v>15.239370042925978</v>
      </c>
      <c r="I109" s="29">
        <f t="shared" ca="1" si="35"/>
        <v>16.136527415313239</v>
      </c>
      <c r="J109" s="29">
        <f t="shared" ca="1" si="35"/>
        <v>15.725828929322772</v>
      </c>
      <c r="K109" s="29">
        <f t="shared" ca="1" si="35"/>
        <v>14.242036849158112</v>
      </c>
      <c r="L109" s="29">
        <f t="shared" ca="1" si="35"/>
        <v>12.357716778709801</v>
      </c>
      <c r="M109" s="29">
        <f t="shared" ca="1" si="35"/>
        <v>10.426636064955833</v>
      </c>
      <c r="N109" s="29">
        <f t="shared" ca="1" si="35"/>
        <v>8.7369050159774329</v>
      </c>
      <c r="O109" s="29">
        <f t="shared" ca="1" si="35"/>
        <v>7.8715341296503718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2.1773810160402335E-2</v>
      </c>
      <c r="E113" s="33">
        <f t="shared" ca="1" si="36"/>
        <v>1.9666234897624008E-2</v>
      </c>
      <c r="F113" s="32">
        <f t="shared" ca="1" si="36"/>
        <v>1.7216388747366872E-2</v>
      </c>
      <c r="G113" s="32">
        <f t="shared" ca="1" si="36"/>
        <v>1.4531386795866609E-2</v>
      </c>
      <c r="H113" s="32">
        <f t="shared" ca="1" si="36"/>
        <v>1.2173051110592227E-2</v>
      </c>
      <c r="I113" s="32">
        <f t="shared" ca="1" si="36"/>
        <v>1.0926434988027187E-2</v>
      </c>
      <c r="J113" s="32">
        <f t="shared" ca="1" si="36"/>
        <v>1.1497107837525625E-2</v>
      </c>
      <c r="K113" s="32">
        <f t="shared" ca="1" si="36"/>
        <v>1.3558863318334566E-2</v>
      </c>
      <c r="L113" s="32">
        <f t="shared" ca="1" si="36"/>
        <v>1.6177159564001255E-2</v>
      </c>
      <c r="M113" s="32">
        <f t="shared" ca="1" si="36"/>
        <v>1.8860430555058746E-2</v>
      </c>
      <c r="N113" s="32">
        <f t="shared" ca="1" si="36"/>
        <v>2.1208341895128477E-2</v>
      </c>
      <c r="O113" s="32">
        <f t="shared" ca="1" si="36"/>
        <v>2.2410790130072092E-2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8.7095240641609339E-2</v>
      </c>
      <c r="E114" s="32">
        <f t="shared" ca="1" si="37"/>
        <v>7.866493959049603E-2</v>
      </c>
      <c r="F114" s="32">
        <f t="shared" ca="1" si="37"/>
        <v>6.886555498946749E-2</v>
      </c>
      <c r="G114" s="32">
        <f t="shared" ca="1" si="37"/>
        <v>5.8125547183466436E-2</v>
      </c>
      <c r="H114" s="32">
        <f t="shared" ca="1" si="37"/>
        <v>4.8692204442368908E-2</v>
      </c>
      <c r="I114" s="32">
        <f t="shared" ca="1" si="37"/>
        <v>4.3705739952108746E-2</v>
      </c>
      <c r="J114" s="32">
        <f t="shared" ca="1" si="37"/>
        <v>4.5988431350102499E-2</v>
      </c>
      <c r="K114" s="32">
        <f t="shared" ca="1" si="37"/>
        <v>5.4235453273338265E-2</v>
      </c>
      <c r="L114" s="32">
        <f t="shared" ca="1" si="37"/>
        <v>6.4708638256005022E-2</v>
      </c>
      <c r="M114" s="32">
        <f t="shared" ca="1" si="37"/>
        <v>7.5441722220234986E-2</v>
      </c>
      <c r="N114" s="32">
        <f t="shared" ca="1" si="37"/>
        <v>8.4833367580513908E-2</v>
      </c>
      <c r="O114" s="32">
        <f t="shared" ca="1" si="37"/>
        <v>8.9643160520288367E-2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1.9777877562365452E-2</v>
      </c>
      <c r="E119" s="33">
        <f t="shared" ca="1" si="38"/>
        <v>1.7863496698675142E-2</v>
      </c>
      <c r="F119" s="33">
        <f t="shared" ca="1" si="38"/>
        <v>1.5638219778858244E-2</v>
      </c>
      <c r="G119" s="33">
        <f t="shared" ca="1" si="38"/>
        <v>1.3199343006245503E-2</v>
      </c>
      <c r="H119" s="33">
        <f t="shared" ca="1" si="38"/>
        <v>1.1057188092121273E-2</v>
      </c>
      <c r="I119" s="33">
        <f t="shared" ca="1" si="38"/>
        <v>9.9248451141246939E-3</v>
      </c>
      <c r="J119" s="33">
        <f t="shared" ca="1" si="38"/>
        <v>1.0443206285752443E-2</v>
      </c>
      <c r="K119" s="33">
        <f t="shared" ca="1" si="38"/>
        <v>1.2315967514153897E-2</v>
      </c>
      <c r="L119" s="33">
        <f t="shared" ca="1" si="38"/>
        <v>1.4694253270634474E-2</v>
      </c>
      <c r="M119" s="33">
        <f t="shared" ca="1" si="38"/>
        <v>1.7131557754178361E-2</v>
      </c>
      <c r="N119" s="33">
        <f t="shared" ca="1" si="38"/>
        <v>1.9264243888075034E-2</v>
      </c>
      <c r="O119" s="33">
        <f t="shared" ca="1" si="38"/>
        <v>2.035646770148215E-2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8.7095240641609339E-2</v>
      </c>
      <c r="E120" s="33">
        <f t="shared" ca="1" si="39"/>
        <v>7.866493959049603E-2</v>
      </c>
      <c r="F120" s="33">
        <f t="shared" ca="1" si="39"/>
        <v>6.886555498946749E-2</v>
      </c>
      <c r="G120" s="33">
        <f t="shared" ca="1" si="39"/>
        <v>5.8125547183466436E-2</v>
      </c>
      <c r="H120" s="33">
        <f t="shared" ca="1" si="39"/>
        <v>4.8692204442368908E-2</v>
      </c>
      <c r="I120" s="33">
        <f t="shared" ca="1" si="39"/>
        <v>4.3705739952108746E-2</v>
      </c>
      <c r="J120" s="33">
        <f t="shared" ca="1" si="39"/>
        <v>4.5988431350102499E-2</v>
      </c>
      <c r="K120" s="33">
        <f t="shared" ca="1" si="39"/>
        <v>5.4235453273338265E-2</v>
      </c>
      <c r="L120" s="33">
        <f t="shared" ca="1" si="39"/>
        <v>6.4708638256005022E-2</v>
      </c>
      <c r="M120" s="33">
        <f t="shared" ca="1" si="39"/>
        <v>7.5441722220234986E-2</v>
      </c>
      <c r="N120" s="33">
        <f t="shared" ca="1" si="39"/>
        <v>8.4833367580513908E-2</v>
      </c>
      <c r="O120" s="33">
        <f t="shared" ca="1" si="39"/>
        <v>8.9643160520288367E-2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1.995932598036881E-3</v>
      </c>
      <c r="E121" s="33">
        <f t="shared" ca="1" si="40"/>
        <v>1.8027381989488675E-3</v>
      </c>
      <c r="F121" s="33">
        <f t="shared" ca="1" si="40"/>
        <v>1.5781689685086301E-3</v>
      </c>
      <c r="G121" s="33">
        <f t="shared" ca="1" si="40"/>
        <v>1.3320437896211059E-3</v>
      </c>
      <c r="H121" s="33">
        <f t="shared" ca="1" si="40"/>
        <v>1.1158630184709543E-3</v>
      </c>
      <c r="I121" s="33">
        <f t="shared" ca="1" si="40"/>
        <v>1.0015898739024922E-3</v>
      </c>
      <c r="J121" s="33">
        <f t="shared" ca="1" si="40"/>
        <v>1.0539015517731824E-3</v>
      </c>
      <c r="K121" s="33">
        <f t="shared" ca="1" si="40"/>
        <v>1.2428958041806686E-3</v>
      </c>
      <c r="L121" s="33">
        <f t="shared" ca="1" si="40"/>
        <v>1.482906293366782E-3</v>
      </c>
      <c r="M121" s="33">
        <f t="shared" ca="1" si="40"/>
        <v>1.7288728008803852E-3</v>
      </c>
      <c r="N121" s="33">
        <f t="shared" ca="1" si="40"/>
        <v>1.944098007053444E-3</v>
      </c>
      <c r="O121" s="33">
        <f t="shared" ca="1" si="40"/>
        <v>2.0543224285899421E-3</v>
      </c>
    </row>
    <row r="122" spans="1:15" x14ac:dyDescent="0.4">
      <c r="D122" s="32">
        <f t="shared" ref="D122:O122" ca="1" si="41">SUM(D119:D121)</f>
        <v>0.10886905080201167</v>
      </c>
      <c r="E122" s="32">
        <f t="shared" ca="1" si="41"/>
        <v>9.8331174488120038E-2</v>
      </c>
      <c r="F122" s="32">
        <f t="shared" ca="1" si="41"/>
        <v>8.6081943736834365E-2</v>
      </c>
      <c r="G122" s="32">
        <f t="shared" ca="1" si="41"/>
        <v>7.2656933979333052E-2</v>
      </c>
      <c r="H122" s="32">
        <f t="shared" ca="1" si="41"/>
        <v>6.0865255552961135E-2</v>
      </c>
      <c r="I122" s="32">
        <f t="shared" ca="1" si="41"/>
        <v>5.4632174940135933E-2</v>
      </c>
      <c r="J122" s="32">
        <f t="shared" ca="1" si="41"/>
        <v>5.748553918762813E-2</v>
      </c>
      <c r="K122" s="32">
        <f t="shared" ca="1" si="41"/>
        <v>6.7794316591672829E-2</v>
      </c>
      <c r="L122" s="32">
        <f t="shared" ca="1" si="41"/>
        <v>8.088579782000628E-2</v>
      </c>
      <c r="M122" s="32">
        <f t="shared" ca="1" si="41"/>
        <v>9.4302152775293732E-2</v>
      </c>
      <c r="N122" s="32">
        <f t="shared" ca="1" si="41"/>
        <v>0.10604170947564238</v>
      </c>
      <c r="O122" s="32">
        <f t="shared" ca="1" si="41"/>
        <v>0.11205395065036046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7.5449073795989377E-2</v>
      </c>
      <c r="E125" s="32">
        <f ca="1">N120/2+O120+D120+E120+F120/2</f>
        <v>0.33225280203738439</v>
      </c>
      <c r="F125" s="32">
        <f ca="1">N121/2+O121+D121+E121+F121/2</f>
        <v>7.6141267133567276E-3</v>
      </c>
      <c r="G125" s="32">
        <f ca="1">F119/2+G119+H119</f>
        <v>3.2075640987795896E-2</v>
      </c>
      <c r="H125" s="32">
        <f ca="1">F120/2+G120+H120</f>
        <v>0.1412505291205691</v>
      </c>
      <c r="I125" s="32">
        <f ca="1">F121/2+G121+H121</f>
        <v>3.2369912923463752E-3</v>
      </c>
      <c r="J125" s="32">
        <f ca="1">I119+J119+K119</f>
        <v>3.2684018914031034E-2</v>
      </c>
      <c r="K125" s="32">
        <f ca="1">I120+J120+K120</f>
        <v>0.1439296245755495</v>
      </c>
      <c r="L125" s="32">
        <f ca="1">I121+J121+K121</f>
        <v>3.2983872298563434E-3</v>
      </c>
      <c r="M125" s="32">
        <f ca="1">L119+M119+N119/2</f>
        <v>4.145793296885035E-2</v>
      </c>
      <c r="N125" s="32">
        <f ca="1">L120+M120+N120/2</f>
        <v>0.18256704426649698</v>
      </c>
      <c r="O125" s="32">
        <f ca="1">L121+M121+N121/2</f>
        <v>4.1838280977738894E-3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3.8333333333333335</v>
      </c>
      <c r="H132" s="29">
        <f t="shared" ca="1" si="43"/>
        <v>10.833333333333334</v>
      </c>
      <c r="I132" s="29">
        <f t="shared" ca="1" si="43"/>
        <v>22.5</v>
      </c>
      <c r="J132" s="29">
        <f t="shared" ca="1" si="43"/>
        <v>50.5</v>
      </c>
      <c r="K132" s="29">
        <f t="shared" ca="1" si="43"/>
        <v>11</v>
      </c>
      <c r="L132" s="29">
        <f t="shared" ca="1" si="43"/>
        <v>6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8.0997876857749465E-2</v>
      </c>
      <c r="H133" s="50">
        <f t="shared" ca="1" si="44"/>
        <v>8.4341825902335452E-2</v>
      </c>
      <c r="I133" s="50">
        <f t="shared" ca="1" si="44"/>
        <v>8.9915074309978762E-2</v>
      </c>
      <c r="J133" s="50">
        <f t="shared" ca="1" si="44"/>
        <v>0.10329087048832272</v>
      </c>
      <c r="K133" s="50">
        <f t="shared" ca="1" si="44"/>
        <v>8.4421443736730356E-2</v>
      </c>
      <c r="L133" s="50">
        <f t="shared" ca="1" si="44"/>
        <v>8.2032908704883223E-2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8.3299521346063621</v>
      </c>
      <c r="E135" s="29">
        <f t="shared" ca="1" si="45"/>
        <v>9.846719526457532</v>
      </c>
      <c r="F135" s="29">
        <f t="shared" ca="1" si="45"/>
        <v>11.609810421187291</v>
      </c>
      <c r="G135" s="29">
        <f t="shared" ca="1" si="45"/>
        <v>13.542136862390496</v>
      </c>
      <c r="H135" s="29">
        <f t="shared" ca="1" si="45"/>
        <v>15.239370042925978</v>
      </c>
      <c r="I135" s="29">
        <f t="shared" ca="1" si="45"/>
        <v>16.136527415313239</v>
      </c>
      <c r="J135" s="29">
        <f t="shared" ca="1" si="45"/>
        <v>15.725828929322772</v>
      </c>
      <c r="K135" s="29">
        <f t="shared" ca="1" si="45"/>
        <v>14.242036849158112</v>
      </c>
      <c r="L135" s="29">
        <f t="shared" ca="1" si="45"/>
        <v>12.357716778709801</v>
      </c>
      <c r="M135" s="29">
        <f t="shared" ca="1" si="45"/>
        <v>10.426636064955833</v>
      </c>
      <c r="N135" s="29">
        <f t="shared" ca="1" si="45"/>
        <v>8.7369050159774329</v>
      </c>
      <c r="O135" s="29">
        <f t="shared" ca="1" si="45"/>
        <v>7.8715341296503718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5.6698513800424621E-2</v>
      </c>
      <c r="H139" s="32">
        <f t="shared" ca="1" si="46"/>
        <v>5.9039278131634815E-2</v>
      </c>
      <c r="I139" s="32">
        <f t="shared" ca="1" si="46"/>
        <v>6.2940552016985132E-2</v>
      </c>
      <c r="J139" s="32">
        <f t="shared" ca="1" si="46"/>
        <v>7.2303609341825906E-2</v>
      </c>
      <c r="K139" s="32">
        <f t="shared" ca="1" si="46"/>
        <v>5.9095010615711242E-2</v>
      </c>
      <c r="L139" s="32">
        <f t="shared" ca="1" si="46"/>
        <v>5.7423036093418249E-2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2.4299363057324844E-2</v>
      </c>
      <c r="H140" s="32">
        <f t="shared" ca="1" si="47"/>
        <v>2.530254777070064E-2</v>
      </c>
      <c r="I140" s="32">
        <f t="shared" ca="1" si="47"/>
        <v>2.6974522292993634E-2</v>
      </c>
      <c r="J140" s="32">
        <f t="shared" ca="1" si="47"/>
        <v>3.098726114649682E-2</v>
      </c>
      <c r="K140" s="32">
        <f t="shared" ca="1" si="47"/>
        <v>2.532643312101911E-2</v>
      </c>
      <c r="L140" s="32">
        <f t="shared" ca="1" si="47"/>
        <v>2.460987261146497E-2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5.1501150035385697E-2</v>
      </c>
      <c r="H145" s="33">
        <f t="shared" ca="1" si="48"/>
        <v>5.3627344302901621E-2</v>
      </c>
      <c r="I145" s="33">
        <f t="shared" ca="1" si="48"/>
        <v>5.7171001415428163E-2</v>
      </c>
      <c r="J145" s="33">
        <f t="shared" ca="1" si="48"/>
        <v>6.5675778485491859E-2</v>
      </c>
      <c r="K145" s="33">
        <f t="shared" ca="1" si="48"/>
        <v>5.3677967975937713E-2</v>
      </c>
      <c r="L145" s="33">
        <f t="shared" ca="1" si="48"/>
        <v>5.2159257784854911E-2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2.4299363057324844E-2</v>
      </c>
      <c r="H146" s="33">
        <f t="shared" ca="1" si="49"/>
        <v>2.530254777070064E-2</v>
      </c>
      <c r="I146" s="33">
        <f t="shared" ca="1" si="49"/>
        <v>2.6974522292993634E-2</v>
      </c>
      <c r="J146" s="33">
        <f t="shared" ca="1" si="49"/>
        <v>3.098726114649682E-2</v>
      </c>
      <c r="K146" s="33">
        <f t="shared" ca="1" si="49"/>
        <v>2.532643312101911E-2</v>
      </c>
      <c r="L146" s="33">
        <f t="shared" ca="1" si="49"/>
        <v>2.460987261146497E-2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5.1973637650389246E-3</v>
      </c>
      <c r="H147" s="33">
        <f t="shared" ca="1" si="50"/>
        <v>5.4119338287331913E-3</v>
      </c>
      <c r="I147" s="33">
        <f t="shared" ca="1" si="50"/>
        <v>5.7695506015569709E-3</v>
      </c>
      <c r="J147" s="33">
        <f t="shared" ca="1" si="50"/>
        <v>6.6278308563340422E-3</v>
      </c>
      <c r="K147" s="33">
        <f t="shared" ca="1" si="50"/>
        <v>5.4170426397735314E-3</v>
      </c>
      <c r="L147" s="33">
        <f t="shared" ca="1" si="50"/>
        <v>5.26377830856334E-3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8.0997876857749479E-2</v>
      </c>
      <c r="H148" s="32">
        <f t="shared" ca="1" si="51"/>
        <v>8.4341825902335452E-2</v>
      </c>
      <c r="I148" s="32">
        <f t="shared" ca="1" si="51"/>
        <v>8.9915074309978762E-2</v>
      </c>
      <c r="J148" s="32">
        <f t="shared" ca="1" si="51"/>
        <v>0.10329087048832272</v>
      </c>
      <c r="K148" s="32">
        <f t="shared" ca="1" si="51"/>
        <v>8.4421443736730356E-2</v>
      </c>
      <c r="L148" s="32">
        <f t="shared" ca="1" si="51"/>
        <v>8.2032908704883223E-2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0.1302968971160651</v>
      </c>
      <c r="H151" s="32">
        <f ca="1">F146/2+G146+H146</f>
        <v>6.1476910828025491E-2</v>
      </c>
      <c r="I151" s="32">
        <f ca="1">F147/2+G147+H147</f>
        <v>1.3149228149327671E-2</v>
      </c>
      <c r="J151" s="32">
        <f ca="1">I145+J145+K145</f>
        <v>0.17652474787685773</v>
      </c>
      <c r="K151" s="32">
        <f ca="1">I146+J146+K146</f>
        <v>8.3288216560509568E-2</v>
      </c>
      <c r="L151" s="32">
        <f ca="1">I147+J147+K147</f>
        <v>1.7814424097664545E-2</v>
      </c>
      <c r="M151" s="32">
        <f ca="1">L145+M145+N145/2</f>
        <v>0.12766446611818824</v>
      </c>
      <c r="N151" s="32">
        <f ca="1">L146+M146+N146/2</f>
        <v>6.0234872611464978E-2</v>
      </c>
      <c r="O151" s="32">
        <f ca="1">L147+M147+N147/2</f>
        <v>1.2883569975230005E-2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8.3299521346063621</v>
      </c>
      <c r="E160" s="29">
        <f t="shared" ca="1" si="54"/>
        <v>9.846719526457532</v>
      </c>
      <c r="F160" s="29">
        <f t="shared" ca="1" si="54"/>
        <v>11.609810421187291</v>
      </c>
      <c r="G160" s="29">
        <f t="shared" ca="1" si="54"/>
        <v>13.542136862390496</v>
      </c>
      <c r="H160" s="29">
        <f t="shared" ca="1" si="54"/>
        <v>15.239370042925978</v>
      </c>
      <c r="I160" s="29">
        <f t="shared" ca="1" si="54"/>
        <v>16.136527415313239</v>
      </c>
      <c r="J160" s="29">
        <f t="shared" ca="1" si="54"/>
        <v>15.725828929322772</v>
      </c>
      <c r="K160" s="29">
        <f t="shared" ca="1" si="54"/>
        <v>14.242036849158112</v>
      </c>
      <c r="L160" s="29">
        <f t="shared" ca="1" si="54"/>
        <v>12.357716778709801</v>
      </c>
      <c r="M160" s="29">
        <f t="shared" ca="1" si="54"/>
        <v>10.426636064955833</v>
      </c>
      <c r="N160" s="29">
        <f t="shared" ca="1" si="54"/>
        <v>8.7369050159774329</v>
      </c>
      <c r="O160" s="29">
        <f t="shared" ca="1" si="54"/>
        <v>7.8715341296503718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545.92200000000003</v>
      </c>
      <c r="E182" s="29">
        <f t="shared" ca="1" si="61"/>
        <v>471.90899999999999</v>
      </c>
      <c r="F182" s="29">
        <f t="shared" ca="1" si="61"/>
        <v>404.83100000000002</v>
      </c>
      <c r="G182" s="29">
        <f t="shared" ca="1" si="61"/>
        <v>285.30099999999999</v>
      </c>
      <c r="H182" s="29">
        <f t="shared" ca="1" si="61"/>
        <v>142.24</v>
      </c>
      <c r="I182" s="29">
        <f t="shared" ca="1" si="61"/>
        <v>67.808999999999997</v>
      </c>
      <c r="J182" s="29">
        <f t="shared" ca="1" si="61"/>
        <v>22.989000000000001</v>
      </c>
      <c r="K182" s="29">
        <f t="shared" ca="1" si="61"/>
        <v>22.027999999999999</v>
      </c>
      <c r="L182" s="29">
        <f t="shared" ca="1" si="61"/>
        <v>104.449</v>
      </c>
      <c r="M182" s="29">
        <f t="shared" ca="1" si="61"/>
        <v>252.64</v>
      </c>
      <c r="N182" s="29">
        <f t="shared" ca="1" si="61"/>
        <v>405.827</v>
      </c>
      <c r="O182" s="29">
        <f t="shared" ca="1" si="61"/>
        <v>513.24099999999999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0.16853678671122932</v>
      </c>
      <c r="E183" s="29">
        <f t="shared" ca="1" si="62"/>
        <v>0.14568752766898846</v>
      </c>
      <c r="F183" s="29">
        <f t="shared" ca="1" si="62"/>
        <v>0.12497923861118196</v>
      </c>
      <c r="G183" s="29">
        <f t="shared" ca="1" si="62"/>
        <v>8.8077992433901603E-2</v>
      </c>
      <c r="H183" s="29">
        <f t="shared" ca="1" si="62"/>
        <v>4.3912266847288182E-2</v>
      </c>
      <c r="I183" s="29">
        <f t="shared" ca="1" si="62"/>
        <v>2.0933963038862233E-2</v>
      </c>
      <c r="J183" s="29">
        <f t="shared" ca="1" si="62"/>
        <v>7.0971534206433354E-3</v>
      </c>
      <c r="K183" s="29">
        <f t="shared" ca="1" si="62"/>
        <v>6.8004739462321712E-3</v>
      </c>
      <c r="L183" s="29">
        <f t="shared" ca="1" si="62"/>
        <v>3.2245446849918473E-2</v>
      </c>
      <c r="M183" s="29">
        <f t="shared" ca="1" si="62"/>
        <v>7.7994903657894299E-2</v>
      </c>
      <c r="N183" s="29">
        <f t="shared" ca="1" si="62"/>
        <v>0.1252867232693646</v>
      </c>
      <c r="O183" s="29">
        <f t="shared" ca="1" si="62"/>
        <v>0.15844752354449546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8.3299521346063621</v>
      </c>
      <c r="E185" s="29">
        <f t="shared" ca="1" si="63"/>
        <v>9.846719526457532</v>
      </c>
      <c r="F185" s="29">
        <f t="shared" ca="1" si="63"/>
        <v>11.609810421187291</v>
      </c>
      <c r="G185" s="29">
        <f t="shared" ca="1" si="63"/>
        <v>13.542136862390496</v>
      </c>
      <c r="H185" s="29">
        <f t="shared" ca="1" si="63"/>
        <v>15.239370042925978</v>
      </c>
      <c r="I185" s="29">
        <f t="shared" ca="1" si="63"/>
        <v>16.136527415313239</v>
      </c>
      <c r="J185" s="29">
        <f t="shared" ca="1" si="63"/>
        <v>15.725828929322772</v>
      </c>
      <c r="K185" s="29">
        <f t="shared" ca="1" si="63"/>
        <v>14.242036849158112</v>
      </c>
      <c r="L185" s="29">
        <f t="shared" ca="1" si="63"/>
        <v>12.357716778709801</v>
      </c>
      <c r="M185" s="29">
        <f t="shared" ca="1" si="63"/>
        <v>10.426636064955833</v>
      </c>
      <c r="N185" s="29">
        <f t="shared" ca="1" si="63"/>
        <v>8.7369050159774329</v>
      </c>
      <c r="O185" s="29">
        <f t="shared" ca="1" si="63"/>
        <v>7.8715341296503718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0.13482942936898346</v>
      </c>
      <c r="E189" s="33">
        <f t="shared" ca="1" si="64"/>
        <v>0.11655002213519078</v>
      </c>
      <c r="F189" s="32">
        <f t="shared" ca="1" si="64"/>
        <v>9.9983390888945575E-2</v>
      </c>
      <c r="G189" s="32">
        <f t="shared" ca="1" si="64"/>
        <v>7.0462393947121282E-2</v>
      </c>
      <c r="H189" s="32">
        <f t="shared" ca="1" si="64"/>
        <v>3.5129813477830549E-2</v>
      </c>
      <c r="I189" s="32">
        <f t="shared" ca="1" si="64"/>
        <v>1.6747170431089788E-2</v>
      </c>
      <c r="J189" s="32">
        <f t="shared" ca="1" si="64"/>
        <v>5.6777227365146683E-3</v>
      </c>
      <c r="K189" s="32">
        <f t="shared" ca="1" si="64"/>
        <v>5.4403791569857373E-3</v>
      </c>
      <c r="L189" s="32">
        <f t="shared" ca="1" si="64"/>
        <v>2.5796357479934778E-2</v>
      </c>
      <c r="M189" s="32">
        <f t="shared" ca="1" si="64"/>
        <v>6.2395922926315441E-2</v>
      </c>
      <c r="N189" s="32">
        <f t="shared" ca="1" si="64"/>
        <v>0.10022937861549169</v>
      </c>
      <c r="O189" s="32">
        <f t="shared" ca="1" si="64"/>
        <v>0.12675801883559637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3.3707357342245857E-2</v>
      </c>
      <c r="E190" s="32">
        <f t="shared" ca="1" si="65"/>
        <v>2.9137505533797684E-2</v>
      </c>
      <c r="F190" s="32">
        <f t="shared" ca="1" si="65"/>
        <v>2.4995847722236387E-2</v>
      </c>
      <c r="G190" s="32">
        <f t="shared" ca="1" si="65"/>
        <v>1.7615598486780317E-2</v>
      </c>
      <c r="H190" s="32">
        <f t="shared" ca="1" si="65"/>
        <v>8.7824533694576337E-3</v>
      </c>
      <c r="I190" s="32">
        <f t="shared" ca="1" si="65"/>
        <v>4.186792607772446E-3</v>
      </c>
      <c r="J190" s="32">
        <f t="shared" ca="1" si="65"/>
        <v>1.4194306841286669E-3</v>
      </c>
      <c r="K190" s="32">
        <f t="shared" ca="1" si="65"/>
        <v>1.3600947892464339E-3</v>
      </c>
      <c r="L190" s="32">
        <f t="shared" ca="1" si="65"/>
        <v>6.4490893699836929E-3</v>
      </c>
      <c r="M190" s="32">
        <f t="shared" ca="1" si="65"/>
        <v>1.5598980731578857E-2</v>
      </c>
      <c r="N190" s="32">
        <f t="shared" ca="1" si="65"/>
        <v>2.5057344653872916E-2</v>
      </c>
      <c r="O190" s="32">
        <f t="shared" ca="1" si="65"/>
        <v>3.1689504708899086E-2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0.12247006501015997</v>
      </c>
      <c r="E195" s="33">
        <f t="shared" ca="1" si="66"/>
        <v>0.10586627010613162</v>
      </c>
      <c r="F195" s="33">
        <f t="shared" ca="1" si="66"/>
        <v>9.0818246724125556E-2</v>
      </c>
      <c r="G195" s="33">
        <f t="shared" ca="1" si="66"/>
        <v>6.4003341168635167E-2</v>
      </c>
      <c r="H195" s="33">
        <f t="shared" ca="1" si="66"/>
        <v>3.1909580575696081E-2</v>
      </c>
      <c r="I195" s="33">
        <f t="shared" ca="1" si="66"/>
        <v>1.5212013141573224E-2</v>
      </c>
      <c r="J195" s="33">
        <f t="shared" ca="1" si="66"/>
        <v>5.1572648190008237E-3</v>
      </c>
      <c r="K195" s="33">
        <f t="shared" ca="1" si="66"/>
        <v>4.9416777342620446E-3</v>
      </c>
      <c r="L195" s="33">
        <f t="shared" ca="1" si="66"/>
        <v>2.3431691377607422E-2</v>
      </c>
      <c r="M195" s="33">
        <f t="shared" ca="1" si="66"/>
        <v>5.6676296658069857E-2</v>
      </c>
      <c r="N195" s="33">
        <f t="shared" ca="1" si="66"/>
        <v>9.1041685575738288E-2</v>
      </c>
      <c r="O195" s="33">
        <f t="shared" ca="1" si="66"/>
        <v>0.1151385337756667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3.3707357342245857E-2</v>
      </c>
      <c r="E196" s="33">
        <f t="shared" ca="1" si="67"/>
        <v>2.9137505533797684E-2</v>
      </c>
      <c r="F196" s="33">
        <f t="shared" ca="1" si="67"/>
        <v>2.4995847722236387E-2</v>
      </c>
      <c r="G196" s="33">
        <f t="shared" ca="1" si="67"/>
        <v>1.7615598486780317E-2</v>
      </c>
      <c r="H196" s="33">
        <f t="shared" ca="1" si="67"/>
        <v>8.7824533694576337E-3</v>
      </c>
      <c r="I196" s="33">
        <f t="shared" ca="1" si="67"/>
        <v>4.186792607772446E-3</v>
      </c>
      <c r="J196" s="33">
        <f t="shared" ca="1" si="67"/>
        <v>1.4194306841286669E-3</v>
      </c>
      <c r="K196" s="33">
        <f t="shared" ca="1" si="67"/>
        <v>1.3600947892464339E-3</v>
      </c>
      <c r="L196" s="33">
        <f t="shared" ca="1" si="67"/>
        <v>6.4490893699836929E-3</v>
      </c>
      <c r="M196" s="33">
        <f t="shared" ca="1" si="67"/>
        <v>1.5598980731578857E-2</v>
      </c>
      <c r="N196" s="33">
        <f t="shared" ca="1" si="67"/>
        <v>2.5057344653872916E-2</v>
      </c>
      <c r="O196" s="33">
        <f t="shared" ca="1" si="67"/>
        <v>3.1689504708899086E-2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1.2359364358823484E-2</v>
      </c>
      <c r="E197" s="33">
        <f t="shared" ca="1" si="68"/>
        <v>1.0683752029059156E-2</v>
      </c>
      <c r="F197" s="33">
        <f t="shared" ca="1" si="68"/>
        <v>9.1651441648200119E-3</v>
      </c>
      <c r="G197" s="33">
        <f t="shared" ca="1" si="68"/>
        <v>6.4590527784861183E-3</v>
      </c>
      <c r="H197" s="33">
        <f t="shared" ca="1" si="68"/>
        <v>3.2202329021344673E-3</v>
      </c>
      <c r="I197" s="33">
        <f t="shared" ca="1" si="68"/>
        <v>1.535157289516564E-3</v>
      </c>
      <c r="J197" s="33">
        <f t="shared" ca="1" si="68"/>
        <v>5.2045791751384463E-4</v>
      </c>
      <c r="K197" s="33">
        <f t="shared" ca="1" si="68"/>
        <v>4.9870142272369269E-4</v>
      </c>
      <c r="L197" s="33">
        <f t="shared" ca="1" si="68"/>
        <v>2.3646661023273546E-3</v>
      </c>
      <c r="M197" s="33">
        <f t="shared" ca="1" si="68"/>
        <v>5.7196262682455822E-3</v>
      </c>
      <c r="N197" s="33">
        <f t="shared" ca="1" si="68"/>
        <v>9.1876930397534074E-3</v>
      </c>
      <c r="O197" s="33">
        <f t="shared" ca="1" si="68"/>
        <v>1.1619485059929669E-2</v>
      </c>
    </row>
    <row r="198" spans="1:15" x14ac:dyDescent="0.4">
      <c r="D198" s="32">
        <f t="shared" ref="D198:O198" ca="1" si="69">SUM(D195:D197)</f>
        <v>0.16853678671122932</v>
      </c>
      <c r="E198" s="32">
        <f t="shared" ca="1" si="69"/>
        <v>0.14568752766898846</v>
      </c>
      <c r="F198" s="32">
        <f t="shared" ca="1" si="69"/>
        <v>0.12497923861118196</v>
      </c>
      <c r="G198" s="32">
        <f t="shared" ca="1" si="69"/>
        <v>8.8077992433901603E-2</v>
      </c>
      <c r="H198" s="32">
        <f t="shared" ca="1" si="69"/>
        <v>4.3912266847288182E-2</v>
      </c>
      <c r="I198" s="32">
        <f t="shared" ca="1" si="69"/>
        <v>2.0933963038862233E-2</v>
      </c>
      <c r="J198" s="32">
        <f t="shared" ca="1" si="69"/>
        <v>7.0971534206433354E-3</v>
      </c>
      <c r="K198" s="32">
        <f t="shared" ca="1" si="69"/>
        <v>6.8004739462321712E-3</v>
      </c>
      <c r="L198" s="32">
        <f t="shared" ca="1" si="69"/>
        <v>3.2245446849918473E-2</v>
      </c>
      <c r="M198" s="32">
        <f t="shared" ca="1" si="69"/>
        <v>7.7994903657894299E-2</v>
      </c>
      <c r="N198" s="32">
        <f t="shared" ca="1" si="69"/>
        <v>0.12528672326936463</v>
      </c>
      <c r="O198" s="32">
        <f t="shared" ca="1" si="69"/>
        <v>0.15844752354449543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0.43440483504189015</v>
      </c>
      <c r="E201" s="32">
        <f ca="1">N196/2+O196+D196+E196+F196/2</f>
        <v>0.11956096377299727</v>
      </c>
      <c r="F201" s="32">
        <f ca="1">N197/2+O197+D197+E197+F197/2</f>
        <v>4.3839020050099015E-2</v>
      </c>
      <c r="G201" s="32">
        <f ca="1">F195/2+G195+H195</f>
        <v>0.14132204510639401</v>
      </c>
      <c r="H201" s="32">
        <f ca="1">F196/2+G196+H196</f>
        <v>3.8895975717356146E-2</v>
      </c>
      <c r="I201" s="32">
        <f ca="1">F197/2+G197+H197</f>
        <v>1.4261857763030593E-2</v>
      </c>
      <c r="J201" s="32">
        <f ca="1">I195+J195+K195</f>
        <v>2.5310955694836094E-2</v>
      </c>
      <c r="K201" s="32">
        <f ca="1">I196+J196+K196</f>
        <v>6.966318081147547E-3</v>
      </c>
      <c r="L201" s="32">
        <f ca="1">I197+J197+K197</f>
        <v>2.5543166297541013E-3</v>
      </c>
      <c r="M201" s="32">
        <f ca="1">L195+M195+N195/2</f>
        <v>0.12562883082354642</v>
      </c>
      <c r="N201" s="32">
        <f ca="1">L196+M196+N196/2</f>
        <v>3.4576742428499008E-2</v>
      </c>
      <c r="O201" s="32">
        <f ca="1">L197+M197+N197/2</f>
        <v>1.267813889044964E-2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3.8333333333333335</v>
      </c>
      <c r="H207" s="29">
        <f t="shared" ca="1" si="70"/>
        <v>10.833333333333334</v>
      </c>
      <c r="I207" s="29">
        <f t="shared" ca="1" si="70"/>
        <v>22.5</v>
      </c>
      <c r="J207" s="29">
        <f t="shared" ca="1" si="70"/>
        <v>50.5</v>
      </c>
      <c r="K207" s="29">
        <f t="shared" ca="1" si="70"/>
        <v>11</v>
      </c>
      <c r="L207" s="29">
        <f t="shared" ca="1" si="70"/>
        <v>6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3.662420382165605E-2</v>
      </c>
      <c r="H208" s="29">
        <f t="shared" ca="1" si="71"/>
        <v>0.1035031847133758</v>
      </c>
      <c r="I208" s="29">
        <f t="shared" ca="1" si="71"/>
        <v>0.21496815286624202</v>
      </c>
      <c r="J208" s="29">
        <f t="shared" ca="1" si="71"/>
        <v>0.48248407643312102</v>
      </c>
      <c r="K208" s="29">
        <f t="shared" ca="1" si="71"/>
        <v>0.10509554140127388</v>
      </c>
      <c r="L208" s="29">
        <f t="shared" ca="1" si="71"/>
        <v>5.7324840764331204E-2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8.3299521346063621</v>
      </c>
      <c r="E210" s="29">
        <f t="shared" ca="1" si="72"/>
        <v>9.846719526457532</v>
      </c>
      <c r="F210" s="29">
        <f t="shared" ca="1" si="72"/>
        <v>11.609810421187291</v>
      </c>
      <c r="G210" s="29">
        <f t="shared" ca="1" si="72"/>
        <v>13.542136862390496</v>
      </c>
      <c r="H210" s="29">
        <f t="shared" ca="1" si="72"/>
        <v>15.239370042925978</v>
      </c>
      <c r="I210" s="29">
        <f t="shared" ca="1" si="72"/>
        <v>16.136527415313239</v>
      </c>
      <c r="J210" s="29">
        <f t="shared" ca="1" si="72"/>
        <v>15.725828929322772</v>
      </c>
      <c r="K210" s="29">
        <f t="shared" ca="1" si="72"/>
        <v>14.242036849158112</v>
      </c>
      <c r="L210" s="29">
        <f t="shared" ca="1" si="72"/>
        <v>12.357716778709801</v>
      </c>
      <c r="M210" s="29">
        <f t="shared" ca="1" si="72"/>
        <v>10.426636064955833</v>
      </c>
      <c r="N210" s="29">
        <f t="shared" ca="1" si="72"/>
        <v>8.7369050159774329</v>
      </c>
      <c r="O210" s="29">
        <f t="shared" ca="1" si="72"/>
        <v>7.8715341296503718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3.2961783439490445E-2</v>
      </c>
      <c r="H214" s="32">
        <f t="shared" ca="1" si="73"/>
        <v>9.3152866242038224E-2</v>
      </c>
      <c r="I214" s="32">
        <f t="shared" ca="1" si="73"/>
        <v>0.19347133757961782</v>
      </c>
      <c r="J214" s="32">
        <f t="shared" ca="1" si="73"/>
        <v>0.4342356687898089</v>
      </c>
      <c r="K214" s="32">
        <f t="shared" ca="1" si="73"/>
        <v>9.458598726114649E-2</v>
      </c>
      <c r="L214" s="32">
        <f t="shared" ca="1" si="73"/>
        <v>5.1592356687898085E-2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3.6624203821656043E-3</v>
      </c>
      <c r="H215" s="32">
        <f t="shared" ca="1" si="74"/>
        <v>1.0350318471337577E-2</v>
      </c>
      <c r="I215" s="32">
        <f t="shared" ca="1" si="74"/>
        <v>2.1496815286624196E-2</v>
      </c>
      <c r="J215" s="32">
        <f t="shared" ca="1" si="74"/>
        <v>4.8248407643312091E-2</v>
      </c>
      <c r="K215" s="32">
        <f t="shared" ca="1" si="74"/>
        <v>1.0509554140127384E-2</v>
      </c>
      <c r="L215" s="32">
        <f t="shared" ca="1" si="74"/>
        <v>5.7324840764331189E-3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2.9802945859872611E-2</v>
      </c>
      <c r="H220" s="33">
        <f t="shared" ca="1" si="75"/>
        <v>8.4225716560509561E-2</v>
      </c>
      <c r="I220" s="33">
        <f t="shared" ca="1" si="75"/>
        <v>0.17493033439490444</v>
      </c>
      <c r="J220" s="33">
        <f t="shared" ca="1" si="75"/>
        <v>0.39262141719745225</v>
      </c>
      <c r="K220" s="33">
        <f t="shared" ca="1" si="75"/>
        <v>8.5521496815286618E-2</v>
      </c>
      <c r="L220" s="33">
        <f t="shared" ca="1" si="75"/>
        <v>4.6648089171974522E-2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3.6624203821656043E-3</v>
      </c>
      <c r="H221" s="33">
        <f t="shared" ca="1" si="76"/>
        <v>1.0350318471337577E-2</v>
      </c>
      <c r="I221" s="33">
        <f t="shared" ca="1" si="76"/>
        <v>2.1496815286624196E-2</v>
      </c>
      <c r="J221" s="33">
        <f t="shared" ca="1" si="76"/>
        <v>4.8248407643312091E-2</v>
      </c>
      <c r="K221" s="33">
        <f t="shared" ca="1" si="76"/>
        <v>1.0509554140127384E-2</v>
      </c>
      <c r="L221" s="33">
        <f t="shared" ca="1" si="76"/>
        <v>5.7324840764331189E-3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3.158837579617834E-3</v>
      </c>
      <c r="H222" s="33">
        <f t="shared" ca="1" si="77"/>
        <v>8.9271496815286622E-3</v>
      </c>
      <c r="I222" s="33">
        <f t="shared" ca="1" si="77"/>
        <v>1.8541003184713373E-2</v>
      </c>
      <c r="J222" s="33">
        <f t="shared" ca="1" si="77"/>
        <v>4.1614251592356682E-2</v>
      </c>
      <c r="K222" s="33">
        <f t="shared" ca="1" si="77"/>
        <v>9.0644904458598713E-3</v>
      </c>
      <c r="L222" s="33">
        <f t="shared" ca="1" si="77"/>
        <v>4.9442675159235665E-3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3.6624203821656057E-2</v>
      </c>
      <c r="H223" s="32">
        <f t="shared" ca="1" si="78"/>
        <v>0.1035031847133758</v>
      </c>
      <c r="I223" s="32">
        <f t="shared" ca="1" si="78"/>
        <v>0.21496815286624202</v>
      </c>
      <c r="J223" s="32">
        <f t="shared" ca="1" si="78"/>
        <v>0.48248407643312097</v>
      </c>
      <c r="K223" s="32">
        <f t="shared" ca="1" si="78"/>
        <v>0.10509554140127388</v>
      </c>
      <c r="L223" s="32">
        <f t="shared" ca="1" si="78"/>
        <v>5.7324840764331211E-2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0.11402866242038218</v>
      </c>
      <c r="H226" s="32">
        <f ca="1">F221/2+G221+H221</f>
        <v>1.4012738853503182E-2</v>
      </c>
      <c r="I226" s="32">
        <f ca="1">F222/2+G222+H222</f>
        <v>1.2085987261146496E-2</v>
      </c>
      <c r="J226" s="32">
        <f ca="1">I220+J220+K220</f>
        <v>0.65307324840764336</v>
      </c>
      <c r="K226" s="32">
        <f ca="1">I221+J221+K221</f>
        <v>8.0254777070063676E-2</v>
      </c>
      <c r="L226" s="32">
        <f ca="1">I222+J222+K222</f>
        <v>6.9219745222929924E-2</v>
      </c>
      <c r="M226" s="32">
        <f ca="1">L220+M220+N220/2</f>
        <v>4.6648089171974522E-2</v>
      </c>
      <c r="N226" s="32">
        <f ca="1">L221+M221+N221/2</f>
        <v>5.7324840764331189E-3</v>
      </c>
      <c r="O226" s="32">
        <f ca="1">L222+M222+N222/2</f>
        <v>4.9442675159235665E-3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545.92200000000003</v>
      </c>
      <c r="E233" s="29">
        <f t="shared" ca="1" si="80"/>
        <v>471.90899999999999</v>
      </c>
      <c r="F233" s="29">
        <f t="shared" ca="1" si="80"/>
        <v>404.83100000000002</v>
      </c>
      <c r="G233" s="29">
        <f t="shared" ca="1" si="80"/>
        <v>285.30099999999999</v>
      </c>
      <c r="H233" s="29">
        <f t="shared" ca="1" si="80"/>
        <v>142.24</v>
      </c>
      <c r="I233" s="29">
        <f t="shared" ca="1" si="80"/>
        <v>67.808999999999997</v>
      </c>
      <c r="J233" s="29">
        <f t="shared" ca="1" si="80"/>
        <v>22.989000000000001</v>
      </c>
      <c r="K233" s="29">
        <f t="shared" ca="1" si="80"/>
        <v>22.027999999999999</v>
      </c>
      <c r="L233" s="29">
        <f t="shared" ca="1" si="80"/>
        <v>104.449</v>
      </c>
      <c r="M233" s="29">
        <f t="shared" ca="1" si="80"/>
        <v>252.64</v>
      </c>
      <c r="N233" s="29">
        <f t="shared" ca="1" si="80"/>
        <v>405.827</v>
      </c>
      <c r="O233" s="29">
        <f t="shared" ca="1" si="80"/>
        <v>513.24099999999999</v>
      </c>
    </row>
    <row r="234" spans="1:15" x14ac:dyDescent="0.4">
      <c r="D234" s="50">
        <f t="shared" ref="D234:O234" ca="1" si="81">D232/SUM($D232:$O232)*(1-$B$233)+D233/SUM($D$233:$O$233)*$B$233</f>
        <v>9.1853678671122929E-2</v>
      </c>
      <c r="E234" s="50">
        <f t="shared" ca="1" si="81"/>
        <v>8.9568752766898851E-2</v>
      </c>
      <c r="F234" s="50">
        <f t="shared" ca="1" si="81"/>
        <v>8.7497923861118196E-2</v>
      </c>
      <c r="G234" s="50">
        <f t="shared" ca="1" si="81"/>
        <v>8.3807799243390158E-2</v>
      </c>
      <c r="H234" s="50">
        <f t="shared" ca="1" si="81"/>
        <v>7.9391226684728811E-2</v>
      </c>
      <c r="I234" s="50">
        <f t="shared" ca="1" si="81"/>
        <v>7.7093396303886216E-2</v>
      </c>
      <c r="J234" s="50">
        <f t="shared" ca="1" si="81"/>
        <v>7.5709715342064332E-2</v>
      </c>
      <c r="K234" s="50">
        <f t="shared" ca="1" si="81"/>
        <v>7.5680047394623209E-2</v>
      </c>
      <c r="L234" s="50">
        <f t="shared" ca="1" si="81"/>
        <v>7.8224544684991848E-2</v>
      </c>
      <c r="M234" s="50">
        <f t="shared" ca="1" si="81"/>
        <v>8.279949036578943E-2</v>
      </c>
      <c r="N234" s="50">
        <f t="shared" ca="1" si="81"/>
        <v>8.7528672326936452E-2</v>
      </c>
      <c r="O234" s="50">
        <f t="shared" ca="1" si="81"/>
        <v>9.084475235444954E-2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8.3299521346063621</v>
      </c>
      <c r="E236" s="29">
        <f t="shared" ca="1" si="82"/>
        <v>9.846719526457532</v>
      </c>
      <c r="F236" s="29">
        <f t="shared" ca="1" si="82"/>
        <v>11.609810421187291</v>
      </c>
      <c r="G236" s="29">
        <f t="shared" ca="1" si="82"/>
        <v>13.542136862390496</v>
      </c>
      <c r="H236" s="29">
        <f t="shared" ca="1" si="82"/>
        <v>15.239370042925978</v>
      </c>
      <c r="I236" s="29">
        <f t="shared" ca="1" si="82"/>
        <v>16.136527415313239</v>
      </c>
      <c r="J236" s="29">
        <f t="shared" ca="1" si="82"/>
        <v>15.725828929322772</v>
      </c>
      <c r="K236" s="29">
        <f t="shared" ca="1" si="82"/>
        <v>14.242036849158112</v>
      </c>
      <c r="L236" s="29">
        <f t="shared" ca="1" si="82"/>
        <v>12.357716778709801</v>
      </c>
      <c r="M236" s="29">
        <f t="shared" ca="1" si="82"/>
        <v>10.426636064955833</v>
      </c>
      <c r="N236" s="29">
        <f t="shared" ca="1" si="82"/>
        <v>8.7369050159774329</v>
      </c>
      <c r="O236" s="29">
        <f t="shared" ca="1" si="82"/>
        <v>7.8715341296503718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6.8890259003342197E-2</v>
      </c>
      <c r="E240" s="33">
        <f t="shared" ca="1" si="83"/>
        <v>6.7176564575174139E-2</v>
      </c>
      <c r="F240" s="32">
        <f t="shared" ca="1" si="83"/>
        <v>6.5623442895838643E-2</v>
      </c>
      <c r="G240" s="32">
        <f t="shared" ca="1" si="83"/>
        <v>6.2855849432542618E-2</v>
      </c>
      <c r="H240" s="32">
        <f t="shared" ca="1" si="83"/>
        <v>5.9543420013546608E-2</v>
      </c>
      <c r="I240" s="32">
        <f t="shared" ca="1" si="83"/>
        <v>5.7820047227914659E-2</v>
      </c>
      <c r="J240" s="32">
        <f t="shared" ca="1" si="83"/>
        <v>5.6782286506548249E-2</v>
      </c>
      <c r="K240" s="32">
        <f t="shared" ca="1" si="83"/>
        <v>5.6760035545967411E-2</v>
      </c>
      <c r="L240" s="32">
        <f t="shared" ca="1" si="83"/>
        <v>5.8668408513743886E-2</v>
      </c>
      <c r="M240" s="32">
        <f t="shared" ca="1" si="83"/>
        <v>6.2099617774342072E-2</v>
      </c>
      <c r="N240" s="32">
        <f t="shared" ca="1" si="83"/>
        <v>6.5646504245202339E-2</v>
      </c>
      <c r="O240" s="32">
        <f t="shared" ca="1" si="83"/>
        <v>6.8133564265837152E-2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2.2963419667780732E-2</v>
      </c>
      <c r="E241" s="32">
        <f t="shared" ca="1" si="84"/>
        <v>2.2392188191724713E-2</v>
      </c>
      <c r="F241" s="32">
        <f t="shared" ca="1" si="84"/>
        <v>2.1874480965279549E-2</v>
      </c>
      <c r="G241" s="32">
        <f t="shared" ca="1" si="84"/>
        <v>2.0951949810847539E-2</v>
      </c>
      <c r="H241" s="32">
        <f t="shared" ca="1" si="84"/>
        <v>1.9847806671182203E-2</v>
      </c>
      <c r="I241" s="32">
        <f t="shared" ca="1" si="84"/>
        <v>1.9273349075971554E-2</v>
      </c>
      <c r="J241" s="32">
        <f t="shared" ca="1" si="84"/>
        <v>1.8927428835516083E-2</v>
      </c>
      <c r="K241" s="32">
        <f t="shared" ca="1" si="84"/>
        <v>1.8920011848655802E-2</v>
      </c>
      <c r="L241" s="32">
        <f t="shared" ca="1" si="84"/>
        <v>1.9556136171247962E-2</v>
      </c>
      <c r="M241" s="32">
        <f t="shared" ca="1" si="84"/>
        <v>2.0699872591447357E-2</v>
      </c>
      <c r="N241" s="32">
        <f t="shared" ca="1" si="84"/>
        <v>2.1882168081734113E-2</v>
      </c>
      <c r="O241" s="32">
        <f t="shared" ca="1" si="84"/>
        <v>2.2711188088612385E-2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6.25753185947025E-2</v>
      </c>
      <c r="E246" s="33">
        <f t="shared" ca="1" si="85"/>
        <v>6.101871282244984E-2</v>
      </c>
      <c r="F246" s="33">
        <f t="shared" ca="1" si="85"/>
        <v>5.9607960630386765E-2</v>
      </c>
      <c r="G246" s="33">
        <f t="shared" ca="1" si="85"/>
        <v>5.7094063234559546E-2</v>
      </c>
      <c r="H246" s="33">
        <f t="shared" ca="1" si="85"/>
        <v>5.40852731789715E-2</v>
      </c>
      <c r="I246" s="33">
        <f t="shared" ca="1" si="85"/>
        <v>5.2519876232022478E-2</v>
      </c>
      <c r="J246" s="33">
        <f t="shared" ca="1" si="85"/>
        <v>5.1577243576781326E-2</v>
      </c>
      <c r="K246" s="33">
        <f t="shared" ca="1" si="85"/>
        <v>5.1557032287587068E-2</v>
      </c>
      <c r="L246" s="33">
        <f t="shared" ca="1" si="85"/>
        <v>5.3290471066650698E-2</v>
      </c>
      <c r="M246" s="33">
        <f t="shared" ca="1" si="85"/>
        <v>5.6407152811694047E-2</v>
      </c>
      <c r="N246" s="33">
        <f t="shared" ca="1" si="85"/>
        <v>5.9628908022725455E-2</v>
      </c>
      <c r="O246" s="33">
        <f t="shared" ca="1" si="85"/>
        <v>6.1887987541468743E-2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2.2963419667780732E-2</v>
      </c>
      <c r="E247" s="33">
        <f t="shared" ca="1" si="86"/>
        <v>2.2392188191724713E-2</v>
      </c>
      <c r="F247" s="33">
        <f t="shared" ca="1" si="86"/>
        <v>2.1874480965279549E-2</v>
      </c>
      <c r="G247" s="33">
        <f t="shared" ca="1" si="86"/>
        <v>2.0951949810847539E-2</v>
      </c>
      <c r="H247" s="33">
        <f t="shared" ca="1" si="86"/>
        <v>1.9847806671182203E-2</v>
      </c>
      <c r="I247" s="33">
        <f t="shared" ca="1" si="86"/>
        <v>1.9273349075971554E-2</v>
      </c>
      <c r="J247" s="33">
        <f t="shared" ca="1" si="86"/>
        <v>1.8927428835516083E-2</v>
      </c>
      <c r="K247" s="33">
        <f t="shared" ca="1" si="86"/>
        <v>1.8920011848655802E-2</v>
      </c>
      <c r="L247" s="33">
        <f t="shared" ca="1" si="86"/>
        <v>1.9556136171247962E-2</v>
      </c>
      <c r="M247" s="33">
        <f t="shared" ca="1" si="86"/>
        <v>2.0699872591447357E-2</v>
      </c>
      <c r="N247" s="33">
        <f t="shared" ca="1" si="86"/>
        <v>2.1882168081734113E-2</v>
      </c>
      <c r="O247" s="33">
        <f t="shared" ca="1" si="86"/>
        <v>2.2711188088612385E-2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6.3149404086397017E-3</v>
      </c>
      <c r="E248" s="33">
        <f t="shared" ca="1" si="87"/>
        <v>6.1578517527242967E-3</v>
      </c>
      <c r="F248" s="33">
        <f t="shared" ca="1" si="87"/>
        <v>6.0154822654518766E-3</v>
      </c>
      <c r="G248" s="33">
        <f t="shared" ca="1" si="87"/>
        <v>5.761786197983074E-3</v>
      </c>
      <c r="H248" s="33">
        <f t="shared" ca="1" si="87"/>
        <v>5.4581468345751066E-3</v>
      </c>
      <c r="I248" s="33">
        <f t="shared" ca="1" si="87"/>
        <v>5.3001709958921776E-3</v>
      </c>
      <c r="J248" s="33">
        <f t="shared" ca="1" si="87"/>
        <v>5.2050429297669232E-3</v>
      </c>
      <c r="K248" s="33">
        <f t="shared" ca="1" si="87"/>
        <v>5.2030032583803461E-3</v>
      </c>
      <c r="L248" s="33">
        <f t="shared" ca="1" si="87"/>
        <v>5.3779374470931899E-3</v>
      </c>
      <c r="M248" s="33">
        <f t="shared" ca="1" si="87"/>
        <v>5.6924649626480242E-3</v>
      </c>
      <c r="N248" s="33">
        <f t="shared" ca="1" si="87"/>
        <v>6.0175962224768816E-3</v>
      </c>
      <c r="O248" s="33">
        <f t="shared" ca="1" si="87"/>
        <v>6.2455767243684065E-3</v>
      </c>
    </row>
    <row r="249" spans="1:15" x14ac:dyDescent="0.4">
      <c r="D249" s="32">
        <f t="shared" ref="D249:O249" ca="1" si="88">SUM(D246:D248)</f>
        <v>9.1853678671122929E-2</v>
      </c>
      <c r="E249" s="32">
        <f t="shared" ca="1" si="88"/>
        <v>8.9568752766898851E-2</v>
      </c>
      <c r="F249" s="32">
        <f t="shared" ca="1" si="88"/>
        <v>8.7497923861118182E-2</v>
      </c>
      <c r="G249" s="32">
        <f t="shared" ca="1" si="88"/>
        <v>8.3807799243390171E-2</v>
      </c>
      <c r="H249" s="32">
        <f t="shared" ca="1" si="88"/>
        <v>7.9391226684728811E-2</v>
      </c>
      <c r="I249" s="32">
        <f t="shared" ca="1" si="88"/>
        <v>7.7093396303886216E-2</v>
      </c>
      <c r="J249" s="32">
        <f t="shared" ca="1" si="88"/>
        <v>7.5709715342064332E-2</v>
      </c>
      <c r="K249" s="32">
        <f t="shared" ca="1" si="88"/>
        <v>7.5680047394623209E-2</v>
      </c>
      <c r="L249" s="32">
        <f t="shared" ca="1" si="88"/>
        <v>7.8224544684991848E-2</v>
      </c>
      <c r="M249" s="32">
        <f t="shared" ca="1" si="88"/>
        <v>8.279949036578943E-2</v>
      </c>
      <c r="N249" s="32">
        <f t="shared" ca="1" si="88"/>
        <v>8.7528672326936452E-2</v>
      </c>
      <c r="O249" s="32">
        <f t="shared" ca="1" si="88"/>
        <v>9.0844752354449526E-2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0.24510045328517718</v>
      </c>
      <c r="E252" s="32">
        <f ca="1">N247/2+O247+D247+E247+F247/2</f>
        <v>8.9945120471624659E-2</v>
      </c>
      <c r="F252" s="32">
        <f ca="1">N248/2+O248+D248+E248+F248/2</f>
        <v>2.4734908129696784E-2</v>
      </c>
      <c r="G252" s="32">
        <f ca="1">F246/2+G246+H246</f>
        <v>0.14098331672872444</v>
      </c>
      <c r="H252" s="32">
        <f ca="1">F247/2+G247+H247</f>
        <v>5.1736996964669518E-2</v>
      </c>
      <c r="I252" s="32">
        <f ca="1">F248/2+G248+H248</f>
        <v>1.4227674165284119E-2</v>
      </c>
      <c r="J252" s="32">
        <f ca="1">I246+J246+K246</f>
        <v>0.15565415209639089</v>
      </c>
      <c r="K252" s="32">
        <f ca="1">I247+J247+K247</f>
        <v>5.7120789760143439E-2</v>
      </c>
      <c r="L252" s="32">
        <f ca="1">I248+J248+K248</f>
        <v>1.5708217184039447E-2</v>
      </c>
      <c r="M252" s="32">
        <f ca="1">L246+M246+N246/2</f>
        <v>0.13951207788970749</v>
      </c>
      <c r="N252" s="32">
        <f ca="1">L247+M247+N247/2</f>
        <v>5.1197092803562376E-2</v>
      </c>
      <c r="O252" s="32">
        <f ca="1">L248+M248+N248/2</f>
        <v>1.4079200520979654E-2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8.3299521346063621</v>
      </c>
      <c r="E261" s="29">
        <f t="shared" ca="1" si="91"/>
        <v>9.846719526457532</v>
      </c>
      <c r="F261" s="29">
        <f t="shared" ca="1" si="91"/>
        <v>11.609810421187291</v>
      </c>
      <c r="G261" s="29">
        <f t="shared" ca="1" si="91"/>
        <v>13.542136862390496</v>
      </c>
      <c r="H261" s="29">
        <f t="shared" ca="1" si="91"/>
        <v>15.239370042925978</v>
      </c>
      <c r="I261" s="29">
        <f t="shared" ca="1" si="91"/>
        <v>16.136527415313239</v>
      </c>
      <c r="J261" s="29">
        <f t="shared" ca="1" si="91"/>
        <v>15.725828929322772</v>
      </c>
      <c r="K261" s="29">
        <f t="shared" ca="1" si="91"/>
        <v>14.242036849158112</v>
      </c>
      <c r="L261" s="29">
        <f t="shared" ca="1" si="91"/>
        <v>12.357716778709801</v>
      </c>
      <c r="M261" s="29">
        <f t="shared" ca="1" si="91"/>
        <v>10.426636064955833</v>
      </c>
      <c r="N261" s="29">
        <f t="shared" ca="1" si="91"/>
        <v>8.7369050159774329</v>
      </c>
      <c r="O261" s="29">
        <f t="shared" ca="1" si="91"/>
        <v>7.8715341296503718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15.670047865393638</v>
      </c>
      <c r="E283" s="29">
        <f t="shared" ca="1" si="98"/>
        <v>14.153280473542468</v>
      </c>
      <c r="F283" s="29">
        <f t="shared" ca="1" si="98"/>
        <v>12.390189578812709</v>
      </c>
      <c r="G283" s="29">
        <f t="shared" ca="1" si="98"/>
        <v>10.457863137609504</v>
      </c>
      <c r="H283" s="29">
        <f t="shared" ca="1" si="98"/>
        <v>8.7606299570740216</v>
      </c>
      <c r="I283" s="29">
        <f t="shared" ca="1" si="98"/>
        <v>7.863472584686761</v>
      </c>
      <c r="J283" s="29">
        <f t="shared" ca="1" si="98"/>
        <v>8.2741710706772285</v>
      </c>
      <c r="K283" s="29">
        <f t="shared" ca="1" si="98"/>
        <v>9.7579631508418885</v>
      </c>
      <c r="L283" s="29">
        <f t="shared" ca="1" si="98"/>
        <v>11.642283221290199</v>
      </c>
      <c r="M283" s="29">
        <f t="shared" ca="1" si="98"/>
        <v>13.573363935044167</v>
      </c>
      <c r="N283" s="29">
        <f t="shared" ca="1" si="98"/>
        <v>15.263094984022567</v>
      </c>
      <c r="O283" s="29">
        <f t="shared" ca="1" si="98"/>
        <v>16.128465870349629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0.10886905080201166</v>
      </c>
      <c r="E284" s="29">
        <f t="shared" ca="1" si="99"/>
        <v>9.8331174488120024E-2</v>
      </c>
      <c r="F284" s="29">
        <f t="shared" ca="1" si="99"/>
        <v>8.6081943736834352E-2</v>
      </c>
      <c r="G284" s="29">
        <f t="shared" ca="1" si="99"/>
        <v>7.2656933979333038E-2</v>
      </c>
      <c r="H284" s="29">
        <f t="shared" ca="1" si="99"/>
        <v>6.0865255552961135E-2</v>
      </c>
      <c r="I284" s="29">
        <f t="shared" ca="1" si="99"/>
        <v>5.4632174940135933E-2</v>
      </c>
      <c r="J284" s="29">
        <f t="shared" ca="1" si="99"/>
        <v>5.7485539187628124E-2</v>
      </c>
      <c r="K284" s="29">
        <f t="shared" ca="1" si="99"/>
        <v>6.7794316591672829E-2</v>
      </c>
      <c r="L284" s="29">
        <f t="shared" ca="1" si="99"/>
        <v>8.088579782000628E-2</v>
      </c>
      <c r="M284" s="29">
        <f t="shared" ca="1" si="99"/>
        <v>9.4302152775293732E-2</v>
      </c>
      <c r="N284" s="29">
        <f t="shared" ca="1" si="99"/>
        <v>0.10604170947564238</v>
      </c>
      <c r="O284" s="29">
        <f t="shared" ca="1" si="99"/>
        <v>0.11205395065036046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8.3299521346063621</v>
      </c>
      <c r="E286" s="29">
        <f t="shared" ca="1" si="100"/>
        <v>9.846719526457532</v>
      </c>
      <c r="F286" s="29">
        <f t="shared" ca="1" si="100"/>
        <v>11.609810421187291</v>
      </c>
      <c r="G286" s="29">
        <f t="shared" ca="1" si="100"/>
        <v>13.542136862390496</v>
      </c>
      <c r="H286" s="29">
        <f t="shared" ca="1" si="100"/>
        <v>15.239370042925978</v>
      </c>
      <c r="I286" s="29">
        <f t="shared" ca="1" si="100"/>
        <v>16.136527415313239</v>
      </c>
      <c r="J286" s="29">
        <f t="shared" ca="1" si="100"/>
        <v>15.725828929322772</v>
      </c>
      <c r="K286" s="29">
        <f t="shared" ca="1" si="100"/>
        <v>14.242036849158112</v>
      </c>
      <c r="L286" s="29">
        <f t="shared" ca="1" si="100"/>
        <v>12.357716778709801</v>
      </c>
      <c r="M286" s="29">
        <f t="shared" ca="1" si="100"/>
        <v>10.426636064955833</v>
      </c>
      <c r="N286" s="29">
        <f t="shared" ca="1" si="100"/>
        <v>8.7369050159774329</v>
      </c>
      <c r="O286" s="29">
        <f t="shared" ca="1" si="100"/>
        <v>7.8715341296503718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5.443452540100583E-2</v>
      </c>
      <c r="E290" s="33">
        <f t="shared" ca="1" si="101"/>
        <v>4.9165587244060012E-2</v>
      </c>
      <c r="F290" s="32">
        <f t="shared" ca="1" si="101"/>
        <v>4.3040971868417176E-2</v>
      </c>
      <c r="G290" s="32">
        <f t="shared" ca="1" si="101"/>
        <v>3.6328466989666519E-2</v>
      </c>
      <c r="H290" s="32">
        <f t="shared" ca="1" si="101"/>
        <v>3.0432627776480568E-2</v>
      </c>
      <c r="I290" s="32">
        <f t="shared" ca="1" si="101"/>
        <v>2.7316087470067967E-2</v>
      </c>
      <c r="J290" s="32">
        <f t="shared" ca="1" si="101"/>
        <v>2.8742769593814062E-2</v>
      </c>
      <c r="K290" s="32">
        <f t="shared" ca="1" si="101"/>
        <v>3.3897158295836415E-2</v>
      </c>
      <c r="L290" s="32">
        <f t="shared" ca="1" si="101"/>
        <v>4.044289891000314E-2</v>
      </c>
      <c r="M290" s="32">
        <f t="shared" ca="1" si="101"/>
        <v>4.7151076387646866E-2</v>
      </c>
      <c r="N290" s="32">
        <f t="shared" ca="1" si="101"/>
        <v>5.3020854737821192E-2</v>
      </c>
      <c r="O290" s="32">
        <f t="shared" ca="1" si="101"/>
        <v>5.602697532518023E-2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5.443452540100583E-2</v>
      </c>
      <c r="E291" s="32">
        <f t="shared" ca="1" si="102"/>
        <v>4.9165587244060012E-2</v>
      </c>
      <c r="F291" s="32">
        <f t="shared" ca="1" si="102"/>
        <v>4.3040971868417176E-2</v>
      </c>
      <c r="G291" s="32">
        <f t="shared" ca="1" si="102"/>
        <v>3.6328466989666519E-2</v>
      </c>
      <c r="H291" s="32">
        <f t="shared" ca="1" si="102"/>
        <v>3.0432627776480568E-2</v>
      </c>
      <c r="I291" s="32">
        <f t="shared" ca="1" si="102"/>
        <v>2.7316087470067967E-2</v>
      </c>
      <c r="J291" s="32">
        <f t="shared" ca="1" si="102"/>
        <v>2.8742769593814062E-2</v>
      </c>
      <c r="K291" s="32">
        <f t="shared" ca="1" si="102"/>
        <v>3.3897158295836415E-2</v>
      </c>
      <c r="L291" s="32">
        <f t="shared" ca="1" si="102"/>
        <v>4.044289891000314E-2</v>
      </c>
      <c r="M291" s="32">
        <f t="shared" ca="1" si="102"/>
        <v>4.7151076387646866E-2</v>
      </c>
      <c r="N291" s="32">
        <f t="shared" ca="1" si="102"/>
        <v>5.3020854737821192E-2</v>
      </c>
      <c r="O291" s="32">
        <f t="shared" ca="1" si="102"/>
        <v>5.602697532518023E-2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4.921788338340944E-2</v>
      </c>
      <c r="E296" s="33">
        <f t="shared" ca="1" si="103"/>
        <v>4.4453885133170931E-2</v>
      </c>
      <c r="F296" s="33">
        <f t="shared" ca="1" si="103"/>
        <v>3.8916212064360529E-2</v>
      </c>
      <c r="G296" s="33">
        <f t="shared" ca="1" si="103"/>
        <v>3.2846988903156814E-2</v>
      </c>
      <c r="H296" s="33">
        <f t="shared" ca="1" si="103"/>
        <v>2.7516167614567846E-2</v>
      </c>
      <c r="I296" s="33">
        <f t="shared" ca="1" si="103"/>
        <v>2.4698295754186455E-2</v>
      </c>
      <c r="J296" s="33">
        <f t="shared" ca="1" si="103"/>
        <v>2.598825417440688E-2</v>
      </c>
      <c r="K296" s="33">
        <f t="shared" ca="1" si="103"/>
        <v>3.0648680625818759E-2</v>
      </c>
      <c r="L296" s="33">
        <f t="shared" ca="1" si="103"/>
        <v>3.6567121097794503E-2</v>
      </c>
      <c r="M296" s="33">
        <f t="shared" ca="1" si="103"/>
        <v>4.2632431567164043E-2</v>
      </c>
      <c r="N296" s="33">
        <f t="shared" ca="1" si="103"/>
        <v>4.793968949211333E-2</v>
      </c>
      <c r="O296" s="33">
        <f t="shared" ca="1" si="103"/>
        <v>5.065772352318379E-2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5.443452540100583E-2</v>
      </c>
      <c r="E297" s="33">
        <f t="shared" ca="1" si="104"/>
        <v>4.9165587244060012E-2</v>
      </c>
      <c r="F297" s="33">
        <f t="shared" ca="1" si="104"/>
        <v>4.3040971868417176E-2</v>
      </c>
      <c r="G297" s="33">
        <f t="shared" ca="1" si="104"/>
        <v>3.6328466989666519E-2</v>
      </c>
      <c r="H297" s="33">
        <f t="shared" ca="1" si="104"/>
        <v>3.0432627776480568E-2</v>
      </c>
      <c r="I297" s="33">
        <f t="shared" ca="1" si="104"/>
        <v>2.7316087470067967E-2</v>
      </c>
      <c r="J297" s="33">
        <f t="shared" ca="1" si="104"/>
        <v>2.8742769593814062E-2</v>
      </c>
      <c r="K297" s="33">
        <f t="shared" ca="1" si="104"/>
        <v>3.3897158295836415E-2</v>
      </c>
      <c r="L297" s="33">
        <f t="shared" ca="1" si="104"/>
        <v>4.044289891000314E-2</v>
      </c>
      <c r="M297" s="33">
        <f t="shared" ca="1" si="104"/>
        <v>4.7151076387646866E-2</v>
      </c>
      <c r="N297" s="33">
        <f t="shared" ca="1" si="104"/>
        <v>5.3020854737821192E-2</v>
      </c>
      <c r="O297" s="33">
        <f t="shared" ca="1" si="104"/>
        <v>5.602697532518023E-2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5.216642017596391E-3</v>
      </c>
      <c r="E298" s="33">
        <f t="shared" ca="1" si="105"/>
        <v>4.7117021108890834E-3</v>
      </c>
      <c r="F298" s="33">
        <f t="shared" ca="1" si="105"/>
        <v>4.1247598040566455E-3</v>
      </c>
      <c r="G298" s="33">
        <f t="shared" ca="1" si="105"/>
        <v>3.4814780865097079E-3</v>
      </c>
      <c r="H298" s="33">
        <f t="shared" ca="1" si="105"/>
        <v>2.9164601619127207E-3</v>
      </c>
      <c r="I298" s="33">
        <f t="shared" ca="1" si="105"/>
        <v>2.6177917158815129E-3</v>
      </c>
      <c r="J298" s="33">
        <f t="shared" ca="1" si="105"/>
        <v>2.7545154194071803E-3</v>
      </c>
      <c r="K298" s="33">
        <f t="shared" ca="1" si="105"/>
        <v>3.248477670017656E-3</v>
      </c>
      <c r="L298" s="33">
        <f t="shared" ca="1" si="105"/>
        <v>3.8757778122086341E-3</v>
      </c>
      <c r="M298" s="33">
        <f t="shared" ca="1" si="105"/>
        <v>4.5186448204828245E-3</v>
      </c>
      <c r="N298" s="33">
        <f t="shared" ca="1" si="105"/>
        <v>5.0811652457078641E-3</v>
      </c>
      <c r="O298" s="33">
        <f t="shared" ca="1" si="105"/>
        <v>5.3692518019964382E-3</v>
      </c>
    </row>
    <row r="299" spans="1:15" x14ac:dyDescent="0.4">
      <c r="D299" s="32">
        <f t="shared" ref="D299:O299" ca="1" si="106">SUM(D296:D298)</f>
        <v>0.10886905080201166</v>
      </c>
      <c r="E299" s="32">
        <f t="shared" ca="1" si="106"/>
        <v>9.8331174488120038E-2</v>
      </c>
      <c r="F299" s="32">
        <f t="shared" ca="1" si="106"/>
        <v>8.6081943736834352E-2</v>
      </c>
      <c r="G299" s="32">
        <f t="shared" ca="1" si="106"/>
        <v>7.2656933979333052E-2</v>
      </c>
      <c r="H299" s="32">
        <f t="shared" ca="1" si="106"/>
        <v>6.0865255552961135E-2</v>
      </c>
      <c r="I299" s="32">
        <f t="shared" ca="1" si="106"/>
        <v>5.4632174940135933E-2</v>
      </c>
      <c r="J299" s="32">
        <f t="shared" ca="1" si="106"/>
        <v>5.7485539187628124E-2</v>
      </c>
      <c r="K299" s="32">
        <f t="shared" ca="1" si="106"/>
        <v>6.7794316591672829E-2</v>
      </c>
      <c r="L299" s="32">
        <f t="shared" ca="1" si="106"/>
        <v>8.0885797820006267E-2</v>
      </c>
      <c r="M299" s="32">
        <f t="shared" ca="1" si="106"/>
        <v>9.4302152775293732E-2</v>
      </c>
      <c r="N299" s="32">
        <f t="shared" ca="1" si="106"/>
        <v>0.1060417094756424</v>
      </c>
      <c r="O299" s="32">
        <f t="shared" ca="1" si="106"/>
        <v>0.11205395065036045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0.18775744281800108</v>
      </c>
      <c r="E302" s="32">
        <f ca="1">N297/2+O297+D297+E297+F297/2</f>
        <v>0.20765800127336523</v>
      </c>
      <c r="F302" s="32">
        <f ca="1">N298/2+O298+D298+E298+F298/2</f>
        <v>1.9900558455364169E-2</v>
      </c>
      <c r="G302" s="32">
        <f ca="1">F296/2+G296+H296</f>
        <v>7.9821262549904931E-2</v>
      </c>
      <c r="H302" s="32">
        <f ca="1">F297/2+G297+H297</f>
        <v>8.8281580700355675E-2</v>
      </c>
      <c r="I302" s="32">
        <f ca="1">F298/2+G298+H298</f>
        <v>8.4603181504507505E-3</v>
      </c>
      <c r="J302" s="32">
        <f ca="1">I296+J296+K296</f>
        <v>8.1335230554412094E-2</v>
      </c>
      <c r="K302" s="32">
        <f ca="1">I297+J297+K297</f>
        <v>8.995601535971845E-2</v>
      </c>
      <c r="L302" s="32">
        <f ca="1">I298+J298+K298</f>
        <v>8.6207848053063488E-3</v>
      </c>
      <c r="M302" s="32">
        <f ca="1">L296+M296+N296/2</f>
        <v>0.1031693974110152</v>
      </c>
      <c r="N302" s="32">
        <f ca="1">L297+M297+N297/2</f>
        <v>0.11410440266656061</v>
      </c>
      <c r="O302" s="32">
        <f ca="1">L298+M298+N298/2</f>
        <v>1.0935005255545392E-2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3.8333333333333335</v>
      </c>
      <c r="H309" s="29">
        <f t="shared" ca="1" si="108"/>
        <v>10.833333333333334</v>
      </c>
      <c r="I309" s="29">
        <f t="shared" ca="1" si="108"/>
        <v>22.5</v>
      </c>
      <c r="J309" s="29">
        <f t="shared" ca="1" si="108"/>
        <v>50.5</v>
      </c>
      <c r="K309" s="29">
        <f t="shared" ca="1" si="108"/>
        <v>11</v>
      </c>
      <c r="L309" s="29">
        <f t="shared" ca="1" si="108"/>
        <v>6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7.8662420382165602E-2</v>
      </c>
      <c r="H310" s="50">
        <f t="shared" ca="1" si="109"/>
        <v>8.5350318471337575E-2</v>
      </c>
      <c r="I310" s="50">
        <f t="shared" ca="1" si="109"/>
        <v>9.6496815286624196E-2</v>
      </c>
      <c r="J310" s="50">
        <f t="shared" ca="1" si="109"/>
        <v>0.1232484076433121</v>
      </c>
      <c r="K310" s="50">
        <f t="shared" ca="1" si="109"/>
        <v>8.5509554140127383E-2</v>
      </c>
      <c r="L310" s="50">
        <f t="shared" ca="1" si="109"/>
        <v>8.0732484076433117E-2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8.3299521346063621</v>
      </c>
      <c r="E312" s="29">
        <f t="shared" ca="1" si="110"/>
        <v>9.846719526457532</v>
      </c>
      <c r="F312" s="29">
        <f t="shared" ca="1" si="110"/>
        <v>11.609810421187291</v>
      </c>
      <c r="G312" s="29">
        <f t="shared" ca="1" si="110"/>
        <v>13.542136862390496</v>
      </c>
      <c r="H312" s="29">
        <f t="shared" ca="1" si="110"/>
        <v>15.239370042925978</v>
      </c>
      <c r="I312" s="29">
        <f t="shared" ca="1" si="110"/>
        <v>16.136527415313239</v>
      </c>
      <c r="J312" s="29">
        <f t="shared" ca="1" si="110"/>
        <v>15.725828929322772</v>
      </c>
      <c r="K312" s="29">
        <f t="shared" ca="1" si="110"/>
        <v>14.242036849158112</v>
      </c>
      <c r="L312" s="29">
        <f t="shared" ca="1" si="110"/>
        <v>12.357716778709801</v>
      </c>
      <c r="M312" s="29">
        <f t="shared" ca="1" si="110"/>
        <v>10.426636064955833</v>
      </c>
      <c r="N312" s="29">
        <f t="shared" ca="1" si="110"/>
        <v>8.7369050159774329</v>
      </c>
      <c r="O312" s="29">
        <f t="shared" ca="1" si="110"/>
        <v>7.8715341296503718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4.7197452229299358E-2</v>
      </c>
      <c r="H316" s="32">
        <f t="shared" ca="1" si="111"/>
        <v>5.1210191082802545E-2</v>
      </c>
      <c r="I316" s="32">
        <f t="shared" ca="1" si="111"/>
        <v>5.7898089171974518E-2</v>
      </c>
      <c r="J316" s="32">
        <f t="shared" ca="1" si="111"/>
        <v>7.3949044585987264E-2</v>
      </c>
      <c r="K316" s="32">
        <f t="shared" ca="1" si="111"/>
        <v>5.1305732484076431E-2</v>
      </c>
      <c r="L316" s="32">
        <f t="shared" ca="1" si="111"/>
        <v>4.8439490445859872E-2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3.1464968152866243E-2</v>
      </c>
      <c r="H317" s="32">
        <f t="shared" ca="1" si="112"/>
        <v>3.414012738853503E-2</v>
      </c>
      <c r="I317" s="32">
        <f t="shared" ca="1" si="112"/>
        <v>3.8598726114649679E-2</v>
      </c>
      <c r="J317" s="32">
        <f t="shared" ca="1" si="112"/>
        <v>4.9299363057324845E-2</v>
      </c>
      <c r="K317" s="32">
        <f t="shared" ca="1" si="112"/>
        <v>3.4203821656050952E-2</v>
      </c>
      <c r="L317" s="32">
        <f t="shared" ca="1" si="112"/>
        <v>3.2292993630573245E-2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4.2871019108280249E-2</v>
      </c>
      <c r="H322" s="33">
        <f t="shared" ca="1" si="113"/>
        <v>4.6515923566878975E-2</v>
      </c>
      <c r="I322" s="33">
        <f t="shared" ca="1" si="113"/>
        <v>5.2590764331210189E-2</v>
      </c>
      <c r="J322" s="33">
        <f t="shared" ca="1" si="113"/>
        <v>6.71703821656051E-2</v>
      </c>
      <c r="K322" s="33">
        <f t="shared" ca="1" si="113"/>
        <v>4.6602707006369426E-2</v>
      </c>
      <c r="L322" s="33">
        <f t="shared" ca="1" si="113"/>
        <v>4.3999203821656049E-2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3.1464968152866243E-2</v>
      </c>
      <c r="H323" s="33">
        <f t="shared" ca="1" si="114"/>
        <v>3.414012738853503E-2</v>
      </c>
      <c r="I323" s="33">
        <f t="shared" ca="1" si="114"/>
        <v>3.8598726114649679E-2</v>
      </c>
      <c r="J323" s="33">
        <f t="shared" ca="1" si="114"/>
        <v>4.9299363057324845E-2</v>
      </c>
      <c r="K323" s="33">
        <f t="shared" ca="1" si="114"/>
        <v>3.4203821656050952E-2</v>
      </c>
      <c r="L323" s="33">
        <f t="shared" ca="1" si="114"/>
        <v>3.2292993630573245E-2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4.3264331210191081E-3</v>
      </c>
      <c r="H324" s="33">
        <f t="shared" ca="1" si="115"/>
        <v>4.6942675159235671E-3</v>
      </c>
      <c r="I324" s="33">
        <f t="shared" ca="1" si="115"/>
        <v>5.307324840764331E-3</v>
      </c>
      <c r="J324" s="33">
        <f t="shared" ca="1" si="115"/>
        <v>6.778662420382167E-3</v>
      </c>
      <c r="K324" s="33">
        <f t="shared" ca="1" si="115"/>
        <v>4.7030254777070063E-3</v>
      </c>
      <c r="L324" s="33">
        <f t="shared" ca="1" si="115"/>
        <v>4.4402866242038213E-3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7.8662420382165588E-2</v>
      </c>
      <c r="H325" s="32">
        <f t="shared" ca="1" si="116"/>
        <v>8.5350318471337575E-2</v>
      </c>
      <c r="I325" s="32">
        <f t="shared" ca="1" si="116"/>
        <v>9.6496815286624196E-2</v>
      </c>
      <c r="J325" s="32">
        <f t="shared" ca="1" si="116"/>
        <v>0.1232484076433121</v>
      </c>
      <c r="K325" s="32">
        <f t="shared" ca="1" si="116"/>
        <v>8.5509554140127397E-2</v>
      </c>
      <c r="L325" s="32">
        <f t="shared" ca="1" si="116"/>
        <v>8.0732484076433103E-2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0.10982444267515923</v>
      </c>
      <c r="H328" s="32">
        <f ca="1">F323/2+G323+H323</f>
        <v>8.0605095541401273E-2</v>
      </c>
      <c r="I328" s="32">
        <f ca="1">F324/2+G324+H324</f>
        <v>1.1083200636942675E-2</v>
      </c>
      <c r="J328" s="32">
        <f ca="1">I322+J322+K322</f>
        <v>0.16636385350318472</v>
      </c>
      <c r="K328" s="32">
        <f ca="1">I323+J323+K323</f>
        <v>0.12210191082802549</v>
      </c>
      <c r="L328" s="32">
        <f ca="1">I324+J324+K324</f>
        <v>1.6789012738853505E-2</v>
      </c>
      <c r="M328" s="32">
        <f ca="1">L322+M322+N322/2</f>
        <v>0.10531170382165604</v>
      </c>
      <c r="N328" s="32">
        <f ca="1">L323+M323+N323/2</f>
        <v>7.7292993630573237E-2</v>
      </c>
      <c r="O328" s="32">
        <f ca="1">L324+M324+N324/2</f>
        <v>1.0627786624203822E-2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8.3299521346063621</v>
      </c>
      <c r="E337" s="29">
        <f t="shared" ca="1" si="119"/>
        <v>9.846719526457532</v>
      </c>
      <c r="F337" s="29">
        <f t="shared" ca="1" si="119"/>
        <v>11.609810421187291</v>
      </c>
      <c r="G337" s="29">
        <f t="shared" ca="1" si="119"/>
        <v>13.542136862390496</v>
      </c>
      <c r="H337" s="29">
        <f t="shared" ca="1" si="119"/>
        <v>15.239370042925978</v>
      </c>
      <c r="I337" s="29">
        <f t="shared" ca="1" si="119"/>
        <v>16.136527415313239</v>
      </c>
      <c r="J337" s="29">
        <f t="shared" ca="1" si="119"/>
        <v>15.725828929322772</v>
      </c>
      <c r="K337" s="29">
        <f t="shared" ca="1" si="119"/>
        <v>14.242036849158112</v>
      </c>
      <c r="L337" s="29">
        <f t="shared" ca="1" si="119"/>
        <v>12.357716778709801</v>
      </c>
      <c r="M337" s="29">
        <f t="shared" ca="1" si="119"/>
        <v>10.426636064955833</v>
      </c>
      <c r="N337" s="29">
        <f t="shared" ca="1" si="119"/>
        <v>8.7369050159774329</v>
      </c>
      <c r="O337" s="29">
        <f t="shared" ca="1" si="119"/>
        <v>7.8715341296503718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8.3299521346063621</v>
      </c>
      <c r="E362" s="29">
        <f t="shared" ca="1" si="128"/>
        <v>9.846719526457532</v>
      </c>
      <c r="F362" s="29">
        <f t="shared" ca="1" si="128"/>
        <v>11.609810421187291</v>
      </c>
      <c r="G362" s="29">
        <f t="shared" ca="1" si="128"/>
        <v>13.542136862390496</v>
      </c>
      <c r="H362" s="29">
        <f t="shared" ca="1" si="128"/>
        <v>15.239370042925978</v>
      </c>
      <c r="I362" s="29">
        <f t="shared" ca="1" si="128"/>
        <v>16.136527415313239</v>
      </c>
      <c r="J362" s="29">
        <f t="shared" ca="1" si="128"/>
        <v>15.725828929322772</v>
      </c>
      <c r="K362" s="29">
        <f t="shared" ca="1" si="128"/>
        <v>14.242036849158112</v>
      </c>
      <c r="L362" s="29">
        <f t="shared" ca="1" si="128"/>
        <v>12.357716778709801</v>
      </c>
      <c r="M362" s="29">
        <f t="shared" ca="1" si="128"/>
        <v>10.426636064955833</v>
      </c>
      <c r="N362" s="29">
        <f t="shared" ca="1" si="128"/>
        <v>8.7369050159774329</v>
      </c>
      <c r="O362" s="29">
        <f t="shared" ca="1" si="128"/>
        <v>7.8715341296503718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0.7</v>
      </c>
      <c r="E364" s="136">
        <f>IF(E370=0,Demands!$D16,E370)</f>
        <v>0.7</v>
      </c>
      <c r="F364" s="136">
        <f>IF(F370=0,Demands!$D16,F370)</f>
        <v>0.7</v>
      </c>
      <c r="G364" s="136">
        <f>IF(G370=0,Demands!$D16,G370)</f>
        <v>0.7</v>
      </c>
      <c r="H364" s="136">
        <f>IF(H370=0,Demands!$D16,H370)</f>
        <v>0.7</v>
      </c>
      <c r="I364" s="136">
        <f>IF(I370=0,Demands!$D16,I370)</f>
        <v>0.7</v>
      </c>
      <c r="J364" s="136">
        <f>IF(J370=0,Demands!$D16,J370)</f>
        <v>0.7</v>
      </c>
      <c r="K364" s="136">
        <f>IF(K370=0,Demands!$D16,K370)</f>
        <v>0.7</v>
      </c>
      <c r="L364" s="136">
        <f>IF(L370=0,Demands!$D16,L370)</f>
        <v>0.7</v>
      </c>
      <c r="M364" s="136">
        <f>IF(M370=0,Demands!$D16,M370)</f>
        <v>0.7</v>
      </c>
      <c r="N364" s="136">
        <f>IF(N370=0,Demands!$D16,N370)</f>
        <v>0.7</v>
      </c>
      <c r="O364" s="136">
        <f>IF(O370=0,Demands!$D16,O370)</f>
        <v>0.7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5.8333333333333327E-2</v>
      </c>
      <c r="E366" s="33">
        <f t="shared" si="129"/>
        <v>5.8333333333333327E-2</v>
      </c>
      <c r="F366" s="32">
        <f t="shared" si="129"/>
        <v>5.8333333333333327E-2</v>
      </c>
      <c r="G366" s="32">
        <f t="shared" si="129"/>
        <v>5.8333333333333327E-2</v>
      </c>
      <c r="H366" s="32">
        <f t="shared" si="129"/>
        <v>5.8333333333333327E-2</v>
      </c>
      <c r="I366" s="32">
        <f t="shared" si="129"/>
        <v>5.8333333333333327E-2</v>
      </c>
      <c r="J366" s="32">
        <f t="shared" si="129"/>
        <v>5.8333333333333327E-2</v>
      </c>
      <c r="K366" s="32">
        <f t="shared" si="129"/>
        <v>5.8333333333333327E-2</v>
      </c>
      <c r="L366" s="32">
        <f t="shared" si="129"/>
        <v>5.8333333333333327E-2</v>
      </c>
      <c r="M366" s="32">
        <f t="shared" si="129"/>
        <v>5.8333333333333327E-2</v>
      </c>
      <c r="N366" s="32">
        <f t="shared" si="129"/>
        <v>5.8333333333333327E-2</v>
      </c>
      <c r="O366" s="32">
        <f t="shared" si="129"/>
        <v>5.8333333333333327E-2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2.5000000000000001E-2</v>
      </c>
      <c r="E367" s="32">
        <f t="shared" si="130"/>
        <v>2.5000000000000001E-2</v>
      </c>
      <c r="F367" s="32">
        <f t="shared" si="130"/>
        <v>2.5000000000000001E-2</v>
      </c>
      <c r="G367" s="32">
        <f t="shared" si="130"/>
        <v>2.5000000000000001E-2</v>
      </c>
      <c r="H367" s="32">
        <f t="shared" si="130"/>
        <v>2.5000000000000001E-2</v>
      </c>
      <c r="I367" s="32">
        <f t="shared" si="130"/>
        <v>2.5000000000000001E-2</v>
      </c>
      <c r="J367" s="32">
        <f t="shared" si="130"/>
        <v>2.5000000000000001E-2</v>
      </c>
      <c r="K367" s="32">
        <f t="shared" si="130"/>
        <v>2.5000000000000001E-2</v>
      </c>
      <c r="L367" s="32">
        <f t="shared" si="130"/>
        <v>2.5000000000000001E-2</v>
      </c>
      <c r="M367" s="32">
        <f t="shared" si="130"/>
        <v>2.5000000000000001E-2</v>
      </c>
      <c r="N367" s="32">
        <f t="shared" si="130"/>
        <v>2.5000000000000001E-2</v>
      </c>
      <c r="O367" s="32">
        <f t="shared" si="130"/>
        <v>2.5000000000000001E-2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0.7</v>
      </c>
      <c r="E370" s="137">
        <v>0.7</v>
      </c>
      <c r="F370" s="137">
        <v>0.7</v>
      </c>
      <c r="G370" s="137">
        <v>0.7</v>
      </c>
      <c r="H370" s="137">
        <v>0.7</v>
      </c>
      <c r="I370" s="137">
        <v>0.7</v>
      </c>
      <c r="J370" s="137">
        <v>0.7</v>
      </c>
      <c r="K370" s="137">
        <v>0.7</v>
      </c>
      <c r="L370" s="137">
        <v>0.7</v>
      </c>
      <c r="M370" s="137">
        <v>0.7</v>
      </c>
      <c r="N370" s="137">
        <v>0.7</v>
      </c>
      <c r="O370" s="137">
        <v>0.7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5.2986111111111109E-2</v>
      </c>
      <c r="E372" s="33">
        <f t="shared" si="131"/>
        <v>5.2986111111111109E-2</v>
      </c>
      <c r="F372" s="33">
        <f t="shared" si="131"/>
        <v>5.2986111111111109E-2</v>
      </c>
      <c r="G372" s="33">
        <f t="shared" si="131"/>
        <v>5.2986111111111109E-2</v>
      </c>
      <c r="H372" s="33">
        <f t="shared" si="131"/>
        <v>5.2986111111111109E-2</v>
      </c>
      <c r="I372" s="33">
        <f t="shared" si="131"/>
        <v>5.2986111111111109E-2</v>
      </c>
      <c r="J372" s="33">
        <f t="shared" si="131"/>
        <v>5.2986111111111109E-2</v>
      </c>
      <c r="K372" s="33">
        <f t="shared" si="131"/>
        <v>5.2986111111111109E-2</v>
      </c>
      <c r="L372" s="33">
        <f t="shared" si="131"/>
        <v>5.2986111111111109E-2</v>
      </c>
      <c r="M372" s="33">
        <f t="shared" si="131"/>
        <v>5.2986111111111109E-2</v>
      </c>
      <c r="N372" s="33">
        <f t="shared" si="131"/>
        <v>5.2986111111111109E-2</v>
      </c>
      <c r="O372" s="33">
        <f t="shared" si="131"/>
        <v>5.2986111111111109E-2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2.5000000000000001E-2</v>
      </c>
      <c r="E373" s="33">
        <f t="shared" si="132"/>
        <v>2.5000000000000001E-2</v>
      </c>
      <c r="F373" s="33">
        <f t="shared" si="132"/>
        <v>2.5000000000000001E-2</v>
      </c>
      <c r="G373" s="33">
        <f t="shared" si="132"/>
        <v>2.5000000000000001E-2</v>
      </c>
      <c r="H373" s="33">
        <f t="shared" si="132"/>
        <v>2.5000000000000001E-2</v>
      </c>
      <c r="I373" s="33">
        <f t="shared" si="132"/>
        <v>2.5000000000000001E-2</v>
      </c>
      <c r="J373" s="33">
        <f t="shared" si="132"/>
        <v>2.5000000000000001E-2</v>
      </c>
      <c r="K373" s="33">
        <f t="shared" si="132"/>
        <v>2.5000000000000001E-2</v>
      </c>
      <c r="L373" s="33">
        <f t="shared" si="132"/>
        <v>2.5000000000000001E-2</v>
      </c>
      <c r="M373" s="33">
        <f t="shared" si="132"/>
        <v>2.5000000000000001E-2</v>
      </c>
      <c r="N373" s="33">
        <f t="shared" si="132"/>
        <v>2.5000000000000001E-2</v>
      </c>
      <c r="O373" s="33">
        <f t="shared" si="132"/>
        <v>2.5000000000000001E-2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5.347222222222222E-3</v>
      </c>
      <c r="E374" s="33">
        <f t="shared" si="133"/>
        <v>5.347222222222222E-3</v>
      </c>
      <c r="F374" s="33">
        <f t="shared" si="133"/>
        <v>5.347222222222222E-3</v>
      </c>
      <c r="G374" s="33">
        <f t="shared" si="133"/>
        <v>5.347222222222222E-3</v>
      </c>
      <c r="H374" s="33">
        <f t="shared" si="133"/>
        <v>5.347222222222222E-3</v>
      </c>
      <c r="I374" s="33">
        <f t="shared" si="133"/>
        <v>5.347222222222222E-3</v>
      </c>
      <c r="J374" s="33">
        <f t="shared" si="133"/>
        <v>5.347222222222222E-3</v>
      </c>
      <c r="K374" s="33">
        <f t="shared" si="133"/>
        <v>5.347222222222222E-3</v>
      </c>
      <c r="L374" s="33">
        <f t="shared" si="133"/>
        <v>5.347222222222222E-3</v>
      </c>
      <c r="M374" s="33">
        <f t="shared" si="133"/>
        <v>5.347222222222222E-3</v>
      </c>
      <c r="N374" s="33">
        <f t="shared" si="133"/>
        <v>5.347222222222222E-3</v>
      </c>
      <c r="O374" s="33">
        <f t="shared" si="133"/>
        <v>5.347222222222222E-3</v>
      </c>
    </row>
    <row r="375" spans="1:15" x14ac:dyDescent="0.4">
      <c r="D375" s="32">
        <f t="shared" ref="D375:O375" si="134">SUM(D372:D374)</f>
        <v>8.3333333333333343E-2</v>
      </c>
      <c r="E375" s="32">
        <f t="shared" si="134"/>
        <v>8.3333333333333343E-2</v>
      </c>
      <c r="F375" s="32">
        <f t="shared" si="134"/>
        <v>8.3333333333333343E-2</v>
      </c>
      <c r="G375" s="32">
        <f t="shared" si="134"/>
        <v>8.3333333333333343E-2</v>
      </c>
      <c r="H375" s="32">
        <f t="shared" si="134"/>
        <v>8.3333333333333343E-2</v>
      </c>
      <c r="I375" s="32">
        <f t="shared" si="134"/>
        <v>8.3333333333333343E-2</v>
      </c>
      <c r="J375" s="32">
        <f t="shared" si="134"/>
        <v>8.3333333333333343E-2</v>
      </c>
      <c r="K375" s="32">
        <f t="shared" si="134"/>
        <v>8.3333333333333343E-2</v>
      </c>
      <c r="L375" s="32">
        <f t="shared" si="134"/>
        <v>8.3333333333333343E-2</v>
      </c>
      <c r="M375" s="32">
        <f t="shared" si="134"/>
        <v>8.3333333333333343E-2</v>
      </c>
      <c r="N375" s="32">
        <f t="shared" si="134"/>
        <v>8.3333333333333343E-2</v>
      </c>
      <c r="O375" s="32">
        <f t="shared" si="134"/>
        <v>8.3333333333333343E-2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0.21194444444444446</v>
      </c>
      <c r="E378" s="32">
        <f>N373/2+O373+D373+E373+F373/2</f>
        <v>9.9999999999999992E-2</v>
      </c>
      <c r="F378" s="32">
        <f>N374/2+O374+D374+E374+F374/2</f>
        <v>2.1388888888888888E-2</v>
      </c>
      <c r="G378" s="32">
        <f>F372/2+G372+H372</f>
        <v>0.13246527777777778</v>
      </c>
      <c r="H378" s="32">
        <f>F373/2+G373+H373</f>
        <v>6.25E-2</v>
      </c>
      <c r="I378" s="32">
        <f>F374/2+G374+H374</f>
        <v>1.3368055555555555E-2</v>
      </c>
      <c r="J378" s="32">
        <f>I372+J372+K372</f>
        <v>0.15895833333333331</v>
      </c>
      <c r="K378" s="32">
        <f>I373+J373+K373</f>
        <v>7.5000000000000011E-2</v>
      </c>
      <c r="L378" s="32">
        <f>I374+J374+K374</f>
        <v>1.6041666666666666E-2</v>
      </c>
      <c r="M378" s="32">
        <f>L372+M372+N372/2</f>
        <v>0.13246527777777778</v>
      </c>
      <c r="N378" s="32">
        <f>L373+M373+N373/2</f>
        <v>6.25E-2</v>
      </c>
      <c r="O378" s="32">
        <f>L374+M374+N374/2</f>
        <v>1.3368055555555555E-2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15.670047865393638</v>
      </c>
      <c r="E384" s="29">
        <f t="shared" ca="1" si="135"/>
        <v>14.153280473542468</v>
      </c>
      <c r="F384" s="29">
        <f t="shared" ca="1" si="135"/>
        <v>12.390189578812709</v>
      </c>
      <c r="G384" s="29">
        <f t="shared" ca="1" si="135"/>
        <v>10.457863137609504</v>
      </c>
      <c r="H384" s="29">
        <f t="shared" ca="1" si="135"/>
        <v>8.7606299570740216</v>
      </c>
      <c r="I384" s="29">
        <f t="shared" ca="1" si="135"/>
        <v>7.863472584686761</v>
      </c>
      <c r="J384" s="29">
        <f t="shared" ca="1" si="135"/>
        <v>8.2741710706772285</v>
      </c>
      <c r="K384" s="29">
        <f t="shared" ca="1" si="135"/>
        <v>9.7579631508418885</v>
      </c>
      <c r="L384" s="29">
        <f t="shared" ca="1" si="135"/>
        <v>11.642283221290199</v>
      </c>
      <c r="M384" s="29">
        <f t="shared" ca="1" si="135"/>
        <v>13.573363935044167</v>
      </c>
      <c r="N384" s="29">
        <f t="shared" ca="1" si="135"/>
        <v>15.263094984022567</v>
      </c>
      <c r="O384" s="29">
        <f t="shared" ca="1" si="135"/>
        <v>16.128465870349629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0.10886905080201166</v>
      </c>
      <c r="E385" s="29">
        <f t="shared" ca="1" si="136"/>
        <v>9.8331174488120024E-2</v>
      </c>
      <c r="F385" s="29">
        <f t="shared" ca="1" si="136"/>
        <v>8.6081943736834352E-2</v>
      </c>
      <c r="G385" s="29">
        <f t="shared" ca="1" si="136"/>
        <v>7.2656933979333038E-2</v>
      </c>
      <c r="H385" s="29">
        <f t="shared" ca="1" si="136"/>
        <v>6.0865255552961135E-2</v>
      </c>
      <c r="I385" s="55">
        <f t="shared" ca="1" si="136"/>
        <v>5.4632174940135933E-2</v>
      </c>
      <c r="J385" s="55">
        <f t="shared" ca="1" si="136"/>
        <v>5.7485539187628124E-2</v>
      </c>
      <c r="K385" s="29">
        <f t="shared" ca="1" si="136"/>
        <v>6.7794316591672829E-2</v>
      </c>
      <c r="L385" s="29">
        <f t="shared" ca="1" si="136"/>
        <v>8.088579782000628E-2</v>
      </c>
      <c r="M385" s="29">
        <f t="shared" ca="1" si="136"/>
        <v>9.4302152775293732E-2</v>
      </c>
      <c r="N385" s="29">
        <f t="shared" ca="1" si="136"/>
        <v>0.10604170947564238</v>
      </c>
      <c r="O385" s="29">
        <f t="shared" ca="1" si="136"/>
        <v>0.11205395065036046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8.3299521346063621</v>
      </c>
      <c r="E387" s="29">
        <f t="shared" ca="1" si="137"/>
        <v>9.846719526457532</v>
      </c>
      <c r="F387" s="29">
        <f t="shared" ca="1" si="137"/>
        <v>11.609810421187291</v>
      </c>
      <c r="G387" s="29">
        <f t="shared" ca="1" si="137"/>
        <v>13.542136862390496</v>
      </c>
      <c r="H387" s="29">
        <f t="shared" ca="1" si="137"/>
        <v>15.239370042925978</v>
      </c>
      <c r="I387" s="29">
        <f t="shared" ca="1" si="137"/>
        <v>16.136527415313239</v>
      </c>
      <c r="J387" s="29">
        <f t="shared" ca="1" si="137"/>
        <v>15.725828929322772</v>
      </c>
      <c r="K387" s="29">
        <f t="shared" ca="1" si="137"/>
        <v>14.242036849158112</v>
      </c>
      <c r="L387" s="29">
        <f t="shared" ca="1" si="137"/>
        <v>12.357716778709801</v>
      </c>
      <c r="M387" s="29">
        <f t="shared" ca="1" si="137"/>
        <v>10.426636064955833</v>
      </c>
      <c r="N387" s="29">
        <f t="shared" ca="1" si="137"/>
        <v>8.7369050159774329</v>
      </c>
      <c r="O387" s="29">
        <f t="shared" ca="1" si="137"/>
        <v>7.8715341296503718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1.0886905080201167E-2</v>
      </c>
      <c r="E391" s="33">
        <f t="shared" ca="1" si="138"/>
        <v>9.8331174488120038E-3</v>
      </c>
      <c r="F391" s="32">
        <f t="shared" ca="1" si="138"/>
        <v>8.6081943736834362E-3</v>
      </c>
      <c r="G391" s="32">
        <f t="shared" ca="1" si="138"/>
        <v>7.2656933979333045E-3</v>
      </c>
      <c r="H391" s="32">
        <f t="shared" ca="1" si="138"/>
        <v>6.0865255552961135E-3</v>
      </c>
      <c r="I391" s="32">
        <f t="shared" ca="1" si="138"/>
        <v>5.4632174940135933E-3</v>
      </c>
      <c r="J391" s="32">
        <f t="shared" ca="1" si="138"/>
        <v>5.7485539187628124E-3</v>
      </c>
      <c r="K391" s="32">
        <f t="shared" ca="1" si="138"/>
        <v>6.7794316591672831E-3</v>
      </c>
      <c r="L391" s="32">
        <f t="shared" ca="1" si="138"/>
        <v>8.0885797820006277E-3</v>
      </c>
      <c r="M391" s="32">
        <f t="shared" ca="1" si="138"/>
        <v>9.4302152775293732E-3</v>
      </c>
      <c r="N391" s="32">
        <f t="shared" ca="1" si="138"/>
        <v>1.0604170947564238E-2</v>
      </c>
      <c r="O391" s="32">
        <f t="shared" ca="1" si="138"/>
        <v>1.1205395065036046E-2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9.7982145721810493E-2</v>
      </c>
      <c r="E392" s="32">
        <f t="shared" ca="1" si="139"/>
        <v>8.849805703930802E-2</v>
      </c>
      <c r="F392" s="32">
        <f t="shared" ca="1" si="139"/>
        <v>7.7473749363150921E-2</v>
      </c>
      <c r="G392" s="32">
        <f t="shared" ca="1" si="139"/>
        <v>6.5391240581399737E-2</v>
      </c>
      <c r="H392" s="32">
        <f t="shared" ca="1" si="139"/>
        <v>5.4778729997665025E-2</v>
      </c>
      <c r="I392" s="32">
        <f t="shared" ca="1" si="139"/>
        <v>4.916895744612234E-2</v>
      </c>
      <c r="J392" s="32">
        <f t="shared" ca="1" si="139"/>
        <v>5.1736985268865311E-2</v>
      </c>
      <c r="K392" s="32">
        <f t="shared" ca="1" si="139"/>
        <v>6.101488493250555E-2</v>
      </c>
      <c r="L392" s="32">
        <f t="shared" ca="1" si="139"/>
        <v>7.2797218038005651E-2</v>
      </c>
      <c r="M392" s="32">
        <f t="shared" ca="1" si="139"/>
        <v>8.4871937497764366E-2</v>
      </c>
      <c r="N392" s="32">
        <f t="shared" ca="1" si="139"/>
        <v>9.5437538528078153E-2</v>
      </c>
      <c r="O392" s="32">
        <f t="shared" ca="1" si="139"/>
        <v>0.10084855558532442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9.9796629901844035E-3</v>
      </c>
      <c r="E397" s="33">
        <f t="shared" ca="1" si="140"/>
        <v>9.0136909947443368E-3</v>
      </c>
      <c r="F397" s="33">
        <f t="shared" ca="1" si="140"/>
        <v>7.8908448425431491E-3</v>
      </c>
      <c r="G397" s="33">
        <f t="shared" ca="1" si="140"/>
        <v>6.6602189481055288E-3</v>
      </c>
      <c r="H397" s="33">
        <f t="shared" ca="1" si="140"/>
        <v>5.579315092354771E-3</v>
      </c>
      <c r="I397" s="33">
        <f t="shared" ca="1" si="140"/>
        <v>5.0079493695124608E-3</v>
      </c>
      <c r="J397" s="33">
        <f t="shared" ca="1" si="140"/>
        <v>5.2695077588659116E-3</v>
      </c>
      <c r="K397" s="33">
        <f t="shared" ca="1" si="140"/>
        <v>6.2144790209033426E-3</v>
      </c>
      <c r="L397" s="33">
        <f t="shared" ca="1" si="140"/>
        <v>7.4145314668339086E-3</v>
      </c>
      <c r="M397" s="33">
        <f t="shared" ca="1" si="140"/>
        <v>8.6443640044019249E-3</v>
      </c>
      <c r="N397" s="33">
        <f t="shared" ca="1" si="140"/>
        <v>9.720490035267218E-3</v>
      </c>
      <c r="O397" s="33">
        <f t="shared" ca="1" si="140"/>
        <v>1.0271612142949709E-2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9.7982145721810493E-2</v>
      </c>
      <c r="E398" s="33">
        <f t="shared" ca="1" si="141"/>
        <v>8.849805703930802E-2</v>
      </c>
      <c r="F398" s="33">
        <f t="shared" ca="1" si="141"/>
        <v>7.7473749363150921E-2</v>
      </c>
      <c r="G398" s="33">
        <f t="shared" ca="1" si="141"/>
        <v>6.5391240581399737E-2</v>
      </c>
      <c r="H398" s="33">
        <f t="shared" ca="1" si="141"/>
        <v>5.4778729997665025E-2</v>
      </c>
      <c r="I398" s="33">
        <f t="shared" ca="1" si="141"/>
        <v>4.916895744612234E-2</v>
      </c>
      <c r="J398" s="33">
        <f t="shared" ca="1" si="141"/>
        <v>5.1736985268865311E-2</v>
      </c>
      <c r="K398" s="33">
        <f t="shared" ca="1" si="141"/>
        <v>6.101488493250555E-2</v>
      </c>
      <c r="L398" s="33">
        <f t="shared" ca="1" si="141"/>
        <v>7.2797218038005651E-2</v>
      </c>
      <c r="M398" s="33">
        <f t="shared" ca="1" si="141"/>
        <v>8.4871937497764366E-2</v>
      </c>
      <c r="N398" s="33">
        <f t="shared" ca="1" si="141"/>
        <v>9.5437538528078153E-2</v>
      </c>
      <c r="O398" s="33">
        <f t="shared" ca="1" si="141"/>
        <v>0.10084855558532442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9.0724209001676395E-4</v>
      </c>
      <c r="E399" s="33">
        <f t="shared" ca="1" si="142"/>
        <v>8.1942645406766698E-4</v>
      </c>
      <c r="F399" s="33">
        <f t="shared" ca="1" si="142"/>
        <v>7.1734953114028631E-4</v>
      </c>
      <c r="G399" s="33">
        <f t="shared" ca="1" si="142"/>
        <v>6.0547444982777534E-4</v>
      </c>
      <c r="H399" s="33">
        <f t="shared" ca="1" si="142"/>
        <v>5.0721046294134283E-4</v>
      </c>
      <c r="I399" s="33">
        <f t="shared" ca="1" si="142"/>
        <v>4.5526812450113276E-4</v>
      </c>
      <c r="J399" s="33">
        <f t="shared" ca="1" si="142"/>
        <v>4.7904615989690101E-4</v>
      </c>
      <c r="K399" s="33">
        <f t="shared" ca="1" si="142"/>
        <v>5.6495263826394026E-4</v>
      </c>
      <c r="L399" s="33">
        <f t="shared" ca="1" si="142"/>
        <v>6.7404831516671901E-4</v>
      </c>
      <c r="M399" s="33">
        <f t="shared" ca="1" si="142"/>
        <v>7.858512731274478E-4</v>
      </c>
      <c r="N399" s="33">
        <f t="shared" ca="1" si="142"/>
        <v>8.8368091229701991E-4</v>
      </c>
      <c r="O399" s="33">
        <f t="shared" ca="1" si="142"/>
        <v>9.3378292208633716E-4</v>
      </c>
    </row>
    <row r="400" spans="1:15" x14ac:dyDescent="0.4">
      <c r="D400" s="32">
        <f t="shared" ref="D400:O400" ca="1" si="143">SUM(D397:D399)</f>
        <v>0.10886905080201166</v>
      </c>
      <c r="E400" s="32">
        <f t="shared" ca="1" si="143"/>
        <v>9.8331174488120024E-2</v>
      </c>
      <c r="F400" s="32">
        <f t="shared" ca="1" si="143"/>
        <v>8.6081943736834365E-2</v>
      </c>
      <c r="G400" s="32">
        <f t="shared" ca="1" si="143"/>
        <v>7.2656933979333052E-2</v>
      </c>
      <c r="H400" s="32">
        <f t="shared" ca="1" si="143"/>
        <v>6.0865255552961142E-2</v>
      </c>
      <c r="I400" s="32">
        <f t="shared" ca="1" si="143"/>
        <v>5.4632174940135933E-2</v>
      </c>
      <c r="J400" s="32">
        <f t="shared" ca="1" si="143"/>
        <v>5.7485539187628124E-2</v>
      </c>
      <c r="K400" s="32">
        <f t="shared" ca="1" si="143"/>
        <v>6.7794316591672829E-2</v>
      </c>
      <c r="L400" s="32">
        <f t="shared" ca="1" si="143"/>
        <v>8.088579782000628E-2</v>
      </c>
      <c r="M400" s="32">
        <f t="shared" ca="1" si="143"/>
        <v>9.4302152775293732E-2</v>
      </c>
      <c r="N400" s="32">
        <f t="shared" ca="1" si="143"/>
        <v>0.10604170947564238</v>
      </c>
      <c r="O400" s="32">
        <f t="shared" ca="1" si="143"/>
        <v>0.11205395065036046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3.807063356678364E-2</v>
      </c>
      <c r="E403" s="32">
        <f ca="1">N398/2+O398+D398+E398+F398/2</f>
        <v>0.37378440229205745</v>
      </c>
      <c r="F403" s="32">
        <f ca="1">N399/2+O399+D399+E399+F399/2</f>
        <v>3.4609666878894214E-3</v>
      </c>
      <c r="G403" s="32">
        <f ca="1">F397/2+G397+H397</f>
        <v>1.6184956461731875E-2</v>
      </c>
      <c r="H403" s="32">
        <f ca="1">F398/2+G398+H398</f>
        <v>0.15890684526064022</v>
      </c>
      <c r="I403" s="32">
        <f ca="1">F399/2+G399+H399</f>
        <v>1.4713596783392613E-3</v>
      </c>
      <c r="J403" s="32">
        <f ca="1">I397+J397+K397</f>
        <v>1.6491936149281714E-2</v>
      </c>
      <c r="K403" s="32">
        <f ca="1">I398+J398+K398</f>
        <v>0.16192082764749322</v>
      </c>
      <c r="L403" s="32">
        <f ca="1">I399+J399+K399</f>
        <v>1.4992669226619741E-3</v>
      </c>
      <c r="M403" s="32">
        <f ca="1">L397+M397+N397/2</f>
        <v>2.0919140488869441E-2</v>
      </c>
      <c r="N403" s="32">
        <f ca="1">L398+M398+N398/2</f>
        <v>0.20538792479980911</v>
      </c>
      <c r="O403" s="32">
        <f ca="1">L399+M399+N399/2</f>
        <v>1.9017400444426768E-3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123.10681473357839</v>
      </c>
      <c r="C409" s="63" t="s">
        <v>58</v>
      </c>
      <c r="D409" s="32">
        <f t="shared" ref="D409:O409" ca="1" si="144">D18</f>
        <v>0.10716130688388996</v>
      </c>
      <c r="E409" s="32">
        <f t="shared" ca="1" si="144"/>
        <v>9.2632986342865153E-2</v>
      </c>
      <c r="F409" s="32">
        <f t="shared" ca="1" si="144"/>
        <v>7.9465965883609851E-2</v>
      </c>
      <c r="G409" s="32">
        <f t="shared" ca="1" si="144"/>
        <v>5.6002923522555759E-2</v>
      </c>
      <c r="H409" s="32">
        <f t="shared" ca="1" si="144"/>
        <v>2.7920883003734066E-2</v>
      </c>
      <c r="I409" s="32">
        <f t="shared" ca="1" si="144"/>
        <v>1.3310511498876569E-2</v>
      </c>
      <c r="J409" s="32">
        <f t="shared" ca="1" si="144"/>
        <v>4.5126067166257203E-3</v>
      </c>
      <c r="K409" s="32">
        <f t="shared" ca="1" si="144"/>
        <v>4.3239680174792889E-3</v>
      </c>
      <c r="L409" s="32">
        <f t="shared" ca="1" si="144"/>
        <v>2.0502729955406494E-2</v>
      </c>
      <c r="M409" s="32">
        <f t="shared" ca="1" si="144"/>
        <v>4.959175957581112E-2</v>
      </c>
      <c r="N409" s="32">
        <f t="shared" ca="1" si="144"/>
        <v>7.9661474878770983E-2</v>
      </c>
      <c r="O409" s="32">
        <f t="shared" ca="1" si="144"/>
        <v>0.10074621705370836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5.0561036013368803E-2</v>
      </c>
      <c r="E410" s="32">
        <f t="shared" ca="1" si="145"/>
        <v>4.3706258300696542E-2</v>
      </c>
      <c r="F410" s="32">
        <f t="shared" ca="1" si="145"/>
        <v>3.7493771583354596E-2</v>
      </c>
      <c r="G410" s="32">
        <f t="shared" ca="1" si="145"/>
        <v>2.6423397730170484E-2</v>
      </c>
      <c r="H410" s="32">
        <f t="shared" ca="1" si="145"/>
        <v>1.3173680054186458E-2</v>
      </c>
      <c r="I410" s="32">
        <f t="shared" ca="1" si="145"/>
        <v>6.2801889116586703E-3</v>
      </c>
      <c r="J410" s="32">
        <f t="shared" ca="1" si="145"/>
        <v>2.1291460261930011E-3</v>
      </c>
      <c r="K410" s="32">
        <f t="shared" ca="1" si="145"/>
        <v>2.0401421838696517E-3</v>
      </c>
      <c r="L410" s="32">
        <f t="shared" ca="1" si="145"/>
        <v>9.6736340549755436E-3</v>
      </c>
      <c r="M410" s="32">
        <f t="shared" ca="1" si="145"/>
        <v>2.3398471097368295E-2</v>
      </c>
      <c r="N410" s="32">
        <f t="shared" ca="1" si="145"/>
        <v>3.7586016980809385E-2</v>
      </c>
      <c r="O410" s="32">
        <f t="shared" ca="1" si="145"/>
        <v>4.7534257063348642E-2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1.0814443813970549E-2</v>
      </c>
      <c r="E411" s="32">
        <f t="shared" ca="1" si="146"/>
        <v>9.3482830254267603E-3</v>
      </c>
      <c r="F411" s="32">
        <f t="shared" ca="1" si="146"/>
        <v>8.0195011442175095E-3</v>
      </c>
      <c r="G411" s="32">
        <f t="shared" ca="1" si="146"/>
        <v>5.651671181175353E-3</v>
      </c>
      <c r="H411" s="32">
        <f t="shared" ca="1" si="146"/>
        <v>2.817703789367658E-3</v>
      </c>
      <c r="I411" s="32">
        <f t="shared" ca="1" si="146"/>
        <v>1.3432626283269933E-3</v>
      </c>
      <c r="J411" s="32">
        <f t="shared" ca="1" si="146"/>
        <v>4.5540067782461399E-4</v>
      </c>
      <c r="K411" s="32">
        <f t="shared" ca="1" si="146"/>
        <v>4.3636374488323105E-4</v>
      </c>
      <c r="L411" s="32">
        <f t="shared" ca="1" si="146"/>
        <v>2.0690828395364355E-3</v>
      </c>
      <c r="M411" s="32">
        <f t="shared" ca="1" si="146"/>
        <v>5.0046729847148842E-3</v>
      </c>
      <c r="N411" s="32">
        <f t="shared" ca="1" si="146"/>
        <v>8.0392314097842282E-3</v>
      </c>
      <c r="O411" s="32">
        <f t="shared" ca="1" si="146"/>
        <v>1.0167049427438459E-2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0.38010423066165389</v>
      </c>
      <c r="E413" s="32">
        <f t="shared" ca="1" si="148"/>
        <v>0.17934144565949597</v>
      </c>
      <c r="F413" s="32">
        <f t="shared" ca="1" si="148"/>
        <v>3.8359142543836641E-2</v>
      </c>
      <c r="G413" s="32">
        <f t="shared" ca="1" si="148"/>
        <v>0.12365678946809475</v>
      </c>
      <c r="H413" s="32">
        <f t="shared" ca="1" si="148"/>
        <v>5.8343963576034233E-2</v>
      </c>
      <c r="I413" s="32">
        <f t="shared" ca="1" si="148"/>
        <v>1.2479125542651766E-2</v>
      </c>
      <c r="J413" s="32">
        <f t="shared" ca="1" si="148"/>
        <v>2.2147086232981578E-2</v>
      </c>
      <c r="K413" s="32">
        <f t="shared" ca="1" si="148"/>
        <v>1.0449477121721324E-2</v>
      </c>
      <c r="L413" s="32">
        <f t="shared" ca="1" si="148"/>
        <v>2.2350270510348384E-3</v>
      </c>
      <c r="M413" s="32">
        <f t="shared" ca="1" si="148"/>
        <v>0.1099252269706031</v>
      </c>
      <c r="N413" s="32">
        <f t="shared" ca="1" si="148"/>
        <v>5.1865113642748525E-2</v>
      </c>
      <c r="O413" s="32">
        <f t="shared" ca="1" si="148"/>
        <v>1.1093371529143433E-2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0.57554361979149249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2.9940286624203821E-2</v>
      </c>
      <c r="H415" s="32">
        <f t="shared" ca="1" si="149"/>
        <v>8.4613853503184719E-2</v>
      </c>
      <c r="I415" s="32">
        <f t="shared" ca="1" si="149"/>
        <v>0.17573646496815284</v>
      </c>
      <c r="J415" s="32">
        <f t="shared" ca="1" si="149"/>
        <v>0.3944307324840764</v>
      </c>
      <c r="K415" s="32">
        <f t="shared" ca="1" si="149"/>
        <v>8.5915605095541386E-2</v>
      </c>
      <c r="L415" s="32">
        <f t="shared" ca="1" si="149"/>
        <v>4.6863057324840758E-2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3.6624203821656043E-3</v>
      </c>
      <c r="H416" s="32">
        <f t="shared" ca="1" si="150"/>
        <v>1.0350318471337577E-2</v>
      </c>
      <c r="I416" s="32">
        <f t="shared" ca="1" si="150"/>
        <v>2.1496815286624196E-2</v>
      </c>
      <c r="J416" s="32">
        <f t="shared" ca="1" si="150"/>
        <v>4.8248407643312091E-2</v>
      </c>
      <c r="K416" s="32">
        <f t="shared" ca="1" si="150"/>
        <v>1.0509554140127384E-2</v>
      </c>
      <c r="L416" s="32">
        <f t="shared" ca="1" si="150"/>
        <v>5.7324840764331189E-3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3.0214968152866241E-3</v>
      </c>
      <c r="H417" s="32">
        <f t="shared" ca="1" si="151"/>
        <v>8.5390127388535048E-3</v>
      </c>
      <c r="I417" s="32">
        <f t="shared" ca="1" si="151"/>
        <v>1.7734872611464971E-2</v>
      </c>
      <c r="J417" s="32">
        <f t="shared" ca="1" si="151"/>
        <v>3.9804936305732487E-2</v>
      </c>
      <c r="K417" s="32">
        <f t="shared" ca="1" si="151"/>
        <v>8.6703821656050964E-3</v>
      </c>
      <c r="L417" s="32">
        <f t="shared" ca="1" si="151"/>
        <v>4.7292993630573248E-3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0.11455414012738854</v>
      </c>
      <c r="H419" s="32">
        <f t="shared" ca="1" si="153"/>
        <v>1.4012738853503182E-2</v>
      </c>
      <c r="I419" s="32">
        <f t="shared" ca="1" si="153"/>
        <v>1.156050955414013E-2</v>
      </c>
      <c r="J419" s="32">
        <f t="shared" ca="1" si="153"/>
        <v>0.65608280254777063</v>
      </c>
      <c r="K419" s="32">
        <f t="shared" ca="1" si="153"/>
        <v>8.0254777070063676E-2</v>
      </c>
      <c r="L419" s="32">
        <f t="shared" ca="1" si="153"/>
        <v>6.6210191082802544E-2</v>
      </c>
      <c r="M419" s="32">
        <f t="shared" ca="1" si="153"/>
        <v>4.6863057324840758E-2</v>
      </c>
      <c r="N419" s="32">
        <f t="shared" ca="1" si="153"/>
        <v>5.7324840764331189E-3</v>
      </c>
      <c r="O419" s="32">
        <f t="shared" ca="1" si="153"/>
        <v>4.7292993630573248E-3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38.007450123585564</v>
      </c>
      <c r="C421" s="67"/>
      <c r="D421" s="32">
        <f t="shared" ref="D421:O421" ca="1" si="154">D69</f>
        <v>6.1112390477027934E-2</v>
      </c>
      <c r="E421" s="32">
        <f t="shared" ca="1" si="154"/>
        <v>5.8933142395874209E-2</v>
      </c>
      <c r="F421" s="32">
        <f t="shared" ca="1" si="154"/>
        <v>5.6958089326985928E-2</v>
      </c>
      <c r="G421" s="32">
        <f t="shared" ca="1" si="154"/>
        <v>5.3438632972827811E-2</v>
      </c>
      <c r="H421" s="32">
        <f t="shared" ca="1" si="154"/>
        <v>4.922632689500455E-2</v>
      </c>
      <c r="I421" s="32">
        <f t="shared" ca="1" si="154"/>
        <v>4.7034771169275923E-2</v>
      </c>
      <c r="J421" s="32">
        <f t="shared" ca="1" si="154"/>
        <v>4.5715085451938295E-2</v>
      </c>
      <c r="K421" s="32">
        <f t="shared" ca="1" si="154"/>
        <v>4.5686789647066336E-2</v>
      </c>
      <c r="L421" s="32">
        <f t="shared" ca="1" si="154"/>
        <v>4.8113603937755413E-2</v>
      </c>
      <c r="M421" s="32">
        <f t="shared" ca="1" si="154"/>
        <v>5.2476958380816105E-2</v>
      </c>
      <c r="N421" s="32">
        <f t="shared" ca="1" si="154"/>
        <v>5.6987415676260089E-2</v>
      </c>
      <c r="O421" s="32">
        <f t="shared" ca="1" si="154"/>
        <v>6.0150127002500685E-2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2.8834155402005325E-2</v>
      </c>
      <c r="E422" s="32">
        <f t="shared" ca="1" si="155"/>
        <v>2.780593874510448E-2</v>
      </c>
      <c r="F422" s="32">
        <f t="shared" ca="1" si="155"/>
        <v>2.6874065737503193E-2</v>
      </c>
      <c r="G422" s="32">
        <f t="shared" ca="1" si="155"/>
        <v>2.5213509659525579E-2</v>
      </c>
      <c r="H422" s="32">
        <f t="shared" ca="1" si="155"/>
        <v>2.3226052008127971E-2</v>
      </c>
      <c r="I422" s="32">
        <f t="shared" ca="1" si="155"/>
        <v>2.2192028336748802E-2</v>
      </c>
      <c r="J422" s="32">
        <f t="shared" ca="1" si="155"/>
        <v>2.1569371903928953E-2</v>
      </c>
      <c r="K422" s="32">
        <f t="shared" ca="1" si="155"/>
        <v>2.1556021327580454E-2</v>
      </c>
      <c r="L422" s="32">
        <f t="shared" ca="1" si="155"/>
        <v>2.2701045108246335E-2</v>
      </c>
      <c r="M422" s="32">
        <f t="shared" ca="1" si="155"/>
        <v>2.4759770664605246E-2</v>
      </c>
      <c r="N422" s="32">
        <f t="shared" ca="1" si="155"/>
        <v>2.6887902547121409E-2</v>
      </c>
      <c r="O422" s="32">
        <f t="shared" ca="1" si="155"/>
        <v>2.8380138559502298E-2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6.1673054609844707E-3</v>
      </c>
      <c r="E423" s="32">
        <f t="shared" ca="1" si="156"/>
        <v>5.9473813427029024E-3</v>
      </c>
      <c r="F423" s="32">
        <f t="shared" ca="1" si="156"/>
        <v>5.7480640605215164E-3</v>
      </c>
      <c r="G423" s="32">
        <f t="shared" ca="1" si="156"/>
        <v>5.3928895660651918E-3</v>
      </c>
      <c r="H423" s="32">
        <f t="shared" ca="1" si="156"/>
        <v>4.9677944572940379E-3</v>
      </c>
      <c r="I423" s="32">
        <f t="shared" ca="1" si="156"/>
        <v>4.7466282831379377E-3</v>
      </c>
      <c r="J423" s="32">
        <f t="shared" ca="1" si="156"/>
        <v>4.6134489905625808E-3</v>
      </c>
      <c r="K423" s="32">
        <f t="shared" ca="1" si="156"/>
        <v>4.6105934506213741E-3</v>
      </c>
      <c r="L423" s="32">
        <f t="shared" ca="1" si="156"/>
        <v>4.8555013148193545E-3</v>
      </c>
      <c r="M423" s="32">
        <f t="shared" ca="1" si="156"/>
        <v>5.2958398365961206E-3</v>
      </c>
      <c r="N423" s="32">
        <f t="shared" ca="1" si="156"/>
        <v>5.7510236003565232E-3</v>
      </c>
      <c r="O423" s="32">
        <f t="shared" ca="1" si="156"/>
        <v>6.070196303004656E-3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0.23716841237702585</v>
      </c>
      <c r="E425" s="32">
        <f t="shared" ca="1" si="158"/>
        <v>0.11190121684892441</v>
      </c>
      <c r="F425" s="32">
        <f t="shared" ca="1" si="158"/>
        <v>2.3934426937131048E-2</v>
      </c>
      <c r="G425" s="32">
        <f t="shared" ca="1" si="158"/>
        <v>0.13114400453132533</v>
      </c>
      <c r="H425" s="32">
        <f t="shared" ca="1" si="158"/>
        <v>6.187659453640515E-2</v>
      </c>
      <c r="I425" s="32">
        <f t="shared" ca="1" si="158"/>
        <v>1.3234716053619987E-2</v>
      </c>
      <c r="J425" s="32">
        <f t="shared" ca="1" si="158"/>
        <v>0.13843664626828056</v>
      </c>
      <c r="K425" s="32">
        <f t="shared" ca="1" si="158"/>
        <v>6.5317421568258205E-2</v>
      </c>
      <c r="L425" s="32">
        <f t="shared" ca="1" si="158"/>
        <v>1.3970670724321892E-2</v>
      </c>
      <c r="M425" s="32">
        <f t="shared" ca="1" si="158"/>
        <v>0.12908427015670157</v>
      </c>
      <c r="N425" s="32">
        <f t="shared" ca="1" si="158"/>
        <v>6.0904767046412282E-2</v>
      </c>
      <c r="O425" s="32">
        <f t="shared" ca="1" si="158"/>
        <v>1.3026852951593736E-2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83.531684160000012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46.406491200000005</v>
      </c>
      <c r="C433" s="67"/>
      <c r="D433" s="32">
        <f t="shared" ref="D433:O433" ca="1" si="164">D119</f>
        <v>1.9777877562365452E-2</v>
      </c>
      <c r="E433" s="32">
        <f t="shared" ca="1" si="164"/>
        <v>1.7863496698675142E-2</v>
      </c>
      <c r="F433" s="32">
        <f t="shared" ca="1" si="164"/>
        <v>1.5638219778858244E-2</v>
      </c>
      <c r="G433" s="32">
        <f t="shared" ca="1" si="164"/>
        <v>1.3199343006245503E-2</v>
      </c>
      <c r="H433" s="32">
        <f t="shared" ca="1" si="164"/>
        <v>1.1057188092121273E-2</v>
      </c>
      <c r="I433" s="32">
        <f t="shared" ca="1" si="164"/>
        <v>9.9248451141246939E-3</v>
      </c>
      <c r="J433" s="32">
        <f t="shared" ca="1" si="164"/>
        <v>1.0443206285752443E-2</v>
      </c>
      <c r="K433" s="32">
        <f t="shared" ca="1" si="164"/>
        <v>1.2315967514153897E-2</v>
      </c>
      <c r="L433" s="32">
        <f t="shared" ca="1" si="164"/>
        <v>1.4694253270634474E-2</v>
      </c>
      <c r="M433" s="32">
        <f t="shared" ca="1" si="164"/>
        <v>1.7131557754178361E-2</v>
      </c>
      <c r="N433" s="32">
        <f t="shared" ca="1" si="164"/>
        <v>1.9264243888075034E-2</v>
      </c>
      <c r="O433" s="32">
        <f t="shared" ca="1" si="164"/>
        <v>2.035646770148215E-2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8.7095240641609339E-2</v>
      </c>
      <c r="E434" s="32">
        <f t="shared" ca="1" si="165"/>
        <v>7.866493959049603E-2</v>
      </c>
      <c r="F434" s="32">
        <f t="shared" ca="1" si="165"/>
        <v>6.886555498946749E-2</v>
      </c>
      <c r="G434" s="32">
        <f t="shared" ca="1" si="165"/>
        <v>5.8125547183466436E-2</v>
      </c>
      <c r="H434" s="32">
        <f t="shared" ca="1" si="165"/>
        <v>4.8692204442368908E-2</v>
      </c>
      <c r="I434" s="32">
        <f t="shared" ca="1" si="165"/>
        <v>4.3705739952108746E-2</v>
      </c>
      <c r="J434" s="32">
        <f t="shared" ca="1" si="165"/>
        <v>4.5988431350102499E-2</v>
      </c>
      <c r="K434" s="32">
        <f t="shared" ca="1" si="165"/>
        <v>5.4235453273338265E-2</v>
      </c>
      <c r="L434" s="32">
        <f t="shared" ca="1" si="165"/>
        <v>6.4708638256005022E-2</v>
      </c>
      <c r="M434" s="32">
        <f t="shared" ca="1" si="165"/>
        <v>7.5441722220234986E-2</v>
      </c>
      <c r="N434" s="32">
        <f t="shared" ca="1" si="165"/>
        <v>8.4833367580513908E-2</v>
      </c>
      <c r="O434" s="32">
        <f t="shared" ca="1" si="165"/>
        <v>8.9643160520288367E-2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1.995932598036881E-3</v>
      </c>
      <c r="E435" s="32">
        <f t="shared" ca="1" si="166"/>
        <v>1.8027381989488675E-3</v>
      </c>
      <c r="F435" s="32">
        <f t="shared" ca="1" si="166"/>
        <v>1.5781689685086301E-3</v>
      </c>
      <c r="G435" s="32">
        <f t="shared" ca="1" si="166"/>
        <v>1.3320437896211059E-3</v>
      </c>
      <c r="H435" s="32">
        <f t="shared" ca="1" si="166"/>
        <v>1.1158630184709543E-3</v>
      </c>
      <c r="I435" s="32">
        <f t="shared" ca="1" si="166"/>
        <v>1.0015898739024922E-3</v>
      </c>
      <c r="J435" s="32">
        <f t="shared" ca="1" si="166"/>
        <v>1.0539015517731824E-3</v>
      </c>
      <c r="K435" s="32">
        <f t="shared" ca="1" si="166"/>
        <v>1.2428958041806686E-3</v>
      </c>
      <c r="L435" s="32">
        <f t="shared" ca="1" si="166"/>
        <v>1.482906293366782E-3</v>
      </c>
      <c r="M435" s="32">
        <f t="shared" ca="1" si="166"/>
        <v>1.7288728008803852E-3</v>
      </c>
      <c r="N435" s="32">
        <f t="shared" ca="1" si="166"/>
        <v>1.944098007053444E-3</v>
      </c>
      <c r="O435" s="32">
        <f t="shared" ca="1" si="166"/>
        <v>2.0543224285899421E-3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7.5449073795989377E-2</v>
      </c>
      <c r="E437" s="32">
        <f t="shared" ca="1" si="168"/>
        <v>0.33225280203738439</v>
      </c>
      <c r="F437" s="32">
        <f t="shared" ca="1" si="168"/>
        <v>7.6141267133567276E-3</v>
      </c>
      <c r="G437" s="32">
        <f t="shared" ca="1" si="168"/>
        <v>3.2075640987795896E-2</v>
      </c>
      <c r="H437" s="32">
        <f t="shared" ca="1" si="168"/>
        <v>0.1412505291205691</v>
      </c>
      <c r="I437" s="32">
        <f t="shared" ca="1" si="168"/>
        <v>3.2369912923463752E-3</v>
      </c>
      <c r="J437" s="32">
        <f t="shared" ca="1" si="168"/>
        <v>3.2684018914031034E-2</v>
      </c>
      <c r="K437" s="32">
        <f t="shared" ca="1" si="168"/>
        <v>0.1439296245755495</v>
      </c>
      <c r="L437" s="32">
        <f t="shared" ca="1" si="168"/>
        <v>3.2983872298563434E-3</v>
      </c>
      <c r="M437" s="32">
        <f t="shared" ca="1" si="168"/>
        <v>4.145793296885035E-2</v>
      </c>
      <c r="N437" s="32">
        <f t="shared" ca="1" si="168"/>
        <v>0.18256704426649698</v>
      </c>
      <c r="O437" s="32">
        <f t="shared" ca="1" si="168"/>
        <v>4.1838280977738894E-3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37.125192960000007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5.1501150035385697E-2</v>
      </c>
      <c r="H439" s="32">
        <f t="shared" ca="1" si="169"/>
        <v>5.3627344302901621E-2</v>
      </c>
      <c r="I439" s="32">
        <f t="shared" ca="1" si="169"/>
        <v>5.7171001415428163E-2</v>
      </c>
      <c r="J439" s="32">
        <f t="shared" ca="1" si="169"/>
        <v>6.5675778485491859E-2</v>
      </c>
      <c r="K439" s="32">
        <f t="shared" ca="1" si="169"/>
        <v>5.3677967975937713E-2</v>
      </c>
      <c r="L439" s="32">
        <f t="shared" ca="1" si="169"/>
        <v>5.2159257784854911E-2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2.4299363057324844E-2</v>
      </c>
      <c r="H440" s="32">
        <f t="shared" ca="1" si="170"/>
        <v>2.530254777070064E-2</v>
      </c>
      <c r="I440" s="32">
        <f t="shared" ca="1" si="170"/>
        <v>2.6974522292993634E-2</v>
      </c>
      <c r="J440" s="32">
        <f t="shared" ca="1" si="170"/>
        <v>3.098726114649682E-2</v>
      </c>
      <c r="K440" s="32">
        <f t="shared" ca="1" si="170"/>
        <v>2.532643312101911E-2</v>
      </c>
      <c r="L440" s="32">
        <f t="shared" ca="1" si="170"/>
        <v>2.460987261146497E-2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5.1973637650389246E-3</v>
      </c>
      <c r="H441" s="32">
        <f t="shared" ca="1" si="171"/>
        <v>5.4119338287331913E-3</v>
      </c>
      <c r="I441" s="32">
        <f t="shared" ca="1" si="171"/>
        <v>5.7695506015569709E-3</v>
      </c>
      <c r="J441" s="32">
        <f t="shared" ca="1" si="171"/>
        <v>6.6278308563340422E-3</v>
      </c>
      <c r="K441" s="32">
        <f t="shared" ca="1" si="171"/>
        <v>5.4170426397735314E-3</v>
      </c>
      <c r="L441" s="32">
        <f t="shared" ca="1" si="171"/>
        <v>5.26377830856334E-3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0.1302968971160651</v>
      </c>
      <c r="H443" s="32">
        <f t="shared" ca="1" si="173"/>
        <v>6.1476910828025491E-2</v>
      </c>
      <c r="I443" s="32">
        <f t="shared" ca="1" si="173"/>
        <v>1.3149228149327671E-2</v>
      </c>
      <c r="J443" s="32">
        <f t="shared" ca="1" si="173"/>
        <v>0.17652474787685773</v>
      </c>
      <c r="K443" s="32">
        <f t="shared" ca="1" si="173"/>
        <v>8.3288216560509568E-2</v>
      </c>
      <c r="L443" s="32">
        <f t="shared" ca="1" si="173"/>
        <v>1.7814424097664545E-2</v>
      </c>
      <c r="M443" s="32">
        <f t="shared" ca="1" si="173"/>
        <v>0.12766446611818824</v>
      </c>
      <c r="N443" s="32">
        <f t="shared" ca="1" si="173"/>
        <v>6.0234872611464978E-2</v>
      </c>
      <c r="O443" s="32">
        <f t="shared" ca="1" si="173"/>
        <v>1.2883569975230005E-2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135.31173520304463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44.84409367359018</v>
      </c>
      <c r="C452" s="67"/>
      <c r="D452" s="32">
        <f t="shared" ref="D452:O452" ca="1" si="179">D195</f>
        <v>0.12247006501015997</v>
      </c>
      <c r="E452" s="32">
        <f t="shared" ca="1" si="179"/>
        <v>0.10586627010613162</v>
      </c>
      <c r="F452" s="32">
        <f t="shared" ca="1" si="179"/>
        <v>9.0818246724125556E-2</v>
      </c>
      <c r="G452" s="32">
        <f t="shared" ca="1" si="179"/>
        <v>6.4003341168635167E-2</v>
      </c>
      <c r="H452" s="32">
        <f t="shared" ca="1" si="179"/>
        <v>3.1909580575696081E-2</v>
      </c>
      <c r="I452" s="32">
        <f t="shared" ca="1" si="179"/>
        <v>1.5212013141573224E-2</v>
      </c>
      <c r="J452" s="32">
        <f t="shared" ca="1" si="179"/>
        <v>5.1572648190008237E-3</v>
      </c>
      <c r="K452" s="32">
        <f t="shared" ca="1" si="179"/>
        <v>4.9416777342620446E-3</v>
      </c>
      <c r="L452" s="32">
        <f t="shared" ca="1" si="179"/>
        <v>2.3431691377607422E-2</v>
      </c>
      <c r="M452" s="32">
        <f t="shared" ca="1" si="179"/>
        <v>5.6676296658069857E-2</v>
      </c>
      <c r="N452" s="32">
        <f t="shared" ca="1" si="179"/>
        <v>9.1041685575738288E-2</v>
      </c>
      <c r="O452" s="32">
        <f t="shared" ca="1" si="179"/>
        <v>0.1151385337756667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3.3707357342245857E-2</v>
      </c>
      <c r="E453" s="32">
        <f t="shared" ca="1" si="180"/>
        <v>2.9137505533797684E-2</v>
      </c>
      <c r="F453" s="32">
        <f t="shared" ca="1" si="180"/>
        <v>2.4995847722236387E-2</v>
      </c>
      <c r="G453" s="32">
        <f t="shared" ca="1" si="180"/>
        <v>1.7615598486780317E-2</v>
      </c>
      <c r="H453" s="32">
        <f t="shared" ca="1" si="180"/>
        <v>8.7824533694576337E-3</v>
      </c>
      <c r="I453" s="32">
        <f t="shared" ca="1" si="180"/>
        <v>4.186792607772446E-3</v>
      </c>
      <c r="J453" s="32">
        <f t="shared" ca="1" si="180"/>
        <v>1.4194306841286669E-3</v>
      </c>
      <c r="K453" s="32">
        <f t="shared" ca="1" si="180"/>
        <v>1.3600947892464339E-3</v>
      </c>
      <c r="L453" s="32">
        <f t="shared" ca="1" si="180"/>
        <v>6.4490893699836929E-3</v>
      </c>
      <c r="M453" s="32">
        <f t="shared" ca="1" si="180"/>
        <v>1.5598980731578857E-2</v>
      </c>
      <c r="N453" s="32">
        <f t="shared" ca="1" si="180"/>
        <v>2.5057344653872916E-2</v>
      </c>
      <c r="O453" s="32">
        <f t="shared" ca="1" si="180"/>
        <v>3.1689504708899086E-2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1.2359364358823484E-2</v>
      </c>
      <c r="E454" s="32">
        <f t="shared" ca="1" si="181"/>
        <v>1.0683752029059156E-2</v>
      </c>
      <c r="F454" s="32">
        <f t="shared" ca="1" si="181"/>
        <v>9.1651441648200119E-3</v>
      </c>
      <c r="G454" s="32">
        <f t="shared" ca="1" si="181"/>
        <v>6.4590527784861183E-3</v>
      </c>
      <c r="H454" s="32">
        <f t="shared" ca="1" si="181"/>
        <v>3.2202329021344673E-3</v>
      </c>
      <c r="I454" s="32">
        <f t="shared" ca="1" si="181"/>
        <v>1.535157289516564E-3</v>
      </c>
      <c r="J454" s="32">
        <f t="shared" ca="1" si="181"/>
        <v>5.2045791751384463E-4</v>
      </c>
      <c r="K454" s="32">
        <f t="shared" ca="1" si="181"/>
        <v>4.9870142272369269E-4</v>
      </c>
      <c r="L454" s="32">
        <f t="shared" ca="1" si="181"/>
        <v>2.3646661023273546E-3</v>
      </c>
      <c r="M454" s="32">
        <f t="shared" ca="1" si="181"/>
        <v>5.7196262682455822E-3</v>
      </c>
      <c r="N454" s="32">
        <f t="shared" ca="1" si="181"/>
        <v>9.1876930397534074E-3</v>
      </c>
      <c r="O454" s="32">
        <f t="shared" ca="1" si="181"/>
        <v>1.1619485059929669E-2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0.43440483504189015</v>
      </c>
      <c r="E456" s="32">
        <f t="shared" ca="1" si="183"/>
        <v>0.11956096377299727</v>
      </c>
      <c r="F456" s="32">
        <f t="shared" ca="1" si="183"/>
        <v>4.3839020050099015E-2</v>
      </c>
      <c r="G456" s="32">
        <f t="shared" ca="1" si="183"/>
        <v>0.14132204510639401</v>
      </c>
      <c r="H456" s="32">
        <f t="shared" ca="1" si="183"/>
        <v>3.8895975717356146E-2</v>
      </c>
      <c r="I456" s="32">
        <f t="shared" ca="1" si="183"/>
        <v>1.4261857763030593E-2</v>
      </c>
      <c r="J456" s="32">
        <f t="shared" ca="1" si="183"/>
        <v>2.5310955694836094E-2</v>
      </c>
      <c r="K456" s="32">
        <f t="shared" ca="1" si="183"/>
        <v>6.966318081147547E-3</v>
      </c>
      <c r="L456" s="32">
        <f t="shared" ca="1" si="183"/>
        <v>2.5543166297541013E-3</v>
      </c>
      <c r="M456" s="32">
        <f t="shared" ca="1" si="183"/>
        <v>0.12562883082354642</v>
      </c>
      <c r="N456" s="32">
        <f t="shared" ca="1" si="183"/>
        <v>3.4576742428499008E-2</v>
      </c>
      <c r="O456" s="32">
        <f t="shared" ca="1" si="183"/>
        <v>1.267813889044964E-2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20.292613096617423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2.9802945859872611E-2</v>
      </c>
      <c r="H458" s="32">
        <f t="shared" ca="1" si="184"/>
        <v>8.4225716560509561E-2</v>
      </c>
      <c r="I458" s="32">
        <f t="shared" ca="1" si="184"/>
        <v>0.17493033439490444</v>
      </c>
      <c r="J458" s="32">
        <f t="shared" ca="1" si="184"/>
        <v>0.39262141719745225</v>
      </c>
      <c r="K458" s="32">
        <f t="shared" ca="1" si="184"/>
        <v>8.5521496815286618E-2</v>
      </c>
      <c r="L458" s="32">
        <f t="shared" ca="1" si="184"/>
        <v>4.6648089171974522E-2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3.6624203821656043E-3</v>
      </c>
      <c r="H459" s="32">
        <f t="shared" ca="1" si="185"/>
        <v>1.0350318471337577E-2</v>
      </c>
      <c r="I459" s="32">
        <f t="shared" ca="1" si="185"/>
        <v>2.1496815286624196E-2</v>
      </c>
      <c r="J459" s="32">
        <f t="shared" ca="1" si="185"/>
        <v>4.8248407643312091E-2</v>
      </c>
      <c r="K459" s="32">
        <f t="shared" ca="1" si="185"/>
        <v>1.0509554140127384E-2</v>
      </c>
      <c r="L459" s="32">
        <f t="shared" ca="1" si="185"/>
        <v>5.7324840764331189E-3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3.158837579617834E-3</v>
      </c>
      <c r="H460" s="32">
        <f t="shared" ca="1" si="186"/>
        <v>8.9271496815286622E-3</v>
      </c>
      <c r="I460" s="32">
        <f t="shared" ca="1" si="186"/>
        <v>1.8541003184713373E-2</v>
      </c>
      <c r="J460" s="32">
        <f t="shared" ca="1" si="186"/>
        <v>4.1614251592356682E-2</v>
      </c>
      <c r="K460" s="32">
        <f t="shared" ca="1" si="186"/>
        <v>9.0644904458598713E-3</v>
      </c>
      <c r="L460" s="32">
        <f t="shared" ca="1" si="186"/>
        <v>4.9442675159235665E-3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0.11402866242038218</v>
      </c>
      <c r="H462" s="32">
        <f t="shared" ca="1" si="188"/>
        <v>1.4012738853503182E-2</v>
      </c>
      <c r="I462" s="32">
        <f t="shared" ca="1" si="188"/>
        <v>1.2085987261146496E-2</v>
      </c>
      <c r="J462" s="32">
        <f t="shared" ca="1" si="188"/>
        <v>0.65307324840764336</v>
      </c>
      <c r="K462" s="32">
        <f t="shared" ca="1" si="188"/>
        <v>8.0254777070063676E-2</v>
      </c>
      <c r="L462" s="32">
        <f t="shared" ca="1" si="188"/>
        <v>6.9219745222929924E-2</v>
      </c>
      <c r="M462" s="32">
        <f t="shared" ca="1" si="188"/>
        <v>4.6648089171974522E-2</v>
      </c>
      <c r="N462" s="32">
        <f t="shared" ca="1" si="188"/>
        <v>5.7324840764331189E-3</v>
      </c>
      <c r="O462" s="32">
        <f t="shared" ca="1" si="188"/>
        <v>4.9442675159235665E-3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74.952948915456034</v>
      </c>
      <c r="C464" s="67"/>
      <c r="D464" s="32">
        <f t="shared" ref="D464:O464" ca="1" si="189">D246</f>
        <v>6.25753185947025E-2</v>
      </c>
      <c r="E464" s="32">
        <f t="shared" ca="1" si="189"/>
        <v>6.101871282244984E-2</v>
      </c>
      <c r="F464" s="32">
        <f t="shared" ca="1" si="189"/>
        <v>5.9607960630386765E-2</v>
      </c>
      <c r="G464" s="32">
        <f t="shared" ca="1" si="189"/>
        <v>5.7094063234559546E-2</v>
      </c>
      <c r="H464" s="32">
        <f t="shared" ca="1" si="189"/>
        <v>5.40852731789715E-2</v>
      </c>
      <c r="I464" s="32">
        <f t="shared" ca="1" si="189"/>
        <v>5.2519876232022478E-2</v>
      </c>
      <c r="J464" s="32">
        <f t="shared" ca="1" si="189"/>
        <v>5.1577243576781326E-2</v>
      </c>
      <c r="K464" s="32">
        <f t="shared" ca="1" si="189"/>
        <v>5.1557032287587068E-2</v>
      </c>
      <c r="L464" s="32">
        <f t="shared" ca="1" si="189"/>
        <v>5.3290471066650698E-2</v>
      </c>
      <c r="M464" s="32">
        <f t="shared" ca="1" si="189"/>
        <v>5.6407152811694047E-2</v>
      </c>
      <c r="N464" s="32">
        <f t="shared" ca="1" si="189"/>
        <v>5.9628908022725455E-2</v>
      </c>
      <c r="O464" s="32">
        <f t="shared" ca="1" si="189"/>
        <v>6.1887987541468743E-2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2.2963419667780732E-2</v>
      </c>
      <c r="E465" s="32">
        <f t="shared" ca="1" si="190"/>
        <v>2.2392188191724713E-2</v>
      </c>
      <c r="F465" s="32">
        <f t="shared" ca="1" si="190"/>
        <v>2.1874480965279549E-2</v>
      </c>
      <c r="G465" s="32">
        <f t="shared" ca="1" si="190"/>
        <v>2.0951949810847539E-2</v>
      </c>
      <c r="H465" s="32">
        <f t="shared" ca="1" si="190"/>
        <v>1.9847806671182203E-2</v>
      </c>
      <c r="I465" s="32">
        <f t="shared" ca="1" si="190"/>
        <v>1.9273349075971554E-2</v>
      </c>
      <c r="J465" s="32">
        <f t="shared" ca="1" si="190"/>
        <v>1.8927428835516083E-2</v>
      </c>
      <c r="K465" s="32">
        <f t="shared" ca="1" si="190"/>
        <v>1.8920011848655802E-2</v>
      </c>
      <c r="L465" s="32">
        <f t="shared" ca="1" si="190"/>
        <v>1.9556136171247962E-2</v>
      </c>
      <c r="M465" s="32">
        <f t="shared" ca="1" si="190"/>
        <v>2.0699872591447357E-2</v>
      </c>
      <c r="N465" s="32">
        <f t="shared" ca="1" si="190"/>
        <v>2.1882168081734113E-2</v>
      </c>
      <c r="O465" s="32">
        <f t="shared" ca="1" si="190"/>
        <v>2.2711188088612385E-2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6.3149404086397017E-3</v>
      </c>
      <c r="E466" s="32">
        <f t="shared" ca="1" si="191"/>
        <v>6.1578517527242967E-3</v>
      </c>
      <c r="F466" s="32">
        <f t="shared" ca="1" si="191"/>
        <v>6.0154822654518766E-3</v>
      </c>
      <c r="G466" s="32">
        <f t="shared" ca="1" si="191"/>
        <v>5.761786197983074E-3</v>
      </c>
      <c r="H466" s="32">
        <f t="shared" ca="1" si="191"/>
        <v>5.4581468345751066E-3</v>
      </c>
      <c r="I466" s="32">
        <f t="shared" ca="1" si="191"/>
        <v>5.3001709958921776E-3</v>
      </c>
      <c r="J466" s="32">
        <f t="shared" ca="1" si="191"/>
        <v>5.2050429297669232E-3</v>
      </c>
      <c r="K466" s="32">
        <f t="shared" ca="1" si="191"/>
        <v>5.2030032583803461E-3</v>
      </c>
      <c r="L466" s="32">
        <f t="shared" ca="1" si="191"/>
        <v>5.3779374470931899E-3</v>
      </c>
      <c r="M466" s="32">
        <f t="shared" ca="1" si="191"/>
        <v>5.6924649626480242E-3</v>
      </c>
      <c r="N466" s="32">
        <f t="shared" ca="1" si="191"/>
        <v>6.0175962224768816E-3</v>
      </c>
      <c r="O466" s="32">
        <f t="shared" ca="1" si="191"/>
        <v>6.2455767243684065E-3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0.24510045328517718</v>
      </c>
      <c r="E468" s="32">
        <f t="shared" ca="1" si="193"/>
        <v>8.9945120471624659E-2</v>
      </c>
      <c r="F468" s="32">
        <f t="shared" ca="1" si="193"/>
        <v>2.4734908129696784E-2</v>
      </c>
      <c r="G468" s="32">
        <f t="shared" ca="1" si="193"/>
        <v>0.14098331672872444</v>
      </c>
      <c r="H468" s="32">
        <f t="shared" ca="1" si="193"/>
        <v>5.1736996964669518E-2</v>
      </c>
      <c r="I468" s="32">
        <f t="shared" ca="1" si="193"/>
        <v>1.4227674165284119E-2</v>
      </c>
      <c r="J468" s="32">
        <f t="shared" ca="1" si="193"/>
        <v>0.15565415209639089</v>
      </c>
      <c r="K468" s="32">
        <f t="shared" ca="1" si="193"/>
        <v>5.7120789760143439E-2</v>
      </c>
      <c r="L468" s="32">
        <f t="shared" ca="1" si="193"/>
        <v>1.5708217184039447E-2</v>
      </c>
      <c r="M468" s="32">
        <f t="shared" ca="1" si="193"/>
        <v>0.13951207788970749</v>
      </c>
      <c r="N468" s="32">
        <f t="shared" ca="1" si="193"/>
        <v>5.1197092803562376E-2</v>
      </c>
      <c r="O468" s="32">
        <f t="shared" ca="1" si="193"/>
        <v>1.4079200520979654E-2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54.611781840000006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78.016831200000013</v>
      </c>
      <c r="C476" s="67"/>
      <c r="D476" s="32">
        <f t="shared" ref="D476:O476" ca="1" si="199">D296</f>
        <v>4.921788338340944E-2</v>
      </c>
      <c r="E476" s="32">
        <f t="shared" ca="1" si="199"/>
        <v>4.4453885133170931E-2</v>
      </c>
      <c r="F476" s="32">
        <f t="shared" ca="1" si="199"/>
        <v>3.8916212064360529E-2</v>
      </c>
      <c r="G476" s="32">
        <f t="shared" ca="1" si="199"/>
        <v>3.2846988903156814E-2</v>
      </c>
      <c r="H476" s="32">
        <f t="shared" ca="1" si="199"/>
        <v>2.7516167614567846E-2</v>
      </c>
      <c r="I476" s="32">
        <f t="shared" ca="1" si="199"/>
        <v>2.4698295754186455E-2</v>
      </c>
      <c r="J476" s="32">
        <f t="shared" ca="1" si="199"/>
        <v>2.598825417440688E-2</v>
      </c>
      <c r="K476" s="32">
        <f t="shared" ca="1" si="199"/>
        <v>3.0648680625818759E-2</v>
      </c>
      <c r="L476" s="32">
        <f t="shared" ca="1" si="199"/>
        <v>3.6567121097794503E-2</v>
      </c>
      <c r="M476" s="32">
        <f t="shared" ca="1" si="199"/>
        <v>4.2632431567164043E-2</v>
      </c>
      <c r="N476" s="32">
        <f t="shared" ca="1" si="199"/>
        <v>4.793968949211333E-2</v>
      </c>
      <c r="O476" s="32">
        <f t="shared" ca="1" si="199"/>
        <v>5.065772352318379E-2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5.443452540100583E-2</v>
      </c>
      <c r="E477" s="32">
        <f t="shared" ca="1" si="200"/>
        <v>4.9165587244060012E-2</v>
      </c>
      <c r="F477" s="32">
        <f t="shared" ca="1" si="200"/>
        <v>4.3040971868417176E-2</v>
      </c>
      <c r="G477" s="32">
        <f t="shared" ca="1" si="200"/>
        <v>3.6328466989666519E-2</v>
      </c>
      <c r="H477" s="32">
        <f t="shared" ca="1" si="200"/>
        <v>3.0432627776480568E-2</v>
      </c>
      <c r="I477" s="32">
        <f t="shared" ca="1" si="200"/>
        <v>2.7316087470067967E-2</v>
      </c>
      <c r="J477" s="32">
        <f t="shared" ca="1" si="200"/>
        <v>2.8742769593814062E-2</v>
      </c>
      <c r="K477" s="32">
        <f t="shared" ca="1" si="200"/>
        <v>3.3897158295836415E-2</v>
      </c>
      <c r="L477" s="32">
        <f t="shared" ca="1" si="200"/>
        <v>4.044289891000314E-2</v>
      </c>
      <c r="M477" s="32">
        <f t="shared" ca="1" si="200"/>
        <v>4.7151076387646866E-2</v>
      </c>
      <c r="N477" s="32">
        <f t="shared" ca="1" si="200"/>
        <v>5.3020854737821192E-2</v>
      </c>
      <c r="O477" s="32">
        <f t="shared" ca="1" si="200"/>
        <v>5.602697532518023E-2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5.216642017596391E-3</v>
      </c>
      <c r="E478" s="32">
        <f t="shared" ca="1" si="201"/>
        <v>4.7117021108890834E-3</v>
      </c>
      <c r="F478" s="32">
        <f t="shared" ca="1" si="201"/>
        <v>4.1247598040566455E-3</v>
      </c>
      <c r="G478" s="32">
        <f t="shared" ca="1" si="201"/>
        <v>3.4814780865097079E-3</v>
      </c>
      <c r="H478" s="32">
        <f t="shared" ca="1" si="201"/>
        <v>2.9164601619127207E-3</v>
      </c>
      <c r="I478" s="32">
        <f t="shared" ca="1" si="201"/>
        <v>2.6177917158815129E-3</v>
      </c>
      <c r="J478" s="32">
        <f t="shared" ca="1" si="201"/>
        <v>2.7545154194071803E-3</v>
      </c>
      <c r="K478" s="32">
        <f t="shared" ca="1" si="201"/>
        <v>3.248477670017656E-3</v>
      </c>
      <c r="L478" s="32">
        <f t="shared" ca="1" si="201"/>
        <v>3.8757778122086341E-3</v>
      </c>
      <c r="M478" s="32">
        <f t="shared" ca="1" si="201"/>
        <v>4.5186448204828245E-3</v>
      </c>
      <c r="N478" s="32">
        <f t="shared" ca="1" si="201"/>
        <v>5.0811652457078641E-3</v>
      </c>
      <c r="O478" s="32">
        <f t="shared" ca="1" si="201"/>
        <v>5.3692518019964382E-3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0.18775744281800108</v>
      </c>
      <c r="E480" s="32">
        <f t="shared" ca="1" si="203"/>
        <v>0.20765800127336523</v>
      </c>
      <c r="F480" s="32">
        <f t="shared" ca="1" si="203"/>
        <v>1.9900558455364169E-2</v>
      </c>
      <c r="G480" s="32">
        <f t="shared" ca="1" si="203"/>
        <v>7.9821262549904931E-2</v>
      </c>
      <c r="H480" s="32">
        <f t="shared" ca="1" si="203"/>
        <v>8.8281580700355675E-2</v>
      </c>
      <c r="I480" s="32">
        <f t="shared" ca="1" si="203"/>
        <v>8.4603181504507505E-3</v>
      </c>
      <c r="J480" s="32">
        <f t="shared" ca="1" si="203"/>
        <v>8.1335230554412094E-2</v>
      </c>
      <c r="K480" s="32">
        <f t="shared" ca="1" si="203"/>
        <v>8.995601535971845E-2</v>
      </c>
      <c r="L480" s="32">
        <f t="shared" ca="1" si="203"/>
        <v>8.6207848053063488E-3</v>
      </c>
      <c r="M480" s="32">
        <f t="shared" ca="1" si="203"/>
        <v>0.1031693974110152</v>
      </c>
      <c r="N480" s="32">
        <f t="shared" ca="1" si="203"/>
        <v>0.11410440266656061</v>
      </c>
      <c r="O480" s="32">
        <f t="shared" ca="1" si="203"/>
        <v>1.0935005255545392E-2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31.206732480000003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4.2871019108280249E-2</v>
      </c>
      <c r="H482" s="32">
        <f t="shared" ca="1" si="204"/>
        <v>4.6515923566878975E-2</v>
      </c>
      <c r="I482" s="32">
        <f t="shared" ca="1" si="204"/>
        <v>5.2590764331210189E-2</v>
      </c>
      <c r="J482" s="32">
        <f t="shared" ca="1" si="204"/>
        <v>6.71703821656051E-2</v>
      </c>
      <c r="K482" s="32">
        <f t="shared" ca="1" si="204"/>
        <v>4.6602707006369426E-2</v>
      </c>
      <c r="L482" s="32">
        <f t="shared" ca="1" si="204"/>
        <v>4.3999203821656049E-2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3.1464968152866243E-2</v>
      </c>
      <c r="H483" s="32">
        <f t="shared" ca="1" si="205"/>
        <v>3.414012738853503E-2</v>
      </c>
      <c r="I483" s="32">
        <f t="shared" ca="1" si="205"/>
        <v>3.8598726114649679E-2</v>
      </c>
      <c r="J483" s="32">
        <f t="shared" ca="1" si="205"/>
        <v>4.9299363057324845E-2</v>
      </c>
      <c r="K483" s="32">
        <f t="shared" ca="1" si="205"/>
        <v>3.4203821656050952E-2</v>
      </c>
      <c r="L483" s="32">
        <f t="shared" ca="1" si="205"/>
        <v>3.2292993630573245E-2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4.3264331210191081E-3</v>
      </c>
      <c r="H484" s="32">
        <f t="shared" ca="1" si="206"/>
        <v>4.6942675159235671E-3</v>
      </c>
      <c r="I484" s="32">
        <f t="shared" ca="1" si="206"/>
        <v>5.307324840764331E-3</v>
      </c>
      <c r="J484" s="32">
        <f t="shared" ca="1" si="206"/>
        <v>6.778662420382167E-3</v>
      </c>
      <c r="K484" s="32">
        <f t="shared" ca="1" si="206"/>
        <v>4.7030254777070063E-3</v>
      </c>
      <c r="L484" s="32">
        <f t="shared" ca="1" si="206"/>
        <v>4.4402866242038213E-3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0.10982444267515923</v>
      </c>
      <c r="H486" s="32">
        <f t="shared" ca="1" si="208"/>
        <v>8.0605095541401273E-2</v>
      </c>
      <c r="I486" s="32">
        <f t="shared" ca="1" si="208"/>
        <v>1.1083200636942675E-2</v>
      </c>
      <c r="J486" s="32">
        <f t="shared" ca="1" si="208"/>
        <v>0.16636385350318472</v>
      </c>
      <c r="K486" s="32">
        <f t="shared" ca="1" si="208"/>
        <v>0.12210191082802549</v>
      </c>
      <c r="L486" s="32">
        <f t="shared" ca="1" si="208"/>
        <v>1.6789012738853505E-2</v>
      </c>
      <c r="M486" s="32">
        <f t="shared" ca="1" si="208"/>
        <v>0.10531170382165604</v>
      </c>
      <c r="N486" s="32">
        <f t="shared" ca="1" si="208"/>
        <v>7.7292993630573237E-2</v>
      </c>
      <c r="O486" s="32">
        <f t="shared" ca="1" si="208"/>
        <v>1.0627786624203822E-2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47.15073919433636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341.43353999999999</v>
      </c>
      <c r="C494" s="67"/>
      <c r="D494" s="32">
        <f t="shared" ref="D494:O494" si="214">D372</f>
        <v>5.2986111111111109E-2</v>
      </c>
      <c r="E494" s="32">
        <f t="shared" si="214"/>
        <v>5.2986111111111109E-2</v>
      </c>
      <c r="F494" s="32">
        <f t="shared" si="214"/>
        <v>5.2986111111111109E-2</v>
      </c>
      <c r="G494" s="32">
        <f t="shared" si="214"/>
        <v>5.2986111111111109E-2</v>
      </c>
      <c r="H494" s="32">
        <f t="shared" si="214"/>
        <v>5.2986111111111109E-2</v>
      </c>
      <c r="I494" s="32">
        <f t="shared" si="214"/>
        <v>5.2986111111111109E-2</v>
      </c>
      <c r="J494" s="32">
        <f t="shared" si="214"/>
        <v>5.2986111111111109E-2</v>
      </c>
      <c r="K494" s="32">
        <f t="shared" si="214"/>
        <v>5.2986111111111109E-2</v>
      </c>
      <c r="L494" s="32">
        <f t="shared" si="214"/>
        <v>5.2986111111111109E-2</v>
      </c>
      <c r="M494" s="32">
        <f t="shared" si="214"/>
        <v>5.2986111111111109E-2</v>
      </c>
      <c r="N494" s="32">
        <f t="shared" si="214"/>
        <v>5.2986111111111109E-2</v>
      </c>
      <c r="O494" s="32">
        <f t="shared" si="214"/>
        <v>5.2986111111111109E-2</v>
      </c>
    </row>
    <row r="495" spans="1:15" outlineLevel="1" x14ac:dyDescent="0.4">
      <c r="A495" s="73"/>
      <c r="B495" s="72">
        <f ca="1">INDIRECT(ADDRESS(MATCH($H$1,ELC_cons!$A$1:$A$33),17,,,"ELC_cons"))</f>
        <v>515.57948799999997</v>
      </c>
      <c r="C495" s="66"/>
      <c r="D495" s="32">
        <f t="shared" ref="D495:O495" si="215">D373</f>
        <v>2.5000000000000001E-2</v>
      </c>
      <c r="E495" s="32">
        <f t="shared" si="215"/>
        <v>2.5000000000000001E-2</v>
      </c>
      <c r="F495" s="32">
        <f t="shared" si="215"/>
        <v>2.5000000000000001E-2</v>
      </c>
      <c r="G495" s="32">
        <f t="shared" si="215"/>
        <v>2.5000000000000001E-2</v>
      </c>
      <c r="H495" s="32">
        <f t="shared" si="215"/>
        <v>2.5000000000000001E-2</v>
      </c>
      <c r="I495" s="32">
        <f t="shared" si="215"/>
        <v>2.5000000000000001E-2</v>
      </c>
      <c r="J495" s="32">
        <f t="shared" si="215"/>
        <v>2.5000000000000001E-2</v>
      </c>
      <c r="K495" s="32">
        <f t="shared" si="215"/>
        <v>2.5000000000000001E-2</v>
      </c>
      <c r="L495" s="32">
        <f t="shared" si="215"/>
        <v>2.5000000000000001E-2</v>
      </c>
      <c r="M495" s="32">
        <f t="shared" si="215"/>
        <v>2.5000000000000001E-2</v>
      </c>
      <c r="N495" s="32">
        <f t="shared" si="215"/>
        <v>2.5000000000000001E-2</v>
      </c>
      <c r="O495" s="32">
        <f t="shared" si="215"/>
        <v>2.5000000000000001E-2</v>
      </c>
    </row>
    <row r="496" spans="1:15" outlineLevel="1" x14ac:dyDescent="0.4">
      <c r="A496" s="6"/>
      <c r="B496" s="71"/>
      <c r="C496" s="66"/>
      <c r="D496" s="32">
        <f t="shared" ref="D496:O496" si="216">D374</f>
        <v>5.347222222222222E-3</v>
      </c>
      <c r="E496" s="32">
        <f t="shared" si="216"/>
        <v>5.347222222222222E-3</v>
      </c>
      <c r="F496" s="32">
        <f t="shared" si="216"/>
        <v>5.347222222222222E-3</v>
      </c>
      <c r="G496" s="32">
        <f t="shared" si="216"/>
        <v>5.347222222222222E-3</v>
      </c>
      <c r="H496" s="32">
        <f t="shared" si="216"/>
        <v>5.347222222222222E-3</v>
      </c>
      <c r="I496" s="32">
        <f t="shared" si="216"/>
        <v>5.347222222222222E-3</v>
      </c>
      <c r="J496" s="32">
        <f t="shared" si="216"/>
        <v>5.347222222222222E-3</v>
      </c>
      <c r="K496" s="32">
        <f t="shared" si="216"/>
        <v>5.347222222222222E-3</v>
      </c>
      <c r="L496" s="32">
        <f t="shared" si="216"/>
        <v>5.347222222222222E-3</v>
      </c>
      <c r="M496" s="32">
        <f t="shared" si="216"/>
        <v>5.347222222222222E-3</v>
      </c>
      <c r="N496" s="32">
        <f t="shared" si="216"/>
        <v>5.347222222222222E-3</v>
      </c>
      <c r="O496" s="32">
        <f t="shared" si="216"/>
        <v>5.347222222222222E-3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0.21194444444444446</v>
      </c>
      <c r="E498" s="32">
        <f t="shared" si="218"/>
        <v>9.9999999999999992E-2</v>
      </c>
      <c r="F498" s="32">
        <f t="shared" si="218"/>
        <v>2.1388888888888888E-2</v>
      </c>
      <c r="G498" s="32">
        <f t="shared" si="218"/>
        <v>0.13246527777777778</v>
      </c>
      <c r="H498" s="32">
        <f t="shared" si="218"/>
        <v>6.25E-2</v>
      </c>
      <c r="I498" s="32">
        <f t="shared" si="218"/>
        <v>1.3368055555555555E-2</v>
      </c>
      <c r="J498" s="32">
        <f t="shared" si="218"/>
        <v>0.15895833333333331</v>
      </c>
      <c r="K498" s="32">
        <f t="shared" si="218"/>
        <v>7.5000000000000011E-2</v>
      </c>
      <c r="L498" s="32">
        <f t="shared" si="218"/>
        <v>1.6041666666666666E-2</v>
      </c>
      <c r="M498" s="32">
        <f t="shared" si="218"/>
        <v>0.13246527777777778</v>
      </c>
      <c r="N498" s="32">
        <f t="shared" si="218"/>
        <v>6.25E-2</v>
      </c>
      <c r="O498" s="32">
        <f t="shared" si="218"/>
        <v>1.3368055555555555E-2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39.008415600000006</v>
      </c>
      <c r="D500" s="32">
        <f t="shared" ref="D500:O500" ca="1" si="219">D397</f>
        <v>9.9796629901844035E-3</v>
      </c>
      <c r="E500" s="32">
        <f t="shared" ca="1" si="219"/>
        <v>9.0136909947443368E-3</v>
      </c>
      <c r="F500" s="32">
        <f t="shared" ca="1" si="219"/>
        <v>7.8908448425431491E-3</v>
      </c>
      <c r="G500" s="32">
        <f t="shared" ca="1" si="219"/>
        <v>6.6602189481055288E-3</v>
      </c>
      <c r="H500" s="32">
        <f t="shared" ca="1" si="219"/>
        <v>5.579315092354771E-3</v>
      </c>
      <c r="I500" s="32">
        <f t="shared" ca="1" si="219"/>
        <v>5.0079493695124608E-3</v>
      </c>
      <c r="J500" s="32">
        <f t="shared" ca="1" si="219"/>
        <v>5.2695077588659116E-3</v>
      </c>
      <c r="K500" s="32">
        <f t="shared" ca="1" si="219"/>
        <v>6.2144790209033426E-3</v>
      </c>
      <c r="L500" s="32">
        <f t="shared" ca="1" si="219"/>
        <v>7.4145314668339086E-3</v>
      </c>
      <c r="M500" s="32">
        <f t="shared" ca="1" si="219"/>
        <v>8.6443640044019249E-3</v>
      </c>
      <c r="N500" s="32">
        <f t="shared" ca="1" si="219"/>
        <v>9.720490035267218E-3</v>
      </c>
      <c r="O500" s="32">
        <f t="shared" ca="1" si="219"/>
        <v>1.0271612142949709E-2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9.7982145721810493E-2</v>
      </c>
      <c r="E501" s="32">
        <f t="shared" ca="1" si="220"/>
        <v>8.849805703930802E-2</v>
      </c>
      <c r="F501" s="32">
        <f t="shared" ca="1" si="220"/>
        <v>7.7473749363150921E-2</v>
      </c>
      <c r="G501" s="32">
        <f t="shared" ca="1" si="220"/>
        <v>6.5391240581399737E-2</v>
      </c>
      <c r="H501" s="32">
        <f t="shared" ca="1" si="220"/>
        <v>5.4778729997665025E-2</v>
      </c>
      <c r="I501" s="32">
        <f t="shared" ca="1" si="220"/>
        <v>4.916895744612234E-2</v>
      </c>
      <c r="J501" s="32">
        <f t="shared" ca="1" si="220"/>
        <v>5.1736985268865311E-2</v>
      </c>
      <c r="K501" s="32">
        <f t="shared" ca="1" si="220"/>
        <v>6.101488493250555E-2</v>
      </c>
      <c r="L501" s="32">
        <f t="shared" ca="1" si="220"/>
        <v>7.2797218038005651E-2</v>
      </c>
      <c r="M501" s="32">
        <f t="shared" ca="1" si="220"/>
        <v>8.4871937497764366E-2</v>
      </c>
      <c r="N501" s="32">
        <f t="shared" ca="1" si="220"/>
        <v>9.5437538528078153E-2</v>
      </c>
      <c r="O501" s="32">
        <f t="shared" ca="1" si="220"/>
        <v>0.10084855558532442</v>
      </c>
    </row>
    <row r="502" spans="1:20" outlineLevel="1" x14ac:dyDescent="0.4">
      <c r="A502" s="6"/>
      <c r="B502" s="69"/>
      <c r="C502" s="66"/>
      <c r="D502" s="32">
        <f t="shared" ref="D502:O502" ca="1" si="221">D399</f>
        <v>9.0724209001676395E-4</v>
      </c>
      <c r="E502" s="32">
        <f t="shared" ca="1" si="221"/>
        <v>8.1942645406766698E-4</v>
      </c>
      <c r="F502" s="32">
        <f t="shared" ca="1" si="221"/>
        <v>7.1734953114028631E-4</v>
      </c>
      <c r="G502" s="32">
        <f t="shared" ca="1" si="221"/>
        <v>6.0547444982777534E-4</v>
      </c>
      <c r="H502" s="32">
        <f t="shared" ca="1" si="221"/>
        <v>5.0721046294134283E-4</v>
      </c>
      <c r="I502" s="32">
        <f t="shared" ca="1" si="221"/>
        <v>4.5526812450113276E-4</v>
      </c>
      <c r="J502" s="32">
        <f t="shared" ca="1" si="221"/>
        <v>4.7904615989690101E-4</v>
      </c>
      <c r="K502" s="32">
        <f t="shared" ca="1" si="221"/>
        <v>5.6495263826394026E-4</v>
      </c>
      <c r="L502" s="32">
        <f t="shared" ca="1" si="221"/>
        <v>6.7404831516671901E-4</v>
      </c>
      <c r="M502" s="32">
        <f t="shared" ca="1" si="221"/>
        <v>7.858512731274478E-4</v>
      </c>
      <c r="N502" s="32">
        <f t="shared" ca="1" si="221"/>
        <v>8.8368091229701991E-4</v>
      </c>
      <c r="O502" s="32">
        <f t="shared" ca="1" si="221"/>
        <v>9.3378292208633716E-4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3.807063356678364E-2</v>
      </c>
      <c r="E504" s="32">
        <f t="shared" ca="1" si="223"/>
        <v>0.37378440229205745</v>
      </c>
      <c r="F504" s="32">
        <f t="shared" ca="1" si="223"/>
        <v>3.4609666878894214E-3</v>
      </c>
      <c r="G504" s="32">
        <f t="shared" ca="1" si="223"/>
        <v>1.6184956461731875E-2</v>
      </c>
      <c r="H504" s="32">
        <f t="shared" ca="1" si="223"/>
        <v>0.15890684526064022</v>
      </c>
      <c r="I504" s="32">
        <f t="shared" ca="1" si="223"/>
        <v>1.4713596783392613E-3</v>
      </c>
      <c r="J504" s="32">
        <f t="shared" ca="1" si="223"/>
        <v>1.6491936149281714E-2</v>
      </c>
      <c r="K504" s="32">
        <f t="shared" ca="1" si="223"/>
        <v>0.16192082764749322</v>
      </c>
      <c r="L504" s="32">
        <f t="shared" ca="1" si="223"/>
        <v>1.4992669226619741E-3</v>
      </c>
      <c r="M504" s="32">
        <f t="shared" ca="1" si="223"/>
        <v>2.0919140488869441E-2</v>
      </c>
      <c r="N504" s="32">
        <f t="shared" ca="1" si="223"/>
        <v>0.20538792479980911</v>
      </c>
      <c r="O504" s="32">
        <f t="shared" ca="1" si="223"/>
        <v>1.9017400444426768E-3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89.274407461498839</v>
      </c>
      <c r="E507" s="171">
        <f t="shared" ca="1" si="225"/>
        <v>86.043597423484655</v>
      </c>
      <c r="F507" s="171">
        <f t="shared" ca="1" si="225"/>
        <v>82.987926288870412</v>
      </c>
      <c r="G507" s="171">
        <f t="shared" ca="1" si="225"/>
        <v>78.66762745786275</v>
      </c>
      <c r="H507" s="171">
        <f t="shared" ca="1" si="225"/>
        <v>74.156764749751517</v>
      </c>
      <c r="I507" s="171">
        <f t="shared" ca="1" si="225"/>
        <v>73.328250680062041</v>
      </c>
      <c r="J507" s="171">
        <f t="shared" ca="1" si="225"/>
        <v>77.122471085319717</v>
      </c>
      <c r="K507" s="171">
        <f t="shared" ca="1" si="225"/>
        <v>70.07765728816608</v>
      </c>
      <c r="L507" s="171">
        <f t="shared" ca="1" si="225"/>
        <v>72.790673722695033</v>
      </c>
      <c r="M507" s="171">
        <f t="shared" ca="1" si="225"/>
        <v>77.75753858869686</v>
      </c>
      <c r="N507" s="171">
        <f t="shared" ca="1" si="225"/>
        <v>83.968325111205402</v>
      </c>
      <c r="O507" s="171">
        <f t="shared" ca="1" si="225"/>
        <v>88.218370219714274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61.90220367494716</v>
      </c>
      <c r="E508" s="171">
        <f t="shared" ca="1" si="226"/>
        <v>59.599261762263922</v>
      </c>
      <c r="F508" s="171">
        <f t="shared" ca="1" si="226"/>
        <v>57.211892705183544</v>
      </c>
      <c r="G508" s="171">
        <f t="shared" ca="1" si="226"/>
        <v>54.034959800758621</v>
      </c>
      <c r="H508" s="171">
        <f t="shared" ca="1" si="226"/>
        <v>50.7979881496817</v>
      </c>
      <c r="I508" s="171">
        <f t="shared" ca="1" si="226"/>
        <v>49.40134853535185</v>
      </c>
      <c r="J508" s="171">
        <f t="shared" ca="1" si="226"/>
        <v>50.075207358803368</v>
      </c>
      <c r="K508" s="171">
        <f t="shared" ca="1" si="226"/>
        <v>49.73850459392014</v>
      </c>
      <c r="L508" s="171">
        <f t="shared" ca="1" si="226"/>
        <v>52.268039702138722</v>
      </c>
      <c r="M508" s="171">
        <f t="shared" ca="1" si="226"/>
        <v>55.801297624762</v>
      </c>
      <c r="N508" s="171">
        <f t="shared" ca="1" si="226"/>
        <v>59.447456535503314</v>
      </c>
      <c r="O508" s="171">
        <f t="shared" ca="1" si="226"/>
        <v>61.757228289426138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8.8741967199531597</v>
      </c>
      <c r="E509" s="171">
        <f t="shared" ca="1" si="227"/>
        <v>8.5466431716809268</v>
      </c>
      <c r="F509" s="171">
        <f t="shared" ca="1" si="227"/>
        <v>8.2365192109990257</v>
      </c>
      <c r="G509" s="171">
        <f t="shared" ca="1" si="227"/>
        <v>7.8016722190178314</v>
      </c>
      <c r="H509" s="171">
        <f t="shared" ca="1" si="227"/>
        <v>7.3503624714150311</v>
      </c>
      <c r="I509" s="171">
        <f t="shared" ca="1" si="227"/>
        <v>7.2751968765201598</v>
      </c>
      <c r="J509" s="171">
        <f t="shared" ca="1" si="227"/>
        <v>7.6809199522592548</v>
      </c>
      <c r="K509" s="171">
        <f t="shared" ca="1" si="227"/>
        <v>6.9398347235694082</v>
      </c>
      <c r="L509" s="171">
        <f t="shared" ca="1" si="227"/>
        <v>7.2114973419237884</v>
      </c>
      <c r="M509" s="171">
        <f t="shared" ca="1" si="227"/>
        <v>7.7098586443044139</v>
      </c>
      <c r="N509" s="171">
        <f t="shared" ca="1" si="227"/>
        <v>8.3383157851327141</v>
      </c>
      <c r="O509" s="171">
        <f t="shared" ca="1" si="227"/>
        <v>8.7680800731562929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345.93547219590761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240.41124622825919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34.378243952962791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194.93879680212561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134.11573952129694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19.326698064121114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220.36652476222363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149.03849217026715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21.881237525864805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193.15281631707072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138.46991081291722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19.146917646983297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74117.399303859551</v>
      </c>
      <c r="E515" s="77">
        <f t="shared" ca="1" si="228"/>
        <v>71435.116167276588</v>
      </c>
      <c r="F515" s="77">
        <f t="shared" ca="1" si="228"/>
        <v>68898.236852528353</v>
      </c>
      <c r="G515" s="77">
        <f t="shared" ca="1" si="228"/>
        <v>65311.438321181195</v>
      </c>
      <c r="H515" s="77">
        <f t="shared" ca="1" si="228"/>
        <v>61566.429846202998</v>
      </c>
      <c r="I515" s="77">
        <f t="shared" ca="1" si="228"/>
        <v>60878.58088838691</v>
      </c>
      <c r="J515" s="77">
        <f t="shared" ca="1" si="228"/>
        <v>64028.61858474031</v>
      </c>
      <c r="K515" s="77">
        <f t="shared" ca="1" si="228"/>
        <v>58179.873215579966</v>
      </c>
      <c r="L515" s="77">
        <f t="shared" ca="1" si="228"/>
        <v>60432.273742378602</v>
      </c>
      <c r="M515" s="77">
        <f t="shared" ca="1" si="228"/>
        <v>64555.864332666541</v>
      </c>
      <c r="N515" s="77">
        <f t="shared" ca="1" si="228"/>
        <v>69712.18357094677</v>
      </c>
      <c r="O515" s="77">
        <f t="shared" ca="1" si="228"/>
        <v>73240.656056217733</v>
      </c>
      <c r="Q515" s="89">
        <f ca="1">MAX(D515:O517)</f>
        <v>81042.892419663549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47109.744044860854</v>
      </c>
      <c r="E516" s="77">
        <f t="shared" ca="1" si="229"/>
        <v>45357.124628815771</v>
      </c>
      <c r="F516" s="77">
        <f t="shared" ca="1" si="229"/>
        <v>43540.253200291889</v>
      </c>
      <c r="G516" s="77">
        <f t="shared" ca="1" si="229"/>
        <v>41122.496043195293</v>
      </c>
      <c r="H516" s="77">
        <f t="shared" ca="1" si="229"/>
        <v>38659.047298083482</v>
      </c>
      <c r="I516" s="77">
        <f t="shared" ca="1" si="229"/>
        <v>37596.155658563061</v>
      </c>
      <c r="J516" s="77">
        <f t="shared" ca="1" si="229"/>
        <v>38108.985813396779</v>
      </c>
      <c r="K516" s="77">
        <f t="shared" ca="1" si="229"/>
        <v>37852.743222161444</v>
      </c>
      <c r="L516" s="77">
        <f t="shared" ca="1" si="229"/>
        <v>39777.807992495225</v>
      </c>
      <c r="M516" s="77">
        <f t="shared" ca="1" si="229"/>
        <v>42466.740962528158</v>
      </c>
      <c r="N516" s="77">
        <f t="shared" ca="1" si="229"/>
        <v>45241.595536912719</v>
      </c>
      <c r="O516" s="77">
        <f t="shared" ca="1" si="229"/>
        <v>46999.412701237554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81042.892419663549</v>
      </c>
      <c r="E517" s="77">
        <f t="shared" ca="1" si="230"/>
        <v>78051.535814437681</v>
      </c>
      <c r="F517" s="77">
        <f t="shared" ca="1" si="230"/>
        <v>75219.353525105253</v>
      </c>
      <c r="G517" s="77">
        <f t="shared" ca="1" si="230"/>
        <v>71248.148118884303</v>
      </c>
      <c r="H517" s="77">
        <f t="shared" ca="1" si="230"/>
        <v>67126.597912466023</v>
      </c>
      <c r="I517" s="77">
        <f t="shared" ca="1" si="230"/>
        <v>66440.154123471773</v>
      </c>
      <c r="J517" s="77">
        <f t="shared" ca="1" si="230"/>
        <v>70145.387691865326</v>
      </c>
      <c r="K517" s="77">
        <f t="shared" ca="1" si="230"/>
        <v>63377.48605999459</v>
      </c>
      <c r="L517" s="77">
        <f t="shared" ca="1" si="230"/>
        <v>65858.42321391587</v>
      </c>
      <c r="M517" s="77">
        <f t="shared" ca="1" si="230"/>
        <v>70409.667984515196</v>
      </c>
      <c r="N517" s="77">
        <f t="shared" ca="1" si="230"/>
        <v>76149.002603951725</v>
      </c>
      <c r="O517" s="77">
        <f t="shared" ca="1" si="230"/>
        <v>80073.790622431901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72797.86872809504</v>
      </c>
      <c r="E522" s="173">
        <f t="shared" ca="1" si="231"/>
        <v>46375.626201438892</v>
      </c>
      <c r="F522" s="173">
        <f t="shared" ca="1" si="231"/>
        <v>79579.268409636104</v>
      </c>
      <c r="G522" s="173">
        <f t="shared" ca="1" si="231"/>
        <v>63931.128427825526</v>
      </c>
      <c r="H522" s="173">
        <f t="shared" ca="1" si="231"/>
        <v>40318.584512174406</v>
      </c>
      <c r="I522" s="173">
        <f t="shared" ca="1" si="231"/>
        <v>69721.132987449921</v>
      </c>
      <c r="J522" s="173">
        <f t="shared" ca="1" si="231"/>
        <v>61151.771773288827</v>
      </c>
      <c r="K522" s="173">
        <f t="shared" ca="1" si="231"/>
        <v>37911.704357516064</v>
      </c>
      <c r="L522" s="173">
        <f t="shared" ca="1" si="231"/>
        <v>66792.544340246663</v>
      </c>
      <c r="M522" s="173">
        <f t="shared" ca="1" si="231"/>
        <v>63345.407423937671</v>
      </c>
      <c r="N522" s="173">
        <f t="shared" ca="1" si="231"/>
        <v>41627.558565691805</v>
      </c>
      <c r="O522" s="173">
        <f t="shared" ca="1" si="231"/>
        <v>69072.574484066732</v>
      </c>
      <c r="Q522" s="89">
        <f ca="1">MAX(D522:O522)</f>
        <v>79579.268409636104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69.648367299102716</v>
      </c>
      <c r="E527" s="182">
        <f ca="1">INDIRECT(ADDRESS(E524+36,MATCH($H$1,QFR_IER!$G$4:$AJ$4,0)+6,,,"QFR_IER"))*INDIRECT(ADDRESS(MATCH($H$1,ELC_cons!$A$1:$A$33,0),19,,,"ELC_cons"))</f>
        <v>76.279402015042294</v>
      </c>
      <c r="F527" s="182">
        <f ca="1">INDIRECT(ADDRESS(F524+36,MATCH($H$1,QFR_IER!$G$4:$AJ$4,0)+6,,,"QFR_IER"))*INDIRECT(ADDRESS(MATCH($H$1,ELC_cons!$A$1:$A$33,0),19,,,"ELC_cons"))</f>
        <v>11.055601428739406</v>
      </c>
      <c r="G527" s="182">
        <f ca="1">INDIRECT(ADDRESS(G524+36,MATCH($H$1,QFR_IER!$G$4:$AJ$4,0)+6,,,"QFR_IER"))*INDIRECT(ADDRESS(MATCH($H$1,ELC_cons!$A$1:$A$33,0),19,,,"ELC_cons"))</f>
        <v>44.321077971854272</v>
      </c>
      <c r="H527" s="182">
        <f ca="1">INDIRECT(ADDRESS(H524+36,MATCH($H$1,QFR_IER!$G$4:$AJ$4,0)+6,,,"QFR_IER"))*INDIRECT(ADDRESS(MATCH($H$1,ELC_cons!$A$1:$A$33,0),19,,,"ELC_cons"))</f>
        <v>49.307672943788681</v>
      </c>
      <c r="I527" s="182">
        <f ca="1">INDIRECT(ADDRESS(I524+36,MATCH($H$1,QFR_IER!$G$4:$AJ$4,0)+6,,,"QFR_IER"))*INDIRECT(ADDRESS(MATCH($H$1,ELC_cons!$A$1:$A$33,0),19,,,"ELC_cons"))</f>
        <v>4.2862713110158372</v>
      </c>
      <c r="J527" s="182">
        <f ca="1">INDIRECT(ADDRESS(J524+36,MATCH($H$1,QFR_IER!$G$4:$AJ$4,0)+6,,,"QFR_IER"))*INDIRECT(ADDRESS(MATCH($H$1,ELC_cons!$A$1:$A$33,0),19,,,"ELC_cons"))</f>
        <v>48.836641570515141</v>
      </c>
      <c r="K527" s="182">
        <f ca="1">INDIRECT(ADDRESS(K524+36,MATCH($H$1,QFR_IER!$G$4:$AJ$4,0)+6,,,"QFR_IER"))*INDIRECT(ADDRESS(MATCH($H$1,ELC_cons!$A$1:$A$33,0),19,,,"ELC_cons"))</f>
        <v>57.733607853720642</v>
      </c>
      <c r="L527" s="182">
        <f ca="1">INDIRECT(ADDRESS(L524+36,MATCH($H$1,QFR_IER!$G$4:$AJ$4,0)+6,,,"QFR_IER"))*INDIRECT(ADDRESS(MATCH($H$1,ELC_cons!$A$1:$A$33,0),19,,,"ELC_cons"))</f>
        <v>4.8410611088879643</v>
      </c>
      <c r="M527" s="182">
        <f ca="1">INDIRECT(ADDRESS(M524+36,MATCH($H$1,QFR_IER!$G$4:$AJ$4,0)+6,,,"QFR_IER"))*INDIRECT(ADDRESS(MATCH($H$1,ELC_cons!$A$1:$A$33,0),19,,,"ELC_cons"))</f>
        <v>44.287415821158561</v>
      </c>
      <c r="N527" s="182">
        <f ca="1">INDIRECT(ADDRESS(N524+36,MATCH($H$1,QFR_IER!$G$4:$AJ$4,0)+6,,,"QFR_IER"))*INDIRECT(ADDRESS(MATCH($H$1,ELC_cons!$A$1:$A$33,0),19,,,"ELC_cons"))</f>
        <v>49.293246307776151</v>
      </c>
      <c r="O527" s="182">
        <f ca="1">INDIRECT(ADDRESS(O524+36,MATCH($H$1,QFR_IER!$G$4:$AJ$4,0)+6,,,"QFR_IER"))*INDIRECT(ADDRESS(MATCH($H$1,ELC_cons!$A$1:$A$33,0),19,,,"ELC_cons"))</f>
        <v>4.1745463683984241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58.601588846735162</v>
      </c>
      <c r="E528" s="182">
        <f ca="1">INDIRECT(ADDRESS(E524+12,MATCH($H$1,QFR_IER!$G$4:$AJ$4,0)+6,,,"QFR_IER"))*INDIRECT(ADDRESS(MATCH($H$1,ELC_cons!$A$1:$A$33,0),20,,,"ELC_cons"))</f>
        <v>63.92900601462042</v>
      </c>
      <c r="F528" s="182">
        <f ca="1">INDIRECT(ADDRESS(F524+12,MATCH($H$1,QFR_IER!$G$4:$AJ$4,0)+6,,,"QFR_IER"))*INDIRECT(ADDRESS(MATCH($H$1,ELC_cons!$A$1:$A$33,0),20,,,"ELC_cons"))</f>
        <v>9.6305794900550588</v>
      </c>
      <c r="G528" s="182">
        <f ca="1">INDIRECT(ADDRESS(G524+12,MATCH($H$1,QFR_IER!$G$4:$AJ$4,0)+6,,,"QFR_IER"))*INDIRECT(ADDRESS(MATCH($H$1,ELC_cons!$A$1:$A$33,0),20,,,"ELC_cons"))</f>
        <v>37.602686176655205</v>
      </c>
      <c r="H528" s="182">
        <f ca="1">INDIRECT(ADDRESS(H524+12,MATCH($H$1,QFR_IER!$G$4:$AJ$4,0)+6,,,"QFR_IER"))*INDIRECT(ADDRESS(MATCH($H$1,ELC_cons!$A$1:$A$33,0),20,,,"ELC_cons"))</f>
        <v>41.021112192714902</v>
      </c>
      <c r="I528" s="182">
        <f ca="1">INDIRECT(ADDRESS(I524+12,MATCH($H$1,QFR_IER!$G$4:$AJ$4,0)+6,,,"QFR_IER"))*INDIRECT(ADDRESS(MATCH($H$1,ELC_cons!$A$1:$A$33,0),20,,,"ELC_cons"))</f>
        <v>3.4184260160595588</v>
      </c>
      <c r="J528" s="182">
        <f ca="1">INDIRECT(ADDRESS(J524+12,MATCH($H$1,QFR_IER!$G$4:$AJ$4,0)+6,,,"QFR_IER"))*INDIRECT(ADDRESS(MATCH($H$1,ELC_cons!$A$1:$A$33,0),20,,,"ELC_cons"))</f>
        <v>41.319078630997055</v>
      </c>
      <c r="K528" s="182">
        <f ca="1">INDIRECT(ADDRESS(K524+12,MATCH($H$1,QFR_IER!$G$4:$AJ$4,0)+6,,,"QFR_IER"))*INDIRECT(ADDRESS(MATCH($H$1,ELC_cons!$A$1:$A$33,0),20,,,"ELC_cons"))</f>
        <v>48.479496227753607</v>
      </c>
      <c r="L528" s="182">
        <f ca="1">INDIRECT(ADDRESS(L524+12,MATCH($H$1,QFR_IER!$G$4:$AJ$4,0)+6,,,"QFR_IER"))*INDIRECT(ADDRESS(MATCH($H$1,ELC_cons!$A$1:$A$33,0),20,,,"ELC_cons"))</f>
        <v>4.0399580189794886</v>
      </c>
      <c r="M528" s="182">
        <f ca="1">INDIRECT(ADDRESS(M524+12,MATCH($H$1,QFR_IER!$G$4:$AJ$4,0)+6,,,"QFR_IER"))*INDIRECT(ADDRESS(MATCH($H$1,ELC_cons!$A$1:$A$33,0),20,,,"ELC_cons"))</f>
        <v>37.602686176655205</v>
      </c>
      <c r="N528" s="182">
        <f ca="1">INDIRECT(ADDRESS(N524+12,MATCH($H$1,QFR_IER!$G$4:$AJ$4,0)+6,,,"QFR_IER"))*INDIRECT(ADDRESS(MATCH($H$1,ELC_cons!$A$1:$A$33,0),20,,,"ELC_cons"))</f>
        <v>41.021112192714902</v>
      </c>
      <c r="O528" s="182">
        <f ca="1">INDIRECT(ADDRESS(O524+12,MATCH($H$1,QFR_IER!$G$4:$AJ$4,0)+6,,,"QFR_IER"))*INDIRECT(ADDRESS(MATCH($H$1,ELC_cons!$A$1:$A$33,0),20,,,"ELC_cons"))</f>
        <v>3.4184260160595588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129.49370435433966</v>
      </c>
      <c r="E529" s="182">
        <f ca="1">INDIRECT(ADDRESS(E524+24,MATCH($H$1,QFR_IER!$G$4:$AJ$4,0)+6,,,"QFR_IER"))*INDIRECT(ADDRESS(MATCH($H$1,ELC_cons!$A$1:$A$33,0),21,,,"ELC_cons"))</f>
        <v>141.26585929564334</v>
      </c>
      <c r="F529" s="182">
        <f ca="1">INDIRECT(ADDRESS(F524+24,MATCH($H$1,QFR_IER!$G$4:$AJ$4,0)+6,,,"QFR_IER"))*INDIRECT(ADDRESS(MATCH($H$1,ELC_cons!$A$1:$A$33,0),21,,,"ELC_cons"))</f>
        <v>11.772154941303596</v>
      </c>
      <c r="G529" s="182">
        <f ca="1">INDIRECT(ADDRESS(G524+24,MATCH($H$1,QFR_IER!$G$4:$AJ$4,0)+6,,,"QFR_IER"))*INDIRECT(ADDRESS(MATCH($H$1,ELC_cons!$A$1:$A$33,0),21,,,"ELC_cons"))</f>
        <v>82.580850864249868</v>
      </c>
      <c r="H529" s="182">
        <f ca="1">INDIRECT(ADDRESS(H524+24,MATCH($H$1,QFR_IER!$G$4:$AJ$4,0)+6,,,"QFR_IER"))*INDIRECT(ADDRESS(MATCH($H$1,ELC_cons!$A$1:$A$33,0),21,,,"ELC_cons"))</f>
        <v>90.088200942818659</v>
      </c>
      <c r="I529" s="182">
        <f ca="1">INDIRECT(ADDRESS(I524+24,MATCH($H$1,QFR_IER!$G$4:$AJ$4,0)+6,,,"QFR_IER"))*INDIRECT(ADDRESS(MATCH($H$1,ELC_cons!$A$1:$A$33,0),21,,,"ELC_cons"))</f>
        <v>7.5073500785681073</v>
      </c>
      <c r="J529" s="182">
        <f ca="1">INDIRECT(ADDRESS(J524+24,MATCH($H$1,QFR_IER!$G$4:$AJ$4,0)+6,,,"QFR_IER"))*INDIRECT(ADDRESS(MATCH($H$1,ELC_cons!$A$1:$A$33,0),21,,,"ELC_cons"))</f>
        <v>97.631288987375157</v>
      </c>
      <c r="K529" s="182">
        <f ca="1">INDIRECT(ADDRESS(K524+24,MATCH($H$1,QFR_IER!$G$4:$AJ$4,0)+6,,,"QFR_IER"))*INDIRECT(ADDRESS(MATCH($H$1,ELC_cons!$A$1:$A$33,0),21,,,"ELC_cons"))</f>
        <v>106.50686071350009</v>
      </c>
      <c r="L529" s="182">
        <f ca="1">INDIRECT(ADDRESS(L524+24,MATCH($H$1,QFR_IER!$G$4:$AJ$4,0)+6,,,"QFR_IER"))*INDIRECT(ADDRESS(MATCH($H$1,ELC_cons!$A$1:$A$33,0),21,,,"ELC_cons"))</f>
        <v>8.8755717261250417</v>
      </c>
      <c r="M529" s="182">
        <f ca="1">INDIRECT(ADDRESS(M524+24,MATCH($H$1,QFR_IER!$G$4:$AJ$4,0)+6,,,"QFR_IER"))*INDIRECT(ADDRESS(MATCH($H$1,ELC_cons!$A$1:$A$33,0),21,,,"ELC_cons"))</f>
        <v>83.091793627368105</v>
      </c>
      <c r="N529" s="182">
        <f ca="1">INDIRECT(ADDRESS(N524+24,MATCH($H$1,QFR_IER!$G$4:$AJ$4,0)+6,,,"QFR_IER"))*INDIRECT(ADDRESS(MATCH($H$1,ELC_cons!$A$1:$A$33,0),21,,,"ELC_cons"))</f>
        <v>90.645593048038307</v>
      </c>
      <c r="O529" s="182">
        <f ca="1">INDIRECT(ADDRESS(O524+24,MATCH($H$1,QFR_IER!$G$4:$AJ$4,0)+6,,,"QFR_IER"))*INDIRECT(ADDRESS(MATCH($H$1,ELC_cons!$A$1:$A$33,0),21,,,"ELC_cons"))</f>
        <v>7.5537994206698249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54238.985895491896</v>
      </c>
      <c r="E531" s="173">
        <f ca="1">SUM(E527:E529)/E520/(3.6*8760)*1000000+0.0002</f>
        <v>54296.733866147013</v>
      </c>
      <c r="F531" s="173">
        <f ca="1">SUM(F527:F529)/F520/(3.6*8760)*1000000+0.0003</f>
        <v>75135.037013189954</v>
      </c>
      <c r="G531" s="173">
        <f ca="1">SUM(G527:G529)/G520/(3.6*8760)*1000000+0.0004</f>
        <v>53950.090591774686</v>
      </c>
      <c r="H531" s="173">
        <f ca="1">SUM(H527:H529)/H520/(3.6*8760)*1000000+0.0005</f>
        <v>54237.911178006929</v>
      </c>
      <c r="I531" s="173">
        <f ca="1">SUM(I527:I529)/I520/(3.6*8760)*1000000+0.0006</f>
        <v>54877.516493374831</v>
      </c>
      <c r="J531" s="173">
        <f ca="1">SUM(J527:J529)/J520/(3.6*8760)*1000000+0.0007</f>
        <v>52110.947860863394</v>
      </c>
      <c r="K531" s="173">
        <f ca="1">SUM(K527:K529)/K520/(3.6*8760)*1000000+0.0008</f>
        <v>54110.695955416748</v>
      </c>
      <c r="L531" s="173">
        <f ca="1">SUM(L527:L529)/L520/(3.6*8760)*1000000+0.0009</f>
        <v>54202.048683859874</v>
      </c>
      <c r="M531" s="173">
        <f ca="1">SUM(M527:M529)/M520/(3.6*8760)*1000000+0.00013</f>
        <v>54106.616824602475</v>
      </c>
      <c r="N531" s="173">
        <f ca="1">SUM(N527:N529)/N520/(3.6*8760)*1000000+0.00014</f>
        <v>54401.139975416474</v>
      </c>
      <c r="O531" s="173">
        <f ca="1">SUM(O527:O529)/O520/(3.6*8760)*1000000+0.00015</f>
        <v>54642.034079032506</v>
      </c>
      <c r="P531" s="6"/>
      <c r="Q531" s="173">
        <f ca="1">MAX(D531:O531)</f>
        <v>75135.037013189954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81042.892419663549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81042.892419663549</v>
      </c>
      <c r="I535" s="5">
        <v>0</v>
      </c>
      <c r="J535" s="77">
        <f ca="1">H535</f>
        <v>81042.892419663549</v>
      </c>
      <c r="K535" s="75" t="str">
        <f>D519</f>
        <v>WD</v>
      </c>
      <c r="L535" s="75">
        <f>D520</f>
        <v>0.15068493150684931</v>
      </c>
      <c r="M535" s="89">
        <f ca="1">D522</f>
        <v>72797.86872809504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79579.268409636104</v>
      </c>
      <c r="S535" s="77"/>
      <c r="T535" s="5">
        <v>0</v>
      </c>
      <c r="U535" s="90">
        <f ca="1">R535</f>
        <v>79579.268409636104</v>
      </c>
      <c r="V535" s="75" t="str">
        <f>D525</f>
        <v>WD</v>
      </c>
      <c r="W535" s="75">
        <f>D520</f>
        <v>0.15068493150684931</v>
      </c>
      <c r="X535" s="89">
        <f ca="1">D531</f>
        <v>54238.985895491896</v>
      </c>
      <c r="Y535" s="5">
        <f t="shared" ref="Y535:Y546" ca="1" si="238">RANK(X535,$D$531:$O$531)</f>
        <v>6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75135.037013189954</v>
      </c>
      <c r="AD535" s="77"/>
      <c r="AE535" s="5">
        <v>0</v>
      </c>
      <c r="AF535" s="90">
        <f ca="1">AC535</f>
        <v>75135.037013189954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78051.535814437681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80073.790622431901</v>
      </c>
      <c r="I536" s="77">
        <f ca="1">I537</f>
        <v>30.416666666666668</v>
      </c>
      <c r="J536" s="77">
        <f ca="1">J535</f>
        <v>81042.892419663549</v>
      </c>
      <c r="K536" s="75" t="str">
        <f>E519</f>
        <v>WN</v>
      </c>
      <c r="L536" s="75">
        <f>E520</f>
        <v>0.16438356164383561</v>
      </c>
      <c r="M536" s="89">
        <f ca="1">E522</f>
        <v>46375.626201438892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72797.86872809504</v>
      </c>
      <c r="S536" s="90"/>
      <c r="T536" s="5">
        <f ca="1">Q535</f>
        <v>120</v>
      </c>
      <c r="U536" s="90">
        <f ca="1">R535</f>
        <v>79579.268409636104</v>
      </c>
      <c r="V536" s="75" t="str">
        <f>E525</f>
        <v>WN</v>
      </c>
      <c r="W536" s="75">
        <f>E520</f>
        <v>0.16438356164383561</v>
      </c>
      <c r="X536" s="89">
        <f ca="1">E531</f>
        <v>54296.733866147013</v>
      </c>
      <c r="Y536" s="5">
        <f t="shared" ca="1" si="238"/>
        <v>5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197</v>
      </c>
      <c r="AC536" s="7">
        <f t="shared" ca="1" si="240"/>
        <v>54877.516493374831</v>
      </c>
      <c r="AD536" s="90"/>
      <c r="AE536" s="5">
        <f ca="1">AB535</f>
        <v>120</v>
      </c>
      <c r="AF536" s="90">
        <f ca="1">AC535</f>
        <v>75135.037013189954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75219.353525105253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78051.535814437681</v>
      </c>
      <c r="I537" s="77">
        <f ca="1">G535</f>
        <v>30.416666666666668</v>
      </c>
      <c r="J537" s="77">
        <f ca="1">H536</f>
        <v>80073.790622431901</v>
      </c>
      <c r="K537" s="92" t="str">
        <f>F519</f>
        <v>WP</v>
      </c>
      <c r="L537" s="93">
        <f>F520</f>
        <v>1.3698630136986301E-2</v>
      </c>
      <c r="M537" s="89">
        <f ca="1">F522</f>
        <v>79579.268409636104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1517</v>
      </c>
      <c r="R537" s="7">
        <f t="shared" ca="1" si="237"/>
        <v>69721.132987449921</v>
      </c>
      <c r="S537" s="90"/>
      <c r="T537" s="5">
        <f ca="1">T536</f>
        <v>120</v>
      </c>
      <c r="U537" s="90">
        <f ca="1">R536</f>
        <v>72797.86872809504</v>
      </c>
      <c r="V537" s="92" t="str">
        <f>F525</f>
        <v>WP</v>
      </c>
      <c r="W537" s="93">
        <f>F520</f>
        <v>1.3698630136986301E-2</v>
      </c>
      <c r="X537" s="89">
        <f ca="1">F531</f>
        <v>75135.037013189954</v>
      </c>
      <c r="Y537" s="5">
        <f t="shared" ca="1" si="238"/>
        <v>1</v>
      </c>
      <c r="Z537" s="5">
        <v>3</v>
      </c>
      <c r="AA537" s="7">
        <f t="shared" ca="1" si="239"/>
        <v>12</v>
      </c>
      <c r="AB537" s="7">
        <f t="shared" ca="1" si="244"/>
        <v>274</v>
      </c>
      <c r="AC537" s="7">
        <f t="shared" ca="1" si="240"/>
        <v>54642.034079032506</v>
      </c>
      <c r="AD537" s="90"/>
      <c r="AE537" s="5">
        <f ca="1">AE536</f>
        <v>120</v>
      </c>
      <c r="AF537" s="90">
        <f ca="1">AC536</f>
        <v>54877.516493374831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71248.148118884303</v>
      </c>
      <c r="D538" s="5">
        <f t="shared" ca="1" si="232"/>
        <v>9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76149.002603951725</v>
      </c>
      <c r="I538" s="77">
        <f ca="1">I539</f>
        <v>60.833333333333336</v>
      </c>
      <c r="J538" s="77">
        <f ca="1">J537</f>
        <v>80073.790622431901</v>
      </c>
      <c r="K538" s="92" t="str">
        <f>G519</f>
        <v>RD</v>
      </c>
      <c r="L538" s="75">
        <f>G520</f>
        <v>9.6689497716894973E-2</v>
      </c>
      <c r="M538" s="89">
        <f ca="1">G522</f>
        <v>63931.128427825526</v>
      </c>
      <c r="N538" s="5">
        <f t="shared" ca="1" si="235"/>
        <v>6</v>
      </c>
      <c r="O538" s="5">
        <v>4</v>
      </c>
      <c r="P538" s="7">
        <f t="shared" ca="1" si="236"/>
        <v>12</v>
      </c>
      <c r="Q538" s="7">
        <f t="shared" ca="1" si="243"/>
        <v>1594</v>
      </c>
      <c r="R538" s="7">
        <f t="shared" ca="1" si="237"/>
        <v>69072.574484066732</v>
      </c>
      <c r="S538" s="90"/>
      <c r="T538" s="77">
        <f ca="1">Q536</f>
        <v>1440</v>
      </c>
      <c r="U538" s="77">
        <f ca="1">R536</f>
        <v>72797.86872809504</v>
      </c>
      <c r="V538" s="92" t="str">
        <f>G525</f>
        <v>RD</v>
      </c>
      <c r="W538" s="75">
        <f>G520</f>
        <v>9.6689497716894973E-2</v>
      </c>
      <c r="X538" s="89">
        <f ca="1">G531</f>
        <v>53950.090591774686</v>
      </c>
      <c r="Y538" s="5">
        <f t="shared" ca="1" si="238"/>
        <v>11</v>
      </c>
      <c r="Z538" s="5">
        <v>4</v>
      </c>
      <c r="AA538" s="7">
        <f t="shared" ca="1" si="239"/>
        <v>11</v>
      </c>
      <c r="AB538" s="7">
        <f t="shared" ca="1" si="244"/>
        <v>1198</v>
      </c>
      <c r="AC538" s="7">
        <f t="shared" ca="1" si="240"/>
        <v>54401.139975416474</v>
      </c>
      <c r="AD538" s="90"/>
      <c r="AE538" s="77">
        <f ca="1">AB536</f>
        <v>197</v>
      </c>
      <c r="AF538" s="77">
        <f ca="1">AC536</f>
        <v>54877.516493374831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67126.597912466023</v>
      </c>
      <c r="D539" s="5">
        <f t="shared" ca="1" si="232"/>
        <v>14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75219.353525105253</v>
      </c>
      <c r="I539" s="77">
        <f ca="1">G536</f>
        <v>60.833333333333336</v>
      </c>
      <c r="J539" s="77">
        <f ca="1">H537</f>
        <v>78051.535814437681</v>
      </c>
      <c r="K539" s="92" t="str">
        <f>H519</f>
        <v>RN</v>
      </c>
      <c r="L539" s="75">
        <f>H520</f>
        <v>0.10547945205479452</v>
      </c>
      <c r="M539" s="89">
        <f ca="1">H522</f>
        <v>40318.584512174406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66792.544340246663</v>
      </c>
      <c r="S539" s="90"/>
      <c r="T539" s="77">
        <f ca="1">T538</f>
        <v>1440</v>
      </c>
      <c r="U539" s="77">
        <f ca="1">R537</f>
        <v>69721.132987449921</v>
      </c>
      <c r="V539" s="92" t="str">
        <f>H525</f>
        <v>RN</v>
      </c>
      <c r="W539" s="75">
        <f>H520</f>
        <v>0.10547945205479452</v>
      </c>
      <c r="X539" s="89">
        <f ca="1">H531</f>
        <v>54237.911178006929</v>
      </c>
      <c r="Y539" s="5">
        <f t="shared" ca="1" si="238"/>
        <v>7</v>
      </c>
      <c r="Z539" s="5">
        <v>5</v>
      </c>
      <c r="AA539" s="7">
        <f t="shared" ca="1" si="239"/>
        <v>2</v>
      </c>
      <c r="AB539" s="7">
        <f t="shared" ca="1" si="244"/>
        <v>2638</v>
      </c>
      <c r="AC539" s="7">
        <f t="shared" ca="1" si="240"/>
        <v>54296.733866147013</v>
      </c>
      <c r="AD539" s="90"/>
      <c r="AE539" s="77">
        <f ca="1">AE538</f>
        <v>197</v>
      </c>
      <c r="AF539" s="77">
        <f ca="1">AC537</f>
        <v>54642.034079032506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66440.154123471773</v>
      </c>
      <c r="D540" s="5">
        <f t="shared" ca="1" si="232"/>
        <v>15</v>
      </c>
      <c r="E540" s="5">
        <v>6</v>
      </c>
      <c r="F540" s="5">
        <f t="shared" ca="1" si="233"/>
        <v>13</v>
      </c>
      <c r="G540" s="77">
        <f t="shared" ca="1" si="242"/>
        <v>486.66666666666674</v>
      </c>
      <c r="H540" s="77">
        <f t="shared" ca="1" si="234"/>
        <v>74117.399303859551</v>
      </c>
      <c r="I540" s="77">
        <f ca="1">I541</f>
        <v>91.25</v>
      </c>
      <c r="J540" s="77">
        <f ca="1">J539</f>
        <v>78051.535814437681</v>
      </c>
      <c r="K540" s="92" t="str">
        <f>I519</f>
        <v>RP</v>
      </c>
      <c r="L540" s="75">
        <f>I520</f>
        <v>8.7899543378995425E-3</v>
      </c>
      <c r="M540" s="89">
        <f ca="1">I522</f>
        <v>69721.132987449921</v>
      </c>
      <c r="N540" s="5">
        <f t="shared" ca="1" si="235"/>
        <v>3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63931.128427825526</v>
      </c>
      <c r="S540" s="90"/>
      <c r="T540" s="77">
        <f ca="1">Q537</f>
        <v>1517</v>
      </c>
      <c r="U540" s="77">
        <f ca="1">R537</f>
        <v>69721.132987449921</v>
      </c>
      <c r="V540" s="92" t="str">
        <f>I525</f>
        <v>RP</v>
      </c>
      <c r="W540" s="75">
        <f>I520</f>
        <v>8.7899543378995425E-3</v>
      </c>
      <c r="X540" s="89">
        <f ca="1">I531</f>
        <v>54877.516493374831</v>
      </c>
      <c r="Y540" s="5">
        <f t="shared" ca="1" si="238"/>
        <v>2</v>
      </c>
      <c r="Z540" s="5">
        <v>6</v>
      </c>
      <c r="AA540" s="7">
        <f t="shared" ca="1" si="239"/>
        <v>1</v>
      </c>
      <c r="AB540" s="7">
        <f t="shared" ca="1" si="244"/>
        <v>3958</v>
      </c>
      <c r="AC540" s="7">
        <f t="shared" ca="1" si="240"/>
        <v>54238.985895491896</v>
      </c>
      <c r="AD540" s="90"/>
      <c r="AE540" s="77">
        <f ca="1">AB537</f>
        <v>274</v>
      </c>
      <c r="AF540" s="77">
        <f ca="1">AC537</f>
        <v>54642.034079032506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70145.387691865326</v>
      </c>
      <c r="D541" s="5">
        <f t="shared" ca="1" si="232"/>
        <v>11</v>
      </c>
      <c r="E541" s="5">
        <v>7</v>
      </c>
      <c r="F541" s="5">
        <f t="shared" ca="1" si="233"/>
        <v>24</v>
      </c>
      <c r="G541" s="77">
        <f t="shared" ca="1" si="242"/>
        <v>821.25000000000011</v>
      </c>
      <c r="H541" s="77">
        <f t="shared" ca="1" si="234"/>
        <v>73240.656056217733</v>
      </c>
      <c r="I541" s="77">
        <f ca="1">G537</f>
        <v>91.25</v>
      </c>
      <c r="J541" s="77">
        <f ca="1">H538</f>
        <v>76149.002603951725</v>
      </c>
      <c r="K541" s="92" t="str">
        <f>J519</f>
        <v>SD</v>
      </c>
      <c r="L541" s="75">
        <f>J520</f>
        <v>0.11426940639269406</v>
      </c>
      <c r="M541" s="89">
        <f ca="1">J522</f>
        <v>61151.771773288827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63345.407423937671</v>
      </c>
      <c r="S541" s="90"/>
      <c r="T541" s="77">
        <f ca="1">T540</f>
        <v>1517</v>
      </c>
      <c r="U541" s="77">
        <f ca="1">R538</f>
        <v>69072.574484066732</v>
      </c>
      <c r="V541" s="92" t="str">
        <f>J525</f>
        <v>SD</v>
      </c>
      <c r="W541" s="75">
        <f>J520</f>
        <v>0.11426940639269406</v>
      </c>
      <c r="X541" s="89">
        <f ca="1">J531</f>
        <v>52110.947860863394</v>
      </c>
      <c r="Y541" s="5">
        <f t="shared" ca="1" si="238"/>
        <v>12</v>
      </c>
      <c r="Z541" s="5">
        <v>7</v>
      </c>
      <c r="AA541" s="7">
        <f t="shared" ca="1" si="239"/>
        <v>5</v>
      </c>
      <c r="AB541" s="7">
        <f t="shared" ca="1" si="244"/>
        <v>4882</v>
      </c>
      <c r="AC541" s="7">
        <f t="shared" ca="1" si="240"/>
        <v>54237.911178006929</v>
      </c>
      <c r="AD541" s="90"/>
      <c r="AE541" s="77">
        <f ca="1">AE540</f>
        <v>274</v>
      </c>
      <c r="AF541" s="77">
        <f ca="1">AC538</f>
        <v>54401.139975416474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63377.48605999459</v>
      </c>
      <c r="D542" s="5">
        <f t="shared" ca="1" si="232"/>
        <v>20</v>
      </c>
      <c r="E542" s="5">
        <v>8</v>
      </c>
      <c r="F542" s="5">
        <f t="shared" ca="1" si="233"/>
        <v>14</v>
      </c>
      <c r="G542" s="77">
        <f t="shared" ca="1" si="242"/>
        <v>1155.8333333333335</v>
      </c>
      <c r="H542" s="77">
        <f t="shared" ca="1" si="234"/>
        <v>71435.116167276588</v>
      </c>
      <c r="I542" s="77">
        <f ca="1">I543</f>
        <v>121.66666666666667</v>
      </c>
      <c r="J542" s="77">
        <f ca="1">J541</f>
        <v>76149.002603951725</v>
      </c>
      <c r="K542" s="92" t="str">
        <f>K519</f>
        <v>SN</v>
      </c>
      <c r="L542" s="75">
        <f>K520</f>
        <v>0.12465753424657534</v>
      </c>
      <c r="M542" s="89">
        <f ca="1">K522</f>
        <v>37911.704357516064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61151.771773288827</v>
      </c>
      <c r="S542" s="90"/>
      <c r="T542" s="77">
        <f ca="1">Q538</f>
        <v>1594</v>
      </c>
      <c r="U542" s="77">
        <f ca="1">R538</f>
        <v>69072.574484066732</v>
      </c>
      <c r="V542" s="92" t="str">
        <f>K525</f>
        <v>SN</v>
      </c>
      <c r="W542" s="75">
        <f>K520</f>
        <v>0.12465753424657534</v>
      </c>
      <c r="X542" s="89">
        <f ca="1">K531</f>
        <v>54110.695955416748</v>
      </c>
      <c r="Y542" s="5">
        <f t="shared" ca="1" si="238"/>
        <v>9</v>
      </c>
      <c r="Z542" s="5">
        <v>8</v>
      </c>
      <c r="AA542" s="7">
        <f t="shared" ca="1" si="239"/>
        <v>9</v>
      </c>
      <c r="AB542" s="7">
        <f t="shared" ca="1" si="244"/>
        <v>4973</v>
      </c>
      <c r="AC542" s="7">
        <f t="shared" ca="1" si="240"/>
        <v>54202.048683859874</v>
      </c>
      <c r="AD542" s="90"/>
      <c r="AE542" s="77">
        <f ca="1">AB538</f>
        <v>1198</v>
      </c>
      <c r="AF542" s="77">
        <f ca="1">AC538</f>
        <v>54401.139975416474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65858.42321391587</v>
      </c>
      <c r="D543" s="5">
        <f t="shared" ca="1" si="232"/>
        <v>16</v>
      </c>
      <c r="E543" s="5">
        <v>9</v>
      </c>
      <c r="F543" s="5">
        <f t="shared" ca="1" si="233"/>
        <v>4</v>
      </c>
      <c r="G543" s="77">
        <f t="shared" ca="1" si="242"/>
        <v>1186.2500000000002</v>
      </c>
      <c r="H543" s="77">
        <f t="shared" ca="1" si="234"/>
        <v>71248.148118884303</v>
      </c>
      <c r="I543" s="77">
        <f ca="1">G538</f>
        <v>121.66666666666667</v>
      </c>
      <c r="J543" s="77">
        <f ca="1">H539</f>
        <v>75219.353525105253</v>
      </c>
      <c r="K543" s="92" t="str">
        <f>L519</f>
        <v>SP</v>
      </c>
      <c r="L543" s="75">
        <f>L520</f>
        <v>1.0388127853881279E-2</v>
      </c>
      <c r="M543" s="89">
        <f ca="1">L522</f>
        <v>66792.544340246663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46375.626201438892</v>
      </c>
      <c r="S543" s="90"/>
      <c r="T543" s="77">
        <f ca="1">T542</f>
        <v>1594</v>
      </c>
      <c r="U543" s="77">
        <f ca="1">R539</f>
        <v>66792.544340246663</v>
      </c>
      <c r="V543" s="92" t="str">
        <f>L525</f>
        <v>SP</v>
      </c>
      <c r="W543" s="75">
        <f>L520</f>
        <v>1.0388127853881279E-2</v>
      </c>
      <c r="X543" s="89">
        <f ca="1">L531</f>
        <v>54202.048683859874</v>
      </c>
      <c r="Y543" s="5">
        <f t="shared" ca="1" si="238"/>
        <v>8</v>
      </c>
      <c r="Z543" s="5">
        <v>9</v>
      </c>
      <c r="AA543" s="7">
        <f t="shared" ca="1" si="239"/>
        <v>8</v>
      </c>
      <c r="AB543" s="7">
        <f t="shared" ca="1" si="244"/>
        <v>6065</v>
      </c>
      <c r="AC543" s="7">
        <f t="shared" ca="1" si="240"/>
        <v>54110.695955416748</v>
      </c>
      <c r="AD543" s="90"/>
      <c r="AE543" s="77">
        <f ca="1">AE542</f>
        <v>1198</v>
      </c>
      <c r="AF543" s="77">
        <f ca="1">AC539</f>
        <v>54296.733866147013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70409.667984515196</v>
      </c>
      <c r="D544" s="5">
        <f t="shared" ca="1" si="232"/>
        <v>10</v>
      </c>
      <c r="E544" s="5">
        <v>10</v>
      </c>
      <c r="F544" s="5">
        <f t="shared" ca="1" si="233"/>
        <v>10</v>
      </c>
      <c r="G544" s="77">
        <f t="shared" ca="1" si="242"/>
        <v>1216.666666666667</v>
      </c>
      <c r="H544" s="77">
        <f t="shared" ca="1" si="234"/>
        <v>70409.667984515196</v>
      </c>
      <c r="I544" s="77">
        <f ca="1">I545</f>
        <v>152.08333333333334</v>
      </c>
      <c r="J544" s="77">
        <f ca="1">J543</f>
        <v>75219.353525105253</v>
      </c>
      <c r="K544" s="92" t="str">
        <f>M519</f>
        <v>FD</v>
      </c>
      <c r="L544" s="75">
        <f>M520</f>
        <v>9.6689497716894973E-2</v>
      </c>
      <c r="M544" s="89">
        <f ca="1">M522</f>
        <v>63345.407423937671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41627.558565691805</v>
      </c>
      <c r="S544" s="90"/>
      <c r="T544" s="77">
        <f ca="1">Q539</f>
        <v>1685</v>
      </c>
      <c r="U544" s="77">
        <f ca="1">U543</f>
        <v>66792.544340246663</v>
      </c>
      <c r="V544" s="92" t="str">
        <f>M525</f>
        <v>FD</v>
      </c>
      <c r="W544" s="75">
        <f>M520</f>
        <v>9.6689497716894973E-2</v>
      </c>
      <c r="X544" s="89">
        <f ca="1">M531</f>
        <v>54106.616824602475</v>
      </c>
      <c r="Y544" s="5">
        <f t="shared" ca="1" si="238"/>
        <v>10</v>
      </c>
      <c r="Z544" s="5">
        <v>10</v>
      </c>
      <c r="AA544" s="7">
        <f t="shared" ca="1" si="239"/>
        <v>10</v>
      </c>
      <c r="AB544" s="7">
        <f t="shared" ca="1" si="244"/>
        <v>6912</v>
      </c>
      <c r="AC544" s="7">
        <f t="shared" ca="1" si="240"/>
        <v>54106.616824602475</v>
      </c>
      <c r="AD544" s="90"/>
      <c r="AE544" s="77">
        <f ca="1">AB539</f>
        <v>2638</v>
      </c>
      <c r="AF544" s="77">
        <f ca="1">AF543</f>
        <v>54296.733866147013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76149.002603951725</v>
      </c>
      <c r="D545" s="5">
        <f t="shared" ca="1" si="232"/>
        <v>4</v>
      </c>
      <c r="E545" s="5">
        <v>11</v>
      </c>
      <c r="F545" s="5">
        <f t="shared" ca="1" si="233"/>
        <v>7</v>
      </c>
      <c r="G545" s="77">
        <f t="shared" ca="1" si="242"/>
        <v>1247.0833333333337</v>
      </c>
      <c r="H545" s="77">
        <f t="shared" ca="1" si="234"/>
        <v>70145.387691865326</v>
      </c>
      <c r="I545" s="77">
        <f ca="1">G539</f>
        <v>152.08333333333334</v>
      </c>
      <c r="J545" s="77">
        <f ca="1">H540</f>
        <v>74117.399303859551</v>
      </c>
      <c r="K545" s="92" t="str">
        <f>N519</f>
        <v>FN</v>
      </c>
      <c r="L545" s="75">
        <f>N520</f>
        <v>0.10547945205479452</v>
      </c>
      <c r="M545" s="89">
        <f ca="1">N522</f>
        <v>41627.558565691805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40318.584512174406</v>
      </c>
      <c r="S545" s="90"/>
      <c r="T545" s="77">
        <f ca="1">T544</f>
        <v>1685</v>
      </c>
      <c r="U545" s="77">
        <f ca="1">R540</f>
        <v>63931.128427825526</v>
      </c>
      <c r="V545" s="92" t="str">
        <f>N525</f>
        <v>FN</v>
      </c>
      <c r="W545" s="75">
        <f>N520</f>
        <v>0.10547945205479452</v>
      </c>
      <c r="X545" s="89">
        <f ca="1">N531</f>
        <v>54401.139975416474</v>
      </c>
      <c r="Y545" s="5">
        <f t="shared" ca="1" si="238"/>
        <v>4</v>
      </c>
      <c r="Z545" s="5">
        <v>11</v>
      </c>
      <c r="AA545" s="7">
        <f t="shared" ca="1" si="239"/>
        <v>4</v>
      </c>
      <c r="AB545" s="7">
        <f t="shared" ca="1" si="244"/>
        <v>7759</v>
      </c>
      <c r="AC545" s="7">
        <f t="shared" ca="1" si="240"/>
        <v>53950.090591774686</v>
      </c>
      <c r="AD545" s="90"/>
      <c r="AE545" s="77">
        <f ca="1">AE544</f>
        <v>2638</v>
      </c>
      <c r="AF545" s="77">
        <f ca="1">AC540</f>
        <v>54238.985895491896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80073.790622431901</v>
      </c>
      <c r="D546" s="5">
        <f t="shared" ca="1" si="232"/>
        <v>2</v>
      </c>
      <c r="E546" s="5">
        <v>12</v>
      </c>
      <c r="F546" s="5">
        <f t="shared" ca="1" si="233"/>
        <v>23</v>
      </c>
      <c r="G546" s="77">
        <f t="shared" ca="1" si="242"/>
        <v>1581.666666666667</v>
      </c>
      <c r="H546" s="77">
        <f t="shared" ca="1" si="234"/>
        <v>69712.18357094677</v>
      </c>
      <c r="I546" s="77">
        <f ca="1">I547</f>
        <v>486.66666666666674</v>
      </c>
      <c r="J546" s="77">
        <f ca="1">J545</f>
        <v>74117.399303859551</v>
      </c>
      <c r="K546" s="92" t="str">
        <f>O519</f>
        <v>FP</v>
      </c>
      <c r="L546" s="75">
        <f>O520</f>
        <v>8.7899543378995425E-3</v>
      </c>
      <c r="M546" s="89">
        <f ca="1">O522</f>
        <v>69072.574484066732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37911.704357516064</v>
      </c>
      <c r="S546" s="90"/>
      <c r="T546" s="77">
        <f ca="1">Q540</f>
        <v>2532</v>
      </c>
      <c r="U546" s="77">
        <f ca="1">R540</f>
        <v>63931.128427825526</v>
      </c>
      <c r="V546" s="92" t="str">
        <f>O525</f>
        <v>FP</v>
      </c>
      <c r="W546" s="75">
        <f>O520</f>
        <v>8.7899543378995425E-3</v>
      </c>
      <c r="X546" s="89">
        <f ca="1">O531</f>
        <v>54642.034079032506</v>
      </c>
      <c r="Y546" s="5">
        <f t="shared" ca="1" si="238"/>
        <v>3</v>
      </c>
      <c r="Z546" s="5">
        <v>12</v>
      </c>
      <c r="AA546" s="7">
        <f t="shared" ca="1" si="239"/>
        <v>7</v>
      </c>
      <c r="AB546" s="7">
        <f t="shared" ca="1" si="244"/>
        <v>8760</v>
      </c>
      <c r="AC546" s="7">
        <f t="shared" ca="1" si="240"/>
        <v>52110.947860863394</v>
      </c>
      <c r="AD546" s="90"/>
      <c r="AE546" s="77">
        <f ca="1">AB540</f>
        <v>3958</v>
      </c>
      <c r="AF546" s="77">
        <f ca="1">AC540</f>
        <v>54238.985895491896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74117.399303859551</v>
      </c>
      <c r="D547" s="5">
        <f t="shared" ca="1" si="232"/>
        <v>6</v>
      </c>
      <c r="E547" s="5">
        <v>13</v>
      </c>
      <c r="F547" s="5">
        <f t="shared" ca="1" si="233"/>
        <v>15</v>
      </c>
      <c r="G547" s="77">
        <f t="shared" ca="1" si="242"/>
        <v>1916.2500000000005</v>
      </c>
      <c r="H547" s="77">
        <f t="shared" ca="1" si="234"/>
        <v>68898.236852528353</v>
      </c>
      <c r="I547" s="77">
        <f ca="1">G540</f>
        <v>486.66666666666674</v>
      </c>
      <c r="J547" s="77">
        <f ca="1">H541</f>
        <v>73240.656056217733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63345.407423937671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3958</v>
      </c>
      <c r="AF547" s="77">
        <f ca="1">AC541</f>
        <v>54237.911178006929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71435.116167276588</v>
      </c>
      <c r="D548" s="5">
        <f t="shared" ca="1" si="232"/>
        <v>8</v>
      </c>
      <c r="E548" s="5">
        <v>14</v>
      </c>
      <c r="F548" s="5">
        <f t="shared" ca="1" si="233"/>
        <v>5</v>
      </c>
      <c r="G548" s="77">
        <f t="shared" ca="1" si="242"/>
        <v>1946.6666666666672</v>
      </c>
      <c r="H548" s="77">
        <f t="shared" ca="1" si="234"/>
        <v>67126.597912466023</v>
      </c>
      <c r="I548" s="77">
        <f ca="1">I549</f>
        <v>821.25000000000011</v>
      </c>
      <c r="J548" s="77">
        <f ca="1">J547</f>
        <v>73240.656056217733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63345.407423937671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4882</v>
      </c>
      <c r="AF548" s="77">
        <f ca="1">AC541</f>
        <v>54237.911178006929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68898.236852528353</v>
      </c>
      <c r="D549" s="5">
        <f t="shared" ca="1" si="232"/>
        <v>13</v>
      </c>
      <c r="E549" s="5">
        <v>15</v>
      </c>
      <c r="F549" s="5">
        <f t="shared" ca="1" si="233"/>
        <v>6</v>
      </c>
      <c r="G549" s="77">
        <f t="shared" ca="1" si="242"/>
        <v>1977.0833333333339</v>
      </c>
      <c r="H549" s="77">
        <f t="shared" ca="1" si="234"/>
        <v>66440.154123471773</v>
      </c>
      <c r="I549" s="77">
        <f ca="1">G541</f>
        <v>821.25000000000011</v>
      </c>
      <c r="J549" s="77">
        <f ca="1">H542</f>
        <v>71435.116167276588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61151.771773288827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4882</v>
      </c>
      <c r="AF549" s="77">
        <f ca="1">AC542</f>
        <v>54202.048683859874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65311.438321181195</v>
      </c>
      <c r="D550" s="5">
        <f t="shared" ca="1" si="232"/>
        <v>17</v>
      </c>
      <c r="E550" s="5">
        <v>16</v>
      </c>
      <c r="F550" s="5">
        <f t="shared" ca="1" si="233"/>
        <v>9</v>
      </c>
      <c r="G550" s="77">
        <f t="shared" ca="1" si="242"/>
        <v>2007.5000000000007</v>
      </c>
      <c r="H550" s="77">
        <f t="shared" ca="1" si="234"/>
        <v>65858.42321391587</v>
      </c>
      <c r="I550" s="77">
        <f ca="1">I551</f>
        <v>1155.8333333333335</v>
      </c>
      <c r="J550" s="77">
        <f ca="1">J549</f>
        <v>71435.116167276588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61151.771773288827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4973</v>
      </c>
      <c r="AF550" s="77">
        <f ca="1">AC542</f>
        <v>54202.048683859874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61566.429846202998</v>
      </c>
      <c r="D551" s="5">
        <f t="shared" ca="1" si="232"/>
        <v>21</v>
      </c>
      <c r="E551" s="5">
        <v>17</v>
      </c>
      <c r="F551" s="5">
        <f t="shared" ca="1" si="233"/>
        <v>16</v>
      </c>
      <c r="G551" s="77">
        <f t="shared" ca="1" si="242"/>
        <v>2342.0833333333339</v>
      </c>
      <c r="H551" s="77">
        <f t="shared" ca="1" si="234"/>
        <v>65311.438321181195</v>
      </c>
      <c r="I551" s="77">
        <f ca="1">G542</f>
        <v>1155.8333333333335</v>
      </c>
      <c r="J551" s="77">
        <f ca="1">H543</f>
        <v>71248.148118884303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46375.626201438892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4973</v>
      </c>
      <c r="AF551" s="77">
        <f ca="1">AC543</f>
        <v>54110.695955416748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60878.58088838691</v>
      </c>
      <c r="D552" s="5">
        <f t="shared" ca="1" si="232"/>
        <v>22</v>
      </c>
      <c r="E552" s="5">
        <v>18</v>
      </c>
      <c r="F552" s="5">
        <f t="shared" ca="1" si="233"/>
        <v>22</v>
      </c>
      <c r="G552" s="77">
        <f t="shared" ca="1" si="242"/>
        <v>2676.6666666666674</v>
      </c>
      <c r="H552" s="77">
        <f t="shared" ca="1" si="234"/>
        <v>64555.864332666541</v>
      </c>
      <c r="I552" s="77">
        <f ca="1">I553</f>
        <v>1186.2500000000002</v>
      </c>
      <c r="J552" s="77">
        <f ca="1">J551</f>
        <v>71248.148118884303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46375.626201438892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6065</v>
      </c>
      <c r="AF552" s="77">
        <f ca="1">AC543</f>
        <v>54110.695955416748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64028.61858474031</v>
      </c>
      <c r="D553" s="5">
        <f t="shared" ca="1" si="232"/>
        <v>19</v>
      </c>
      <c r="E553" s="5">
        <v>19</v>
      </c>
      <c r="F553" s="5">
        <f t="shared" ca="1" si="233"/>
        <v>19</v>
      </c>
      <c r="G553" s="77">
        <f t="shared" ca="1" si="242"/>
        <v>3011.2500000000009</v>
      </c>
      <c r="H553" s="77">
        <f t="shared" ca="1" si="234"/>
        <v>64028.61858474031</v>
      </c>
      <c r="I553" s="77">
        <f ca="1">G543</f>
        <v>1186.2500000000002</v>
      </c>
      <c r="J553" s="77">
        <f ca="1">H544</f>
        <v>70409.667984515196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41627.558565691805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6065</v>
      </c>
      <c r="AF553" s="77">
        <f ca="1">AC544</f>
        <v>54106.616824602475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58179.873215579966</v>
      </c>
      <c r="D554" s="5">
        <f t="shared" ca="1" si="232"/>
        <v>24</v>
      </c>
      <c r="E554" s="5">
        <v>20</v>
      </c>
      <c r="F554" s="5">
        <f t="shared" ca="1" si="233"/>
        <v>8</v>
      </c>
      <c r="G554" s="77">
        <f t="shared" ca="1" si="242"/>
        <v>3041.6666666666674</v>
      </c>
      <c r="H554" s="77">
        <f t="shared" ca="1" si="234"/>
        <v>63377.48605999459</v>
      </c>
      <c r="I554" s="77">
        <f ca="1">I555</f>
        <v>1216.666666666667</v>
      </c>
      <c r="J554" s="77">
        <f ca="1">J553</f>
        <v>70409.667984515196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41627.558565691805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6912</v>
      </c>
      <c r="AF554" s="77">
        <f ca="1">AC544</f>
        <v>54106.616824602475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60432.273742378602</v>
      </c>
      <c r="D555" s="5">
        <f t="shared" ca="1" si="232"/>
        <v>23</v>
      </c>
      <c r="E555" s="5">
        <v>21</v>
      </c>
      <c r="F555" s="5">
        <f t="shared" ca="1" si="233"/>
        <v>17</v>
      </c>
      <c r="G555" s="77">
        <f t="shared" ca="1" si="242"/>
        <v>3376.2500000000009</v>
      </c>
      <c r="H555" s="77">
        <f t="shared" ca="1" si="234"/>
        <v>61566.429846202998</v>
      </c>
      <c r="I555" s="77">
        <f ca="1">G544</f>
        <v>1216.666666666667</v>
      </c>
      <c r="J555" s="77">
        <f ca="1">H545</f>
        <v>70145.387691865326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40318.584512174406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6912</v>
      </c>
      <c r="AF555" s="77">
        <f ca="1">AC545</f>
        <v>53950.090591774686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64555.864332666541</v>
      </c>
      <c r="D556" s="5">
        <f t="shared" ca="1" si="232"/>
        <v>18</v>
      </c>
      <c r="E556" s="5">
        <v>22</v>
      </c>
      <c r="F556" s="5">
        <f t="shared" ca="1" si="233"/>
        <v>18</v>
      </c>
      <c r="G556" s="77">
        <f t="shared" ca="1" si="242"/>
        <v>3710.8333333333344</v>
      </c>
      <c r="H556" s="77">
        <f t="shared" ca="1" si="234"/>
        <v>60878.58088838691</v>
      </c>
      <c r="I556" s="77">
        <f ca="1">I557</f>
        <v>1247.0833333333337</v>
      </c>
      <c r="J556" s="77">
        <f ca="1">J555</f>
        <v>70145.387691865326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40318.584512174406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7759</v>
      </c>
      <c r="AF556" s="77">
        <f ca="1">AC545</f>
        <v>53950.090591774686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69712.18357094677</v>
      </c>
      <c r="D557" s="5">
        <f t="shared" ca="1" si="232"/>
        <v>12</v>
      </c>
      <c r="E557" s="5">
        <v>23</v>
      </c>
      <c r="F557" s="5">
        <f t="shared" ca="1" si="233"/>
        <v>21</v>
      </c>
      <c r="G557" s="77">
        <f t="shared" ca="1" si="242"/>
        <v>4045.4166666666679</v>
      </c>
      <c r="H557" s="77">
        <f t="shared" ca="1" si="234"/>
        <v>60432.273742378602</v>
      </c>
      <c r="I557" s="77">
        <f ca="1">G545</f>
        <v>1247.0833333333337</v>
      </c>
      <c r="J557" s="77">
        <f ca="1">H546</f>
        <v>69712.18357094677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37911.704357516064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7759</v>
      </c>
      <c r="AF557" s="77">
        <f ca="1">AC546</f>
        <v>52110.947860863394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73240.656056217733</v>
      </c>
      <c r="D558" s="5">
        <f t="shared" ca="1" si="232"/>
        <v>7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58179.873215579966</v>
      </c>
      <c r="I558" s="77">
        <f ca="1">I559</f>
        <v>1581.666666666667</v>
      </c>
      <c r="J558" s="77">
        <f ca="1">J557</f>
        <v>69712.18357094677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37911.704357516064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52110.947860863394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47109.744044860854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47109.744044860854</v>
      </c>
      <c r="I559" s="77">
        <f ca="1">G546</f>
        <v>1581.666666666667</v>
      </c>
      <c r="J559" s="77">
        <f ca="1">H547</f>
        <v>68898.236852528353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45357.124628815771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46999.412701237554</v>
      </c>
      <c r="I560" s="77">
        <f ca="1">I561</f>
        <v>1916.2500000000005</v>
      </c>
      <c r="J560" s="77">
        <f ca="1">J559</f>
        <v>68898.236852528353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43540.253200291889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45357.124628815771</v>
      </c>
      <c r="I561" s="77">
        <f ca="1">G547</f>
        <v>1916.2500000000005</v>
      </c>
      <c r="J561" s="77">
        <f ca="1">H548</f>
        <v>67126.597912466023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41122.496043195293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45241.595536912719</v>
      </c>
      <c r="I562" s="77">
        <f ca="1">I563</f>
        <v>1946.6666666666672</v>
      </c>
      <c r="J562" s="77">
        <f ca="1">J561</f>
        <v>67126.597912466023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38659.047298083482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43540.253200291889</v>
      </c>
      <c r="I563" s="77">
        <f ca="1">G548</f>
        <v>1946.6666666666672</v>
      </c>
      <c r="J563" s="77">
        <f ca="1">H549</f>
        <v>66440.154123471773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37596.155658563061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42466.740962528158</v>
      </c>
      <c r="I564" s="77">
        <f ca="1">I565</f>
        <v>1977.0833333333339</v>
      </c>
      <c r="J564" s="77">
        <f ca="1">J563</f>
        <v>66440.154123471773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38108.985813396779</v>
      </c>
      <c r="D565" s="5">
        <f t="shared" ca="1" si="232"/>
        <v>34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41122.496043195293</v>
      </c>
      <c r="I565" s="77">
        <f ca="1">G549</f>
        <v>1977.0833333333339</v>
      </c>
      <c r="J565" s="77">
        <f ca="1">H550</f>
        <v>65858.42321391587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37852.743222161444</v>
      </c>
      <c r="D566" s="5">
        <f t="shared" ca="1" si="232"/>
        <v>35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39777.807992495225</v>
      </c>
      <c r="I566" s="77">
        <f ca="1">I567</f>
        <v>2007.5000000000007</v>
      </c>
      <c r="J566" s="77">
        <f ca="1">J565</f>
        <v>65858.42321391587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39777.807992495225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7665.0000000000009</v>
      </c>
      <c r="H567" s="77">
        <f t="shared" ca="1" si="234"/>
        <v>38659.047298083482</v>
      </c>
      <c r="I567" s="77">
        <f ca="1">G550</f>
        <v>2007.5000000000007</v>
      </c>
      <c r="J567" s="77">
        <f ca="1">H551</f>
        <v>65311.438321181195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42466.740962528158</v>
      </c>
      <c r="D568" s="5">
        <f t="shared" ca="1" si="232"/>
        <v>30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38108.985813396779</v>
      </c>
      <c r="I568" s="77">
        <f ca="1">I569</f>
        <v>2342.0833333333339</v>
      </c>
      <c r="J568" s="77">
        <f ca="1">J567</f>
        <v>65311.438321181195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45241.595536912719</v>
      </c>
      <c r="D569" s="5">
        <f t="shared" ca="1" si="232"/>
        <v>28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37852.743222161444</v>
      </c>
      <c r="I569" s="77">
        <f ca="1">G551</f>
        <v>2342.0833333333339</v>
      </c>
      <c r="J569" s="77">
        <f ca="1">H552</f>
        <v>64555.864332666541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46999.412701237554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37596.155658563061</v>
      </c>
      <c r="I570" s="77">
        <f ca="1">I571</f>
        <v>2676.6666666666674</v>
      </c>
      <c r="J570" s="77">
        <f ca="1">J569</f>
        <v>64555.864332666541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2676.6666666666674</v>
      </c>
      <c r="J571" s="77">
        <f ca="1">H553</f>
        <v>64028.61858474031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3011.2500000000009</v>
      </c>
      <c r="J572" s="77">
        <f ca="1">J571</f>
        <v>64028.61858474031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3011.2500000000009</v>
      </c>
      <c r="J573" s="77">
        <f ca="1">H554</f>
        <v>63377.48605999459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63377.48605999459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61566.429846202998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61566.429846202998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60878.58088838691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60878.58088838691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60432.273742378602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60432.273742378602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58179.873215579966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58179.873215579966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47109.744044860854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47109.744044860854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46999.412701237554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46999.412701237554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45357.124628815771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45357.124628815771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45241.595536912719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45241.595536912719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43540.253200291889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43540.253200291889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42466.740962528158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42466.740962528158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41122.496043195293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41122.496043195293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39777.807992495225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39777.807992495225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38659.047298083482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38659.047298083482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38108.985813396779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38108.985813396779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37852.743222161444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37852.743222161444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37596.155658563061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37596.155658563061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0.1153741464987699</v>
      </c>
      <c r="D609" s="135">
        <f ca="1">B452*M456+B458*M462+B464*M468+B470*M474+B476*M480+B482*M486+B488*M492+$B$500*M504</f>
        <v>45.005626561193012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7.326418450027769E-2</v>
      </c>
      <c r="D610" s="135">
        <f ca="1">B452*N456+B458*N462+B464*N468+B470*N474+B476*N480+B482*N486+B488*N492+$B$500*N504</f>
        <v>28.579197575819105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1.1837506684194345E-2</v>
      </c>
      <c r="D611" s="135">
        <f ca="1">B452*O456+B458*O462+B464*O468+B470*O474+B476*O480+B482*O486+B488*O492+$B$500*O504</f>
        <v>4.6176238040483097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0.11618411757548056</v>
      </c>
      <c r="D612" s="135">
        <f ca="1">B452*G456+B458*G462+B464*G468+B470*G474+B476*G480+B482*G486+B488*G492+$B$500*G504</f>
        <v>45.321583445036097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6.4747507871593724E-2</v>
      </c>
      <c r="D613" s="135">
        <f ca="1">B452*H456+B458*H462+B464*H468+B470*H474+B476*H480+B482*H486+B488*H492+$B$500*H504</f>
        <v>25.256976961193995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1.1918077532888175E-2</v>
      </c>
      <c r="D614" s="135">
        <f ca="1">B452*I456+B458*I462+B464*I468+B470*I474+B476*I480+B482*I486+B488*I492+$B$500*I504</f>
        <v>4.6490532155592463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0.14667431953835008</v>
      </c>
      <c r="D615" s="135">
        <f ca="1">B452*J456+B458*J462+B464*J468+B470*J474+B476*J480+B482*J486+B488*J492+$B$500*J504</f>
        <v>57.215328143991599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7.1435484503347524E-2</v>
      </c>
      <c r="D616" s="135">
        <f ca="1">B452*K456+B458*K462+B464*K468+B470*K474+B476*K480+B482*K486+B488*K492+$B$500*K504</f>
        <v>27.865850680939399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1.5158202042171465E-2</v>
      </c>
      <c r="D617" s="135">
        <f ca="1">B452*L456+B458*L462+B464*L468+B470*L474+B476*L480+B482*L486+B488*L492+$B$500*L504</f>
        <v>5.9129744500979324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0.21634921046950253</v>
      </c>
      <c r="D618" s="135">
        <f ca="1">B452*D456+B458*D462+B464*D468+B470*D474+B476*D480+B482*D486+B488*D492+$B$500*D504</f>
        <v>84.394399167262264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0.13491432842107473</v>
      </c>
      <c r="D619" s="135">
        <f ca="1">B452*E456+B458*E462+B464*E468+B470*E474+B476*E480+B482*E486+B488*E492+$B$500*E504</f>
        <v>52.627941934441751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2.2142914362349279E-2</v>
      </c>
      <c r="D620" s="135">
        <f ca="1">B452*F456+B458*F462+B464*F468+B470*F474+B476*F480+B482*F486+B488*F492+$B$500*F504</f>
        <v>8.6376000604172969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0.11094254969319313</v>
      </c>
      <c r="D621" s="135">
        <f ca="1">$B$494*M498+$B$495*77/365*11/24</f>
        <v>95.079210446603895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8.8356460941608372E-2</v>
      </c>
      <c r="D622" s="135">
        <f ca="1">$B$494*N498+$B$495*77/365*12/24</f>
        <v>75.722638134931515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1.0613867457249002E-2</v>
      </c>
      <c r="D623" s="135">
        <f ca="1">$B$494*O498+$B$495*77/365*1/24</f>
        <v>9.0962226883276251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0.11094254969319313</v>
      </c>
      <c r="D624" s="135">
        <f ca="1">$B$494*G498+$B$495*77/365*11/24</f>
        <v>95.079210446603895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8.8356460941608372E-2</v>
      </c>
      <c r="D625" s="135">
        <f ca="1">$B$494*H498+$B$495*77/365*12/24</f>
        <v>75.722638134931515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1.0613867457249002E-2</v>
      </c>
      <c r="D626" s="135">
        <f ca="1">$B$494*I498+$B$495*77/365*1/24</f>
        <v>9.0962226883276251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0.13207345140208201</v>
      </c>
      <c r="D627" s="135">
        <f ca="1">$B$494*J498+$B$495*91/365*11/24</f>
        <v>113.18866850450912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0.10487399869747581</v>
      </c>
      <c r="D628" s="135">
        <f ca="1">$B$494*K498+$B$495*91/365*12/24</f>
        <v>89.878383182191783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1.2640494745994281E-2</v>
      </c>
      <c r="D629" s="135">
        <f ca="1">$B$494*L498+$B$495*91/365*1/24</f>
        <v>10.833068677682647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0.17509068926968102</v>
      </c>
      <c r="D630" s="135">
        <f ca="1">$B$494*D498+$B$495*120/365*11/24</f>
        <v>150.05500178561641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0.13873318451810654</v>
      </c>
      <c r="D631" s="135">
        <f ca="1">$B$494*E498+$B$495*120/365*12/24</f>
        <v>118.89614654794519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1.67624251825595E-2</v>
      </c>
      <c r="D632" s="135">
        <f ca="1">$B$494*F498+$B$495*120/365*1/24</f>
        <v>14.365616762328766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0.11435464724226727</v>
      </c>
      <c r="D633" s="135">
        <f ca="1">B409*M413+B415*M419+B421*M425+B427*M431+B433*M437+B439*M443+B445*M449</f>
        <v>53.067979309273817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7.362779261830206E-2</v>
      </c>
      <c r="D634" s="135">
        <f ca="1">B409*N413+B415*N419+B421*N425+B427*N431+B433*N437+B439*N443+B445*N449</f>
        <v>34.168075102166604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1.1707567226300789E-2</v>
      </c>
      <c r="D635" s="135">
        <f ca="1">B409*O413+B415*O419+B421*O425+B427*O431+B433*O437+B439*O443+B445*O449</f>
        <v>5.4330711546073607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0.11752235840335548</v>
      </c>
      <c r="D636" s="135">
        <f ca="1">B409*G413+B415*G419+B421*G425+B427*G431+B433*G437+B439*G443+B445*G449</f>
        <v>54.538002910485638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7.1404072077682568E-2</v>
      </c>
      <c r="D637" s="135">
        <f ca="1">B409*H413+B415*H419+B421*H425+B427*H431+B433*H437+B439*H443+B445*H449</f>
        <v>33.136124425171424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1.2027244499438129E-2</v>
      </c>
      <c r="D638" s="135">
        <f ca="1">B409*I413+B415*I419+B421*I425+B427*I431+B433*I437+B439*I443+B445*I449</f>
        <v>5.5814221602342409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0.10766280065949675</v>
      </c>
      <c r="D639" s="135">
        <f ca="1">B409*J413+B415*J419+B421*J425+B427*J431+B433*J437+B439*J443+B445*J449</f>
        <v>49.962528113722911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6.743508827733985E-2</v>
      </c>
      <c r="D640" s="135">
        <f ca="1">B409*K413+B415*K419+B421*K425+B427*K431+B433*K437+B439*K443+B445*K449</f>
        <v>31.294258307135955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1.1065681255565864E-2</v>
      </c>
      <c r="D641" s="135">
        <f ca="1">B409*L413+B415*L419+B421*L425+B427*L431+B433*L437+B439*L443+B445*L449</f>
        <v>5.1351943980842236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0.2402380967838158</v>
      </c>
      <c r="D642" s="135">
        <f ca="1">B409*D413+B415*D419+B421*D425+B427*D431+B433*D437+B439*D443+B445*D449</f>
        <v>111.48607124302899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0.14844293538372971</v>
      </c>
      <c r="D643" s="135">
        <f ca="1">B409*E413+B415*E419+B421*E425+B427*E431+B433*E437+B439*E443+B445*E449</f>
        <v>68.88715774587223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2.4511715572705758E-2</v>
      </c>
      <c r="D644" s="135">
        <f ca="1">B409*F413+B415*F419+B421*F425+B427*F431+B433*F437+B439*F443+B445*F449</f>
        <v>11.375027130216729</v>
      </c>
      <c r="P644" s="5"/>
      <c r="Q644" s="6"/>
      <c r="U644" s="5"/>
    </row>
  </sheetData>
  <autoFilter ref="A1:C607" xr:uid="{00000000-0009-0000-0000-00000E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DK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533.83600000000001</v>
      </c>
      <c r="E5" s="17">
        <f ca="1">INDIRECT(ADDRESS(MATCH($H$1,HDD!$A$1:$A$34,0),E$4+1,,,"HDD"))</f>
        <v>482.52</v>
      </c>
      <c r="F5" s="17">
        <f ca="1">INDIRECT(ADDRESS(MATCH($H$1,HDD!$A$1:$A$34,0),F$4+1,,,"HDD"))</f>
        <v>465.315</v>
      </c>
      <c r="G5" s="17">
        <f ca="1">INDIRECT(ADDRESS(MATCH($H$1,HDD!$A$1:$A$34,0),G$4+1,,,"HDD"))</f>
        <v>340.32600000000002</v>
      </c>
      <c r="H5" s="17">
        <f ca="1">INDIRECT(ADDRESS(MATCH($H$1,HDD!$A$1:$A$34,0),H$4+1,,,"HDD"))</f>
        <v>204.09700000000001</v>
      </c>
      <c r="I5" s="17">
        <f ca="1">INDIRECT(ADDRESS(MATCH($H$1,HDD!$A$1:$A$34,0),I$4+1,,,"HDD"))</f>
        <v>104.596</v>
      </c>
      <c r="J5" s="17">
        <f ca="1">INDIRECT(ADDRESS(MATCH($H$1,HDD!$A$1:$A$34,0),J$4+1,,,"HDD"))</f>
        <v>38.340000000000003</v>
      </c>
      <c r="K5" s="17">
        <f ca="1">INDIRECT(ADDRESS(MATCH($H$1,HDD!$A$1:$A$34,0),K$4+1,,,"HDD"))</f>
        <v>38.500999999999998</v>
      </c>
      <c r="L5" s="17">
        <f ca="1">INDIRECT(ADDRESS(MATCH($H$1,HDD!$A$1:$A$34,0),L$4+1,,,"HDD"))</f>
        <v>134.19300000000001</v>
      </c>
      <c r="M5" s="17">
        <f ca="1">INDIRECT(ADDRESS(MATCH($H$1,HDD!$A$1:$A$34,0),M$4+1,,,"HDD"))</f>
        <v>271.46899999999999</v>
      </c>
      <c r="N5" s="17">
        <f ca="1">INDIRECT(ADDRESS(MATCH($H$1,HDD!$A$1:$A$34,0),N$4+1,,,"HDD"))</f>
        <v>394.565</v>
      </c>
      <c r="O5" s="17">
        <f ca="1">INDIRECT(ADDRESS(MATCH($H$1,HDD!$A$1:$A$34,0),O$4+1,,,"HDD"))</f>
        <v>495.37599999999998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0.15238811875309363</v>
      </c>
      <c r="E6" s="23">
        <f t="shared" ca="1" si="0"/>
        <v>0.13773952124012381</v>
      </c>
      <c r="F6" s="22">
        <f t="shared" ca="1" si="0"/>
        <v>0.132828204687574</v>
      </c>
      <c r="G6" s="22">
        <f t="shared" ca="1" si="0"/>
        <v>9.7149010000759303E-2</v>
      </c>
      <c r="H6" s="22">
        <f t="shared" ca="1" si="0"/>
        <v>5.8261259774818761E-2</v>
      </c>
      <c r="I6" s="22">
        <f t="shared" ca="1" si="0"/>
        <v>2.9857835869253068E-2</v>
      </c>
      <c r="J6" s="22">
        <f t="shared" ca="1" si="0"/>
        <v>1.0944485709082208E-2</v>
      </c>
      <c r="K6" s="22">
        <f t="shared" ca="1" si="0"/>
        <v>1.0990444556217373E-2</v>
      </c>
      <c r="L6" s="22">
        <f t="shared" ca="1" si="0"/>
        <v>3.8306556357821306E-2</v>
      </c>
      <c r="M6" s="22">
        <f t="shared" ca="1" si="0"/>
        <v>7.749318181947934E-2</v>
      </c>
      <c r="N6" s="22">
        <f t="shared" ca="1" si="0"/>
        <v>0.11263200322910853</v>
      </c>
      <c r="O6" s="22">
        <f t="shared" ca="1" si="0"/>
        <v>0.14140937800266842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7.339818772991527</v>
      </c>
      <c r="E8" s="114">
        <f ca="1">INDIRECT(ADDRESS(MATCH($H$1,DDuration!$A$1:$A$34,0),E$4+1,,,"DDuration"))</f>
        <v>9.3107492938279393</v>
      </c>
      <c r="F8" s="114">
        <f ca="1">INDIRECT(ADDRESS(MATCH($H$1,DDuration!$A$1:$A$34,0),F$4+1,,,"DDuration"))</f>
        <v>11.516198964898216</v>
      </c>
      <c r="G8" s="114">
        <f ca="1">INDIRECT(ADDRESS(MATCH($H$1,DDuration!$A$1:$A$34,0),G$4+1,,,"DDuration"))</f>
        <v>13.918823780885738</v>
      </c>
      <c r="H8" s="114">
        <f ca="1">INDIRECT(ADDRESS(MATCH($H$1,DDuration!$A$1:$A$34,0),H$4+1,,,"DDuration"))</f>
        <v>16.08877268683176</v>
      </c>
      <c r="I8" s="114">
        <f ca="1">INDIRECT(ADDRESS(MATCH($H$1,DDuration!$A$1:$A$34,0),I$4+1,,,"DDuration"))</f>
        <v>17.294618680006263</v>
      </c>
      <c r="J8" s="114">
        <f ca="1">INDIRECT(ADDRESS(MATCH($H$1,DDuration!$A$1:$A$34,0),J$4+1,,,"DDuration"))</f>
        <v>16.735110240779466</v>
      </c>
      <c r="K8" s="114">
        <f ca="1">INDIRECT(ADDRESS(MATCH($H$1,DDuration!$A$1:$A$34,0),K$4+1,,,"DDuration"))</f>
        <v>14.801955103089906</v>
      </c>
      <c r="L8" s="114">
        <f ca="1">INDIRECT(ADDRESS(MATCH($H$1,DDuration!$A$1:$A$34,0),L$4+1,,,"DDuration"))</f>
        <v>12.443521039762125</v>
      </c>
      <c r="M8" s="114">
        <f ca="1">INDIRECT(ADDRESS(MATCH($H$1,DDuration!$A$1:$A$34,0),M$4+1,,,"DDuration"))</f>
        <v>10.042014465016116</v>
      </c>
      <c r="N8" s="114">
        <f ca="1">INDIRECT(ADDRESS(MATCH($H$1,DDuration!$A$1:$A$34,0),N$4+1,,,"DDuration"))</f>
        <v>7.8800480641953641</v>
      </c>
      <c r="O8" s="114">
        <f ca="1">INDIRECT(ADDRESS(MATCH($H$1,DDuration!$A$1:$A$34,0),O$4+1,,,"DDuration"))</f>
        <v>6.716510119777273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0.10667168312716553</v>
      </c>
      <c r="E12" s="33">
        <f t="shared" ca="1" si="1"/>
        <v>9.6417664868086658E-2</v>
      </c>
      <c r="F12" s="32">
        <f t="shared" ca="1" si="1"/>
        <v>9.2979743281301791E-2</v>
      </c>
      <c r="G12" s="32">
        <f t="shared" ca="1" si="1"/>
        <v>6.8004307000531505E-2</v>
      </c>
      <c r="H12" s="32">
        <f t="shared" ca="1" si="1"/>
        <v>4.078288184237313E-2</v>
      </c>
      <c r="I12" s="32">
        <f t="shared" ca="1" si="1"/>
        <v>2.0900485108477147E-2</v>
      </c>
      <c r="J12" s="32">
        <f t="shared" ca="1" si="1"/>
        <v>7.661139996357545E-3</v>
      </c>
      <c r="K12" s="32">
        <f t="shared" ca="1" si="1"/>
        <v>7.6933111893521602E-3</v>
      </c>
      <c r="L12" s="32">
        <f t="shared" ca="1" si="1"/>
        <v>2.6814589450474914E-2</v>
      </c>
      <c r="M12" s="32">
        <f t="shared" ca="1" si="1"/>
        <v>5.4245227273635538E-2</v>
      </c>
      <c r="N12" s="32">
        <f t="shared" ca="1" si="1"/>
        <v>7.8842402260375963E-2</v>
      </c>
      <c r="O12" s="32">
        <f t="shared" ca="1" si="1"/>
        <v>9.8986564601867888E-2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4.5716435625928094E-2</v>
      </c>
      <c r="E13" s="32">
        <f t="shared" ca="1" si="2"/>
        <v>4.1321856372037148E-2</v>
      </c>
      <c r="F13" s="32">
        <f t="shared" ca="1" si="2"/>
        <v>3.9848461406272205E-2</v>
      </c>
      <c r="G13" s="32">
        <f t="shared" ca="1" si="2"/>
        <v>2.9144703000227794E-2</v>
      </c>
      <c r="H13" s="32">
        <f t="shared" ca="1" si="2"/>
        <v>1.7478377932445631E-2</v>
      </c>
      <c r="I13" s="32">
        <f t="shared" ca="1" si="2"/>
        <v>8.9573507607759225E-3</v>
      </c>
      <c r="J13" s="32">
        <f t="shared" ca="1" si="2"/>
        <v>3.2833457127246632E-3</v>
      </c>
      <c r="K13" s="32">
        <f t="shared" ca="1" si="2"/>
        <v>3.2971333668652125E-3</v>
      </c>
      <c r="L13" s="32">
        <f t="shared" ca="1" si="2"/>
        <v>1.1491966907346393E-2</v>
      </c>
      <c r="M13" s="32">
        <f t="shared" ca="1" si="2"/>
        <v>2.3247954545843805E-2</v>
      </c>
      <c r="N13" s="32">
        <f t="shared" ca="1" si="2"/>
        <v>3.3789600968732562E-2</v>
      </c>
      <c r="O13" s="32">
        <f t="shared" ca="1" si="2"/>
        <v>4.2422813400800535E-2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9.6893445507175352E-2</v>
      </c>
      <c r="E18" s="33">
        <f t="shared" ca="1" si="3"/>
        <v>8.7579378921845377E-2</v>
      </c>
      <c r="F18" s="33">
        <f t="shared" ca="1" si="3"/>
        <v>8.4456600147182453E-2</v>
      </c>
      <c r="G18" s="33">
        <f t="shared" ca="1" si="3"/>
        <v>6.1770578858816115E-2</v>
      </c>
      <c r="H18" s="33">
        <f t="shared" ca="1" si="3"/>
        <v>3.7044451006822257E-2</v>
      </c>
      <c r="I18" s="33">
        <f t="shared" ca="1" si="3"/>
        <v>1.8984607306866741E-2</v>
      </c>
      <c r="J18" s="33">
        <f t="shared" ca="1" si="3"/>
        <v>6.9588688300247703E-3</v>
      </c>
      <c r="K18" s="33">
        <f t="shared" ca="1" si="3"/>
        <v>6.9880909969948788E-3</v>
      </c>
      <c r="L18" s="33">
        <f t="shared" ca="1" si="3"/>
        <v>2.4356585417514714E-2</v>
      </c>
      <c r="M18" s="33">
        <f t="shared" ca="1" si="3"/>
        <v>4.9272748106885617E-2</v>
      </c>
      <c r="N18" s="33">
        <f t="shared" ca="1" si="3"/>
        <v>7.1615182053174839E-2</v>
      </c>
      <c r="O18" s="33">
        <f t="shared" ca="1" si="3"/>
        <v>8.9912796180029994E-2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4.5716435625928094E-2</v>
      </c>
      <c r="E19" s="33">
        <f t="shared" ca="1" si="4"/>
        <v>4.1321856372037148E-2</v>
      </c>
      <c r="F19" s="33">
        <f t="shared" ca="1" si="4"/>
        <v>3.9848461406272205E-2</v>
      </c>
      <c r="G19" s="33">
        <f t="shared" ca="1" si="4"/>
        <v>2.9144703000227794E-2</v>
      </c>
      <c r="H19" s="33">
        <f t="shared" ca="1" si="4"/>
        <v>1.7478377932445631E-2</v>
      </c>
      <c r="I19" s="33">
        <f t="shared" ca="1" si="4"/>
        <v>8.9573507607759225E-3</v>
      </c>
      <c r="J19" s="33">
        <f t="shared" ca="1" si="4"/>
        <v>3.2833457127246632E-3</v>
      </c>
      <c r="K19" s="33">
        <f t="shared" ca="1" si="4"/>
        <v>3.2971333668652125E-3</v>
      </c>
      <c r="L19" s="33">
        <f t="shared" ca="1" si="4"/>
        <v>1.1491966907346393E-2</v>
      </c>
      <c r="M19" s="33">
        <f t="shared" ca="1" si="4"/>
        <v>2.3247954545843805E-2</v>
      </c>
      <c r="N19" s="33">
        <f t="shared" ca="1" si="4"/>
        <v>3.3789600968732562E-2</v>
      </c>
      <c r="O19" s="33">
        <f t="shared" ca="1" si="4"/>
        <v>4.2422813400800535E-2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9.7782376199901759E-3</v>
      </c>
      <c r="E20" s="33">
        <f t="shared" ca="1" si="5"/>
        <v>8.8382859462412776E-3</v>
      </c>
      <c r="F20" s="33">
        <f t="shared" ca="1" si="5"/>
        <v>8.5231431341193306E-3</v>
      </c>
      <c r="G20" s="33">
        <f t="shared" ca="1" si="5"/>
        <v>6.2337281417153886E-3</v>
      </c>
      <c r="H20" s="33">
        <f t="shared" ca="1" si="5"/>
        <v>3.7384308355508703E-3</v>
      </c>
      <c r="I20" s="33">
        <f t="shared" ca="1" si="5"/>
        <v>1.9158778016104053E-3</v>
      </c>
      <c r="J20" s="33">
        <f t="shared" ca="1" si="5"/>
        <v>7.02271166332775E-4</v>
      </c>
      <c r="K20" s="33">
        <f t="shared" ca="1" si="5"/>
        <v>7.0522019235728147E-4</v>
      </c>
      <c r="L20" s="33">
        <f t="shared" ca="1" si="5"/>
        <v>2.4580040329602007E-3</v>
      </c>
      <c r="M20" s="33">
        <f t="shared" ca="1" si="5"/>
        <v>4.9724791667499248E-3</v>
      </c>
      <c r="N20" s="33">
        <f t="shared" ca="1" si="5"/>
        <v>7.2272202072011299E-3</v>
      </c>
      <c r="O20" s="33">
        <f t="shared" ca="1" si="5"/>
        <v>9.0737684218378904E-3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0.1523881187530936</v>
      </c>
      <c r="E21" s="33">
        <f t="shared" ca="1" si="6"/>
        <v>0.13773952124012381</v>
      </c>
      <c r="F21" s="33">
        <f t="shared" ca="1" si="6"/>
        <v>0.132828204687574</v>
      </c>
      <c r="G21" s="33">
        <f t="shared" ca="1" si="6"/>
        <v>9.7149010000759289E-2</v>
      </c>
      <c r="H21" s="33">
        <f t="shared" ca="1" si="6"/>
        <v>5.8261259774818761E-2</v>
      </c>
      <c r="I21" s="33">
        <f t="shared" ca="1" si="6"/>
        <v>2.9857835869253072E-2</v>
      </c>
      <c r="J21" s="33">
        <f t="shared" ca="1" si="6"/>
        <v>1.0944485709082208E-2</v>
      </c>
      <c r="K21" s="33">
        <f t="shared" ca="1" si="6"/>
        <v>1.0990444556217373E-2</v>
      </c>
      <c r="L21" s="33">
        <f t="shared" ca="1" si="6"/>
        <v>3.8306556357821313E-2</v>
      </c>
      <c r="M21" s="33">
        <f t="shared" ca="1" si="6"/>
        <v>7.749318181947934E-2</v>
      </c>
      <c r="N21" s="33">
        <f t="shared" ca="1" si="6"/>
        <v>0.11263200322910852</v>
      </c>
      <c r="O21" s="33">
        <f t="shared" ca="1" si="6"/>
        <v>0.1414093780026684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0.35242151170922936</v>
      </c>
      <c r="E24" s="32">
        <f ca="1">N19/2+O19+D19+E19+F19/2</f>
        <v>0.16628013658626814</v>
      </c>
      <c r="F24" s="32">
        <f ca="1">N20/2+O20+D20+E20+F20/2</f>
        <v>3.5565473658729571E-2</v>
      </c>
      <c r="G24" s="32">
        <f ca="1">F18/2+G18+H18</f>
        <v>0.14104332993922958</v>
      </c>
      <c r="H24" s="32">
        <f ca="1">F19/2+G19+H19</f>
        <v>6.6547311635809528E-2</v>
      </c>
      <c r="I24" s="32">
        <f ca="1">F20/2+G20+H20</f>
        <v>1.4233730544325925E-2</v>
      </c>
      <c r="J24" s="32">
        <f ca="1">I18+J18+K18</f>
        <v>3.293156713388639E-2</v>
      </c>
      <c r="K24" s="32">
        <f ca="1">I19+J19+K19</f>
        <v>1.5537829840365797E-2</v>
      </c>
      <c r="L24" s="32">
        <f ca="1">I20+J20+K20</f>
        <v>3.3233691603004618E-3</v>
      </c>
      <c r="M24" s="32">
        <f ca="1">L18+M18+N18/2</f>
        <v>0.10943692455098775</v>
      </c>
      <c r="N24" s="32">
        <f ca="1">L19+M19+N19/2</f>
        <v>5.1634721937556485E-2</v>
      </c>
      <c r="O24" s="32">
        <f ca="1">L20+M20+N20/2</f>
        <v>1.104409330331069E-2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5.666666666666667</v>
      </c>
      <c r="J30" s="17">
        <f ca="1">INDIRECT(ADDRESS(MATCH($H$1,CDD!$A$1:$A$34,0),J$4+1,,,"cDD"))</f>
        <v>12</v>
      </c>
      <c r="K30" s="17">
        <f ca="1">INDIRECT(ADDRESS(MATCH($H$1,CDD!$A$1:$A$34,0),K$4+1,,,"cDD"))</f>
        <v>0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0.32075471698113206</v>
      </c>
      <c r="J31" s="22">
        <f t="shared" ca="1" si="7"/>
        <v>0.67924528301886788</v>
      </c>
      <c r="K31" s="22">
        <f t="shared" ca="1" si="7"/>
        <v>0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7.339818772991527</v>
      </c>
      <c r="E33" s="29">
        <f t="shared" ca="1" si="8"/>
        <v>9.3107492938279393</v>
      </c>
      <c r="F33" s="29">
        <f t="shared" ca="1" si="8"/>
        <v>11.516198964898216</v>
      </c>
      <c r="G33" s="29">
        <f t="shared" ca="1" si="8"/>
        <v>13.918823780885738</v>
      </c>
      <c r="H33" s="29">
        <f t="shared" ca="1" si="8"/>
        <v>16.08877268683176</v>
      </c>
      <c r="I33" s="29">
        <f t="shared" ca="1" si="8"/>
        <v>17.294618680006263</v>
      </c>
      <c r="J33" s="29">
        <f t="shared" ca="1" si="8"/>
        <v>16.735110240779466</v>
      </c>
      <c r="K33" s="29">
        <f t="shared" ca="1" si="8"/>
        <v>14.801955103089906</v>
      </c>
      <c r="L33" s="29">
        <f t="shared" ca="1" si="8"/>
        <v>12.443521039762125</v>
      </c>
      <c r="M33" s="29">
        <f t="shared" ca="1" si="8"/>
        <v>10.042014465016116</v>
      </c>
      <c r="N33" s="29">
        <f t="shared" ca="1" si="8"/>
        <v>7.8800480641953641</v>
      </c>
      <c r="O33" s="29">
        <f t="shared" ca="1" si="8"/>
        <v>6.716510119777273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0.28867924528301886</v>
      </c>
      <c r="J37" s="32">
        <f t="shared" ca="1" si="9"/>
        <v>0.61132075471698111</v>
      </c>
      <c r="K37" s="32">
        <f t="shared" ca="1" si="9"/>
        <v>0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3.20754716981132E-2</v>
      </c>
      <c r="J38" s="32">
        <f t="shared" ca="1" si="10"/>
        <v>6.7924528301886777E-2</v>
      </c>
      <c r="K38" s="32">
        <f t="shared" ca="1" si="10"/>
        <v>0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0.26221698113207548</v>
      </c>
      <c r="J43" s="33">
        <f t="shared" ca="1" si="11"/>
        <v>0.55528301886792453</v>
      </c>
      <c r="K43" s="33">
        <f t="shared" ca="1" si="11"/>
        <v>0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3.20754716981132E-2</v>
      </c>
      <c r="J44" s="33">
        <f t="shared" ca="1" si="12"/>
        <v>6.7924528301886777E-2</v>
      </c>
      <c r="K44" s="33">
        <f t="shared" ca="1" si="12"/>
        <v>0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2.6462264150943396E-2</v>
      </c>
      <c r="J45" s="33">
        <f t="shared" ca="1" si="13"/>
        <v>5.6037735849056601E-2</v>
      </c>
      <c r="K45" s="33">
        <f t="shared" ca="1" si="13"/>
        <v>0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0.32075471698113206</v>
      </c>
      <c r="J46" s="32">
        <f t="shared" ca="1" si="14"/>
        <v>0.67924528301886788</v>
      </c>
      <c r="K46" s="32">
        <f t="shared" ca="1" si="14"/>
        <v>0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0.8175</v>
      </c>
      <c r="K49" s="32">
        <f ca="1">I44+J44+K44</f>
        <v>9.9999999999999978E-2</v>
      </c>
      <c r="L49" s="32">
        <f ca="1">I45+J45+K45</f>
        <v>8.249999999999999E-2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533.83600000000001</v>
      </c>
      <c r="E56" s="17">
        <f t="shared" ca="1" si="15"/>
        <v>482.52</v>
      </c>
      <c r="F56" s="17">
        <f t="shared" ca="1" si="15"/>
        <v>465.315</v>
      </c>
      <c r="G56" s="17">
        <f t="shared" ca="1" si="15"/>
        <v>340.32600000000002</v>
      </c>
      <c r="H56" s="17">
        <f t="shared" ca="1" si="15"/>
        <v>204.09700000000001</v>
      </c>
      <c r="I56" s="17">
        <f t="shared" ca="1" si="15"/>
        <v>104.596</v>
      </c>
      <c r="J56" s="17">
        <f t="shared" ca="1" si="15"/>
        <v>38.340000000000003</v>
      </c>
      <c r="K56" s="17">
        <f t="shared" ca="1" si="15"/>
        <v>38.500999999999998</v>
      </c>
      <c r="L56" s="17">
        <f t="shared" ca="1" si="15"/>
        <v>134.19300000000001</v>
      </c>
      <c r="M56" s="17">
        <f t="shared" ca="1" si="15"/>
        <v>271.46899999999999</v>
      </c>
      <c r="N56" s="17">
        <f t="shared" ca="1" si="15"/>
        <v>394.565</v>
      </c>
      <c r="O56" s="17">
        <f t="shared" ca="1" si="15"/>
        <v>495.37599999999998</v>
      </c>
    </row>
    <row r="57" spans="1:15" x14ac:dyDescent="0.4">
      <c r="D57" s="50">
        <f t="shared" ref="D57:O57" ca="1" si="16">(D55/SUM($D55:$O55)*(1-$B$56)+$B$56*D56/SUM($D56:$O56))</f>
        <v>9.3691551146297375E-2</v>
      </c>
      <c r="E57" s="50">
        <f t="shared" ca="1" si="16"/>
        <v>9.1494261519351902E-2</v>
      </c>
      <c r="F57" s="50">
        <f t="shared" ca="1" si="16"/>
        <v>9.0757564036469424E-2</v>
      </c>
      <c r="G57" s="50">
        <f t="shared" ca="1" si="16"/>
        <v>8.5405684833447224E-2</v>
      </c>
      <c r="H57" s="50">
        <f t="shared" ca="1" si="16"/>
        <v>7.957252229955615E-2</v>
      </c>
      <c r="I57" s="50">
        <f t="shared" ca="1" si="16"/>
        <v>7.531200871372129E-2</v>
      </c>
      <c r="J57" s="50">
        <f t="shared" ca="1" si="16"/>
        <v>7.2475006189695657E-2</v>
      </c>
      <c r="K57" s="50">
        <f t="shared" ca="1" si="16"/>
        <v>7.2481900016765938E-2</v>
      </c>
      <c r="L57" s="50">
        <f t="shared" ca="1" si="16"/>
        <v>7.6579316787006524E-2</v>
      </c>
      <c r="M57" s="50">
        <f t="shared" ca="1" si="16"/>
        <v>8.2457310606255232E-2</v>
      </c>
      <c r="N57" s="50">
        <f t="shared" ca="1" si="16"/>
        <v>8.7728133817699616E-2</v>
      </c>
      <c r="O57" s="50">
        <f t="shared" ca="1" si="16"/>
        <v>9.2044740033733599E-2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7.339818772991527</v>
      </c>
      <c r="E59" s="29">
        <f t="shared" ca="1" si="17"/>
        <v>9.3107492938279393</v>
      </c>
      <c r="F59" s="29">
        <f t="shared" ca="1" si="17"/>
        <v>11.516198964898216</v>
      </c>
      <c r="G59" s="29">
        <f t="shared" ca="1" si="17"/>
        <v>13.918823780885738</v>
      </c>
      <c r="H59" s="29">
        <f t="shared" ca="1" si="17"/>
        <v>16.08877268683176</v>
      </c>
      <c r="I59" s="29">
        <f t="shared" ca="1" si="17"/>
        <v>17.294618680006263</v>
      </c>
      <c r="J59" s="29">
        <f t="shared" ca="1" si="17"/>
        <v>16.735110240779466</v>
      </c>
      <c r="K59" s="29">
        <f t="shared" ca="1" si="17"/>
        <v>14.801955103089906</v>
      </c>
      <c r="L59" s="29">
        <f t="shared" ca="1" si="17"/>
        <v>12.443521039762125</v>
      </c>
      <c r="M59" s="29">
        <f t="shared" ca="1" si="17"/>
        <v>10.042014465016116</v>
      </c>
      <c r="N59" s="29">
        <f t="shared" ca="1" si="17"/>
        <v>7.8800480641953641</v>
      </c>
      <c r="O59" s="29">
        <f t="shared" ca="1" si="17"/>
        <v>6.716510119777273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6.5584085802408154E-2</v>
      </c>
      <c r="E63" s="33">
        <f t="shared" ca="1" si="18"/>
        <v>6.4045983063546322E-2</v>
      </c>
      <c r="F63" s="32">
        <f t="shared" ca="1" si="18"/>
        <v>6.3530294825528591E-2</v>
      </c>
      <c r="G63" s="32">
        <f t="shared" ca="1" si="18"/>
        <v>5.9783979383413052E-2</v>
      </c>
      <c r="H63" s="32">
        <f t="shared" ca="1" si="18"/>
        <v>5.5700765609689298E-2</v>
      </c>
      <c r="I63" s="32">
        <f t="shared" ca="1" si="18"/>
        <v>5.2718406099604903E-2</v>
      </c>
      <c r="J63" s="32">
        <f t="shared" ca="1" si="18"/>
        <v>5.0732504332786955E-2</v>
      </c>
      <c r="K63" s="32">
        <f t="shared" ca="1" si="18"/>
        <v>5.0737330011736151E-2</v>
      </c>
      <c r="L63" s="32">
        <f t="shared" ca="1" si="18"/>
        <v>5.3605521750904564E-2</v>
      </c>
      <c r="M63" s="32">
        <f t="shared" ca="1" si="18"/>
        <v>5.7720117424378659E-2</v>
      </c>
      <c r="N63" s="32">
        <f t="shared" ca="1" si="18"/>
        <v>6.1409693672389729E-2</v>
      </c>
      <c r="O63" s="32">
        <f t="shared" ca="1" si="18"/>
        <v>6.4431318023613515E-2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2.8107465343889217E-2</v>
      </c>
      <c r="E64" s="32">
        <f t="shared" ca="1" si="19"/>
        <v>2.7448278455805573E-2</v>
      </c>
      <c r="F64" s="32">
        <f t="shared" ca="1" si="19"/>
        <v>2.7227269210940833E-2</v>
      </c>
      <c r="G64" s="32">
        <f t="shared" ca="1" si="19"/>
        <v>2.5621705450034171E-2</v>
      </c>
      <c r="H64" s="32">
        <f t="shared" ca="1" si="19"/>
        <v>2.3871756689866849E-2</v>
      </c>
      <c r="I64" s="32">
        <f t="shared" ca="1" si="19"/>
        <v>2.2593602614116391E-2</v>
      </c>
      <c r="J64" s="32">
        <f t="shared" ca="1" si="19"/>
        <v>2.1742501856908701E-2</v>
      </c>
      <c r="K64" s="32">
        <f t="shared" ca="1" si="19"/>
        <v>2.1744570005029783E-2</v>
      </c>
      <c r="L64" s="32">
        <f t="shared" ca="1" si="19"/>
        <v>2.297379503610196E-2</v>
      </c>
      <c r="M64" s="32">
        <f t="shared" ca="1" si="19"/>
        <v>2.4737193181876574E-2</v>
      </c>
      <c r="N64" s="32">
        <f t="shared" ca="1" si="19"/>
        <v>2.6318440145309888E-2</v>
      </c>
      <c r="O64" s="32">
        <f t="shared" ca="1" si="19"/>
        <v>2.7613422010120084E-2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5.9572211270520738E-2</v>
      </c>
      <c r="E69" s="33">
        <f t="shared" ca="1" si="20"/>
        <v>5.8175101282721242E-2</v>
      </c>
      <c r="F69" s="33">
        <f t="shared" ca="1" si="20"/>
        <v>5.7706684466521802E-2</v>
      </c>
      <c r="G69" s="33">
        <f t="shared" ca="1" si="20"/>
        <v>5.4303781273266856E-2</v>
      </c>
      <c r="H69" s="33">
        <f t="shared" ca="1" si="20"/>
        <v>5.0594862095467777E-2</v>
      </c>
      <c r="I69" s="33">
        <f t="shared" ca="1" si="20"/>
        <v>4.7885885540474453E-2</v>
      </c>
      <c r="J69" s="33">
        <f t="shared" ca="1" si="20"/>
        <v>4.6082024768948154E-2</v>
      </c>
      <c r="K69" s="33">
        <f t="shared" ca="1" si="20"/>
        <v>4.6086408093993669E-2</v>
      </c>
      <c r="L69" s="33">
        <f t="shared" ca="1" si="20"/>
        <v>4.8691682257071642E-2</v>
      </c>
      <c r="M69" s="33">
        <f t="shared" ca="1" si="20"/>
        <v>5.242910666047728E-2</v>
      </c>
      <c r="N69" s="33">
        <f t="shared" ca="1" si="20"/>
        <v>5.5780471752420673E-2</v>
      </c>
      <c r="O69" s="33">
        <f t="shared" ca="1" si="20"/>
        <v>5.8525113871448944E-2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2.8107465343889217E-2</v>
      </c>
      <c r="E70" s="33">
        <f t="shared" ca="1" si="21"/>
        <v>2.7448278455805573E-2</v>
      </c>
      <c r="F70" s="33">
        <f t="shared" ca="1" si="21"/>
        <v>2.7227269210940833E-2</v>
      </c>
      <c r="G70" s="33">
        <f t="shared" ca="1" si="21"/>
        <v>2.5621705450034171E-2</v>
      </c>
      <c r="H70" s="33">
        <f t="shared" ca="1" si="21"/>
        <v>2.3871756689866849E-2</v>
      </c>
      <c r="I70" s="33">
        <f t="shared" ca="1" si="21"/>
        <v>2.2593602614116391E-2</v>
      </c>
      <c r="J70" s="33">
        <f t="shared" ca="1" si="21"/>
        <v>2.1742501856908701E-2</v>
      </c>
      <c r="K70" s="33">
        <f t="shared" ca="1" si="21"/>
        <v>2.1744570005029783E-2</v>
      </c>
      <c r="L70" s="33">
        <f t="shared" ca="1" si="21"/>
        <v>2.297379503610196E-2</v>
      </c>
      <c r="M70" s="33">
        <f t="shared" ca="1" si="21"/>
        <v>2.4737193181876574E-2</v>
      </c>
      <c r="N70" s="33">
        <f t="shared" ca="1" si="21"/>
        <v>2.6318440145309888E-2</v>
      </c>
      <c r="O70" s="33">
        <f t="shared" ca="1" si="21"/>
        <v>2.7613422010120084E-2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6.0118745318874147E-3</v>
      </c>
      <c r="E71" s="33">
        <f t="shared" ca="1" si="22"/>
        <v>5.8708817808250796E-3</v>
      </c>
      <c r="F71" s="33">
        <f t="shared" ca="1" si="22"/>
        <v>5.8236103590067886E-3</v>
      </c>
      <c r="G71" s="33">
        <f t="shared" ca="1" si="22"/>
        <v>5.4801981101461972E-3</v>
      </c>
      <c r="H71" s="33">
        <f t="shared" ca="1" si="22"/>
        <v>5.1059035142215197E-3</v>
      </c>
      <c r="I71" s="33">
        <f t="shared" ca="1" si="22"/>
        <v>4.8325205591304501E-3</v>
      </c>
      <c r="J71" s="33">
        <f t="shared" ca="1" si="22"/>
        <v>4.6504795638388045E-3</v>
      </c>
      <c r="K71" s="33">
        <f t="shared" ca="1" si="22"/>
        <v>4.6509219177424807E-3</v>
      </c>
      <c r="L71" s="33">
        <f t="shared" ca="1" si="22"/>
        <v>4.9138394938329187E-3</v>
      </c>
      <c r="M71" s="33">
        <f t="shared" ca="1" si="22"/>
        <v>5.2910107639013776E-3</v>
      </c>
      <c r="N71" s="33">
        <f t="shared" ca="1" si="22"/>
        <v>5.6292219199690586E-3</v>
      </c>
      <c r="O71" s="33">
        <f t="shared" ca="1" si="22"/>
        <v>5.9062041521645726E-3</v>
      </c>
    </row>
    <row r="72" spans="1:15" x14ac:dyDescent="0.4">
      <c r="D72" s="32">
        <f t="shared" ref="D72:O72" ca="1" si="23">SUM(D69:D71)</f>
        <v>9.3691551146297361E-2</v>
      </c>
      <c r="E72" s="32">
        <f t="shared" ca="1" si="23"/>
        <v>9.1494261519351902E-2</v>
      </c>
      <c r="F72" s="32">
        <f t="shared" ca="1" si="23"/>
        <v>9.0757564036469424E-2</v>
      </c>
      <c r="G72" s="32">
        <f t="shared" ca="1" si="23"/>
        <v>8.5405684833447224E-2</v>
      </c>
      <c r="H72" s="32">
        <f t="shared" ca="1" si="23"/>
        <v>7.957252229955615E-2</v>
      </c>
      <c r="I72" s="32">
        <f t="shared" ca="1" si="23"/>
        <v>7.531200871372129E-2</v>
      </c>
      <c r="J72" s="32">
        <f t="shared" ca="1" si="23"/>
        <v>7.247500618969567E-2</v>
      </c>
      <c r="K72" s="32">
        <f t="shared" ca="1" si="23"/>
        <v>7.2481900016765938E-2</v>
      </c>
      <c r="L72" s="32">
        <f t="shared" ca="1" si="23"/>
        <v>7.6579316787006524E-2</v>
      </c>
      <c r="M72" s="32">
        <f t="shared" ca="1" si="23"/>
        <v>8.2457310606255219E-2</v>
      </c>
      <c r="N72" s="32">
        <f t="shared" ca="1" si="23"/>
        <v>8.7728133817699616E-2</v>
      </c>
      <c r="O72" s="32">
        <f t="shared" ca="1" si="23"/>
        <v>9.2044740033733599E-2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0.23301600453416216</v>
      </c>
      <c r="E75" s="32">
        <f ca="1">N70/2+O70+D70+E70+F70/2</f>
        <v>0.10994202048794022</v>
      </c>
      <c r="F75" s="32">
        <f ca="1">N71/2+O71+D71+E71+F71/2</f>
        <v>2.3515376604364993E-2</v>
      </c>
      <c r="G75" s="32">
        <f ca="1">F69/2+G69+H69</f>
        <v>0.13375198560199553</v>
      </c>
      <c r="H75" s="32">
        <f ca="1">F70/2+G70+H70</f>
        <v>6.3107096745371433E-2</v>
      </c>
      <c r="I75" s="32">
        <f ca="1">F71/2+G71+H71</f>
        <v>1.3497906803871111E-2</v>
      </c>
      <c r="J75" s="32">
        <f ca="1">I69+J69+K69</f>
        <v>0.14005431840341628</v>
      </c>
      <c r="K75" s="32">
        <f ca="1">I70+J70+K70</f>
        <v>6.6080674476054882E-2</v>
      </c>
      <c r="L75" s="32">
        <f ca="1">I71+J71+K71</f>
        <v>1.4133922040711736E-2</v>
      </c>
      <c r="M75" s="32">
        <f ca="1">L69+M69+N69/2</f>
        <v>0.12901102479375925</v>
      </c>
      <c r="N75" s="32">
        <f ca="1">L70+M70+N70/2</f>
        <v>6.0870208290633478E-2</v>
      </c>
      <c r="O75" s="32">
        <f ca="1">L71+M71+N71/2</f>
        <v>1.3019461217718827E-2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7.339818772991527</v>
      </c>
      <c r="E84" s="29">
        <f t="shared" ca="1" si="26"/>
        <v>9.3107492938279393</v>
      </c>
      <c r="F84" s="29">
        <f t="shared" ca="1" si="26"/>
        <v>11.516198964898216</v>
      </c>
      <c r="G84" s="29">
        <f t="shared" ca="1" si="26"/>
        <v>13.918823780885738</v>
      </c>
      <c r="H84" s="29">
        <f t="shared" ca="1" si="26"/>
        <v>16.08877268683176</v>
      </c>
      <c r="I84" s="29">
        <f t="shared" ca="1" si="26"/>
        <v>17.294618680006263</v>
      </c>
      <c r="J84" s="29">
        <f t="shared" ca="1" si="26"/>
        <v>16.735110240779466</v>
      </c>
      <c r="K84" s="29">
        <f t="shared" ca="1" si="26"/>
        <v>14.801955103089906</v>
      </c>
      <c r="L84" s="29">
        <f t="shared" ca="1" si="26"/>
        <v>12.443521039762125</v>
      </c>
      <c r="M84" s="29">
        <f t="shared" ca="1" si="26"/>
        <v>10.042014465016116</v>
      </c>
      <c r="N84" s="29">
        <f t="shared" ca="1" si="26"/>
        <v>7.8800480641953641</v>
      </c>
      <c r="O84" s="29">
        <f t="shared" ca="1" si="26"/>
        <v>6.716510119777273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16.660181227008472</v>
      </c>
      <c r="E106" s="29">
        <f t="shared" ca="1" si="33"/>
        <v>14.689250706172061</v>
      </c>
      <c r="F106" s="29">
        <f t="shared" ca="1" si="33"/>
        <v>12.483801035101784</v>
      </c>
      <c r="G106" s="29">
        <f t="shared" ca="1" si="33"/>
        <v>10.081176219114262</v>
      </c>
      <c r="H106" s="29">
        <f t="shared" ca="1" si="33"/>
        <v>7.91122731316824</v>
      </c>
      <c r="I106" s="29">
        <f t="shared" ca="1" si="33"/>
        <v>6.7053813199937373</v>
      </c>
      <c r="J106" s="29">
        <f t="shared" ca="1" si="33"/>
        <v>7.2648897592205337</v>
      </c>
      <c r="K106" s="29">
        <f t="shared" ca="1" si="33"/>
        <v>9.1980448969100941</v>
      </c>
      <c r="L106" s="29">
        <f t="shared" ca="1" si="33"/>
        <v>11.556478960237875</v>
      </c>
      <c r="M106" s="29">
        <f t="shared" ca="1" si="33"/>
        <v>13.957985534983884</v>
      </c>
      <c r="N106" s="29">
        <f t="shared" ca="1" si="33"/>
        <v>16.119951935804636</v>
      </c>
      <c r="O106" s="29">
        <f t="shared" ca="1" si="33"/>
        <v>17.283489880222728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0.11576656272335503</v>
      </c>
      <c r="E107" s="29">
        <f t="shared" ca="1" si="34"/>
        <v>0.10207116237597517</v>
      </c>
      <c r="F107" s="29">
        <f t="shared" ca="1" si="34"/>
        <v>8.6746159352283275E-2</v>
      </c>
      <c r="G107" s="29">
        <f t="shared" ca="1" si="34"/>
        <v>7.0051045855570565E-2</v>
      </c>
      <c r="H107" s="29">
        <f t="shared" ca="1" si="34"/>
        <v>5.4972726916312359E-2</v>
      </c>
      <c r="I107" s="29">
        <f t="shared" ca="1" si="34"/>
        <v>4.6593667655105954E-2</v>
      </c>
      <c r="J107" s="29">
        <f t="shared" ca="1" si="34"/>
        <v>5.0481522651484409E-2</v>
      </c>
      <c r="K107" s="29">
        <f t="shared" ca="1" si="34"/>
        <v>6.3914433281442751E-2</v>
      </c>
      <c r="L107" s="29">
        <f t="shared" ca="1" si="34"/>
        <v>8.0302478597451474E-2</v>
      </c>
      <c r="M107" s="29">
        <f t="shared" ca="1" si="34"/>
        <v>9.6989821773838039E-2</v>
      </c>
      <c r="N107" s="29">
        <f t="shared" ca="1" si="34"/>
        <v>0.11201267269821198</v>
      </c>
      <c r="O107" s="29">
        <f t="shared" ca="1" si="34"/>
        <v>0.12009774611896896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7.339818772991527</v>
      </c>
      <c r="E109" s="29">
        <f t="shared" ca="1" si="35"/>
        <v>9.3107492938279393</v>
      </c>
      <c r="F109" s="29">
        <f t="shared" ca="1" si="35"/>
        <v>11.516198964898216</v>
      </c>
      <c r="G109" s="29">
        <f t="shared" ca="1" si="35"/>
        <v>13.918823780885738</v>
      </c>
      <c r="H109" s="29">
        <f t="shared" ca="1" si="35"/>
        <v>16.08877268683176</v>
      </c>
      <c r="I109" s="29">
        <f t="shared" ca="1" si="35"/>
        <v>17.294618680006263</v>
      </c>
      <c r="J109" s="29">
        <f t="shared" ca="1" si="35"/>
        <v>16.735110240779466</v>
      </c>
      <c r="K109" s="29">
        <f t="shared" ca="1" si="35"/>
        <v>14.801955103089906</v>
      </c>
      <c r="L109" s="29">
        <f t="shared" ca="1" si="35"/>
        <v>12.443521039762125</v>
      </c>
      <c r="M109" s="29">
        <f t="shared" ca="1" si="35"/>
        <v>10.042014465016116</v>
      </c>
      <c r="N109" s="29">
        <f t="shared" ca="1" si="35"/>
        <v>7.8800480641953641</v>
      </c>
      <c r="O109" s="29">
        <f t="shared" ca="1" si="35"/>
        <v>6.716510119777273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2.3153312544671008E-2</v>
      </c>
      <c r="E113" s="33">
        <f t="shared" ca="1" si="36"/>
        <v>2.0414232475195037E-2</v>
      </c>
      <c r="F113" s="32">
        <f t="shared" ca="1" si="36"/>
        <v>1.7349231870456654E-2</v>
      </c>
      <c r="G113" s="32">
        <f t="shared" ca="1" si="36"/>
        <v>1.4010209171114113E-2</v>
      </c>
      <c r="H113" s="32">
        <f t="shared" ca="1" si="36"/>
        <v>1.0994545383262472E-2</v>
      </c>
      <c r="I113" s="32">
        <f t="shared" ca="1" si="36"/>
        <v>9.3187335310211915E-3</v>
      </c>
      <c r="J113" s="32">
        <f t="shared" ca="1" si="36"/>
        <v>1.0096304530296883E-2</v>
      </c>
      <c r="K113" s="32">
        <f t="shared" ca="1" si="36"/>
        <v>1.2782886656288552E-2</v>
      </c>
      <c r="L113" s="32">
        <f t="shared" ca="1" si="36"/>
        <v>1.6060495719490295E-2</v>
      </c>
      <c r="M113" s="32">
        <f t="shared" ca="1" si="36"/>
        <v>1.9397964354767608E-2</v>
      </c>
      <c r="N113" s="32">
        <f t="shared" ca="1" si="36"/>
        <v>2.2402534539642398E-2</v>
      </c>
      <c r="O113" s="32">
        <f t="shared" ca="1" si="36"/>
        <v>2.4019549223793794E-2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9.2613250178684034E-2</v>
      </c>
      <c r="E114" s="32">
        <f t="shared" ca="1" si="37"/>
        <v>8.1656929900780148E-2</v>
      </c>
      <c r="F114" s="32">
        <f t="shared" ca="1" si="37"/>
        <v>6.9396927481826617E-2</v>
      </c>
      <c r="G114" s="32">
        <f t="shared" ca="1" si="37"/>
        <v>5.6040836684456453E-2</v>
      </c>
      <c r="H114" s="32">
        <f t="shared" ca="1" si="37"/>
        <v>4.3978181533049887E-2</v>
      </c>
      <c r="I114" s="32">
        <f t="shared" ca="1" si="37"/>
        <v>3.7274934124084766E-2</v>
      </c>
      <c r="J114" s="32">
        <f t="shared" ca="1" si="37"/>
        <v>4.0385218121187533E-2</v>
      </c>
      <c r="K114" s="32">
        <f t="shared" ca="1" si="37"/>
        <v>5.1131546625154206E-2</v>
      </c>
      <c r="L114" s="32">
        <f t="shared" ca="1" si="37"/>
        <v>6.4241982877961179E-2</v>
      </c>
      <c r="M114" s="32">
        <f t="shared" ca="1" si="37"/>
        <v>7.7591857419070431E-2</v>
      </c>
      <c r="N114" s="32">
        <f t="shared" ca="1" si="37"/>
        <v>8.9610138158569594E-2</v>
      </c>
      <c r="O114" s="32">
        <f t="shared" ca="1" si="37"/>
        <v>9.6078196895175175E-2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2.1030925561409498E-2</v>
      </c>
      <c r="E119" s="33">
        <f t="shared" ca="1" si="38"/>
        <v>1.854292783163549E-2</v>
      </c>
      <c r="F119" s="33">
        <f t="shared" ca="1" si="38"/>
        <v>1.5758885615664794E-2</v>
      </c>
      <c r="G119" s="33">
        <f t="shared" ca="1" si="38"/>
        <v>1.272593999709532E-2</v>
      </c>
      <c r="H119" s="33">
        <f t="shared" ca="1" si="38"/>
        <v>9.9867120564634121E-3</v>
      </c>
      <c r="I119" s="33">
        <f t="shared" ca="1" si="38"/>
        <v>8.4645162906775828E-3</v>
      </c>
      <c r="J119" s="33">
        <f t="shared" ca="1" si="38"/>
        <v>9.1708099483530023E-3</v>
      </c>
      <c r="K119" s="33">
        <f t="shared" ca="1" si="38"/>
        <v>1.1611122046128767E-2</v>
      </c>
      <c r="L119" s="33">
        <f t="shared" ca="1" si="38"/>
        <v>1.458828361187035E-2</v>
      </c>
      <c r="M119" s="33">
        <f t="shared" ca="1" si="38"/>
        <v>1.7619817622247243E-2</v>
      </c>
      <c r="N119" s="33">
        <f t="shared" ca="1" si="38"/>
        <v>2.0348968873508511E-2</v>
      </c>
      <c r="O119" s="33">
        <f t="shared" ca="1" si="38"/>
        <v>2.1817757211612696E-2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9.2613250178684034E-2</v>
      </c>
      <c r="E120" s="33">
        <f t="shared" ca="1" si="39"/>
        <v>8.1656929900780148E-2</v>
      </c>
      <c r="F120" s="33">
        <f t="shared" ca="1" si="39"/>
        <v>6.9396927481826617E-2</v>
      </c>
      <c r="G120" s="33">
        <f t="shared" ca="1" si="39"/>
        <v>5.6040836684456453E-2</v>
      </c>
      <c r="H120" s="33">
        <f t="shared" ca="1" si="39"/>
        <v>4.3978181533049887E-2</v>
      </c>
      <c r="I120" s="33">
        <f t="shared" ca="1" si="39"/>
        <v>3.7274934124084766E-2</v>
      </c>
      <c r="J120" s="33">
        <f t="shared" ca="1" si="39"/>
        <v>4.0385218121187533E-2</v>
      </c>
      <c r="K120" s="33">
        <f t="shared" ca="1" si="39"/>
        <v>5.1131546625154206E-2</v>
      </c>
      <c r="L120" s="33">
        <f t="shared" ca="1" si="39"/>
        <v>6.4241982877961179E-2</v>
      </c>
      <c r="M120" s="33">
        <f t="shared" ca="1" si="39"/>
        <v>7.7591857419070431E-2</v>
      </c>
      <c r="N120" s="33">
        <f t="shared" ca="1" si="39"/>
        <v>8.9610138158569594E-2</v>
      </c>
      <c r="O120" s="33">
        <f t="shared" ca="1" si="39"/>
        <v>9.6078196895175175E-2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2.1223869832615095E-3</v>
      </c>
      <c r="E121" s="33">
        <f t="shared" ca="1" si="40"/>
        <v>1.8713046435595451E-3</v>
      </c>
      <c r="F121" s="33">
        <f t="shared" ca="1" si="40"/>
        <v>1.5903462547918602E-3</v>
      </c>
      <c r="G121" s="33">
        <f t="shared" ca="1" si="40"/>
        <v>1.2842691740187937E-3</v>
      </c>
      <c r="H121" s="33">
        <f t="shared" ca="1" si="40"/>
        <v>1.0078333267990601E-3</v>
      </c>
      <c r="I121" s="33">
        <f t="shared" ca="1" si="40"/>
        <v>8.5421724034360938E-4</v>
      </c>
      <c r="J121" s="33">
        <f t="shared" ca="1" si="40"/>
        <v>9.2549458194388112E-4</v>
      </c>
      <c r="K121" s="33">
        <f t="shared" ca="1" si="40"/>
        <v>1.1717646101597841E-3</v>
      </c>
      <c r="L121" s="33">
        <f t="shared" ca="1" si="40"/>
        <v>1.4722121076199439E-3</v>
      </c>
      <c r="M121" s="33">
        <f t="shared" ca="1" si="40"/>
        <v>1.7781467325203642E-3</v>
      </c>
      <c r="N121" s="33">
        <f t="shared" ca="1" si="40"/>
        <v>2.0535656661338866E-3</v>
      </c>
      <c r="O121" s="33">
        <f t="shared" ca="1" si="40"/>
        <v>2.2017920121810983E-3</v>
      </c>
    </row>
    <row r="122" spans="1:15" x14ac:dyDescent="0.4">
      <c r="D122" s="32">
        <f t="shared" ref="D122:O122" ca="1" si="41">SUM(D119:D121)</f>
        <v>0.11576656272335503</v>
      </c>
      <c r="E122" s="32">
        <f t="shared" ca="1" si="41"/>
        <v>0.10207116237597517</v>
      </c>
      <c r="F122" s="32">
        <f t="shared" ca="1" si="41"/>
        <v>8.6746159352283275E-2</v>
      </c>
      <c r="G122" s="32">
        <f t="shared" ca="1" si="41"/>
        <v>7.0051045855570565E-2</v>
      </c>
      <c r="H122" s="32">
        <f t="shared" ca="1" si="41"/>
        <v>5.4972726916312359E-2</v>
      </c>
      <c r="I122" s="32">
        <f t="shared" ca="1" si="41"/>
        <v>4.6593667655105961E-2</v>
      </c>
      <c r="J122" s="32">
        <f t="shared" ca="1" si="41"/>
        <v>5.0481522651484416E-2</v>
      </c>
      <c r="K122" s="32">
        <f t="shared" ca="1" si="41"/>
        <v>6.3914433281442765E-2</v>
      </c>
      <c r="L122" s="32">
        <f t="shared" ca="1" si="41"/>
        <v>8.0302478597451474E-2</v>
      </c>
      <c r="M122" s="32">
        <f t="shared" ca="1" si="41"/>
        <v>9.6989821773838025E-2</v>
      </c>
      <c r="N122" s="32">
        <f t="shared" ca="1" si="41"/>
        <v>0.112012672698212</v>
      </c>
      <c r="O122" s="32">
        <f t="shared" ca="1" si="41"/>
        <v>0.12009774611896896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7.9445537849244324E-2</v>
      </c>
      <c r="E125" s="32">
        <f ca="1">N120/2+O120+D120+E120+F120/2</f>
        <v>0.34985190979483743</v>
      </c>
      <c r="F125" s="32">
        <f ca="1">N121/2+O121+D121+E121+F121/2</f>
        <v>8.0174395994650257E-3</v>
      </c>
      <c r="G125" s="32">
        <f ca="1">F119/2+G119+H119</f>
        <v>3.0592094861391129E-2</v>
      </c>
      <c r="H125" s="32">
        <f ca="1">F120/2+G120+H120</f>
        <v>0.13471748195841965</v>
      </c>
      <c r="I125" s="32">
        <f ca="1">F121/2+G121+H121</f>
        <v>3.0872756282137839E-3</v>
      </c>
      <c r="J125" s="32">
        <f ca="1">I119+J119+K119</f>
        <v>2.9246448285159356E-2</v>
      </c>
      <c r="K125" s="32">
        <f ca="1">I120+J120+K120</f>
        <v>0.12879169887042652</v>
      </c>
      <c r="L125" s="32">
        <f ca="1">I121+J121+K121</f>
        <v>2.9514764324472748E-3</v>
      </c>
      <c r="M125" s="32">
        <f ca="1">L119+M119+N119/2</f>
        <v>4.2382585670871845E-2</v>
      </c>
      <c r="N125" s="32">
        <f ca="1">L120+M120+N120/2</f>
        <v>0.18663890937631641</v>
      </c>
      <c r="O125" s="32">
        <f ca="1">L121+M121+N121/2</f>
        <v>4.2771416732072512E-3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5.666666666666667</v>
      </c>
      <c r="J132" s="29">
        <f t="shared" ca="1" si="43"/>
        <v>12</v>
      </c>
      <c r="K132" s="29">
        <f t="shared" ca="1" si="43"/>
        <v>0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9.5204402515723263E-2</v>
      </c>
      <c r="J133" s="50">
        <f t="shared" ca="1" si="44"/>
        <v>0.11312893081761005</v>
      </c>
      <c r="K133" s="50">
        <f t="shared" ca="1" si="44"/>
        <v>7.9166666666666663E-2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7.339818772991527</v>
      </c>
      <c r="E135" s="29">
        <f t="shared" ca="1" si="45"/>
        <v>9.3107492938279393</v>
      </c>
      <c r="F135" s="29">
        <f t="shared" ca="1" si="45"/>
        <v>11.516198964898216</v>
      </c>
      <c r="G135" s="29">
        <f t="shared" ca="1" si="45"/>
        <v>13.918823780885738</v>
      </c>
      <c r="H135" s="29">
        <f t="shared" ca="1" si="45"/>
        <v>16.08877268683176</v>
      </c>
      <c r="I135" s="29">
        <f t="shared" ca="1" si="45"/>
        <v>17.294618680006263</v>
      </c>
      <c r="J135" s="29">
        <f t="shared" ca="1" si="45"/>
        <v>16.735110240779466</v>
      </c>
      <c r="K135" s="29">
        <f t="shared" ca="1" si="45"/>
        <v>14.801955103089906</v>
      </c>
      <c r="L135" s="29">
        <f t="shared" ca="1" si="45"/>
        <v>12.443521039762125</v>
      </c>
      <c r="M135" s="29">
        <f t="shared" ca="1" si="45"/>
        <v>10.042014465016116</v>
      </c>
      <c r="N135" s="29">
        <f t="shared" ca="1" si="45"/>
        <v>7.8800480641953641</v>
      </c>
      <c r="O135" s="29">
        <f t="shared" ca="1" si="45"/>
        <v>6.716510119777273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6.6643081761006279E-2</v>
      </c>
      <c r="J139" s="32">
        <f t="shared" ca="1" si="46"/>
        <v>7.9190251572327036E-2</v>
      </c>
      <c r="K139" s="32">
        <f t="shared" ca="1" si="46"/>
        <v>5.5416666666666663E-2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2.8561320754716985E-2</v>
      </c>
      <c r="J140" s="32">
        <f t="shared" ca="1" si="47"/>
        <v>3.3938679245283022E-2</v>
      </c>
      <c r="K140" s="32">
        <f t="shared" ca="1" si="47"/>
        <v>2.3750000000000004E-2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6.0534132599580702E-2</v>
      </c>
      <c r="J145" s="33">
        <f t="shared" ca="1" si="48"/>
        <v>7.1931145178197056E-2</v>
      </c>
      <c r="K145" s="33">
        <f t="shared" ca="1" si="48"/>
        <v>5.0336805555555551E-2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2.8561320754716985E-2</v>
      </c>
      <c r="J146" s="33">
        <f t="shared" ca="1" si="49"/>
        <v>3.3938679245283022E-2</v>
      </c>
      <c r="K146" s="33">
        <f t="shared" ca="1" si="49"/>
        <v>2.3750000000000004E-2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6.1089491614255758E-3</v>
      </c>
      <c r="J147" s="33">
        <f t="shared" ca="1" si="50"/>
        <v>7.2591063941299791E-3</v>
      </c>
      <c r="K147" s="33">
        <f t="shared" ca="1" si="50"/>
        <v>5.0798611111111105E-3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9.5204402515723263E-2</v>
      </c>
      <c r="J148" s="32">
        <f t="shared" ca="1" si="51"/>
        <v>0.11312893081761007</v>
      </c>
      <c r="K148" s="32">
        <f t="shared" ca="1" si="51"/>
        <v>7.9166666666666663E-2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0.18280208333333331</v>
      </c>
      <c r="K151" s="32">
        <f ca="1">I146+J146+K146</f>
        <v>8.6250000000000007E-2</v>
      </c>
      <c r="L151" s="32">
        <f ca="1">I147+J147+K147</f>
        <v>1.8447916666666665E-2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7.339818772991527</v>
      </c>
      <c r="E160" s="29">
        <f t="shared" ca="1" si="54"/>
        <v>9.3107492938279393</v>
      </c>
      <c r="F160" s="29">
        <f t="shared" ca="1" si="54"/>
        <v>11.516198964898216</v>
      </c>
      <c r="G160" s="29">
        <f t="shared" ca="1" si="54"/>
        <v>13.918823780885738</v>
      </c>
      <c r="H160" s="29">
        <f t="shared" ca="1" si="54"/>
        <v>16.08877268683176</v>
      </c>
      <c r="I160" s="29">
        <f t="shared" ca="1" si="54"/>
        <v>17.294618680006263</v>
      </c>
      <c r="J160" s="29">
        <f t="shared" ca="1" si="54"/>
        <v>16.735110240779466</v>
      </c>
      <c r="K160" s="29">
        <f t="shared" ca="1" si="54"/>
        <v>14.801955103089906</v>
      </c>
      <c r="L160" s="29">
        <f t="shared" ca="1" si="54"/>
        <v>12.443521039762125</v>
      </c>
      <c r="M160" s="29">
        <f t="shared" ca="1" si="54"/>
        <v>10.042014465016116</v>
      </c>
      <c r="N160" s="29">
        <f t="shared" ca="1" si="54"/>
        <v>7.8800480641953641</v>
      </c>
      <c r="O160" s="29">
        <f t="shared" ca="1" si="54"/>
        <v>6.716510119777273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533.83600000000001</v>
      </c>
      <c r="E182" s="29">
        <f t="shared" ca="1" si="61"/>
        <v>482.52</v>
      </c>
      <c r="F182" s="29">
        <f t="shared" ca="1" si="61"/>
        <v>465.315</v>
      </c>
      <c r="G182" s="29">
        <f t="shared" ca="1" si="61"/>
        <v>340.32600000000002</v>
      </c>
      <c r="H182" s="29">
        <f t="shared" ca="1" si="61"/>
        <v>204.09700000000001</v>
      </c>
      <c r="I182" s="29">
        <f t="shared" ca="1" si="61"/>
        <v>104.596</v>
      </c>
      <c r="J182" s="29">
        <f t="shared" ca="1" si="61"/>
        <v>38.340000000000003</v>
      </c>
      <c r="K182" s="29">
        <f t="shared" ca="1" si="61"/>
        <v>38.500999999999998</v>
      </c>
      <c r="L182" s="29">
        <f t="shared" ca="1" si="61"/>
        <v>134.19300000000001</v>
      </c>
      <c r="M182" s="29">
        <f t="shared" ca="1" si="61"/>
        <v>271.46899999999999</v>
      </c>
      <c r="N182" s="29">
        <f t="shared" ca="1" si="61"/>
        <v>394.565</v>
      </c>
      <c r="O182" s="29">
        <f t="shared" ca="1" si="61"/>
        <v>495.37599999999998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0.15238811875309363</v>
      </c>
      <c r="E183" s="29">
        <f t="shared" ca="1" si="62"/>
        <v>0.13773952124012381</v>
      </c>
      <c r="F183" s="29">
        <f t="shared" ca="1" si="62"/>
        <v>0.132828204687574</v>
      </c>
      <c r="G183" s="29">
        <f t="shared" ca="1" si="62"/>
        <v>9.7149010000759303E-2</v>
      </c>
      <c r="H183" s="29">
        <f t="shared" ca="1" si="62"/>
        <v>5.8261259774818761E-2</v>
      </c>
      <c r="I183" s="29">
        <f t="shared" ca="1" si="62"/>
        <v>2.9857835869253068E-2</v>
      </c>
      <c r="J183" s="29">
        <f t="shared" ca="1" si="62"/>
        <v>1.0944485709082208E-2</v>
      </c>
      <c r="K183" s="29">
        <f t="shared" ca="1" si="62"/>
        <v>1.0990444556217373E-2</v>
      </c>
      <c r="L183" s="29">
        <f t="shared" ca="1" si="62"/>
        <v>3.8306556357821306E-2</v>
      </c>
      <c r="M183" s="29">
        <f t="shared" ca="1" si="62"/>
        <v>7.749318181947934E-2</v>
      </c>
      <c r="N183" s="29">
        <f t="shared" ca="1" si="62"/>
        <v>0.11263200322910853</v>
      </c>
      <c r="O183" s="29">
        <f t="shared" ca="1" si="62"/>
        <v>0.14140937800266842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7.339818772991527</v>
      </c>
      <c r="E185" s="29">
        <f t="shared" ca="1" si="63"/>
        <v>9.3107492938279393</v>
      </c>
      <c r="F185" s="29">
        <f t="shared" ca="1" si="63"/>
        <v>11.516198964898216</v>
      </c>
      <c r="G185" s="29">
        <f t="shared" ca="1" si="63"/>
        <v>13.918823780885738</v>
      </c>
      <c r="H185" s="29">
        <f t="shared" ca="1" si="63"/>
        <v>16.08877268683176</v>
      </c>
      <c r="I185" s="29">
        <f t="shared" ca="1" si="63"/>
        <v>17.294618680006263</v>
      </c>
      <c r="J185" s="29">
        <f t="shared" ca="1" si="63"/>
        <v>16.735110240779466</v>
      </c>
      <c r="K185" s="29">
        <f t="shared" ca="1" si="63"/>
        <v>14.801955103089906</v>
      </c>
      <c r="L185" s="29">
        <f t="shared" ca="1" si="63"/>
        <v>12.443521039762125</v>
      </c>
      <c r="M185" s="29">
        <f t="shared" ca="1" si="63"/>
        <v>10.042014465016116</v>
      </c>
      <c r="N185" s="29">
        <f t="shared" ca="1" si="63"/>
        <v>7.8800480641953641</v>
      </c>
      <c r="O185" s="29">
        <f t="shared" ca="1" si="63"/>
        <v>6.716510119777273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0.12191049500247492</v>
      </c>
      <c r="E189" s="33">
        <f t="shared" ca="1" si="64"/>
        <v>0.11019161699209906</v>
      </c>
      <c r="F189" s="32">
        <f t="shared" ca="1" si="64"/>
        <v>0.10626256375005921</v>
      </c>
      <c r="G189" s="32">
        <f t="shared" ca="1" si="64"/>
        <v>7.7719208000607443E-2</v>
      </c>
      <c r="H189" s="32">
        <f t="shared" ca="1" si="64"/>
        <v>4.6609007819855011E-2</v>
      </c>
      <c r="I189" s="32">
        <f t="shared" ca="1" si="64"/>
        <v>2.3886268695402457E-2</v>
      </c>
      <c r="J189" s="32">
        <f t="shared" ca="1" si="64"/>
        <v>8.7555885672657673E-3</v>
      </c>
      <c r="K189" s="32">
        <f t="shared" ca="1" si="64"/>
        <v>8.7923556449738989E-3</v>
      </c>
      <c r="L189" s="32">
        <f t="shared" ca="1" si="64"/>
        <v>3.0645245086257045E-2</v>
      </c>
      <c r="M189" s="32">
        <f t="shared" ca="1" si="64"/>
        <v>6.1994545455583472E-2</v>
      </c>
      <c r="N189" s="32">
        <f t="shared" ca="1" si="64"/>
        <v>9.0105602583286828E-2</v>
      </c>
      <c r="O189" s="32">
        <f t="shared" ca="1" si="64"/>
        <v>0.11312750240213475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3.0477623750618719E-2</v>
      </c>
      <c r="E190" s="32">
        <f t="shared" ca="1" si="65"/>
        <v>2.7547904248024755E-2</v>
      </c>
      <c r="F190" s="32">
        <f t="shared" ca="1" si="65"/>
        <v>2.6565640937514796E-2</v>
      </c>
      <c r="G190" s="32">
        <f t="shared" ca="1" si="65"/>
        <v>1.9429802000151857E-2</v>
      </c>
      <c r="H190" s="32">
        <f t="shared" ca="1" si="65"/>
        <v>1.1652251954963749E-2</v>
      </c>
      <c r="I190" s="32">
        <f t="shared" ca="1" si="65"/>
        <v>5.9715671738506124E-3</v>
      </c>
      <c r="J190" s="32">
        <f t="shared" ca="1" si="65"/>
        <v>2.1888971418164409E-3</v>
      </c>
      <c r="K190" s="32">
        <f t="shared" ca="1" si="65"/>
        <v>2.1980889112434739E-3</v>
      </c>
      <c r="L190" s="32">
        <f t="shared" ca="1" si="65"/>
        <v>7.6613112715642594E-3</v>
      </c>
      <c r="M190" s="32">
        <f t="shared" ca="1" si="65"/>
        <v>1.5498636363895864E-2</v>
      </c>
      <c r="N190" s="32">
        <f t="shared" ca="1" si="65"/>
        <v>2.25264006458217E-2</v>
      </c>
      <c r="O190" s="32">
        <f t="shared" ca="1" si="65"/>
        <v>2.828187560053368E-2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0.11073536629391471</v>
      </c>
      <c r="E195" s="33">
        <f t="shared" ca="1" si="66"/>
        <v>0.10009071876782331</v>
      </c>
      <c r="F195" s="33">
        <f t="shared" ca="1" si="66"/>
        <v>9.6521828739637119E-2</v>
      </c>
      <c r="G195" s="33">
        <f t="shared" ca="1" si="66"/>
        <v>7.0594947267218433E-2</v>
      </c>
      <c r="H195" s="33">
        <f t="shared" ca="1" si="66"/>
        <v>4.2336515436368301E-2</v>
      </c>
      <c r="I195" s="33">
        <f t="shared" ca="1" si="66"/>
        <v>2.1696694064990564E-2</v>
      </c>
      <c r="J195" s="33">
        <f t="shared" ca="1" si="66"/>
        <v>7.9529929485997377E-3</v>
      </c>
      <c r="K195" s="33">
        <f t="shared" ca="1" si="66"/>
        <v>7.986389710851291E-3</v>
      </c>
      <c r="L195" s="33">
        <f t="shared" ca="1" si="66"/>
        <v>2.7836097620016816E-2</v>
      </c>
      <c r="M195" s="33">
        <f t="shared" ca="1" si="66"/>
        <v>5.6311712122154987E-2</v>
      </c>
      <c r="N195" s="33">
        <f t="shared" ca="1" si="66"/>
        <v>8.1845922346485536E-2</v>
      </c>
      <c r="O195" s="33">
        <f t="shared" ca="1" si="66"/>
        <v>0.10275748134860573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3.0477623750618719E-2</v>
      </c>
      <c r="E196" s="33">
        <f t="shared" ca="1" si="67"/>
        <v>2.7547904248024755E-2</v>
      </c>
      <c r="F196" s="33">
        <f t="shared" ca="1" si="67"/>
        <v>2.6565640937514796E-2</v>
      </c>
      <c r="G196" s="33">
        <f t="shared" ca="1" si="67"/>
        <v>1.9429802000151857E-2</v>
      </c>
      <c r="H196" s="33">
        <f t="shared" ca="1" si="67"/>
        <v>1.1652251954963749E-2</v>
      </c>
      <c r="I196" s="33">
        <f t="shared" ca="1" si="67"/>
        <v>5.9715671738506124E-3</v>
      </c>
      <c r="J196" s="33">
        <f t="shared" ca="1" si="67"/>
        <v>2.1888971418164409E-3</v>
      </c>
      <c r="K196" s="33">
        <f t="shared" ca="1" si="67"/>
        <v>2.1980889112434739E-3</v>
      </c>
      <c r="L196" s="33">
        <f t="shared" ca="1" si="67"/>
        <v>7.6613112715642594E-3</v>
      </c>
      <c r="M196" s="33">
        <f t="shared" ca="1" si="67"/>
        <v>1.5498636363895864E-2</v>
      </c>
      <c r="N196" s="33">
        <f t="shared" ca="1" si="67"/>
        <v>2.25264006458217E-2</v>
      </c>
      <c r="O196" s="33">
        <f t="shared" ca="1" si="67"/>
        <v>2.828187560053368E-2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1.1175128708560201E-2</v>
      </c>
      <c r="E197" s="33">
        <f t="shared" ca="1" si="68"/>
        <v>1.010089822427575E-2</v>
      </c>
      <c r="F197" s="33">
        <f t="shared" ca="1" si="68"/>
        <v>9.7407350104220941E-3</v>
      </c>
      <c r="G197" s="33">
        <f t="shared" ca="1" si="68"/>
        <v>7.1242607333890165E-3</v>
      </c>
      <c r="H197" s="33">
        <f t="shared" ca="1" si="68"/>
        <v>4.2724923834867095E-3</v>
      </c>
      <c r="I197" s="33">
        <f t="shared" ca="1" si="68"/>
        <v>2.1895746304118921E-3</v>
      </c>
      <c r="J197" s="33">
        <f t="shared" ca="1" si="68"/>
        <v>8.025956186660288E-4</v>
      </c>
      <c r="K197" s="33">
        <f t="shared" ca="1" si="68"/>
        <v>8.0596593412260746E-4</v>
      </c>
      <c r="L197" s="33">
        <f t="shared" ca="1" si="68"/>
        <v>2.8091474662402293E-3</v>
      </c>
      <c r="M197" s="33">
        <f t="shared" ca="1" si="68"/>
        <v>5.6828333334284853E-3</v>
      </c>
      <c r="N197" s="33">
        <f t="shared" ca="1" si="68"/>
        <v>8.259680236801294E-3</v>
      </c>
      <c r="O197" s="33">
        <f t="shared" ca="1" si="68"/>
        <v>1.037002105352902E-2</v>
      </c>
    </row>
    <row r="198" spans="1:15" x14ac:dyDescent="0.4">
      <c r="D198" s="32">
        <f t="shared" ref="D198:O198" ca="1" si="69">SUM(D195:D197)</f>
        <v>0.15238811875309363</v>
      </c>
      <c r="E198" s="32">
        <f t="shared" ca="1" si="69"/>
        <v>0.13773952124012384</v>
      </c>
      <c r="F198" s="32">
        <f t="shared" ca="1" si="69"/>
        <v>0.132828204687574</v>
      </c>
      <c r="G198" s="32">
        <f t="shared" ca="1" si="69"/>
        <v>9.7149010000759317E-2</v>
      </c>
      <c r="H198" s="32">
        <f t="shared" ca="1" si="69"/>
        <v>5.8261259774818761E-2</v>
      </c>
      <c r="I198" s="32">
        <f t="shared" ca="1" si="69"/>
        <v>2.9857835869253068E-2</v>
      </c>
      <c r="J198" s="32">
        <f t="shared" ca="1" si="69"/>
        <v>1.0944485709082208E-2</v>
      </c>
      <c r="K198" s="32">
        <f t="shared" ca="1" si="69"/>
        <v>1.0990444556217373E-2</v>
      </c>
      <c r="L198" s="32">
        <f t="shared" ca="1" si="69"/>
        <v>3.8306556357821306E-2</v>
      </c>
      <c r="M198" s="32">
        <f t="shared" ca="1" si="69"/>
        <v>7.749318181947934E-2</v>
      </c>
      <c r="N198" s="32">
        <f t="shared" ca="1" si="69"/>
        <v>0.11263200322910853</v>
      </c>
      <c r="O198" s="32">
        <f t="shared" ca="1" si="69"/>
        <v>0.14140937800266842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0.40276744195340508</v>
      </c>
      <c r="E201" s="32">
        <f ca="1">N196/2+O196+D196+E196+F196/2</f>
        <v>0.11085342439084539</v>
      </c>
      <c r="F201" s="32">
        <f ca="1">N197/2+O197+D197+E197+F197/2</f>
        <v>4.0646255609976666E-2</v>
      </c>
      <c r="G201" s="32">
        <f ca="1">F195/2+G195+H195</f>
        <v>0.16119237707340528</v>
      </c>
      <c r="H201" s="32">
        <f ca="1">F196/2+G196+H196</f>
        <v>4.4364874423873005E-2</v>
      </c>
      <c r="I201" s="32">
        <f ca="1">F197/2+G197+H197</f>
        <v>1.6267120622086774E-2</v>
      </c>
      <c r="J201" s="32">
        <f ca="1">I195+J195+K195</f>
        <v>3.7636076724441594E-2</v>
      </c>
      <c r="K201" s="32">
        <f ca="1">I196+J196+K196</f>
        <v>1.0358553226910528E-2</v>
      </c>
      <c r="L201" s="32">
        <f ca="1">I197+J197+K197</f>
        <v>3.7981361832005282E-3</v>
      </c>
      <c r="M201" s="32">
        <f ca="1">L195+M195+N195/2</f>
        <v>0.12507077091541458</v>
      </c>
      <c r="N201" s="32">
        <f ca="1">L196+M196+N196/2</f>
        <v>3.4423147958370974E-2</v>
      </c>
      <c r="O201" s="32">
        <f ca="1">L197+M197+N197/2</f>
        <v>1.2621820918069362E-2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5.666666666666667</v>
      </c>
      <c r="J207" s="29">
        <f t="shared" ca="1" si="70"/>
        <v>12</v>
      </c>
      <c r="K207" s="29">
        <f t="shared" ca="1" si="70"/>
        <v>0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0.32075471698113206</v>
      </c>
      <c r="J208" s="29">
        <f t="shared" ca="1" si="71"/>
        <v>0.67924528301886788</v>
      </c>
      <c r="K208" s="29">
        <f t="shared" ca="1" si="71"/>
        <v>0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7.339818772991527</v>
      </c>
      <c r="E210" s="29">
        <f t="shared" ca="1" si="72"/>
        <v>9.3107492938279393</v>
      </c>
      <c r="F210" s="29">
        <f t="shared" ca="1" si="72"/>
        <v>11.516198964898216</v>
      </c>
      <c r="G210" s="29">
        <f t="shared" ca="1" si="72"/>
        <v>13.918823780885738</v>
      </c>
      <c r="H210" s="29">
        <f t="shared" ca="1" si="72"/>
        <v>16.08877268683176</v>
      </c>
      <c r="I210" s="29">
        <f t="shared" ca="1" si="72"/>
        <v>17.294618680006263</v>
      </c>
      <c r="J210" s="29">
        <f t="shared" ca="1" si="72"/>
        <v>16.735110240779466</v>
      </c>
      <c r="K210" s="29">
        <f t="shared" ca="1" si="72"/>
        <v>14.801955103089906</v>
      </c>
      <c r="L210" s="29">
        <f t="shared" ca="1" si="72"/>
        <v>12.443521039762125</v>
      </c>
      <c r="M210" s="29">
        <f t="shared" ca="1" si="72"/>
        <v>10.042014465016116</v>
      </c>
      <c r="N210" s="29">
        <f t="shared" ca="1" si="72"/>
        <v>7.8800480641953641</v>
      </c>
      <c r="O210" s="29">
        <f t="shared" ca="1" si="72"/>
        <v>6.716510119777273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0.28867924528301886</v>
      </c>
      <c r="J214" s="32">
        <f t="shared" ca="1" si="73"/>
        <v>0.61132075471698111</v>
      </c>
      <c r="K214" s="32">
        <f t="shared" ca="1" si="73"/>
        <v>0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3.20754716981132E-2</v>
      </c>
      <c r="J215" s="32">
        <f t="shared" ca="1" si="74"/>
        <v>6.7924528301886777E-2</v>
      </c>
      <c r="K215" s="32">
        <f t="shared" ca="1" si="74"/>
        <v>0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0.26101415094339619</v>
      </c>
      <c r="J220" s="33">
        <f t="shared" ca="1" si="75"/>
        <v>0.55273584905660378</v>
      </c>
      <c r="K220" s="33">
        <f t="shared" ca="1" si="75"/>
        <v>0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3.20754716981132E-2</v>
      </c>
      <c r="J221" s="33">
        <f t="shared" ca="1" si="76"/>
        <v>6.7924528301886777E-2</v>
      </c>
      <c r="K221" s="33">
        <f t="shared" ca="1" si="76"/>
        <v>0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2.7665094339622637E-2</v>
      </c>
      <c r="J222" s="33">
        <f t="shared" ca="1" si="77"/>
        <v>5.858490566037735E-2</v>
      </c>
      <c r="K222" s="33">
        <f t="shared" ca="1" si="77"/>
        <v>0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0.320754716981132</v>
      </c>
      <c r="J223" s="32">
        <f t="shared" ca="1" si="78"/>
        <v>0.67924528301886788</v>
      </c>
      <c r="K223" s="32">
        <f t="shared" ca="1" si="78"/>
        <v>0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0.81374999999999997</v>
      </c>
      <c r="K226" s="32">
        <f ca="1">I221+J221+K221</f>
        <v>9.9999999999999978E-2</v>
      </c>
      <c r="L226" s="32">
        <f ca="1">I222+J222+K222</f>
        <v>8.6249999999999993E-2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533.83600000000001</v>
      </c>
      <c r="E233" s="29">
        <f t="shared" ca="1" si="80"/>
        <v>482.52</v>
      </c>
      <c r="F233" s="29">
        <f t="shared" ca="1" si="80"/>
        <v>465.315</v>
      </c>
      <c r="G233" s="29">
        <f t="shared" ca="1" si="80"/>
        <v>340.32600000000002</v>
      </c>
      <c r="H233" s="29">
        <f t="shared" ca="1" si="80"/>
        <v>204.09700000000001</v>
      </c>
      <c r="I233" s="29">
        <f t="shared" ca="1" si="80"/>
        <v>104.596</v>
      </c>
      <c r="J233" s="29">
        <f t="shared" ca="1" si="80"/>
        <v>38.340000000000003</v>
      </c>
      <c r="K233" s="29">
        <f t="shared" ca="1" si="80"/>
        <v>38.500999999999998</v>
      </c>
      <c r="L233" s="29">
        <f t="shared" ca="1" si="80"/>
        <v>134.19300000000001</v>
      </c>
      <c r="M233" s="29">
        <f t="shared" ca="1" si="80"/>
        <v>271.46899999999999</v>
      </c>
      <c r="N233" s="29">
        <f t="shared" ca="1" si="80"/>
        <v>394.565</v>
      </c>
      <c r="O233" s="29">
        <f t="shared" ca="1" si="80"/>
        <v>495.37599999999998</v>
      </c>
    </row>
    <row r="234" spans="1:15" x14ac:dyDescent="0.4">
      <c r="D234" s="50">
        <f t="shared" ref="D234:O234" ca="1" si="81">D232/SUM($D232:$O232)*(1-$B$233)+D233/SUM($D$233:$O$233)*$B$233</f>
        <v>9.0238811875309355E-2</v>
      </c>
      <c r="E234" s="50">
        <f t="shared" ca="1" si="81"/>
        <v>8.8773952124012373E-2</v>
      </c>
      <c r="F234" s="50">
        <f t="shared" ca="1" si="81"/>
        <v>8.8282820468757406E-2</v>
      </c>
      <c r="G234" s="50">
        <f t="shared" ca="1" si="81"/>
        <v>8.4714901000075921E-2</v>
      </c>
      <c r="H234" s="50">
        <f t="shared" ca="1" si="81"/>
        <v>8.0826125977481872E-2</v>
      </c>
      <c r="I234" s="50">
        <f t="shared" ca="1" si="81"/>
        <v>7.7985783586925303E-2</v>
      </c>
      <c r="J234" s="50">
        <f t="shared" ca="1" si="81"/>
        <v>7.6094448570908219E-2</v>
      </c>
      <c r="K234" s="50">
        <f t="shared" ca="1" si="81"/>
        <v>7.6099044455621739E-2</v>
      </c>
      <c r="L234" s="50">
        <f t="shared" ca="1" si="81"/>
        <v>7.8830655635782121E-2</v>
      </c>
      <c r="M234" s="50">
        <f t="shared" ca="1" si="81"/>
        <v>8.2749318181947931E-2</v>
      </c>
      <c r="N234" s="50">
        <f t="shared" ca="1" si="81"/>
        <v>8.6263200322910849E-2</v>
      </c>
      <c r="O234" s="50">
        <f t="shared" ca="1" si="81"/>
        <v>8.9140937800266842E-2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7.339818772991527</v>
      </c>
      <c r="E236" s="29">
        <f t="shared" ca="1" si="82"/>
        <v>9.3107492938279393</v>
      </c>
      <c r="F236" s="29">
        <f t="shared" ca="1" si="82"/>
        <v>11.516198964898216</v>
      </c>
      <c r="G236" s="29">
        <f t="shared" ca="1" si="82"/>
        <v>13.918823780885738</v>
      </c>
      <c r="H236" s="29">
        <f t="shared" ca="1" si="82"/>
        <v>16.08877268683176</v>
      </c>
      <c r="I236" s="29">
        <f t="shared" ca="1" si="82"/>
        <v>17.294618680006263</v>
      </c>
      <c r="J236" s="29">
        <f t="shared" ca="1" si="82"/>
        <v>16.735110240779466</v>
      </c>
      <c r="K236" s="29">
        <f t="shared" ca="1" si="82"/>
        <v>14.801955103089906</v>
      </c>
      <c r="L236" s="29">
        <f t="shared" ca="1" si="82"/>
        <v>12.443521039762125</v>
      </c>
      <c r="M236" s="29">
        <f t="shared" ca="1" si="82"/>
        <v>10.042014465016116</v>
      </c>
      <c r="N236" s="29">
        <f t="shared" ca="1" si="82"/>
        <v>7.8800480641953641</v>
      </c>
      <c r="O236" s="29">
        <f t="shared" ca="1" si="82"/>
        <v>6.716510119777273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6.7679108906482016E-2</v>
      </c>
      <c r="E240" s="33">
        <f t="shared" ca="1" si="83"/>
        <v>6.6580464093009273E-2</v>
      </c>
      <c r="F240" s="32">
        <f t="shared" ca="1" si="83"/>
        <v>6.6212115351568054E-2</v>
      </c>
      <c r="G240" s="32">
        <f t="shared" ca="1" si="83"/>
        <v>6.3536175750056934E-2</v>
      </c>
      <c r="H240" s="32">
        <f t="shared" ca="1" si="83"/>
        <v>6.0619594483111404E-2</v>
      </c>
      <c r="I240" s="32">
        <f t="shared" ca="1" si="83"/>
        <v>5.8489337690193974E-2</v>
      </c>
      <c r="J240" s="32">
        <f t="shared" ca="1" si="83"/>
        <v>5.7070836428181164E-2</v>
      </c>
      <c r="K240" s="32">
        <f t="shared" ca="1" si="83"/>
        <v>5.7074283341716305E-2</v>
      </c>
      <c r="L240" s="32">
        <f t="shared" ca="1" si="83"/>
        <v>5.9122991726836591E-2</v>
      </c>
      <c r="M240" s="32">
        <f t="shared" ca="1" si="83"/>
        <v>6.2061988636460952E-2</v>
      </c>
      <c r="N240" s="32">
        <f t="shared" ca="1" si="83"/>
        <v>6.4697400242183137E-2</v>
      </c>
      <c r="O240" s="32">
        <f t="shared" ca="1" si="83"/>
        <v>6.6855703350200135E-2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2.2559702968827339E-2</v>
      </c>
      <c r="E241" s="32">
        <f t="shared" ca="1" si="84"/>
        <v>2.2193488031003093E-2</v>
      </c>
      <c r="F241" s="32">
        <f t="shared" ca="1" si="84"/>
        <v>2.2070705117189351E-2</v>
      </c>
      <c r="G241" s="32">
        <f t="shared" ca="1" si="84"/>
        <v>2.117872525001898E-2</v>
      </c>
      <c r="H241" s="32">
        <f t="shared" ca="1" si="84"/>
        <v>2.0206531494370468E-2</v>
      </c>
      <c r="I241" s="32">
        <f t="shared" ca="1" si="84"/>
        <v>1.9496445896731326E-2</v>
      </c>
      <c r="J241" s="32">
        <f t="shared" ca="1" si="84"/>
        <v>1.9023612142727055E-2</v>
      </c>
      <c r="K241" s="32">
        <f t="shared" ca="1" si="84"/>
        <v>1.9024761113905435E-2</v>
      </c>
      <c r="L241" s="32">
        <f t="shared" ca="1" si="84"/>
        <v>1.970766390894553E-2</v>
      </c>
      <c r="M241" s="32">
        <f t="shared" ca="1" si="84"/>
        <v>2.0687329545486983E-2</v>
      </c>
      <c r="N241" s="32">
        <f t="shared" ca="1" si="84"/>
        <v>2.1565800080727712E-2</v>
      </c>
      <c r="O241" s="32">
        <f t="shared" ca="1" si="84"/>
        <v>2.2285234450066711E-2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6.1475190590054497E-2</v>
      </c>
      <c r="E246" s="33">
        <f t="shared" ca="1" si="85"/>
        <v>6.0477254884483425E-2</v>
      </c>
      <c r="F246" s="33">
        <f t="shared" ca="1" si="85"/>
        <v>6.0142671444340982E-2</v>
      </c>
      <c r="G246" s="33">
        <f t="shared" ca="1" si="85"/>
        <v>5.7712026306301713E-2</v>
      </c>
      <c r="H246" s="33">
        <f t="shared" ca="1" si="85"/>
        <v>5.5062798322159524E-2</v>
      </c>
      <c r="I246" s="33">
        <f t="shared" ca="1" si="85"/>
        <v>5.3127815068592862E-2</v>
      </c>
      <c r="J246" s="33">
        <f t="shared" ca="1" si="85"/>
        <v>5.1839343088931226E-2</v>
      </c>
      <c r="K246" s="33">
        <f t="shared" ca="1" si="85"/>
        <v>5.1842474035392307E-2</v>
      </c>
      <c r="L246" s="33">
        <f t="shared" ca="1" si="85"/>
        <v>5.3703384151876567E-2</v>
      </c>
      <c r="M246" s="33">
        <f t="shared" ca="1" si="85"/>
        <v>5.6372973011452034E-2</v>
      </c>
      <c r="N246" s="33">
        <f t="shared" ca="1" si="85"/>
        <v>5.8766805219983016E-2</v>
      </c>
      <c r="O246" s="33">
        <f t="shared" ca="1" si="85"/>
        <v>6.0727263876431792E-2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2.2559702968827339E-2</v>
      </c>
      <c r="E247" s="33">
        <f t="shared" ca="1" si="86"/>
        <v>2.2193488031003093E-2</v>
      </c>
      <c r="F247" s="33">
        <f t="shared" ca="1" si="86"/>
        <v>2.2070705117189351E-2</v>
      </c>
      <c r="G247" s="33">
        <f t="shared" ca="1" si="86"/>
        <v>2.117872525001898E-2</v>
      </c>
      <c r="H247" s="33">
        <f t="shared" ca="1" si="86"/>
        <v>2.0206531494370468E-2</v>
      </c>
      <c r="I247" s="33">
        <f t="shared" ca="1" si="86"/>
        <v>1.9496445896731326E-2</v>
      </c>
      <c r="J247" s="33">
        <f t="shared" ca="1" si="86"/>
        <v>1.9023612142727055E-2</v>
      </c>
      <c r="K247" s="33">
        <f t="shared" ca="1" si="86"/>
        <v>1.9024761113905435E-2</v>
      </c>
      <c r="L247" s="33">
        <f t="shared" ca="1" si="86"/>
        <v>1.970766390894553E-2</v>
      </c>
      <c r="M247" s="33">
        <f t="shared" ca="1" si="86"/>
        <v>2.0687329545486983E-2</v>
      </c>
      <c r="N247" s="33">
        <f t="shared" ca="1" si="86"/>
        <v>2.1565800080727712E-2</v>
      </c>
      <c r="O247" s="33">
        <f t="shared" ca="1" si="86"/>
        <v>2.2285234450066711E-2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6.2039183164275188E-3</v>
      </c>
      <c r="E248" s="33">
        <f t="shared" ca="1" si="87"/>
        <v>6.1032092085258503E-3</v>
      </c>
      <c r="F248" s="33">
        <f t="shared" ca="1" si="87"/>
        <v>6.069443907227072E-3</v>
      </c>
      <c r="G248" s="33">
        <f t="shared" ca="1" si="87"/>
        <v>5.824149443755219E-3</v>
      </c>
      <c r="H248" s="33">
        <f t="shared" ca="1" si="87"/>
        <v>5.5567961609518796E-3</v>
      </c>
      <c r="I248" s="33">
        <f t="shared" ca="1" si="87"/>
        <v>5.3615226216011148E-3</v>
      </c>
      <c r="J248" s="33">
        <f t="shared" ca="1" si="87"/>
        <v>5.23149333924994E-3</v>
      </c>
      <c r="K248" s="33">
        <f t="shared" ca="1" si="87"/>
        <v>5.2318093063239953E-3</v>
      </c>
      <c r="L248" s="33">
        <f t="shared" ca="1" si="87"/>
        <v>5.4196075749600213E-3</v>
      </c>
      <c r="M248" s="33">
        <f t="shared" ca="1" si="87"/>
        <v>5.6890156250089209E-3</v>
      </c>
      <c r="N248" s="33">
        <f t="shared" ca="1" si="87"/>
        <v>5.9305950222001214E-3</v>
      </c>
      <c r="O248" s="33">
        <f t="shared" ca="1" si="87"/>
        <v>6.128439473768346E-3</v>
      </c>
    </row>
    <row r="249" spans="1:15" x14ac:dyDescent="0.4">
      <c r="D249" s="32">
        <f t="shared" ref="D249:O249" ca="1" si="88">SUM(D246:D248)</f>
        <v>9.0238811875309355E-2</v>
      </c>
      <c r="E249" s="32">
        <f t="shared" ca="1" si="88"/>
        <v>8.8773952124012359E-2</v>
      </c>
      <c r="F249" s="32">
        <f t="shared" ca="1" si="88"/>
        <v>8.8282820468757406E-2</v>
      </c>
      <c r="G249" s="32">
        <f t="shared" ca="1" si="88"/>
        <v>8.4714901000075907E-2</v>
      </c>
      <c r="H249" s="32">
        <f t="shared" ca="1" si="88"/>
        <v>8.0826125977481872E-2</v>
      </c>
      <c r="I249" s="32">
        <f t="shared" ca="1" si="88"/>
        <v>7.7985783586925303E-2</v>
      </c>
      <c r="J249" s="32">
        <f t="shared" ca="1" si="88"/>
        <v>7.6094448570908219E-2</v>
      </c>
      <c r="K249" s="32">
        <f t="shared" ca="1" si="88"/>
        <v>7.6099044455621739E-2</v>
      </c>
      <c r="L249" s="32">
        <f t="shared" ca="1" si="88"/>
        <v>7.8830655635782121E-2</v>
      </c>
      <c r="M249" s="32">
        <f t="shared" ca="1" si="88"/>
        <v>8.2749318181947945E-2</v>
      </c>
      <c r="N249" s="32">
        <f t="shared" ca="1" si="88"/>
        <v>8.6263200322910863E-2</v>
      </c>
      <c r="O249" s="32">
        <f t="shared" ca="1" si="88"/>
        <v>8.9140937800266842E-2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0.24213444768313172</v>
      </c>
      <c r="E252" s="32">
        <f ca="1">N247/2+O247+D247+E247+F247/2</f>
        <v>8.8856678048855664E-2</v>
      </c>
      <c r="F252" s="32">
        <f ca="1">N248/2+O248+D248+E248+F248/2</f>
        <v>2.4435586463435313E-2</v>
      </c>
      <c r="G252" s="32">
        <f ca="1">F246/2+G246+H246</f>
        <v>0.14284616035063172</v>
      </c>
      <c r="H252" s="32">
        <f ca="1">F247/2+G247+H247</f>
        <v>5.2420609302984124E-2</v>
      </c>
      <c r="I252" s="32">
        <f ca="1">F248/2+G248+H248</f>
        <v>1.4415667558320635E-2</v>
      </c>
      <c r="J252" s="32">
        <f ca="1">I246+J246+K246</f>
        <v>0.15680963219291638</v>
      </c>
      <c r="K252" s="32">
        <f ca="1">I247+J247+K247</f>
        <v>5.7544819153363812E-2</v>
      </c>
      <c r="L252" s="32">
        <f ca="1">I248+J248+K248</f>
        <v>1.582482526717505E-2</v>
      </c>
      <c r="M252" s="32">
        <f ca="1">L246+M246+N246/2</f>
        <v>0.13945975977332012</v>
      </c>
      <c r="N252" s="32">
        <f ca="1">L247+M247+N247/2</f>
        <v>5.1177893494796366E-2</v>
      </c>
      <c r="O252" s="32">
        <f ca="1">L248+M248+N248/2</f>
        <v>1.4073920711069002E-2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7.339818772991527</v>
      </c>
      <c r="E261" s="29">
        <f t="shared" ca="1" si="91"/>
        <v>9.3107492938279393</v>
      </c>
      <c r="F261" s="29">
        <f t="shared" ca="1" si="91"/>
        <v>11.516198964898216</v>
      </c>
      <c r="G261" s="29">
        <f t="shared" ca="1" si="91"/>
        <v>13.918823780885738</v>
      </c>
      <c r="H261" s="29">
        <f t="shared" ca="1" si="91"/>
        <v>16.08877268683176</v>
      </c>
      <c r="I261" s="29">
        <f t="shared" ca="1" si="91"/>
        <v>17.294618680006263</v>
      </c>
      <c r="J261" s="29">
        <f t="shared" ca="1" si="91"/>
        <v>16.735110240779466</v>
      </c>
      <c r="K261" s="29">
        <f t="shared" ca="1" si="91"/>
        <v>14.801955103089906</v>
      </c>
      <c r="L261" s="29">
        <f t="shared" ca="1" si="91"/>
        <v>12.443521039762125</v>
      </c>
      <c r="M261" s="29">
        <f t="shared" ca="1" si="91"/>
        <v>10.042014465016116</v>
      </c>
      <c r="N261" s="29">
        <f t="shared" ca="1" si="91"/>
        <v>7.8800480641953641</v>
      </c>
      <c r="O261" s="29">
        <f t="shared" ca="1" si="91"/>
        <v>6.716510119777273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16.660181227008472</v>
      </c>
      <c r="E283" s="29">
        <f t="shared" ca="1" si="98"/>
        <v>14.689250706172061</v>
      </c>
      <c r="F283" s="29">
        <f t="shared" ca="1" si="98"/>
        <v>12.483801035101784</v>
      </c>
      <c r="G283" s="29">
        <f t="shared" ca="1" si="98"/>
        <v>10.081176219114262</v>
      </c>
      <c r="H283" s="29">
        <f t="shared" ca="1" si="98"/>
        <v>7.91122731316824</v>
      </c>
      <c r="I283" s="29">
        <f t="shared" ca="1" si="98"/>
        <v>6.7053813199937373</v>
      </c>
      <c r="J283" s="29">
        <f t="shared" ca="1" si="98"/>
        <v>7.2648897592205337</v>
      </c>
      <c r="K283" s="29">
        <f t="shared" ca="1" si="98"/>
        <v>9.1980448969100941</v>
      </c>
      <c r="L283" s="29">
        <f t="shared" ca="1" si="98"/>
        <v>11.556478960237875</v>
      </c>
      <c r="M283" s="29">
        <f t="shared" ca="1" si="98"/>
        <v>13.957985534983884</v>
      </c>
      <c r="N283" s="29">
        <f t="shared" ca="1" si="98"/>
        <v>16.119951935804636</v>
      </c>
      <c r="O283" s="29">
        <f t="shared" ca="1" si="98"/>
        <v>17.283489880222728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0.11576656272335503</v>
      </c>
      <c r="E284" s="29">
        <f t="shared" ca="1" si="99"/>
        <v>0.10207116237597517</v>
      </c>
      <c r="F284" s="29">
        <f t="shared" ca="1" si="99"/>
        <v>8.6746159352283275E-2</v>
      </c>
      <c r="G284" s="29">
        <f t="shared" ca="1" si="99"/>
        <v>7.0051045855570565E-2</v>
      </c>
      <c r="H284" s="29">
        <f t="shared" ca="1" si="99"/>
        <v>5.4972726916312359E-2</v>
      </c>
      <c r="I284" s="29">
        <f t="shared" ca="1" si="99"/>
        <v>4.6593667655105954E-2</v>
      </c>
      <c r="J284" s="29">
        <f t="shared" ca="1" si="99"/>
        <v>5.0481522651484409E-2</v>
      </c>
      <c r="K284" s="29">
        <f t="shared" ca="1" si="99"/>
        <v>6.3914433281442751E-2</v>
      </c>
      <c r="L284" s="29">
        <f t="shared" ca="1" si="99"/>
        <v>8.0302478597451474E-2</v>
      </c>
      <c r="M284" s="29">
        <f t="shared" ca="1" si="99"/>
        <v>9.6989821773838039E-2</v>
      </c>
      <c r="N284" s="29">
        <f t="shared" ca="1" si="99"/>
        <v>0.11201267269821198</v>
      </c>
      <c r="O284" s="29">
        <f t="shared" ca="1" si="99"/>
        <v>0.12009774611896896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7.339818772991527</v>
      </c>
      <c r="E286" s="29">
        <f t="shared" ca="1" si="100"/>
        <v>9.3107492938279393</v>
      </c>
      <c r="F286" s="29">
        <f t="shared" ca="1" si="100"/>
        <v>11.516198964898216</v>
      </c>
      <c r="G286" s="29">
        <f t="shared" ca="1" si="100"/>
        <v>13.918823780885738</v>
      </c>
      <c r="H286" s="29">
        <f t="shared" ca="1" si="100"/>
        <v>16.08877268683176</v>
      </c>
      <c r="I286" s="29">
        <f t="shared" ca="1" si="100"/>
        <v>17.294618680006263</v>
      </c>
      <c r="J286" s="29">
        <f t="shared" ca="1" si="100"/>
        <v>16.735110240779466</v>
      </c>
      <c r="K286" s="29">
        <f t="shared" ca="1" si="100"/>
        <v>14.801955103089906</v>
      </c>
      <c r="L286" s="29">
        <f t="shared" ca="1" si="100"/>
        <v>12.443521039762125</v>
      </c>
      <c r="M286" s="29">
        <f t="shared" ca="1" si="100"/>
        <v>10.042014465016116</v>
      </c>
      <c r="N286" s="29">
        <f t="shared" ca="1" si="100"/>
        <v>7.8800480641953641</v>
      </c>
      <c r="O286" s="29">
        <f t="shared" ca="1" si="100"/>
        <v>6.716510119777273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5.7883281361677516E-2</v>
      </c>
      <c r="E290" s="33">
        <f t="shared" ca="1" si="101"/>
        <v>5.1035581187987587E-2</v>
      </c>
      <c r="F290" s="32">
        <f t="shared" ca="1" si="101"/>
        <v>4.3373079676141638E-2</v>
      </c>
      <c r="G290" s="32">
        <f t="shared" ca="1" si="101"/>
        <v>3.5025522927785283E-2</v>
      </c>
      <c r="H290" s="32">
        <f t="shared" ca="1" si="101"/>
        <v>2.7486363458156179E-2</v>
      </c>
      <c r="I290" s="32">
        <f t="shared" ca="1" si="101"/>
        <v>2.3296833827552977E-2</v>
      </c>
      <c r="J290" s="32">
        <f t="shared" ca="1" si="101"/>
        <v>2.5240761325742204E-2</v>
      </c>
      <c r="K290" s="32">
        <f t="shared" ca="1" si="101"/>
        <v>3.1957216640721375E-2</v>
      </c>
      <c r="L290" s="32">
        <f t="shared" ca="1" si="101"/>
        <v>4.0151239298725737E-2</v>
      </c>
      <c r="M290" s="32">
        <f t="shared" ca="1" si="101"/>
        <v>4.849491088691902E-2</v>
      </c>
      <c r="N290" s="32">
        <f t="shared" ca="1" si="101"/>
        <v>5.6006336349105991E-2</v>
      </c>
      <c r="O290" s="32">
        <f t="shared" ca="1" si="101"/>
        <v>6.0048873059484482E-2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5.7883281361677516E-2</v>
      </c>
      <c r="E291" s="32">
        <f t="shared" ca="1" si="102"/>
        <v>5.1035581187987587E-2</v>
      </c>
      <c r="F291" s="32">
        <f t="shared" ca="1" si="102"/>
        <v>4.3373079676141638E-2</v>
      </c>
      <c r="G291" s="32">
        <f t="shared" ca="1" si="102"/>
        <v>3.5025522927785283E-2</v>
      </c>
      <c r="H291" s="32">
        <f t="shared" ca="1" si="102"/>
        <v>2.7486363458156179E-2</v>
      </c>
      <c r="I291" s="32">
        <f t="shared" ca="1" si="102"/>
        <v>2.3296833827552977E-2</v>
      </c>
      <c r="J291" s="32">
        <f t="shared" ca="1" si="102"/>
        <v>2.5240761325742204E-2</v>
      </c>
      <c r="K291" s="32">
        <f t="shared" ca="1" si="102"/>
        <v>3.1957216640721375E-2</v>
      </c>
      <c r="L291" s="32">
        <f t="shared" ca="1" si="102"/>
        <v>4.0151239298725737E-2</v>
      </c>
      <c r="M291" s="32">
        <f t="shared" ca="1" si="102"/>
        <v>4.849491088691902E-2</v>
      </c>
      <c r="N291" s="32">
        <f t="shared" ca="1" si="102"/>
        <v>5.6006336349105991E-2</v>
      </c>
      <c r="O291" s="32">
        <f t="shared" ca="1" si="102"/>
        <v>6.0048873059484482E-2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5.2336133564516753E-2</v>
      </c>
      <c r="E296" s="33">
        <f t="shared" ca="1" si="103"/>
        <v>4.6144671324138777E-2</v>
      </c>
      <c r="F296" s="33">
        <f t="shared" ca="1" si="103"/>
        <v>3.9216492873844731E-2</v>
      </c>
      <c r="G296" s="33">
        <f t="shared" ca="1" si="103"/>
        <v>3.1668910313872527E-2</v>
      </c>
      <c r="H296" s="33">
        <f t="shared" ca="1" si="103"/>
        <v>2.4852253626749546E-2</v>
      </c>
      <c r="I296" s="33">
        <f t="shared" ca="1" si="103"/>
        <v>2.1064220585745818E-2</v>
      </c>
      <c r="J296" s="33">
        <f t="shared" ca="1" si="103"/>
        <v>2.2821855032025242E-2</v>
      </c>
      <c r="K296" s="33">
        <f t="shared" ca="1" si="103"/>
        <v>2.8894650045985577E-2</v>
      </c>
      <c r="L296" s="33">
        <f t="shared" ca="1" si="103"/>
        <v>3.6303412199264522E-2</v>
      </c>
      <c r="M296" s="33">
        <f t="shared" ca="1" si="103"/>
        <v>4.3847481926922616E-2</v>
      </c>
      <c r="N296" s="33">
        <f t="shared" ca="1" si="103"/>
        <v>5.0639062448983335E-2</v>
      </c>
      <c r="O296" s="33">
        <f t="shared" ca="1" si="103"/>
        <v>5.4294189391283887E-2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5.7883281361677516E-2</v>
      </c>
      <c r="E297" s="33">
        <f t="shared" ca="1" si="104"/>
        <v>5.1035581187987587E-2</v>
      </c>
      <c r="F297" s="33">
        <f t="shared" ca="1" si="104"/>
        <v>4.3373079676141638E-2</v>
      </c>
      <c r="G297" s="33">
        <f t="shared" ca="1" si="104"/>
        <v>3.5025522927785283E-2</v>
      </c>
      <c r="H297" s="33">
        <f t="shared" ca="1" si="104"/>
        <v>2.7486363458156179E-2</v>
      </c>
      <c r="I297" s="33">
        <f t="shared" ca="1" si="104"/>
        <v>2.3296833827552977E-2</v>
      </c>
      <c r="J297" s="33">
        <f t="shared" ca="1" si="104"/>
        <v>2.5240761325742204E-2</v>
      </c>
      <c r="K297" s="33">
        <f t="shared" ca="1" si="104"/>
        <v>3.1957216640721375E-2</v>
      </c>
      <c r="L297" s="33">
        <f t="shared" ca="1" si="104"/>
        <v>4.0151239298725737E-2</v>
      </c>
      <c r="M297" s="33">
        <f t="shared" ca="1" si="104"/>
        <v>4.849491088691902E-2</v>
      </c>
      <c r="N297" s="33">
        <f t="shared" ca="1" si="104"/>
        <v>5.6006336349105991E-2</v>
      </c>
      <c r="O297" s="33">
        <f t="shared" ca="1" si="104"/>
        <v>6.0048873059484482E-2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5.5471477971607615E-3</v>
      </c>
      <c r="E298" s="33">
        <f t="shared" ca="1" si="105"/>
        <v>4.8909098638488099E-3</v>
      </c>
      <c r="F298" s="33">
        <f t="shared" ca="1" si="105"/>
        <v>4.1565868022969072E-3</v>
      </c>
      <c r="G298" s="33">
        <f t="shared" ca="1" si="105"/>
        <v>3.3566126139127558E-3</v>
      </c>
      <c r="H298" s="33">
        <f t="shared" ca="1" si="105"/>
        <v>2.634109831406634E-3</v>
      </c>
      <c r="I298" s="33">
        <f t="shared" ca="1" si="105"/>
        <v>2.2326132418071603E-3</v>
      </c>
      <c r="J298" s="33">
        <f t="shared" ca="1" si="105"/>
        <v>2.4189062937169611E-3</v>
      </c>
      <c r="K298" s="33">
        <f t="shared" ca="1" si="105"/>
        <v>3.0625665947357984E-3</v>
      </c>
      <c r="L298" s="33">
        <f t="shared" ca="1" si="105"/>
        <v>3.847827099461216E-3</v>
      </c>
      <c r="M298" s="33">
        <f t="shared" ca="1" si="105"/>
        <v>4.6474289599964056E-3</v>
      </c>
      <c r="N298" s="33">
        <f t="shared" ca="1" si="105"/>
        <v>5.3672739001226575E-3</v>
      </c>
      <c r="O298" s="33">
        <f t="shared" ca="1" si="105"/>
        <v>5.7546836682005964E-3</v>
      </c>
    </row>
    <row r="299" spans="1:15" x14ac:dyDescent="0.4">
      <c r="D299" s="32">
        <f t="shared" ref="D299:O299" ca="1" si="106">SUM(D296:D298)</f>
        <v>0.11576656272335503</v>
      </c>
      <c r="E299" s="32">
        <f t="shared" ca="1" si="106"/>
        <v>0.10207116237597517</v>
      </c>
      <c r="F299" s="32">
        <f t="shared" ca="1" si="106"/>
        <v>8.6746159352283275E-2</v>
      </c>
      <c r="G299" s="32">
        <f t="shared" ca="1" si="106"/>
        <v>7.0051045855570565E-2</v>
      </c>
      <c r="H299" s="32">
        <f t="shared" ca="1" si="106"/>
        <v>5.4972726916312359E-2</v>
      </c>
      <c r="I299" s="32">
        <f t="shared" ca="1" si="106"/>
        <v>4.6593667655105954E-2</v>
      </c>
      <c r="J299" s="32">
        <f t="shared" ca="1" si="106"/>
        <v>5.0481522651484402E-2</v>
      </c>
      <c r="K299" s="32">
        <f t="shared" ca="1" si="106"/>
        <v>6.3914433281442751E-2</v>
      </c>
      <c r="L299" s="32">
        <f t="shared" ca="1" si="106"/>
        <v>8.0302478597451474E-2</v>
      </c>
      <c r="M299" s="32">
        <f t="shared" ca="1" si="106"/>
        <v>9.6989821773838039E-2</v>
      </c>
      <c r="N299" s="32">
        <f t="shared" ca="1" si="106"/>
        <v>0.11201267269821198</v>
      </c>
      <c r="O299" s="32">
        <f t="shared" ca="1" si="106"/>
        <v>0.12009774611896896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0.19770277194135344</v>
      </c>
      <c r="E302" s="32">
        <f ca="1">N297/2+O297+D297+E297+F297/2</f>
        <v>0.21865744362177342</v>
      </c>
      <c r="F302" s="32">
        <f ca="1">N298/2+O298+D298+E298+F298/2</f>
        <v>2.0954671680419951E-2</v>
      </c>
      <c r="G302" s="32">
        <f ca="1">F296/2+G296+H296</f>
        <v>7.6129410377544435E-2</v>
      </c>
      <c r="H302" s="32">
        <f ca="1">F297/2+G297+H297</f>
        <v>8.4198426224012274E-2</v>
      </c>
      <c r="I302" s="32">
        <f ca="1">F298/2+G298+H298</f>
        <v>8.0690158464678426E-3</v>
      </c>
      <c r="J302" s="32">
        <f ca="1">I296+J296+K296</f>
        <v>7.2780725663756637E-2</v>
      </c>
      <c r="K302" s="32">
        <f ca="1">I297+J297+K297</f>
        <v>8.049481179401656E-2</v>
      </c>
      <c r="L302" s="32">
        <f ca="1">I298+J298+K298</f>
        <v>7.7140861302599194E-3</v>
      </c>
      <c r="M302" s="32">
        <f ca="1">L296+M296+N296/2</f>
        <v>0.10547042535067881</v>
      </c>
      <c r="N302" s="32">
        <f ca="1">L297+M297+N297/2</f>
        <v>0.11664931836019775</v>
      </c>
      <c r="O302" s="32">
        <f ca="1">L298+M298+N298/2</f>
        <v>1.117889300951895E-2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5.666666666666667</v>
      </c>
      <c r="J309" s="29">
        <f t="shared" ca="1" si="108"/>
        <v>12</v>
      </c>
      <c r="K309" s="29">
        <f t="shared" ca="1" si="108"/>
        <v>0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0.10707547169811321</v>
      </c>
      <c r="J310" s="50">
        <f t="shared" ca="1" si="109"/>
        <v>0.14292452830188679</v>
      </c>
      <c r="K310" s="50">
        <f t="shared" ca="1" si="109"/>
        <v>7.4999999999999997E-2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7.339818772991527</v>
      </c>
      <c r="E312" s="29">
        <f t="shared" ca="1" si="110"/>
        <v>9.3107492938279393</v>
      </c>
      <c r="F312" s="29">
        <f t="shared" ca="1" si="110"/>
        <v>11.516198964898216</v>
      </c>
      <c r="G312" s="29">
        <f t="shared" ca="1" si="110"/>
        <v>13.918823780885738</v>
      </c>
      <c r="H312" s="29">
        <f t="shared" ca="1" si="110"/>
        <v>16.08877268683176</v>
      </c>
      <c r="I312" s="29">
        <f t="shared" ca="1" si="110"/>
        <v>17.294618680006263</v>
      </c>
      <c r="J312" s="29">
        <f t="shared" ca="1" si="110"/>
        <v>16.735110240779466</v>
      </c>
      <c r="K312" s="29">
        <f t="shared" ca="1" si="110"/>
        <v>14.801955103089906</v>
      </c>
      <c r="L312" s="29">
        <f t="shared" ca="1" si="110"/>
        <v>12.443521039762125</v>
      </c>
      <c r="M312" s="29">
        <f t="shared" ca="1" si="110"/>
        <v>10.042014465016116</v>
      </c>
      <c r="N312" s="29">
        <f t="shared" ca="1" si="110"/>
        <v>7.8800480641953641</v>
      </c>
      <c r="O312" s="29">
        <f t="shared" ca="1" si="110"/>
        <v>6.716510119777273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6.4245283018867921E-2</v>
      </c>
      <c r="J316" s="32">
        <f t="shared" ca="1" si="111"/>
        <v>8.5754716981132073E-2</v>
      </c>
      <c r="K316" s="32">
        <f t="shared" ca="1" si="111"/>
        <v>4.4999999999999998E-2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4.283018867924529E-2</v>
      </c>
      <c r="J317" s="32">
        <f t="shared" ca="1" si="112"/>
        <v>5.7169811320754715E-2</v>
      </c>
      <c r="K317" s="32">
        <f t="shared" ca="1" si="112"/>
        <v>0.03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5.8356132075471696E-2</v>
      </c>
      <c r="J322" s="33">
        <f t="shared" ca="1" si="113"/>
        <v>7.7893867924528293E-2</v>
      </c>
      <c r="K322" s="33">
        <f t="shared" ca="1" si="113"/>
        <v>4.0874999999999995E-2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4.283018867924529E-2</v>
      </c>
      <c r="J323" s="33">
        <f t="shared" ca="1" si="114"/>
        <v>5.7169811320754715E-2</v>
      </c>
      <c r="K323" s="33">
        <f t="shared" ca="1" si="114"/>
        <v>0.03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5.8891509433962267E-3</v>
      </c>
      <c r="J324" s="33">
        <f t="shared" ca="1" si="115"/>
        <v>7.8608490566037734E-3</v>
      </c>
      <c r="K324" s="33">
        <f t="shared" ca="1" si="115"/>
        <v>4.1250000000000002E-3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0.10707547169811321</v>
      </c>
      <c r="J325" s="32">
        <f t="shared" ca="1" si="116"/>
        <v>0.14292452830188679</v>
      </c>
      <c r="K325" s="32">
        <f t="shared" ca="1" si="116"/>
        <v>7.4999999999999997E-2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0.17712499999999998</v>
      </c>
      <c r="K328" s="32">
        <f ca="1">I323+J323+K323</f>
        <v>0.13</v>
      </c>
      <c r="L328" s="32">
        <f ca="1">I324+J324+K324</f>
        <v>1.7875000000000002E-2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7.339818772991527</v>
      </c>
      <c r="E337" s="29">
        <f t="shared" ca="1" si="119"/>
        <v>9.3107492938279393</v>
      </c>
      <c r="F337" s="29">
        <f t="shared" ca="1" si="119"/>
        <v>11.516198964898216</v>
      </c>
      <c r="G337" s="29">
        <f t="shared" ca="1" si="119"/>
        <v>13.918823780885738</v>
      </c>
      <c r="H337" s="29">
        <f t="shared" ca="1" si="119"/>
        <v>16.08877268683176</v>
      </c>
      <c r="I337" s="29">
        <f t="shared" ca="1" si="119"/>
        <v>17.294618680006263</v>
      </c>
      <c r="J337" s="29">
        <f t="shared" ca="1" si="119"/>
        <v>16.735110240779466</v>
      </c>
      <c r="K337" s="29">
        <f t="shared" ca="1" si="119"/>
        <v>14.801955103089906</v>
      </c>
      <c r="L337" s="29">
        <f t="shared" ca="1" si="119"/>
        <v>12.443521039762125</v>
      </c>
      <c r="M337" s="29">
        <f t="shared" ca="1" si="119"/>
        <v>10.042014465016116</v>
      </c>
      <c r="N337" s="29">
        <f t="shared" ca="1" si="119"/>
        <v>7.8800480641953641</v>
      </c>
      <c r="O337" s="29">
        <f t="shared" ca="1" si="119"/>
        <v>6.716510119777273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7.339818772991527</v>
      </c>
      <c r="E362" s="29">
        <f t="shared" ca="1" si="128"/>
        <v>9.3107492938279393</v>
      </c>
      <c r="F362" s="29">
        <f t="shared" ca="1" si="128"/>
        <v>11.516198964898216</v>
      </c>
      <c r="G362" s="29">
        <f t="shared" ca="1" si="128"/>
        <v>13.918823780885738</v>
      </c>
      <c r="H362" s="29">
        <f t="shared" ca="1" si="128"/>
        <v>16.08877268683176</v>
      </c>
      <c r="I362" s="29">
        <f t="shared" ca="1" si="128"/>
        <v>17.294618680006263</v>
      </c>
      <c r="J362" s="29">
        <f t="shared" ca="1" si="128"/>
        <v>16.735110240779466</v>
      </c>
      <c r="K362" s="29">
        <f t="shared" ca="1" si="128"/>
        <v>14.801955103089906</v>
      </c>
      <c r="L362" s="29">
        <f t="shared" ca="1" si="128"/>
        <v>12.443521039762125</v>
      </c>
      <c r="M362" s="29">
        <f t="shared" ca="1" si="128"/>
        <v>10.042014465016116</v>
      </c>
      <c r="N362" s="29">
        <f t="shared" ca="1" si="128"/>
        <v>7.8800480641953641</v>
      </c>
      <c r="O362" s="29">
        <f t="shared" ca="1" si="128"/>
        <v>6.716510119777273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16.660181227008472</v>
      </c>
      <c r="E384" s="29">
        <f t="shared" ca="1" si="135"/>
        <v>14.689250706172061</v>
      </c>
      <c r="F384" s="29">
        <f t="shared" ca="1" si="135"/>
        <v>12.483801035101784</v>
      </c>
      <c r="G384" s="29">
        <f t="shared" ca="1" si="135"/>
        <v>10.081176219114262</v>
      </c>
      <c r="H384" s="29">
        <f t="shared" ca="1" si="135"/>
        <v>7.91122731316824</v>
      </c>
      <c r="I384" s="29">
        <f t="shared" ca="1" si="135"/>
        <v>6.7053813199937373</v>
      </c>
      <c r="J384" s="29">
        <f t="shared" ca="1" si="135"/>
        <v>7.2648897592205337</v>
      </c>
      <c r="K384" s="29">
        <f t="shared" ca="1" si="135"/>
        <v>9.1980448969100941</v>
      </c>
      <c r="L384" s="29">
        <f t="shared" ca="1" si="135"/>
        <v>11.556478960237875</v>
      </c>
      <c r="M384" s="29">
        <f t="shared" ca="1" si="135"/>
        <v>13.957985534983884</v>
      </c>
      <c r="N384" s="29">
        <f t="shared" ca="1" si="135"/>
        <v>16.119951935804636</v>
      </c>
      <c r="O384" s="29">
        <f t="shared" ca="1" si="135"/>
        <v>17.283489880222728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0.11576656272335503</v>
      </c>
      <c r="E385" s="29">
        <f t="shared" ca="1" si="136"/>
        <v>0.10207116237597517</v>
      </c>
      <c r="F385" s="29">
        <f t="shared" ca="1" si="136"/>
        <v>8.6746159352283275E-2</v>
      </c>
      <c r="G385" s="29">
        <f t="shared" ca="1" si="136"/>
        <v>7.0051045855570565E-2</v>
      </c>
      <c r="H385" s="29">
        <f t="shared" ca="1" si="136"/>
        <v>5.4972726916312359E-2</v>
      </c>
      <c r="I385" s="55">
        <f t="shared" ca="1" si="136"/>
        <v>4.6593667655105954E-2</v>
      </c>
      <c r="J385" s="55">
        <f t="shared" ca="1" si="136"/>
        <v>5.0481522651484409E-2</v>
      </c>
      <c r="K385" s="29">
        <f t="shared" ca="1" si="136"/>
        <v>6.3914433281442751E-2</v>
      </c>
      <c r="L385" s="29">
        <f t="shared" ca="1" si="136"/>
        <v>8.0302478597451474E-2</v>
      </c>
      <c r="M385" s="29">
        <f t="shared" ca="1" si="136"/>
        <v>9.6989821773838039E-2</v>
      </c>
      <c r="N385" s="29">
        <f t="shared" ca="1" si="136"/>
        <v>0.11201267269821198</v>
      </c>
      <c r="O385" s="29">
        <f t="shared" ca="1" si="136"/>
        <v>0.12009774611896896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7.339818772991527</v>
      </c>
      <c r="E387" s="29">
        <f t="shared" ca="1" si="137"/>
        <v>9.3107492938279393</v>
      </c>
      <c r="F387" s="29">
        <f t="shared" ca="1" si="137"/>
        <v>11.516198964898216</v>
      </c>
      <c r="G387" s="29">
        <f t="shared" ca="1" si="137"/>
        <v>13.918823780885738</v>
      </c>
      <c r="H387" s="29">
        <f t="shared" ca="1" si="137"/>
        <v>16.08877268683176</v>
      </c>
      <c r="I387" s="29">
        <f t="shared" ca="1" si="137"/>
        <v>17.294618680006263</v>
      </c>
      <c r="J387" s="29">
        <f t="shared" ca="1" si="137"/>
        <v>16.735110240779466</v>
      </c>
      <c r="K387" s="29">
        <f t="shared" ca="1" si="137"/>
        <v>14.801955103089906</v>
      </c>
      <c r="L387" s="29">
        <f t="shared" ca="1" si="137"/>
        <v>12.443521039762125</v>
      </c>
      <c r="M387" s="29">
        <f t="shared" ca="1" si="137"/>
        <v>10.042014465016116</v>
      </c>
      <c r="N387" s="29">
        <f t="shared" ca="1" si="137"/>
        <v>7.8800480641953641</v>
      </c>
      <c r="O387" s="29">
        <f t="shared" ca="1" si="137"/>
        <v>6.716510119777273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1.1576656272335504E-2</v>
      </c>
      <c r="E391" s="33">
        <f t="shared" ca="1" si="138"/>
        <v>1.0207116237597519E-2</v>
      </c>
      <c r="F391" s="32">
        <f t="shared" ca="1" si="138"/>
        <v>8.6746159352283272E-3</v>
      </c>
      <c r="G391" s="32">
        <f t="shared" ca="1" si="138"/>
        <v>7.0051045855570567E-3</v>
      </c>
      <c r="H391" s="32">
        <f t="shared" ca="1" si="138"/>
        <v>5.4972726916312359E-3</v>
      </c>
      <c r="I391" s="32">
        <f t="shared" ca="1" si="138"/>
        <v>4.6593667655105957E-3</v>
      </c>
      <c r="J391" s="32">
        <f t="shared" ca="1" si="138"/>
        <v>5.0481522651484416E-3</v>
      </c>
      <c r="K391" s="32">
        <f t="shared" ca="1" si="138"/>
        <v>6.3914433281442758E-3</v>
      </c>
      <c r="L391" s="32">
        <f t="shared" ca="1" si="138"/>
        <v>8.0302478597451474E-3</v>
      </c>
      <c r="M391" s="32">
        <f t="shared" ca="1" si="138"/>
        <v>9.6989821773838039E-3</v>
      </c>
      <c r="N391" s="32">
        <f t="shared" ca="1" si="138"/>
        <v>1.1201267269821199E-2</v>
      </c>
      <c r="O391" s="32">
        <f t="shared" ca="1" si="138"/>
        <v>1.2009774611896897E-2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0.10418990645101953</v>
      </c>
      <c r="E392" s="32">
        <f t="shared" ca="1" si="139"/>
        <v>9.1864046138377661E-2</v>
      </c>
      <c r="F392" s="32">
        <f t="shared" ca="1" si="139"/>
        <v>7.8071543417054953E-2</v>
      </c>
      <c r="G392" s="32">
        <f t="shared" ca="1" si="139"/>
        <v>6.3045941270013506E-2</v>
      </c>
      <c r="H392" s="32">
        <f t="shared" ca="1" si="139"/>
        <v>4.9475454224681123E-2</v>
      </c>
      <c r="I392" s="32">
        <f t="shared" ca="1" si="139"/>
        <v>4.1934300889595356E-2</v>
      </c>
      <c r="J392" s="32">
        <f t="shared" ca="1" si="139"/>
        <v>4.5433370386335971E-2</v>
      </c>
      <c r="K392" s="32">
        <f t="shared" ca="1" si="139"/>
        <v>5.7522989953298478E-2</v>
      </c>
      <c r="L392" s="32">
        <f t="shared" ca="1" si="139"/>
        <v>7.2272230737706333E-2</v>
      </c>
      <c r="M392" s="32">
        <f t="shared" ca="1" si="139"/>
        <v>8.7290839596454242E-2</v>
      </c>
      <c r="N392" s="32">
        <f t="shared" ca="1" si="139"/>
        <v>0.10081140542839079</v>
      </c>
      <c r="O392" s="32">
        <f t="shared" ca="1" si="139"/>
        <v>0.10808797150707207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1.0611934916307545E-2</v>
      </c>
      <c r="E397" s="33">
        <f t="shared" ca="1" si="140"/>
        <v>9.3565232177977246E-3</v>
      </c>
      <c r="F397" s="33">
        <f t="shared" ca="1" si="140"/>
        <v>7.9517312739592998E-3</v>
      </c>
      <c r="G397" s="33">
        <f t="shared" ca="1" si="140"/>
        <v>6.4213458700939684E-3</v>
      </c>
      <c r="H397" s="33">
        <f t="shared" ca="1" si="140"/>
        <v>5.0391666339952993E-3</v>
      </c>
      <c r="I397" s="33">
        <f t="shared" ca="1" si="140"/>
        <v>4.2710862017180462E-3</v>
      </c>
      <c r="J397" s="33">
        <f t="shared" ca="1" si="140"/>
        <v>4.6274729097194045E-3</v>
      </c>
      <c r="K397" s="33">
        <f t="shared" ca="1" si="140"/>
        <v>5.8588230507989197E-3</v>
      </c>
      <c r="L397" s="33">
        <f t="shared" ca="1" si="140"/>
        <v>7.3610605380997184E-3</v>
      </c>
      <c r="M397" s="33">
        <f t="shared" ca="1" si="140"/>
        <v>8.8907336626018203E-3</v>
      </c>
      <c r="N397" s="33">
        <f t="shared" ca="1" si="140"/>
        <v>1.0267828330669432E-2</v>
      </c>
      <c r="O397" s="33">
        <f t="shared" ca="1" si="140"/>
        <v>1.1008960060905489E-2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0.10418990645101953</v>
      </c>
      <c r="E398" s="33">
        <f t="shared" ca="1" si="141"/>
        <v>9.1864046138377661E-2</v>
      </c>
      <c r="F398" s="33">
        <f t="shared" ca="1" si="141"/>
        <v>7.8071543417054953E-2</v>
      </c>
      <c r="G398" s="33">
        <f t="shared" ca="1" si="141"/>
        <v>6.3045941270013506E-2</v>
      </c>
      <c r="H398" s="33">
        <f t="shared" ca="1" si="141"/>
        <v>4.9475454224681123E-2</v>
      </c>
      <c r="I398" s="33">
        <f t="shared" ca="1" si="141"/>
        <v>4.1934300889595356E-2</v>
      </c>
      <c r="J398" s="33">
        <f t="shared" ca="1" si="141"/>
        <v>4.5433370386335971E-2</v>
      </c>
      <c r="K398" s="33">
        <f t="shared" ca="1" si="141"/>
        <v>5.7522989953298478E-2</v>
      </c>
      <c r="L398" s="33">
        <f t="shared" ca="1" si="141"/>
        <v>7.2272230737706333E-2</v>
      </c>
      <c r="M398" s="33">
        <f t="shared" ca="1" si="141"/>
        <v>8.7290839596454242E-2</v>
      </c>
      <c r="N398" s="33">
        <f t="shared" ca="1" si="141"/>
        <v>0.10081140542839079</v>
      </c>
      <c r="O398" s="33">
        <f t="shared" ca="1" si="141"/>
        <v>0.10808797150707207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9.6472135602795872E-4</v>
      </c>
      <c r="E399" s="33">
        <f t="shared" ca="1" si="142"/>
        <v>8.5059301979979317E-4</v>
      </c>
      <c r="F399" s="33">
        <f t="shared" ca="1" si="142"/>
        <v>7.228846612690273E-4</v>
      </c>
      <c r="G399" s="33">
        <f t="shared" ca="1" si="142"/>
        <v>5.8375871546308806E-4</v>
      </c>
      <c r="H399" s="33">
        <f t="shared" ca="1" si="142"/>
        <v>4.5810605763593634E-4</v>
      </c>
      <c r="I399" s="33">
        <f t="shared" ca="1" si="142"/>
        <v>3.8828056379254966E-4</v>
      </c>
      <c r="J399" s="33">
        <f t="shared" ca="1" si="142"/>
        <v>4.2067935542903682E-4</v>
      </c>
      <c r="K399" s="33">
        <f t="shared" ca="1" si="142"/>
        <v>5.3262027734535635E-4</v>
      </c>
      <c r="L399" s="33">
        <f t="shared" ca="1" si="142"/>
        <v>6.6918732164542895E-4</v>
      </c>
      <c r="M399" s="33">
        <f t="shared" ca="1" si="142"/>
        <v>8.0824851478198366E-4</v>
      </c>
      <c r="N399" s="33">
        <f t="shared" ca="1" si="142"/>
        <v>9.3343893915176664E-4</v>
      </c>
      <c r="O399" s="33">
        <f t="shared" ca="1" si="142"/>
        <v>1.0008145509914081E-3</v>
      </c>
    </row>
    <row r="400" spans="1:15" x14ac:dyDescent="0.4">
      <c r="D400" s="32">
        <f t="shared" ref="D400:O400" ca="1" si="143">SUM(D397:D399)</f>
        <v>0.11576656272335503</v>
      </c>
      <c r="E400" s="32">
        <f t="shared" ca="1" si="143"/>
        <v>0.10207116237597519</v>
      </c>
      <c r="F400" s="32">
        <f t="shared" ca="1" si="143"/>
        <v>8.6746159352283289E-2</v>
      </c>
      <c r="G400" s="32">
        <f t="shared" ca="1" si="143"/>
        <v>7.0051045855570551E-2</v>
      </c>
      <c r="H400" s="32">
        <f t="shared" ca="1" si="143"/>
        <v>5.4972726916312359E-2</v>
      </c>
      <c r="I400" s="32">
        <f t="shared" ca="1" si="143"/>
        <v>4.6593667655105954E-2</v>
      </c>
      <c r="J400" s="32">
        <f t="shared" ca="1" si="143"/>
        <v>5.0481522651484409E-2</v>
      </c>
      <c r="K400" s="32">
        <f t="shared" ca="1" si="143"/>
        <v>6.3914433281442751E-2</v>
      </c>
      <c r="L400" s="32">
        <f t="shared" ca="1" si="143"/>
        <v>8.0302478597451488E-2</v>
      </c>
      <c r="M400" s="32">
        <f t="shared" ca="1" si="143"/>
        <v>9.6989821773838039E-2</v>
      </c>
      <c r="N400" s="32">
        <f t="shared" ca="1" si="143"/>
        <v>0.11201267269821198</v>
      </c>
      <c r="O400" s="32">
        <f t="shared" ca="1" si="143"/>
        <v>0.12009774611896896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4.0087197997325123E-2</v>
      </c>
      <c r="E403" s="32">
        <f ca="1">N398/2+O398+D398+E398+F398/2</f>
        <v>0.39358339851919216</v>
      </c>
      <c r="F403" s="32">
        <f ca="1">N399/2+O399+D399+E399+F399/2</f>
        <v>3.6442907270295569E-3</v>
      </c>
      <c r="G403" s="32">
        <f ca="1">F397/2+G397+H397</f>
        <v>1.5436378141068918E-2</v>
      </c>
      <c r="H403" s="32">
        <f ca="1">F398/2+G398+H398</f>
        <v>0.1515571672032221</v>
      </c>
      <c r="I403" s="32">
        <f ca="1">F399/2+G399+H399</f>
        <v>1.4033071037335382E-3</v>
      </c>
      <c r="J403" s="32">
        <f ca="1">I397+J397+K397</f>
        <v>1.475738216223637E-2</v>
      </c>
      <c r="K403" s="32">
        <f ca="1">I398+J398+K398</f>
        <v>0.14489066122922981</v>
      </c>
      <c r="L403" s="32">
        <f ca="1">I399+J399+K399</f>
        <v>1.3415801965669428E-3</v>
      </c>
      <c r="M403" s="32">
        <f ca="1">L397+M397+N397/2</f>
        <v>2.1385708366036253E-2</v>
      </c>
      <c r="N403" s="32">
        <f ca="1">L398+M398+N398/2</f>
        <v>0.20996877304835596</v>
      </c>
      <c r="O403" s="32">
        <f ca="1">L399+M399+N399/2</f>
        <v>1.944155306003296E-3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4.4262849600000003</v>
      </c>
      <c r="C409" s="63" t="s">
        <v>58</v>
      </c>
      <c r="D409" s="32">
        <f t="shared" ref="D409:O409" ca="1" si="144">D18</f>
        <v>9.6893445507175352E-2</v>
      </c>
      <c r="E409" s="32">
        <f t="shared" ca="1" si="144"/>
        <v>8.7579378921845377E-2</v>
      </c>
      <c r="F409" s="32">
        <f t="shared" ca="1" si="144"/>
        <v>8.4456600147182453E-2</v>
      </c>
      <c r="G409" s="32">
        <f t="shared" ca="1" si="144"/>
        <v>6.1770578858816115E-2</v>
      </c>
      <c r="H409" s="32">
        <f t="shared" ca="1" si="144"/>
        <v>3.7044451006822257E-2</v>
      </c>
      <c r="I409" s="32">
        <f t="shared" ca="1" si="144"/>
        <v>1.8984607306866741E-2</v>
      </c>
      <c r="J409" s="32">
        <f t="shared" ca="1" si="144"/>
        <v>6.9588688300247703E-3</v>
      </c>
      <c r="K409" s="32">
        <f t="shared" ca="1" si="144"/>
        <v>6.9880909969948788E-3</v>
      </c>
      <c r="L409" s="32">
        <f t="shared" ca="1" si="144"/>
        <v>2.4356585417514714E-2</v>
      </c>
      <c r="M409" s="32">
        <f t="shared" ca="1" si="144"/>
        <v>4.9272748106885617E-2</v>
      </c>
      <c r="N409" s="32">
        <f t="shared" ca="1" si="144"/>
        <v>7.1615182053174839E-2</v>
      </c>
      <c r="O409" s="32">
        <f t="shared" ca="1" si="144"/>
        <v>8.9912796180029994E-2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4.5716435625928094E-2</v>
      </c>
      <c r="E410" s="32">
        <f t="shared" ca="1" si="145"/>
        <v>4.1321856372037148E-2</v>
      </c>
      <c r="F410" s="32">
        <f t="shared" ca="1" si="145"/>
        <v>3.9848461406272205E-2</v>
      </c>
      <c r="G410" s="32">
        <f t="shared" ca="1" si="145"/>
        <v>2.9144703000227794E-2</v>
      </c>
      <c r="H410" s="32">
        <f t="shared" ca="1" si="145"/>
        <v>1.7478377932445631E-2</v>
      </c>
      <c r="I410" s="32">
        <f t="shared" ca="1" si="145"/>
        <v>8.9573507607759225E-3</v>
      </c>
      <c r="J410" s="32">
        <f t="shared" ca="1" si="145"/>
        <v>3.2833457127246632E-3</v>
      </c>
      <c r="K410" s="32">
        <f t="shared" ca="1" si="145"/>
        <v>3.2971333668652125E-3</v>
      </c>
      <c r="L410" s="32">
        <f t="shared" ca="1" si="145"/>
        <v>1.1491966907346393E-2</v>
      </c>
      <c r="M410" s="32">
        <f t="shared" ca="1" si="145"/>
        <v>2.3247954545843805E-2</v>
      </c>
      <c r="N410" s="32">
        <f t="shared" ca="1" si="145"/>
        <v>3.3789600968732562E-2</v>
      </c>
      <c r="O410" s="32">
        <f t="shared" ca="1" si="145"/>
        <v>4.2422813400800535E-2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9.7782376199901759E-3</v>
      </c>
      <c r="E411" s="32">
        <f t="shared" ca="1" si="146"/>
        <v>8.8382859462412776E-3</v>
      </c>
      <c r="F411" s="32">
        <f t="shared" ca="1" si="146"/>
        <v>8.5231431341193306E-3</v>
      </c>
      <c r="G411" s="32">
        <f t="shared" ca="1" si="146"/>
        <v>6.2337281417153886E-3</v>
      </c>
      <c r="H411" s="32">
        <f t="shared" ca="1" si="146"/>
        <v>3.7384308355508703E-3</v>
      </c>
      <c r="I411" s="32">
        <f t="shared" ca="1" si="146"/>
        <v>1.9158778016104053E-3</v>
      </c>
      <c r="J411" s="32">
        <f t="shared" ca="1" si="146"/>
        <v>7.02271166332775E-4</v>
      </c>
      <c r="K411" s="32">
        <f t="shared" ca="1" si="146"/>
        <v>7.0522019235728147E-4</v>
      </c>
      <c r="L411" s="32">
        <f t="shared" ca="1" si="146"/>
        <v>2.4580040329602007E-3</v>
      </c>
      <c r="M411" s="32">
        <f t="shared" ca="1" si="146"/>
        <v>4.9724791667499248E-3</v>
      </c>
      <c r="N411" s="32">
        <f t="shared" ca="1" si="146"/>
        <v>7.2272202072011299E-3</v>
      </c>
      <c r="O411" s="32">
        <f t="shared" ca="1" si="146"/>
        <v>9.0737684218378904E-3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0.35242151170922936</v>
      </c>
      <c r="E413" s="32">
        <f t="shared" ca="1" si="148"/>
        <v>0.16628013658626814</v>
      </c>
      <c r="F413" s="32">
        <f t="shared" ca="1" si="148"/>
        <v>3.5565473658729571E-2</v>
      </c>
      <c r="G413" s="32">
        <f t="shared" ca="1" si="148"/>
        <v>0.14104332993922958</v>
      </c>
      <c r="H413" s="32">
        <f t="shared" ca="1" si="148"/>
        <v>6.6547311635809528E-2</v>
      </c>
      <c r="I413" s="32">
        <f t="shared" ca="1" si="148"/>
        <v>1.4233730544325925E-2</v>
      </c>
      <c r="J413" s="32">
        <f t="shared" ca="1" si="148"/>
        <v>3.293156713388639E-2</v>
      </c>
      <c r="K413" s="32">
        <f t="shared" ca="1" si="148"/>
        <v>1.5537829840365797E-2</v>
      </c>
      <c r="L413" s="32">
        <f t="shared" ca="1" si="148"/>
        <v>3.3233691603004618E-3</v>
      </c>
      <c r="M413" s="32">
        <f t="shared" ca="1" si="148"/>
        <v>0.10943692455098775</v>
      </c>
      <c r="N413" s="32">
        <f t="shared" ca="1" si="148"/>
        <v>5.1634721937556485E-2</v>
      </c>
      <c r="O413" s="32">
        <f t="shared" ca="1" si="148"/>
        <v>1.104409330331069E-2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0.26221698113207548</v>
      </c>
      <c r="J415" s="32">
        <f t="shared" ca="1" si="149"/>
        <v>0.55528301886792453</v>
      </c>
      <c r="K415" s="32">
        <f t="shared" ca="1" si="149"/>
        <v>0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3.20754716981132E-2</v>
      </c>
      <c r="J416" s="32">
        <f t="shared" ca="1" si="150"/>
        <v>6.7924528301886777E-2</v>
      </c>
      <c r="K416" s="32">
        <f t="shared" ca="1" si="150"/>
        <v>0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2.6462264150943396E-2</v>
      </c>
      <c r="J417" s="32">
        <f t="shared" ca="1" si="151"/>
        <v>5.6037735849056601E-2</v>
      </c>
      <c r="K417" s="32">
        <f t="shared" ca="1" si="151"/>
        <v>0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0.8175</v>
      </c>
      <c r="K419" s="32">
        <f t="shared" ca="1" si="153"/>
        <v>9.9999999999999978E-2</v>
      </c>
      <c r="L419" s="32">
        <f t="shared" ca="1" si="153"/>
        <v>8.249999999999999E-2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1.47542832</v>
      </c>
      <c r="C421" s="67"/>
      <c r="D421" s="32">
        <f t="shared" ref="D421:O421" ca="1" si="154">D69</f>
        <v>5.9572211270520738E-2</v>
      </c>
      <c r="E421" s="32">
        <f t="shared" ca="1" si="154"/>
        <v>5.8175101282721242E-2</v>
      </c>
      <c r="F421" s="32">
        <f t="shared" ca="1" si="154"/>
        <v>5.7706684466521802E-2</v>
      </c>
      <c r="G421" s="32">
        <f t="shared" ca="1" si="154"/>
        <v>5.4303781273266856E-2</v>
      </c>
      <c r="H421" s="32">
        <f t="shared" ca="1" si="154"/>
        <v>5.0594862095467777E-2</v>
      </c>
      <c r="I421" s="32">
        <f t="shared" ca="1" si="154"/>
        <v>4.7885885540474453E-2</v>
      </c>
      <c r="J421" s="32">
        <f t="shared" ca="1" si="154"/>
        <v>4.6082024768948154E-2</v>
      </c>
      <c r="K421" s="32">
        <f t="shared" ca="1" si="154"/>
        <v>4.6086408093993669E-2</v>
      </c>
      <c r="L421" s="32">
        <f t="shared" ca="1" si="154"/>
        <v>4.8691682257071642E-2</v>
      </c>
      <c r="M421" s="32">
        <f t="shared" ca="1" si="154"/>
        <v>5.242910666047728E-2</v>
      </c>
      <c r="N421" s="32">
        <f t="shared" ca="1" si="154"/>
        <v>5.5780471752420673E-2</v>
      </c>
      <c r="O421" s="32">
        <f t="shared" ca="1" si="154"/>
        <v>5.8525113871448944E-2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2.8107465343889217E-2</v>
      </c>
      <c r="E422" s="32">
        <f t="shared" ca="1" si="155"/>
        <v>2.7448278455805573E-2</v>
      </c>
      <c r="F422" s="32">
        <f t="shared" ca="1" si="155"/>
        <v>2.7227269210940833E-2</v>
      </c>
      <c r="G422" s="32">
        <f t="shared" ca="1" si="155"/>
        <v>2.5621705450034171E-2</v>
      </c>
      <c r="H422" s="32">
        <f t="shared" ca="1" si="155"/>
        <v>2.3871756689866849E-2</v>
      </c>
      <c r="I422" s="32">
        <f t="shared" ca="1" si="155"/>
        <v>2.2593602614116391E-2</v>
      </c>
      <c r="J422" s="32">
        <f t="shared" ca="1" si="155"/>
        <v>2.1742501856908701E-2</v>
      </c>
      <c r="K422" s="32">
        <f t="shared" ca="1" si="155"/>
        <v>2.1744570005029783E-2</v>
      </c>
      <c r="L422" s="32">
        <f t="shared" ca="1" si="155"/>
        <v>2.297379503610196E-2</v>
      </c>
      <c r="M422" s="32">
        <f t="shared" ca="1" si="155"/>
        <v>2.4737193181876574E-2</v>
      </c>
      <c r="N422" s="32">
        <f t="shared" ca="1" si="155"/>
        <v>2.6318440145309888E-2</v>
      </c>
      <c r="O422" s="32">
        <f t="shared" ca="1" si="155"/>
        <v>2.7613422010120084E-2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6.0118745318874147E-3</v>
      </c>
      <c r="E423" s="32">
        <f t="shared" ca="1" si="156"/>
        <v>5.8708817808250796E-3</v>
      </c>
      <c r="F423" s="32">
        <f t="shared" ca="1" si="156"/>
        <v>5.8236103590067886E-3</v>
      </c>
      <c r="G423" s="32">
        <f t="shared" ca="1" si="156"/>
        <v>5.4801981101461972E-3</v>
      </c>
      <c r="H423" s="32">
        <f t="shared" ca="1" si="156"/>
        <v>5.1059035142215197E-3</v>
      </c>
      <c r="I423" s="32">
        <f t="shared" ca="1" si="156"/>
        <v>4.8325205591304501E-3</v>
      </c>
      <c r="J423" s="32">
        <f t="shared" ca="1" si="156"/>
        <v>4.6504795638388045E-3</v>
      </c>
      <c r="K423" s="32">
        <f t="shared" ca="1" si="156"/>
        <v>4.6509219177424807E-3</v>
      </c>
      <c r="L423" s="32">
        <f t="shared" ca="1" si="156"/>
        <v>4.9138394938329187E-3</v>
      </c>
      <c r="M423" s="32">
        <f t="shared" ca="1" si="156"/>
        <v>5.2910107639013776E-3</v>
      </c>
      <c r="N423" s="32">
        <f t="shared" ca="1" si="156"/>
        <v>5.6292219199690586E-3</v>
      </c>
      <c r="O423" s="32">
        <f t="shared" ca="1" si="156"/>
        <v>5.9062041521645726E-3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0.23301600453416216</v>
      </c>
      <c r="E425" s="32">
        <f t="shared" ca="1" si="158"/>
        <v>0.10994202048794022</v>
      </c>
      <c r="F425" s="32">
        <f t="shared" ca="1" si="158"/>
        <v>2.3515376604364993E-2</v>
      </c>
      <c r="G425" s="32">
        <f t="shared" ca="1" si="158"/>
        <v>0.13375198560199553</v>
      </c>
      <c r="H425" s="32">
        <f t="shared" ca="1" si="158"/>
        <v>6.3107096745371433E-2</v>
      </c>
      <c r="I425" s="32">
        <f t="shared" ca="1" si="158"/>
        <v>1.3497906803871111E-2</v>
      </c>
      <c r="J425" s="32">
        <f t="shared" ca="1" si="158"/>
        <v>0.14005431840341628</v>
      </c>
      <c r="K425" s="32">
        <f t="shared" ca="1" si="158"/>
        <v>6.6080674476054882E-2</v>
      </c>
      <c r="L425" s="32">
        <f t="shared" ca="1" si="158"/>
        <v>1.4133922040711736E-2</v>
      </c>
      <c r="M425" s="32">
        <f t="shared" ca="1" si="158"/>
        <v>0.12901102479375925</v>
      </c>
      <c r="N425" s="32">
        <f t="shared" ca="1" si="158"/>
        <v>6.0870208290633478E-2</v>
      </c>
      <c r="O425" s="32">
        <f t="shared" ca="1" si="158"/>
        <v>1.3019461217718827E-2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4.0574278800000005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5.9017132800000001</v>
      </c>
      <c r="C433" s="67"/>
      <c r="D433" s="32">
        <f t="shared" ref="D433:O433" ca="1" si="164">D119</f>
        <v>2.1030925561409498E-2</v>
      </c>
      <c r="E433" s="32">
        <f t="shared" ca="1" si="164"/>
        <v>1.854292783163549E-2</v>
      </c>
      <c r="F433" s="32">
        <f t="shared" ca="1" si="164"/>
        <v>1.5758885615664794E-2</v>
      </c>
      <c r="G433" s="32">
        <f t="shared" ca="1" si="164"/>
        <v>1.272593999709532E-2</v>
      </c>
      <c r="H433" s="32">
        <f t="shared" ca="1" si="164"/>
        <v>9.9867120564634121E-3</v>
      </c>
      <c r="I433" s="32">
        <f t="shared" ca="1" si="164"/>
        <v>8.4645162906775828E-3</v>
      </c>
      <c r="J433" s="32">
        <f t="shared" ca="1" si="164"/>
        <v>9.1708099483530023E-3</v>
      </c>
      <c r="K433" s="32">
        <f t="shared" ca="1" si="164"/>
        <v>1.1611122046128767E-2</v>
      </c>
      <c r="L433" s="32">
        <f t="shared" ca="1" si="164"/>
        <v>1.458828361187035E-2</v>
      </c>
      <c r="M433" s="32">
        <f t="shared" ca="1" si="164"/>
        <v>1.7619817622247243E-2</v>
      </c>
      <c r="N433" s="32">
        <f t="shared" ca="1" si="164"/>
        <v>2.0348968873508511E-2</v>
      </c>
      <c r="O433" s="32">
        <f t="shared" ca="1" si="164"/>
        <v>2.1817757211612696E-2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9.2613250178684034E-2</v>
      </c>
      <c r="E434" s="32">
        <f t="shared" ca="1" si="165"/>
        <v>8.1656929900780148E-2</v>
      </c>
      <c r="F434" s="32">
        <f t="shared" ca="1" si="165"/>
        <v>6.9396927481826617E-2</v>
      </c>
      <c r="G434" s="32">
        <f t="shared" ca="1" si="165"/>
        <v>5.6040836684456453E-2</v>
      </c>
      <c r="H434" s="32">
        <f t="shared" ca="1" si="165"/>
        <v>4.3978181533049887E-2</v>
      </c>
      <c r="I434" s="32">
        <f t="shared" ca="1" si="165"/>
        <v>3.7274934124084766E-2</v>
      </c>
      <c r="J434" s="32">
        <f t="shared" ca="1" si="165"/>
        <v>4.0385218121187533E-2</v>
      </c>
      <c r="K434" s="32">
        <f t="shared" ca="1" si="165"/>
        <v>5.1131546625154206E-2</v>
      </c>
      <c r="L434" s="32">
        <f t="shared" ca="1" si="165"/>
        <v>6.4241982877961179E-2</v>
      </c>
      <c r="M434" s="32">
        <f t="shared" ca="1" si="165"/>
        <v>7.7591857419070431E-2</v>
      </c>
      <c r="N434" s="32">
        <f t="shared" ca="1" si="165"/>
        <v>8.9610138158569594E-2</v>
      </c>
      <c r="O434" s="32">
        <f t="shared" ca="1" si="165"/>
        <v>9.6078196895175175E-2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2.1223869832615095E-3</v>
      </c>
      <c r="E435" s="32">
        <f t="shared" ca="1" si="166"/>
        <v>1.8713046435595451E-3</v>
      </c>
      <c r="F435" s="32">
        <f t="shared" ca="1" si="166"/>
        <v>1.5903462547918602E-3</v>
      </c>
      <c r="G435" s="32">
        <f t="shared" ca="1" si="166"/>
        <v>1.2842691740187937E-3</v>
      </c>
      <c r="H435" s="32">
        <f t="shared" ca="1" si="166"/>
        <v>1.0078333267990601E-3</v>
      </c>
      <c r="I435" s="32">
        <f t="shared" ca="1" si="166"/>
        <v>8.5421724034360938E-4</v>
      </c>
      <c r="J435" s="32">
        <f t="shared" ca="1" si="166"/>
        <v>9.2549458194388112E-4</v>
      </c>
      <c r="K435" s="32">
        <f t="shared" ca="1" si="166"/>
        <v>1.1717646101597841E-3</v>
      </c>
      <c r="L435" s="32">
        <f t="shared" ca="1" si="166"/>
        <v>1.4722121076199439E-3</v>
      </c>
      <c r="M435" s="32">
        <f t="shared" ca="1" si="166"/>
        <v>1.7781467325203642E-3</v>
      </c>
      <c r="N435" s="32">
        <f t="shared" ca="1" si="166"/>
        <v>2.0535656661338866E-3</v>
      </c>
      <c r="O435" s="32">
        <f t="shared" ca="1" si="166"/>
        <v>2.2017920121810983E-3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7.9445537849244324E-2</v>
      </c>
      <c r="E437" s="32">
        <f t="shared" ca="1" si="168"/>
        <v>0.34985190979483743</v>
      </c>
      <c r="F437" s="32">
        <f t="shared" ca="1" si="168"/>
        <v>8.0174395994650257E-3</v>
      </c>
      <c r="G437" s="32">
        <f t="shared" ca="1" si="168"/>
        <v>3.0592094861391129E-2</v>
      </c>
      <c r="H437" s="32">
        <f t="shared" ca="1" si="168"/>
        <v>0.13471748195841965</v>
      </c>
      <c r="I437" s="32">
        <f t="shared" ca="1" si="168"/>
        <v>3.0872756282137839E-3</v>
      </c>
      <c r="J437" s="32">
        <f t="shared" ca="1" si="168"/>
        <v>2.9246448285159356E-2</v>
      </c>
      <c r="K437" s="32">
        <f t="shared" ca="1" si="168"/>
        <v>0.12879169887042652</v>
      </c>
      <c r="L437" s="32">
        <f t="shared" ca="1" si="168"/>
        <v>2.9514764324472748E-3</v>
      </c>
      <c r="M437" s="32">
        <f t="shared" ca="1" si="168"/>
        <v>4.2382585670871845E-2</v>
      </c>
      <c r="N437" s="32">
        <f t="shared" ca="1" si="168"/>
        <v>0.18663890937631641</v>
      </c>
      <c r="O437" s="32">
        <f t="shared" ca="1" si="168"/>
        <v>4.2771416732072512E-3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6.2705703600000007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6.0534132599580702E-2</v>
      </c>
      <c r="J439" s="32">
        <f t="shared" ca="1" si="169"/>
        <v>7.1931145178197056E-2</v>
      </c>
      <c r="K439" s="32">
        <f t="shared" ca="1" si="169"/>
        <v>5.0336805555555551E-2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2.8561320754716985E-2</v>
      </c>
      <c r="J440" s="32">
        <f t="shared" ca="1" si="170"/>
        <v>3.3938679245283022E-2</v>
      </c>
      <c r="K440" s="32">
        <f t="shared" ca="1" si="170"/>
        <v>2.3750000000000004E-2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6.1089491614255758E-3</v>
      </c>
      <c r="J441" s="32">
        <f t="shared" ca="1" si="171"/>
        <v>7.2591063941299791E-3</v>
      </c>
      <c r="K441" s="32">
        <f t="shared" ca="1" si="171"/>
        <v>5.0798611111111105E-3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0.18280208333333331</v>
      </c>
      <c r="K443" s="32">
        <f t="shared" ca="1" si="173"/>
        <v>8.6250000000000007E-2</v>
      </c>
      <c r="L443" s="32">
        <f t="shared" ca="1" si="173"/>
        <v>1.8447916666666665E-2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14.754283199999998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6.4203980321611969</v>
      </c>
      <c r="C452" s="67"/>
      <c r="D452" s="32">
        <f t="shared" ref="D452:O452" ca="1" si="179">D195</f>
        <v>0.11073536629391471</v>
      </c>
      <c r="E452" s="32">
        <f t="shared" ca="1" si="179"/>
        <v>0.10009071876782331</v>
      </c>
      <c r="F452" s="32">
        <f t="shared" ca="1" si="179"/>
        <v>9.6521828739637119E-2</v>
      </c>
      <c r="G452" s="32">
        <f t="shared" ca="1" si="179"/>
        <v>7.0594947267218433E-2</v>
      </c>
      <c r="H452" s="32">
        <f t="shared" ca="1" si="179"/>
        <v>4.2336515436368301E-2</v>
      </c>
      <c r="I452" s="32">
        <f t="shared" ca="1" si="179"/>
        <v>2.1696694064990564E-2</v>
      </c>
      <c r="J452" s="32">
        <f t="shared" ca="1" si="179"/>
        <v>7.9529929485997377E-3</v>
      </c>
      <c r="K452" s="32">
        <f t="shared" ca="1" si="179"/>
        <v>7.986389710851291E-3</v>
      </c>
      <c r="L452" s="32">
        <f t="shared" ca="1" si="179"/>
        <v>2.7836097620016816E-2</v>
      </c>
      <c r="M452" s="32">
        <f t="shared" ca="1" si="179"/>
        <v>5.6311712122154987E-2</v>
      </c>
      <c r="N452" s="32">
        <f t="shared" ca="1" si="179"/>
        <v>8.1845922346485536E-2</v>
      </c>
      <c r="O452" s="32">
        <f t="shared" ca="1" si="179"/>
        <v>0.10275748134860573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3.0477623750618719E-2</v>
      </c>
      <c r="E453" s="32">
        <f t="shared" ca="1" si="180"/>
        <v>2.7547904248024755E-2</v>
      </c>
      <c r="F453" s="32">
        <f t="shared" ca="1" si="180"/>
        <v>2.6565640937514796E-2</v>
      </c>
      <c r="G453" s="32">
        <f t="shared" ca="1" si="180"/>
        <v>1.9429802000151857E-2</v>
      </c>
      <c r="H453" s="32">
        <f t="shared" ca="1" si="180"/>
        <v>1.1652251954963749E-2</v>
      </c>
      <c r="I453" s="32">
        <f t="shared" ca="1" si="180"/>
        <v>5.9715671738506124E-3</v>
      </c>
      <c r="J453" s="32">
        <f t="shared" ca="1" si="180"/>
        <v>2.1888971418164409E-3</v>
      </c>
      <c r="K453" s="32">
        <f t="shared" ca="1" si="180"/>
        <v>2.1980889112434739E-3</v>
      </c>
      <c r="L453" s="32">
        <f t="shared" ca="1" si="180"/>
        <v>7.6613112715642594E-3</v>
      </c>
      <c r="M453" s="32">
        <f t="shared" ca="1" si="180"/>
        <v>1.5498636363895864E-2</v>
      </c>
      <c r="N453" s="32">
        <f t="shared" ca="1" si="180"/>
        <v>2.25264006458217E-2</v>
      </c>
      <c r="O453" s="32">
        <f t="shared" ca="1" si="180"/>
        <v>2.828187560053368E-2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1.1175128708560201E-2</v>
      </c>
      <c r="E454" s="32">
        <f t="shared" ca="1" si="181"/>
        <v>1.010089822427575E-2</v>
      </c>
      <c r="F454" s="32">
        <f t="shared" ca="1" si="181"/>
        <v>9.7407350104220941E-3</v>
      </c>
      <c r="G454" s="32">
        <f t="shared" ca="1" si="181"/>
        <v>7.1242607333890165E-3</v>
      </c>
      <c r="H454" s="32">
        <f t="shared" ca="1" si="181"/>
        <v>4.2724923834867095E-3</v>
      </c>
      <c r="I454" s="32">
        <f t="shared" ca="1" si="181"/>
        <v>2.1895746304118921E-3</v>
      </c>
      <c r="J454" s="32">
        <f t="shared" ca="1" si="181"/>
        <v>8.025956186660288E-4</v>
      </c>
      <c r="K454" s="32">
        <f t="shared" ca="1" si="181"/>
        <v>8.0596593412260746E-4</v>
      </c>
      <c r="L454" s="32">
        <f t="shared" ca="1" si="181"/>
        <v>2.8091474662402293E-3</v>
      </c>
      <c r="M454" s="32">
        <f t="shared" ca="1" si="181"/>
        <v>5.6828333334284853E-3</v>
      </c>
      <c r="N454" s="32">
        <f t="shared" ca="1" si="181"/>
        <v>8.259680236801294E-3</v>
      </c>
      <c r="O454" s="32">
        <f t="shared" ca="1" si="181"/>
        <v>1.037002105352902E-2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0.40276744195340508</v>
      </c>
      <c r="E456" s="32">
        <f t="shared" ca="1" si="183"/>
        <v>0.11085342439084539</v>
      </c>
      <c r="F456" s="32">
        <f t="shared" ca="1" si="183"/>
        <v>4.0646255609976666E-2</v>
      </c>
      <c r="G456" s="32">
        <f t="shared" ca="1" si="183"/>
        <v>0.16119237707340528</v>
      </c>
      <c r="H456" s="32">
        <f t="shared" ca="1" si="183"/>
        <v>4.4364874423873005E-2</v>
      </c>
      <c r="I456" s="32">
        <f t="shared" ca="1" si="183"/>
        <v>1.6267120622086774E-2</v>
      </c>
      <c r="J456" s="32">
        <f t="shared" ca="1" si="183"/>
        <v>3.7636076724441594E-2</v>
      </c>
      <c r="K456" s="32">
        <f t="shared" ca="1" si="183"/>
        <v>1.0358553226910528E-2</v>
      </c>
      <c r="L456" s="32">
        <f t="shared" ca="1" si="183"/>
        <v>3.7981361832005282E-3</v>
      </c>
      <c r="M456" s="32">
        <f t="shared" ca="1" si="183"/>
        <v>0.12507077091541458</v>
      </c>
      <c r="N456" s="32">
        <f t="shared" ca="1" si="183"/>
        <v>3.4423147958370974E-2</v>
      </c>
      <c r="O456" s="32">
        <f t="shared" ca="1" si="183"/>
        <v>1.2621820918069362E-2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1.7856702000000002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0.26101415094339619</v>
      </c>
      <c r="J458" s="32">
        <f t="shared" ca="1" si="184"/>
        <v>0.55273584905660378</v>
      </c>
      <c r="K458" s="32">
        <f t="shared" ca="1" si="184"/>
        <v>0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3.20754716981132E-2</v>
      </c>
      <c r="J459" s="32">
        <f t="shared" ca="1" si="185"/>
        <v>6.7924528301886777E-2</v>
      </c>
      <c r="K459" s="32">
        <f t="shared" ca="1" si="185"/>
        <v>0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2.7665094339622637E-2</v>
      </c>
      <c r="J460" s="32">
        <f t="shared" ca="1" si="186"/>
        <v>5.858490566037735E-2</v>
      </c>
      <c r="K460" s="32">
        <f t="shared" ca="1" si="186"/>
        <v>0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0.81374999999999997</v>
      </c>
      <c r="K462" s="32">
        <f t="shared" ca="1" si="188"/>
        <v>9.9999999999999978E-2</v>
      </c>
      <c r="L462" s="32">
        <f t="shared" ca="1" si="188"/>
        <v>8.6249999999999993E-2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1.7856702000000002</v>
      </c>
      <c r="C464" s="67"/>
      <c r="D464" s="32">
        <f t="shared" ref="D464:O464" ca="1" si="189">D246</f>
        <v>6.1475190590054497E-2</v>
      </c>
      <c r="E464" s="32">
        <f t="shared" ca="1" si="189"/>
        <v>6.0477254884483425E-2</v>
      </c>
      <c r="F464" s="32">
        <f t="shared" ca="1" si="189"/>
        <v>6.0142671444340982E-2</v>
      </c>
      <c r="G464" s="32">
        <f t="shared" ca="1" si="189"/>
        <v>5.7712026306301713E-2</v>
      </c>
      <c r="H464" s="32">
        <f t="shared" ca="1" si="189"/>
        <v>5.5062798322159524E-2</v>
      </c>
      <c r="I464" s="32">
        <f t="shared" ca="1" si="189"/>
        <v>5.3127815068592862E-2</v>
      </c>
      <c r="J464" s="32">
        <f t="shared" ca="1" si="189"/>
        <v>5.1839343088931226E-2</v>
      </c>
      <c r="K464" s="32">
        <f t="shared" ca="1" si="189"/>
        <v>5.1842474035392307E-2</v>
      </c>
      <c r="L464" s="32">
        <f t="shared" ca="1" si="189"/>
        <v>5.3703384151876567E-2</v>
      </c>
      <c r="M464" s="32">
        <f t="shared" ca="1" si="189"/>
        <v>5.6372973011452034E-2</v>
      </c>
      <c r="N464" s="32">
        <f t="shared" ca="1" si="189"/>
        <v>5.8766805219983016E-2</v>
      </c>
      <c r="O464" s="32">
        <f t="shared" ca="1" si="189"/>
        <v>6.0727263876431792E-2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2.2559702968827339E-2</v>
      </c>
      <c r="E465" s="32">
        <f t="shared" ca="1" si="190"/>
        <v>2.2193488031003093E-2</v>
      </c>
      <c r="F465" s="32">
        <f t="shared" ca="1" si="190"/>
        <v>2.2070705117189351E-2</v>
      </c>
      <c r="G465" s="32">
        <f t="shared" ca="1" si="190"/>
        <v>2.117872525001898E-2</v>
      </c>
      <c r="H465" s="32">
        <f t="shared" ca="1" si="190"/>
        <v>2.0206531494370468E-2</v>
      </c>
      <c r="I465" s="32">
        <f t="shared" ca="1" si="190"/>
        <v>1.9496445896731326E-2</v>
      </c>
      <c r="J465" s="32">
        <f t="shared" ca="1" si="190"/>
        <v>1.9023612142727055E-2</v>
      </c>
      <c r="K465" s="32">
        <f t="shared" ca="1" si="190"/>
        <v>1.9024761113905435E-2</v>
      </c>
      <c r="L465" s="32">
        <f t="shared" ca="1" si="190"/>
        <v>1.970766390894553E-2</v>
      </c>
      <c r="M465" s="32">
        <f t="shared" ca="1" si="190"/>
        <v>2.0687329545486983E-2</v>
      </c>
      <c r="N465" s="32">
        <f t="shared" ca="1" si="190"/>
        <v>2.1565800080727712E-2</v>
      </c>
      <c r="O465" s="32">
        <f t="shared" ca="1" si="190"/>
        <v>2.2285234450066711E-2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6.2039183164275188E-3</v>
      </c>
      <c r="E466" s="32">
        <f t="shared" ca="1" si="191"/>
        <v>6.1032092085258503E-3</v>
      </c>
      <c r="F466" s="32">
        <f t="shared" ca="1" si="191"/>
        <v>6.069443907227072E-3</v>
      </c>
      <c r="G466" s="32">
        <f t="shared" ca="1" si="191"/>
        <v>5.824149443755219E-3</v>
      </c>
      <c r="H466" s="32">
        <f t="shared" ca="1" si="191"/>
        <v>5.5567961609518796E-3</v>
      </c>
      <c r="I466" s="32">
        <f t="shared" ca="1" si="191"/>
        <v>5.3615226216011148E-3</v>
      </c>
      <c r="J466" s="32">
        <f t="shared" ca="1" si="191"/>
        <v>5.23149333924994E-3</v>
      </c>
      <c r="K466" s="32">
        <f t="shared" ca="1" si="191"/>
        <v>5.2318093063239953E-3</v>
      </c>
      <c r="L466" s="32">
        <f t="shared" ca="1" si="191"/>
        <v>5.4196075749600213E-3</v>
      </c>
      <c r="M466" s="32">
        <f t="shared" ca="1" si="191"/>
        <v>5.6890156250089209E-3</v>
      </c>
      <c r="N466" s="32">
        <f t="shared" ca="1" si="191"/>
        <v>5.9305950222001214E-3</v>
      </c>
      <c r="O466" s="32">
        <f t="shared" ca="1" si="191"/>
        <v>6.128439473768346E-3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0.24213444768313172</v>
      </c>
      <c r="E468" s="32">
        <f t="shared" ca="1" si="193"/>
        <v>8.8856678048855664E-2</v>
      </c>
      <c r="F468" s="32">
        <f t="shared" ca="1" si="193"/>
        <v>2.4435586463435313E-2</v>
      </c>
      <c r="G468" s="32">
        <f t="shared" ca="1" si="193"/>
        <v>0.14284616035063172</v>
      </c>
      <c r="H468" s="32">
        <f t="shared" ca="1" si="193"/>
        <v>5.2420609302984124E-2</v>
      </c>
      <c r="I468" s="32">
        <f t="shared" ca="1" si="193"/>
        <v>1.4415667558320635E-2</v>
      </c>
      <c r="J468" s="32">
        <f t="shared" ca="1" si="193"/>
        <v>0.15680963219291638</v>
      </c>
      <c r="K468" s="32">
        <f t="shared" ca="1" si="193"/>
        <v>5.7544819153363812E-2</v>
      </c>
      <c r="L468" s="32">
        <f t="shared" ca="1" si="193"/>
        <v>1.582482526717505E-2</v>
      </c>
      <c r="M468" s="32">
        <f t="shared" ca="1" si="193"/>
        <v>0.13945975977332012</v>
      </c>
      <c r="N468" s="32">
        <f t="shared" ca="1" si="193"/>
        <v>5.1177893494796366E-2</v>
      </c>
      <c r="O468" s="32">
        <f t="shared" ca="1" si="193"/>
        <v>1.4073920711069002E-2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2.4999382800000007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11.785423320000001</v>
      </c>
      <c r="C476" s="67"/>
      <c r="D476" s="32">
        <f t="shared" ref="D476:O476" ca="1" si="199">D296</f>
        <v>5.2336133564516753E-2</v>
      </c>
      <c r="E476" s="32">
        <f t="shared" ca="1" si="199"/>
        <v>4.6144671324138777E-2</v>
      </c>
      <c r="F476" s="32">
        <f t="shared" ca="1" si="199"/>
        <v>3.9216492873844731E-2</v>
      </c>
      <c r="G476" s="32">
        <f t="shared" ca="1" si="199"/>
        <v>3.1668910313872527E-2</v>
      </c>
      <c r="H476" s="32">
        <f t="shared" ca="1" si="199"/>
        <v>2.4852253626749546E-2</v>
      </c>
      <c r="I476" s="32">
        <f t="shared" ca="1" si="199"/>
        <v>2.1064220585745818E-2</v>
      </c>
      <c r="J476" s="32">
        <f t="shared" ca="1" si="199"/>
        <v>2.2821855032025242E-2</v>
      </c>
      <c r="K476" s="32">
        <f t="shared" ca="1" si="199"/>
        <v>2.8894650045985577E-2</v>
      </c>
      <c r="L476" s="32">
        <f t="shared" ca="1" si="199"/>
        <v>3.6303412199264522E-2</v>
      </c>
      <c r="M476" s="32">
        <f t="shared" ca="1" si="199"/>
        <v>4.3847481926922616E-2</v>
      </c>
      <c r="N476" s="32">
        <f t="shared" ca="1" si="199"/>
        <v>5.0639062448983335E-2</v>
      </c>
      <c r="O476" s="32">
        <f t="shared" ca="1" si="199"/>
        <v>5.4294189391283887E-2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5.7883281361677516E-2</v>
      </c>
      <c r="E477" s="32">
        <f t="shared" ca="1" si="200"/>
        <v>5.1035581187987587E-2</v>
      </c>
      <c r="F477" s="32">
        <f t="shared" ca="1" si="200"/>
        <v>4.3373079676141638E-2</v>
      </c>
      <c r="G477" s="32">
        <f t="shared" ca="1" si="200"/>
        <v>3.5025522927785283E-2</v>
      </c>
      <c r="H477" s="32">
        <f t="shared" ca="1" si="200"/>
        <v>2.7486363458156179E-2</v>
      </c>
      <c r="I477" s="32">
        <f t="shared" ca="1" si="200"/>
        <v>2.3296833827552977E-2</v>
      </c>
      <c r="J477" s="32">
        <f t="shared" ca="1" si="200"/>
        <v>2.5240761325742204E-2</v>
      </c>
      <c r="K477" s="32">
        <f t="shared" ca="1" si="200"/>
        <v>3.1957216640721375E-2</v>
      </c>
      <c r="L477" s="32">
        <f t="shared" ca="1" si="200"/>
        <v>4.0151239298725737E-2</v>
      </c>
      <c r="M477" s="32">
        <f t="shared" ca="1" si="200"/>
        <v>4.849491088691902E-2</v>
      </c>
      <c r="N477" s="32">
        <f t="shared" ca="1" si="200"/>
        <v>5.6006336349105991E-2</v>
      </c>
      <c r="O477" s="32">
        <f t="shared" ca="1" si="200"/>
        <v>6.0048873059484482E-2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5.5471477971607615E-3</v>
      </c>
      <c r="E478" s="32">
        <f t="shared" ca="1" si="201"/>
        <v>4.8909098638488099E-3</v>
      </c>
      <c r="F478" s="32">
        <f t="shared" ca="1" si="201"/>
        <v>4.1565868022969072E-3</v>
      </c>
      <c r="G478" s="32">
        <f t="shared" ca="1" si="201"/>
        <v>3.3566126139127558E-3</v>
      </c>
      <c r="H478" s="32">
        <f t="shared" ca="1" si="201"/>
        <v>2.634109831406634E-3</v>
      </c>
      <c r="I478" s="32">
        <f t="shared" ca="1" si="201"/>
        <v>2.2326132418071603E-3</v>
      </c>
      <c r="J478" s="32">
        <f t="shared" ca="1" si="201"/>
        <v>2.4189062937169611E-3</v>
      </c>
      <c r="K478" s="32">
        <f t="shared" ca="1" si="201"/>
        <v>3.0625665947357984E-3</v>
      </c>
      <c r="L478" s="32">
        <f t="shared" ca="1" si="201"/>
        <v>3.847827099461216E-3</v>
      </c>
      <c r="M478" s="32">
        <f t="shared" ca="1" si="201"/>
        <v>4.6474289599964056E-3</v>
      </c>
      <c r="N478" s="32">
        <f t="shared" ca="1" si="201"/>
        <v>5.3672739001226575E-3</v>
      </c>
      <c r="O478" s="32">
        <f t="shared" ca="1" si="201"/>
        <v>5.7546836682005964E-3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0.19770277194135344</v>
      </c>
      <c r="E480" s="32">
        <f t="shared" ca="1" si="203"/>
        <v>0.21865744362177342</v>
      </c>
      <c r="F480" s="32">
        <f t="shared" ca="1" si="203"/>
        <v>2.0954671680419951E-2</v>
      </c>
      <c r="G480" s="32">
        <f t="shared" ca="1" si="203"/>
        <v>7.6129410377544435E-2</v>
      </c>
      <c r="H480" s="32">
        <f t="shared" ca="1" si="203"/>
        <v>8.4198426224012274E-2</v>
      </c>
      <c r="I480" s="32">
        <f t="shared" ca="1" si="203"/>
        <v>8.0690158464678426E-3</v>
      </c>
      <c r="J480" s="32">
        <f t="shared" ca="1" si="203"/>
        <v>7.2780725663756637E-2</v>
      </c>
      <c r="K480" s="32">
        <f t="shared" ca="1" si="203"/>
        <v>8.049481179401656E-2</v>
      </c>
      <c r="L480" s="32">
        <f t="shared" ca="1" si="203"/>
        <v>7.7140861302599194E-3</v>
      </c>
      <c r="M480" s="32">
        <f t="shared" ca="1" si="203"/>
        <v>0.10547042535067881</v>
      </c>
      <c r="N480" s="32">
        <f t="shared" ca="1" si="203"/>
        <v>0.11664931836019775</v>
      </c>
      <c r="O480" s="32">
        <f t="shared" ca="1" si="203"/>
        <v>1.117889300951895E-2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3.9024935301700383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5.8356132075471696E-2</v>
      </c>
      <c r="J482" s="32">
        <f t="shared" ca="1" si="204"/>
        <v>7.7893867924528293E-2</v>
      </c>
      <c r="K482" s="32">
        <f t="shared" ca="1" si="204"/>
        <v>4.0874999999999995E-2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4.283018867924529E-2</v>
      </c>
      <c r="J483" s="32">
        <f t="shared" ca="1" si="205"/>
        <v>5.7169811320754715E-2</v>
      </c>
      <c r="K483" s="32">
        <f t="shared" ca="1" si="205"/>
        <v>0.03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5.8891509433962267E-3</v>
      </c>
      <c r="J484" s="32">
        <f t="shared" ca="1" si="206"/>
        <v>7.8608490566037734E-3</v>
      </c>
      <c r="K484" s="32">
        <f t="shared" ca="1" si="206"/>
        <v>4.1250000000000002E-3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0.17712499999999998</v>
      </c>
      <c r="K486" s="32">
        <f t="shared" ca="1" si="208"/>
        <v>0.13</v>
      </c>
      <c r="L486" s="32">
        <f t="shared" ca="1" si="208"/>
        <v>1.7875000000000002E-2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6.1798081726748411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22.692456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14.235120000000002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1.3540022649939263</v>
      </c>
      <c r="D500" s="32">
        <f t="shared" ref="D500:O500" ca="1" si="219">D397</f>
        <v>1.0611934916307545E-2</v>
      </c>
      <c r="E500" s="32">
        <f t="shared" ca="1" si="219"/>
        <v>9.3565232177977246E-3</v>
      </c>
      <c r="F500" s="32">
        <f t="shared" ca="1" si="219"/>
        <v>7.9517312739592998E-3</v>
      </c>
      <c r="G500" s="32">
        <f t="shared" ca="1" si="219"/>
        <v>6.4213458700939684E-3</v>
      </c>
      <c r="H500" s="32">
        <f t="shared" ca="1" si="219"/>
        <v>5.0391666339952993E-3</v>
      </c>
      <c r="I500" s="32">
        <f t="shared" ca="1" si="219"/>
        <v>4.2710862017180462E-3</v>
      </c>
      <c r="J500" s="32">
        <f t="shared" ca="1" si="219"/>
        <v>4.6274729097194045E-3</v>
      </c>
      <c r="K500" s="32">
        <f t="shared" ca="1" si="219"/>
        <v>5.8588230507989197E-3</v>
      </c>
      <c r="L500" s="32">
        <f t="shared" ca="1" si="219"/>
        <v>7.3610605380997184E-3</v>
      </c>
      <c r="M500" s="32">
        <f t="shared" ca="1" si="219"/>
        <v>8.8907336626018203E-3</v>
      </c>
      <c r="N500" s="32">
        <f t="shared" ca="1" si="219"/>
        <v>1.0267828330669432E-2</v>
      </c>
      <c r="O500" s="32">
        <f t="shared" ca="1" si="219"/>
        <v>1.1008960060905489E-2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0.10418990645101953</v>
      </c>
      <c r="E501" s="32">
        <f t="shared" ca="1" si="220"/>
        <v>9.1864046138377661E-2</v>
      </c>
      <c r="F501" s="32">
        <f t="shared" ca="1" si="220"/>
        <v>7.8071543417054953E-2</v>
      </c>
      <c r="G501" s="32">
        <f t="shared" ca="1" si="220"/>
        <v>6.3045941270013506E-2</v>
      </c>
      <c r="H501" s="32">
        <f t="shared" ca="1" si="220"/>
        <v>4.9475454224681123E-2</v>
      </c>
      <c r="I501" s="32">
        <f t="shared" ca="1" si="220"/>
        <v>4.1934300889595356E-2</v>
      </c>
      <c r="J501" s="32">
        <f t="shared" ca="1" si="220"/>
        <v>4.5433370386335971E-2</v>
      </c>
      <c r="K501" s="32">
        <f t="shared" ca="1" si="220"/>
        <v>5.7522989953298478E-2</v>
      </c>
      <c r="L501" s="32">
        <f t="shared" ca="1" si="220"/>
        <v>7.2272230737706333E-2</v>
      </c>
      <c r="M501" s="32">
        <f t="shared" ca="1" si="220"/>
        <v>8.7290839596454242E-2</v>
      </c>
      <c r="N501" s="32">
        <f t="shared" ca="1" si="220"/>
        <v>0.10081140542839079</v>
      </c>
      <c r="O501" s="32">
        <f t="shared" ca="1" si="220"/>
        <v>0.10808797150707207</v>
      </c>
    </row>
    <row r="502" spans="1:20" outlineLevel="1" x14ac:dyDescent="0.4">
      <c r="A502" s="6"/>
      <c r="B502" s="69"/>
      <c r="C502" s="66"/>
      <c r="D502" s="32">
        <f t="shared" ref="D502:O502" ca="1" si="221">D399</f>
        <v>9.6472135602795872E-4</v>
      </c>
      <c r="E502" s="32">
        <f t="shared" ca="1" si="221"/>
        <v>8.5059301979979317E-4</v>
      </c>
      <c r="F502" s="32">
        <f t="shared" ca="1" si="221"/>
        <v>7.228846612690273E-4</v>
      </c>
      <c r="G502" s="32">
        <f t="shared" ca="1" si="221"/>
        <v>5.8375871546308806E-4</v>
      </c>
      <c r="H502" s="32">
        <f t="shared" ca="1" si="221"/>
        <v>4.5810605763593634E-4</v>
      </c>
      <c r="I502" s="32">
        <f t="shared" ca="1" si="221"/>
        <v>3.8828056379254966E-4</v>
      </c>
      <c r="J502" s="32">
        <f t="shared" ca="1" si="221"/>
        <v>4.2067935542903682E-4</v>
      </c>
      <c r="K502" s="32">
        <f t="shared" ca="1" si="221"/>
        <v>5.3262027734535635E-4</v>
      </c>
      <c r="L502" s="32">
        <f t="shared" ca="1" si="221"/>
        <v>6.6918732164542895E-4</v>
      </c>
      <c r="M502" s="32">
        <f t="shared" ca="1" si="221"/>
        <v>8.0824851478198366E-4</v>
      </c>
      <c r="N502" s="32">
        <f t="shared" ca="1" si="221"/>
        <v>9.3343893915176664E-4</v>
      </c>
      <c r="O502" s="32">
        <f t="shared" ca="1" si="221"/>
        <v>1.0008145509914081E-3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4.0087197997325123E-2</v>
      </c>
      <c r="E504" s="32">
        <f t="shared" ca="1" si="223"/>
        <v>0.39358339851919216</v>
      </c>
      <c r="F504" s="32">
        <f t="shared" ca="1" si="223"/>
        <v>3.6442907270295569E-3</v>
      </c>
      <c r="G504" s="32">
        <f t="shared" ca="1" si="223"/>
        <v>1.5436378141068918E-2</v>
      </c>
      <c r="H504" s="32">
        <f t="shared" ca="1" si="223"/>
        <v>0.1515571672032221</v>
      </c>
      <c r="I504" s="32">
        <f t="shared" ca="1" si="223"/>
        <v>1.4033071037335382E-3</v>
      </c>
      <c r="J504" s="32">
        <f t="shared" ca="1" si="223"/>
        <v>1.475738216223637E-2</v>
      </c>
      <c r="K504" s="32">
        <f t="shared" ca="1" si="223"/>
        <v>0.14489066122922981</v>
      </c>
      <c r="L504" s="32">
        <f t="shared" ca="1" si="223"/>
        <v>1.3415801965669428E-3</v>
      </c>
      <c r="M504" s="32">
        <f t="shared" ca="1" si="223"/>
        <v>2.1385708366036253E-2</v>
      </c>
      <c r="N504" s="32">
        <f t="shared" ca="1" si="223"/>
        <v>0.20996877304835596</v>
      </c>
      <c r="O504" s="32">
        <f t="shared" ca="1" si="223"/>
        <v>1.944155306003296E-3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6.1174717829687211</v>
      </c>
      <c r="E507" s="171">
        <f t="shared" ca="1" si="225"/>
        <v>5.9147065934046132</v>
      </c>
      <c r="F507" s="171">
        <f t="shared" ca="1" si="225"/>
        <v>5.7766977927871928</v>
      </c>
      <c r="G507" s="171">
        <f t="shared" ca="1" si="225"/>
        <v>5.3915378525896482</v>
      </c>
      <c r="H507" s="171">
        <f t="shared" ca="1" si="225"/>
        <v>4.9920848963694411</v>
      </c>
      <c r="I507" s="171">
        <f t="shared" ca="1" si="225"/>
        <v>5.3157600047494951</v>
      </c>
      <c r="J507" s="171">
        <f t="shared" ca="1" si="225"/>
        <v>5.8633241315964364</v>
      </c>
      <c r="K507" s="171">
        <f t="shared" ca="1" si="225"/>
        <v>4.6844410363475788</v>
      </c>
      <c r="L507" s="171">
        <f t="shared" ca="1" si="225"/>
        <v>5.0028486197625988</v>
      </c>
      <c r="M507" s="171">
        <f t="shared" ca="1" si="225"/>
        <v>5.4151132230301595</v>
      </c>
      <c r="N507" s="171">
        <f t="shared" ca="1" si="225"/>
        <v>5.785179198206106</v>
      </c>
      <c r="O507" s="171">
        <f t="shared" ca="1" si="225"/>
        <v>6.0607295199834015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3.5761975085926143</v>
      </c>
      <c r="E508" s="171">
        <f t="shared" ca="1" si="226"/>
        <v>3.3742560121215037</v>
      </c>
      <c r="F508" s="171">
        <f t="shared" ca="1" si="226"/>
        <v>3.179546568608794</v>
      </c>
      <c r="G508" s="171">
        <f t="shared" ca="1" si="226"/>
        <v>2.8848440736443486</v>
      </c>
      <c r="H508" s="171">
        <f t="shared" ca="1" si="226"/>
        <v>2.6005356979536725</v>
      </c>
      <c r="I508" s="171">
        <f t="shared" ca="1" si="226"/>
        <v>2.5615620471716656</v>
      </c>
      <c r="J508" s="171">
        <f t="shared" ca="1" si="226"/>
        <v>2.7097587157189462</v>
      </c>
      <c r="K508" s="171">
        <f t="shared" ca="1" si="226"/>
        <v>2.5776216037119832</v>
      </c>
      <c r="L508" s="171">
        <f t="shared" ca="1" si="226"/>
        <v>2.845917973733544</v>
      </c>
      <c r="M508" s="171">
        <f t="shared" ca="1" si="226"/>
        <v>3.1500792628921466</v>
      </c>
      <c r="N508" s="171">
        <f t="shared" ca="1" si="226"/>
        <v>3.4235229656927193</v>
      </c>
      <c r="O508" s="171">
        <f t="shared" ca="1" si="226"/>
        <v>3.5975519110540728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0.62029540887116263</v>
      </c>
      <c r="E509" s="171">
        <f t="shared" ca="1" si="227"/>
        <v>0.59947968182938416</v>
      </c>
      <c r="F509" s="171">
        <f t="shared" ca="1" si="227"/>
        <v>0.5851569780686986</v>
      </c>
      <c r="G509" s="171">
        <f t="shared" ca="1" si="227"/>
        <v>0.54585708297688518</v>
      </c>
      <c r="H509" s="171">
        <f t="shared" ca="1" si="227"/>
        <v>0.50515646826554605</v>
      </c>
      <c r="I509" s="171">
        <f t="shared" ca="1" si="227"/>
        <v>0.53996945901259608</v>
      </c>
      <c r="J509" s="171">
        <f t="shared" ca="1" si="227"/>
        <v>0.59797129064051935</v>
      </c>
      <c r="K509" s="171">
        <f t="shared" ca="1" si="227"/>
        <v>0.47434043413133919</v>
      </c>
      <c r="L509" s="171">
        <f t="shared" ca="1" si="227"/>
        <v>0.50689593399718025</v>
      </c>
      <c r="M509" s="171">
        <f t="shared" ca="1" si="227"/>
        <v>0.5489309616738075</v>
      </c>
      <c r="N509" s="171">
        <f t="shared" ca="1" si="227"/>
        <v>0.58666448730611787</v>
      </c>
      <c r="O509" s="171">
        <f t="shared" ca="1" si="227"/>
        <v>0.61468082053535689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23.844054474045166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13.817039924946345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2.4176582877589285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13.289101998092411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7.0938407134366654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1.345149345071301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15.859056385022278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7.844067325506705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1.6118749303597972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13.327681794635538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7.7264463770062983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1.3507164441185673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5078.8474744447658</v>
      </c>
      <c r="E515" s="77">
        <f t="shared" ca="1" si="228"/>
        <v>4910.5077570814547</v>
      </c>
      <c r="F515" s="77">
        <f t="shared" ca="1" si="228"/>
        <v>4795.9300894870839</v>
      </c>
      <c r="G515" s="77">
        <f t="shared" ca="1" si="228"/>
        <v>4476.1626007386039</v>
      </c>
      <c r="H515" s="77">
        <f t="shared" ca="1" si="228"/>
        <v>4144.5287641091245</v>
      </c>
      <c r="I515" s="77">
        <f t="shared" ca="1" si="228"/>
        <v>4413.2503152756281</v>
      </c>
      <c r="J515" s="77">
        <f t="shared" ca="1" si="228"/>
        <v>4867.849009212483</v>
      </c>
      <c r="K515" s="77">
        <f t="shared" ca="1" si="228"/>
        <v>3889.1166760876531</v>
      </c>
      <c r="L515" s="77">
        <f t="shared" ca="1" si="228"/>
        <v>4153.4650226339536</v>
      </c>
      <c r="M515" s="77">
        <f t="shared" ca="1" si="228"/>
        <v>4495.7353449814518</v>
      </c>
      <c r="N515" s="77">
        <f t="shared" ca="1" si="228"/>
        <v>4802.9715219643876</v>
      </c>
      <c r="O515" s="77">
        <f t="shared" ca="1" si="228"/>
        <v>5031.7389123980074</v>
      </c>
      <c r="Q515" s="89">
        <f ca="1">MAX(D515:O517)</f>
        <v>5664.7982545311661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2721.6114981678952</v>
      </c>
      <c r="E516" s="77">
        <f t="shared" ca="1" si="229"/>
        <v>2567.9269498641584</v>
      </c>
      <c r="F516" s="77">
        <f t="shared" ca="1" si="229"/>
        <v>2419.7462470386558</v>
      </c>
      <c r="G516" s="77">
        <f t="shared" ca="1" si="229"/>
        <v>2195.4673315406003</v>
      </c>
      <c r="H516" s="77">
        <f t="shared" ca="1" si="229"/>
        <v>1979.0987046831601</v>
      </c>
      <c r="I516" s="77">
        <f t="shared" ca="1" si="229"/>
        <v>1949.4383920636724</v>
      </c>
      <c r="J516" s="77">
        <f t="shared" ca="1" si="229"/>
        <v>2062.2212448393807</v>
      </c>
      <c r="K516" s="77">
        <f t="shared" ca="1" si="229"/>
        <v>1961.6602767975519</v>
      </c>
      <c r="L516" s="77">
        <f t="shared" ca="1" si="229"/>
        <v>2165.8432067987396</v>
      </c>
      <c r="M516" s="77">
        <f t="shared" ca="1" si="229"/>
        <v>2397.3205958083308</v>
      </c>
      <c r="N516" s="77">
        <f t="shared" ca="1" si="229"/>
        <v>2605.4208262501666</v>
      </c>
      <c r="O516" s="77">
        <f t="shared" ca="1" si="229"/>
        <v>2737.8629460076654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5664.7982545311661</v>
      </c>
      <c r="E517" s="77">
        <f t="shared" ca="1" si="230"/>
        <v>5474.7002906793068</v>
      </c>
      <c r="F517" s="77">
        <f t="shared" ca="1" si="230"/>
        <v>5343.8993430931368</v>
      </c>
      <c r="G517" s="77">
        <f t="shared" ca="1" si="230"/>
        <v>4984.9961915697277</v>
      </c>
      <c r="H517" s="77">
        <f t="shared" ca="1" si="230"/>
        <v>4613.301080050649</v>
      </c>
      <c r="I517" s="77">
        <f t="shared" ca="1" si="230"/>
        <v>4931.227936188091</v>
      </c>
      <c r="J517" s="77">
        <f t="shared" ca="1" si="230"/>
        <v>5460.9250286805418</v>
      </c>
      <c r="K517" s="77">
        <f t="shared" ca="1" si="230"/>
        <v>4331.8761107884857</v>
      </c>
      <c r="L517" s="77">
        <f t="shared" ca="1" si="230"/>
        <v>4629.186611846395</v>
      </c>
      <c r="M517" s="77">
        <f t="shared" ca="1" si="230"/>
        <v>5013.0681431397943</v>
      </c>
      <c r="N517" s="77">
        <f t="shared" ca="1" si="230"/>
        <v>5357.6665507408024</v>
      </c>
      <c r="O517" s="77">
        <f t="shared" ca="1" si="230"/>
        <v>5613.5234752087381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5017.6882310701112</v>
      </c>
      <c r="E522" s="173">
        <f t="shared" ca="1" si="231"/>
        <v>2665.3240595961315</v>
      </c>
      <c r="F522" s="173">
        <f t="shared" ca="1" si="231"/>
        <v>5596.4312216641865</v>
      </c>
      <c r="G522" s="173">
        <f t="shared" ca="1" si="231"/>
        <v>4358.2257635092519</v>
      </c>
      <c r="H522" s="173">
        <f t="shared" ca="1" si="231"/>
        <v>2132.5879970648948</v>
      </c>
      <c r="I522" s="173">
        <f t="shared" ca="1" si="231"/>
        <v>4852.631114975834</v>
      </c>
      <c r="J522" s="173">
        <f t="shared" ca="1" si="231"/>
        <v>4400.89254773623</v>
      </c>
      <c r="K522" s="173">
        <f t="shared" ca="1" si="231"/>
        <v>1995.3366212623896</v>
      </c>
      <c r="L522" s="173">
        <f t="shared" ca="1" si="231"/>
        <v>4920.2531451764262</v>
      </c>
      <c r="M522" s="173">
        <f t="shared" ca="1" si="231"/>
        <v>4370.8781958007148</v>
      </c>
      <c r="N522" s="173">
        <f t="shared" ca="1" si="231"/>
        <v>2322.7652648527828</v>
      </c>
      <c r="O522" s="173">
        <f t="shared" ca="1" si="231"/>
        <v>4872.7144448721765</v>
      </c>
      <c r="Q522" s="89">
        <f ca="1">MAX(D522:O522)</f>
        <v>5596.4312216641865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5.5581203842596816</v>
      </c>
      <c r="E527" s="182">
        <f ca="1">INDIRECT(ADDRESS(E524+36,MATCH($H$1,QFR_IER!$G$4:$AJ$4,0)+6,,,"QFR_IER"))*INDIRECT(ADDRESS(MATCH($H$1,ELC_cons!$A$1:$A$33,0),19,,,"ELC_cons"))</f>
        <v>6.1423111695128423</v>
      </c>
      <c r="F527" s="182">
        <f ca="1">INDIRECT(ADDRESS(F524+36,MATCH($H$1,QFR_IER!$G$4:$AJ$4,0)+6,,,"QFR_IER"))*INDIRECT(ADDRESS(MATCH($H$1,ELC_cons!$A$1:$A$33,0),19,,,"ELC_cons"))</f>
        <v>0.59264512402020664</v>
      </c>
      <c r="G527" s="182">
        <f ca="1">INDIRECT(ADDRESS(G524+36,MATCH($H$1,QFR_IER!$G$4:$AJ$4,0)+6,,,"QFR_IER"))*INDIRECT(ADDRESS(MATCH($H$1,ELC_cons!$A$1:$A$33,0),19,,,"ELC_cons"))</f>
        <v>3.4537361247723966</v>
      </c>
      <c r="H527" s="182">
        <f ca="1">INDIRECT(ADDRESS(H524+36,MATCH($H$1,QFR_IER!$G$4:$AJ$4,0)+6,,,"QFR_IER"))*INDIRECT(ADDRESS(MATCH($H$1,ELC_cons!$A$1:$A$33,0),19,,,"ELC_cons"))</f>
        <v>4.0315898378912767</v>
      </c>
      <c r="I527" s="182">
        <f ca="1">INDIRECT(ADDRESS(I524+36,MATCH($H$1,QFR_IER!$G$4:$AJ$4,0)+6,,,"QFR_IER"))*INDIRECT(ADDRESS(MATCH($H$1,ELC_cons!$A$1:$A$33,0),19,,,"ELC_cons"))</f>
        <v>0.38058591664560271</v>
      </c>
      <c r="J527" s="182">
        <f ca="1">INDIRECT(ADDRESS(J524+36,MATCH($H$1,QFR_IER!$G$4:$AJ$4,0)+6,,,"QFR_IER"))*INDIRECT(ADDRESS(MATCH($H$1,ELC_cons!$A$1:$A$33,0),19,,,"ELC_cons"))</f>
        <v>3.9049157064627726</v>
      </c>
      <c r="K527" s="182">
        <f ca="1">INDIRECT(ADDRESS(K524+36,MATCH($H$1,QFR_IER!$G$4:$AJ$4,0)+6,,,"QFR_IER"))*INDIRECT(ADDRESS(MATCH($H$1,ELC_cons!$A$1:$A$33,0),19,,,"ELC_cons"))</f>
        <v>4.5980814087966442</v>
      </c>
      <c r="L527" s="182">
        <f ca="1">INDIRECT(ADDRESS(L524+36,MATCH($H$1,QFR_IER!$G$4:$AJ$4,0)+6,,,"QFR_IER"))*INDIRECT(ADDRESS(MATCH($H$1,ELC_cons!$A$1:$A$33,0),19,,,"ELC_cons"))</f>
        <v>0.38599156211124519</v>
      </c>
      <c r="M527" s="182">
        <f ca="1">INDIRECT(ADDRESS(M524+36,MATCH($H$1,QFR_IER!$G$4:$AJ$4,0)+6,,,"QFR_IER"))*INDIRECT(ADDRESS(MATCH($H$1,ELC_cons!$A$1:$A$33,0),19,,,"ELC_cons"))</f>
        <v>3.4537361247723966</v>
      </c>
      <c r="N527" s="182">
        <f ca="1">INDIRECT(ADDRESS(N524+36,MATCH($H$1,QFR_IER!$G$4:$AJ$4,0)+6,,,"QFR_IER"))*INDIRECT(ADDRESS(MATCH($H$1,ELC_cons!$A$1:$A$33,0),19,,,"ELC_cons"))</f>
        <v>4.0315898378912767</v>
      </c>
      <c r="O527" s="182">
        <f ca="1">INDIRECT(ADDRESS(O524+36,MATCH($H$1,QFR_IER!$G$4:$AJ$4,0)+6,,,"QFR_IER"))*INDIRECT(ADDRESS(MATCH($H$1,ELC_cons!$A$1:$A$33,0),19,,,"ELC_cons"))</f>
        <v>0.35240480286370907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4.6741003395956175</v>
      </c>
      <c r="E528" s="182">
        <f ca="1">INDIRECT(ADDRESS(E524+12,MATCH($H$1,QFR_IER!$G$4:$AJ$4,0)+6,,,"QFR_IER"))*INDIRECT(ADDRESS(MATCH($H$1,ELC_cons!$A$1:$A$33,0),20,,,"ELC_cons"))</f>
        <v>5.0025588028287578</v>
      </c>
      <c r="F528" s="182">
        <f ca="1">INDIRECT(ADDRESS(F524+12,MATCH($H$1,QFR_IER!$G$4:$AJ$4,0)+6,,,"QFR_IER"))*INDIRECT(ADDRESS(MATCH($H$1,ELC_cons!$A$1:$A$33,0),20,,,"ELC_cons"))</f>
        <v>0.42491821269051133</v>
      </c>
      <c r="G528" s="182">
        <f ca="1">INDIRECT(ADDRESS(G524+12,MATCH($H$1,QFR_IER!$G$4:$AJ$4,0)+6,,,"QFR_IER"))*INDIRECT(ADDRESS(MATCH($H$1,ELC_cons!$A$1:$A$33,0),20,,,"ELC_cons"))</f>
        <v>3.4247425501488764</v>
      </c>
      <c r="H528" s="182">
        <f ca="1">INDIRECT(ADDRESS(H524+12,MATCH($H$1,QFR_IER!$G$4:$AJ$4,0)+6,,,"QFR_IER"))*INDIRECT(ADDRESS(MATCH($H$1,ELC_cons!$A$1:$A$33,0),20,,,"ELC_cons"))</f>
        <v>3.3709022471598691</v>
      </c>
      <c r="I528" s="182">
        <f ca="1">INDIRECT(ADDRESS(I524+12,MATCH($H$1,QFR_IER!$G$4:$AJ$4,0)+6,,,"QFR_IER"))*INDIRECT(ADDRESS(MATCH($H$1,ELC_cons!$A$1:$A$33,0),20,,,"ELC_cons"))</f>
        <v>0.31391919041095911</v>
      </c>
      <c r="J528" s="182">
        <f ca="1">INDIRECT(ADDRESS(J524+12,MATCH($H$1,QFR_IER!$G$4:$AJ$4,0)+6,,,"QFR_IER"))*INDIRECT(ADDRESS(MATCH($H$1,ELC_cons!$A$1:$A$33,0),20,,,"ELC_cons"))</f>
        <v>5.5561137826692049</v>
      </c>
      <c r="K528" s="182">
        <f ca="1">INDIRECT(ADDRESS(K524+12,MATCH($H$1,QFR_IER!$G$4:$AJ$4,0)+6,,,"QFR_IER"))*INDIRECT(ADDRESS(MATCH($H$1,ELC_cons!$A$1:$A$33,0),20,,,"ELC_cons"))</f>
        <v>5.2810408652478484</v>
      </c>
      <c r="L528" s="182">
        <f ca="1">INDIRECT(ADDRESS(L524+12,MATCH($H$1,QFR_IER!$G$4:$AJ$4,0)+6,,,"QFR_IER"))*INDIRECT(ADDRESS(MATCH($H$1,ELC_cons!$A$1:$A$33,0),20,,,"ELC_cons"))</f>
        <v>0.5538670151956061</v>
      </c>
      <c r="M528" s="182">
        <f ca="1">INDIRECT(ADDRESS(M524+12,MATCH($H$1,QFR_IER!$G$4:$AJ$4,0)+6,,,"QFR_IER"))*INDIRECT(ADDRESS(MATCH($H$1,ELC_cons!$A$1:$A$33,0),20,,,"ELC_cons"))</f>
        <v>3.4247425501488764</v>
      </c>
      <c r="N528" s="182">
        <f ca="1">INDIRECT(ADDRESS(N524+12,MATCH($H$1,QFR_IER!$G$4:$AJ$4,0)+6,,,"QFR_IER"))*INDIRECT(ADDRESS(MATCH($H$1,ELC_cons!$A$1:$A$33,0),20,,,"ELC_cons"))</f>
        <v>3.3725792534929271</v>
      </c>
      <c r="O528" s="182">
        <f ca="1">INDIRECT(ADDRESS(O524+12,MATCH($H$1,QFR_IER!$G$4:$AJ$4,0)+6,,,"QFR_IER"))*INDIRECT(ADDRESS(MATCH($H$1,ELC_cons!$A$1:$A$33,0),20,,,"ELC_cons"))</f>
        <v>0.31391919041095911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5.564429260273954</v>
      </c>
      <c r="E529" s="182">
        <f ca="1">INDIRECT(ADDRESS(E524+24,MATCH($H$1,QFR_IER!$G$4:$AJ$4,0)+6,,,"QFR_IER"))*INDIRECT(ADDRESS(MATCH($H$1,ELC_cons!$A$1:$A$33,0),21,,,"ELC_cons"))</f>
        <v>6.0702864657534326</v>
      </c>
      <c r="F529" s="182">
        <f ca="1">INDIRECT(ADDRESS(F524+24,MATCH($H$1,QFR_IER!$G$4:$AJ$4,0)+6,,,"QFR_IER"))*INDIRECT(ADDRESS(MATCH($H$1,ELC_cons!$A$1:$A$33,0),21,,,"ELC_cons"))</f>
        <v>0.50585720547945134</v>
      </c>
      <c r="G529" s="182">
        <f ca="1">INDIRECT(ADDRESS(G524+24,MATCH($H$1,QFR_IER!$G$4:$AJ$4,0)+6,,,"QFR_IER"))*INDIRECT(ADDRESS(MATCH($H$1,ELC_cons!$A$1:$A$33,0),21,,,"ELC_cons"))</f>
        <v>3.570508775342462</v>
      </c>
      <c r="H529" s="182">
        <f ca="1">INDIRECT(ADDRESS(H524+24,MATCH($H$1,QFR_IER!$G$4:$AJ$4,0)+6,,,"QFR_IER"))*INDIRECT(ADDRESS(MATCH($H$1,ELC_cons!$A$1:$A$33,0),21,,,"ELC_cons"))</f>
        <v>3.8951004821917925</v>
      </c>
      <c r="I529" s="182">
        <f ca="1">INDIRECT(ADDRESS(I524+24,MATCH($H$1,QFR_IER!$G$4:$AJ$4,0)+6,,,"QFR_IER"))*INDIRECT(ADDRESS(MATCH($H$1,ELC_cons!$A$1:$A$33,0),21,,,"ELC_cons"))</f>
        <v>0.3245917068493141</v>
      </c>
      <c r="J529" s="182">
        <f ca="1">INDIRECT(ADDRESS(J524+24,MATCH($H$1,QFR_IER!$G$4:$AJ$4,0)+6,,,"QFR_IER"))*INDIRECT(ADDRESS(MATCH($H$1,ELC_cons!$A$1:$A$33,0),21,,,"ELC_cons"))</f>
        <v>4.219692189041087</v>
      </c>
      <c r="K529" s="182">
        <f ca="1">INDIRECT(ADDRESS(K524+24,MATCH($H$1,QFR_IER!$G$4:$AJ$4,0)+6,,,"QFR_IER"))*INDIRECT(ADDRESS(MATCH($H$1,ELC_cons!$A$1:$A$33,0),21,,,"ELC_cons"))</f>
        <v>4.6033005698630172</v>
      </c>
      <c r="L529" s="182">
        <f ca="1">INDIRECT(ADDRESS(L524+24,MATCH($H$1,QFR_IER!$G$4:$AJ$4,0)+6,,,"QFR_IER"))*INDIRECT(ADDRESS(MATCH($H$1,ELC_cons!$A$1:$A$33,0),21,,,"ELC_cons"))</f>
        <v>0.38360838082191834</v>
      </c>
      <c r="M529" s="182">
        <f ca="1">INDIRECT(ADDRESS(M524+24,MATCH($H$1,QFR_IER!$G$4:$AJ$4,0)+6,,,"QFR_IER"))*INDIRECT(ADDRESS(MATCH($H$1,ELC_cons!$A$1:$A$33,0),21,,,"ELC_cons"))</f>
        <v>3.570508775342462</v>
      </c>
      <c r="N529" s="182">
        <f ca="1">INDIRECT(ADDRESS(N524+24,MATCH($H$1,QFR_IER!$G$4:$AJ$4,0)+6,,,"QFR_IER"))*INDIRECT(ADDRESS(MATCH($H$1,ELC_cons!$A$1:$A$33,0),21,,,"ELC_cons"))</f>
        <v>3.8951004821917925</v>
      </c>
      <c r="O529" s="182">
        <f ca="1">INDIRECT(ADDRESS(O524+24,MATCH($H$1,QFR_IER!$G$4:$AJ$4,0)+6,,,"QFR_IER"))*INDIRECT(ADDRESS(MATCH($H$1,ELC_cons!$A$1:$A$33,0),21,,,"ELC_cons"))</f>
        <v>0.32459170684931504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3324.2109552460547</v>
      </c>
      <c r="E531" s="173">
        <f ca="1">SUM(E527:E529)/E520/(3.6*8760)*1000000+0.0002</f>
        <v>3320.825130188085</v>
      </c>
      <c r="F531" s="173">
        <f ca="1">SUM(F527:F529)/F520/(3.6*8760)*1000000+0.0003</f>
        <v>3526.436740255022</v>
      </c>
      <c r="G531" s="173">
        <f ca="1">SUM(G527:G529)/G520/(3.6*8760)*1000000+0.0004</f>
        <v>3426.7967565078493</v>
      </c>
      <c r="H531" s="173">
        <f ca="1">SUM(H527:H529)/H520/(3.6*8760)*1000000+0.0005</f>
        <v>3396.3426618695698</v>
      </c>
      <c r="I531" s="173">
        <f ca="1">SUM(I527:I529)/I520/(3.6*8760)*1000000+0.0006</f>
        <v>3676.39603256088</v>
      </c>
      <c r="J531" s="173">
        <f ca="1">SUM(J527:J529)/J520/(3.6*8760)*1000000+0.0007</f>
        <v>3796.4047620970873</v>
      </c>
      <c r="K531" s="173">
        <f ca="1">SUM(K527:K529)/K520/(3.6*8760)*1000000+0.0008</f>
        <v>3683.9707948889677</v>
      </c>
      <c r="L531" s="173">
        <f ca="1">SUM(L527:L529)/L520/(3.6*8760)*1000000+0.0009</f>
        <v>4039.8878295749987</v>
      </c>
      <c r="M531" s="173">
        <f ca="1">SUM(M527:M529)/M520/(3.6*8760)*1000000+0.00013</f>
        <v>3426.7964865078493</v>
      </c>
      <c r="N531" s="173">
        <f ca="1">SUM(N527:N529)/N520/(3.6*8760)*1000000+0.00014</f>
        <v>3396.8464524025962</v>
      </c>
      <c r="O531" s="173">
        <f ca="1">SUM(O527:O529)/O520/(3.6*8760)*1000000+0.00015</f>
        <v>3574.7321129292327</v>
      </c>
      <c r="P531" s="6"/>
      <c r="Q531" s="173">
        <f ca="1">MAX(D531:O531)</f>
        <v>4039.8878295749987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5664.7982545311661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5664.7982545311661</v>
      </c>
      <c r="I535" s="5">
        <v>0</v>
      </c>
      <c r="J535" s="77">
        <f ca="1">H535</f>
        <v>5664.7982545311661</v>
      </c>
      <c r="K535" s="75" t="str">
        <f>D519</f>
        <v>WD</v>
      </c>
      <c r="L535" s="75">
        <f>D520</f>
        <v>0.15068493150684931</v>
      </c>
      <c r="M535" s="89">
        <f ca="1">D522</f>
        <v>5017.6882310701112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5596.4312216641865</v>
      </c>
      <c r="S535" s="77"/>
      <c r="T535" s="5">
        <v>0</v>
      </c>
      <c r="U535" s="90">
        <f ca="1">R535</f>
        <v>5596.4312216641865</v>
      </c>
      <c r="V535" s="75" t="str">
        <f>D525</f>
        <v>WD</v>
      </c>
      <c r="W535" s="75">
        <f>D520</f>
        <v>0.15068493150684931</v>
      </c>
      <c r="X535" s="89">
        <f ca="1">D531</f>
        <v>3324.2109552460547</v>
      </c>
      <c r="Y535" s="5">
        <f t="shared" ref="Y535:Y546" ca="1" si="238">RANK(X535,$D$531:$O$531)</f>
        <v>11</v>
      </c>
      <c r="Z535" s="5">
        <v>1</v>
      </c>
      <c r="AA535" s="7">
        <f t="shared" ref="AA535:AA546" ca="1" si="239">MATCH(Z535,$Y$535:$Y$546,0)</f>
        <v>9</v>
      </c>
      <c r="AB535" s="7">
        <f ca="1">INDIRECT(ADDRESS(ROW($A$534)+AA535,23))*8760</f>
        <v>91</v>
      </c>
      <c r="AC535" s="7">
        <f t="shared" ref="AC535:AC546" ca="1" si="240">INDIRECT(ADDRESS(ROW($A$534)+AA535,24))</f>
        <v>4039.8878295749987</v>
      </c>
      <c r="AD535" s="77"/>
      <c r="AE535" s="5">
        <v>0</v>
      </c>
      <c r="AF535" s="90">
        <f ca="1">AC535</f>
        <v>4039.8878295749987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5474.7002906793068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5613.5234752087381</v>
      </c>
      <c r="I536" s="77">
        <f ca="1">I537</f>
        <v>30.416666666666668</v>
      </c>
      <c r="J536" s="77">
        <f ca="1">J535</f>
        <v>5664.7982545311661</v>
      </c>
      <c r="K536" s="75" t="str">
        <f>E519</f>
        <v>WN</v>
      </c>
      <c r="L536" s="75">
        <f>E520</f>
        <v>0.16438356164383561</v>
      </c>
      <c r="M536" s="89">
        <f ca="1">E522</f>
        <v>2665.3240595961315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5017.6882310701112</v>
      </c>
      <c r="S536" s="90"/>
      <c r="T536" s="5">
        <f ca="1">Q535</f>
        <v>120</v>
      </c>
      <c r="U536" s="90">
        <f ca="1">R535</f>
        <v>5596.4312216641865</v>
      </c>
      <c r="V536" s="75" t="str">
        <f>E525</f>
        <v>WN</v>
      </c>
      <c r="W536" s="75">
        <f>E520</f>
        <v>0.16438356164383561</v>
      </c>
      <c r="X536" s="89">
        <f ca="1">E531</f>
        <v>3320.825130188085</v>
      </c>
      <c r="Y536" s="5">
        <f t="shared" ca="1" si="238"/>
        <v>12</v>
      </c>
      <c r="Z536" s="5">
        <v>2</v>
      </c>
      <c r="AA536" s="7">
        <f t="shared" ca="1" si="239"/>
        <v>7</v>
      </c>
      <c r="AB536" s="7">
        <f t="shared" ref="AB536:AB546" ca="1" si="244">INDIRECT(ADDRESS(ROW($A$534)+AA536,23))*8760+AB535</f>
        <v>1092</v>
      </c>
      <c r="AC536" s="7">
        <f t="shared" ca="1" si="240"/>
        <v>3796.4047620970873</v>
      </c>
      <c r="AD536" s="90"/>
      <c r="AE536" s="5">
        <f ca="1">AB535</f>
        <v>91</v>
      </c>
      <c r="AF536" s="90">
        <f ca="1">AC535</f>
        <v>4039.8878295749987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5343.8993430931368</v>
      </c>
      <c r="D537" s="5">
        <f t="shared" ca="1" si="232"/>
        <v>6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5474.7002906793068</v>
      </c>
      <c r="I537" s="77">
        <f ca="1">G535</f>
        <v>30.416666666666668</v>
      </c>
      <c r="J537" s="77">
        <f ca="1">H536</f>
        <v>5613.5234752087381</v>
      </c>
      <c r="K537" s="92" t="str">
        <f>F519</f>
        <v>WP</v>
      </c>
      <c r="L537" s="93">
        <f>F520</f>
        <v>1.3698630136986301E-2</v>
      </c>
      <c r="M537" s="89">
        <f ca="1">F522</f>
        <v>5596.4312216641865</v>
      </c>
      <c r="N537" s="5">
        <f t="shared" ca="1" si="235"/>
        <v>1</v>
      </c>
      <c r="O537" s="5">
        <v>3</v>
      </c>
      <c r="P537" s="7">
        <f t="shared" ca="1" si="236"/>
        <v>9</v>
      </c>
      <c r="Q537" s="7">
        <f t="shared" ca="1" si="243"/>
        <v>1531</v>
      </c>
      <c r="R537" s="7">
        <f t="shared" ca="1" si="237"/>
        <v>4920.2531451764262</v>
      </c>
      <c r="S537" s="90"/>
      <c r="T537" s="5">
        <f ca="1">T536</f>
        <v>120</v>
      </c>
      <c r="U537" s="90">
        <f ca="1">R536</f>
        <v>5017.6882310701112</v>
      </c>
      <c r="V537" s="92" t="str">
        <f>F525</f>
        <v>WP</v>
      </c>
      <c r="W537" s="93">
        <f>F520</f>
        <v>1.3698630136986301E-2</v>
      </c>
      <c r="X537" s="89">
        <f ca="1">F531</f>
        <v>3526.436740255022</v>
      </c>
      <c r="Y537" s="5">
        <f t="shared" ca="1" si="238"/>
        <v>6</v>
      </c>
      <c r="Z537" s="5">
        <v>3</v>
      </c>
      <c r="AA537" s="7">
        <f t="shared" ca="1" si="239"/>
        <v>8</v>
      </c>
      <c r="AB537" s="7">
        <f t="shared" ca="1" si="244"/>
        <v>2184</v>
      </c>
      <c r="AC537" s="7">
        <f t="shared" ca="1" si="240"/>
        <v>3683.9707948889677</v>
      </c>
      <c r="AD537" s="90"/>
      <c r="AE537" s="5">
        <f ca="1">AE536</f>
        <v>91</v>
      </c>
      <c r="AF537" s="90">
        <f ca="1">AC536</f>
        <v>3796.4047620970873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4984.9961915697277</v>
      </c>
      <c r="D538" s="5">
        <f t="shared" ca="1" si="232"/>
        <v>10</v>
      </c>
      <c r="E538" s="5">
        <v>4</v>
      </c>
      <c r="F538" s="5">
        <f t="shared" ca="1" si="233"/>
        <v>7</v>
      </c>
      <c r="G538" s="77">
        <f t="shared" ca="1" si="242"/>
        <v>121.66666666666667</v>
      </c>
      <c r="H538" s="77">
        <f t="shared" ca="1" si="234"/>
        <v>5460.9250286805418</v>
      </c>
      <c r="I538" s="77">
        <f ca="1">I539</f>
        <v>60.833333333333336</v>
      </c>
      <c r="J538" s="77">
        <f ca="1">J537</f>
        <v>5613.5234752087381</v>
      </c>
      <c r="K538" s="92" t="str">
        <f>G519</f>
        <v>RD</v>
      </c>
      <c r="L538" s="75">
        <f>G520</f>
        <v>9.6689497716894973E-2</v>
      </c>
      <c r="M538" s="89">
        <f ca="1">G522</f>
        <v>4358.2257635092519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1608</v>
      </c>
      <c r="R538" s="7">
        <f t="shared" ca="1" si="237"/>
        <v>4872.7144448721765</v>
      </c>
      <c r="S538" s="90"/>
      <c r="T538" s="77">
        <f ca="1">Q536</f>
        <v>1440</v>
      </c>
      <c r="U538" s="77">
        <f ca="1">R536</f>
        <v>5017.6882310701112</v>
      </c>
      <c r="V538" s="92" t="str">
        <f>G525</f>
        <v>RD</v>
      </c>
      <c r="W538" s="75">
        <f>G520</f>
        <v>9.6689497716894973E-2</v>
      </c>
      <c r="X538" s="89">
        <f ca="1">G531</f>
        <v>3426.7967565078493</v>
      </c>
      <c r="Y538" s="5">
        <f t="shared" ca="1" si="238"/>
        <v>7</v>
      </c>
      <c r="Z538" s="5">
        <v>4</v>
      </c>
      <c r="AA538" s="7">
        <f t="shared" ca="1" si="239"/>
        <v>6</v>
      </c>
      <c r="AB538" s="7">
        <f t="shared" ca="1" si="244"/>
        <v>2261</v>
      </c>
      <c r="AC538" s="7">
        <f t="shared" ca="1" si="240"/>
        <v>3676.39603256088</v>
      </c>
      <c r="AD538" s="90"/>
      <c r="AE538" s="77">
        <f ca="1">AB536</f>
        <v>1092</v>
      </c>
      <c r="AF538" s="77">
        <f ca="1">AC536</f>
        <v>3796.4047620970873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4613.301080050649</v>
      </c>
      <c r="D539" s="5">
        <f t="shared" ca="1" si="232"/>
        <v>17</v>
      </c>
      <c r="E539" s="5">
        <v>5</v>
      </c>
      <c r="F539" s="5">
        <f t="shared" ca="1" si="233"/>
        <v>11</v>
      </c>
      <c r="G539" s="77">
        <f t="shared" ca="1" si="242"/>
        <v>152.08333333333334</v>
      </c>
      <c r="H539" s="77">
        <f t="shared" ca="1" si="234"/>
        <v>5357.6665507408024</v>
      </c>
      <c r="I539" s="77">
        <f ca="1">G536</f>
        <v>60.833333333333336</v>
      </c>
      <c r="J539" s="77">
        <f ca="1">H537</f>
        <v>5474.7002906793068</v>
      </c>
      <c r="K539" s="92" t="str">
        <f>H519</f>
        <v>RN</v>
      </c>
      <c r="L539" s="75">
        <f>H520</f>
        <v>0.10547945205479452</v>
      </c>
      <c r="M539" s="89">
        <f ca="1">H522</f>
        <v>2132.5879970648948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4852.631114975834</v>
      </c>
      <c r="S539" s="90"/>
      <c r="T539" s="77">
        <f ca="1">T538</f>
        <v>1440</v>
      </c>
      <c r="U539" s="77">
        <f ca="1">R537</f>
        <v>4920.2531451764262</v>
      </c>
      <c r="V539" s="92" t="str">
        <f>H525</f>
        <v>RN</v>
      </c>
      <c r="W539" s="75">
        <f>H520</f>
        <v>0.10547945205479452</v>
      </c>
      <c r="X539" s="89">
        <f ca="1">H531</f>
        <v>3396.3426618695698</v>
      </c>
      <c r="Y539" s="5">
        <f t="shared" ca="1" si="238"/>
        <v>10</v>
      </c>
      <c r="Z539" s="5">
        <v>5</v>
      </c>
      <c r="AA539" s="7">
        <f t="shared" ca="1" si="239"/>
        <v>12</v>
      </c>
      <c r="AB539" s="7">
        <f t="shared" ca="1" si="244"/>
        <v>2338</v>
      </c>
      <c r="AC539" s="7">
        <f t="shared" ca="1" si="240"/>
        <v>3574.7321129292327</v>
      </c>
      <c r="AD539" s="90"/>
      <c r="AE539" s="77">
        <f ca="1">AE538</f>
        <v>1092</v>
      </c>
      <c r="AF539" s="77">
        <f ca="1">AC537</f>
        <v>3683.9707948889677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4931.227936188091</v>
      </c>
      <c r="D540" s="5">
        <f t="shared" ca="1" si="232"/>
        <v>11</v>
      </c>
      <c r="E540" s="5">
        <v>6</v>
      </c>
      <c r="F540" s="5">
        <f t="shared" ca="1" si="233"/>
        <v>3</v>
      </c>
      <c r="G540" s="77">
        <f t="shared" ca="1" si="242"/>
        <v>182.5</v>
      </c>
      <c r="H540" s="77">
        <f t="shared" ca="1" si="234"/>
        <v>5343.8993430931368</v>
      </c>
      <c r="I540" s="77">
        <f ca="1">I541</f>
        <v>91.25</v>
      </c>
      <c r="J540" s="77">
        <f ca="1">J539</f>
        <v>5474.7002906793068</v>
      </c>
      <c r="K540" s="92" t="str">
        <f>I519</f>
        <v>RP</v>
      </c>
      <c r="L540" s="75">
        <f>I520</f>
        <v>8.7899543378995425E-3</v>
      </c>
      <c r="M540" s="89">
        <f ca="1">I522</f>
        <v>4852.631114975834</v>
      </c>
      <c r="N540" s="5">
        <f t="shared" ca="1" si="235"/>
        <v>5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4400.89254773623</v>
      </c>
      <c r="S540" s="90"/>
      <c r="T540" s="77">
        <f ca="1">Q537</f>
        <v>1531</v>
      </c>
      <c r="U540" s="77">
        <f ca="1">R537</f>
        <v>4920.2531451764262</v>
      </c>
      <c r="V540" s="92" t="str">
        <f>I525</f>
        <v>RP</v>
      </c>
      <c r="W540" s="75">
        <f>I520</f>
        <v>8.7899543378995425E-3</v>
      </c>
      <c r="X540" s="89">
        <f ca="1">I531</f>
        <v>3676.39603256088</v>
      </c>
      <c r="Y540" s="5">
        <f t="shared" ca="1" si="238"/>
        <v>4</v>
      </c>
      <c r="Z540" s="5">
        <v>6</v>
      </c>
      <c r="AA540" s="7">
        <f t="shared" ca="1" si="239"/>
        <v>3</v>
      </c>
      <c r="AB540" s="7">
        <f t="shared" ca="1" si="244"/>
        <v>2458</v>
      </c>
      <c r="AC540" s="7">
        <f t="shared" ca="1" si="240"/>
        <v>3526.436740255022</v>
      </c>
      <c r="AD540" s="90"/>
      <c r="AE540" s="77">
        <f ca="1">AB537</f>
        <v>2184</v>
      </c>
      <c r="AF540" s="77">
        <f ca="1">AC537</f>
        <v>3683.9707948889677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5460.9250286805418</v>
      </c>
      <c r="D541" s="5">
        <f t="shared" ca="1" si="232"/>
        <v>4</v>
      </c>
      <c r="E541" s="5">
        <v>7</v>
      </c>
      <c r="F541" s="5">
        <f t="shared" ca="1" si="233"/>
        <v>13</v>
      </c>
      <c r="G541" s="77">
        <f t="shared" ca="1" si="242"/>
        <v>517.08333333333337</v>
      </c>
      <c r="H541" s="77">
        <f t="shared" ca="1" si="234"/>
        <v>5078.8474744447658</v>
      </c>
      <c r="I541" s="77">
        <f ca="1">G537</f>
        <v>91.25</v>
      </c>
      <c r="J541" s="77">
        <f ca="1">H538</f>
        <v>5460.9250286805418</v>
      </c>
      <c r="K541" s="92" t="str">
        <f>J519</f>
        <v>SD</v>
      </c>
      <c r="L541" s="75">
        <f>J520</f>
        <v>0.11426940639269406</v>
      </c>
      <c r="M541" s="89">
        <f ca="1">J522</f>
        <v>4400.89254773623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4370.8781958007148</v>
      </c>
      <c r="S541" s="90"/>
      <c r="T541" s="77">
        <f ca="1">T540</f>
        <v>1531</v>
      </c>
      <c r="U541" s="77">
        <f ca="1">R538</f>
        <v>4872.7144448721765</v>
      </c>
      <c r="V541" s="92" t="str">
        <f>J525</f>
        <v>SD</v>
      </c>
      <c r="W541" s="75">
        <f>J520</f>
        <v>0.11426940639269406</v>
      </c>
      <c r="X541" s="89">
        <f ca="1">J531</f>
        <v>3796.4047620970873</v>
      </c>
      <c r="Y541" s="5">
        <f t="shared" ca="1" si="238"/>
        <v>2</v>
      </c>
      <c r="Z541" s="5">
        <v>7</v>
      </c>
      <c r="AA541" s="7">
        <f t="shared" ca="1" si="239"/>
        <v>4</v>
      </c>
      <c r="AB541" s="7">
        <f t="shared" ca="1" si="244"/>
        <v>3305</v>
      </c>
      <c r="AC541" s="7">
        <f t="shared" ca="1" si="240"/>
        <v>3426.7967565078493</v>
      </c>
      <c r="AD541" s="90"/>
      <c r="AE541" s="77">
        <f ca="1">AE540</f>
        <v>2184</v>
      </c>
      <c r="AF541" s="77">
        <f ca="1">AC538</f>
        <v>3676.39603256088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4331.8761107884857</v>
      </c>
      <c r="D542" s="5">
        <f t="shared" ca="1" si="232"/>
        <v>21</v>
      </c>
      <c r="E542" s="5">
        <v>8</v>
      </c>
      <c r="F542" s="5">
        <f t="shared" ca="1" si="233"/>
        <v>24</v>
      </c>
      <c r="G542" s="77">
        <f t="shared" ca="1" si="242"/>
        <v>851.66666666666674</v>
      </c>
      <c r="H542" s="77">
        <f t="shared" ca="1" si="234"/>
        <v>5031.7389123980074</v>
      </c>
      <c r="I542" s="77">
        <f ca="1">I543</f>
        <v>121.66666666666667</v>
      </c>
      <c r="J542" s="77">
        <f ca="1">J541</f>
        <v>5460.9250286805418</v>
      </c>
      <c r="K542" s="92" t="str">
        <f>K519</f>
        <v>SN</v>
      </c>
      <c r="L542" s="75">
        <f>K520</f>
        <v>0.12465753424657534</v>
      </c>
      <c r="M542" s="89">
        <f ca="1">K522</f>
        <v>1995.3366212623896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4358.2257635092519</v>
      </c>
      <c r="S542" s="90"/>
      <c r="T542" s="77">
        <f ca="1">Q538</f>
        <v>1608</v>
      </c>
      <c r="U542" s="77">
        <f ca="1">R538</f>
        <v>4872.7144448721765</v>
      </c>
      <c r="V542" s="92" t="str">
        <f>K525</f>
        <v>SN</v>
      </c>
      <c r="W542" s="75">
        <f>K520</f>
        <v>0.12465753424657534</v>
      </c>
      <c r="X542" s="89">
        <f ca="1">K531</f>
        <v>3683.9707948889677</v>
      </c>
      <c r="Y542" s="5">
        <f t="shared" ca="1" si="238"/>
        <v>3</v>
      </c>
      <c r="Z542" s="5">
        <v>8</v>
      </c>
      <c r="AA542" s="7">
        <f t="shared" ca="1" si="239"/>
        <v>10</v>
      </c>
      <c r="AB542" s="7">
        <f t="shared" ca="1" si="244"/>
        <v>4152</v>
      </c>
      <c r="AC542" s="7">
        <f t="shared" ca="1" si="240"/>
        <v>3426.7964865078493</v>
      </c>
      <c r="AD542" s="90"/>
      <c r="AE542" s="77">
        <f ca="1">AB538</f>
        <v>2261</v>
      </c>
      <c r="AF542" s="77">
        <f ca="1">AC538</f>
        <v>3676.39603256088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4629.186611846395</v>
      </c>
      <c r="D543" s="5">
        <f t="shared" ca="1" si="232"/>
        <v>16</v>
      </c>
      <c r="E543" s="5">
        <v>9</v>
      </c>
      <c r="F543" s="5">
        <f t="shared" ca="1" si="233"/>
        <v>10</v>
      </c>
      <c r="G543" s="77">
        <f t="shared" ca="1" si="242"/>
        <v>882.08333333333337</v>
      </c>
      <c r="H543" s="77">
        <f t="shared" ca="1" si="234"/>
        <v>5013.0681431397943</v>
      </c>
      <c r="I543" s="77">
        <f ca="1">G538</f>
        <v>121.66666666666667</v>
      </c>
      <c r="J543" s="77">
        <f ca="1">H539</f>
        <v>5357.6665507408024</v>
      </c>
      <c r="K543" s="92" t="str">
        <f>L519</f>
        <v>SP</v>
      </c>
      <c r="L543" s="75">
        <f>L520</f>
        <v>1.0388127853881279E-2</v>
      </c>
      <c r="M543" s="89">
        <f ca="1">L522</f>
        <v>4920.2531451764262</v>
      </c>
      <c r="N543" s="5">
        <f t="shared" ca="1" si="235"/>
        <v>3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2665.3240595961315</v>
      </c>
      <c r="S543" s="90"/>
      <c r="T543" s="77">
        <f ca="1">T542</f>
        <v>1608</v>
      </c>
      <c r="U543" s="77">
        <f ca="1">R539</f>
        <v>4852.631114975834</v>
      </c>
      <c r="V543" s="92" t="str">
        <f>L525</f>
        <v>SP</v>
      </c>
      <c r="W543" s="75">
        <f>L520</f>
        <v>1.0388127853881279E-2</v>
      </c>
      <c r="X543" s="89">
        <f ca="1">L531</f>
        <v>4039.8878295749987</v>
      </c>
      <c r="Y543" s="5">
        <f t="shared" ca="1" si="238"/>
        <v>1</v>
      </c>
      <c r="Z543" s="5">
        <v>9</v>
      </c>
      <c r="AA543" s="7">
        <f t="shared" ca="1" si="239"/>
        <v>11</v>
      </c>
      <c r="AB543" s="7">
        <f t="shared" ca="1" si="244"/>
        <v>5076</v>
      </c>
      <c r="AC543" s="7">
        <f t="shared" ca="1" si="240"/>
        <v>3396.8464524025962</v>
      </c>
      <c r="AD543" s="90"/>
      <c r="AE543" s="77">
        <f ca="1">AE542</f>
        <v>2261</v>
      </c>
      <c r="AF543" s="77">
        <f ca="1">AC539</f>
        <v>3574.7321129292327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5013.0681431397943</v>
      </c>
      <c r="D544" s="5">
        <f t="shared" ca="1" si="232"/>
        <v>9</v>
      </c>
      <c r="E544" s="5">
        <v>10</v>
      </c>
      <c r="F544" s="5">
        <f t="shared" ca="1" si="233"/>
        <v>4</v>
      </c>
      <c r="G544" s="77">
        <f t="shared" ca="1" si="242"/>
        <v>912.5</v>
      </c>
      <c r="H544" s="77">
        <f t="shared" ca="1" si="234"/>
        <v>4984.9961915697277</v>
      </c>
      <c r="I544" s="77">
        <f ca="1">I545</f>
        <v>152.08333333333334</v>
      </c>
      <c r="J544" s="77">
        <f ca="1">J543</f>
        <v>5357.6665507408024</v>
      </c>
      <c r="K544" s="92" t="str">
        <f>M519</f>
        <v>FD</v>
      </c>
      <c r="L544" s="75">
        <f>M520</f>
        <v>9.6689497716894973E-2</v>
      </c>
      <c r="M544" s="89">
        <f ca="1">M522</f>
        <v>4370.8781958007148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2322.7652648527828</v>
      </c>
      <c r="S544" s="90"/>
      <c r="T544" s="77">
        <f ca="1">Q539</f>
        <v>1685</v>
      </c>
      <c r="U544" s="77">
        <f ca="1">U543</f>
        <v>4852.631114975834</v>
      </c>
      <c r="V544" s="92" t="str">
        <f>M525</f>
        <v>FD</v>
      </c>
      <c r="W544" s="75">
        <f>M520</f>
        <v>9.6689497716894973E-2</v>
      </c>
      <c r="X544" s="89">
        <f ca="1">M531</f>
        <v>3426.7964865078493</v>
      </c>
      <c r="Y544" s="5">
        <f t="shared" ca="1" si="238"/>
        <v>8</v>
      </c>
      <c r="Z544" s="5">
        <v>10</v>
      </c>
      <c r="AA544" s="7">
        <f t="shared" ca="1" si="239"/>
        <v>5</v>
      </c>
      <c r="AB544" s="7">
        <f t="shared" ca="1" si="244"/>
        <v>6000</v>
      </c>
      <c r="AC544" s="7">
        <f t="shared" ca="1" si="240"/>
        <v>3396.3426618695698</v>
      </c>
      <c r="AD544" s="90"/>
      <c r="AE544" s="77">
        <f ca="1">AB539</f>
        <v>2338</v>
      </c>
      <c r="AF544" s="77">
        <f ca="1">AF543</f>
        <v>3574.7321129292327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5357.6665507408024</v>
      </c>
      <c r="D545" s="5">
        <f t="shared" ca="1" si="232"/>
        <v>5</v>
      </c>
      <c r="E545" s="5">
        <v>11</v>
      </c>
      <c r="F545" s="5">
        <f t="shared" ca="1" si="233"/>
        <v>6</v>
      </c>
      <c r="G545" s="77">
        <f t="shared" ca="1" si="242"/>
        <v>942.91666666666663</v>
      </c>
      <c r="H545" s="77">
        <f t="shared" ca="1" si="234"/>
        <v>4931.227936188091</v>
      </c>
      <c r="I545" s="77">
        <f ca="1">G539</f>
        <v>152.08333333333334</v>
      </c>
      <c r="J545" s="77">
        <f ca="1">H540</f>
        <v>5343.8993430931368</v>
      </c>
      <c r="K545" s="92" t="str">
        <f>N519</f>
        <v>FN</v>
      </c>
      <c r="L545" s="75">
        <f>N520</f>
        <v>0.10547945205479452</v>
      </c>
      <c r="M545" s="89">
        <f ca="1">N522</f>
        <v>2322.7652648527828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2132.5879970648948</v>
      </c>
      <c r="S545" s="90"/>
      <c r="T545" s="77">
        <f ca="1">T544</f>
        <v>1685</v>
      </c>
      <c r="U545" s="77">
        <f ca="1">R540</f>
        <v>4400.89254773623</v>
      </c>
      <c r="V545" s="92" t="str">
        <f>N525</f>
        <v>FN</v>
      </c>
      <c r="W545" s="75">
        <f>N520</f>
        <v>0.10547945205479452</v>
      </c>
      <c r="X545" s="89">
        <f ca="1">N531</f>
        <v>3396.8464524025962</v>
      </c>
      <c r="Y545" s="5">
        <f t="shared" ca="1" si="238"/>
        <v>9</v>
      </c>
      <c r="Z545" s="5">
        <v>11</v>
      </c>
      <c r="AA545" s="7">
        <f t="shared" ca="1" si="239"/>
        <v>1</v>
      </c>
      <c r="AB545" s="7">
        <f t="shared" ca="1" si="244"/>
        <v>7320</v>
      </c>
      <c r="AC545" s="7">
        <f t="shared" ca="1" si="240"/>
        <v>3324.2109552460547</v>
      </c>
      <c r="AD545" s="90"/>
      <c r="AE545" s="77">
        <f ca="1">AE544</f>
        <v>2338</v>
      </c>
      <c r="AF545" s="77">
        <f ca="1">AC540</f>
        <v>3526.436740255022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5613.5234752087381</v>
      </c>
      <c r="D546" s="5">
        <f t="shared" ca="1" si="232"/>
        <v>2</v>
      </c>
      <c r="E546" s="5">
        <v>12</v>
      </c>
      <c r="F546" s="5">
        <f t="shared" ca="1" si="233"/>
        <v>14</v>
      </c>
      <c r="G546" s="77">
        <f t="shared" ca="1" si="242"/>
        <v>1277.5</v>
      </c>
      <c r="H546" s="77">
        <f t="shared" ca="1" si="234"/>
        <v>4910.5077570814547</v>
      </c>
      <c r="I546" s="77">
        <f ca="1">I547</f>
        <v>182.5</v>
      </c>
      <c r="J546" s="77">
        <f ca="1">J545</f>
        <v>5343.8993430931368</v>
      </c>
      <c r="K546" s="92" t="str">
        <f>O519</f>
        <v>FP</v>
      </c>
      <c r="L546" s="75">
        <f>O520</f>
        <v>8.7899543378995425E-3</v>
      </c>
      <c r="M546" s="89">
        <f ca="1">O522</f>
        <v>4872.7144448721765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1995.3366212623896</v>
      </c>
      <c r="S546" s="90"/>
      <c r="T546" s="77">
        <f ca="1">Q540</f>
        <v>2686</v>
      </c>
      <c r="U546" s="77">
        <f ca="1">R540</f>
        <v>4400.89254773623</v>
      </c>
      <c r="V546" s="92" t="str">
        <f>O525</f>
        <v>FP</v>
      </c>
      <c r="W546" s="75">
        <f>O520</f>
        <v>8.7899543378995425E-3</v>
      </c>
      <c r="X546" s="89">
        <f ca="1">O531</f>
        <v>3574.7321129292327</v>
      </c>
      <c r="Y546" s="5">
        <f t="shared" ca="1" si="238"/>
        <v>5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3320.825130188085</v>
      </c>
      <c r="AD546" s="90"/>
      <c r="AE546" s="77">
        <f ca="1">AB540</f>
        <v>2458</v>
      </c>
      <c r="AF546" s="77">
        <f ca="1">AC540</f>
        <v>3526.436740255022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5078.8474744447658</v>
      </c>
      <c r="D547" s="5">
        <f t="shared" ca="1" si="232"/>
        <v>7</v>
      </c>
      <c r="E547" s="5">
        <v>13</v>
      </c>
      <c r="F547" s="5">
        <f t="shared" ca="1" si="233"/>
        <v>19</v>
      </c>
      <c r="G547" s="77">
        <f t="shared" ca="1" si="242"/>
        <v>1612.0833333333335</v>
      </c>
      <c r="H547" s="77">
        <f t="shared" ca="1" si="234"/>
        <v>4867.849009212483</v>
      </c>
      <c r="I547" s="77">
        <f ca="1">G540</f>
        <v>182.5</v>
      </c>
      <c r="J547" s="77">
        <f ca="1">H541</f>
        <v>5078.8474744447658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4370.8781958007148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2458</v>
      </c>
      <c r="AF547" s="77">
        <f ca="1">AC541</f>
        <v>3426.7967565078493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4910.5077570814547</v>
      </c>
      <c r="D548" s="5">
        <f t="shared" ca="1" si="232"/>
        <v>12</v>
      </c>
      <c r="E548" s="5">
        <v>14</v>
      </c>
      <c r="F548" s="5">
        <f t="shared" ca="1" si="233"/>
        <v>23</v>
      </c>
      <c r="G548" s="77">
        <f t="shared" ca="1" si="242"/>
        <v>1946.666666666667</v>
      </c>
      <c r="H548" s="77">
        <f t="shared" ca="1" si="234"/>
        <v>4802.9715219643876</v>
      </c>
      <c r="I548" s="77">
        <f ca="1">I549</f>
        <v>517.08333333333337</v>
      </c>
      <c r="J548" s="77">
        <f ca="1">J547</f>
        <v>5078.8474744447658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4370.8781958007148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3305</v>
      </c>
      <c r="AF548" s="77">
        <f ca="1">AC541</f>
        <v>3426.7967565078493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4795.9300894870839</v>
      </c>
      <c r="D549" s="5">
        <f t="shared" ca="1" si="232"/>
        <v>15</v>
      </c>
      <c r="E549" s="5">
        <v>15</v>
      </c>
      <c r="F549" s="5">
        <f t="shared" ca="1" si="233"/>
        <v>15</v>
      </c>
      <c r="G549" s="77">
        <f t="shared" ca="1" si="242"/>
        <v>2281.2500000000005</v>
      </c>
      <c r="H549" s="77">
        <f t="shared" ca="1" si="234"/>
        <v>4795.9300894870839</v>
      </c>
      <c r="I549" s="77">
        <f ca="1">G541</f>
        <v>517.08333333333337</v>
      </c>
      <c r="J549" s="77">
        <f ca="1">H542</f>
        <v>5031.7389123980074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4358.2257635092519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3305</v>
      </c>
      <c r="AF549" s="77">
        <f ca="1">AC542</f>
        <v>3426.7964865078493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4476.1626007386039</v>
      </c>
      <c r="D550" s="5">
        <f t="shared" ca="1" si="232"/>
        <v>19</v>
      </c>
      <c r="E550" s="5">
        <v>16</v>
      </c>
      <c r="F550" s="5">
        <f t="shared" ca="1" si="233"/>
        <v>9</v>
      </c>
      <c r="G550" s="77">
        <f t="shared" ca="1" si="242"/>
        <v>2311.666666666667</v>
      </c>
      <c r="H550" s="77">
        <f t="shared" ca="1" si="234"/>
        <v>4629.186611846395</v>
      </c>
      <c r="I550" s="77">
        <f ca="1">I551</f>
        <v>851.66666666666674</v>
      </c>
      <c r="J550" s="77">
        <f ca="1">J549</f>
        <v>5031.7389123980074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4358.2257635092519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4152</v>
      </c>
      <c r="AF550" s="77">
        <f ca="1">AC542</f>
        <v>3426.7964865078493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4144.5287641091245</v>
      </c>
      <c r="D551" s="5">
        <f t="shared" ca="1" si="232"/>
        <v>23</v>
      </c>
      <c r="E551" s="5">
        <v>17</v>
      </c>
      <c r="F551" s="5">
        <f t="shared" ca="1" si="233"/>
        <v>5</v>
      </c>
      <c r="G551" s="77">
        <f t="shared" ca="1" si="242"/>
        <v>2342.0833333333335</v>
      </c>
      <c r="H551" s="77">
        <f t="shared" ca="1" si="234"/>
        <v>4613.301080050649</v>
      </c>
      <c r="I551" s="77">
        <f ca="1">G542</f>
        <v>851.66666666666674</v>
      </c>
      <c r="J551" s="77">
        <f ca="1">H543</f>
        <v>5013.0681431397943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2665.3240595961315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4152</v>
      </c>
      <c r="AF551" s="77">
        <f ca="1">AC543</f>
        <v>3396.8464524025962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4413.2503152756281</v>
      </c>
      <c r="D552" s="5">
        <f t="shared" ca="1" si="232"/>
        <v>20</v>
      </c>
      <c r="E552" s="5">
        <v>18</v>
      </c>
      <c r="F552" s="5">
        <f t="shared" ca="1" si="233"/>
        <v>22</v>
      </c>
      <c r="G552" s="77">
        <f t="shared" ca="1" si="242"/>
        <v>2676.666666666667</v>
      </c>
      <c r="H552" s="77">
        <f t="shared" ca="1" si="234"/>
        <v>4495.7353449814518</v>
      </c>
      <c r="I552" s="77">
        <f ca="1">I553</f>
        <v>882.08333333333337</v>
      </c>
      <c r="J552" s="77">
        <f ca="1">J551</f>
        <v>5013.0681431397943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2665.3240595961315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5076</v>
      </c>
      <c r="AF552" s="77">
        <f ca="1">AC543</f>
        <v>3396.8464524025962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4867.849009212483</v>
      </c>
      <c r="D553" s="5">
        <f t="shared" ca="1" si="232"/>
        <v>13</v>
      </c>
      <c r="E553" s="5">
        <v>19</v>
      </c>
      <c r="F553" s="5">
        <f t="shared" ca="1" si="233"/>
        <v>16</v>
      </c>
      <c r="G553" s="77">
        <f t="shared" ca="1" si="242"/>
        <v>3011.2500000000005</v>
      </c>
      <c r="H553" s="77">
        <f t="shared" ca="1" si="234"/>
        <v>4476.1626007386039</v>
      </c>
      <c r="I553" s="77">
        <f ca="1">G543</f>
        <v>882.08333333333337</v>
      </c>
      <c r="J553" s="77">
        <f ca="1">H544</f>
        <v>4984.9961915697277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2322.7652648527828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5076</v>
      </c>
      <c r="AF553" s="77">
        <f ca="1">AC544</f>
        <v>3396.3426618695698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3889.1166760876531</v>
      </c>
      <c r="D554" s="5">
        <f t="shared" ca="1" si="232"/>
        <v>24</v>
      </c>
      <c r="E554" s="5">
        <v>20</v>
      </c>
      <c r="F554" s="5">
        <f t="shared" ca="1" si="233"/>
        <v>18</v>
      </c>
      <c r="G554" s="77">
        <f t="shared" ca="1" si="242"/>
        <v>3345.8333333333339</v>
      </c>
      <c r="H554" s="77">
        <f t="shared" ca="1" si="234"/>
        <v>4413.2503152756281</v>
      </c>
      <c r="I554" s="77">
        <f ca="1">I555</f>
        <v>912.5</v>
      </c>
      <c r="J554" s="77">
        <f ca="1">J553</f>
        <v>4984.9961915697277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2322.7652648527828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6000</v>
      </c>
      <c r="AF554" s="77">
        <f ca="1">AC544</f>
        <v>3396.3426618695698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4153.4650226339536</v>
      </c>
      <c r="D555" s="5">
        <f t="shared" ca="1" si="232"/>
        <v>22</v>
      </c>
      <c r="E555" s="5">
        <v>21</v>
      </c>
      <c r="F555" s="5">
        <f t="shared" ca="1" si="233"/>
        <v>8</v>
      </c>
      <c r="G555" s="77">
        <f t="shared" ca="1" si="242"/>
        <v>3376.2500000000005</v>
      </c>
      <c r="H555" s="77">
        <f t="shared" ca="1" si="234"/>
        <v>4331.8761107884857</v>
      </c>
      <c r="I555" s="77">
        <f ca="1">G544</f>
        <v>912.5</v>
      </c>
      <c r="J555" s="77">
        <f ca="1">H545</f>
        <v>4931.227936188091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2132.5879970648948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6000</v>
      </c>
      <c r="AF555" s="77">
        <f ca="1">AC545</f>
        <v>3324.2109552460547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4495.7353449814518</v>
      </c>
      <c r="D556" s="5">
        <f t="shared" ca="1" si="232"/>
        <v>18</v>
      </c>
      <c r="E556" s="5">
        <v>22</v>
      </c>
      <c r="F556" s="5">
        <f t="shared" ca="1" si="233"/>
        <v>21</v>
      </c>
      <c r="G556" s="77">
        <f t="shared" ca="1" si="242"/>
        <v>3710.8333333333339</v>
      </c>
      <c r="H556" s="77">
        <f t="shared" ca="1" si="234"/>
        <v>4153.4650226339536</v>
      </c>
      <c r="I556" s="77">
        <f ca="1">I557</f>
        <v>942.91666666666663</v>
      </c>
      <c r="J556" s="77">
        <f ca="1">J555</f>
        <v>4931.227936188091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2132.5879970648948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3324.2109552460547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4802.9715219643876</v>
      </c>
      <c r="D557" s="5">
        <f t="shared" ca="1" si="232"/>
        <v>14</v>
      </c>
      <c r="E557" s="5">
        <v>23</v>
      </c>
      <c r="F557" s="5">
        <f t="shared" ca="1" si="233"/>
        <v>17</v>
      </c>
      <c r="G557" s="77">
        <f t="shared" ca="1" si="242"/>
        <v>4045.4166666666674</v>
      </c>
      <c r="H557" s="77">
        <f t="shared" ca="1" si="234"/>
        <v>4144.5287641091245</v>
      </c>
      <c r="I557" s="77">
        <f ca="1">G545</f>
        <v>942.91666666666663</v>
      </c>
      <c r="J557" s="77">
        <f ca="1">H546</f>
        <v>4910.5077570814547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1995.3366212623896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3320.825130188085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5031.7389123980074</v>
      </c>
      <c r="D558" s="5">
        <f t="shared" ca="1" si="232"/>
        <v>8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3889.1166760876531</v>
      </c>
      <c r="I558" s="77">
        <f ca="1">I559</f>
        <v>1277.5</v>
      </c>
      <c r="J558" s="77">
        <f ca="1">J557</f>
        <v>4910.5077570814547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1995.3366212623896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3320.825130188085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2721.6114981678952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2737.8629460076654</v>
      </c>
      <c r="I559" s="77">
        <f ca="1">G546</f>
        <v>1277.5</v>
      </c>
      <c r="J559" s="77">
        <f ca="1">H547</f>
        <v>4867.849009212483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2567.9269498641584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2721.6114981678952</v>
      </c>
      <c r="I560" s="77">
        <f ca="1">I561</f>
        <v>1612.0833333333335</v>
      </c>
      <c r="J560" s="77">
        <f ca="1">J559</f>
        <v>4867.849009212483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2419.7462470386558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2605.4208262501666</v>
      </c>
      <c r="I561" s="77">
        <f ca="1">G547</f>
        <v>1612.0833333333335</v>
      </c>
      <c r="J561" s="77">
        <f ca="1">H548</f>
        <v>4802.9715219643876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2195.4673315406003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2567.9269498641584</v>
      </c>
      <c r="I562" s="77">
        <f ca="1">I563</f>
        <v>1946.666666666667</v>
      </c>
      <c r="J562" s="77">
        <f ca="1">J561</f>
        <v>4802.9715219643876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1979.0987046831601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2419.7462470386558</v>
      </c>
      <c r="I563" s="77">
        <f ca="1">G548</f>
        <v>1946.666666666667</v>
      </c>
      <c r="J563" s="77">
        <f ca="1">H549</f>
        <v>4795.9300894870839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1949.4383920636724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2397.3205958083308</v>
      </c>
      <c r="I564" s="77">
        <f ca="1">I565</f>
        <v>2281.2500000000005</v>
      </c>
      <c r="J564" s="77">
        <f ca="1">J563</f>
        <v>4795.9300894870839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2062.2212448393807</v>
      </c>
      <c r="D565" s="5">
        <f t="shared" ca="1" si="232"/>
        <v>33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2195.4673315406003</v>
      </c>
      <c r="I565" s="77">
        <f ca="1">G549</f>
        <v>2281.2500000000005</v>
      </c>
      <c r="J565" s="77">
        <f ca="1">H550</f>
        <v>4629.186611846395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1961.6602767975519</v>
      </c>
      <c r="D566" s="5">
        <f t="shared" ca="1" si="232"/>
        <v>35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2165.8432067987396</v>
      </c>
      <c r="I566" s="77">
        <f ca="1">I567</f>
        <v>2311.666666666667</v>
      </c>
      <c r="J566" s="77">
        <f ca="1">J565</f>
        <v>4629.186611846395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2165.8432067987396</v>
      </c>
      <c r="D567" s="5">
        <f t="shared" ca="1" si="232"/>
        <v>32</v>
      </c>
      <c r="E567" s="5">
        <v>33</v>
      </c>
      <c r="F567" s="5">
        <f t="shared" ca="1" si="233"/>
        <v>31</v>
      </c>
      <c r="G567" s="77">
        <f t="shared" ca="1" si="242"/>
        <v>7665.0000000000009</v>
      </c>
      <c r="H567" s="77">
        <f t="shared" ca="1" si="234"/>
        <v>2062.2212448393807</v>
      </c>
      <c r="I567" s="77">
        <f ca="1">G550</f>
        <v>2311.666666666667</v>
      </c>
      <c r="J567" s="77">
        <f ca="1">H551</f>
        <v>4613.301080050649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2397.3205958083308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1979.0987046831601</v>
      </c>
      <c r="I568" s="77">
        <f ca="1">I569</f>
        <v>2342.0833333333335</v>
      </c>
      <c r="J568" s="77">
        <f ca="1">J567</f>
        <v>4613.301080050649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2605.4208262501666</v>
      </c>
      <c r="D569" s="5">
        <f t="shared" ca="1" si="232"/>
        <v>27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1961.6602767975519</v>
      </c>
      <c r="I569" s="77">
        <f ca="1">G551</f>
        <v>2342.0833333333335</v>
      </c>
      <c r="J569" s="77">
        <f ca="1">H552</f>
        <v>4495.7353449814518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2737.8629460076654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1949.4383920636724</v>
      </c>
      <c r="I570" s="77">
        <f ca="1">I571</f>
        <v>2676.666666666667</v>
      </c>
      <c r="J570" s="77">
        <f ca="1">J569</f>
        <v>4495.7353449814518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</v>
      </c>
      <c r="J571" s="77">
        <f ca="1">H553</f>
        <v>4476.1626007386039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3011.2500000000005</v>
      </c>
      <c r="J572" s="77">
        <f ca="1">J571</f>
        <v>4476.1626007386039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3011.2500000000005</v>
      </c>
      <c r="J573" s="77">
        <f ca="1">H554</f>
        <v>4413.2503152756281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3345.8333333333339</v>
      </c>
      <c r="J574" s="77">
        <f ca="1">J573</f>
        <v>4413.2503152756281</v>
      </c>
      <c r="U574" s="5"/>
      <c r="AE574" s="77"/>
      <c r="AF574" s="90"/>
    </row>
    <row r="575" spans="1:32" x14ac:dyDescent="0.4">
      <c r="B575" s="91"/>
      <c r="I575" s="77">
        <f ca="1">G554</f>
        <v>3345.8333333333339</v>
      </c>
      <c r="J575" s="77">
        <f ca="1">H555</f>
        <v>4331.8761107884857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4331.8761107884857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4153.4650226339536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4153.4650226339536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4144.5287641091245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4144.5287641091245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3889.1166760876531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3889.1166760876531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2737.8629460076654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2737.8629460076654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2721.6114981678952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2721.6114981678952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2605.4208262501666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2605.4208262501666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2567.9269498641584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2567.9269498641584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2419.7462470386558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2419.7462470386558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2397.3205958083308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2397.3205958083308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2195.4673315406003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2195.4673315406003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2165.8432067987396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2165.8432067987396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2062.2212448393807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2062.2212448393807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1979.0987046831601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1979.0987046831601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1961.6602767975519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1961.6602767975519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1949.4383920636724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1949.4383920636724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0.1145429540848385</v>
      </c>
      <c r="D609" s="135">
        <f ca="1">B452*M456+B458*M462+B464*M468+B470*M474+B476*M480+B482*M486+B488*M492+$B$500*M504</f>
        <v>4.0907187945852881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7.1721728262974876E-2</v>
      </c>
      <c r="D610" s="135">
        <f ca="1">B452*N456+B458*N462+B464*N468+B470*N474+B476*N480+B482*N486+B488*N492+$B$500*N504</f>
        <v>2.5614270570338404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1.1868406238821932E-2</v>
      </c>
      <c r="D611" s="135">
        <f ca="1">B452*O456+B458*O462+B464*O468+B470*O474+B476*O480+B482*O486+B488*O492+$B$500*O504</f>
        <v>0.4238611868431682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0.11129796503240272</v>
      </c>
      <c r="D612" s="135">
        <f ca="1">B452*G456+B458*G462+B464*G468+B470*G474+B476*G480+B482*G486+B488*G492+$B$500*G504</f>
        <v>3.9748291895800718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6.0647790143502855E-2</v>
      </c>
      <c r="D613" s="135">
        <f ca="1">B452*H456+B458*H462+B464*H468+B470*H474+B476*H480+B482*H486+B488*H492+$B$500*H504</f>
        <v>2.1659390311021358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1.1494064820029798E-2</v>
      </c>
      <c r="D614" s="135">
        <f ca="1">B452*I456+B458*I462+B464*I468+B470*I474+B476*I480+B482*I486+B488*I492+$B$500*I504</f>
        <v>0.41049218051991149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0.14518962781411857</v>
      </c>
      <c r="D615" s="135">
        <f ca="1">B452*J456+B458*J462+B464*J468+B470*J474+B476*J480+B482*J486+B488*J492+$B$500*J504</f>
        <v>5.1852158347352537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6.5990369285860134E-2</v>
      </c>
      <c r="D616" s="135">
        <f ca="1">B452*K456+B458*K462+B464*K468+B470*K474+B476*K480+B482*K486+B488*K492+$B$500*K504</f>
        <v>2.3567407184151148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1.5143509845530813E-2</v>
      </c>
      <c r="D617" s="135">
        <f ca="1">B452*L456+B458*L462+B464*L468+B470*L474+B476*L480+B482*L486+B488*L492+$B$500*L504</f>
        <v>0.54082628509141961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0.23042702856873518</v>
      </c>
      <c r="D618" s="135">
        <f ca="1">B452*D456+B458*D462+B464*D468+B470*D474+B476*D480+B482*D486+B488*D492+$B$500*D504</f>
        <v>8.229333563794782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0.13788177017079981</v>
      </c>
      <c r="D619" s="135">
        <f ca="1">B452*E456+B458*E462+B464*E468+B470*E474+B476*E480+B482*E486+B488*E492+$B$500*E504</f>
        <v>4.9242273623449231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2.3794785732384811E-2</v>
      </c>
      <c r="D620" s="135">
        <f ca="1">B452*F456+B458*F462+B464*F468+B470*F474+B476*F480+B482*F486+B488*F492+$B$500*F504</f>
        <v>0.84979279595409474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0.14193175082057174</v>
      </c>
      <c r="D621" s="135">
        <f ca="1">$B$494*M498+$B$495*77/365*11/24</f>
        <v>5.2411955152397258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5.3463356423239003E-2</v>
      </c>
      <c r="D622" s="135">
        <f ca="1">$B$494*N498+$B$495*77/365*12/24</f>
        <v>1.9742721575342466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1.3950350878555381E-2</v>
      </c>
      <c r="D623" s="135">
        <f ca="1">$B$494*O498+$B$495*77/365*1/24</f>
        <v>0.51515264229452062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0.14193175082057174</v>
      </c>
      <c r="D624" s="135">
        <f ca="1">$B$494*G498+$B$495*77/365*11/24</f>
        <v>5.2411955152397258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5.3463356423239003E-2</v>
      </c>
      <c r="D625" s="135">
        <f ca="1">$B$494*H498+$B$495*77/365*12/24</f>
        <v>1.9742721575342466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1.3950350878555381E-2</v>
      </c>
      <c r="D626" s="135">
        <f ca="1">$B$494*I498+$B$495*77/365*1/24</f>
        <v>0.51515264229452062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0.16964041743029021</v>
      </c>
      <c r="D627" s="135">
        <f ca="1">$B$494*J498+$B$495*91/365*11/24</f>
        <v>6.2644094073287668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6.3416736557636758E-2</v>
      </c>
      <c r="D628" s="135">
        <f ca="1">$B$494*K498+$B$495*91/365*12/24</f>
        <v>2.3418263589041097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1.6678813458412284E-2</v>
      </c>
      <c r="D629" s="135">
        <f ca="1">$B$494*L498+$B$495*91/365*1/24</f>
        <v>0.61590815157534251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0.22554181033143847</v>
      </c>
      <c r="D630" s="135">
        <f ca="1">$B$494*D498+$B$495*120/365*11/24</f>
        <v>8.3287123421917801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8.3851561933753718E-2</v>
      </c>
      <c r="D631" s="135">
        <f ca="1">$B$494*E498+$B$495*120/365*12/24</f>
        <v>3.0964349260273973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2.2179744043736217E-2</v>
      </c>
      <c r="D632" s="135">
        <f ca="1">$B$494*F498+$B$495*120/365*1/24</f>
        <v>0.8190441838356165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0.1083283391174306</v>
      </c>
      <c r="D633" s="135">
        <f ca="1">B409*M413+B415*M419+B421*M425+B427*M431+B433*M437+B439*M443+B445*M449</f>
        <v>3.9957674848105231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8.6503617131009403E-2</v>
      </c>
      <c r="D634" s="135">
        <f ca="1">B409*N413+B415*N419+B421*N425+B427*N431+B433*N437+B439*N443+B445*N449</f>
        <v>3.1907471624382109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1.1161575507263639E-2</v>
      </c>
      <c r="D635" s="135">
        <f ca="1">B409*O413+B415*O419+B421*O425+B427*O431+B433*O437+B439*O443+B445*O449</f>
        <v>0.41170261498087846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0.11042426766683218</v>
      </c>
      <c r="D636" s="135">
        <f ca="1">B409*G413+B415*G419+B421*G425+B427*G431+B433*G437+B439*G443+B445*G449</f>
        <v>4.0730772932726129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8.0075175046125824E-2</v>
      </c>
      <c r="D637" s="135">
        <f ca="1">B409*H413+B415*H419+B421*H425+B427*H431+B433*H437+B439*H443+B445*H449</f>
        <v>2.9536295248002835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1.1373091232432603E-2</v>
      </c>
      <c r="D638" s="135">
        <f ca="1">B409*I413+B415*I419+B421*I425+B427*I431+B433*I437+B439*I443+B445*I449</f>
        <v>0.41950452225686913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0.11954308001782851</v>
      </c>
      <c r="D639" s="135">
        <f ca="1">B409*J413+B415*J419+B421*J425+B427*J431+B433*J437+B439*J443+B445*J449</f>
        <v>4.4094311429582573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8.527693837915433E-2</v>
      </c>
      <c r="D640" s="135">
        <f ca="1">B409*K413+B415*K419+B421*K425+B427*K431+B433*K437+B439*K443+B445*K449</f>
        <v>3.1455002481874801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1.2339209910056086E-2</v>
      </c>
      <c r="D641" s="135">
        <f ca="1">B409*L413+B415*L419+B421*L425+B427*L431+B433*L437+B439*L443+B445*L449</f>
        <v>0.45514049369303511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0.19752931319790865</v>
      </c>
      <c r="D642" s="135">
        <f ca="1">B409*D413+B415*D419+B421*D425+B427*D431+B433*D437+B439*D443+B445*D449</f>
        <v>7.2860085680586044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0.15714426944371043</v>
      </c>
      <c r="D643" s="135">
        <f ca="1">B409*E413+B415*E419+B421*E425+B427*E431+B433*E437+B439*E443+B445*E449</f>
        <v>5.7963776365740252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2.0301123350247662E-2</v>
      </c>
      <c r="D644" s="135">
        <f ca="1">B409*F413+B415*F419+B421*F425+B427*F431+B433*F437+B439*F443+B445*F449</f>
        <v>0.74882130796921698</v>
      </c>
      <c r="P644" s="5"/>
      <c r="Q644" s="6"/>
      <c r="U644" s="5"/>
    </row>
  </sheetData>
  <autoFilter ref="A1:C607" xr:uid="{00000000-0009-0000-0000-00000F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FR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433.69900000000001</v>
      </c>
      <c r="E5" s="17">
        <f ca="1">INDIRECT(ADDRESS(MATCH($H$1,HDD!$A$1:$A$34,0),E$4+1,,,"HDD"))</f>
        <v>370.75</v>
      </c>
      <c r="F5" s="17">
        <f ca="1">INDIRECT(ADDRESS(MATCH($H$1,HDD!$A$1:$A$34,0),F$4+1,,,"HDD"))</f>
        <v>316.05500000000001</v>
      </c>
      <c r="G5" s="17">
        <f ca="1">INDIRECT(ADDRESS(MATCH($H$1,HDD!$A$1:$A$34,0),G$4+1,,,"HDD"))</f>
        <v>242.44300000000001</v>
      </c>
      <c r="H5" s="17">
        <f ca="1">INDIRECT(ADDRESS(MATCH($H$1,HDD!$A$1:$A$34,0),H$4+1,,,"HDD"))</f>
        <v>120.157</v>
      </c>
      <c r="I5" s="17">
        <f ca="1">INDIRECT(ADDRESS(MATCH($H$1,HDD!$A$1:$A$34,0),I$4+1,,,"HDD"))</f>
        <v>42.048999999999999</v>
      </c>
      <c r="J5" s="17">
        <f ca="1">INDIRECT(ADDRESS(MATCH($H$1,HDD!$A$1:$A$34,0),J$4+1,,,"HDD"))</f>
        <v>8.4689999999999994</v>
      </c>
      <c r="K5" s="17">
        <f ca="1">INDIRECT(ADDRESS(MATCH($H$1,HDD!$A$1:$A$34,0),K$4+1,,,"HDD"))</f>
        <v>7.4980000000000002</v>
      </c>
      <c r="L5" s="17">
        <f ca="1">INDIRECT(ADDRESS(MATCH($H$1,HDD!$A$1:$A$34,0),L$4+1,,,"HDD"))</f>
        <v>50.906999999999996</v>
      </c>
      <c r="M5" s="17">
        <f ca="1">INDIRECT(ADDRESS(MATCH($H$1,HDD!$A$1:$A$34,0),M$4+1,,,"HDD"))</f>
        <v>166.74</v>
      </c>
      <c r="N5" s="17">
        <f ca="1">INDIRECT(ADDRESS(MATCH($H$1,HDD!$A$1:$A$34,0),N$4+1,,,"HDD"))</f>
        <v>317.43099999999998</v>
      </c>
      <c r="O5" s="17">
        <f ca="1">INDIRECT(ADDRESS(MATCH($H$1,HDD!$A$1:$A$34,0),O$4+1,,,"HDD"))</f>
        <v>406.93700000000001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0.17465784180078814</v>
      </c>
      <c r="E6" s="23">
        <f t="shared" ca="1" si="0"/>
        <v>0.1493072265503084</v>
      </c>
      <c r="F6" s="22">
        <f t="shared" ca="1" si="0"/>
        <v>0.12728063516482191</v>
      </c>
      <c r="G6" s="22">
        <f t="shared" ca="1" si="0"/>
        <v>9.7635851453908074E-2</v>
      </c>
      <c r="H6" s="22">
        <f t="shared" ca="1" si="0"/>
        <v>4.8389233771019301E-2</v>
      </c>
      <c r="I6" s="22">
        <f t="shared" ca="1" si="0"/>
        <v>1.6933835655330864E-2</v>
      </c>
      <c r="J6" s="22">
        <f t="shared" ca="1" si="0"/>
        <v>3.4106079613069771E-3</v>
      </c>
      <c r="K6" s="22">
        <f t="shared" ca="1" si="0"/>
        <v>3.019570019350539E-3</v>
      </c>
      <c r="L6" s="22">
        <f t="shared" ca="1" si="0"/>
        <v>2.0501100423456639E-2</v>
      </c>
      <c r="M6" s="22">
        <f t="shared" ca="1" si="0"/>
        <v>6.7148987066752319E-2</v>
      </c>
      <c r="N6" s="22">
        <f t="shared" ca="1" si="0"/>
        <v>0.12783477338122978</v>
      </c>
      <c r="O6" s="22">
        <f t="shared" ca="1" si="0"/>
        <v>0.16388033675172717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8.9772927002702687</v>
      </c>
      <c r="E8" s="114">
        <f ca="1">INDIRECT(ADDRESS(MATCH($H$1,DDuration!$A$1:$A$34,0),E$4+1,,,"DDuration"))</f>
        <v>10.211547246169406</v>
      </c>
      <c r="F8" s="114">
        <f ca="1">INDIRECT(ADDRESS(MATCH($H$1,DDuration!$A$1:$A$34,0),F$4+1,,,"DDuration"))</f>
        <v>11.674623194603592</v>
      </c>
      <c r="G8" s="114">
        <f ca="1">INDIRECT(ADDRESS(MATCH($H$1,DDuration!$A$1:$A$34,0),G$4+1,,,"DDuration"))</f>
        <v>13.283461256519438</v>
      </c>
      <c r="H8" s="114">
        <f ca="1">INDIRECT(ADDRESS(MATCH($H$1,DDuration!$A$1:$A$34,0),H$4+1,,,"DDuration"))</f>
        <v>14.67579059976751</v>
      </c>
      <c r="I8" s="114">
        <f ca="1">INDIRECT(ADDRESS(MATCH($H$1,DDuration!$A$1:$A$34,0),I$4+1,,,"DDuration"))</f>
        <v>15.394346162447894</v>
      </c>
      <c r="J8" s="114">
        <f ca="1">INDIRECT(ADDRESS(MATCH($H$1,DDuration!$A$1:$A$34,0),J$4+1,,,"DDuration"))</f>
        <v>15.067386769678333</v>
      </c>
      <c r="K8" s="114">
        <f ca="1">INDIRECT(ADDRESS(MATCH($H$1,DDuration!$A$1:$A$34,0),K$4+1,,,"DDuration"))</f>
        <v>13.861508684607468</v>
      </c>
      <c r="L8" s="114">
        <f ca="1">INDIRECT(ADDRESS(MATCH($H$1,DDuration!$A$1:$A$34,0),L$4+1,,,"DDuration"))</f>
        <v>12.298304234835136</v>
      </c>
      <c r="M8" s="114">
        <f ca="1">INDIRECT(ADDRESS(MATCH($H$1,DDuration!$A$1:$A$34,0),M$4+1,,,"DDuration"))</f>
        <v>10.690663099880069</v>
      </c>
      <c r="N8" s="114">
        <f ca="1">INDIRECT(ADDRESS(MATCH($H$1,DDuration!$A$1:$A$34,0),N$4+1,,,"DDuration"))</f>
        <v>9.3050139512691299</v>
      </c>
      <c r="O8" s="114">
        <f ca="1">INDIRECT(ADDRESS(MATCH($H$1,DDuration!$A$1:$A$34,0),O$4+1,,,"DDuration"))</f>
        <v>8.6120357842785662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0.12226048926055169</v>
      </c>
      <c r="E12" s="33">
        <f t="shared" ca="1" si="1"/>
        <v>0.10451505858521587</v>
      </c>
      <c r="F12" s="32">
        <f t="shared" ca="1" si="1"/>
        <v>8.9096444615375331E-2</v>
      </c>
      <c r="G12" s="32">
        <f t="shared" ca="1" si="1"/>
        <v>6.834509601773564E-2</v>
      </c>
      <c r="H12" s="32">
        <f t="shared" ca="1" si="1"/>
        <v>3.387246363971351E-2</v>
      </c>
      <c r="I12" s="32">
        <f t="shared" ca="1" si="1"/>
        <v>1.1853684958731604E-2</v>
      </c>
      <c r="J12" s="32">
        <f t="shared" ca="1" si="1"/>
        <v>2.3874255729148838E-3</v>
      </c>
      <c r="K12" s="32">
        <f t="shared" ca="1" si="1"/>
        <v>2.1136990135453772E-3</v>
      </c>
      <c r="L12" s="32">
        <f t="shared" ca="1" si="1"/>
        <v>1.4350770296419646E-2</v>
      </c>
      <c r="M12" s="32">
        <f t="shared" ca="1" si="1"/>
        <v>4.7004290946726618E-2</v>
      </c>
      <c r="N12" s="32">
        <f t="shared" ca="1" si="1"/>
        <v>8.9484341366860842E-2</v>
      </c>
      <c r="O12" s="32">
        <f t="shared" ca="1" si="1"/>
        <v>0.11471623572620901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5.2397352540236447E-2</v>
      </c>
      <c r="E13" s="32">
        <f t="shared" ca="1" si="2"/>
        <v>4.4792167965092528E-2</v>
      </c>
      <c r="F13" s="32">
        <f t="shared" ca="1" si="2"/>
        <v>3.8184190549446578E-2</v>
      </c>
      <c r="G13" s="32">
        <f t="shared" ca="1" si="2"/>
        <v>2.9290755436172426E-2</v>
      </c>
      <c r="H13" s="32">
        <f t="shared" ca="1" si="2"/>
        <v>1.4516770131305793E-2</v>
      </c>
      <c r="I13" s="32">
        <f t="shared" ca="1" si="2"/>
        <v>5.0801506965992595E-3</v>
      </c>
      <c r="J13" s="32">
        <f t="shared" ca="1" si="2"/>
        <v>1.0231823883920933E-3</v>
      </c>
      <c r="K13" s="32">
        <f t="shared" ca="1" si="2"/>
        <v>9.0587100580516184E-4</v>
      </c>
      <c r="L13" s="32">
        <f t="shared" ca="1" si="2"/>
        <v>6.1503301270369928E-3</v>
      </c>
      <c r="M13" s="32">
        <f t="shared" ca="1" si="2"/>
        <v>2.0144696120025698E-2</v>
      </c>
      <c r="N13" s="32">
        <f t="shared" ca="1" si="2"/>
        <v>3.835043201436894E-2</v>
      </c>
      <c r="O13" s="32">
        <f t="shared" ca="1" si="2"/>
        <v>4.9164101025518159E-2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0.11105327774500112</v>
      </c>
      <c r="E18" s="33">
        <f t="shared" ca="1" si="3"/>
        <v>9.4934511548237746E-2</v>
      </c>
      <c r="F18" s="33">
        <f t="shared" ca="1" si="3"/>
        <v>8.0929270525632591E-2</v>
      </c>
      <c r="G18" s="33">
        <f t="shared" ca="1" si="3"/>
        <v>6.2080128882776538E-2</v>
      </c>
      <c r="H18" s="33">
        <f t="shared" ca="1" si="3"/>
        <v>3.0767487806073104E-2</v>
      </c>
      <c r="I18" s="33">
        <f t="shared" ca="1" si="3"/>
        <v>1.0767097170847874E-2</v>
      </c>
      <c r="J18" s="33">
        <f t="shared" ca="1" si="3"/>
        <v>2.1685782287310194E-3</v>
      </c>
      <c r="K18" s="33">
        <f t="shared" ca="1" si="3"/>
        <v>1.9199432706370509E-3</v>
      </c>
      <c r="L18" s="33">
        <f t="shared" ca="1" si="3"/>
        <v>1.3035283019247845E-2</v>
      </c>
      <c r="M18" s="33">
        <f t="shared" ca="1" si="3"/>
        <v>4.2695564276610011E-2</v>
      </c>
      <c r="N18" s="33">
        <f t="shared" ca="1" si="3"/>
        <v>8.1281610074898591E-2</v>
      </c>
      <c r="O18" s="33">
        <f t="shared" ca="1" si="3"/>
        <v>0.10420058078463985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5.2397352540236447E-2</v>
      </c>
      <c r="E19" s="33">
        <f t="shared" ca="1" si="4"/>
        <v>4.4792167965092528E-2</v>
      </c>
      <c r="F19" s="33">
        <f t="shared" ca="1" si="4"/>
        <v>3.8184190549446578E-2</v>
      </c>
      <c r="G19" s="33">
        <f t="shared" ca="1" si="4"/>
        <v>2.9290755436172426E-2</v>
      </c>
      <c r="H19" s="33">
        <f t="shared" ca="1" si="4"/>
        <v>1.4516770131305793E-2</v>
      </c>
      <c r="I19" s="33">
        <f t="shared" ca="1" si="4"/>
        <v>5.0801506965992595E-3</v>
      </c>
      <c r="J19" s="33">
        <f t="shared" ca="1" si="4"/>
        <v>1.0231823883920933E-3</v>
      </c>
      <c r="K19" s="33">
        <f t="shared" ca="1" si="4"/>
        <v>9.0587100580516184E-4</v>
      </c>
      <c r="L19" s="33">
        <f t="shared" ca="1" si="4"/>
        <v>6.1503301270369928E-3</v>
      </c>
      <c r="M19" s="33">
        <f t="shared" ca="1" si="4"/>
        <v>2.0144696120025698E-2</v>
      </c>
      <c r="N19" s="33">
        <f t="shared" ca="1" si="4"/>
        <v>3.835043201436894E-2</v>
      </c>
      <c r="O19" s="33">
        <f t="shared" ca="1" si="4"/>
        <v>4.9164101025518159E-2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1.1207211515550573E-2</v>
      </c>
      <c r="E20" s="33">
        <f t="shared" ca="1" si="5"/>
        <v>9.580547036978122E-3</v>
      </c>
      <c r="F20" s="33">
        <f t="shared" ca="1" si="5"/>
        <v>8.1671740897427403E-3</v>
      </c>
      <c r="G20" s="33">
        <f t="shared" ca="1" si="5"/>
        <v>6.2649671349591009E-3</v>
      </c>
      <c r="H20" s="33">
        <f t="shared" ca="1" si="5"/>
        <v>3.1049758336404052E-3</v>
      </c>
      <c r="I20" s="33">
        <f t="shared" ca="1" si="5"/>
        <v>1.0865877878837307E-3</v>
      </c>
      <c r="J20" s="33">
        <f t="shared" ca="1" si="5"/>
        <v>2.1884734418386437E-4</v>
      </c>
      <c r="K20" s="33">
        <f t="shared" ca="1" si="5"/>
        <v>1.9375574290832626E-4</v>
      </c>
      <c r="L20" s="33">
        <f t="shared" ca="1" si="5"/>
        <v>1.3154872771718011E-3</v>
      </c>
      <c r="M20" s="33">
        <f t="shared" ca="1" si="5"/>
        <v>4.3087266701166077E-3</v>
      </c>
      <c r="N20" s="33">
        <f t="shared" ca="1" si="5"/>
        <v>8.2027312919622439E-3</v>
      </c>
      <c r="O20" s="33">
        <f t="shared" ca="1" si="5"/>
        <v>1.0515654941569159E-2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0.17465784180078814</v>
      </c>
      <c r="E21" s="33">
        <f t="shared" ca="1" si="6"/>
        <v>0.1493072265503084</v>
      </c>
      <c r="F21" s="33">
        <f t="shared" ca="1" si="6"/>
        <v>0.12728063516482191</v>
      </c>
      <c r="G21" s="33">
        <f t="shared" ca="1" si="6"/>
        <v>9.763585145390806E-2</v>
      </c>
      <c r="H21" s="33">
        <f t="shared" ca="1" si="6"/>
        <v>4.8389233771019301E-2</v>
      </c>
      <c r="I21" s="33">
        <f t="shared" ca="1" si="6"/>
        <v>1.6933835655330864E-2</v>
      </c>
      <c r="J21" s="33">
        <f t="shared" ca="1" si="6"/>
        <v>3.4106079613069771E-3</v>
      </c>
      <c r="K21" s="33">
        <f t="shared" ca="1" si="6"/>
        <v>3.019570019350539E-3</v>
      </c>
      <c r="L21" s="33">
        <f t="shared" ca="1" si="6"/>
        <v>2.0501100423456636E-2</v>
      </c>
      <c r="M21" s="33">
        <f t="shared" ca="1" si="6"/>
        <v>6.7148987066752319E-2</v>
      </c>
      <c r="N21" s="33">
        <f t="shared" ca="1" si="6"/>
        <v>0.12783477338122978</v>
      </c>
      <c r="O21" s="33">
        <f t="shared" ca="1" si="6"/>
        <v>0.16388033675172717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0.39129381037814431</v>
      </c>
      <c r="E24" s="32">
        <f ca="1">N19/2+O19+D19+E19+F19/2</f>
        <v>0.18462093281275488</v>
      </c>
      <c r="F24" s="32">
        <f ca="1">N20/2+O20+D20+E20+F20/2</f>
        <v>3.9488366184950344E-2</v>
      </c>
      <c r="G24" s="32">
        <f ca="1">F18/2+G18+H18</f>
        <v>0.13331225195166593</v>
      </c>
      <c r="H24" s="32">
        <f ca="1">F19/2+G19+H19</f>
        <v>6.2899620842201506E-2</v>
      </c>
      <c r="I24" s="32">
        <f ca="1">F20/2+G20+H20</f>
        <v>1.3453530013470875E-2</v>
      </c>
      <c r="J24" s="32">
        <f ca="1">I18+J18+K18</f>
        <v>1.4855618670215944E-2</v>
      </c>
      <c r="K24" s="32">
        <f ca="1">I19+J19+K19</f>
        <v>7.0092040907965151E-3</v>
      </c>
      <c r="L24" s="32">
        <f ca="1">I20+J20+K20</f>
        <v>1.4991908749759214E-3</v>
      </c>
      <c r="M24" s="32">
        <f ca="1">L18+M18+N18/2</f>
        <v>9.6371652333307148E-2</v>
      </c>
      <c r="N24" s="32">
        <f ca="1">L19+M19+N19/2</f>
        <v>4.5470242254247159E-2</v>
      </c>
      <c r="O24" s="32">
        <f ca="1">L20+M20+N20/2</f>
        <v>9.7255795932695305E-3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6.333333333333333</v>
      </c>
      <c r="I30" s="17">
        <f ca="1">INDIRECT(ADDRESS(MATCH($H$1,CDD!$A$1:$A$34,0),I$4+1,,,"cDD"))</f>
        <v>27</v>
      </c>
      <c r="J30" s="17">
        <f ca="1">INDIRECT(ADDRESS(MATCH($H$1,CDD!$A$1:$A$34,0),J$4+1,,,"cDD"))</f>
        <v>51.333333333333336</v>
      </c>
      <c r="K30" s="17">
        <f ca="1">INDIRECT(ADDRESS(MATCH($H$1,CDD!$A$1:$A$34,0),K$4+1,,,"cDD"))</f>
        <v>16.666666666666668</v>
      </c>
      <c r="L30" s="17">
        <f ca="1">INDIRECT(ADDRESS(MATCH($H$1,CDD!$A$1:$A$34,0),L$4+1,,,"cDD"))</f>
        <v>11.333333333333334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5.6213017751479286E-2</v>
      </c>
      <c r="I31" s="22">
        <f t="shared" ca="1" si="7"/>
        <v>0.23964497041420119</v>
      </c>
      <c r="J31" s="22">
        <f t="shared" ca="1" si="7"/>
        <v>0.45562130177514792</v>
      </c>
      <c r="K31" s="22">
        <f t="shared" ca="1" si="7"/>
        <v>0.14792899408284024</v>
      </c>
      <c r="L31" s="22">
        <f t="shared" ca="1" si="7"/>
        <v>0.10059171597633136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8.9772927002702687</v>
      </c>
      <c r="E33" s="29">
        <f t="shared" ca="1" si="8"/>
        <v>10.211547246169406</v>
      </c>
      <c r="F33" s="29">
        <f t="shared" ca="1" si="8"/>
        <v>11.674623194603592</v>
      </c>
      <c r="G33" s="29">
        <f t="shared" ca="1" si="8"/>
        <v>13.283461256519438</v>
      </c>
      <c r="H33" s="29">
        <f t="shared" ca="1" si="8"/>
        <v>14.67579059976751</v>
      </c>
      <c r="I33" s="29">
        <f t="shared" ca="1" si="8"/>
        <v>15.394346162447894</v>
      </c>
      <c r="J33" s="29">
        <f t="shared" ca="1" si="8"/>
        <v>15.067386769678333</v>
      </c>
      <c r="K33" s="29">
        <f t="shared" ca="1" si="8"/>
        <v>13.861508684607468</v>
      </c>
      <c r="L33" s="29">
        <f t="shared" ca="1" si="8"/>
        <v>12.298304234835136</v>
      </c>
      <c r="M33" s="29">
        <f t="shared" ca="1" si="8"/>
        <v>10.690663099880069</v>
      </c>
      <c r="N33" s="29">
        <f t="shared" ca="1" si="8"/>
        <v>9.3050139512691299</v>
      </c>
      <c r="O33" s="29">
        <f t="shared" ca="1" si="8"/>
        <v>8.6120357842785662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5.0591715976331358E-2</v>
      </c>
      <c r="I37" s="32">
        <f t="shared" ca="1" si="9"/>
        <v>0.21568047337278107</v>
      </c>
      <c r="J37" s="32">
        <f t="shared" ca="1" si="9"/>
        <v>0.41005917159763317</v>
      </c>
      <c r="K37" s="32">
        <f t="shared" ca="1" si="9"/>
        <v>0.13313609467455623</v>
      </c>
      <c r="L37" s="32">
        <f t="shared" ca="1" si="9"/>
        <v>9.0532544378698232E-2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5.6213017751479272E-3</v>
      </c>
      <c r="I38" s="32">
        <f t="shared" ca="1" si="10"/>
        <v>2.3964497041420112E-2</v>
      </c>
      <c r="J38" s="32">
        <f t="shared" ca="1" si="10"/>
        <v>4.556213017751478E-2</v>
      </c>
      <c r="K38" s="32">
        <f t="shared" ca="1" si="10"/>
        <v>1.4792899408284021E-2</v>
      </c>
      <c r="L38" s="32">
        <f t="shared" ca="1" si="10"/>
        <v>1.0059171597633134E-2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4.5954142011834315E-2</v>
      </c>
      <c r="I43" s="33">
        <f t="shared" ca="1" si="11"/>
        <v>0.19590976331360946</v>
      </c>
      <c r="J43" s="33">
        <f t="shared" ca="1" si="11"/>
        <v>0.37247041420118343</v>
      </c>
      <c r="K43" s="33">
        <f t="shared" ca="1" si="11"/>
        <v>0.1209319526627219</v>
      </c>
      <c r="L43" s="33">
        <f t="shared" ca="1" si="11"/>
        <v>8.2233727810650886E-2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5.6213017751479272E-3</v>
      </c>
      <c r="I44" s="33">
        <f t="shared" ca="1" si="12"/>
        <v>2.3964497041420112E-2</v>
      </c>
      <c r="J44" s="33">
        <f t="shared" ca="1" si="12"/>
        <v>4.556213017751478E-2</v>
      </c>
      <c r="K44" s="33">
        <f t="shared" ca="1" si="12"/>
        <v>1.4792899408284021E-2</v>
      </c>
      <c r="L44" s="33">
        <f t="shared" ca="1" si="12"/>
        <v>1.0059171597633134E-2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4.6375739644970411E-3</v>
      </c>
      <c r="I45" s="33">
        <f t="shared" ca="1" si="13"/>
        <v>1.9770710059171599E-2</v>
      </c>
      <c r="J45" s="33">
        <f t="shared" ca="1" si="13"/>
        <v>3.7588757396449707E-2</v>
      </c>
      <c r="K45" s="33">
        <f t="shared" ca="1" si="13"/>
        <v>1.2204142011834321E-2</v>
      </c>
      <c r="L45" s="33">
        <f t="shared" ca="1" si="13"/>
        <v>8.2988165680473389E-3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5.6213017751479286E-2</v>
      </c>
      <c r="I46" s="32">
        <f t="shared" ca="1" si="14"/>
        <v>0.23964497041420119</v>
      </c>
      <c r="J46" s="32">
        <f t="shared" ca="1" si="14"/>
        <v>0.45562130177514792</v>
      </c>
      <c r="K46" s="32">
        <f t="shared" ca="1" si="14"/>
        <v>0.14792899408284024</v>
      </c>
      <c r="L46" s="32">
        <f t="shared" ca="1" si="14"/>
        <v>0.10059171597633135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4.5954142011834315E-2</v>
      </c>
      <c r="H49" s="32">
        <f ca="1">F44/2+G44+H44</f>
        <v>5.6213017751479272E-3</v>
      </c>
      <c r="I49" s="32">
        <f ca="1">F45/2+G45+H45</f>
        <v>4.6375739644970411E-3</v>
      </c>
      <c r="J49" s="32">
        <f ca="1">I43+J43+K43</f>
        <v>0.6893121301775148</v>
      </c>
      <c r="K49" s="32">
        <f ca="1">I44+J44+K44</f>
        <v>8.4319526627218908E-2</v>
      </c>
      <c r="L49" s="32">
        <f ca="1">I45+J45+K45</f>
        <v>6.9563609467455628E-2</v>
      </c>
      <c r="M49" s="32">
        <f ca="1">L43+M43+N43/2</f>
        <v>8.2233727810650886E-2</v>
      </c>
      <c r="N49" s="32">
        <f ca="1">L44+M44+N44/2</f>
        <v>1.0059171597633134E-2</v>
      </c>
      <c r="O49" s="32">
        <f ca="1">L45+M45+N45/2</f>
        <v>8.2988165680473389E-3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433.69900000000001</v>
      </c>
      <c r="E56" s="17">
        <f t="shared" ca="1" si="15"/>
        <v>370.75</v>
      </c>
      <c r="F56" s="17">
        <f t="shared" ca="1" si="15"/>
        <v>316.05500000000001</v>
      </c>
      <c r="G56" s="17">
        <f t="shared" ca="1" si="15"/>
        <v>242.44300000000001</v>
      </c>
      <c r="H56" s="17">
        <f t="shared" ca="1" si="15"/>
        <v>120.157</v>
      </c>
      <c r="I56" s="17">
        <f t="shared" ca="1" si="15"/>
        <v>42.048999999999999</v>
      </c>
      <c r="J56" s="17">
        <f t="shared" ca="1" si="15"/>
        <v>8.4689999999999994</v>
      </c>
      <c r="K56" s="17">
        <f t="shared" ca="1" si="15"/>
        <v>7.4980000000000002</v>
      </c>
      <c r="L56" s="17">
        <f t="shared" ca="1" si="15"/>
        <v>50.906999999999996</v>
      </c>
      <c r="M56" s="17">
        <f t="shared" ca="1" si="15"/>
        <v>166.74</v>
      </c>
      <c r="N56" s="17">
        <f t="shared" ca="1" si="15"/>
        <v>317.43099999999998</v>
      </c>
      <c r="O56" s="17">
        <f t="shared" ca="1" si="15"/>
        <v>406.93700000000001</v>
      </c>
    </row>
    <row r="57" spans="1:15" x14ac:dyDescent="0.4">
      <c r="D57" s="50">
        <f t="shared" ref="D57:O57" ca="1" si="16">(D55/SUM($D55:$O55)*(1-$B$56)+$B$56*D56/SUM($D56:$O56))</f>
        <v>9.7032009603451555E-2</v>
      </c>
      <c r="E57" s="50">
        <f t="shared" ca="1" si="16"/>
        <v>9.3229417315879581E-2</v>
      </c>
      <c r="F57" s="50">
        <f t="shared" ca="1" si="16"/>
        <v>8.9925428608056621E-2</v>
      </c>
      <c r="G57" s="50">
        <f t="shared" ca="1" si="16"/>
        <v>8.5478711051419548E-2</v>
      </c>
      <c r="H57" s="50">
        <f t="shared" ca="1" si="16"/>
        <v>7.8091718398986223E-2</v>
      </c>
      <c r="I57" s="50">
        <f t="shared" ca="1" si="16"/>
        <v>7.3373408681632959E-2</v>
      </c>
      <c r="J57" s="50">
        <f t="shared" ca="1" si="16"/>
        <v>7.1344924527529371E-2</v>
      </c>
      <c r="K57" s="50">
        <f t="shared" ca="1" si="16"/>
        <v>7.1286268836235914E-2</v>
      </c>
      <c r="L57" s="50">
        <f t="shared" ca="1" si="16"/>
        <v>7.3908498396851832E-2</v>
      </c>
      <c r="M57" s="50">
        <f t="shared" ca="1" si="16"/>
        <v>8.0905681393346182E-2</v>
      </c>
      <c r="N57" s="50">
        <f t="shared" ca="1" si="16"/>
        <v>9.0008549340517802E-2</v>
      </c>
      <c r="O57" s="50">
        <f t="shared" ca="1" si="16"/>
        <v>9.5415383846092411E-2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8.9772927002702687</v>
      </c>
      <c r="E59" s="29">
        <f t="shared" ca="1" si="17"/>
        <v>10.211547246169406</v>
      </c>
      <c r="F59" s="29">
        <f t="shared" ca="1" si="17"/>
        <v>11.674623194603592</v>
      </c>
      <c r="G59" s="29">
        <f t="shared" ca="1" si="17"/>
        <v>13.283461256519438</v>
      </c>
      <c r="H59" s="29">
        <f t="shared" ca="1" si="17"/>
        <v>14.67579059976751</v>
      </c>
      <c r="I59" s="29">
        <f t="shared" ca="1" si="17"/>
        <v>15.394346162447894</v>
      </c>
      <c r="J59" s="29">
        <f t="shared" ca="1" si="17"/>
        <v>15.067386769678333</v>
      </c>
      <c r="K59" s="29">
        <f t="shared" ca="1" si="17"/>
        <v>13.861508684607468</v>
      </c>
      <c r="L59" s="29">
        <f t="shared" ca="1" si="17"/>
        <v>12.298304234835136</v>
      </c>
      <c r="M59" s="29">
        <f t="shared" ca="1" si="17"/>
        <v>10.690663099880069</v>
      </c>
      <c r="N59" s="29">
        <f t="shared" ca="1" si="17"/>
        <v>9.3050139512691299</v>
      </c>
      <c r="O59" s="29">
        <f t="shared" ca="1" si="17"/>
        <v>8.6120357842785662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6.792240672241609E-2</v>
      </c>
      <c r="E63" s="33">
        <f t="shared" ca="1" si="18"/>
        <v>6.5260592121115707E-2</v>
      </c>
      <c r="F63" s="32">
        <f t="shared" ca="1" si="18"/>
        <v>6.2947800025639628E-2</v>
      </c>
      <c r="G63" s="32">
        <f t="shared" ca="1" si="18"/>
        <v>5.9835097735993679E-2</v>
      </c>
      <c r="H63" s="32">
        <f t="shared" ca="1" si="18"/>
        <v>5.4664202879290351E-2</v>
      </c>
      <c r="I63" s="32">
        <f t="shared" ca="1" si="18"/>
        <v>5.1361386077143072E-2</v>
      </c>
      <c r="J63" s="32">
        <f t="shared" ca="1" si="18"/>
        <v>4.9941447169270556E-2</v>
      </c>
      <c r="K63" s="32">
        <f t="shared" ca="1" si="18"/>
        <v>4.9900388185365137E-2</v>
      </c>
      <c r="L63" s="32">
        <f t="shared" ca="1" si="18"/>
        <v>5.1735948877796277E-2</v>
      </c>
      <c r="M63" s="32">
        <f t="shared" ca="1" si="18"/>
        <v>5.6633976975342323E-2</v>
      </c>
      <c r="N63" s="32">
        <f t="shared" ca="1" si="18"/>
        <v>6.3005984538362453E-2</v>
      </c>
      <c r="O63" s="32">
        <f t="shared" ca="1" si="18"/>
        <v>6.6790768692264676E-2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2.9109602881035472E-2</v>
      </c>
      <c r="E64" s="32">
        <f t="shared" ca="1" si="19"/>
        <v>2.7968825194763878E-2</v>
      </c>
      <c r="F64" s="32">
        <f t="shared" ca="1" si="19"/>
        <v>2.697762858241699E-2</v>
      </c>
      <c r="G64" s="32">
        <f t="shared" ca="1" si="19"/>
        <v>2.5643613315425869E-2</v>
      </c>
      <c r="H64" s="32">
        <f t="shared" ca="1" si="19"/>
        <v>2.3427515519695869E-2</v>
      </c>
      <c r="I64" s="32">
        <f t="shared" ca="1" si="19"/>
        <v>2.2012022604489891E-2</v>
      </c>
      <c r="J64" s="32">
        <f t="shared" ca="1" si="19"/>
        <v>2.1403477358258816E-2</v>
      </c>
      <c r="K64" s="32">
        <f t="shared" ca="1" si="19"/>
        <v>2.1385880650870777E-2</v>
      </c>
      <c r="L64" s="32">
        <f t="shared" ca="1" si="19"/>
        <v>2.2172549519055552E-2</v>
      </c>
      <c r="M64" s="32">
        <f t="shared" ca="1" si="19"/>
        <v>2.4271704418003859E-2</v>
      </c>
      <c r="N64" s="32">
        <f t="shared" ca="1" si="19"/>
        <v>2.7002564802155345E-2</v>
      </c>
      <c r="O64" s="32">
        <f t="shared" ca="1" si="19"/>
        <v>2.8624615153827727E-2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6.1696186106194616E-2</v>
      </c>
      <c r="E69" s="33">
        <f t="shared" ca="1" si="20"/>
        <v>5.9278371176680097E-2</v>
      </c>
      <c r="F69" s="33">
        <f t="shared" ca="1" si="20"/>
        <v>5.7177585023289325E-2</v>
      </c>
      <c r="G69" s="33">
        <f t="shared" ca="1" si="20"/>
        <v>5.4350213776860924E-2</v>
      </c>
      <c r="H69" s="33">
        <f t="shared" ca="1" si="20"/>
        <v>4.9653317615355401E-2</v>
      </c>
      <c r="I69" s="33">
        <f t="shared" ca="1" si="20"/>
        <v>4.665325902007162E-2</v>
      </c>
      <c r="J69" s="33">
        <f t="shared" ca="1" si="20"/>
        <v>4.5363481178754085E-2</v>
      </c>
      <c r="K69" s="33">
        <f t="shared" ca="1" si="20"/>
        <v>4.5326185935040002E-2</v>
      </c>
      <c r="L69" s="33">
        <f t="shared" ca="1" si="20"/>
        <v>4.699348689733162E-2</v>
      </c>
      <c r="M69" s="33">
        <f t="shared" ca="1" si="20"/>
        <v>5.144252908593594E-2</v>
      </c>
      <c r="N69" s="33">
        <f t="shared" ca="1" si="20"/>
        <v>5.7230435955679226E-2</v>
      </c>
      <c r="O69" s="33">
        <f t="shared" ca="1" si="20"/>
        <v>6.0668281562140415E-2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2.9109602881035472E-2</v>
      </c>
      <c r="E70" s="33">
        <f t="shared" ca="1" si="21"/>
        <v>2.7968825194763878E-2</v>
      </c>
      <c r="F70" s="33">
        <f t="shared" ca="1" si="21"/>
        <v>2.697762858241699E-2</v>
      </c>
      <c r="G70" s="33">
        <f t="shared" ca="1" si="21"/>
        <v>2.5643613315425869E-2</v>
      </c>
      <c r="H70" s="33">
        <f t="shared" ca="1" si="21"/>
        <v>2.3427515519695869E-2</v>
      </c>
      <c r="I70" s="33">
        <f t="shared" ca="1" si="21"/>
        <v>2.2012022604489891E-2</v>
      </c>
      <c r="J70" s="33">
        <f t="shared" ca="1" si="21"/>
        <v>2.1403477358258816E-2</v>
      </c>
      <c r="K70" s="33">
        <f t="shared" ca="1" si="21"/>
        <v>2.1385880650870777E-2</v>
      </c>
      <c r="L70" s="33">
        <f t="shared" ca="1" si="21"/>
        <v>2.2172549519055552E-2</v>
      </c>
      <c r="M70" s="33">
        <f t="shared" ca="1" si="21"/>
        <v>2.4271704418003859E-2</v>
      </c>
      <c r="N70" s="33">
        <f t="shared" ca="1" si="21"/>
        <v>2.7002564802155345E-2</v>
      </c>
      <c r="O70" s="33">
        <f t="shared" ca="1" si="21"/>
        <v>2.8624615153827727E-2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6.2262206162214751E-3</v>
      </c>
      <c r="E71" s="33">
        <f t="shared" ca="1" si="22"/>
        <v>5.9822209444356069E-3</v>
      </c>
      <c r="F71" s="33">
        <f t="shared" ca="1" si="22"/>
        <v>5.7702150023503001E-3</v>
      </c>
      <c r="G71" s="33">
        <f t="shared" ca="1" si="22"/>
        <v>5.4848839591327544E-3</v>
      </c>
      <c r="H71" s="33">
        <f t="shared" ca="1" si="22"/>
        <v>5.0108852639349499E-3</v>
      </c>
      <c r="I71" s="33">
        <f t="shared" ca="1" si="22"/>
        <v>4.7081270570714486E-3</v>
      </c>
      <c r="J71" s="33">
        <f t="shared" ca="1" si="22"/>
        <v>4.5779659905164681E-3</v>
      </c>
      <c r="K71" s="33">
        <f t="shared" ca="1" si="22"/>
        <v>4.5742022503251377E-3</v>
      </c>
      <c r="L71" s="33">
        <f t="shared" ca="1" si="22"/>
        <v>4.742461980464659E-3</v>
      </c>
      <c r="M71" s="33">
        <f t="shared" ca="1" si="22"/>
        <v>5.1914478894063802E-3</v>
      </c>
      <c r="N71" s="33">
        <f t="shared" ca="1" si="22"/>
        <v>5.7755485826832256E-3</v>
      </c>
      <c r="O71" s="33">
        <f t="shared" ca="1" si="22"/>
        <v>6.1224871301242623E-3</v>
      </c>
    </row>
    <row r="72" spans="1:15" x14ac:dyDescent="0.4">
      <c r="D72" s="32">
        <f t="shared" ref="D72:O72" ca="1" si="23">SUM(D69:D71)</f>
        <v>9.7032009603451569E-2</v>
      </c>
      <c r="E72" s="32">
        <f t="shared" ca="1" si="23"/>
        <v>9.3229417315879581E-2</v>
      </c>
      <c r="F72" s="32">
        <f t="shared" ca="1" si="23"/>
        <v>8.9925428608056607E-2</v>
      </c>
      <c r="G72" s="32">
        <f t="shared" ca="1" si="23"/>
        <v>8.5478711051419548E-2</v>
      </c>
      <c r="H72" s="32">
        <f t="shared" ca="1" si="23"/>
        <v>7.8091718398986223E-2</v>
      </c>
      <c r="I72" s="32">
        <f t="shared" ca="1" si="23"/>
        <v>7.3373408681632959E-2</v>
      </c>
      <c r="J72" s="32">
        <f t="shared" ca="1" si="23"/>
        <v>7.1344924527529358E-2</v>
      </c>
      <c r="K72" s="32">
        <f t="shared" ca="1" si="23"/>
        <v>7.1286268836235914E-2</v>
      </c>
      <c r="L72" s="32">
        <f t="shared" ca="1" si="23"/>
        <v>7.3908498396851832E-2</v>
      </c>
      <c r="M72" s="32">
        <f t="shared" ca="1" si="23"/>
        <v>8.0905681393346182E-2</v>
      </c>
      <c r="N72" s="32">
        <f t="shared" ca="1" si="23"/>
        <v>9.0008549340517802E-2</v>
      </c>
      <c r="O72" s="32">
        <f t="shared" ca="1" si="23"/>
        <v>9.5415383846092411E-2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0.23884684933449943</v>
      </c>
      <c r="E75" s="32">
        <f ca="1">N70/2+O70+D70+E70+F70/2</f>
        <v>0.11269313992191324</v>
      </c>
      <c r="F75" s="32">
        <f ca="1">N71/2+O71+D71+E71+F71/2</f>
        <v>2.4103810483298106E-2</v>
      </c>
      <c r="G75" s="32">
        <f ca="1">F69/2+G69+H69</f>
        <v>0.132592323903861</v>
      </c>
      <c r="H75" s="32">
        <f ca="1">F70/2+G70+H70</f>
        <v>6.2559943126330231E-2</v>
      </c>
      <c r="I75" s="32">
        <f ca="1">F71/2+G71+H71</f>
        <v>1.3380876724242855E-2</v>
      </c>
      <c r="J75" s="32">
        <f ca="1">I69+J69+K69</f>
        <v>0.1373429261338657</v>
      </c>
      <c r="K75" s="32">
        <f ca="1">I70+J70+K70</f>
        <v>6.480138061361948E-2</v>
      </c>
      <c r="L75" s="32">
        <f ca="1">I71+J71+K71</f>
        <v>1.3860295297913054E-2</v>
      </c>
      <c r="M75" s="32">
        <f ca="1">L69+M69+N69/2</f>
        <v>0.12705123396110718</v>
      </c>
      <c r="N75" s="32">
        <f ca="1">L70+M70+N70/2</f>
        <v>5.9945536338137081E-2</v>
      </c>
      <c r="O75" s="32">
        <f ca="1">L71+M71+N71/2</f>
        <v>1.2821684161212652E-2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8.9772927002702687</v>
      </c>
      <c r="E84" s="29">
        <f t="shared" ca="1" si="26"/>
        <v>10.211547246169406</v>
      </c>
      <c r="F84" s="29">
        <f t="shared" ca="1" si="26"/>
        <v>11.674623194603592</v>
      </c>
      <c r="G84" s="29">
        <f t="shared" ca="1" si="26"/>
        <v>13.283461256519438</v>
      </c>
      <c r="H84" s="29">
        <f t="shared" ca="1" si="26"/>
        <v>14.67579059976751</v>
      </c>
      <c r="I84" s="29">
        <f t="shared" ca="1" si="26"/>
        <v>15.394346162447894</v>
      </c>
      <c r="J84" s="29">
        <f t="shared" ca="1" si="26"/>
        <v>15.067386769678333</v>
      </c>
      <c r="K84" s="29">
        <f t="shared" ca="1" si="26"/>
        <v>13.861508684607468</v>
      </c>
      <c r="L84" s="29">
        <f t="shared" ca="1" si="26"/>
        <v>12.298304234835136</v>
      </c>
      <c r="M84" s="29">
        <f t="shared" ca="1" si="26"/>
        <v>10.690663099880069</v>
      </c>
      <c r="N84" s="29">
        <f t="shared" ca="1" si="26"/>
        <v>9.3050139512691299</v>
      </c>
      <c r="O84" s="29">
        <f t="shared" ca="1" si="26"/>
        <v>8.6120357842785662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15.022707299729731</v>
      </c>
      <c r="E106" s="29">
        <f t="shared" ca="1" si="33"/>
        <v>13.788452753830594</v>
      </c>
      <c r="F106" s="29">
        <f t="shared" ca="1" si="33"/>
        <v>12.325376805396408</v>
      </c>
      <c r="G106" s="29">
        <f t="shared" ca="1" si="33"/>
        <v>10.716538743480562</v>
      </c>
      <c r="H106" s="29">
        <f t="shared" ca="1" si="33"/>
        <v>9.3242094002324905</v>
      </c>
      <c r="I106" s="29">
        <f t="shared" ca="1" si="33"/>
        <v>8.6056538375521061</v>
      </c>
      <c r="J106" s="29">
        <f t="shared" ca="1" si="33"/>
        <v>8.9326132303216674</v>
      </c>
      <c r="K106" s="29">
        <f t="shared" ca="1" si="33"/>
        <v>10.138491315392532</v>
      </c>
      <c r="L106" s="29">
        <f t="shared" ca="1" si="33"/>
        <v>11.701695765164864</v>
      </c>
      <c r="M106" s="29">
        <f t="shared" ca="1" si="33"/>
        <v>13.309336900119931</v>
      </c>
      <c r="N106" s="29">
        <f t="shared" ca="1" si="33"/>
        <v>14.69498604873087</v>
      </c>
      <c r="O106" s="29">
        <f t="shared" ca="1" si="33"/>
        <v>15.387964215721434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0.10436202346245052</v>
      </c>
      <c r="E107" s="29">
        <f t="shared" ca="1" si="34"/>
        <v>9.5787716627617939E-2</v>
      </c>
      <c r="F107" s="29">
        <f t="shared" ca="1" si="34"/>
        <v>8.5623798539392754E-2</v>
      </c>
      <c r="G107" s="29">
        <f t="shared" ca="1" si="34"/>
        <v>7.4447278075071011E-2</v>
      </c>
      <c r="H107" s="29">
        <f t="shared" ca="1" si="34"/>
        <v>6.4774833242831772E-2</v>
      </c>
      <c r="I107" s="29">
        <f t="shared" ca="1" si="34"/>
        <v>5.9783062385865553E-2</v>
      </c>
      <c r="J107" s="29">
        <f t="shared" ca="1" si="34"/>
        <v>6.2054433526811593E-2</v>
      </c>
      <c r="K107" s="29">
        <f t="shared" ca="1" si="34"/>
        <v>7.0431610456118107E-2</v>
      </c>
      <c r="L107" s="29">
        <f t="shared" ca="1" si="34"/>
        <v>8.1291116416583847E-2</v>
      </c>
      <c r="M107" s="29">
        <f t="shared" ca="1" si="34"/>
        <v>9.2459321887005258E-2</v>
      </c>
      <c r="N107" s="29">
        <f t="shared" ca="1" si="34"/>
        <v>0.10208535972910986</v>
      </c>
      <c r="O107" s="29">
        <f t="shared" ca="1" si="34"/>
        <v>0.10689944565114179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8.9772927002702687</v>
      </c>
      <c r="E109" s="29">
        <f t="shared" ca="1" si="35"/>
        <v>10.211547246169406</v>
      </c>
      <c r="F109" s="29">
        <f t="shared" ca="1" si="35"/>
        <v>11.674623194603592</v>
      </c>
      <c r="G109" s="29">
        <f t="shared" ca="1" si="35"/>
        <v>13.283461256519438</v>
      </c>
      <c r="H109" s="29">
        <f t="shared" ca="1" si="35"/>
        <v>14.67579059976751</v>
      </c>
      <c r="I109" s="29">
        <f t="shared" ca="1" si="35"/>
        <v>15.394346162447894</v>
      </c>
      <c r="J109" s="29">
        <f t="shared" ca="1" si="35"/>
        <v>15.067386769678333</v>
      </c>
      <c r="K109" s="29">
        <f t="shared" ca="1" si="35"/>
        <v>13.861508684607468</v>
      </c>
      <c r="L109" s="29">
        <f t="shared" ca="1" si="35"/>
        <v>12.298304234835136</v>
      </c>
      <c r="M109" s="29">
        <f t="shared" ca="1" si="35"/>
        <v>10.690663099880069</v>
      </c>
      <c r="N109" s="29">
        <f t="shared" ca="1" si="35"/>
        <v>9.3050139512691299</v>
      </c>
      <c r="O109" s="29">
        <f t="shared" ca="1" si="35"/>
        <v>8.6120357842785662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2.0872404692490104E-2</v>
      </c>
      <c r="E113" s="33">
        <f t="shared" ca="1" si="36"/>
        <v>1.915754332552359E-2</v>
      </c>
      <c r="F113" s="32">
        <f t="shared" ca="1" si="36"/>
        <v>1.7124759707878551E-2</v>
      </c>
      <c r="G113" s="32">
        <f t="shared" ca="1" si="36"/>
        <v>1.4889455615014202E-2</v>
      </c>
      <c r="H113" s="32">
        <f t="shared" ca="1" si="36"/>
        <v>1.2954966648566355E-2</v>
      </c>
      <c r="I113" s="32">
        <f t="shared" ca="1" si="36"/>
        <v>1.1956612477173112E-2</v>
      </c>
      <c r="J113" s="32">
        <f t="shared" ca="1" si="36"/>
        <v>1.241088670536232E-2</v>
      </c>
      <c r="K113" s="32">
        <f t="shared" ca="1" si="36"/>
        <v>1.4086322091223622E-2</v>
      </c>
      <c r="L113" s="32">
        <f t="shared" ca="1" si="36"/>
        <v>1.6258223283316772E-2</v>
      </c>
      <c r="M113" s="32">
        <f t="shared" ca="1" si="36"/>
        <v>1.8491864377401052E-2</v>
      </c>
      <c r="N113" s="32">
        <f t="shared" ca="1" si="36"/>
        <v>2.0417071945821971E-2</v>
      </c>
      <c r="O113" s="32">
        <f t="shared" ca="1" si="36"/>
        <v>2.1379889130228358E-2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8.3489618769960416E-2</v>
      </c>
      <c r="E114" s="32">
        <f t="shared" ca="1" si="37"/>
        <v>7.6630173302094359E-2</v>
      </c>
      <c r="F114" s="32">
        <f t="shared" ca="1" si="37"/>
        <v>6.8499038831514203E-2</v>
      </c>
      <c r="G114" s="32">
        <f t="shared" ca="1" si="37"/>
        <v>5.9557822460056808E-2</v>
      </c>
      <c r="H114" s="32">
        <f t="shared" ca="1" si="37"/>
        <v>5.1819866594265421E-2</v>
      </c>
      <c r="I114" s="32">
        <f t="shared" ca="1" si="37"/>
        <v>4.7826449908692448E-2</v>
      </c>
      <c r="J114" s="32">
        <f t="shared" ca="1" si="37"/>
        <v>4.964354682144928E-2</v>
      </c>
      <c r="K114" s="32">
        <f t="shared" ca="1" si="37"/>
        <v>5.634528836489449E-2</v>
      </c>
      <c r="L114" s="32">
        <f t="shared" ca="1" si="37"/>
        <v>6.5032893133267086E-2</v>
      </c>
      <c r="M114" s="32">
        <f t="shared" ca="1" si="37"/>
        <v>7.3967457509604206E-2</v>
      </c>
      <c r="N114" s="32">
        <f t="shared" ca="1" si="37"/>
        <v>8.1668287783287885E-2</v>
      </c>
      <c r="O114" s="32">
        <f t="shared" ca="1" si="37"/>
        <v>8.5519556520913434E-2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1.8959100929011846E-2</v>
      </c>
      <c r="E119" s="33">
        <f t="shared" ca="1" si="38"/>
        <v>1.7401435187350593E-2</v>
      </c>
      <c r="F119" s="33">
        <f t="shared" ca="1" si="38"/>
        <v>1.5554990067989685E-2</v>
      </c>
      <c r="G119" s="33">
        <f t="shared" ca="1" si="38"/>
        <v>1.3524588850304567E-2</v>
      </c>
      <c r="H119" s="33">
        <f t="shared" ca="1" si="38"/>
        <v>1.1767428039114439E-2</v>
      </c>
      <c r="I119" s="33">
        <f t="shared" ca="1" si="38"/>
        <v>1.0860589666765577E-2</v>
      </c>
      <c r="J119" s="33">
        <f t="shared" ca="1" si="38"/>
        <v>1.1273222090704107E-2</v>
      </c>
      <c r="K119" s="33">
        <f t="shared" ca="1" si="38"/>
        <v>1.2795075899528123E-2</v>
      </c>
      <c r="L119" s="33">
        <f t="shared" ca="1" si="38"/>
        <v>1.4767886149012734E-2</v>
      </c>
      <c r="M119" s="33">
        <f t="shared" ca="1" si="38"/>
        <v>1.679677680947262E-2</v>
      </c>
      <c r="N119" s="33">
        <f t="shared" ca="1" si="38"/>
        <v>1.8545507017454957E-2</v>
      </c>
      <c r="O119" s="33">
        <f t="shared" ca="1" si="38"/>
        <v>1.9420065959957426E-2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8.3489618769960416E-2</v>
      </c>
      <c r="E120" s="33">
        <f t="shared" ca="1" si="39"/>
        <v>7.6630173302094359E-2</v>
      </c>
      <c r="F120" s="33">
        <f t="shared" ca="1" si="39"/>
        <v>6.8499038831514203E-2</v>
      </c>
      <c r="G120" s="33">
        <f t="shared" ca="1" si="39"/>
        <v>5.9557822460056808E-2</v>
      </c>
      <c r="H120" s="33">
        <f t="shared" ca="1" si="39"/>
        <v>5.1819866594265421E-2</v>
      </c>
      <c r="I120" s="33">
        <f t="shared" ca="1" si="39"/>
        <v>4.7826449908692448E-2</v>
      </c>
      <c r="J120" s="33">
        <f t="shared" ca="1" si="39"/>
        <v>4.964354682144928E-2</v>
      </c>
      <c r="K120" s="33">
        <f t="shared" ca="1" si="39"/>
        <v>5.634528836489449E-2</v>
      </c>
      <c r="L120" s="33">
        <f t="shared" ca="1" si="39"/>
        <v>6.5032893133267086E-2</v>
      </c>
      <c r="M120" s="33">
        <f t="shared" ca="1" si="39"/>
        <v>7.3967457509604206E-2</v>
      </c>
      <c r="N120" s="33">
        <f t="shared" ca="1" si="39"/>
        <v>8.1668287783287885E-2</v>
      </c>
      <c r="O120" s="33">
        <f t="shared" ca="1" si="39"/>
        <v>8.5519556520913434E-2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1.9133037634782597E-3</v>
      </c>
      <c r="E121" s="33">
        <f t="shared" ca="1" si="40"/>
        <v>1.7561081381729958E-3</v>
      </c>
      <c r="F121" s="33">
        <f t="shared" ca="1" si="40"/>
        <v>1.5697696398888671E-3</v>
      </c>
      <c r="G121" s="33">
        <f t="shared" ca="1" si="40"/>
        <v>1.3648667647096354E-3</v>
      </c>
      <c r="H121" s="33">
        <f t="shared" ca="1" si="40"/>
        <v>1.1875386094519159E-3</v>
      </c>
      <c r="I121" s="33">
        <f t="shared" ca="1" si="40"/>
        <v>1.0960228104075354E-3</v>
      </c>
      <c r="J121" s="33">
        <f t="shared" ca="1" si="40"/>
        <v>1.1376646146582128E-3</v>
      </c>
      <c r="K121" s="33">
        <f t="shared" ca="1" si="40"/>
        <v>1.2912461916954989E-3</v>
      </c>
      <c r="L121" s="33">
        <f t="shared" ca="1" si="40"/>
        <v>1.4903371343040375E-3</v>
      </c>
      <c r="M121" s="33">
        <f t="shared" ca="1" si="40"/>
        <v>1.69508756792843E-3</v>
      </c>
      <c r="N121" s="33">
        <f t="shared" ca="1" si="40"/>
        <v>1.8715649283670142E-3</v>
      </c>
      <c r="O121" s="33">
        <f t="shared" ca="1" si="40"/>
        <v>1.9598231702709331E-3</v>
      </c>
    </row>
    <row r="122" spans="1:15" x14ac:dyDescent="0.4">
      <c r="D122" s="32">
        <f t="shared" ref="D122:O122" ca="1" si="41">SUM(D119:D121)</f>
        <v>0.10436202346245052</v>
      </c>
      <c r="E122" s="32">
        <f t="shared" ca="1" si="41"/>
        <v>9.5787716627617939E-2</v>
      </c>
      <c r="F122" s="32">
        <f t="shared" ca="1" si="41"/>
        <v>8.5623798539392754E-2</v>
      </c>
      <c r="G122" s="32">
        <f t="shared" ca="1" si="41"/>
        <v>7.4447278075071011E-2</v>
      </c>
      <c r="H122" s="32">
        <f t="shared" ca="1" si="41"/>
        <v>6.4774833242831786E-2</v>
      </c>
      <c r="I122" s="32">
        <f t="shared" ca="1" si="41"/>
        <v>5.978306238586556E-2</v>
      </c>
      <c r="J122" s="32">
        <f t="shared" ca="1" si="41"/>
        <v>6.20544335268116E-2</v>
      </c>
      <c r="K122" s="32">
        <f t="shared" ca="1" si="41"/>
        <v>7.0431610456118121E-2</v>
      </c>
      <c r="L122" s="32">
        <f t="shared" ca="1" si="41"/>
        <v>8.1291116416583861E-2</v>
      </c>
      <c r="M122" s="32">
        <f t="shared" ca="1" si="41"/>
        <v>9.2459321887005244E-2</v>
      </c>
      <c r="N122" s="32">
        <f t="shared" ca="1" si="41"/>
        <v>0.10208535972910986</v>
      </c>
      <c r="O122" s="32">
        <f t="shared" ca="1" si="41"/>
        <v>0.10689944565114179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7.2830850619042195E-2</v>
      </c>
      <c r="E125" s="32">
        <f ca="1">N120/2+O120+D120+E120+F120/2</f>
        <v>0.32072301190036928</v>
      </c>
      <c r="F125" s="32">
        <f ca="1">N121/2+O121+D121+E121+F121/2</f>
        <v>7.3499023560501288E-3</v>
      </c>
      <c r="G125" s="32">
        <f ca="1">F119/2+G119+H119</f>
        <v>3.3069511923413848E-2</v>
      </c>
      <c r="H125" s="32">
        <f ca="1">F120/2+G120+H120</f>
        <v>0.14562720847007932</v>
      </c>
      <c r="I125" s="32">
        <f ca="1">F121/2+G121+H121</f>
        <v>3.3372901941059853E-3</v>
      </c>
      <c r="J125" s="32">
        <f ca="1">I119+J119+K119</f>
        <v>3.4928887656997809E-2</v>
      </c>
      <c r="K125" s="32">
        <f ca="1">I120+J120+K120</f>
        <v>0.15381528509503622</v>
      </c>
      <c r="L125" s="32">
        <f ca="1">I121+J121+K121</f>
        <v>3.5249336167612472E-3</v>
      </c>
      <c r="M125" s="32">
        <f ca="1">L119+M119+N119/2</f>
        <v>4.0837416467212832E-2</v>
      </c>
      <c r="N125" s="32">
        <f ca="1">L120+M120+N120/2</f>
        <v>0.17983449453451525</v>
      </c>
      <c r="O125" s="32">
        <f ca="1">L121+M121+N121/2</f>
        <v>4.1212071664159747E-3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6.333333333333333</v>
      </c>
      <c r="I132" s="29">
        <f t="shared" ca="1" si="43"/>
        <v>27</v>
      </c>
      <c r="J132" s="29">
        <f t="shared" ca="1" si="43"/>
        <v>51.333333333333336</v>
      </c>
      <c r="K132" s="29">
        <f t="shared" ca="1" si="43"/>
        <v>16.666666666666668</v>
      </c>
      <c r="L132" s="29">
        <f t="shared" ca="1" si="43"/>
        <v>11.333333333333334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8.1977317554240633E-2</v>
      </c>
      <c r="I133" s="50">
        <f t="shared" ca="1" si="44"/>
        <v>9.1148915187376722E-2</v>
      </c>
      <c r="J133" s="50">
        <f t="shared" ca="1" si="44"/>
        <v>0.10194773175542406</v>
      </c>
      <c r="K133" s="50">
        <f t="shared" ca="1" si="44"/>
        <v>8.6563116370808671E-2</v>
      </c>
      <c r="L133" s="50">
        <f t="shared" ca="1" si="44"/>
        <v>8.4196252465483234E-2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8.9772927002702687</v>
      </c>
      <c r="E135" s="29">
        <f t="shared" ca="1" si="45"/>
        <v>10.211547246169406</v>
      </c>
      <c r="F135" s="29">
        <f t="shared" ca="1" si="45"/>
        <v>11.674623194603592</v>
      </c>
      <c r="G135" s="29">
        <f t="shared" ca="1" si="45"/>
        <v>13.283461256519438</v>
      </c>
      <c r="H135" s="29">
        <f t="shared" ca="1" si="45"/>
        <v>14.67579059976751</v>
      </c>
      <c r="I135" s="29">
        <f t="shared" ca="1" si="45"/>
        <v>15.394346162447894</v>
      </c>
      <c r="J135" s="29">
        <f t="shared" ca="1" si="45"/>
        <v>15.067386769678333</v>
      </c>
      <c r="K135" s="29">
        <f t="shared" ca="1" si="45"/>
        <v>13.861508684607468</v>
      </c>
      <c r="L135" s="29">
        <f t="shared" ca="1" si="45"/>
        <v>12.298304234835136</v>
      </c>
      <c r="M135" s="29">
        <f t="shared" ca="1" si="45"/>
        <v>10.690663099880069</v>
      </c>
      <c r="N135" s="29">
        <f t="shared" ca="1" si="45"/>
        <v>9.3050139512691299</v>
      </c>
      <c r="O135" s="29">
        <f t="shared" ca="1" si="45"/>
        <v>8.6120357842785662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5.7384122287968437E-2</v>
      </c>
      <c r="I139" s="32">
        <f t="shared" ca="1" si="46"/>
        <v>6.3804240631163703E-2</v>
      </c>
      <c r="J139" s="32">
        <f t="shared" ca="1" si="46"/>
        <v>7.136341222879683E-2</v>
      </c>
      <c r="K139" s="32">
        <f t="shared" ca="1" si="46"/>
        <v>6.0594181459566063E-2</v>
      </c>
      <c r="L139" s="32">
        <f t="shared" ca="1" si="46"/>
        <v>5.8937376725838257E-2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2.4593195266272194E-2</v>
      </c>
      <c r="I140" s="32">
        <f t="shared" ca="1" si="47"/>
        <v>2.7344674556213019E-2</v>
      </c>
      <c r="J140" s="32">
        <f t="shared" ca="1" si="47"/>
        <v>3.0584319526627223E-2</v>
      </c>
      <c r="K140" s="32">
        <f t="shared" ca="1" si="47"/>
        <v>2.5968934911242605E-2</v>
      </c>
      <c r="L140" s="32">
        <f t="shared" ca="1" si="47"/>
        <v>2.5258875739644974E-2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5.2123911078237994E-2</v>
      </c>
      <c r="I145" s="33">
        <f t="shared" ca="1" si="48"/>
        <v>5.7955518573307031E-2</v>
      </c>
      <c r="J145" s="33">
        <f t="shared" ca="1" si="48"/>
        <v>6.4821766107823781E-2</v>
      </c>
      <c r="K145" s="33">
        <f t="shared" ca="1" si="48"/>
        <v>5.5039714825772509E-2</v>
      </c>
      <c r="L145" s="33">
        <f t="shared" ca="1" si="48"/>
        <v>5.3534783859303083E-2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2.4593195266272194E-2</v>
      </c>
      <c r="I146" s="33">
        <f t="shared" ca="1" si="49"/>
        <v>2.7344674556213019E-2</v>
      </c>
      <c r="J146" s="33">
        <f t="shared" ca="1" si="49"/>
        <v>3.0584319526627223E-2</v>
      </c>
      <c r="K146" s="33">
        <f t="shared" ca="1" si="49"/>
        <v>2.5968934911242605E-2</v>
      </c>
      <c r="L146" s="33">
        <f t="shared" ca="1" si="49"/>
        <v>2.5258875739644974E-2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5.2602112097304404E-3</v>
      </c>
      <c r="I147" s="33">
        <f t="shared" ca="1" si="50"/>
        <v>5.8487220578566732E-3</v>
      </c>
      <c r="J147" s="33">
        <f t="shared" ca="1" si="50"/>
        <v>6.541646120973044E-3</v>
      </c>
      <c r="K147" s="33">
        <f t="shared" ca="1" si="50"/>
        <v>5.5544666337935559E-3</v>
      </c>
      <c r="L147" s="33">
        <f t="shared" ca="1" si="50"/>
        <v>5.4025928665351747E-3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8.1977317554240633E-2</v>
      </c>
      <c r="I148" s="32">
        <f t="shared" ca="1" si="51"/>
        <v>9.1148915187376736E-2</v>
      </c>
      <c r="J148" s="32">
        <f t="shared" ca="1" si="51"/>
        <v>0.10194773175542406</v>
      </c>
      <c r="K148" s="32">
        <f t="shared" ca="1" si="51"/>
        <v>8.6563116370808671E-2</v>
      </c>
      <c r="L148" s="32">
        <f t="shared" ca="1" si="51"/>
        <v>8.4196252465483234E-2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0.12762911941157132</v>
      </c>
      <c r="H151" s="32">
        <f ca="1">F146/2+G146+H146</f>
        <v>6.0218195266272201E-2</v>
      </c>
      <c r="I151" s="32">
        <f ca="1">F147/2+G147+H147</f>
        <v>1.2880002876397106E-2</v>
      </c>
      <c r="J151" s="32">
        <f ca="1">I145+J145+K145</f>
        <v>0.17781699950690333</v>
      </c>
      <c r="K151" s="32">
        <f ca="1">I146+J146+K146</f>
        <v>8.3897928994082854E-2</v>
      </c>
      <c r="L151" s="32">
        <f ca="1">I147+J147+K147</f>
        <v>1.7944834812623274E-2</v>
      </c>
      <c r="M151" s="32">
        <f ca="1">L145+M145+N145/2</f>
        <v>0.1290399921926364</v>
      </c>
      <c r="N151" s="32">
        <f ca="1">L146+M146+N146/2</f>
        <v>6.0883875739644981E-2</v>
      </c>
      <c r="O151" s="32">
        <f ca="1">L147+M147+N147/2</f>
        <v>1.3022384533201842E-2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8.9772927002702687</v>
      </c>
      <c r="E160" s="29">
        <f t="shared" ca="1" si="54"/>
        <v>10.211547246169406</v>
      </c>
      <c r="F160" s="29">
        <f t="shared" ca="1" si="54"/>
        <v>11.674623194603592</v>
      </c>
      <c r="G160" s="29">
        <f t="shared" ca="1" si="54"/>
        <v>13.283461256519438</v>
      </c>
      <c r="H160" s="29">
        <f t="shared" ca="1" si="54"/>
        <v>14.67579059976751</v>
      </c>
      <c r="I160" s="29">
        <f t="shared" ca="1" si="54"/>
        <v>15.394346162447894</v>
      </c>
      <c r="J160" s="29">
        <f t="shared" ca="1" si="54"/>
        <v>15.067386769678333</v>
      </c>
      <c r="K160" s="29">
        <f t="shared" ca="1" si="54"/>
        <v>13.861508684607468</v>
      </c>
      <c r="L160" s="29">
        <f t="shared" ca="1" si="54"/>
        <v>12.298304234835136</v>
      </c>
      <c r="M160" s="29">
        <f t="shared" ca="1" si="54"/>
        <v>10.690663099880069</v>
      </c>
      <c r="N160" s="29">
        <f t="shared" ca="1" si="54"/>
        <v>9.3050139512691299</v>
      </c>
      <c r="O160" s="29">
        <f t="shared" ca="1" si="54"/>
        <v>8.6120357842785662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433.69900000000001</v>
      </c>
      <c r="E182" s="29">
        <f t="shared" ca="1" si="61"/>
        <v>370.75</v>
      </c>
      <c r="F182" s="29">
        <f t="shared" ca="1" si="61"/>
        <v>316.05500000000001</v>
      </c>
      <c r="G182" s="29">
        <f t="shared" ca="1" si="61"/>
        <v>242.44300000000001</v>
      </c>
      <c r="H182" s="29">
        <f t="shared" ca="1" si="61"/>
        <v>120.157</v>
      </c>
      <c r="I182" s="29">
        <f t="shared" ca="1" si="61"/>
        <v>42.048999999999999</v>
      </c>
      <c r="J182" s="29">
        <f t="shared" ca="1" si="61"/>
        <v>8.4689999999999994</v>
      </c>
      <c r="K182" s="29">
        <f t="shared" ca="1" si="61"/>
        <v>7.4980000000000002</v>
      </c>
      <c r="L182" s="29">
        <f t="shared" ca="1" si="61"/>
        <v>50.906999999999996</v>
      </c>
      <c r="M182" s="29">
        <f t="shared" ca="1" si="61"/>
        <v>166.74</v>
      </c>
      <c r="N182" s="29">
        <f t="shared" ca="1" si="61"/>
        <v>317.43099999999998</v>
      </c>
      <c r="O182" s="29">
        <f t="shared" ca="1" si="61"/>
        <v>406.93700000000001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0.17465784180078814</v>
      </c>
      <c r="E183" s="29">
        <f t="shared" ca="1" si="62"/>
        <v>0.1493072265503084</v>
      </c>
      <c r="F183" s="29">
        <f t="shared" ca="1" si="62"/>
        <v>0.12728063516482191</v>
      </c>
      <c r="G183" s="29">
        <f t="shared" ca="1" si="62"/>
        <v>9.7635851453908074E-2</v>
      </c>
      <c r="H183" s="29">
        <f t="shared" ca="1" si="62"/>
        <v>4.8389233771019301E-2</v>
      </c>
      <c r="I183" s="29">
        <f t="shared" ca="1" si="62"/>
        <v>1.6933835655330864E-2</v>
      </c>
      <c r="J183" s="29">
        <f t="shared" ca="1" si="62"/>
        <v>3.4106079613069771E-3</v>
      </c>
      <c r="K183" s="29">
        <f t="shared" ca="1" si="62"/>
        <v>3.019570019350539E-3</v>
      </c>
      <c r="L183" s="29">
        <f t="shared" ca="1" si="62"/>
        <v>2.0501100423456639E-2</v>
      </c>
      <c r="M183" s="29">
        <f t="shared" ca="1" si="62"/>
        <v>6.7148987066752319E-2</v>
      </c>
      <c r="N183" s="29">
        <f t="shared" ca="1" si="62"/>
        <v>0.12783477338122978</v>
      </c>
      <c r="O183" s="29">
        <f t="shared" ca="1" si="62"/>
        <v>0.16388033675172717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8.9772927002702687</v>
      </c>
      <c r="E185" s="29">
        <f t="shared" ca="1" si="63"/>
        <v>10.211547246169406</v>
      </c>
      <c r="F185" s="29">
        <f t="shared" ca="1" si="63"/>
        <v>11.674623194603592</v>
      </c>
      <c r="G185" s="29">
        <f t="shared" ca="1" si="63"/>
        <v>13.283461256519438</v>
      </c>
      <c r="H185" s="29">
        <f t="shared" ca="1" si="63"/>
        <v>14.67579059976751</v>
      </c>
      <c r="I185" s="29">
        <f t="shared" ca="1" si="63"/>
        <v>15.394346162447894</v>
      </c>
      <c r="J185" s="29">
        <f t="shared" ca="1" si="63"/>
        <v>15.067386769678333</v>
      </c>
      <c r="K185" s="29">
        <f t="shared" ca="1" si="63"/>
        <v>13.861508684607468</v>
      </c>
      <c r="L185" s="29">
        <f t="shared" ca="1" si="63"/>
        <v>12.298304234835136</v>
      </c>
      <c r="M185" s="29">
        <f t="shared" ca="1" si="63"/>
        <v>10.690663099880069</v>
      </c>
      <c r="N185" s="29">
        <f t="shared" ca="1" si="63"/>
        <v>9.3050139512691299</v>
      </c>
      <c r="O185" s="29">
        <f t="shared" ca="1" si="63"/>
        <v>8.6120357842785662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0.13972627344063052</v>
      </c>
      <c r="E189" s="33">
        <f t="shared" ca="1" si="64"/>
        <v>0.11944578124024673</v>
      </c>
      <c r="F189" s="32">
        <f t="shared" ca="1" si="64"/>
        <v>0.10182450813185753</v>
      </c>
      <c r="G189" s="32">
        <f t="shared" ca="1" si="64"/>
        <v>7.810868116312647E-2</v>
      </c>
      <c r="H189" s="32">
        <f t="shared" ca="1" si="64"/>
        <v>3.8711387016815445E-2</v>
      </c>
      <c r="I189" s="32">
        <f t="shared" ca="1" si="64"/>
        <v>1.3547068524264691E-2</v>
      </c>
      <c r="J189" s="32">
        <f t="shared" ca="1" si="64"/>
        <v>2.7284863690455819E-3</v>
      </c>
      <c r="K189" s="32">
        <f t="shared" ca="1" si="64"/>
        <v>2.4156560154804316E-3</v>
      </c>
      <c r="L189" s="32">
        <f t="shared" ca="1" si="64"/>
        <v>1.6400880338765311E-2</v>
      </c>
      <c r="M189" s="32">
        <f t="shared" ca="1" si="64"/>
        <v>5.3719189653401861E-2</v>
      </c>
      <c r="N189" s="32">
        <f t="shared" ca="1" si="64"/>
        <v>0.10226781870498383</v>
      </c>
      <c r="O189" s="32">
        <f t="shared" ca="1" si="64"/>
        <v>0.13110426940138173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3.4931568360157622E-2</v>
      </c>
      <c r="E190" s="32">
        <f t="shared" ca="1" si="65"/>
        <v>2.9861445310061671E-2</v>
      </c>
      <c r="F190" s="32">
        <f t="shared" ca="1" si="65"/>
        <v>2.5456127032964376E-2</v>
      </c>
      <c r="G190" s="32">
        <f t="shared" ca="1" si="65"/>
        <v>1.9527170290781611E-2</v>
      </c>
      <c r="H190" s="32">
        <f t="shared" ca="1" si="65"/>
        <v>9.6778467542038577E-3</v>
      </c>
      <c r="I190" s="32">
        <f t="shared" ca="1" si="65"/>
        <v>3.386767131066172E-3</v>
      </c>
      <c r="J190" s="32">
        <f t="shared" ca="1" si="65"/>
        <v>6.8212159226139525E-4</v>
      </c>
      <c r="K190" s="32">
        <f t="shared" ca="1" si="65"/>
        <v>6.0391400387010768E-4</v>
      </c>
      <c r="L190" s="32">
        <f t="shared" ca="1" si="65"/>
        <v>4.1002200846913268E-3</v>
      </c>
      <c r="M190" s="32">
        <f t="shared" ca="1" si="65"/>
        <v>1.342979741335046E-2</v>
      </c>
      <c r="N190" s="32">
        <f t="shared" ca="1" si="65"/>
        <v>2.5566954676245951E-2</v>
      </c>
      <c r="O190" s="32">
        <f t="shared" ca="1" si="65"/>
        <v>3.2776067350345425E-2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0.12691803170857271</v>
      </c>
      <c r="E195" s="33">
        <f t="shared" ca="1" si="66"/>
        <v>0.10849658462655744</v>
      </c>
      <c r="F195" s="33">
        <f t="shared" ca="1" si="66"/>
        <v>9.2490594886437252E-2</v>
      </c>
      <c r="G195" s="33">
        <f t="shared" ca="1" si="66"/>
        <v>7.094871872317321E-2</v>
      </c>
      <c r="H195" s="33">
        <f t="shared" ca="1" si="66"/>
        <v>3.5162843206940693E-2</v>
      </c>
      <c r="I195" s="33">
        <f t="shared" ca="1" si="66"/>
        <v>1.2305253909540428E-2</v>
      </c>
      <c r="J195" s="33">
        <f t="shared" ca="1" si="66"/>
        <v>2.478375118549737E-3</v>
      </c>
      <c r="K195" s="33">
        <f t="shared" ca="1" si="66"/>
        <v>2.1942208807280588E-3</v>
      </c>
      <c r="L195" s="33">
        <f t="shared" ca="1" si="66"/>
        <v>1.4897466307711823E-2</v>
      </c>
      <c r="M195" s="33">
        <f t="shared" ca="1" si="66"/>
        <v>4.8794930601840023E-2</v>
      </c>
      <c r="N195" s="33">
        <f t="shared" ca="1" si="66"/>
        <v>9.2893268657026976E-2</v>
      </c>
      <c r="O195" s="33">
        <f t="shared" ca="1" si="66"/>
        <v>0.11908637803958841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3.4931568360157622E-2</v>
      </c>
      <c r="E196" s="33">
        <f t="shared" ca="1" si="67"/>
        <v>2.9861445310061671E-2</v>
      </c>
      <c r="F196" s="33">
        <f t="shared" ca="1" si="67"/>
        <v>2.5456127032964376E-2</v>
      </c>
      <c r="G196" s="33">
        <f t="shared" ca="1" si="67"/>
        <v>1.9527170290781611E-2</v>
      </c>
      <c r="H196" s="33">
        <f t="shared" ca="1" si="67"/>
        <v>9.6778467542038577E-3</v>
      </c>
      <c r="I196" s="33">
        <f t="shared" ca="1" si="67"/>
        <v>3.386767131066172E-3</v>
      </c>
      <c r="J196" s="33">
        <f t="shared" ca="1" si="67"/>
        <v>6.8212159226139525E-4</v>
      </c>
      <c r="K196" s="33">
        <f t="shared" ca="1" si="67"/>
        <v>6.0391400387010768E-4</v>
      </c>
      <c r="L196" s="33">
        <f t="shared" ca="1" si="67"/>
        <v>4.1002200846913268E-3</v>
      </c>
      <c r="M196" s="33">
        <f t="shared" ca="1" si="67"/>
        <v>1.342979741335046E-2</v>
      </c>
      <c r="N196" s="33">
        <f t="shared" ca="1" si="67"/>
        <v>2.5566954676245951E-2</v>
      </c>
      <c r="O196" s="33">
        <f t="shared" ca="1" si="67"/>
        <v>3.2776067350345425E-2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1.28082417320578E-2</v>
      </c>
      <c r="E197" s="33">
        <f t="shared" ca="1" si="68"/>
        <v>1.0949196613689285E-2</v>
      </c>
      <c r="F197" s="33">
        <f t="shared" ca="1" si="68"/>
        <v>9.3339132454202754E-3</v>
      </c>
      <c r="G197" s="33">
        <f t="shared" ca="1" si="68"/>
        <v>7.1599624399532602E-3</v>
      </c>
      <c r="H197" s="33">
        <f t="shared" ca="1" si="68"/>
        <v>3.5485438098747497E-3</v>
      </c>
      <c r="I197" s="33">
        <f t="shared" ca="1" si="68"/>
        <v>1.2418146147242634E-3</v>
      </c>
      <c r="J197" s="33">
        <f t="shared" ca="1" si="68"/>
        <v>2.5011125049584501E-4</v>
      </c>
      <c r="K197" s="33">
        <f t="shared" ca="1" si="68"/>
        <v>2.2143513475237291E-4</v>
      </c>
      <c r="L197" s="33">
        <f t="shared" ca="1" si="68"/>
        <v>1.5034140310534868E-3</v>
      </c>
      <c r="M197" s="33">
        <f t="shared" ca="1" si="68"/>
        <v>4.9242590515618375E-3</v>
      </c>
      <c r="N197" s="33">
        <f t="shared" ca="1" si="68"/>
        <v>9.3745500479568526E-3</v>
      </c>
      <c r="O197" s="33">
        <f t="shared" ca="1" si="68"/>
        <v>1.2017891361793325E-2</v>
      </c>
    </row>
    <row r="198" spans="1:15" x14ac:dyDescent="0.4">
      <c r="D198" s="32">
        <f t="shared" ref="D198:O198" ca="1" si="69">SUM(D195:D197)</f>
        <v>0.17465784180078814</v>
      </c>
      <c r="E198" s="32">
        <f t="shared" ca="1" si="69"/>
        <v>0.1493072265503084</v>
      </c>
      <c r="F198" s="32">
        <f t="shared" ca="1" si="69"/>
        <v>0.12728063516482191</v>
      </c>
      <c r="G198" s="32">
        <f t="shared" ca="1" si="69"/>
        <v>9.7635851453908074E-2</v>
      </c>
      <c r="H198" s="32">
        <f t="shared" ca="1" si="69"/>
        <v>4.8389233771019301E-2</v>
      </c>
      <c r="I198" s="32">
        <f t="shared" ca="1" si="69"/>
        <v>1.693383565533086E-2</v>
      </c>
      <c r="J198" s="32">
        <f t="shared" ca="1" si="69"/>
        <v>3.4106079613069771E-3</v>
      </c>
      <c r="K198" s="32">
        <f t="shared" ca="1" si="69"/>
        <v>3.019570019350539E-3</v>
      </c>
      <c r="L198" s="32">
        <f t="shared" ca="1" si="69"/>
        <v>2.0501100423456639E-2</v>
      </c>
      <c r="M198" s="32">
        <f t="shared" ca="1" si="69"/>
        <v>6.7148987066752319E-2</v>
      </c>
      <c r="N198" s="32">
        <f t="shared" ca="1" si="69"/>
        <v>0.12783477338122978</v>
      </c>
      <c r="O198" s="32">
        <f t="shared" ca="1" si="69"/>
        <v>0.16388033675172714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0.44719292614645068</v>
      </c>
      <c r="E201" s="32">
        <f ca="1">N196/2+O196+D196+E196+F196/2</f>
        <v>0.12308062187516988</v>
      </c>
      <c r="F201" s="32">
        <f ca="1">N197/2+O197+D197+E197+F197/2</f>
        <v>4.5129561354228971E-2</v>
      </c>
      <c r="G201" s="32">
        <f ca="1">F195/2+G195+H195</f>
        <v>0.15235685937333251</v>
      </c>
      <c r="H201" s="32">
        <f ca="1">F196/2+G196+H196</f>
        <v>4.1933080561467655E-2</v>
      </c>
      <c r="I201" s="32">
        <f ca="1">F197/2+G197+H197</f>
        <v>1.5375462872538147E-2</v>
      </c>
      <c r="J201" s="32">
        <f ca="1">I195+J195+K195</f>
        <v>1.6977849908818225E-2</v>
      </c>
      <c r="K201" s="32">
        <f ca="1">I196+J196+K196</f>
        <v>4.6728027271976755E-3</v>
      </c>
      <c r="L201" s="32">
        <f ca="1">I197+J197+K197</f>
        <v>1.7133609999724815E-3</v>
      </c>
      <c r="M201" s="32">
        <f ca="1">L195+M195+N195/2</f>
        <v>0.11013903123806534</v>
      </c>
      <c r="N201" s="32">
        <f ca="1">L196+M196+N196/2</f>
        <v>3.0313494836164762E-2</v>
      </c>
      <c r="O201" s="32">
        <f ca="1">L197+M197+N197/2</f>
        <v>1.1114948106593751E-2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6.333333333333333</v>
      </c>
      <c r="I207" s="29">
        <f t="shared" ca="1" si="70"/>
        <v>27</v>
      </c>
      <c r="J207" s="29">
        <f t="shared" ca="1" si="70"/>
        <v>51.333333333333336</v>
      </c>
      <c r="K207" s="29">
        <f t="shared" ca="1" si="70"/>
        <v>16.666666666666668</v>
      </c>
      <c r="L207" s="29">
        <f t="shared" ca="1" si="70"/>
        <v>11.333333333333334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5.6213017751479286E-2</v>
      </c>
      <c r="I208" s="29">
        <f t="shared" ca="1" si="71"/>
        <v>0.23964497041420119</v>
      </c>
      <c r="J208" s="29">
        <f t="shared" ca="1" si="71"/>
        <v>0.45562130177514792</v>
      </c>
      <c r="K208" s="29">
        <f t="shared" ca="1" si="71"/>
        <v>0.14792899408284024</v>
      </c>
      <c r="L208" s="29">
        <f t="shared" ca="1" si="71"/>
        <v>0.10059171597633136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8.9772927002702687</v>
      </c>
      <c r="E210" s="29">
        <f t="shared" ca="1" si="72"/>
        <v>10.211547246169406</v>
      </c>
      <c r="F210" s="29">
        <f t="shared" ca="1" si="72"/>
        <v>11.674623194603592</v>
      </c>
      <c r="G210" s="29">
        <f t="shared" ca="1" si="72"/>
        <v>13.283461256519438</v>
      </c>
      <c r="H210" s="29">
        <f t="shared" ca="1" si="72"/>
        <v>14.67579059976751</v>
      </c>
      <c r="I210" s="29">
        <f t="shared" ca="1" si="72"/>
        <v>15.394346162447894</v>
      </c>
      <c r="J210" s="29">
        <f t="shared" ca="1" si="72"/>
        <v>15.067386769678333</v>
      </c>
      <c r="K210" s="29">
        <f t="shared" ca="1" si="72"/>
        <v>13.861508684607468</v>
      </c>
      <c r="L210" s="29">
        <f t="shared" ca="1" si="72"/>
        <v>12.298304234835136</v>
      </c>
      <c r="M210" s="29">
        <f t="shared" ca="1" si="72"/>
        <v>10.690663099880069</v>
      </c>
      <c r="N210" s="29">
        <f t="shared" ca="1" si="72"/>
        <v>9.3050139512691299</v>
      </c>
      <c r="O210" s="29">
        <f t="shared" ca="1" si="72"/>
        <v>8.6120357842785662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5.0591715976331358E-2</v>
      </c>
      <c r="I214" s="32">
        <f t="shared" ca="1" si="73"/>
        <v>0.21568047337278107</v>
      </c>
      <c r="J214" s="32">
        <f t="shared" ca="1" si="73"/>
        <v>0.41005917159763317</v>
      </c>
      <c r="K214" s="32">
        <f t="shared" ca="1" si="73"/>
        <v>0.13313609467455623</v>
      </c>
      <c r="L214" s="32">
        <f t="shared" ca="1" si="73"/>
        <v>9.0532544378698232E-2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5.6213017751479272E-3</v>
      </c>
      <c r="I215" s="32">
        <f t="shared" ca="1" si="74"/>
        <v>2.3964497041420112E-2</v>
      </c>
      <c r="J215" s="32">
        <f t="shared" ca="1" si="74"/>
        <v>4.556213017751478E-2</v>
      </c>
      <c r="K215" s="32">
        <f t="shared" ca="1" si="74"/>
        <v>1.4792899408284021E-2</v>
      </c>
      <c r="L215" s="32">
        <f t="shared" ca="1" si="74"/>
        <v>1.0059171597633134E-2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4.5743343195266267E-2</v>
      </c>
      <c r="I220" s="33">
        <f t="shared" ca="1" si="75"/>
        <v>0.19501109467455621</v>
      </c>
      <c r="J220" s="33">
        <f t="shared" ca="1" si="75"/>
        <v>0.37076183431952664</v>
      </c>
      <c r="K220" s="33">
        <f t="shared" ca="1" si="75"/>
        <v>0.12037721893491125</v>
      </c>
      <c r="L220" s="33">
        <f t="shared" ca="1" si="75"/>
        <v>8.1856508875739656E-2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5.6213017751479272E-3</v>
      </c>
      <c r="I221" s="33">
        <f t="shared" ca="1" si="76"/>
        <v>2.3964497041420112E-2</v>
      </c>
      <c r="J221" s="33">
        <f t="shared" ca="1" si="76"/>
        <v>4.556213017751478E-2</v>
      </c>
      <c r="K221" s="33">
        <f t="shared" ca="1" si="76"/>
        <v>1.4792899408284021E-2</v>
      </c>
      <c r="L221" s="33">
        <f t="shared" ca="1" si="76"/>
        <v>1.0059171597633134E-2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4.8483727810650877E-3</v>
      </c>
      <c r="I222" s="33">
        <f t="shared" ca="1" si="77"/>
        <v>2.0669378698224852E-2</v>
      </c>
      <c r="J222" s="33">
        <f t="shared" ca="1" si="77"/>
        <v>3.9297337278106512E-2</v>
      </c>
      <c r="K222" s="33">
        <f t="shared" ca="1" si="77"/>
        <v>1.2758875739644971E-2</v>
      </c>
      <c r="L222" s="33">
        <f t="shared" ca="1" si="77"/>
        <v>8.6760355029585796E-3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5.6213017751479286E-2</v>
      </c>
      <c r="I223" s="32">
        <f t="shared" ca="1" si="78"/>
        <v>0.23964497041420119</v>
      </c>
      <c r="J223" s="32">
        <f t="shared" ca="1" si="78"/>
        <v>0.45562130177514792</v>
      </c>
      <c r="K223" s="32">
        <f t="shared" ca="1" si="78"/>
        <v>0.14792899408284024</v>
      </c>
      <c r="L223" s="32">
        <f t="shared" ca="1" si="78"/>
        <v>0.10059171597633136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4.5743343195266267E-2</v>
      </c>
      <c r="H226" s="32">
        <f ca="1">F221/2+G221+H221</f>
        <v>5.6213017751479272E-3</v>
      </c>
      <c r="I226" s="32">
        <f ca="1">F222/2+G222+H222</f>
        <v>4.8483727810650877E-3</v>
      </c>
      <c r="J226" s="32">
        <f ca="1">I220+J220+K220</f>
        <v>0.68615014792899409</v>
      </c>
      <c r="K226" s="32">
        <f ca="1">I221+J221+K221</f>
        <v>8.4319526627218908E-2</v>
      </c>
      <c r="L226" s="32">
        <f ca="1">I222+J222+K222</f>
        <v>7.272559171597634E-2</v>
      </c>
      <c r="M226" s="32">
        <f ca="1">L220+M220+N220/2</f>
        <v>8.1856508875739656E-2</v>
      </c>
      <c r="N226" s="32">
        <f ca="1">L221+M221+N221/2</f>
        <v>1.0059171597633134E-2</v>
      </c>
      <c r="O226" s="32">
        <f ca="1">L222+M222+N222/2</f>
        <v>8.6760355029585796E-3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433.69900000000001</v>
      </c>
      <c r="E233" s="29">
        <f t="shared" ca="1" si="80"/>
        <v>370.75</v>
      </c>
      <c r="F233" s="29">
        <f t="shared" ca="1" si="80"/>
        <v>316.05500000000001</v>
      </c>
      <c r="G233" s="29">
        <f t="shared" ca="1" si="80"/>
        <v>242.44300000000001</v>
      </c>
      <c r="H233" s="29">
        <f t="shared" ca="1" si="80"/>
        <v>120.157</v>
      </c>
      <c r="I233" s="29">
        <f t="shared" ca="1" si="80"/>
        <v>42.048999999999999</v>
      </c>
      <c r="J233" s="29">
        <f t="shared" ca="1" si="80"/>
        <v>8.4689999999999994</v>
      </c>
      <c r="K233" s="29">
        <f t="shared" ca="1" si="80"/>
        <v>7.4980000000000002</v>
      </c>
      <c r="L233" s="29">
        <f t="shared" ca="1" si="80"/>
        <v>50.906999999999996</v>
      </c>
      <c r="M233" s="29">
        <f t="shared" ca="1" si="80"/>
        <v>166.74</v>
      </c>
      <c r="N233" s="29">
        <f t="shared" ca="1" si="80"/>
        <v>317.43099999999998</v>
      </c>
      <c r="O233" s="29">
        <f t="shared" ca="1" si="80"/>
        <v>406.93700000000001</v>
      </c>
    </row>
    <row r="234" spans="1:15" x14ac:dyDescent="0.4">
      <c r="D234" s="50">
        <f t="shared" ref="D234:O234" ca="1" si="81">D232/SUM($D232:$O232)*(1-$B$233)+D233/SUM($D$233:$O$233)*$B$233</f>
        <v>9.2465784180078808E-2</v>
      </c>
      <c r="E234" s="50">
        <f t="shared" ca="1" si="81"/>
        <v>8.993072265503084E-2</v>
      </c>
      <c r="F234" s="50">
        <f t="shared" ca="1" si="81"/>
        <v>8.7728063516482185E-2</v>
      </c>
      <c r="G234" s="50">
        <f t="shared" ca="1" si="81"/>
        <v>8.4763585145390813E-2</v>
      </c>
      <c r="H234" s="50">
        <f t="shared" ca="1" si="81"/>
        <v>7.9838923377101925E-2</v>
      </c>
      <c r="I234" s="50">
        <f t="shared" ca="1" si="81"/>
        <v>7.6693383565533083E-2</v>
      </c>
      <c r="J234" s="50">
        <f t="shared" ca="1" si="81"/>
        <v>7.5341060796130691E-2</v>
      </c>
      <c r="K234" s="50">
        <f t="shared" ca="1" si="81"/>
        <v>7.5301957001935052E-2</v>
      </c>
      <c r="L234" s="50">
        <f t="shared" ca="1" si="81"/>
        <v>7.705011004234566E-2</v>
      </c>
      <c r="M234" s="50">
        <f t="shared" ca="1" si="81"/>
        <v>8.1714898706675226E-2</v>
      </c>
      <c r="N234" s="50">
        <f t="shared" ca="1" si="81"/>
        <v>8.7783477338122973E-2</v>
      </c>
      <c r="O234" s="50">
        <f t="shared" ca="1" si="81"/>
        <v>9.1388033675172717E-2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8.9772927002702687</v>
      </c>
      <c r="E236" s="29">
        <f t="shared" ca="1" si="82"/>
        <v>10.211547246169406</v>
      </c>
      <c r="F236" s="29">
        <f t="shared" ca="1" si="82"/>
        <v>11.674623194603592</v>
      </c>
      <c r="G236" s="29">
        <f t="shared" ca="1" si="82"/>
        <v>13.283461256519438</v>
      </c>
      <c r="H236" s="29">
        <f t="shared" ca="1" si="82"/>
        <v>14.67579059976751</v>
      </c>
      <c r="I236" s="29">
        <f t="shared" ca="1" si="82"/>
        <v>15.394346162447894</v>
      </c>
      <c r="J236" s="29">
        <f t="shared" ca="1" si="82"/>
        <v>15.067386769678333</v>
      </c>
      <c r="K236" s="29">
        <f t="shared" ca="1" si="82"/>
        <v>13.861508684607468</v>
      </c>
      <c r="L236" s="29">
        <f t="shared" ca="1" si="82"/>
        <v>12.298304234835136</v>
      </c>
      <c r="M236" s="29">
        <f t="shared" ca="1" si="82"/>
        <v>10.690663099880069</v>
      </c>
      <c r="N236" s="29">
        <f t="shared" ca="1" si="82"/>
        <v>9.3050139512691299</v>
      </c>
      <c r="O236" s="29">
        <f t="shared" ca="1" si="82"/>
        <v>8.6120357842785662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6.9349338135059113E-2</v>
      </c>
      <c r="E240" s="33">
        <f t="shared" ca="1" si="83"/>
        <v>6.7448041991273133E-2</v>
      </c>
      <c r="F240" s="32">
        <f t="shared" ca="1" si="83"/>
        <v>6.5796047637361632E-2</v>
      </c>
      <c r="G240" s="32">
        <f t="shared" ca="1" si="83"/>
        <v>6.3572688859043103E-2</v>
      </c>
      <c r="H240" s="32">
        <f t="shared" ca="1" si="83"/>
        <v>5.9879192532826447E-2</v>
      </c>
      <c r="I240" s="32">
        <f t="shared" ca="1" si="83"/>
        <v>5.7520037674149815E-2</v>
      </c>
      <c r="J240" s="32">
        <f t="shared" ca="1" si="83"/>
        <v>5.6505795597098021E-2</v>
      </c>
      <c r="K240" s="32">
        <f t="shared" ca="1" si="83"/>
        <v>5.6476467751451292E-2</v>
      </c>
      <c r="L240" s="32">
        <f t="shared" ca="1" si="83"/>
        <v>5.7787582531759245E-2</v>
      </c>
      <c r="M240" s="32">
        <f t="shared" ca="1" si="83"/>
        <v>6.128617403000642E-2</v>
      </c>
      <c r="N240" s="32">
        <f t="shared" ca="1" si="83"/>
        <v>6.583760800359223E-2</v>
      </c>
      <c r="O240" s="32">
        <f t="shared" ca="1" si="83"/>
        <v>6.8541025256379534E-2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2.3116446045019702E-2</v>
      </c>
      <c r="E241" s="32">
        <f t="shared" ca="1" si="84"/>
        <v>2.248268066375771E-2</v>
      </c>
      <c r="F241" s="32">
        <f t="shared" ca="1" si="84"/>
        <v>2.1932015879120546E-2</v>
      </c>
      <c r="G241" s="32">
        <f t="shared" ca="1" si="84"/>
        <v>2.1190896286347703E-2</v>
      </c>
      <c r="H241" s="32">
        <f t="shared" ca="1" si="84"/>
        <v>1.9959730844275481E-2</v>
      </c>
      <c r="I241" s="32">
        <f t="shared" ca="1" si="84"/>
        <v>1.9173345891383271E-2</v>
      </c>
      <c r="J241" s="32">
        <f t="shared" ca="1" si="84"/>
        <v>1.8835265199032673E-2</v>
      </c>
      <c r="K241" s="32">
        <f t="shared" ca="1" si="84"/>
        <v>1.8825489250483763E-2</v>
      </c>
      <c r="L241" s="32">
        <f t="shared" ca="1" si="84"/>
        <v>1.9262527510586415E-2</v>
      </c>
      <c r="M241" s="32">
        <f t="shared" ca="1" si="84"/>
        <v>2.0428724676668807E-2</v>
      </c>
      <c r="N241" s="32">
        <f t="shared" ca="1" si="84"/>
        <v>2.1945869334530743E-2</v>
      </c>
      <c r="O241" s="32">
        <f t="shared" ca="1" si="84"/>
        <v>2.2847008418793179E-2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6.2992315472678695E-2</v>
      </c>
      <c r="E246" s="33">
        <f t="shared" ca="1" si="85"/>
        <v>6.1265304808739762E-2</v>
      </c>
      <c r="F246" s="33">
        <f t="shared" ca="1" si="85"/>
        <v>5.9764743270603479E-2</v>
      </c>
      <c r="G246" s="33">
        <f t="shared" ca="1" si="85"/>
        <v>5.7745192380297489E-2</v>
      </c>
      <c r="H246" s="33">
        <f t="shared" ca="1" si="85"/>
        <v>5.4390266550650691E-2</v>
      </c>
      <c r="I246" s="33">
        <f t="shared" ca="1" si="85"/>
        <v>5.2247367554019417E-2</v>
      </c>
      <c r="J246" s="33">
        <f t="shared" ca="1" si="85"/>
        <v>5.1326097667364033E-2</v>
      </c>
      <c r="K246" s="33">
        <f t="shared" ca="1" si="85"/>
        <v>5.129945820756826E-2</v>
      </c>
      <c r="L246" s="33">
        <f t="shared" ca="1" si="85"/>
        <v>5.2490387466347981E-2</v>
      </c>
      <c r="M246" s="33">
        <f t="shared" ca="1" si="85"/>
        <v>5.5668274743922497E-2</v>
      </c>
      <c r="N246" s="33">
        <f t="shared" ca="1" si="85"/>
        <v>5.9802493936596271E-2</v>
      </c>
      <c r="O246" s="33">
        <f t="shared" ca="1" si="85"/>
        <v>6.2258097941211413E-2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2.3116446045019702E-2</v>
      </c>
      <c r="E247" s="33">
        <f t="shared" ca="1" si="86"/>
        <v>2.248268066375771E-2</v>
      </c>
      <c r="F247" s="33">
        <f t="shared" ca="1" si="86"/>
        <v>2.1932015879120546E-2</v>
      </c>
      <c r="G247" s="33">
        <f t="shared" ca="1" si="86"/>
        <v>2.1190896286347703E-2</v>
      </c>
      <c r="H247" s="33">
        <f t="shared" ca="1" si="86"/>
        <v>1.9959730844275481E-2</v>
      </c>
      <c r="I247" s="33">
        <f t="shared" ca="1" si="86"/>
        <v>1.9173345891383271E-2</v>
      </c>
      <c r="J247" s="33">
        <f t="shared" ca="1" si="86"/>
        <v>1.8835265199032673E-2</v>
      </c>
      <c r="K247" s="33">
        <f t="shared" ca="1" si="86"/>
        <v>1.8825489250483763E-2</v>
      </c>
      <c r="L247" s="33">
        <f t="shared" ca="1" si="86"/>
        <v>1.9262527510586415E-2</v>
      </c>
      <c r="M247" s="33">
        <f t="shared" ca="1" si="86"/>
        <v>2.0428724676668807E-2</v>
      </c>
      <c r="N247" s="33">
        <f t="shared" ca="1" si="86"/>
        <v>2.1945869334530743E-2</v>
      </c>
      <c r="O247" s="33">
        <f t="shared" ca="1" si="86"/>
        <v>2.2847008418793179E-2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6.3570226623804191E-3</v>
      </c>
      <c r="E248" s="33">
        <f t="shared" ca="1" si="87"/>
        <v>6.182737182533371E-3</v>
      </c>
      <c r="F248" s="33">
        <f t="shared" ca="1" si="87"/>
        <v>6.0313043667581494E-3</v>
      </c>
      <c r="G248" s="33">
        <f t="shared" ca="1" si="87"/>
        <v>5.8274964787456175E-3</v>
      </c>
      <c r="H248" s="33">
        <f t="shared" ca="1" si="87"/>
        <v>5.4889259821757578E-3</v>
      </c>
      <c r="I248" s="33">
        <f t="shared" ca="1" si="87"/>
        <v>5.2726701201303997E-3</v>
      </c>
      <c r="J248" s="33">
        <f t="shared" ca="1" si="87"/>
        <v>5.1796979297339856E-3</v>
      </c>
      <c r="K248" s="33">
        <f t="shared" ca="1" si="87"/>
        <v>5.1770095438830356E-3</v>
      </c>
      <c r="L248" s="33">
        <f t="shared" ca="1" si="87"/>
        <v>5.2971950654112643E-3</v>
      </c>
      <c r="M248" s="33">
        <f t="shared" ca="1" si="87"/>
        <v>5.6178992860839222E-3</v>
      </c>
      <c r="N248" s="33">
        <f t="shared" ca="1" si="87"/>
        <v>6.0351140669959551E-3</v>
      </c>
      <c r="O248" s="33">
        <f t="shared" ca="1" si="87"/>
        <v>6.2829273151681249E-3</v>
      </c>
    </row>
    <row r="249" spans="1:15" x14ac:dyDescent="0.4">
      <c r="D249" s="32">
        <f t="shared" ref="D249:O249" ca="1" si="88">SUM(D246:D248)</f>
        <v>9.2465784180078808E-2</v>
      </c>
      <c r="E249" s="32">
        <f t="shared" ca="1" si="88"/>
        <v>8.993072265503084E-2</v>
      </c>
      <c r="F249" s="32">
        <f t="shared" ca="1" si="88"/>
        <v>8.7728063516482171E-2</v>
      </c>
      <c r="G249" s="32">
        <f t="shared" ca="1" si="88"/>
        <v>8.4763585145390813E-2</v>
      </c>
      <c r="H249" s="32">
        <f t="shared" ca="1" si="88"/>
        <v>7.9838923377101939E-2</v>
      </c>
      <c r="I249" s="32">
        <f t="shared" ca="1" si="88"/>
        <v>7.6693383565533083E-2</v>
      </c>
      <c r="J249" s="32">
        <f t="shared" ca="1" si="88"/>
        <v>7.5341060796130691E-2</v>
      </c>
      <c r="K249" s="32">
        <f t="shared" ca="1" si="88"/>
        <v>7.5301957001935052E-2</v>
      </c>
      <c r="L249" s="32">
        <f t="shared" ca="1" si="88"/>
        <v>7.705011004234566E-2</v>
      </c>
      <c r="M249" s="32">
        <f t="shared" ca="1" si="88"/>
        <v>8.1714898706675226E-2</v>
      </c>
      <c r="N249" s="32">
        <f t="shared" ca="1" si="88"/>
        <v>8.7783477338122973E-2</v>
      </c>
      <c r="O249" s="32">
        <f t="shared" ca="1" si="88"/>
        <v>9.1388033675172717E-2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0.24629933682622976</v>
      </c>
      <c r="E252" s="32">
        <f ca="1">N247/2+O247+D247+E247+F247/2</f>
        <v>9.0385077734396246E-2</v>
      </c>
      <c r="F252" s="32">
        <f ca="1">N248/2+O248+D248+E248+F248/2</f>
        <v>2.4855896376958966E-2</v>
      </c>
      <c r="G252" s="32">
        <f ca="1">F246/2+G246+H246</f>
        <v>0.14201783056624992</v>
      </c>
      <c r="H252" s="32">
        <f ca="1">F247/2+G247+H247</f>
        <v>5.2116635070183451E-2</v>
      </c>
      <c r="I252" s="32">
        <f ca="1">F248/2+G248+H248</f>
        <v>1.433207464430045E-2</v>
      </c>
      <c r="J252" s="32">
        <f ca="1">I246+J246+K246</f>
        <v>0.1548729234289517</v>
      </c>
      <c r="K252" s="32">
        <f ca="1">I247+J247+K247</f>
        <v>5.683410034089971E-2</v>
      </c>
      <c r="L252" s="32">
        <f ca="1">I248+J248+K248</f>
        <v>1.5629377593747419E-2</v>
      </c>
      <c r="M252" s="32">
        <f ca="1">L246+M246+N246/2</f>
        <v>0.13805990917856861</v>
      </c>
      <c r="N252" s="32">
        <f ca="1">L247+M247+N247/2</f>
        <v>5.0664186854520593E-2</v>
      </c>
      <c r="O252" s="32">
        <f ca="1">L248+M248+N248/2</f>
        <v>1.3932651384993165E-2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8.9772927002702687</v>
      </c>
      <c r="E261" s="29">
        <f t="shared" ca="1" si="91"/>
        <v>10.211547246169406</v>
      </c>
      <c r="F261" s="29">
        <f t="shared" ca="1" si="91"/>
        <v>11.674623194603592</v>
      </c>
      <c r="G261" s="29">
        <f t="shared" ca="1" si="91"/>
        <v>13.283461256519438</v>
      </c>
      <c r="H261" s="29">
        <f t="shared" ca="1" si="91"/>
        <v>14.67579059976751</v>
      </c>
      <c r="I261" s="29">
        <f t="shared" ca="1" si="91"/>
        <v>15.394346162447894</v>
      </c>
      <c r="J261" s="29">
        <f t="shared" ca="1" si="91"/>
        <v>15.067386769678333</v>
      </c>
      <c r="K261" s="29">
        <f t="shared" ca="1" si="91"/>
        <v>13.861508684607468</v>
      </c>
      <c r="L261" s="29">
        <f t="shared" ca="1" si="91"/>
        <v>12.298304234835136</v>
      </c>
      <c r="M261" s="29">
        <f t="shared" ca="1" si="91"/>
        <v>10.690663099880069</v>
      </c>
      <c r="N261" s="29">
        <f t="shared" ca="1" si="91"/>
        <v>9.3050139512691299</v>
      </c>
      <c r="O261" s="29">
        <f t="shared" ca="1" si="91"/>
        <v>8.6120357842785662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15.022707299729731</v>
      </c>
      <c r="E283" s="29">
        <f t="shared" ca="1" si="98"/>
        <v>13.788452753830594</v>
      </c>
      <c r="F283" s="29">
        <f t="shared" ca="1" si="98"/>
        <v>12.325376805396408</v>
      </c>
      <c r="G283" s="29">
        <f t="shared" ca="1" si="98"/>
        <v>10.716538743480562</v>
      </c>
      <c r="H283" s="29">
        <f t="shared" ca="1" si="98"/>
        <v>9.3242094002324905</v>
      </c>
      <c r="I283" s="29">
        <f t="shared" ca="1" si="98"/>
        <v>8.6056538375521061</v>
      </c>
      <c r="J283" s="29">
        <f t="shared" ca="1" si="98"/>
        <v>8.9326132303216674</v>
      </c>
      <c r="K283" s="29">
        <f t="shared" ca="1" si="98"/>
        <v>10.138491315392532</v>
      </c>
      <c r="L283" s="29">
        <f t="shared" ca="1" si="98"/>
        <v>11.701695765164864</v>
      </c>
      <c r="M283" s="29">
        <f t="shared" ca="1" si="98"/>
        <v>13.309336900119931</v>
      </c>
      <c r="N283" s="29">
        <f t="shared" ca="1" si="98"/>
        <v>14.69498604873087</v>
      </c>
      <c r="O283" s="29">
        <f t="shared" ca="1" si="98"/>
        <v>15.387964215721434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0.10436202346245052</v>
      </c>
      <c r="E284" s="29">
        <f t="shared" ca="1" si="99"/>
        <v>9.5787716627617939E-2</v>
      </c>
      <c r="F284" s="29">
        <f t="shared" ca="1" si="99"/>
        <v>8.5623798539392754E-2</v>
      </c>
      <c r="G284" s="29">
        <f t="shared" ca="1" si="99"/>
        <v>7.4447278075071011E-2</v>
      </c>
      <c r="H284" s="29">
        <f t="shared" ca="1" si="99"/>
        <v>6.4774833242831772E-2</v>
      </c>
      <c r="I284" s="29">
        <f t="shared" ca="1" si="99"/>
        <v>5.9783062385865553E-2</v>
      </c>
      <c r="J284" s="29">
        <f t="shared" ca="1" si="99"/>
        <v>6.2054433526811593E-2</v>
      </c>
      <c r="K284" s="29">
        <f t="shared" ca="1" si="99"/>
        <v>7.0431610456118107E-2</v>
      </c>
      <c r="L284" s="29">
        <f t="shared" ca="1" si="99"/>
        <v>8.1291116416583847E-2</v>
      </c>
      <c r="M284" s="29">
        <f t="shared" ca="1" si="99"/>
        <v>9.2459321887005258E-2</v>
      </c>
      <c r="N284" s="29">
        <f t="shared" ca="1" si="99"/>
        <v>0.10208535972910986</v>
      </c>
      <c r="O284" s="29">
        <f t="shared" ca="1" si="99"/>
        <v>0.10689944565114179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8.9772927002702687</v>
      </c>
      <c r="E286" s="29">
        <f t="shared" ca="1" si="100"/>
        <v>10.211547246169406</v>
      </c>
      <c r="F286" s="29">
        <f t="shared" ca="1" si="100"/>
        <v>11.674623194603592</v>
      </c>
      <c r="G286" s="29">
        <f t="shared" ca="1" si="100"/>
        <v>13.283461256519438</v>
      </c>
      <c r="H286" s="29">
        <f t="shared" ca="1" si="100"/>
        <v>14.67579059976751</v>
      </c>
      <c r="I286" s="29">
        <f t="shared" ca="1" si="100"/>
        <v>15.394346162447894</v>
      </c>
      <c r="J286" s="29">
        <f t="shared" ca="1" si="100"/>
        <v>15.067386769678333</v>
      </c>
      <c r="K286" s="29">
        <f t="shared" ca="1" si="100"/>
        <v>13.861508684607468</v>
      </c>
      <c r="L286" s="29">
        <f t="shared" ca="1" si="100"/>
        <v>12.298304234835136</v>
      </c>
      <c r="M286" s="29">
        <f t="shared" ca="1" si="100"/>
        <v>10.690663099880069</v>
      </c>
      <c r="N286" s="29">
        <f t="shared" ca="1" si="100"/>
        <v>9.3050139512691299</v>
      </c>
      <c r="O286" s="29">
        <f t="shared" ca="1" si="100"/>
        <v>8.6120357842785662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5.218101173122526E-2</v>
      </c>
      <c r="E290" s="33">
        <f t="shared" ca="1" si="101"/>
        <v>4.7893858313808969E-2</v>
      </c>
      <c r="F290" s="32">
        <f t="shared" ca="1" si="101"/>
        <v>4.2811899269696377E-2</v>
      </c>
      <c r="G290" s="32">
        <f t="shared" ca="1" si="101"/>
        <v>3.7223639037535505E-2</v>
      </c>
      <c r="H290" s="32">
        <f t="shared" ca="1" si="101"/>
        <v>3.2387416621415886E-2</v>
      </c>
      <c r="I290" s="32">
        <f t="shared" ca="1" si="101"/>
        <v>2.9891531192932776E-2</v>
      </c>
      <c r="J290" s="32">
        <f t="shared" ca="1" si="101"/>
        <v>3.1027216763405797E-2</v>
      </c>
      <c r="K290" s="32">
        <f t="shared" ca="1" si="101"/>
        <v>3.5215805228059054E-2</v>
      </c>
      <c r="L290" s="32">
        <f t="shared" ca="1" si="101"/>
        <v>4.0645558208291924E-2</v>
      </c>
      <c r="M290" s="32">
        <f t="shared" ca="1" si="101"/>
        <v>4.6229660943502629E-2</v>
      </c>
      <c r="N290" s="32">
        <f t="shared" ca="1" si="101"/>
        <v>5.1042679864554928E-2</v>
      </c>
      <c r="O290" s="32">
        <f t="shared" ca="1" si="101"/>
        <v>5.3449722825570894E-2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5.218101173122526E-2</v>
      </c>
      <c r="E291" s="32">
        <f t="shared" ca="1" si="102"/>
        <v>4.7893858313808969E-2</v>
      </c>
      <c r="F291" s="32">
        <f t="shared" ca="1" si="102"/>
        <v>4.2811899269696377E-2</v>
      </c>
      <c r="G291" s="32">
        <f t="shared" ca="1" si="102"/>
        <v>3.7223639037535505E-2</v>
      </c>
      <c r="H291" s="32">
        <f t="shared" ca="1" si="102"/>
        <v>3.2387416621415886E-2</v>
      </c>
      <c r="I291" s="32">
        <f t="shared" ca="1" si="102"/>
        <v>2.9891531192932776E-2</v>
      </c>
      <c r="J291" s="32">
        <f t="shared" ca="1" si="102"/>
        <v>3.1027216763405797E-2</v>
      </c>
      <c r="K291" s="32">
        <f t="shared" ca="1" si="102"/>
        <v>3.5215805228059054E-2</v>
      </c>
      <c r="L291" s="32">
        <f t="shared" ca="1" si="102"/>
        <v>4.0645558208291924E-2</v>
      </c>
      <c r="M291" s="32">
        <f t="shared" ca="1" si="102"/>
        <v>4.6229660943502629E-2</v>
      </c>
      <c r="N291" s="32">
        <f t="shared" ca="1" si="102"/>
        <v>5.1042679864554928E-2</v>
      </c>
      <c r="O291" s="32">
        <f t="shared" ca="1" si="102"/>
        <v>5.3449722825570894E-2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4.7180331440316171E-2</v>
      </c>
      <c r="E296" s="33">
        <f t="shared" ca="1" si="103"/>
        <v>4.3304030225402274E-2</v>
      </c>
      <c r="F296" s="33">
        <f t="shared" ca="1" si="103"/>
        <v>3.8709092256350476E-2</v>
      </c>
      <c r="G296" s="33">
        <f t="shared" ca="1" si="103"/>
        <v>3.365637362977169E-2</v>
      </c>
      <c r="H296" s="33">
        <f t="shared" ca="1" si="103"/>
        <v>2.9283622528530198E-2</v>
      </c>
      <c r="I296" s="33">
        <f t="shared" ca="1" si="103"/>
        <v>2.7026926120276719E-2</v>
      </c>
      <c r="J296" s="33">
        <f t="shared" ca="1" si="103"/>
        <v>2.8053775156912743E-2</v>
      </c>
      <c r="K296" s="33">
        <f t="shared" ca="1" si="103"/>
        <v>3.1840957227036726E-2</v>
      </c>
      <c r="L296" s="33">
        <f t="shared" ca="1" si="103"/>
        <v>3.675035887999728E-2</v>
      </c>
      <c r="M296" s="33">
        <f t="shared" ca="1" si="103"/>
        <v>4.179931843641696E-2</v>
      </c>
      <c r="N296" s="33">
        <f t="shared" ca="1" si="103"/>
        <v>4.6151089710868412E-2</v>
      </c>
      <c r="O296" s="33">
        <f t="shared" ca="1" si="103"/>
        <v>4.8327457721453686E-2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5.218101173122526E-2</v>
      </c>
      <c r="E297" s="33">
        <f t="shared" ca="1" si="104"/>
        <v>4.7893858313808969E-2</v>
      </c>
      <c r="F297" s="33">
        <f t="shared" ca="1" si="104"/>
        <v>4.2811899269696377E-2</v>
      </c>
      <c r="G297" s="33">
        <f t="shared" ca="1" si="104"/>
        <v>3.7223639037535505E-2</v>
      </c>
      <c r="H297" s="33">
        <f t="shared" ca="1" si="104"/>
        <v>3.2387416621415886E-2</v>
      </c>
      <c r="I297" s="33">
        <f t="shared" ca="1" si="104"/>
        <v>2.9891531192932776E-2</v>
      </c>
      <c r="J297" s="33">
        <f t="shared" ca="1" si="104"/>
        <v>3.1027216763405797E-2</v>
      </c>
      <c r="K297" s="33">
        <f t="shared" ca="1" si="104"/>
        <v>3.5215805228059054E-2</v>
      </c>
      <c r="L297" s="33">
        <f t="shared" ca="1" si="104"/>
        <v>4.0645558208291924E-2</v>
      </c>
      <c r="M297" s="33">
        <f t="shared" ca="1" si="104"/>
        <v>4.6229660943502629E-2</v>
      </c>
      <c r="N297" s="33">
        <f t="shared" ca="1" si="104"/>
        <v>5.1042679864554928E-2</v>
      </c>
      <c r="O297" s="33">
        <f t="shared" ca="1" si="104"/>
        <v>5.3449722825570894E-2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5.0006802909090872E-3</v>
      </c>
      <c r="E298" s="33">
        <f t="shared" ca="1" si="105"/>
        <v>4.5898280884066923E-3</v>
      </c>
      <c r="F298" s="33">
        <f t="shared" ca="1" si="105"/>
        <v>4.1028070133459025E-3</v>
      </c>
      <c r="G298" s="33">
        <f t="shared" ca="1" si="105"/>
        <v>3.5672654077638188E-3</v>
      </c>
      <c r="H298" s="33">
        <f t="shared" ca="1" si="105"/>
        <v>3.1037940928856892E-3</v>
      </c>
      <c r="I298" s="33">
        <f t="shared" ca="1" si="105"/>
        <v>2.8646050726560575E-3</v>
      </c>
      <c r="J298" s="33">
        <f t="shared" ca="1" si="105"/>
        <v>2.9734416064930553E-3</v>
      </c>
      <c r="K298" s="33">
        <f t="shared" ca="1" si="105"/>
        <v>3.3748480010223256E-3</v>
      </c>
      <c r="L298" s="33">
        <f t="shared" ca="1" si="105"/>
        <v>3.8951993282946426E-3</v>
      </c>
      <c r="M298" s="33">
        <f t="shared" ca="1" si="105"/>
        <v>4.430342507085668E-3</v>
      </c>
      <c r="N298" s="33">
        <f t="shared" ca="1" si="105"/>
        <v>4.8915901536865135E-3</v>
      </c>
      <c r="O298" s="33">
        <f t="shared" ca="1" si="105"/>
        <v>5.1222651041172105E-3</v>
      </c>
    </row>
    <row r="299" spans="1:15" x14ac:dyDescent="0.4">
      <c r="D299" s="32">
        <f t="shared" ref="D299:O299" ca="1" si="106">SUM(D296:D298)</f>
        <v>0.10436202346245052</v>
      </c>
      <c r="E299" s="32">
        <f t="shared" ca="1" si="106"/>
        <v>9.5787716627617925E-2</v>
      </c>
      <c r="F299" s="32">
        <f t="shared" ca="1" si="106"/>
        <v>8.5623798539392768E-2</v>
      </c>
      <c r="G299" s="32">
        <f t="shared" ca="1" si="106"/>
        <v>7.4447278075071024E-2</v>
      </c>
      <c r="H299" s="32">
        <f t="shared" ca="1" si="106"/>
        <v>6.4774833242831772E-2</v>
      </c>
      <c r="I299" s="32">
        <f t="shared" ca="1" si="106"/>
        <v>5.9783062385865546E-2</v>
      </c>
      <c r="J299" s="32">
        <f t="shared" ca="1" si="106"/>
        <v>6.20544335268116E-2</v>
      </c>
      <c r="K299" s="32">
        <f t="shared" ca="1" si="106"/>
        <v>7.0431610456118107E-2</v>
      </c>
      <c r="L299" s="32">
        <f t="shared" ca="1" si="106"/>
        <v>8.1291116416583847E-2</v>
      </c>
      <c r="M299" s="32">
        <f t="shared" ca="1" si="106"/>
        <v>9.2459321887005258E-2</v>
      </c>
      <c r="N299" s="32">
        <f t="shared" ca="1" si="106"/>
        <v>0.10208535972910984</v>
      </c>
      <c r="O299" s="32">
        <f t="shared" ca="1" si="106"/>
        <v>0.1068994456511418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0.18124191037078158</v>
      </c>
      <c r="E302" s="32">
        <f ca="1">N297/2+O297+D297+E297+F297/2</f>
        <v>0.20045188243773077</v>
      </c>
      <c r="F302" s="32">
        <f ca="1">N298/2+O298+D298+E298+F298/2</f>
        <v>1.9209972066949198E-2</v>
      </c>
      <c r="G302" s="32">
        <f ca="1">F296/2+G296+H296</f>
        <v>8.2294542286477132E-2</v>
      </c>
      <c r="H302" s="32">
        <f ca="1">F297/2+G297+H297</f>
        <v>9.101700529379958E-2</v>
      </c>
      <c r="I302" s="32">
        <f ca="1">F298/2+G298+H298</f>
        <v>8.7224630073224584E-3</v>
      </c>
      <c r="J302" s="32">
        <f ca="1">I296+J296+K296</f>
        <v>8.6921658504226187E-2</v>
      </c>
      <c r="K302" s="32">
        <f ca="1">I297+J297+K297</f>
        <v>9.613455318439762E-2</v>
      </c>
      <c r="L302" s="32">
        <f ca="1">I298+J298+K298</f>
        <v>9.2128946801714393E-3</v>
      </c>
      <c r="M302" s="32">
        <f ca="1">L296+M296+N296/2</f>
        <v>0.10162522217184844</v>
      </c>
      <c r="N302" s="32">
        <f ca="1">L297+M297+N297/2</f>
        <v>0.11239655908407202</v>
      </c>
      <c r="O302" s="32">
        <f ca="1">L298+M298+N298/2</f>
        <v>1.0771336912223567E-2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6.333333333333333</v>
      </c>
      <c r="I309" s="29">
        <f t="shared" ca="1" si="108"/>
        <v>27</v>
      </c>
      <c r="J309" s="29">
        <f t="shared" ca="1" si="108"/>
        <v>51.333333333333336</v>
      </c>
      <c r="K309" s="29">
        <f t="shared" ca="1" si="108"/>
        <v>16.666666666666668</v>
      </c>
      <c r="L309" s="29">
        <f t="shared" ca="1" si="108"/>
        <v>11.333333333333334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8.0621301775147924E-2</v>
      </c>
      <c r="I310" s="50">
        <f t="shared" ca="1" si="109"/>
        <v>9.8964497041420116E-2</v>
      </c>
      <c r="J310" s="50">
        <f t="shared" ca="1" si="109"/>
        <v>0.1205621301775148</v>
      </c>
      <c r="K310" s="50">
        <f t="shared" ca="1" si="109"/>
        <v>8.9792899408284027E-2</v>
      </c>
      <c r="L310" s="50">
        <f t="shared" ca="1" si="109"/>
        <v>8.5059171597633126E-2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8.9772927002702687</v>
      </c>
      <c r="E312" s="29">
        <f t="shared" ca="1" si="110"/>
        <v>10.211547246169406</v>
      </c>
      <c r="F312" s="29">
        <f t="shared" ca="1" si="110"/>
        <v>11.674623194603592</v>
      </c>
      <c r="G312" s="29">
        <f t="shared" ca="1" si="110"/>
        <v>13.283461256519438</v>
      </c>
      <c r="H312" s="29">
        <f t="shared" ca="1" si="110"/>
        <v>14.67579059976751</v>
      </c>
      <c r="I312" s="29">
        <f t="shared" ca="1" si="110"/>
        <v>15.394346162447894</v>
      </c>
      <c r="J312" s="29">
        <f t="shared" ca="1" si="110"/>
        <v>15.067386769678333</v>
      </c>
      <c r="K312" s="29">
        <f t="shared" ca="1" si="110"/>
        <v>13.861508684607468</v>
      </c>
      <c r="L312" s="29">
        <f t="shared" ca="1" si="110"/>
        <v>12.298304234835136</v>
      </c>
      <c r="M312" s="29">
        <f t="shared" ca="1" si="110"/>
        <v>10.690663099880069</v>
      </c>
      <c r="N312" s="29">
        <f t="shared" ca="1" si="110"/>
        <v>9.3050139512691299</v>
      </c>
      <c r="O312" s="29">
        <f t="shared" ca="1" si="110"/>
        <v>8.6120357842785662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4.837278106508875E-2</v>
      </c>
      <c r="I316" s="32">
        <f t="shared" ca="1" si="111"/>
        <v>5.9378698224852068E-2</v>
      </c>
      <c r="J316" s="32">
        <f t="shared" ca="1" si="111"/>
        <v>7.2337278106508876E-2</v>
      </c>
      <c r="K316" s="32">
        <f t="shared" ca="1" si="111"/>
        <v>5.3875739644970416E-2</v>
      </c>
      <c r="L316" s="32">
        <f t="shared" ca="1" si="111"/>
        <v>5.1035502958579872E-2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3.2248520710059174E-2</v>
      </c>
      <c r="I317" s="32">
        <f t="shared" ca="1" si="112"/>
        <v>3.9585798816568048E-2</v>
      </c>
      <c r="J317" s="32">
        <f t="shared" ca="1" si="112"/>
        <v>4.8224852071005922E-2</v>
      </c>
      <c r="K317" s="32">
        <f t="shared" ca="1" si="112"/>
        <v>3.5917159763313611E-2</v>
      </c>
      <c r="L317" s="32">
        <f t="shared" ca="1" si="112"/>
        <v>3.4023668639053255E-2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4.3938609467455612E-2</v>
      </c>
      <c r="I322" s="33">
        <f t="shared" ca="1" si="113"/>
        <v>5.393565088757396E-2</v>
      </c>
      <c r="J322" s="33">
        <f t="shared" ca="1" si="113"/>
        <v>6.5706360946745562E-2</v>
      </c>
      <c r="K322" s="33">
        <f t="shared" ca="1" si="113"/>
        <v>4.8937130177514797E-2</v>
      </c>
      <c r="L322" s="33">
        <f t="shared" ca="1" si="113"/>
        <v>4.6357248520710048E-2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3.2248520710059174E-2</v>
      </c>
      <c r="I323" s="33">
        <f t="shared" ca="1" si="114"/>
        <v>3.9585798816568048E-2</v>
      </c>
      <c r="J323" s="33">
        <f t="shared" ca="1" si="114"/>
        <v>4.8224852071005922E-2</v>
      </c>
      <c r="K323" s="33">
        <f t="shared" ca="1" si="114"/>
        <v>3.5917159763313611E-2</v>
      </c>
      <c r="L323" s="33">
        <f t="shared" ca="1" si="114"/>
        <v>3.4023668639053255E-2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4.4341715976331355E-3</v>
      </c>
      <c r="I324" s="33">
        <f t="shared" ca="1" si="115"/>
        <v>5.4430473372781068E-3</v>
      </c>
      <c r="J324" s="33">
        <f t="shared" ca="1" si="115"/>
        <v>6.6309171597633138E-3</v>
      </c>
      <c r="K324" s="33">
        <f t="shared" ca="1" si="115"/>
        <v>4.938609467455622E-3</v>
      </c>
      <c r="L324" s="33">
        <f t="shared" ca="1" si="115"/>
        <v>4.6782544378698217E-3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8.0621301775147924E-2</v>
      </c>
      <c r="I325" s="32">
        <f t="shared" ca="1" si="116"/>
        <v>9.8964497041420102E-2</v>
      </c>
      <c r="J325" s="32">
        <f t="shared" ca="1" si="116"/>
        <v>0.1205621301775148</v>
      </c>
      <c r="K325" s="32">
        <f t="shared" ca="1" si="116"/>
        <v>8.9792899408284041E-2</v>
      </c>
      <c r="L325" s="32">
        <f t="shared" ca="1" si="116"/>
        <v>8.5059171597633126E-2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0.10525110946745561</v>
      </c>
      <c r="H328" s="32">
        <f ca="1">F323/2+G323+H323</f>
        <v>7.7248520710059165E-2</v>
      </c>
      <c r="I328" s="32">
        <f ca="1">F324/2+G324+H324</f>
        <v>1.0621671597633137E-2</v>
      </c>
      <c r="J328" s="32">
        <f ca="1">I322+J322+K322</f>
        <v>0.16857914201183433</v>
      </c>
      <c r="K328" s="32">
        <f ca="1">I323+J323+K323</f>
        <v>0.12372781065088759</v>
      </c>
      <c r="L328" s="32">
        <f ca="1">I324+J324+K324</f>
        <v>1.7012573964497044E-2</v>
      </c>
      <c r="M328" s="32">
        <f ca="1">L322+M322+N322/2</f>
        <v>0.10766974852071004</v>
      </c>
      <c r="N328" s="32">
        <f ca="1">L323+M323+N323/2</f>
        <v>7.902366863905326E-2</v>
      </c>
      <c r="O328" s="32">
        <f ca="1">L324+M324+N324/2</f>
        <v>1.0865754437869822E-2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8.9772927002702687</v>
      </c>
      <c r="E337" s="29">
        <f t="shared" ca="1" si="119"/>
        <v>10.211547246169406</v>
      </c>
      <c r="F337" s="29">
        <f t="shared" ca="1" si="119"/>
        <v>11.674623194603592</v>
      </c>
      <c r="G337" s="29">
        <f t="shared" ca="1" si="119"/>
        <v>13.283461256519438</v>
      </c>
      <c r="H337" s="29">
        <f t="shared" ca="1" si="119"/>
        <v>14.67579059976751</v>
      </c>
      <c r="I337" s="29">
        <f t="shared" ca="1" si="119"/>
        <v>15.394346162447894</v>
      </c>
      <c r="J337" s="29">
        <f t="shared" ca="1" si="119"/>
        <v>15.067386769678333</v>
      </c>
      <c r="K337" s="29">
        <f t="shared" ca="1" si="119"/>
        <v>13.861508684607468</v>
      </c>
      <c r="L337" s="29">
        <f t="shared" ca="1" si="119"/>
        <v>12.298304234835136</v>
      </c>
      <c r="M337" s="29">
        <f t="shared" ca="1" si="119"/>
        <v>10.690663099880069</v>
      </c>
      <c r="N337" s="29">
        <f t="shared" ca="1" si="119"/>
        <v>9.3050139512691299</v>
      </c>
      <c r="O337" s="29">
        <f t="shared" ca="1" si="119"/>
        <v>8.6120357842785662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8.9772927002702687</v>
      </c>
      <c r="E362" s="29">
        <f t="shared" ca="1" si="128"/>
        <v>10.211547246169406</v>
      </c>
      <c r="F362" s="29">
        <f t="shared" ca="1" si="128"/>
        <v>11.674623194603592</v>
      </c>
      <c r="G362" s="29">
        <f t="shared" ca="1" si="128"/>
        <v>13.283461256519438</v>
      </c>
      <c r="H362" s="29">
        <f t="shared" ca="1" si="128"/>
        <v>14.67579059976751</v>
      </c>
      <c r="I362" s="29">
        <f t="shared" ca="1" si="128"/>
        <v>15.394346162447894</v>
      </c>
      <c r="J362" s="29">
        <f t="shared" ca="1" si="128"/>
        <v>15.067386769678333</v>
      </c>
      <c r="K362" s="29">
        <f t="shared" ca="1" si="128"/>
        <v>13.861508684607468</v>
      </c>
      <c r="L362" s="29">
        <f t="shared" ca="1" si="128"/>
        <v>12.298304234835136</v>
      </c>
      <c r="M362" s="29">
        <f t="shared" ca="1" si="128"/>
        <v>10.690663099880069</v>
      </c>
      <c r="N362" s="29">
        <f t="shared" ca="1" si="128"/>
        <v>9.3050139512691299</v>
      </c>
      <c r="O362" s="29">
        <f t="shared" ca="1" si="128"/>
        <v>8.6120357842785662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0.8</v>
      </c>
      <c r="E364" s="136">
        <f>IF(E370=0,Demands!$D16,E370)</f>
        <v>0.8</v>
      </c>
      <c r="F364" s="136">
        <f>IF(F370=0,Demands!$D16,F370)</f>
        <v>0.8</v>
      </c>
      <c r="G364" s="136">
        <f>IF(G370=0,Demands!$D16,G370)</f>
        <v>0.8</v>
      </c>
      <c r="H364" s="136">
        <f>IF(H370=0,Demands!$D16,H370)</f>
        <v>0.8</v>
      </c>
      <c r="I364" s="136">
        <f>IF(I370=0,Demands!$D16,I370)</f>
        <v>0.8</v>
      </c>
      <c r="J364" s="136">
        <f>IF(J370=0,Demands!$D16,J370)</f>
        <v>0.8</v>
      </c>
      <c r="K364" s="136">
        <f>IF(K370=0,Demands!$D16,K370)</f>
        <v>0.8</v>
      </c>
      <c r="L364" s="136">
        <f>IF(L370=0,Demands!$D16,L370)</f>
        <v>0.8</v>
      </c>
      <c r="M364" s="136">
        <f>IF(M370=0,Demands!$D16,M370)</f>
        <v>0.8</v>
      </c>
      <c r="N364" s="136">
        <f>IF(N370=0,Demands!$D16,N370)</f>
        <v>0.8</v>
      </c>
      <c r="O364" s="136">
        <f>IF(O370=0,Demands!$D16,O370)</f>
        <v>0.8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6.6666666666666666E-2</v>
      </c>
      <c r="E366" s="33">
        <f t="shared" si="129"/>
        <v>6.6666666666666666E-2</v>
      </c>
      <c r="F366" s="32">
        <f t="shared" si="129"/>
        <v>6.6666666666666666E-2</v>
      </c>
      <c r="G366" s="32">
        <f t="shared" si="129"/>
        <v>6.6666666666666666E-2</v>
      </c>
      <c r="H366" s="32">
        <f t="shared" si="129"/>
        <v>6.6666666666666666E-2</v>
      </c>
      <c r="I366" s="32">
        <f t="shared" si="129"/>
        <v>6.6666666666666666E-2</v>
      </c>
      <c r="J366" s="32">
        <f t="shared" si="129"/>
        <v>6.6666666666666666E-2</v>
      </c>
      <c r="K366" s="32">
        <f t="shared" si="129"/>
        <v>6.6666666666666666E-2</v>
      </c>
      <c r="L366" s="32">
        <f t="shared" si="129"/>
        <v>6.6666666666666666E-2</v>
      </c>
      <c r="M366" s="32">
        <f t="shared" si="129"/>
        <v>6.6666666666666666E-2</v>
      </c>
      <c r="N366" s="32">
        <f t="shared" si="129"/>
        <v>6.6666666666666666E-2</v>
      </c>
      <c r="O366" s="32">
        <f t="shared" si="129"/>
        <v>6.6666666666666666E-2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1.6666666666666663E-2</v>
      </c>
      <c r="E367" s="32">
        <f t="shared" si="130"/>
        <v>1.6666666666666663E-2</v>
      </c>
      <c r="F367" s="32">
        <f t="shared" si="130"/>
        <v>1.6666666666666663E-2</v>
      </c>
      <c r="G367" s="32">
        <f t="shared" si="130"/>
        <v>1.6666666666666663E-2</v>
      </c>
      <c r="H367" s="32">
        <f t="shared" si="130"/>
        <v>1.6666666666666663E-2</v>
      </c>
      <c r="I367" s="32">
        <f t="shared" si="130"/>
        <v>1.6666666666666663E-2</v>
      </c>
      <c r="J367" s="32">
        <f t="shared" si="130"/>
        <v>1.6666666666666663E-2</v>
      </c>
      <c r="K367" s="32">
        <f t="shared" si="130"/>
        <v>1.6666666666666663E-2</v>
      </c>
      <c r="L367" s="32">
        <f t="shared" si="130"/>
        <v>1.6666666666666663E-2</v>
      </c>
      <c r="M367" s="32">
        <f t="shared" si="130"/>
        <v>1.6666666666666663E-2</v>
      </c>
      <c r="N367" s="32">
        <f t="shared" si="130"/>
        <v>1.6666666666666663E-2</v>
      </c>
      <c r="O367" s="32">
        <f t="shared" si="130"/>
        <v>1.6666666666666663E-2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0.8</v>
      </c>
      <c r="E370" s="137">
        <v>0.8</v>
      </c>
      <c r="F370" s="137">
        <v>0.8</v>
      </c>
      <c r="G370" s="137">
        <v>0.8</v>
      </c>
      <c r="H370" s="137">
        <v>0.8</v>
      </c>
      <c r="I370" s="137">
        <v>0.8</v>
      </c>
      <c r="J370" s="137">
        <v>0.8</v>
      </c>
      <c r="K370" s="137">
        <v>0.8</v>
      </c>
      <c r="L370" s="137">
        <v>0.8</v>
      </c>
      <c r="M370" s="137">
        <v>0.8</v>
      </c>
      <c r="N370" s="137">
        <v>0.8</v>
      </c>
      <c r="O370" s="137">
        <v>0.8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6.0555555555555557E-2</v>
      </c>
      <c r="E372" s="33">
        <f t="shared" si="131"/>
        <v>6.0555555555555557E-2</v>
      </c>
      <c r="F372" s="33">
        <f t="shared" si="131"/>
        <v>6.0555555555555557E-2</v>
      </c>
      <c r="G372" s="33">
        <f t="shared" si="131"/>
        <v>6.0555555555555557E-2</v>
      </c>
      <c r="H372" s="33">
        <f t="shared" si="131"/>
        <v>6.0555555555555557E-2</v>
      </c>
      <c r="I372" s="33">
        <f t="shared" si="131"/>
        <v>6.0555555555555557E-2</v>
      </c>
      <c r="J372" s="33">
        <f t="shared" si="131"/>
        <v>6.0555555555555557E-2</v>
      </c>
      <c r="K372" s="33">
        <f t="shared" si="131"/>
        <v>6.0555555555555557E-2</v>
      </c>
      <c r="L372" s="33">
        <f t="shared" si="131"/>
        <v>6.0555555555555557E-2</v>
      </c>
      <c r="M372" s="33">
        <f t="shared" si="131"/>
        <v>6.0555555555555557E-2</v>
      </c>
      <c r="N372" s="33">
        <f t="shared" si="131"/>
        <v>6.0555555555555557E-2</v>
      </c>
      <c r="O372" s="33">
        <f t="shared" si="131"/>
        <v>6.0555555555555557E-2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1.6666666666666663E-2</v>
      </c>
      <c r="E373" s="33">
        <f t="shared" si="132"/>
        <v>1.6666666666666663E-2</v>
      </c>
      <c r="F373" s="33">
        <f t="shared" si="132"/>
        <v>1.6666666666666663E-2</v>
      </c>
      <c r="G373" s="33">
        <f t="shared" si="132"/>
        <v>1.6666666666666663E-2</v>
      </c>
      <c r="H373" s="33">
        <f t="shared" si="132"/>
        <v>1.6666666666666663E-2</v>
      </c>
      <c r="I373" s="33">
        <f t="shared" si="132"/>
        <v>1.6666666666666663E-2</v>
      </c>
      <c r="J373" s="33">
        <f t="shared" si="132"/>
        <v>1.6666666666666663E-2</v>
      </c>
      <c r="K373" s="33">
        <f t="shared" si="132"/>
        <v>1.6666666666666663E-2</v>
      </c>
      <c r="L373" s="33">
        <f t="shared" si="132"/>
        <v>1.6666666666666663E-2</v>
      </c>
      <c r="M373" s="33">
        <f t="shared" si="132"/>
        <v>1.6666666666666663E-2</v>
      </c>
      <c r="N373" s="33">
        <f t="shared" si="132"/>
        <v>1.6666666666666663E-2</v>
      </c>
      <c r="O373" s="33">
        <f t="shared" si="132"/>
        <v>1.6666666666666663E-2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6.1111111111111114E-3</v>
      </c>
      <c r="E374" s="33">
        <f t="shared" si="133"/>
        <v>6.1111111111111114E-3</v>
      </c>
      <c r="F374" s="33">
        <f t="shared" si="133"/>
        <v>6.1111111111111114E-3</v>
      </c>
      <c r="G374" s="33">
        <f t="shared" si="133"/>
        <v>6.1111111111111114E-3</v>
      </c>
      <c r="H374" s="33">
        <f t="shared" si="133"/>
        <v>6.1111111111111114E-3</v>
      </c>
      <c r="I374" s="33">
        <f t="shared" si="133"/>
        <v>6.1111111111111114E-3</v>
      </c>
      <c r="J374" s="33">
        <f t="shared" si="133"/>
        <v>6.1111111111111114E-3</v>
      </c>
      <c r="K374" s="33">
        <f t="shared" si="133"/>
        <v>6.1111111111111114E-3</v>
      </c>
      <c r="L374" s="33">
        <f t="shared" si="133"/>
        <v>6.1111111111111114E-3</v>
      </c>
      <c r="M374" s="33">
        <f t="shared" si="133"/>
        <v>6.1111111111111114E-3</v>
      </c>
      <c r="N374" s="33">
        <f t="shared" si="133"/>
        <v>6.1111111111111114E-3</v>
      </c>
      <c r="O374" s="33">
        <f t="shared" si="133"/>
        <v>6.1111111111111114E-3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0.24222222222222223</v>
      </c>
      <c r="E378" s="32">
        <f>N373/2+O373+D373+E373+F373/2</f>
        <v>6.6666666666666652E-2</v>
      </c>
      <c r="F378" s="32">
        <f>N374/2+O374+D374+E374+F374/2</f>
        <v>2.4444444444444446E-2</v>
      </c>
      <c r="G378" s="32">
        <f>F372/2+G372+H372</f>
        <v>0.15138888888888891</v>
      </c>
      <c r="H378" s="32">
        <f>F373/2+G373+H373</f>
        <v>4.1666666666666657E-2</v>
      </c>
      <c r="I378" s="32">
        <f>F374/2+G374+H374</f>
        <v>1.5277777777777779E-2</v>
      </c>
      <c r="J378" s="32">
        <f>I372+J372+K372</f>
        <v>0.18166666666666667</v>
      </c>
      <c r="K378" s="32">
        <f>I373+J373+K373</f>
        <v>4.9999999999999989E-2</v>
      </c>
      <c r="L378" s="32">
        <f>I374+J374+K374</f>
        <v>1.8333333333333333E-2</v>
      </c>
      <c r="M378" s="32">
        <f>L372+M372+N372/2</f>
        <v>0.15138888888888891</v>
      </c>
      <c r="N378" s="32">
        <f>L373+M373+N373/2</f>
        <v>4.1666666666666657E-2</v>
      </c>
      <c r="O378" s="32">
        <f>L374+M374+N374/2</f>
        <v>1.5277777777777779E-2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15.022707299729731</v>
      </c>
      <c r="E384" s="29">
        <f t="shared" ca="1" si="135"/>
        <v>13.788452753830594</v>
      </c>
      <c r="F384" s="29">
        <f t="shared" ca="1" si="135"/>
        <v>12.325376805396408</v>
      </c>
      <c r="G384" s="29">
        <f t="shared" ca="1" si="135"/>
        <v>10.716538743480562</v>
      </c>
      <c r="H384" s="29">
        <f t="shared" ca="1" si="135"/>
        <v>9.3242094002324905</v>
      </c>
      <c r="I384" s="29">
        <f t="shared" ca="1" si="135"/>
        <v>8.6056538375521061</v>
      </c>
      <c r="J384" s="29">
        <f t="shared" ca="1" si="135"/>
        <v>8.9326132303216674</v>
      </c>
      <c r="K384" s="29">
        <f t="shared" ca="1" si="135"/>
        <v>10.138491315392532</v>
      </c>
      <c r="L384" s="29">
        <f t="shared" ca="1" si="135"/>
        <v>11.701695765164864</v>
      </c>
      <c r="M384" s="29">
        <f t="shared" ca="1" si="135"/>
        <v>13.309336900119931</v>
      </c>
      <c r="N384" s="29">
        <f t="shared" ca="1" si="135"/>
        <v>14.69498604873087</v>
      </c>
      <c r="O384" s="29">
        <f t="shared" ca="1" si="135"/>
        <v>15.387964215721434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0.10436202346245052</v>
      </c>
      <c r="E385" s="29">
        <f t="shared" ca="1" si="136"/>
        <v>9.5787716627617939E-2</v>
      </c>
      <c r="F385" s="29">
        <f t="shared" ca="1" si="136"/>
        <v>8.5623798539392754E-2</v>
      </c>
      <c r="G385" s="29">
        <f t="shared" ca="1" si="136"/>
        <v>7.4447278075071011E-2</v>
      </c>
      <c r="H385" s="29">
        <f t="shared" ca="1" si="136"/>
        <v>6.4774833242831772E-2</v>
      </c>
      <c r="I385" s="55">
        <f t="shared" ca="1" si="136"/>
        <v>5.9783062385865553E-2</v>
      </c>
      <c r="J385" s="55">
        <f t="shared" ca="1" si="136"/>
        <v>6.2054433526811593E-2</v>
      </c>
      <c r="K385" s="29">
        <f t="shared" ca="1" si="136"/>
        <v>7.0431610456118107E-2</v>
      </c>
      <c r="L385" s="29">
        <f t="shared" ca="1" si="136"/>
        <v>8.1291116416583847E-2</v>
      </c>
      <c r="M385" s="29">
        <f t="shared" ca="1" si="136"/>
        <v>9.2459321887005258E-2</v>
      </c>
      <c r="N385" s="29">
        <f t="shared" ca="1" si="136"/>
        <v>0.10208535972910986</v>
      </c>
      <c r="O385" s="29">
        <f t="shared" ca="1" si="136"/>
        <v>0.10689944565114179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8.9772927002702687</v>
      </c>
      <c r="E387" s="29">
        <f t="shared" ca="1" si="137"/>
        <v>10.211547246169406</v>
      </c>
      <c r="F387" s="29">
        <f t="shared" ca="1" si="137"/>
        <v>11.674623194603592</v>
      </c>
      <c r="G387" s="29">
        <f t="shared" ca="1" si="137"/>
        <v>13.283461256519438</v>
      </c>
      <c r="H387" s="29">
        <f t="shared" ca="1" si="137"/>
        <v>14.67579059976751</v>
      </c>
      <c r="I387" s="29">
        <f t="shared" ca="1" si="137"/>
        <v>15.394346162447894</v>
      </c>
      <c r="J387" s="29">
        <f t="shared" ca="1" si="137"/>
        <v>15.067386769678333</v>
      </c>
      <c r="K387" s="29">
        <f t="shared" ca="1" si="137"/>
        <v>13.861508684607468</v>
      </c>
      <c r="L387" s="29">
        <f t="shared" ca="1" si="137"/>
        <v>12.298304234835136</v>
      </c>
      <c r="M387" s="29">
        <f t="shared" ca="1" si="137"/>
        <v>10.690663099880069</v>
      </c>
      <c r="N387" s="29">
        <f t="shared" ca="1" si="137"/>
        <v>9.3050139512691299</v>
      </c>
      <c r="O387" s="29">
        <f t="shared" ca="1" si="137"/>
        <v>8.6120357842785662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1.0436202346245052E-2</v>
      </c>
      <c r="E391" s="33">
        <f t="shared" ca="1" si="138"/>
        <v>9.5787716627617949E-3</v>
      </c>
      <c r="F391" s="32">
        <f t="shared" ca="1" si="138"/>
        <v>8.5623798539392754E-3</v>
      </c>
      <c r="G391" s="32">
        <f t="shared" ca="1" si="138"/>
        <v>7.4447278075071011E-3</v>
      </c>
      <c r="H391" s="32">
        <f t="shared" ca="1" si="138"/>
        <v>6.4774833242831776E-3</v>
      </c>
      <c r="I391" s="32">
        <f t="shared" ca="1" si="138"/>
        <v>5.978306238586556E-3</v>
      </c>
      <c r="J391" s="32">
        <f t="shared" ca="1" si="138"/>
        <v>6.20544335268116E-3</v>
      </c>
      <c r="K391" s="32">
        <f t="shared" ca="1" si="138"/>
        <v>7.0431610456118112E-3</v>
      </c>
      <c r="L391" s="32">
        <f t="shared" ca="1" si="138"/>
        <v>8.1291116416583858E-3</v>
      </c>
      <c r="M391" s="32">
        <f t="shared" ca="1" si="138"/>
        <v>9.2459321887005258E-3</v>
      </c>
      <c r="N391" s="32">
        <f t="shared" ca="1" si="138"/>
        <v>1.0208535972910986E-2</v>
      </c>
      <c r="O391" s="32">
        <f t="shared" ca="1" si="138"/>
        <v>1.0689944565114179E-2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9.3925821116205468E-2</v>
      </c>
      <c r="E392" s="32">
        <f t="shared" ca="1" si="139"/>
        <v>8.6208944964856149E-2</v>
      </c>
      <c r="F392" s="32">
        <f t="shared" ca="1" si="139"/>
        <v>7.7061418685453478E-2</v>
      </c>
      <c r="G392" s="32">
        <f t="shared" ca="1" si="139"/>
        <v>6.700255026756391E-2</v>
      </c>
      <c r="H392" s="32">
        <f t="shared" ca="1" si="139"/>
        <v>5.8297349918548597E-2</v>
      </c>
      <c r="I392" s="32">
        <f t="shared" ca="1" si="139"/>
        <v>5.3804756147278997E-2</v>
      </c>
      <c r="J392" s="32">
        <f t="shared" ca="1" si="139"/>
        <v>5.5848990174130433E-2</v>
      </c>
      <c r="K392" s="32">
        <f t="shared" ca="1" si="139"/>
        <v>6.3388449410506295E-2</v>
      </c>
      <c r="L392" s="32">
        <f t="shared" ca="1" si="139"/>
        <v>7.316200477492546E-2</v>
      </c>
      <c r="M392" s="32">
        <f t="shared" ca="1" si="139"/>
        <v>8.3213389698304732E-2</v>
      </c>
      <c r="N392" s="32">
        <f t="shared" ca="1" si="139"/>
        <v>9.1876823756198878E-2</v>
      </c>
      <c r="O392" s="32">
        <f t="shared" ca="1" si="139"/>
        <v>9.6209501086027618E-2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9.5665188173912983E-3</v>
      </c>
      <c r="E397" s="33">
        <f t="shared" ca="1" si="140"/>
        <v>8.7805406908649779E-3</v>
      </c>
      <c r="F397" s="33">
        <f t="shared" ca="1" si="140"/>
        <v>7.8488481994443363E-3</v>
      </c>
      <c r="G397" s="33">
        <f t="shared" ca="1" si="140"/>
        <v>6.824333823548176E-3</v>
      </c>
      <c r="H397" s="33">
        <f t="shared" ca="1" si="140"/>
        <v>5.937693047259579E-3</v>
      </c>
      <c r="I397" s="33">
        <f t="shared" ca="1" si="140"/>
        <v>5.4801140520376766E-3</v>
      </c>
      <c r="J397" s="33">
        <f t="shared" ca="1" si="140"/>
        <v>5.6883230732910637E-3</v>
      </c>
      <c r="K397" s="33">
        <f t="shared" ca="1" si="140"/>
        <v>6.4562309584774939E-3</v>
      </c>
      <c r="L397" s="33">
        <f t="shared" ca="1" si="140"/>
        <v>7.4516856715201871E-3</v>
      </c>
      <c r="M397" s="33">
        <f t="shared" ca="1" si="140"/>
        <v>8.4754378396421481E-3</v>
      </c>
      <c r="N397" s="33">
        <f t="shared" ca="1" si="140"/>
        <v>9.3578246418350702E-3</v>
      </c>
      <c r="O397" s="33">
        <f t="shared" ca="1" si="140"/>
        <v>9.7991158513546645E-3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9.3925821116205468E-2</v>
      </c>
      <c r="E398" s="33">
        <f t="shared" ca="1" si="141"/>
        <v>8.6208944964856149E-2</v>
      </c>
      <c r="F398" s="33">
        <f t="shared" ca="1" si="141"/>
        <v>7.7061418685453478E-2</v>
      </c>
      <c r="G398" s="33">
        <f t="shared" ca="1" si="141"/>
        <v>6.700255026756391E-2</v>
      </c>
      <c r="H398" s="33">
        <f t="shared" ca="1" si="141"/>
        <v>5.8297349918548597E-2</v>
      </c>
      <c r="I398" s="33">
        <f t="shared" ca="1" si="141"/>
        <v>5.3804756147278997E-2</v>
      </c>
      <c r="J398" s="33">
        <f t="shared" ca="1" si="141"/>
        <v>5.5848990174130433E-2</v>
      </c>
      <c r="K398" s="33">
        <f t="shared" ca="1" si="141"/>
        <v>6.3388449410506295E-2</v>
      </c>
      <c r="L398" s="33">
        <f t="shared" ca="1" si="141"/>
        <v>7.316200477492546E-2</v>
      </c>
      <c r="M398" s="33">
        <f t="shared" ca="1" si="141"/>
        <v>8.3213389698304732E-2</v>
      </c>
      <c r="N398" s="33">
        <f t="shared" ca="1" si="141"/>
        <v>9.1876823756198878E-2</v>
      </c>
      <c r="O398" s="33">
        <f t="shared" ca="1" si="141"/>
        <v>9.6209501086027618E-2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8.696835288537543E-4</v>
      </c>
      <c r="E399" s="33">
        <f t="shared" ca="1" si="142"/>
        <v>7.9823097189681621E-4</v>
      </c>
      <c r="F399" s="33">
        <f t="shared" ca="1" si="142"/>
        <v>7.1353165449493958E-4</v>
      </c>
      <c r="G399" s="33">
        <f t="shared" ca="1" si="142"/>
        <v>6.2039398395892509E-4</v>
      </c>
      <c r="H399" s="33">
        <f t="shared" ca="1" si="142"/>
        <v>5.3979027702359813E-4</v>
      </c>
      <c r="I399" s="33">
        <f t="shared" ca="1" si="142"/>
        <v>4.981921865488797E-4</v>
      </c>
      <c r="J399" s="33">
        <f t="shared" ca="1" si="142"/>
        <v>5.1712027939009671E-4</v>
      </c>
      <c r="K399" s="33">
        <f t="shared" ca="1" si="142"/>
        <v>5.869300871343176E-4</v>
      </c>
      <c r="L399" s="33">
        <f t="shared" ca="1" si="142"/>
        <v>6.7742597013819878E-4</v>
      </c>
      <c r="M399" s="33">
        <f t="shared" ca="1" si="142"/>
        <v>7.7049434905837719E-4</v>
      </c>
      <c r="N399" s="33">
        <f t="shared" ca="1" si="142"/>
        <v>8.5071133107591547E-4</v>
      </c>
      <c r="O399" s="33">
        <f t="shared" ca="1" si="142"/>
        <v>8.908287137595149E-4</v>
      </c>
    </row>
    <row r="400" spans="1:15" x14ac:dyDescent="0.4">
      <c r="D400" s="32">
        <f t="shared" ref="D400:O400" ca="1" si="143">SUM(D397:D399)</f>
        <v>0.10436202346245052</v>
      </c>
      <c r="E400" s="32">
        <f t="shared" ca="1" si="143"/>
        <v>9.5787716627617939E-2</v>
      </c>
      <c r="F400" s="32">
        <f t="shared" ca="1" si="143"/>
        <v>8.5623798539392754E-2</v>
      </c>
      <c r="G400" s="32">
        <f t="shared" ca="1" si="143"/>
        <v>7.4447278075071011E-2</v>
      </c>
      <c r="H400" s="32">
        <f t="shared" ca="1" si="143"/>
        <v>6.4774833242831772E-2</v>
      </c>
      <c r="I400" s="32">
        <f t="shared" ca="1" si="143"/>
        <v>5.9783062385865553E-2</v>
      </c>
      <c r="J400" s="32">
        <f t="shared" ca="1" si="143"/>
        <v>6.2054433526811593E-2</v>
      </c>
      <c r="K400" s="32">
        <f t="shared" ca="1" si="143"/>
        <v>7.0431610456118107E-2</v>
      </c>
      <c r="L400" s="32">
        <f t="shared" ca="1" si="143"/>
        <v>8.1291116416583847E-2</v>
      </c>
      <c r="M400" s="32">
        <f t="shared" ca="1" si="143"/>
        <v>9.2459321887005258E-2</v>
      </c>
      <c r="N400" s="32">
        <f t="shared" ca="1" si="143"/>
        <v>0.10208535972910987</v>
      </c>
      <c r="O400" s="32">
        <f t="shared" ca="1" si="143"/>
        <v>0.1068994456511418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3.6749511780250647E-2</v>
      </c>
      <c r="E403" s="32">
        <f ca="1">N398/2+O398+D398+E398+F398/2</f>
        <v>0.36081338838791538</v>
      </c>
      <c r="F403" s="32">
        <f ca="1">N399/2+O399+D399+E399+F399/2</f>
        <v>3.3408647072955128E-3</v>
      </c>
      <c r="G403" s="32">
        <f ca="1">F397/2+G397+H397</f>
        <v>1.6686450970529922E-2</v>
      </c>
      <c r="H403" s="32">
        <f ca="1">F398/2+G398+H398</f>
        <v>0.16383060952883924</v>
      </c>
      <c r="I403" s="32">
        <f ca="1">F399/2+G399+H399</f>
        <v>1.516950088229993E-3</v>
      </c>
      <c r="J403" s="32">
        <f ca="1">I397+J397+K397</f>
        <v>1.7624668083806236E-2</v>
      </c>
      <c r="K403" s="32">
        <f ca="1">I398+J398+K398</f>
        <v>0.1730421957319157</v>
      </c>
      <c r="L403" s="32">
        <f ca="1">I399+J399+K399</f>
        <v>1.602242553073294E-3</v>
      </c>
      <c r="M403" s="32">
        <f ca="1">L397+M397+N397/2</f>
        <v>2.0606035832079872E-2</v>
      </c>
      <c r="N403" s="32">
        <f ca="1">L398+M398+N398/2</f>
        <v>0.20231380635132962</v>
      </c>
      <c r="O403" s="32">
        <f ca="1">L399+M399+N399/2</f>
        <v>1.8732759847345337E-3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3.5813887200000005</v>
      </c>
      <c r="C409" s="63" t="s">
        <v>58</v>
      </c>
      <c r="D409" s="32">
        <f t="shared" ref="D409:O409" ca="1" si="144">D18</f>
        <v>0.11105327774500112</v>
      </c>
      <c r="E409" s="32">
        <f t="shared" ca="1" si="144"/>
        <v>9.4934511548237746E-2</v>
      </c>
      <c r="F409" s="32">
        <f t="shared" ca="1" si="144"/>
        <v>8.0929270525632591E-2</v>
      </c>
      <c r="G409" s="32">
        <f t="shared" ca="1" si="144"/>
        <v>6.2080128882776538E-2</v>
      </c>
      <c r="H409" s="32">
        <f t="shared" ca="1" si="144"/>
        <v>3.0767487806073104E-2</v>
      </c>
      <c r="I409" s="32">
        <f t="shared" ca="1" si="144"/>
        <v>1.0767097170847874E-2</v>
      </c>
      <c r="J409" s="32">
        <f t="shared" ca="1" si="144"/>
        <v>2.1685782287310194E-3</v>
      </c>
      <c r="K409" s="32">
        <f t="shared" ca="1" si="144"/>
        <v>1.9199432706370509E-3</v>
      </c>
      <c r="L409" s="32">
        <f t="shared" ca="1" si="144"/>
        <v>1.3035283019247845E-2</v>
      </c>
      <c r="M409" s="32">
        <f t="shared" ca="1" si="144"/>
        <v>4.2695564276610011E-2</v>
      </c>
      <c r="N409" s="32">
        <f t="shared" ca="1" si="144"/>
        <v>8.1281610074898591E-2</v>
      </c>
      <c r="O409" s="32">
        <f t="shared" ca="1" si="144"/>
        <v>0.10420058078463985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5.2397352540236447E-2</v>
      </c>
      <c r="E410" s="32">
        <f t="shared" ca="1" si="145"/>
        <v>4.4792167965092528E-2</v>
      </c>
      <c r="F410" s="32">
        <f t="shared" ca="1" si="145"/>
        <v>3.8184190549446578E-2</v>
      </c>
      <c r="G410" s="32">
        <f t="shared" ca="1" si="145"/>
        <v>2.9290755436172426E-2</v>
      </c>
      <c r="H410" s="32">
        <f t="shared" ca="1" si="145"/>
        <v>1.4516770131305793E-2</v>
      </c>
      <c r="I410" s="32">
        <f t="shared" ca="1" si="145"/>
        <v>5.0801506965992595E-3</v>
      </c>
      <c r="J410" s="32">
        <f t="shared" ca="1" si="145"/>
        <v>1.0231823883920933E-3</v>
      </c>
      <c r="K410" s="32">
        <f t="shared" ca="1" si="145"/>
        <v>9.0587100580516184E-4</v>
      </c>
      <c r="L410" s="32">
        <f t="shared" ca="1" si="145"/>
        <v>6.1503301270369928E-3</v>
      </c>
      <c r="M410" s="32">
        <f t="shared" ca="1" si="145"/>
        <v>2.0144696120025698E-2</v>
      </c>
      <c r="N410" s="32">
        <f t="shared" ca="1" si="145"/>
        <v>3.835043201436894E-2</v>
      </c>
      <c r="O410" s="32">
        <f t="shared" ca="1" si="145"/>
        <v>4.9164101025518159E-2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1.1207211515550573E-2</v>
      </c>
      <c r="E411" s="32">
        <f t="shared" ca="1" si="146"/>
        <v>9.580547036978122E-3</v>
      </c>
      <c r="F411" s="32">
        <f t="shared" ca="1" si="146"/>
        <v>8.1671740897427403E-3</v>
      </c>
      <c r="G411" s="32">
        <f t="shared" ca="1" si="146"/>
        <v>6.2649671349591009E-3</v>
      </c>
      <c r="H411" s="32">
        <f t="shared" ca="1" si="146"/>
        <v>3.1049758336404052E-3</v>
      </c>
      <c r="I411" s="32">
        <f t="shared" ca="1" si="146"/>
        <v>1.0865877878837307E-3</v>
      </c>
      <c r="J411" s="32">
        <f t="shared" ca="1" si="146"/>
        <v>2.1884734418386437E-4</v>
      </c>
      <c r="K411" s="32">
        <f t="shared" ca="1" si="146"/>
        <v>1.9375574290832626E-4</v>
      </c>
      <c r="L411" s="32">
        <f t="shared" ca="1" si="146"/>
        <v>1.3154872771718011E-3</v>
      </c>
      <c r="M411" s="32">
        <f t="shared" ca="1" si="146"/>
        <v>4.3087266701166077E-3</v>
      </c>
      <c r="N411" s="32">
        <f t="shared" ca="1" si="146"/>
        <v>8.2027312919622439E-3</v>
      </c>
      <c r="O411" s="32">
        <f t="shared" ca="1" si="146"/>
        <v>1.0515654941569159E-2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0.39129381037814431</v>
      </c>
      <c r="E413" s="32">
        <f t="shared" ca="1" si="148"/>
        <v>0.18462093281275488</v>
      </c>
      <c r="F413" s="32">
        <f t="shared" ca="1" si="148"/>
        <v>3.9488366184950344E-2</v>
      </c>
      <c r="G413" s="32">
        <f t="shared" ca="1" si="148"/>
        <v>0.13331225195166593</v>
      </c>
      <c r="H413" s="32">
        <f t="shared" ca="1" si="148"/>
        <v>6.2899620842201506E-2</v>
      </c>
      <c r="I413" s="32">
        <f t="shared" ca="1" si="148"/>
        <v>1.3453530013470875E-2</v>
      </c>
      <c r="J413" s="32">
        <f t="shared" ca="1" si="148"/>
        <v>1.4855618670215944E-2</v>
      </c>
      <c r="K413" s="32">
        <f t="shared" ca="1" si="148"/>
        <v>7.0092040907965151E-3</v>
      </c>
      <c r="L413" s="32">
        <f t="shared" ca="1" si="148"/>
        <v>1.4991908749759214E-3</v>
      </c>
      <c r="M413" s="32">
        <f t="shared" ca="1" si="148"/>
        <v>9.6371652333307148E-2</v>
      </c>
      <c r="N413" s="32">
        <f t="shared" ca="1" si="148"/>
        <v>4.5470242254247159E-2</v>
      </c>
      <c r="O413" s="32">
        <f t="shared" ca="1" si="148"/>
        <v>9.7255795932695305E-3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5.2697576880000003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4.5954142011834315E-2</v>
      </c>
      <c r="I415" s="32">
        <f t="shared" ca="1" si="149"/>
        <v>0.19590976331360946</v>
      </c>
      <c r="J415" s="32">
        <f t="shared" ca="1" si="149"/>
        <v>0.37247041420118343</v>
      </c>
      <c r="K415" s="32">
        <f t="shared" ca="1" si="149"/>
        <v>0.1209319526627219</v>
      </c>
      <c r="L415" s="32">
        <f t="shared" ca="1" si="149"/>
        <v>8.2233727810650886E-2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5.6213017751479272E-3</v>
      </c>
      <c r="I416" s="32">
        <f t="shared" ca="1" si="150"/>
        <v>2.3964497041420112E-2</v>
      </c>
      <c r="J416" s="32">
        <f t="shared" ca="1" si="150"/>
        <v>4.556213017751478E-2</v>
      </c>
      <c r="K416" s="32">
        <f t="shared" ca="1" si="150"/>
        <v>1.4792899408284021E-2</v>
      </c>
      <c r="L416" s="32">
        <f t="shared" ca="1" si="150"/>
        <v>1.0059171597633134E-2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4.6375739644970411E-3</v>
      </c>
      <c r="I417" s="32">
        <f t="shared" ca="1" si="151"/>
        <v>1.9770710059171599E-2</v>
      </c>
      <c r="J417" s="32">
        <f t="shared" ca="1" si="151"/>
        <v>3.7588757396449707E-2</v>
      </c>
      <c r="K417" s="32">
        <f t="shared" ca="1" si="151"/>
        <v>1.2204142011834321E-2</v>
      </c>
      <c r="L417" s="32">
        <f t="shared" ca="1" si="151"/>
        <v>8.2988165680473389E-3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4.5954142011834315E-2</v>
      </c>
      <c r="H419" s="32">
        <f t="shared" ca="1" si="153"/>
        <v>5.6213017751479272E-3</v>
      </c>
      <c r="I419" s="32">
        <f t="shared" ca="1" si="153"/>
        <v>4.6375739644970411E-3</v>
      </c>
      <c r="J419" s="32">
        <f t="shared" ca="1" si="153"/>
        <v>0.6893121301775148</v>
      </c>
      <c r="K419" s="32">
        <f t="shared" ca="1" si="153"/>
        <v>8.4319526627218908E-2</v>
      </c>
      <c r="L419" s="32">
        <f t="shared" ca="1" si="153"/>
        <v>6.9563609467455628E-2</v>
      </c>
      <c r="M419" s="32">
        <f t="shared" ca="1" si="153"/>
        <v>8.2233727810650886E-2</v>
      </c>
      <c r="N419" s="32">
        <f t="shared" ca="1" si="153"/>
        <v>1.0059171597633134E-2</v>
      </c>
      <c r="O419" s="32">
        <f t="shared" ca="1" si="153"/>
        <v>8.2988165680473389E-3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4.6046426399999998</v>
      </c>
      <c r="C421" s="67"/>
      <c r="D421" s="32">
        <f t="shared" ref="D421:O421" ca="1" si="154">D69</f>
        <v>6.1696186106194616E-2</v>
      </c>
      <c r="E421" s="32">
        <f t="shared" ca="1" si="154"/>
        <v>5.9278371176680097E-2</v>
      </c>
      <c r="F421" s="32">
        <f t="shared" ca="1" si="154"/>
        <v>5.7177585023289325E-2</v>
      </c>
      <c r="G421" s="32">
        <f t="shared" ca="1" si="154"/>
        <v>5.4350213776860924E-2</v>
      </c>
      <c r="H421" s="32">
        <f t="shared" ca="1" si="154"/>
        <v>4.9653317615355401E-2</v>
      </c>
      <c r="I421" s="32">
        <f t="shared" ca="1" si="154"/>
        <v>4.665325902007162E-2</v>
      </c>
      <c r="J421" s="32">
        <f t="shared" ca="1" si="154"/>
        <v>4.5363481178754085E-2</v>
      </c>
      <c r="K421" s="32">
        <f t="shared" ca="1" si="154"/>
        <v>4.5326185935040002E-2</v>
      </c>
      <c r="L421" s="32">
        <f t="shared" ca="1" si="154"/>
        <v>4.699348689733162E-2</v>
      </c>
      <c r="M421" s="32">
        <f t="shared" ca="1" si="154"/>
        <v>5.144252908593594E-2</v>
      </c>
      <c r="N421" s="32">
        <f t="shared" ca="1" si="154"/>
        <v>5.7230435955679226E-2</v>
      </c>
      <c r="O421" s="32">
        <f t="shared" ca="1" si="154"/>
        <v>6.0668281562140415E-2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2.9109602881035472E-2</v>
      </c>
      <c r="E422" s="32">
        <f t="shared" ca="1" si="155"/>
        <v>2.7968825194763878E-2</v>
      </c>
      <c r="F422" s="32">
        <f t="shared" ca="1" si="155"/>
        <v>2.697762858241699E-2</v>
      </c>
      <c r="G422" s="32">
        <f t="shared" ca="1" si="155"/>
        <v>2.5643613315425869E-2</v>
      </c>
      <c r="H422" s="32">
        <f t="shared" ca="1" si="155"/>
        <v>2.3427515519695869E-2</v>
      </c>
      <c r="I422" s="32">
        <f t="shared" ca="1" si="155"/>
        <v>2.2012022604489891E-2</v>
      </c>
      <c r="J422" s="32">
        <f t="shared" ca="1" si="155"/>
        <v>2.1403477358258816E-2</v>
      </c>
      <c r="K422" s="32">
        <f t="shared" ca="1" si="155"/>
        <v>2.1385880650870777E-2</v>
      </c>
      <c r="L422" s="32">
        <f t="shared" ca="1" si="155"/>
        <v>2.2172549519055552E-2</v>
      </c>
      <c r="M422" s="32">
        <f t="shared" ca="1" si="155"/>
        <v>2.4271704418003859E-2</v>
      </c>
      <c r="N422" s="32">
        <f t="shared" ca="1" si="155"/>
        <v>2.7002564802155345E-2</v>
      </c>
      <c r="O422" s="32">
        <f t="shared" ca="1" si="155"/>
        <v>2.8624615153827727E-2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6.2262206162214751E-3</v>
      </c>
      <c r="E423" s="32">
        <f t="shared" ca="1" si="156"/>
        <v>5.9822209444356069E-3</v>
      </c>
      <c r="F423" s="32">
        <f t="shared" ca="1" si="156"/>
        <v>5.7702150023503001E-3</v>
      </c>
      <c r="G423" s="32">
        <f t="shared" ca="1" si="156"/>
        <v>5.4848839591327544E-3</v>
      </c>
      <c r="H423" s="32">
        <f t="shared" ca="1" si="156"/>
        <v>5.0108852639349499E-3</v>
      </c>
      <c r="I423" s="32">
        <f t="shared" ca="1" si="156"/>
        <v>4.7081270570714486E-3</v>
      </c>
      <c r="J423" s="32">
        <f t="shared" ca="1" si="156"/>
        <v>4.5779659905164681E-3</v>
      </c>
      <c r="K423" s="32">
        <f t="shared" ca="1" si="156"/>
        <v>4.5742022503251377E-3</v>
      </c>
      <c r="L423" s="32">
        <f t="shared" ca="1" si="156"/>
        <v>4.742461980464659E-3</v>
      </c>
      <c r="M423" s="32">
        <f t="shared" ca="1" si="156"/>
        <v>5.1914478894063802E-3</v>
      </c>
      <c r="N423" s="32">
        <f t="shared" ca="1" si="156"/>
        <v>5.7755485826832256E-3</v>
      </c>
      <c r="O423" s="32">
        <f t="shared" ca="1" si="156"/>
        <v>6.1224871301242623E-3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0.23884684933449943</v>
      </c>
      <c r="E425" s="32">
        <f t="shared" ca="1" si="158"/>
        <v>0.11269313992191324</v>
      </c>
      <c r="F425" s="32">
        <f t="shared" ca="1" si="158"/>
        <v>2.4103810483298106E-2</v>
      </c>
      <c r="G425" s="32">
        <f t="shared" ca="1" si="158"/>
        <v>0.132592323903861</v>
      </c>
      <c r="H425" s="32">
        <f t="shared" ca="1" si="158"/>
        <v>6.2559943126330231E-2</v>
      </c>
      <c r="I425" s="32">
        <f t="shared" ca="1" si="158"/>
        <v>1.3380876724242855E-2</v>
      </c>
      <c r="J425" s="32">
        <f t="shared" ca="1" si="158"/>
        <v>0.1373429261338657</v>
      </c>
      <c r="K425" s="32">
        <f t="shared" ca="1" si="158"/>
        <v>6.480138061361948E-2</v>
      </c>
      <c r="L425" s="32">
        <f t="shared" ca="1" si="158"/>
        <v>1.3860295297913054E-2</v>
      </c>
      <c r="M425" s="32">
        <f t="shared" ca="1" si="158"/>
        <v>0.12705123396110718</v>
      </c>
      <c r="N425" s="32">
        <f t="shared" ca="1" si="158"/>
        <v>5.9945536338137081E-2</v>
      </c>
      <c r="O425" s="32">
        <f t="shared" ca="1" si="158"/>
        <v>1.2821684161212652E-2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10.232539200000002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6.651150480000001</v>
      </c>
      <c r="C433" s="67"/>
      <c r="D433" s="32">
        <f t="shared" ref="D433:O433" ca="1" si="164">D119</f>
        <v>1.8959100929011846E-2</v>
      </c>
      <c r="E433" s="32">
        <f t="shared" ca="1" si="164"/>
        <v>1.7401435187350593E-2</v>
      </c>
      <c r="F433" s="32">
        <f t="shared" ca="1" si="164"/>
        <v>1.5554990067989685E-2</v>
      </c>
      <c r="G433" s="32">
        <f t="shared" ca="1" si="164"/>
        <v>1.3524588850304567E-2</v>
      </c>
      <c r="H433" s="32">
        <f t="shared" ca="1" si="164"/>
        <v>1.1767428039114439E-2</v>
      </c>
      <c r="I433" s="32">
        <f t="shared" ca="1" si="164"/>
        <v>1.0860589666765577E-2</v>
      </c>
      <c r="J433" s="32">
        <f t="shared" ca="1" si="164"/>
        <v>1.1273222090704107E-2</v>
      </c>
      <c r="K433" s="32">
        <f t="shared" ca="1" si="164"/>
        <v>1.2795075899528123E-2</v>
      </c>
      <c r="L433" s="32">
        <f t="shared" ca="1" si="164"/>
        <v>1.4767886149012734E-2</v>
      </c>
      <c r="M433" s="32">
        <f t="shared" ca="1" si="164"/>
        <v>1.679677680947262E-2</v>
      </c>
      <c r="N433" s="32">
        <f t="shared" ca="1" si="164"/>
        <v>1.8545507017454957E-2</v>
      </c>
      <c r="O433" s="32">
        <f t="shared" ca="1" si="164"/>
        <v>1.9420065959957426E-2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8.3489618769960416E-2</v>
      </c>
      <c r="E434" s="32">
        <f t="shared" ca="1" si="165"/>
        <v>7.6630173302094359E-2</v>
      </c>
      <c r="F434" s="32">
        <f t="shared" ca="1" si="165"/>
        <v>6.8499038831514203E-2</v>
      </c>
      <c r="G434" s="32">
        <f t="shared" ca="1" si="165"/>
        <v>5.9557822460056808E-2</v>
      </c>
      <c r="H434" s="32">
        <f t="shared" ca="1" si="165"/>
        <v>5.1819866594265421E-2</v>
      </c>
      <c r="I434" s="32">
        <f t="shared" ca="1" si="165"/>
        <v>4.7826449908692448E-2</v>
      </c>
      <c r="J434" s="32">
        <f t="shared" ca="1" si="165"/>
        <v>4.964354682144928E-2</v>
      </c>
      <c r="K434" s="32">
        <f t="shared" ca="1" si="165"/>
        <v>5.634528836489449E-2</v>
      </c>
      <c r="L434" s="32">
        <f t="shared" ca="1" si="165"/>
        <v>6.5032893133267086E-2</v>
      </c>
      <c r="M434" s="32">
        <f t="shared" ca="1" si="165"/>
        <v>7.3967457509604206E-2</v>
      </c>
      <c r="N434" s="32">
        <f t="shared" ca="1" si="165"/>
        <v>8.1668287783287885E-2</v>
      </c>
      <c r="O434" s="32">
        <f t="shared" ca="1" si="165"/>
        <v>8.5519556520913434E-2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1.9133037634782597E-3</v>
      </c>
      <c r="E435" s="32">
        <f t="shared" ca="1" si="166"/>
        <v>1.7561081381729958E-3</v>
      </c>
      <c r="F435" s="32">
        <f t="shared" ca="1" si="166"/>
        <v>1.5697696398888671E-3</v>
      </c>
      <c r="G435" s="32">
        <f t="shared" ca="1" si="166"/>
        <v>1.3648667647096354E-3</v>
      </c>
      <c r="H435" s="32">
        <f t="shared" ca="1" si="166"/>
        <v>1.1875386094519159E-3</v>
      </c>
      <c r="I435" s="32">
        <f t="shared" ca="1" si="166"/>
        <v>1.0960228104075354E-3</v>
      </c>
      <c r="J435" s="32">
        <f t="shared" ca="1" si="166"/>
        <v>1.1376646146582128E-3</v>
      </c>
      <c r="K435" s="32">
        <f t="shared" ca="1" si="166"/>
        <v>1.2912461916954989E-3</v>
      </c>
      <c r="L435" s="32">
        <f t="shared" ca="1" si="166"/>
        <v>1.4903371343040375E-3</v>
      </c>
      <c r="M435" s="32">
        <f t="shared" ca="1" si="166"/>
        <v>1.69508756792843E-3</v>
      </c>
      <c r="N435" s="32">
        <f t="shared" ca="1" si="166"/>
        <v>1.8715649283670142E-3</v>
      </c>
      <c r="O435" s="32">
        <f t="shared" ca="1" si="166"/>
        <v>1.9598231702709331E-3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7.2830850619042195E-2</v>
      </c>
      <c r="E437" s="32">
        <f t="shared" ca="1" si="168"/>
        <v>0.32072301190036928</v>
      </c>
      <c r="F437" s="32">
        <f t="shared" ca="1" si="168"/>
        <v>7.3499023560501288E-3</v>
      </c>
      <c r="G437" s="32">
        <f t="shared" ca="1" si="168"/>
        <v>3.3069511923413848E-2</v>
      </c>
      <c r="H437" s="32">
        <f t="shared" ca="1" si="168"/>
        <v>0.14562720847007932</v>
      </c>
      <c r="I437" s="32">
        <f t="shared" ca="1" si="168"/>
        <v>3.3372901941059853E-3</v>
      </c>
      <c r="J437" s="32">
        <f t="shared" ca="1" si="168"/>
        <v>3.4928887656997809E-2</v>
      </c>
      <c r="K437" s="32">
        <f t="shared" ca="1" si="168"/>
        <v>0.15381528509503622</v>
      </c>
      <c r="L437" s="32">
        <f t="shared" ca="1" si="168"/>
        <v>3.5249336167612472E-3</v>
      </c>
      <c r="M437" s="32">
        <f t="shared" ca="1" si="168"/>
        <v>4.0837416467212832E-2</v>
      </c>
      <c r="N437" s="32">
        <f t="shared" ca="1" si="168"/>
        <v>0.17983449453451525</v>
      </c>
      <c r="O437" s="32">
        <f t="shared" ca="1" si="168"/>
        <v>4.1212071664159747E-3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7.6744044000000002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5.2123911078237994E-2</v>
      </c>
      <c r="I439" s="32">
        <f t="shared" ca="1" si="169"/>
        <v>5.7955518573307031E-2</v>
      </c>
      <c r="J439" s="32">
        <f t="shared" ca="1" si="169"/>
        <v>6.4821766107823781E-2</v>
      </c>
      <c r="K439" s="32">
        <f t="shared" ca="1" si="169"/>
        <v>5.5039714825772509E-2</v>
      </c>
      <c r="L439" s="32">
        <f t="shared" ca="1" si="169"/>
        <v>5.3534783859303083E-2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2.4593195266272194E-2</v>
      </c>
      <c r="I440" s="32">
        <f t="shared" ca="1" si="170"/>
        <v>2.7344674556213019E-2</v>
      </c>
      <c r="J440" s="32">
        <f t="shared" ca="1" si="170"/>
        <v>3.0584319526627223E-2</v>
      </c>
      <c r="K440" s="32">
        <f t="shared" ca="1" si="170"/>
        <v>2.5968934911242605E-2</v>
      </c>
      <c r="L440" s="32">
        <f t="shared" ca="1" si="170"/>
        <v>2.5258875739644974E-2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5.2602112097304404E-3</v>
      </c>
      <c r="I441" s="32">
        <f t="shared" ca="1" si="171"/>
        <v>5.8487220578566732E-3</v>
      </c>
      <c r="J441" s="32">
        <f t="shared" ca="1" si="171"/>
        <v>6.541646120973044E-3</v>
      </c>
      <c r="K441" s="32">
        <f t="shared" ca="1" si="171"/>
        <v>5.5544666337935559E-3</v>
      </c>
      <c r="L441" s="32">
        <f t="shared" ca="1" si="171"/>
        <v>5.4025928665351747E-3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0.12762911941157132</v>
      </c>
      <c r="H443" s="32">
        <f t="shared" ca="1" si="173"/>
        <v>6.0218195266272201E-2</v>
      </c>
      <c r="I443" s="32">
        <f t="shared" ca="1" si="173"/>
        <v>1.2880002876397106E-2</v>
      </c>
      <c r="J443" s="32">
        <f t="shared" ca="1" si="173"/>
        <v>0.17781699950690333</v>
      </c>
      <c r="K443" s="32">
        <f t="shared" ca="1" si="173"/>
        <v>8.3897928994082854E-2</v>
      </c>
      <c r="L443" s="32">
        <f t="shared" ca="1" si="173"/>
        <v>1.7944834812623274E-2</v>
      </c>
      <c r="M443" s="32">
        <f t="shared" ca="1" si="173"/>
        <v>0.1290399921926364</v>
      </c>
      <c r="N443" s="32">
        <f t="shared" ca="1" si="173"/>
        <v>6.0883875739644981E-2</v>
      </c>
      <c r="O443" s="32">
        <f t="shared" ca="1" si="173"/>
        <v>1.3022384533201842E-2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13.148812872000001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9.7083518400000006</v>
      </c>
      <c r="C452" s="67"/>
      <c r="D452" s="32">
        <f t="shared" ref="D452:O452" ca="1" si="179">D195</f>
        <v>0.12691803170857271</v>
      </c>
      <c r="E452" s="32">
        <f t="shared" ca="1" si="179"/>
        <v>0.10849658462655744</v>
      </c>
      <c r="F452" s="32">
        <f t="shared" ca="1" si="179"/>
        <v>9.2490594886437252E-2</v>
      </c>
      <c r="G452" s="32">
        <f t="shared" ca="1" si="179"/>
        <v>7.094871872317321E-2</v>
      </c>
      <c r="H452" s="32">
        <f t="shared" ca="1" si="179"/>
        <v>3.5162843206940693E-2</v>
      </c>
      <c r="I452" s="32">
        <f t="shared" ca="1" si="179"/>
        <v>1.2305253909540428E-2</v>
      </c>
      <c r="J452" s="32">
        <f t="shared" ca="1" si="179"/>
        <v>2.478375118549737E-3</v>
      </c>
      <c r="K452" s="32">
        <f t="shared" ca="1" si="179"/>
        <v>2.1942208807280588E-3</v>
      </c>
      <c r="L452" s="32">
        <f t="shared" ca="1" si="179"/>
        <v>1.4897466307711823E-2</v>
      </c>
      <c r="M452" s="32">
        <f t="shared" ca="1" si="179"/>
        <v>4.8794930601840023E-2</v>
      </c>
      <c r="N452" s="32">
        <f t="shared" ca="1" si="179"/>
        <v>9.2893268657026976E-2</v>
      </c>
      <c r="O452" s="32">
        <f t="shared" ca="1" si="179"/>
        <v>0.11908637803958841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3.4931568360157622E-2</v>
      </c>
      <c r="E453" s="32">
        <f t="shared" ca="1" si="180"/>
        <v>2.9861445310061671E-2</v>
      </c>
      <c r="F453" s="32">
        <f t="shared" ca="1" si="180"/>
        <v>2.5456127032964376E-2</v>
      </c>
      <c r="G453" s="32">
        <f t="shared" ca="1" si="180"/>
        <v>1.9527170290781611E-2</v>
      </c>
      <c r="H453" s="32">
        <f t="shared" ca="1" si="180"/>
        <v>9.6778467542038577E-3</v>
      </c>
      <c r="I453" s="32">
        <f t="shared" ca="1" si="180"/>
        <v>3.386767131066172E-3</v>
      </c>
      <c r="J453" s="32">
        <f t="shared" ca="1" si="180"/>
        <v>6.8212159226139525E-4</v>
      </c>
      <c r="K453" s="32">
        <f t="shared" ca="1" si="180"/>
        <v>6.0391400387010768E-4</v>
      </c>
      <c r="L453" s="32">
        <f t="shared" ca="1" si="180"/>
        <v>4.1002200846913268E-3</v>
      </c>
      <c r="M453" s="32">
        <f t="shared" ca="1" si="180"/>
        <v>1.342979741335046E-2</v>
      </c>
      <c r="N453" s="32">
        <f t="shared" ca="1" si="180"/>
        <v>2.5566954676245951E-2</v>
      </c>
      <c r="O453" s="32">
        <f t="shared" ca="1" si="180"/>
        <v>3.2776067350345425E-2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1.28082417320578E-2</v>
      </c>
      <c r="E454" s="32">
        <f t="shared" ca="1" si="181"/>
        <v>1.0949196613689285E-2</v>
      </c>
      <c r="F454" s="32">
        <f t="shared" ca="1" si="181"/>
        <v>9.3339132454202754E-3</v>
      </c>
      <c r="G454" s="32">
        <f t="shared" ca="1" si="181"/>
        <v>7.1599624399532602E-3</v>
      </c>
      <c r="H454" s="32">
        <f t="shared" ca="1" si="181"/>
        <v>3.5485438098747497E-3</v>
      </c>
      <c r="I454" s="32">
        <f t="shared" ca="1" si="181"/>
        <v>1.2418146147242634E-3</v>
      </c>
      <c r="J454" s="32">
        <f t="shared" ca="1" si="181"/>
        <v>2.5011125049584501E-4</v>
      </c>
      <c r="K454" s="32">
        <f t="shared" ca="1" si="181"/>
        <v>2.2143513475237291E-4</v>
      </c>
      <c r="L454" s="32">
        <f t="shared" ca="1" si="181"/>
        <v>1.5034140310534868E-3</v>
      </c>
      <c r="M454" s="32">
        <f t="shared" ca="1" si="181"/>
        <v>4.9242590515618375E-3</v>
      </c>
      <c r="N454" s="32">
        <f t="shared" ca="1" si="181"/>
        <v>9.3745500479568526E-3</v>
      </c>
      <c r="O454" s="32">
        <f t="shared" ca="1" si="181"/>
        <v>1.2017891361793325E-2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0.44719292614645068</v>
      </c>
      <c r="E456" s="32">
        <f t="shared" ca="1" si="183"/>
        <v>0.12308062187516988</v>
      </c>
      <c r="F456" s="32">
        <f t="shared" ca="1" si="183"/>
        <v>4.5129561354228971E-2</v>
      </c>
      <c r="G456" s="32">
        <f t="shared" ca="1" si="183"/>
        <v>0.15235685937333251</v>
      </c>
      <c r="H456" s="32">
        <f t="shared" ca="1" si="183"/>
        <v>4.1933080561467655E-2</v>
      </c>
      <c r="I456" s="32">
        <f t="shared" ca="1" si="183"/>
        <v>1.5375462872538147E-2</v>
      </c>
      <c r="J456" s="32">
        <f t="shared" ca="1" si="183"/>
        <v>1.6977849908818225E-2</v>
      </c>
      <c r="K456" s="32">
        <f t="shared" ca="1" si="183"/>
        <v>4.6728027271976755E-3</v>
      </c>
      <c r="L456" s="32">
        <f t="shared" ca="1" si="183"/>
        <v>1.7133609999724815E-3</v>
      </c>
      <c r="M456" s="32">
        <f t="shared" ca="1" si="183"/>
        <v>0.11013903123806534</v>
      </c>
      <c r="N456" s="32">
        <f t="shared" ca="1" si="183"/>
        <v>3.0313494836164762E-2</v>
      </c>
      <c r="O456" s="32">
        <f t="shared" ca="1" si="183"/>
        <v>1.1114948106593751E-2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7.9431969599999999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4.5743343195266267E-2</v>
      </c>
      <c r="I458" s="32">
        <f t="shared" ca="1" si="184"/>
        <v>0.19501109467455621</v>
      </c>
      <c r="J458" s="32">
        <f t="shared" ca="1" si="184"/>
        <v>0.37076183431952664</v>
      </c>
      <c r="K458" s="32">
        <f t="shared" ca="1" si="184"/>
        <v>0.12037721893491125</v>
      </c>
      <c r="L458" s="32">
        <f t="shared" ca="1" si="184"/>
        <v>8.1856508875739656E-2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5.6213017751479272E-3</v>
      </c>
      <c r="I459" s="32">
        <f t="shared" ca="1" si="185"/>
        <v>2.3964497041420112E-2</v>
      </c>
      <c r="J459" s="32">
        <f t="shared" ca="1" si="185"/>
        <v>4.556213017751478E-2</v>
      </c>
      <c r="K459" s="32">
        <f t="shared" ca="1" si="185"/>
        <v>1.4792899408284021E-2</v>
      </c>
      <c r="L459" s="32">
        <f t="shared" ca="1" si="185"/>
        <v>1.0059171597633134E-2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4.8483727810650877E-3</v>
      </c>
      <c r="I460" s="32">
        <f t="shared" ca="1" si="186"/>
        <v>2.0669378698224852E-2</v>
      </c>
      <c r="J460" s="32">
        <f t="shared" ca="1" si="186"/>
        <v>3.9297337278106512E-2</v>
      </c>
      <c r="K460" s="32">
        <f t="shared" ca="1" si="186"/>
        <v>1.2758875739644971E-2</v>
      </c>
      <c r="L460" s="32">
        <f t="shared" ca="1" si="186"/>
        <v>8.6760355029585796E-3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4.5743343195266267E-2</v>
      </c>
      <c r="H462" s="32">
        <f t="shared" ca="1" si="188"/>
        <v>5.6213017751479272E-3</v>
      </c>
      <c r="I462" s="32">
        <f t="shared" ca="1" si="188"/>
        <v>4.8483727810650877E-3</v>
      </c>
      <c r="J462" s="32">
        <f t="shared" ca="1" si="188"/>
        <v>0.68615014792899409</v>
      </c>
      <c r="K462" s="32">
        <f t="shared" ca="1" si="188"/>
        <v>8.4319526627218908E-2</v>
      </c>
      <c r="L462" s="32">
        <f t="shared" ca="1" si="188"/>
        <v>7.272559171597634E-2</v>
      </c>
      <c r="M462" s="32">
        <f t="shared" ca="1" si="188"/>
        <v>8.1856508875739656E-2</v>
      </c>
      <c r="N462" s="32">
        <f t="shared" ca="1" si="188"/>
        <v>1.0059171597633134E-2</v>
      </c>
      <c r="O462" s="32">
        <f t="shared" ca="1" si="188"/>
        <v>8.6760355029585796E-3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4.8541759200000003</v>
      </c>
      <c r="C464" s="67"/>
      <c r="D464" s="32">
        <f t="shared" ref="D464:O464" ca="1" si="189">D246</f>
        <v>6.2992315472678695E-2</v>
      </c>
      <c r="E464" s="32">
        <f t="shared" ca="1" si="189"/>
        <v>6.1265304808739762E-2</v>
      </c>
      <c r="F464" s="32">
        <f t="shared" ca="1" si="189"/>
        <v>5.9764743270603479E-2</v>
      </c>
      <c r="G464" s="32">
        <f t="shared" ca="1" si="189"/>
        <v>5.7745192380297489E-2</v>
      </c>
      <c r="H464" s="32">
        <f t="shared" ca="1" si="189"/>
        <v>5.4390266550650691E-2</v>
      </c>
      <c r="I464" s="32">
        <f t="shared" ca="1" si="189"/>
        <v>5.2247367554019417E-2</v>
      </c>
      <c r="J464" s="32">
        <f t="shared" ca="1" si="189"/>
        <v>5.1326097667364033E-2</v>
      </c>
      <c r="K464" s="32">
        <f t="shared" ca="1" si="189"/>
        <v>5.129945820756826E-2</v>
      </c>
      <c r="L464" s="32">
        <f t="shared" ca="1" si="189"/>
        <v>5.2490387466347981E-2</v>
      </c>
      <c r="M464" s="32">
        <f t="shared" ca="1" si="189"/>
        <v>5.5668274743922497E-2</v>
      </c>
      <c r="N464" s="32">
        <f t="shared" ca="1" si="189"/>
        <v>5.9802493936596271E-2</v>
      </c>
      <c r="O464" s="32">
        <f t="shared" ca="1" si="189"/>
        <v>6.2258097941211413E-2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2.3116446045019702E-2</v>
      </c>
      <c r="E465" s="32">
        <f t="shared" ca="1" si="190"/>
        <v>2.248268066375771E-2</v>
      </c>
      <c r="F465" s="32">
        <f t="shared" ca="1" si="190"/>
        <v>2.1932015879120546E-2</v>
      </c>
      <c r="G465" s="32">
        <f t="shared" ca="1" si="190"/>
        <v>2.1190896286347703E-2</v>
      </c>
      <c r="H465" s="32">
        <f t="shared" ca="1" si="190"/>
        <v>1.9959730844275481E-2</v>
      </c>
      <c r="I465" s="32">
        <f t="shared" ca="1" si="190"/>
        <v>1.9173345891383271E-2</v>
      </c>
      <c r="J465" s="32">
        <f t="shared" ca="1" si="190"/>
        <v>1.8835265199032673E-2</v>
      </c>
      <c r="K465" s="32">
        <f t="shared" ca="1" si="190"/>
        <v>1.8825489250483763E-2</v>
      </c>
      <c r="L465" s="32">
        <f t="shared" ca="1" si="190"/>
        <v>1.9262527510586415E-2</v>
      </c>
      <c r="M465" s="32">
        <f t="shared" ca="1" si="190"/>
        <v>2.0428724676668807E-2</v>
      </c>
      <c r="N465" s="32">
        <f t="shared" ca="1" si="190"/>
        <v>2.1945869334530743E-2</v>
      </c>
      <c r="O465" s="32">
        <f t="shared" ca="1" si="190"/>
        <v>2.2847008418793179E-2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6.3570226623804191E-3</v>
      </c>
      <c r="E466" s="32">
        <f t="shared" ca="1" si="191"/>
        <v>6.182737182533371E-3</v>
      </c>
      <c r="F466" s="32">
        <f t="shared" ca="1" si="191"/>
        <v>6.0313043667581494E-3</v>
      </c>
      <c r="G466" s="32">
        <f t="shared" ca="1" si="191"/>
        <v>5.8274964787456175E-3</v>
      </c>
      <c r="H466" s="32">
        <f t="shared" ca="1" si="191"/>
        <v>5.4889259821757578E-3</v>
      </c>
      <c r="I466" s="32">
        <f t="shared" ca="1" si="191"/>
        <v>5.2726701201303997E-3</v>
      </c>
      <c r="J466" s="32">
        <f t="shared" ca="1" si="191"/>
        <v>5.1796979297339856E-3</v>
      </c>
      <c r="K466" s="32">
        <f t="shared" ca="1" si="191"/>
        <v>5.1770095438830356E-3</v>
      </c>
      <c r="L466" s="32">
        <f t="shared" ca="1" si="191"/>
        <v>5.2971950654112643E-3</v>
      </c>
      <c r="M466" s="32">
        <f t="shared" ca="1" si="191"/>
        <v>5.6178992860839222E-3</v>
      </c>
      <c r="N466" s="32">
        <f t="shared" ca="1" si="191"/>
        <v>6.0351140669959551E-3</v>
      </c>
      <c r="O466" s="32">
        <f t="shared" ca="1" si="191"/>
        <v>6.2829273151681249E-3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0.24629933682622976</v>
      </c>
      <c r="E468" s="32">
        <f t="shared" ca="1" si="193"/>
        <v>9.0385077734396246E-2</v>
      </c>
      <c r="F468" s="32">
        <f t="shared" ca="1" si="193"/>
        <v>2.4855896376958966E-2</v>
      </c>
      <c r="G468" s="32">
        <f t="shared" ca="1" si="193"/>
        <v>0.14201783056624992</v>
      </c>
      <c r="H468" s="32">
        <f t="shared" ca="1" si="193"/>
        <v>5.2116635070183451E-2</v>
      </c>
      <c r="I468" s="32">
        <f t="shared" ca="1" si="193"/>
        <v>1.433207464430045E-2</v>
      </c>
      <c r="J468" s="32">
        <f t="shared" ca="1" si="193"/>
        <v>0.1548729234289517</v>
      </c>
      <c r="K468" s="32">
        <f t="shared" ca="1" si="193"/>
        <v>5.683410034089971E-2</v>
      </c>
      <c r="L468" s="32">
        <f t="shared" ca="1" si="193"/>
        <v>1.5629377593747419E-2</v>
      </c>
      <c r="M468" s="32">
        <f t="shared" ca="1" si="193"/>
        <v>0.13805990917856861</v>
      </c>
      <c r="N468" s="32">
        <f t="shared" ca="1" si="193"/>
        <v>5.0664186854520593E-2</v>
      </c>
      <c r="O468" s="32">
        <f t="shared" ca="1" si="193"/>
        <v>1.3932651384993165E-2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3.5303097600000002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5.7367533600000007</v>
      </c>
      <c r="C476" s="67"/>
      <c r="D476" s="32">
        <f t="shared" ref="D476:O476" ca="1" si="199">D296</f>
        <v>4.7180331440316171E-2</v>
      </c>
      <c r="E476" s="32">
        <f t="shared" ca="1" si="199"/>
        <v>4.3304030225402274E-2</v>
      </c>
      <c r="F476" s="32">
        <f t="shared" ca="1" si="199"/>
        <v>3.8709092256350476E-2</v>
      </c>
      <c r="G476" s="32">
        <f t="shared" ca="1" si="199"/>
        <v>3.365637362977169E-2</v>
      </c>
      <c r="H476" s="32">
        <f t="shared" ca="1" si="199"/>
        <v>2.9283622528530198E-2</v>
      </c>
      <c r="I476" s="32">
        <f t="shared" ca="1" si="199"/>
        <v>2.7026926120276719E-2</v>
      </c>
      <c r="J476" s="32">
        <f t="shared" ca="1" si="199"/>
        <v>2.8053775156912743E-2</v>
      </c>
      <c r="K476" s="32">
        <f t="shared" ca="1" si="199"/>
        <v>3.1840957227036726E-2</v>
      </c>
      <c r="L476" s="32">
        <f t="shared" ca="1" si="199"/>
        <v>3.675035887999728E-2</v>
      </c>
      <c r="M476" s="32">
        <f t="shared" ca="1" si="199"/>
        <v>4.179931843641696E-2</v>
      </c>
      <c r="N476" s="32">
        <f t="shared" ca="1" si="199"/>
        <v>4.6151089710868412E-2</v>
      </c>
      <c r="O476" s="32">
        <f t="shared" ca="1" si="199"/>
        <v>4.8327457721453686E-2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5.218101173122526E-2</v>
      </c>
      <c r="E477" s="32">
        <f t="shared" ca="1" si="200"/>
        <v>4.7893858313808969E-2</v>
      </c>
      <c r="F477" s="32">
        <f t="shared" ca="1" si="200"/>
        <v>4.2811899269696377E-2</v>
      </c>
      <c r="G477" s="32">
        <f t="shared" ca="1" si="200"/>
        <v>3.7223639037535505E-2</v>
      </c>
      <c r="H477" s="32">
        <f t="shared" ca="1" si="200"/>
        <v>3.2387416621415886E-2</v>
      </c>
      <c r="I477" s="32">
        <f t="shared" ca="1" si="200"/>
        <v>2.9891531192932776E-2</v>
      </c>
      <c r="J477" s="32">
        <f t="shared" ca="1" si="200"/>
        <v>3.1027216763405797E-2</v>
      </c>
      <c r="K477" s="32">
        <f t="shared" ca="1" si="200"/>
        <v>3.5215805228059054E-2</v>
      </c>
      <c r="L477" s="32">
        <f t="shared" ca="1" si="200"/>
        <v>4.0645558208291924E-2</v>
      </c>
      <c r="M477" s="32">
        <f t="shared" ca="1" si="200"/>
        <v>4.6229660943502629E-2</v>
      </c>
      <c r="N477" s="32">
        <f t="shared" ca="1" si="200"/>
        <v>5.1042679864554928E-2</v>
      </c>
      <c r="O477" s="32">
        <f t="shared" ca="1" si="200"/>
        <v>5.3449722825570894E-2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5.0006802909090872E-3</v>
      </c>
      <c r="E478" s="32">
        <f t="shared" ca="1" si="201"/>
        <v>4.5898280884066923E-3</v>
      </c>
      <c r="F478" s="32">
        <f t="shared" ca="1" si="201"/>
        <v>4.1028070133459025E-3</v>
      </c>
      <c r="G478" s="32">
        <f t="shared" ca="1" si="201"/>
        <v>3.5672654077638188E-3</v>
      </c>
      <c r="H478" s="32">
        <f t="shared" ca="1" si="201"/>
        <v>3.1037940928856892E-3</v>
      </c>
      <c r="I478" s="32">
        <f t="shared" ca="1" si="201"/>
        <v>2.8646050726560575E-3</v>
      </c>
      <c r="J478" s="32">
        <f t="shared" ca="1" si="201"/>
        <v>2.9734416064930553E-3</v>
      </c>
      <c r="K478" s="32">
        <f t="shared" ca="1" si="201"/>
        <v>3.3748480010223256E-3</v>
      </c>
      <c r="L478" s="32">
        <f t="shared" ca="1" si="201"/>
        <v>3.8951993282946426E-3</v>
      </c>
      <c r="M478" s="32">
        <f t="shared" ca="1" si="201"/>
        <v>4.430342507085668E-3</v>
      </c>
      <c r="N478" s="32">
        <f t="shared" ca="1" si="201"/>
        <v>4.8915901536865135E-3</v>
      </c>
      <c r="O478" s="32">
        <f t="shared" ca="1" si="201"/>
        <v>5.1222651041172105E-3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0.18124191037078158</v>
      </c>
      <c r="E480" s="32">
        <f t="shared" ca="1" si="203"/>
        <v>0.20045188243773077</v>
      </c>
      <c r="F480" s="32">
        <f t="shared" ca="1" si="203"/>
        <v>1.9209972066949198E-2</v>
      </c>
      <c r="G480" s="32">
        <f t="shared" ca="1" si="203"/>
        <v>8.2294542286477132E-2</v>
      </c>
      <c r="H480" s="32">
        <f t="shared" ca="1" si="203"/>
        <v>9.101700529379958E-2</v>
      </c>
      <c r="I480" s="32">
        <f t="shared" ca="1" si="203"/>
        <v>8.7224630073224584E-3</v>
      </c>
      <c r="J480" s="32">
        <f t="shared" ca="1" si="203"/>
        <v>8.6921658504226187E-2</v>
      </c>
      <c r="K480" s="32">
        <f t="shared" ca="1" si="203"/>
        <v>9.613455318439762E-2</v>
      </c>
      <c r="L480" s="32">
        <f t="shared" ca="1" si="203"/>
        <v>9.2128946801714393E-3</v>
      </c>
      <c r="M480" s="32">
        <f t="shared" ca="1" si="203"/>
        <v>0.10162522217184844</v>
      </c>
      <c r="N480" s="32">
        <f t="shared" ca="1" si="203"/>
        <v>0.11239655908407202</v>
      </c>
      <c r="O480" s="32">
        <f t="shared" ca="1" si="203"/>
        <v>1.0771336912223567E-2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2.6477323199999998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4.3938609467455612E-2</v>
      </c>
      <c r="I482" s="32">
        <f t="shared" ca="1" si="204"/>
        <v>5.393565088757396E-2</v>
      </c>
      <c r="J482" s="32">
        <f t="shared" ca="1" si="204"/>
        <v>6.5706360946745562E-2</v>
      </c>
      <c r="K482" s="32">
        <f t="shared" ca="1" si="204"/>
        <v>4.8937130177514797E-2</v>
      </c>
      <c r="L482" s="32">
        <f t="shared" ca="1" si="204"/>
        <v>4.6357248520710048E-2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3.2248520710059174E-2</v>
      </c>
      <c r="I483" s="32">
        <f t="shared" ca="1" si="205"/>
        <v>3.9585798816568048E-2</v>
      </c>
      <c r="J483" s="32">
        <f t="shared" ca="1" si="205"/>
        <v>4.8224852071005922E-2</v>
      </c>
      <c r="K483" s="32">
        <f t="shared" ca="1" si="205"/>
        <v>3.5917159763313611E-2</v>
      </c>
      <c r="L483" s="32">
        <f t="shared" ca="1" si="205"/>
        <v>3.4023668639053255E-2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4.4341715976331355E-3</v>
      </c>
      <c r="I484" s="32">
        <f t="shared" ca="1" si="206"/>
        <v>5.4430473372781068E-3</v>
      </c>
      <c r="J484" s="32">
        <f t="shared" ca="1" si="206"/>
        <v>6.6309171597633138E-3</v>
      </c>
      <c r="K484" s="32">
        <f t="shared" ca="1" si="206"/>
        <v>4.938609467455622E-3</v>
      </c>
      <c r="L484" s="32">
        <f t="shared" ca="1" si="206"/>
        <v>4.6782544378698217E-3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0.10525110946745561</v>
      </c>
      <c r="H486" s="32">
        <f t="shared" ca="1" si="208"/>
        <v>7.7248520710059165E-2</v>
      </c>
      <c r="I486" s="32">
        <f t="shared" ca="1" si="208"/>
        <v>1.0621671597633137E-2</v>
      </c>
      <c r="J486" s="32">
        <f t="shared" ca="1" si="208"/>
        <v>0.16857914201183433</v>
      </c>
      <c r="K486" s="32">
        <f t="shared" ca="1" si="208"/>
        <v>0.12372781065088759</v>
      </c>
      <c r="L486" s="32">
        <f t="shared" ca="1" si="208"/>
        <v>1.7012573964497044E-2</v>
      </c>
      <c r="M486" s="32">
        <f t="shared" ca="1" si="208"/>
        <v>0.10766974852071004</v>
      </c>
      <c r="N486" s="32">
        <f t="shared" ca="1" si="208"/>
        <v>7.902366863905326E-2</v>
      </c>
      <c r="O486" s="32">
        <f t="shared" ca="1" si="208"/>
        <v>1.0865754437869822E-2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7.2371350079999992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17.752032</v>
      </c>
      <c r="C494" s="67"/>
      <c r="D494" s="32">
        <f t="shared" ref="D494:O494" si="214">D372</f>
        <v>6.0555555555555557E-2</v>
      </c>
      <c r="E494" s="32">
        <f t="shared" si="214"/>
        <v>6.0555555555555557E-2</v>
      </c>
      <c r="F494" s="32">
        <f t="shared" si="214"/>
        <v>6.0555555555555557E-2</v>
      </c>
      <c r="G494" s="32">
        <f t="shared" si="214"/>
        <v>6.0555555555555557E-2</v>
      </c>
      <c r="H494" s="32">
        <f t="shared" si="214"/>
        <v>6.0555555555555557E-2</v>
      </c>
      <c r="I494" s="32">
        <f t="shared" si="214"/>
        <v>6.0555555555555557E-2</v>
      </c>
      <c r="J494" s="32">
        <f t="shared" si="214"/>
        <v>6.0555555555555557E-2</v>
      </c>
      <c r="K494" s="32">
        <f t="shared" si="214"/>
        <v>6.0555555555555557E-2</v>
      </c>
      <c r="L494" s="32">
        <f t="shared" si="214"/>
        <v>6.0555555555555557E-2</v>
      </c>
      <c r="M494" s="32">
        <f t="shared" si="214"/>
        <v>6.0555555555555557E-2</v>
      </c>
      <c r="N494" s="32">
        <f t="shared" si="214"/>
        <v>6.0555555555555557E-2</v>
      </c>
      <c r="O494" s="32">
        <f t="shared" si="214"/>
        <v>6.0555555555555557E-2</v>
      </c>
    </row>
    <row r="495" spans="1:15" outlineLevel="1" x14ac:dyDescent="0.4">
      <c r="A495" s="73"/>
      <c r="B495" s="72">
        <f ca="1">INDIRECT(ADDRESS(MATCH($H$1,ELC_cons!$A$1:$A$33),17,,,"ELC_cons"))</f>
        <v>37.639332000000003</v>
      </c>
      <c r="C495" s="66"/>
      <c r="D495" s="32">
        <f t="shared" ref="D495:O495" si="215">D373</f>
        <v>1.6666666666666663E-2</v>
      </c>
      <c r="E495" s="32">
        <f t="shared" si="215"/>
        <v>1.6666666666666663E-2</v>
      </c>
      <c r="F495" s="32">
        <f t="shared" si="215"/>
        <v>1.6666666666666663E-2</v>
      </c>
      <c r="G495" s="32">
        <f t="shared" si="215"/>
        <v>1.6666666666666663E-2</v>
      </c>
      <c r="H495" s="32">
        <f t="shared" si="215"/>
        <v>1.6666666666666663E-2</v>
      </c>
      <c r="I495" s="32">
        <f t="shared" si="215"/>
        <v>1.6666666666666663E-2</v>
      </c>
      <c r="J495" s="32">
        <f t="shared" si="215"/>
        <v>1.6666666666666663E-2</v>
      </c>
      <c r="K495" s="32">
        <f t="shared" si="215"/>
        <v>1.6666666666666663E-2</v>
      </c>
      <c r="L495" s="32">
        <f t="shared" si="215"/>
        <v>1.6666666666666663E-2</v>
      </c>
      <c r="M495" s="32">
        <f t="shared" si="215"/>
        <v>1.6666666666666663E-2</v>
      </c>
      <c r="N495" s="32">
        <f t="shared" si="215"/>
        <v>1.6666666666666663E-2</v>
      </c>
      <c r="O495" s="32">
        <f t="shared" si="215"/>
        <v>1.6666666666666663E-2</v>
      </c>
    </row>
    <row r="496" spans="1:15" outlineLevel="1" x14ac:dyDescent="0.4">
      <c r="A496" s="6"/>
      <c r="B496" s="71"/>
      <c r="C496" s="66"/>
      <c r="D496" s="32">
        <f t="shared" ref="D496:O496" si="216">D374</f>
        <v>6.1111111111111114E-3</v>
      </c>
      <c r="E496" s="32">
        <f t="shared" si="216"/>
        <v>6.1111111111111114E-3</v>
      </c>
      <c r="F496" s="32">
        <f t="shared" si="216"/>
        <v>6.1111111111111114E-3</v>
      </c>
      <c r="G496" s="32">
        <f t="shared" si="216"/>
        <v>6.1111111111111114E-3</v>
      </c>
      <c r="H496" s="32">
        <f t="shared" si="216"/>
        <v>6.1111111111111114E-3</v>
      </c>
      <c r="I496" s="32">
        <f t="shared" si="216"/>
        <v>6.1111111111111114E-3</v>
      </c>
      <c r="J496" s="32">
        <f t="shared" si="216"/>
        <v>6.1111111111111114E-3</v>
      </c>
      <c r="K496" s="32">
        <f t="shared" si="216"/>
        <v>6.1111111111111114E-3</v>
      </c>
      <c r="L496" s="32">
        <f t="shared" si="216"/>
        <v>6.1111111111111114E-3</v>
      </c>
      <c r="M496" s="32">
        <f t="shared" si="216"/>
        <v>6.1111111111111114E-3</v>
      </c>
      <c r="N496" s="32">
        <f t="shared" si="216"/>
        <v>6.1111111111111114E-3</v>
      </c>
      <c r="O496" s="32">
        <f t="shared" si="216"/>
        <v>6.1111111111111114E-3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0.24222222222222223</v>
      </c>
      <c r="E498" s="32">
        <f t="shared" si="218"/>
        <v>6.6666666666666652E-2</v>
      </c>
      <c r="F498" s="32">
        <f t="shared" si="218"/>
        <v>2.4444444444444446E-2</v>
      </c>
      <c r="G498" s="32">
        <f t="shared" si="218"/>
        <v>0.15138888888888891</v>
      </c>
      <c r="H498" s="32">
        <f t="shared" si="218"/>
        <v>4.1666666666666657E-2</v>
      </c>
      <c r="I498" s="32">
        <f t="shared" si="218"/>
        <v>1.5277777777777779E-2</v>
      </c>
      <c r="J498" s="32">
        <f t="shared" si="218"/>
        <v>0.18166666666666667</v>
      </c>
      <c r="K498" s="32">
        <f t="shared" si="218"/>
        <v>4.9999999999999989E-2</v>
      </c>
      <c r="L498" s="32">
        <f t="shared" si="218"/>
        <v>1.8333333333333333E-2</v>
      </c>
      <c r="M498" s="32">
        <f t="shared" si="218"/>
        <v>0.15138888888888891</v>
      </c>
      <c r="N498" s="32">
        <f t="shared" si="218"/>
        <v>4.1666666666666657E-2</v>
      </c>
      <c r="O498" s="32">
        <f t="shared" si="218"/>
        <v>1.5277777777777779E-2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2.4712168320000001</v>
      </c>
      <c r="D500" s="32">
        <f t="shared" ref="D500:O500" ca="1" si="219">D397</f>
        <v>9.5665188173912983E-3</v>
      </c>
      <c r="E500" s="32">
        <f t="shared" ca="1" si="219"/>
        <v>8.7805406908649779E-3</v>
      </c>
      <c r="F500" s="32">
        <f t="shared" ca="1" si="219"/>
        <v>7.8488481994443363E-3</v>
      </c>
      <c r="G500" s="32">
        <f t="shared" ca="1" si="219"/>
        <v>6.824333823548176E-3</v>
      </c>
      <c r="H500" s="32">
        <f t="shared" ca="1" si="219"/>
        <v>5.937693047259579E-3</v>
      </c>
      <c r="I500" s="32">
        <f t="shared" ca="1" si="219"/>
        <v>5.4801140520376766E-3</v>
      </c>
      <c r="J500" s="32">
        <f t="shared" ca="1" si="219"/>
        <v>5.6883230732910637E-3</v>
      </c>
      <c r="K500" s="32">
        <f t="shared" ca="1" si="219"/>
        <v>6.4562309584774939E-3</v>
      </c>
      <c r="L500" s="32">
        <f t="shared" ca="1" si="219"/>
        <v>7.4516856715201871E-3</v>
      </c>
      <c r="M500" s="32">
        <f t="shared" ca="1" si="219"/>
        <v>8.4754378396421481E-3</v>
      </c>
      <c r="N500" s="32">
        <f t="shared" ca="1" si="219"/>
        <v>9.3578246418350702E-3</v>
      </c>
      <c r="O500" s="32">
        <f t="shared" ca="1" si="219"/>
        <v>9.7991158513546645E-3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9.3925821116205468E-2</v>
      </c>
      <c r="E501" s="32">
        <f t="shared" ca="1" si="220"/>
        <v>8.6208944964856149E-2</v>
      </c>
      <c r="F501" s="32">
        <f t="shared" ca="1" si="220"/>
        <v>7.7061418685453478E-2</v>
      </c>
      <c r="G501" s="32">
        <f t="shared" ca="1" si="220"/>
        <v>6.700255026756391E-2</v>
      </c>
      <c r="H501" s="32">
        <f t="shared" ca="1" si="220"/>
        <v>5.8297349918548597E-2</v>
      </c>
      <c r="I501" s="32">
        <f t="shared" ca="1" si="220"/>
        <v>5.3804756147278997E-2</v>
      </c>
      <c r="J501" s="32">
        <f t="shared" ca="1" si="220"/>
        <v>5.5848990174130433E-2</v>
      </c>
      <c r="K501" s="32">
        <f t="shared" ca="1" si="220"/>
        <v>6.3388449410506295E-2</v>
      </c>
      <c r="L501" s="32">
        <f t="shared" ca="1" si="220"/>
        <v>7.316200477492546E-2</v>
      </c>
      <c r="M501" s="32">
        <f t="shared" ca="1" si="220"/>
        <v>8.3213389698304732E-2</v>
      </c>
      <c r="N501" s="32">
        <f t="shared" ca="1" si="220"/>
        <v>9.1876823756198878E-2</v>
      </c>
      <c r="O501" s="32">
        <f t="shared" ca="1" si="220"/>
        <v>9.6209501086027618E-2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8.696835288537543E-4</v>
      </c>
      <c r="E502" s="32">
        <f t="shared" ca="1" si="221"/>
        <v>7.9823097189681621E-4</v>
      </c>
      <c r="F502" s="32">
        <f t="shared" ca="1" si="221"/>
        <v>7.1353165449493958E-4</v>
      </c>
      <c r="G502" s="32">
        <f t="shared" ca="1" si="221"/>
        <v>6.2039398395892509E-4</v>
      </c>
      <c r="H502" s="32">
        <f t="shared" ca="1" si="221"/>
        <v>5.3979027702359813E-4</v>
      </c>
      <c r="I502" s="32">
        <f t="shared" ca="1" si="221"/>
        <v>4.981921865488797E-4</v>
      </c>
      <c r="J502" s="32">
        <f t="shared" ca="1" si="221"/>
        <v>5.1712027939009671E-4</v>
      </c>
      <c r="K502" s="32">
        <f t="shared" ca="1" si="221"/>
        <v>5.869300871343176E-4</v>
      </c>
      <c r="L502" s="32">
        <f t="shared" ca="1" si="221"/>
        <v>6.7742597013819878E-4</v>
      </c>
      <c r="M502" s="32">
        <f t="shared" ca="1" si="221"/>
        <v>7.7049434905837719E-4</v>
      </c>
      <c r="N502" s="32">
        <f t="shared" ca="1" si="221"/>
        <v>8.5071133107591547E-4</v>
      </c>
      <c r="O502" s="32">
        <f t="shared" ca="1" si="221"/>
        <v>8.908287137595149E-4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3.6749511780250647E-2</v>
      </c>
      <c r="E504" s="32">
        <f t="shared" ca="1" si="223"/>
        <v>0.36081338838791538</v>
      </c>
      <c r="F504" s="32">
        <f t="shared" ca="1" si="223"/>
        <v>3.3408647072955128E-3</v>
      </c>
      <c r="G504" s="32">
        <f t="shared" ca="1" si="223"/>
        <v>1.6686450970529922E-2</v>
      </c>
      <c r="H504" s="32">
        <f t="shared" ca="1" si="223"/>
        <v>0.16383060952883924</v>
      </c>
      <c r="I504" s="32">
        <f t="shared" ca="1" si="223"/>
        <v>1.516950088229993E-3</v>
      </c>
      <c r="J504" s="32">
        <f t="shared" ca="1" si="223"/>
        <v>1.7624668083806236E-2</v>
      </c>
      <c r="K504" s="32">
        <f t="shared" ca="1" si="223"/>
        <v>0.1730421957319157</v>
      </c>
      <c r="L504" s="32">
        <f t="shared" ca="1" si="223"/>
        <v>1.602242553073294E-3</v>
      </c>
      <c r="M504" s="32">
        <f t="shared" ca="1" si="223"/>
        <v>2.0606035832079872E-2</v>
      </c>
      <c r="N504" s="32">
        <f t="shared" ca="1" si="223"/>
        <v>0.20231380635132962</v>
      </c>
      <c r="O504" s="32">
        <f t="shared" ca="1" si="223"/>
        <v>1.8732759847345337E-3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7.5386420259877482</v>
      </c>
      <c r="E507" s="171">
        <f t="shared" ca="1" si="225"/>
        <v>7.2480162059374358</v>
      </c>
      <c r="F507" s="171">
        <f t="shared" ca="1" si="225"/>
        <v>6.9845654302474296</v>
      </c>
      <c r="G507" s="171">
        <f t="shared" ca="1" si="225"/>
        <v>6.6400784226358933</v>
      </c>
      <c r="H507" s="171">
        <f t="shared" ca="1" si="225"/>
        <v>6.7309794330647597</v>
      </c>
      <c r="I507" s="171">
        <f t="shared" ca="1" si="225"/>
        <v>8.4402326698848018</v>
      </c>
      <c r="J507" s="171">
        <f t="shared" ca="1" si="225"/>
        <v>10.723088689866675</v>
      </c>
      <c r="K507" s="171">
        <f t="shared" ca="1" si="225"/>
        <v>7.319011484306011</v>
      </c>
      <c r="L507" s="171">
        <f t="shared" ca="1" si="225"/>
        <v>7.0110630469186663</v>
      </c>
      <c r="M507" s="171">
        <f t="shared" ca="1" si="225"/>
        <v>6.404665535983761</v>
      </c>
      <c r="N507" s="171">
        <f t="shared" ca="1" si="225"/>
        <v>7.0564754919368049</v>
      </c>
      <c r="O507" s="171">
        <f t="shared" ca="1" si="225"/>
        <v>7.4399917769700146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4.7438070802520178</v>
      </c>
      <c r="E508" s="171">
        <f t="shared" ca="1" si="226"/>
        <v>4.5697305173050324</v>
      </c>
      <c r="F508" s="171">
        <f t="shared" ca="1" si="226"/>
        <v>4.3902184063305052</v>
      </c>
      <c r="G508" s="171">
        <f t="shared" ca="1" si="226"/>
        <v>4.1746814804052779</v>
      </c>
      <c r="H508" s="171">
        <f t="shared" ca="1" si="226"/>
        <v>3.9959443118995472</v>
      </c>
      <c r="I508" s="171">
        <f t="shared" ca="1" si="226"/>
        <v>4.1216666576654379</v>
      </c>
      <c r="J508" s="171">
        <f t="shared" ca="1" si="226"/>
        <v>4.4331936619050616</v>
      </c>
      <c r="K508" s="171">
        <f t="shared" ca="1" si="226"/>
        <v>4.044560352320377</v>
      </c>
      <c r="L508" s="171">
        <f t="shared" ca="1" si="226"/>
        <v>4.1431049832922699</v>
      </c>
      <c r="M508" s="171">
        <f t="shared" ca="1" si="226"/>
        <v>4.2602800570301378</v>
      </c>
      <c r="N508" s="171">
        <f t="shared" ca="1" si="226"/>
        <v>4.5634924979862292</v>
      </c>
      <c r="O508" s="171">
        <f t="shared" ca="1" si="226"/>
        <v>4.7341832672081061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0.75289611912067622</v>
      </c>
      <c r="E509" s="171">
        <f t="shared" ca="1" si="227"/>
        <v>0.72347352926469233</v>
      </c>
      <c r="F509" s="171">
        <f t="shared" ca="1" si="227"/>
        <v>0.69677606338528808</v>
      </c>
      <c r="G509" s="171">
        <f t="shared" ca="1" si="227"/>
        <v>0.66188960138061725</v>
      </c>
      <c r="H509" s="171">
        <f t="shared" ca="1" si="227"/>
        <v>0.67280115422685227</v>
      </c>
      <c r="I509" s="171">
        <f t="shared" ca="1" si="227"/>
        <v>0.8512555239352797</v>
      </c>
      <c r="J509" s="171">
        <f t="shared" ca="1" si="227"/>
        <v>1.0887427407349259</v>
      </c>
      <c r="K509" s="171">
        <f t="shared" ca="1" si="227"/>
        <v>0.73521308692629272</v>
      </c>
      <c r="L509" s="171">
        <f t="shared" ca="1" si="227"/>
        <v>0.70270165528020623</v>
      </c>
      <c r="M509" s="171">
        <f t="shared" ca="1" si="227"/>
        <v>0.63832849810957593</v>
      </c>
      <c r="N509" s="171">
        <f t="shared" ca="1" si="227"/>
        <v>0.70421231704574982</v>
      </c>
      <c r="O509" s="171">
        <f t="shared" ca="1" si="227"/>
        <v>0.74296822324984446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29.168397134370881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18.438641768978318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2.9126708495219642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16.908635238803818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10.415147360538572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1.6871964843891543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26.470516843715021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12.586530489699095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2.6741371697471834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16.98926099685028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10.734543654384016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1.6972540090016981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6258.7314454028619</v>
      </c>
      <c r="E515" s="77">
        <f t="shared" ca="1" si="228"/>
        <v>6017.4480746678573</v>
      </c>
      <c r="F515" s="77">
        <f t="shared" ca="1" si="228"/>
        <v>5798.7259694872801</v>
      </c>
      <c r="G515" s="77">
        <f t="shared" ca="1" si="228"/>
        <v>5512.7259631680299</v>
      </c>
      <c r="H515" s="77">
        <f t="shared" ca="1" si="228"/>
        <v>5588.193800800962</v>
      </c>
      <c r="I515" s="77">
        <f t="shared" ca="1" si="228"/>
        <v>7007.2500372642589</v>
      </c>
      <c r="J515" s="77">
        <f t="shared" ca="1" si="228"/>
        <v>8902.5227811263376</v>
      </c>
      <c r="K515" s="77">
        <f t="shared" ca="1" si="228"/>
        <v>6076.3897752644334</v>
      </c>
      <c r="L515" s="77">
        <f t="shared" ca="1" si="228"/>
        <v>5820.7248210200632</v>
      </c>
      <c r="M515" s="77">
        <f t="shared" ca="1" si="228"/>
        <v>5317.2814744572524</v>
      </c>
      <c r="N515" s="77">
        <f t="shared" ca="1" si="228"/>
        <v>5858.4271415000449</v>
      </c>
      <c r="O515" s="77">
        <f t="shared" ca="1" si="228"/>
        <v>6176.8300348443445</v>
      </c>
      <c r="Q515" s="89">
        <f ca="1">MAX(D515:O517)</f>
        <v>9942.8560797710106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3610.2032574216269</v>
      </c>
      <c r="E516" s="77">
        <f t="shared" ca="1" si="229"/>
        <v>3477.7248990144844</v>
      </c>
      <c r="F516" s="77">
        <f t="shared" ca="1" si="229"/>
        <v>3341.1098982728345</v>
      </c>
      <c r="G516" s="77">
        <f t="shared" ca="1" si="229"/>
        <v>3177.0787522110181</v>
      </c>
      <c r="H516" s="77">
        <f t="shared" ca="1" si="229"/>
        <v>3041.0535098170071</v>
      </c>
      <c r="I516" s="77">
        <f t="shared" ca="1" si="229"/>
        <v>3136.7326161837427</v>
      </c>
      <c r="J516" s="77">
        <f t="shared" ca="1" si="229"/>
        <v>3373.8155722260744</v>
      </c>
      <c r="K516" s="77">
        <f t="shared" ca="1" si="229"/>
        <v>3078.0520185086584</v>
      </c>
      <c r="L516" s="77">
        <f t="shared" ca="1" si="229"/>
        <v>3153.0479324903117</v>
      </c>
      <c r="M516" s="77">
        <f t="shared" ca="1" si="229"/>
        <v>3242.2222656241538</v>
      </c>
      <c r="N516" s="77">
        <f t="shared" ca="1" si="229"/>
        <v>3472.9775479347254</v>
      </c>
      <c r="O516" s="77">
        <f t="shared" ca="1" si="229"/>
        <v>3602.8791987885133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6875.7636449376823</v>
      </c>
      <c r="E517" s="77">
        <f t="shared" ca="1" si="230"/>
        <v>6607.064194198103</v>
      </c>
      <c r="F517" s="77">
        <f t="shared" ca="1" si="230"/>
        <v>6363.2517204135893</v>
      </c>
      <c r="G517" s="77">
        <f t="shared" ca="1" si="230"/>
        <v>6044.6538938869153</v>
      </c>
      <c r="H517" s="77">
        <f t="shared" ca="1" si="230"/>
        <v>6144.3027783274174</v>
      </c>
      <c r="I517" s="77">
        <f t="shared" ca="1" si="230"/>
        <v>7774.0230496372569</v>
      </c>
      <c r="J517" s="77">
        <f t="shared" ca="1" si="230"/>
        <v>9942.8560797710106</v>
      </c>
      <c r="K517" s="77">
        <f t="shared" ca="1" si="230"/>
        <v>6714.2747664501612</v>
      </c>
      <c r="L517" s="77">
        <f t="shared" ca="1" si="230"/>
        <v>6417.3667148877275</v>
      </c>
      <c r="M517" s="77">
        <f t="shared" ca="1" si="230"/>
        <v>5829.4840010006928</v>
      </c>
      <c r="N517" s="77">
        <f t="shared" ca="1" si="230"/>
        <v>6431.1627127465736</v>
      </c>
      <c r="O517" s="77">
        <f t="shared" ca="1" si="230"/>
        <v>6785.0979292223237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6138.1307100948834</v>
      </c>
      <c r="E522" s="173">
        <f t="shared" ca="1" si="231"/>
        <v>3556.8367609911884</v>
      </c>
      <c r="F522" s="173">
        <f t="shared" ca="1" si="231"/>
        <v>6742.2936331526953</v>
      </c>
      <c r="G522" s="173">
        <f t="shared" ca="1" si="231"/>
        <v>5545.269329267946</v>
      </c>
      <c r="H522" s="173">
        <f t="shared" ca="1" si="231"/>
        <v>3131.0568063187152</v>
      </c>
      <c r="I522" s="173">
        <f t="shared" ca="1" si="231"/>
        <v>6086.5674040012791</v>
      </c>
      <c r="J522" s="173">
        <f t="shared" ca="1" si="231"/>
        <v>7345.5757697066892</v>
      </c>
      <c r="K522" s="173">
        <f t="shared" ca="1" si="231"/>
        <v>3201.7018950191023</v>
      </c>
      <c r="L522" s="173">
        <f t="shared" ca="1" si="231"/>
        <v>8162.8118734651498</v>
      </c>
      <c r="M522" s="173">
        <f t="shared" ca="1" si="231"/>
        <v>5571.710939541611</v>
      </c>
      <c r="N522" s="173">
        <f t="shared" ca="1" si="231"/>
        <v>3227.075413174608</v>
      </c>
      <c r="O522" s="173">
        <f t="shared" ca="1" si="231"/>
        <v>6122.8499603235869</v>
      </c>
      <c r="Q522" s="89">
        <f ca="1">MAX(D522:O522)</f>
        <v>8162.8118734651498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131.38849450411101</v>
      </c>
      <c r="E527" s="182">
        <f ca="1">INDIRECT(ADDRESS(E524+36,MATCH($H$1,QFR_IER!$G$4:$AJ$4,0)+6,,,"QFR_IER"))*INDIRECT(ADDRESS(MATCH($H$1,ELC_cons!$A$1:$A$33,0),19,,,"ELC_cons"))</f>
        <v>60.797950283205324</v>
      </c>
      <c r="F527" s="182">
        <f ca="1">INDIRECT(ADDRESS(F524+36,MATCH($H$1,QFR_IER!$G$4:$AJ$4,0)+6,,,"QFR_IER"))*INDIRECT(ADDRESS(MATCH($H$1,ELC_cons!$A$1:$A$33,0),19,,,"ELC_cons"))</f>
        <v>8.0631737220306299</v>
      </c>
      <c r="G527" s="182">
        <f ca="1">INDIRECT(ADDRESS(G524+36,MATCH($H$1,QFR_IER!$G$4:$AJ$4,0)+6,,,"QFR_IER"))*INDIRECT(ADDRESS(MATCH($H$1,ELC_cons!$A$1:$A$33,0),19,,,"ELC_cons"))</f>
        <v>61.954172112517448</v>
      </c>
      <c r="H527" s="182">
        <f ca="1">INDIRECT(ADDRESS(H524+36,MATCH($H$1,QFR_IER!$G$4:$AJ$4,0)+6,,,"QFR_IER"))*INDIRECT(ADDRESS(MATCH($H$1,ELC_cons!$A$1:$A$33,0),19,,,"ELC_cons"))</f>
        <v>26.646621862654726</v>
      </c>
      <c r="I527" s="182">
        <f ca="1">INDIRECT(ADDRESS(I524+36,MATCH($H$1,QFR_IER!$G$4:$AJ$4,0)+6,,,"QFR_IER"))*INDIRECT(ADDRESS(MATCH($H$1,ELC_cons!$A$1:$A$33,0),19,,,"ELC_cons"))</f>
        <v>3.7790187686965715</v>
      </c>
      <c r="J527" s="182">
        <f ca="1">INDIRECT(ADDRESS(J524+36,MATCH($H$1,QFR_IER!$G$4:$AJ$4,0)+6,,,"QFR_IER"))*INDIRECT(ADDRESS(MATCH($H$1,ELC_cons!$A$1:$A$33,0),19,,,"ELC_cons"))</f>
        <v>53.559610431435509</v>
      </c>
      <c r="K527" s="182">
        <f ca="1">INDIRECT(ADDRESS(K524+36,MATCH($H$1,QFR_IER!$G$4:$AJ$4,0)+6,,,"QFR_IER"))*INDIRECT(ADDRESS(MATCH($H$1,ELC_cons!$A$1:$A$33,0),19,,,"ELC_cons"))</f>
        <v>21.56009540469157</v>
      </c>
      <c r="L527" s="182">
        <f ca="1">INDIRECT(ADDRESS(L524+36,MATCH($H$1,QFR_IER!$G$4:$AJ$4,0)+6,,,"QFR_IER"))*INDIRECT(ADDRESS(MATCH($H$1,ELC_cons!$A$1:$A$33,0),19,,,"ELC_cons"))</f>
        <v>3.2660741667881328</v>
      </c>
      <c r="M527" s="182">
        <f ca="1">INDIRECT(ADDRESS(M524+36,MATCH($H$1,QFR_IER!$G$4:$AJ$4,0)+6,,,"QFR_IER"))*INDIRECT(ADDRESS(MATCH($H$1,ELC_cons!$A$1:$A$33,0),19,,,"ELC_cons"))</f>
        <v>61.95417211251754</v>
      </c>
      <c r="N527" s="182">
        <f ca="1">INDIRECT(ADDRESS(N524+36,MATCH($H$1,QFR_IER!$G$4:$AJ$4,0)+6,,,"QFR_IER"))*INDIRECT(ADDRESS(MATCH($H$1,ELC_cons!$A$1:$A$33,0),19,,,"ELC_cons"))</f>
        <v>26.646621862654726</v>
      </c>
      <c r="O527" s="182">
        <f ca="1">INDIRECT(ADDRESS(O524+36,MATCH($H$1,QFR_IER!$G$4:$AJ$4,0)+6,,,"QFR_IER"))*INDIRECT(ADDRESS(MATCH($H$1,ELC_cons!$A$1:$A$33,0),19,,,"ELC_cons"))</f>
        <v>3.7790187686964862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95.538590272707424</v>
      </c>
      <c r="E528" s="182">
        <f ca="1">INDIRECT(ADDRESS(E524+12,MATCH($H$1,QFR_IER!$G$4:$AJ$4,0)+6,,,"QFR_IER"))*INDIRECT(ADDRESS(MATCH($H$1,ELC_cons!$A$1:$A$33,0),20,,,"ELC_cons"))</f>
        <v>39.170043952391723</v>
      </c>
      <c r="F528" s="182">
        <f ca="1">INDIRECT(ADDRESS(F524+12,MATCH($H$1,QFR_IER!$G$4:$AJ$4,0)+6,,,"QFR_IER"))*INDIRECT(ADDRESS(MATCH($H$1,ELC_cons!$A$1:$A$33,0),20,,,"ELC_cons"))</f>
        <v>5.8568971402217045</v>
      </c>
      <c r="G528" s="182">
        <f ca="1">INDIRECT(ADDRESS(G524+12,MATCH($H$1,QFR_IER!$G$4:$AJ$4,0)+6,,,"QFR_IER"))*INDIRECT(ADDRESS(MATCH($H$1,ELC_cons!$A$1:$A$33,0),20,,,"ELC_cons"))</f>
        <v>49.903173653262833</v>
      </c>
      <c r="H528" s="182">
        <f ca="1">INDIRECT(ADDRESS(H524+12,MATCH($H$1,QFR_IER!$G$4:$AJ$4,0)+6,,,"QFR_IER"))*INDIRECT(ADDRESS(MATCH($H$1,ELC_cons!$A$1:$A$33,0),20,,,"ELC_cons"))</f>
        <v>23.968077708971045</v>
      </c>
      <c r="I528" s="182">
        <f ca="1">INDIRECT(ADDRESS(I524+12,MATCH($H$1,QFR_IER!$G$4:$AJ$4,0)+6,,,"QFR_IER"))*INDIRECT(ADDRESS(MATCH($H$1,ELC_cons!$A$1:$A$33,0),20,,,"ELC_cons"))</f>
        <v>3.2117935374884241</v>
      </c>
      <c r="J528" s="182">
        <f ca="1">INDIRECT(ADDRESS(J524+12,MATCH($H$1,QFR_IER!$G$4:$AJ$4,0)+6,,,"QFR_IER"))*INDIRECT(ADDRESS(MATCH($H$1,ELC_cons!$A$1:$A$33,0),20,,,"ELC_cons"))</f>
        <v>47.9750257101717</v>
      </c>
      <c r="K528" s="182">
        <f ca="1">INDIRECT(ADDRESS(K524+12,MATCH($H$1,QFR_IER!$G$4:$AJ$4,0)+6,,,"QFR_IER"))*INDIRECT(ADDRESS(MATCH($H$1,ELC_cons!$A$1:$A$33,0),20,,,"ELC_cons"))</f>
        <v>27.435333840261684</v>
      </c>
      <c r="L528" s="182">
        <f ca="1">INDIRECT(ADDRESS(L524+12,MATCH($H$1,QFR_IER!$G$4:$AJ$4,0)+6,,,"QFR_IER"))*INDIRECT(ADDRESS(MATCH($H$1,ELC_cons!$A$1:$A$33,0),20,,,"ELC_cons"))</f>
        <v>3.2787112848014521</v>
      </c>
      <c r="M528" s="182">
        <f ca="1">INDIRECT(ADDRESS(M524+12,MATCH($H$1,QFR_IER!$G$4:$AJ$4,0)+6,,,"QFR_IER"))*INDIRECT(ADDRESS(MATCH($H$1,ELC_cons!$A$1:$A$33,0),20,,,"ELC_cons"))</f>
        <v>49.903173653262833</v>
      </c>
      <c r="N528" s="182">
        <f ca="1">INDIRECT(ADDRESS(N524+12,MATCH($H$1,QFR_IER!$G$4:$AJ$4,0)+6,,,"QFR_IER"))*INDIRECT(ADDRESS(MATCH($H$1,ELC_cons!$A$1:$A$33,0),20,,,"ELC_cons"))</f>
        <v>23.968077708971045</v>
      </c>
      <c r="O528" s="182">
        <f ca="1">INDIRECT(ADDRESS(O524+12,MATCH($H$1,QFR_IER!$G$4:$AJ$4,0)+6,,,"QFR_IER"))*INDIRECT(ADDRESS(MATCH($H$1,ELC_cons!$A$1:$A$33,0),20,,,"ELC_cons"))</f>
        <v>3.2117935374884241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81.223872312896603</v>
      </c>
      <c r="E529" s="182">
        <f ca="1">INDIRECT(ADDRESS(E524+24,MATCH($H$1,QFR_IER!$G$4:$AJ$4,0)+6,,,"QFR_IER"))*INDIRECT(ADDRESS(MATCH($H$1,ELC_cons!$A$1:$A$33,0),21,,,"ELC_cons"))</f>
        <v>88.607860704978307</v>
      </c>
      <c r="F529" s="182">
        <f ca="1">INDIRECT(ADDRESS(F524+24,MATCH($H$1,QFR_IER!$G$4:$AJ$4,0)+6,,,"QFR_IER"))*INDIRECT(ADDRESS(MATCH($H$1,ELC_cons!$A$1:$A$33,0),21,,,"ELC_cons"))</f>
        <v>7.3839883920815108</v>
      </c>
      <c r="G529" s="182">
        <f ca="1">INDIRECT(ADDRESS(G524+24,MATCH($H$1,QFR_IER!$G$4:$AJ$4,0)+6,,,"QFR_IER"))*INDIRECT(ADDRESS(MATCH($H$1,ELC_cons!$A$1:$A$33,0),21,,,"ELC_cons"))</f>
        <v>52.529256775244868</v>
      </c>
      <c r="H529" s="182">
        <f ca="1">INDIRECT(ADDRESS(H524+24,MATCH($H$1,QFR_IER!$G$4:$AJ$4,0)+6,,,"QFR_IER"))*INDIRECT(ADDRESS(MATCH($H$1,ELC_cons!$A$1:$A$33,0),21,,,"ELC_cons"))</f>
        <v>57.304643754812858</v>
      </c>
      <c r="I529" s="182">
        <f ca="1">INDIRECT(ADDRESS(I524+24,MATCH($H$1,QFR_IER!$G$4:$AJ$4,0)+6,,,"QFR_IER"))*INDIRECT(ADDRESS(MATCH($H$1,ELC_cons!$A$1:$A$33,0),21,,,"ELC_cons"))</f>
        <v>4.7753869795672834</v>
      </c>
      <c r="J529" s="182">
        <f ca="1">INDIRECT(ADDRESS(J524+24,MATCH($H$1,QFR_IER!$G$4:$AJ$4,0)+6,,,"QFR_IER"))*INDIRECT(ADDRESS(MATCH($H$1,ELC_cons!$A$1:$A$33,0),21,,,"ELC_cons"))</f>
        <v>62.134337910590055</v>
      </c>
      <c r="K529" s="182">
        <f ca="1">INDIRECT(ADDRESS(K524+24,MATCH($H$1,QFR_IER!$G$4:$AJ$4,0)+6,,,"QFR_IER"))*INDIRECT(ADDRESS(MATCH($H$1,ELC_cons!$A$1:$A$33,0),21,,,"ELC_cons"))</f>
        <v>67.782914084279895</v>
      </c>
      <c r="L529" s="182">
        <f ca="1">INDIRECT(ADDRESS(L524+24,MATCH($H$1,QFR_IER!$G$4:$AJ$4,0)+6,,,"QFR_IER"))*INDIRECT(ADDRESS(MATCH($H$1,ELC_cons!$A$1:$A$33,0),21,,,"ELC_cons"))</f>
        <v>5.6485761736900217</v>
      </c>
      <c r="M529" s="182">
        <f ca="1">INDIRECT(ADDRESS(M524+24,MATCH($H$1,QFR_IER!$G$4:$AJ$4,0)+6,,,"QFR_IER"))*INDIRECT(ADDRESS(MATCH($H$1,ELC_cons!$A$1:$A$33,0),21,,,"ELC_cons"))</f>
        <v>52.575209001268561</v>
      </c>
      <c r="N529" s="182">
        <f ca="1">INDIRECT(ADDRESS(N524+24,MATCH($H$1,QFR_IER!$G$4:$AJ$4,0)+6,,,"QFR_IER"))*INDIRECT(ADDRESS(MATCH($H$1,ELC_cons!$A$1:$A$33,0),21,,,"ELC_cons"))</f>
        <v>57.354773455929646</v>
      </c>
      <c r="O529" s="182">
        <f ca="1">INDIRECT(ADDRESS(O524+24,MATCH($H$1,QFR_IER!$G$4:$AJ$4,0)+6,,,"QFR_IER"))*INDIRECT(ADDRESS(MATCH($H$1,ELC_cons!$A$1:$A$33,0),21,,,"ELC_cons"))</f>
        <v>4.779564454660342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64846.581979148796</v>
      </c>
      <c r="E531" s="173">
        <f ca="1">SUM(E527:E529)/E520/(3.6*8760)*1000000+0.0002</f>
        <v>36376.515427734455</v>
      </c>
      <c r="F531" s="173">
        <f ca="1">SUM(F527:F529)/F520/(3.6*8760)*1000000+0.0003</f>
        <v>49314.952277624645</v>
      </c>
      <c r="G531" s="173">
        <f ca="1">SUM(G527:G529)/G520/(3.6*8760)*1000000+0.0004</f>
        <v>53911.387826546357</v>
      </c>
      <c r="H531" s="173">
        <f ca="1">SUM(H527:H529)/H520/(3.6*8760)*1000000+0.0005</f>
        <v>32443.285530795638</v>
      </c>
      <c r="I531" s="173">
        <f ca="1">SUM(I527:I529)/I520/(3.6*8760)*1000000+0.0006</f>
        <v>42446.60696995772</v>
      </c>
      <c r="J531" s="173">
        <f ca="1">SUM(J527:J529)/J520/(3.6*8760)*1000000+0.0007</f>
        <v>45418.186417670455</v>
      </c>
      <c r="K531" s="173">
        <f ca="1">SUM(K527:K529)/K520/(3.6*8760)*1000000+0.0008</f>
        <v>29705.521589894473</v>
      </c>
      <c r="L531" s="173">
        <f ca="1">SUM(L527:L529)/L520/(3.6*8760)*1000000+0.0009</f>
        <v>37220.274481439585</v>
      </c>
      <c r="M531" s="173">
        <f ca="1">SUM(M527:M529)/M520/(3.6*8760)*1000000+0.00013</f>
        <v>53926.45781301488</v>
      </c>
      <c r="N531" s="173">
        <f ca="1">SUM(N527:N529)/N520/(3.6*8760)*1000000+0.00014</f>
        <v>32458.35542726413</v>
      </c>
      <c r="O531" s="173">
        <f ca="1">SUM(O527:O529)/O520/(3.6*8760)*1000000+0.00015</f>
        <v>42461.676776425877</v>
      </c>
      <c r="P531" s="6"/>
      <c r="Q531" s="173">
        <f ca="1">MAX(D531:O531)</f>
        <v>64846.581979148796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6875.7636449376823</v>
      </c>
      <c r="D535" s="5">
        <f t="shared" ref="D535:D570" ca="1" si="232">RANK(C535,$D$515:$O$517)</f>
        <v>5</v>
      </c>
      <c r="E535" s="5">
        <v>1</v>
      </c>
      <c r="F535" s="5">
        <f t="shared" ref="F535:F570" ca="1" si="233">MATCH(E535,$D$535:$D$570,0)</f>
        <v>7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9942.8560797710106</v>
      </c>
      <c r="I535" s="5">
        <v>0</v>
      </c>
      <c r="J535" s="77">
        <f ca="1">H535</f>
        <v>9942.8560797710106</v>
      </c>
      <c r="K535" s="75" t="str">
        <f>D519</f>
        <v>WD</v>
      </c>
      <c r="L535" s="75">
        <f>D520</f>
        <v>0.15068493150684931</v>
      </c>
      <c r="M535" s="89">
        <f ca="1">D522</f>
        <v>6138.1307100948834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8162.8118734651498</v>
      </c>
      <c r="S535" s="77"/>
      <c r="T535" s="5">
        <v>0</v>
      </c>
      <c r="U535" s="90">
        <f ca="1">R535</f>
        <v>8162.8118734651498</v>
      </c>
      <c r="V535" s="75" t="str">
        <f>D525</f>
        <v>WD</v>
      </c>
      <c r="W535" s="75">
        <f>D520</f>
        <v>0.15068493150684931</v>
      </c>
      <c r="X535" s="89">
        <f ca="1">D531</f>
        <v>64846.581979148796</v>
      </c>
      <c r="Y535" s="5">
        <f t="shared" ref="Y535:Y546" ca="1" si="238">RANK(X535,$D$531:$O$531)</f>
        <v>1</v>
      </c>
      <c r="Z535" s="5">
        <v>1</v>
      </c>
      <c r="AA535" s="7">
        <f t="shared" ref="AA535:AA546" ca="1" si="239">MATCH(Z535,$Y$535:$Y$546,0)</f>
        <v>1</v>
      </c>
      <c r="AB535" s="7">
        <f ca="1">INDIRECT(ADDRESS(ROW($A$534)+AA535,23))*8760</f>
        <v>1320</v>
      </c>
      <c r="AC535" s="7">
        <f t="shared" ref="AC535:AC546" ca="1" si="240">INDIRECT(ADDRESS(ROW($A$534)+AA535,24))</f>
        <v>64846.581979148796</v>
      </c>
      <c r="AD535" s="77"/>
      <c r="AE535" s="5">
        <v>0</v>
      </c>
      <c r="AF535" s="90">
        <f ca="1">AC535</f>
        <v>64846.581979148796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6607.064194198103</v>
      </c>
      <c r="D536" s="5">
        <f t="shared" ca="1" si="232"/>
        <v>8</v>
      </c>
      <c r="E536" s="5">
        <v>2</v>
      </c>
      <c r="F536" s="5">
        <f t="shared" ca="1" si="233"/>
        <v>19</v>
      </c>
      <c r="G536" s="77">
        <f t="shared" ref="G536:G570" ca="1" si="242">G535+INDIRECT(ADDRESS(ROW($A$534)+F536,2))*INDIRECT(ADDRESS(ROW($A$534)+F536,1))</f>
        <v>365.00000000000006</v>
      </c>
      <c r="H536" s="77">
        <f t="shared" ca="1" si="234"/>
        <v>8902.5227811263376</v>
      </c>
      <c r="I536" s="77">
        <f ca="1">I537</f>
        <v>30.416666666666668</v>
      </c>
      <c r="J536" s="77">
        <f ca="1">J535</f>
        <v>9942.8560797710106</v>
      </c>
      <c r="K536" s="75" t="str">
        <f>E519</f>
        <v>WN</v>
      </c>
      <c r="L536" s="75">
        <f>E520</f>
        <v>0.16438356164383561</v>
      </c>
      <c r="M536" s="89">
        <f ca="1">E522</f>
        <v>3556.8367609911884</v>
      </c>
      <c r="N536" s="5">
        <f t="shared" ca="1" si="235"/>
        <v>9</v>
      </c>
      <c r="O536" s="5">
        <v>2</v>
      </c>
      <c r="P536" s="7">
        <f t="shared" ca="1" si="236"/>
        <v>7</v>
      </c>
      <c r="Q536" s="7">
        <f t="shared" ref="Q536:Q546" ca="1" si="243">INDIRECT(ADDRESS(ROW($A$534)+P536,12))*8760+Q535</f>
        <v>1092</v>
      </c>
      <c r="R536" s="7">
        <f t="shared" ca="1" si="237"/>
        <v>7345.5757697066892</v>
      </c>
      <c r="S536" s="90"/>
      <c r="T536" s="5">
        <f ca="1">Q535</f>
        <v>91</v>
      </c>
      <c r="U536" s="90">
        <f ca="1">R535</f>
        <v>8162.8118734651498</v>
      </c>
      <c r="V536" s="75" t="str">
        <f>E525</f>
        <v>WN</v>
      </c>
      <c r="W536" s="75">
        <f>E520</f>
        <v>0.16438356164383561</v>
      </c>
      <c r="X536" s="89">
        <f ca="1">E531</f>
        <v>36376.515427734455</v>
      </c>
      <c r="Y536" s="5">
        <f t="shared" ca="1" si="238"/>
        <v>9</v>
      </c>
      <c r="Z536" s="5">
        <v>2</v>
      </c>
      <c r="AA536" s="7">
        <f t="shared" ca="1" si="239"/>
        <v>10</v>
      </c>
      <c r="AB536" s="7">
        <f t="shared" ref="AB536:AB546" ca="1" si="244">INDIRECT(ADDRESS(ROW($A$534)+AA536,23))*8760+AB535</f>
        <v>2167</v>
      </c>
      <c r="AC536" s="7">
        <f t="shared" ca="1" si="240"/>
        <v>53926.45781301488</v>
      </c>
      <c r="AD536" s="90"/>
      <c r="AE536" s="5">
        <f ca="1">AB535</f>
        <v>1320</v>
      </c>
      <c r="AF536" s="90">
        <f ca="1">AC535</f>
        <v>64846.581979148796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6363.2517204135893</v>
      </c>
      <c r="D537" s="5">
        <f t="shared" ca="1" si="232"/>
        <v>11</v>
      </c>
      <c r="E537" s="5">
        <v>3</v>
      </c>
      <c r="F537" s="5">
        <f t="shared" ca="1" si="233"/>
        <v>6</v>
      </c>
      <c r="G537" s="77">
        <f t="shared" ca="1" si="242"/>
        <v>395.41666666666674</v>
      </c>
      <c r="H537" s="77">
        <f t="shared" ca="1" si="234"/>
        <v>7774.0230496372569</v>
      </c>
      <c r="I537" s="77">
        <f ca="1">G535</f>
        <v>30.416666666666668</v>
      </c>
      <c r="J537" s="77">
        <f ca="1">H536</f>
        <v>8902.5227811263376</v>
      </c>
      <c r="K537" s="92" t="str">
        <f>F519</f>
        <v>WP</v>
      </c>
      <c r="L537" s="93">
        <f>F520</f>
        <v>1.3698630136986301E-2</v>
      </c>
      <c r="M537" s="89">
        <f ca="1">F522</f>
        <v>6742.2936331526953</v>
      </c>
      <c r="N537" s="5">
        <f t="shared" ca="1" si="235"/>
        <v>3</v>
      </c>
      <c r="O537" s="5">
        <v>3</v>
      </c>
      <c r="P537" s="7">
        <f t="shared" ca="1" si="236"/>
        <v>3</v>
      </c>
      <c r="Q537" s="7">
        <f t="shared" ca="1" si="243"/>
        <v>1212</v>
      </c>
      <c r="R537" s="7">
        <f t="shared" ca="1" si="237"/>
        <v>6742.2936331526953</v>
      </c>
      <c r="S537" s="90"/>
      <c r="T537" s="5">
        <f ca="1">T536</f>
        <v>91</v>
      </c>
      <c r="U537" s="90">
        <f ca="1">R536</f>
        <v>7345.5757697066892</v>
      </c>
      <c r="V537" s="92" t="str">
        <f>F525</f>
        <v>WP</v>
      </c>
      <c r="W537" s="93">
        <f>F520</f>
        <v>1.3698630136986301E-2</v>
      </c>
      <c r="X537" s="89">
        <f ca="1">F531</f>
        <v>49314.952277624645</v>
      </c>
      <c r="Y537" s="5">
        <f t="shared" ca="1" si="238"/>
        <v>4</v>
      </c>
      <c r="Z537" s="5">
        <v>3</v>
      </c>
      <c r="AA537" s="7">
        <f t="shared" ca="1" si="239"/>
        <v>4</v>
      </c>
      <c r="AB537" s="7">
        <f t="shared" ca="1" si="244"/>
        <v>3014</v>
      </c>
      <c r="AC537" s="7">
        <f t="shared" ca="1" si="240"/>
        <v>53911.387826546357</v>
      </c>
      <c r="AD537" s="90"/>
      <c r="AE537" s="5">
        <f ca="1">AE536</f>
        <v>1320</v>
      </c>
      <c r="AF537" s="90">
        <f ca="1">AC536</f>
        <v>53926.45781301488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6044.6538938869153</v>
      </c>
      <c r="D538" s="5">
        <f t="shared" ca="1" si="232"/>
        <v>16</v>
      </c>
      <c r="E538" s="5">
        <v>4</v>
      </c>
      <c r="F538" s="5">
        <f t="shared" ca="1" si="233"/>
        <v>18</v>
      </c>
      <c r="G538" s="77">
        <f t="shared" ca="1" si="242"/>
        <v>730.00000000000011</v>
      </c>
      <c r="H538" s="77">
        <f t="shared" ca="1" si="234"/>
        <v>7007.2500372642589</v>
      </c>
      <c r="I538" s="77">
        <f ca="1">I539</f>
        <v>365.00000000000006</v>
      </c>
      <c r="J538" s="77">
        <f ca="1">J537</f>
        <v>8902.5227811263376</v>
      </c>
      <c r="K538" s="92" t="str">
        <f>G519</f>
        <v>RD</v>
      </c>
      <c r="L538" s="75">
        <f>G520</f>
        <v>9.6689497716894973E-2</v>
      </c>
      <c r="M538" s="89">
        <f ca="1">G522</f>
        <v>5545.269329267946</v>
      </c>
      <c r="N538" s="5">
        <f t="shared" ca="1" si="235"/>
        <v>8</v>
      </c>
      <c r="O538" s="5">
        <v>4</v>
      </c>
      <c r="P538" s="7">
        <f t="shared" ca="1" si="236"/>
        <v>1</v>
      </c>
      <c r="Q538" s="7">
        <f t="shared" ca="1" si="243"/>
        <v>2532</v>
      </c>
      <c r="R538" s="7">
        <f t="shared" ca="1" si="237"/>
        <v>6138.1307100948834</v>
      </c>
      <c r="S538" s="90"/>
      <c r="T538" s="77">
        <f ca="1">Q536</f>
        <v>1092</v>
      </c>
      <c r="U538" s="77">
        <f ca="1">R536</f>
        <v>7345.5757697066892</v>
      </c>
      <c r="V538" s="92" t="str">
        <f>G525</f>
        <v>RD</v>
      </c>
      <c r="W538" s="75">
        <f>G520</f>
        <v>9.6689497716894973E-2</v>
      </c>
      <c r="X538" s="89">
        <f ca="1">G531</f>
        <v>53911.387826546357</v>
      </c>
      <c r="Y538" s="5">
        <f t="shared" ca="1" si="238"/>
        <v>3</v>
      </c>
      <c r="Z538" s="5">
        <v>4</v>
      </c>
      <c r="AA538" s="7">
        <f t="shared" ca="1" si="239"/>
        <v>3</v>
      </c>
      <c r="AB538" s="7">
        <f t="shared" ca="1" si="244"/>
        <v>3134</v>
      </c>
      <c r="AC538" s="7">
        <f t="shared" ca="1" si="240"/>
        <v>49314.952277624645</v>
      </c>
      <c r="AD538" s="90"/>
      <c r="AE538" s="77">
        <f ca="1">AB536</f>
        <v>2167</v>
      </c>
      <c r="AF538" s="77">
        <f ca="1">AC536</f>
        <v>53926.45781301488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6144.3027783274174</v>
      </c>
      <c r="D539" s="5">
        <f t="shared" ca="1" si="232"/>
        <v>14</v>
      </c>
      <c r="E539" s="5">
        <v>5</v>
      </c>
      <c r="F539" s="5">
        <f t="shared" ca="1" si="233"/>
        <v>1</v>
      </c>
      <c r="G539" s="77">
        <f t="shared" ca="1" si="242"/>
        <v>760.41666666666674</v>
      </c>
      <c r="H539" s="77">
        <f t="shared" ca="1" si="234"/>
        <v>6875.7636449376823</v>
      </c>
      <c r="I539" s="77">
        <f ca="1">G536</f>
        <v>365.00000000000006</v>
      </c>
      <c r="J539" s="77">
        <f ca="1">H537</f>
        <v>7774.0230496372569</v>
      </c>
      <c r="K539" s="92" t="str">
        <f>H519</f>
        <v>RN</v>
      </c>
      <c r="L539" s="75">
        <f>H520</f>
        <v>0.10547945205479452</v>
      </c>
      <c r="M539" s="89">
        <f ca="1">H522</f>
        <v>3131.0568063187152</v>
      </c>
      <c r="N539" s="5">
        <f t="shared" ca="1" si="235"/>
        <v>12</v>
      </c>
      <c r="O539" s="5">
        <v>5</v>
      </c>
      <c r="P539" s="7">
        <f t="shared" ca="1" si="236"/>
        <v>12</v>
      </c>
      <c r="Q539" s="7">
        <f t="shared" ca="1" si="243"/>
        <v>2609</v>
      </c>
      <c r="R539" s="7">
        <f t="shared" ca="1" si="237"/>
        <v>6122.8499603235869</v>
      </c>
      <c r="S539" s="90"/>
      <c r="T539" s="77">
        <f ca="1">T538</f>
        <v>1092</v>
      </c>
      <c r="U539" s="77">
        <f ca="1">R537</f>
        <v>6742.2936331526953</v>
      </c>
      <c r="V539" s="92" t="str">
        <f>H525</f>
        <v>RN</v>
      </c>
      <c r="W539" s="75">
        <f>H520</f>
        <v>0.10547945205479452</v>
      </c>
      <c r="X539" s="89">
        <f ca="1">H531</f>
        <v>32443.285530795638</v>
      </c>
      <c r="Y539" s="5">
        <f t="shared" ca="1" si="238"/>
        <v>11</v>
      </c>
      <c r="Z539" s="5">
        <v>5</v>
      </c>
      <c r="AA539" s="7">
        <f t="shared" ca="1" si="239"/>
        <v>7</v>
      </c>
      <c r="AB539" s="7">
        <f t="shared" ca="1" si="244"/>
        <v>4135</v>
      </c>
      <c r="AC539" s="7">
        <f t="shared" ca="1" si="240"/>
        <v>45418.186417670455</v>
      </c>
      <c r="AD539" s="90"/>
      <c r="AE539" s="77">
        <f ca="1">AE538</f>
        <v>2167</v>
      </c>
      <c r="AF539" s="77">
        <f ca="1">AC537</f>
        <v>53911.387826546357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7774.0230496372569</v>
      </c>
      <c r="D540" s="5">
        <f t="shared" ca="1" si="232"/>
        <v>3</v>
      </c>
      <c r="E540" s="5">
        <v>6</v>
      </c>
      <c r="F540" s="5">
        <f t="shared" ca="1" si="233"/>
        <v>12</v>
      </c>
      <c r="G540" s="77">
        <f t="shared" ca="1" si="242"/>
        <v>790.83333333333337</v>
      </c>
      <c r="H540" s="77">
        <f t="shared" ca="1" si="234"/>
        <v>6785.0979292223237</v>
      </c>
      <c r="I540" s="77">
        <f ca="1">I541</f>
        <v>395.41666666666674</v>
      </c>
      <c r="J540" s="77">
        <f ca="1">J539</f>
        <v>7774.0230496372569</v>
      </c>
      <c r="K540" s="92" t="str">
        <f>I519</f>
        <v>RP</v>
      </c>
      <c r="L540" s="75">
        <f>I520</f>
        <v>8.7899543378995425E-3</v>
      </c>
      <c r="M540" s="89">
        <f ca="1">I522</f>
        <v>6086.5674040012791</v>
      </c>
      <c r="N540" s="5">
        <f t="shared" ca="1" si="235"/>
        <v>6</v>
      </c>
      <c r="O540" s="5">
        <v>6</v>
      </c>
      <c r="P540" s="7">
        <f t="shared" ca="1" si="236"/>
        <v>6</v>
      </c>
      <c r="Q540" s="7">
        <f t="shared" ca="1" si="243"/>
        <v>2686</v>
      </c>
      <c r="R540" s="7">
        <f t="shared" ca="1" si="237"/>
        <v>6086.5674040012791</v>
      </c>
      <c r="S540" s="90"/>
      <c r="T540" s="77">
        <f ca="1">Q537</f>
        <v>1212</v>
      </c>
      <c r="U540" s="77">
        <f ca="1">R537</f>
        <v>6742.2936331526953</v>
      </c>
      <c r="V540" s="92" t="str">
        <f>I525</f>
        <v>RP</v>
      </c>
      <c r="W540" s="75">
        <f>I520</f>
        <v>8.7899543378995425E-3</v>
      </c>
      <c r="X540" s="89">
        <f ca="1">I531</f>
        <v>42446.60696995772</v>
      </c>
      <c r="Y540" s="5">
        <f t="shared" ca="1" si="238"/>
        <v>7</v>
      </c>
      <c r="Z540" s="5">
        <v>6</v>
      </c>
      <c r="AA540" s="7">
        <f t="shared" ca="1" si="239"/>
        <v>12</v>
      </c>
      <c r="AB540" s="7">
        <f t="shared" ca="1" si="244"/>
        <v>4212</v>
      </c>
      <c r="AC540" s="7">
        <f t="shared" ca="1" si="240"/>
        <v>42461.676776425877</v>
      </c>
      <c r="AD540" s="90"/>
      <c r="AE540" s="77">
        <f ca="1">AB537</f>
        <v>3014</v>
      </c>
      <c r="AF540" s="77">
        <f ca="1">AC537</f>
        <v>53911.387826546357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9942.8560797710106</v>
      </c>
      <c r="D541" s="5">
        <f t="shared" ca="1" si="232"/>
        <v>1</v>
      </c>
      <c r="E541" s="5">
        <v>7</v>
      </c>
      <c r="F541" s="5">
        <f t="shared" ca="1" si="233"/>
        <v>8</v>
      </c>
      <c r="G541" s="77">
        <f t="shared" ca="1" si="242"/>
        <v>821.25</v>
      </c>
      <c r="H541" s="77">
        <f t="shared" ca="1" si="234"/>
        <v>6714.2747664501612</v>
      </c>
      <c r="I541" s="77">
        <f ca="1">G537</f>
        <v>395.41666666666674</v>
      </c>
      <c r="J541" s="77">
        <f ca="1">H538</f>
        <v>7007.2500372642589</v>
      </c>
      <c r="K541" s="92" t="str">
        <f>J519</f>
        <v>SD</v>
      </c>
      <c r="L541" s="75">
        <f>J520</f>
        <v>0.11426940639269406</v>
      </c>
      <c r="M541" s="89">
        <f ca="1">J522</f>
        <v>7345.5757697066892</v>
      </c>
      <c r="N541" s="5">
        <f t="shared" ca="1" si="235"/>
        <v>2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5571.710939541611</v>
      </c>
      <c r="S541" s="90"/>
      <c r="T541" s="77">
        <f ca="1">T540</f>
        <v>1212</v>
      </c>
      <c r="U541" s="77">
        <f ca="1">R538</f>
        <v>6138.1307100948834</v>
      </c>
      <c r="V541" s="92" t="str">
        <f>J525</f>
        <v>SD</v>
      </c>
      <c r="W541" s="75">
        <f>J520</f>
        <v>0.11426940639269406</v>
      </c>
      <c r="X541" s="89">
        <f ca="1">J531</f>
        <v>45418.186417670455</v>
      </c>
      <c r="Y541" s="5">
        <f t="shared" ca="1" si="238"/>
        <v>5</v>
      </c>
      <c r="Z541" s="5">
        <v>7</v>
      </c>
      <c r="AA541" s="7">
        <f t="shared" ca="1" si="239"/>
        <v>6</v>
      </c>
      <c r="AB541" s="7">
        <f t="shared" ca="1" si="244"/>
        <v>4289</v>
      </c>
      <c r="AC541" s="7">
        <f t="shared" ca="1" si="240"/>
        <v>42446.60696995772</v>
      </c>
      <c r="AD541" s="90"/>
      <c r="AE541" s="77">
        <f ca="1">AE540</f>
        <v>3014</v>
      </c>
      <c r="AF541" s="77">
        <f ca="1">AC538</f>
        <v>49314.952277624645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6714.2747664501612</v>
      </c>
      <c r="D542" s="5">
        <f t="shared" ca="1" si="232"/>
        <v>7</v>
      </c>
      <c r="E542" s="5">
        <v>8</v>
      </c>
      <c r="F542" s="5">
        <f t="shared" ca="1" si="233"/>
        <v>2</v>
      </c>
      <c r="G542" s="77">
        <f t="shared" ca="1" si="242"/>
        <v>851.66666666666663</v>
      </c>
      <c r="H542" s="77">
        <f t="shared" ca="1" si="234"/>
        <v>6607.064194198103</v>
      </c>
      <c r="I542" s="77">
        <f ca="1">I543</f>
        <v>730.00000000000011</v>
      </c>
      <c r="J542" s="77">
        <f ca="1">J541</f>
        <v>7007.2500372642589</v>
      </c>
      <c r="K542" s="92" t="str">
        <f>K519</f>
        <v>SN</v>
      </c>
      <c r="L542" s="75">
        <f>K520</f>
        <v>0.12465753424657534</v>
      </c>
      <c r="M542" s="89">
        <f ca="1">K522</f>
        <v>3201.7018950191023</v>
      </c>
      <c r="N542" s="5">
        <f t="shared" ca="1" si="235"/>
        <v>11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5545.269329267946</v>
      </c>
      <c r="S542" s="90"/>
      <c r="T542" s="77">
        <f ca="1">Q538</f>
        <v>2532</v>
      </c>
      <c r="U542" s="77">
        <f ca="1">R538</f>
        <v>6138.1307100948834</v>
      </c>
      <c r="V542" s="92" t="str">
        <f>K525</f>
        <v>SN</v>
      </c>
      <c r="W542" s="75">
        <f>K520</f>
        <v>0.12465753424657534</v>
      </c>
      <c r="X542" s="89">
        <f ca="1">K531</f>
        <v>29705.521589894473</v>
      </c>
      <c r="Y542" s="5">
        <f t="shared" ca="1" si="238"/>
        <v>12</v>
      </c>
      <c r="Z542" s="5">
        <v>8</v>
      </c>
      <c r="AA542" s="7">
        <f t="shared" ca="1" si="239"/>
        <v>9</v>
      </c>
      <c r="AB542" s="7">
        <f t="shared" ca="1" si="244"/>
        <v>4380</v>
      </c>
      <c r="AC542" s="7">
        <f t="shared" ca="1" si="240"/>
        <v>37220.274481439585</v>
      </c>
      <c r="AD542" s="90"/>
      <c r="AE542" s="77">
        <f ca="1">AB538</f>
        <v>3134</v>
      </c>
      <c r="AF542" s="77">
        <f ca="1">AC538</f>
        <v>49314.952277624645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6417.3667148877275</v>
      </c>
      <c r="D543" s="5">
        <f t="shared" ca="1" si="232"/>
        <v>10</v>
      </c>
      <c r="E543" s="5">
        <v>9</v>
      </c>
      <c r="F543" s="5">
        <f t="shared" ca="1" si="233"/>
        <v>11</v>
      </c>
      <c r="G543" s="77">
        <f t="shared" ca="1" si="242"/>
        <v>882.08333333333326</v>
      </c>
      <c r="H543" s="77">
        <f t="shared" ca="1" si="234"/>
        <v>6431.1627127465736</v>
      </c>
      <c r="I543" s="77">
        <f ca="1">G538</f>
        <v>730.00000000000011</v>
      </c>
      <c r="J543" s="77">
        <f ca="1">H539</f>
        <v>6875.7636449376823</v>
      </c>
      <c r="K543" s="92" t="str">
        <f>L519</f>
        <v>SP</v>
      </c>
      <c r="L543" s="75">
        <f>L520</f>
        <v>1.0388127853881279E-2</v>
      </c>
      <c r="M543" s="89">
        <f ca="1">L522</f>
        <v>8162.8118734651498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3556.8367609911884</v>
      </c>
      <c r="S543" s="90"/>
      <c r="T543" s="77">
        <f ca="1">T542</f>
        <v>2532</v>
      </c>
      <c r="U543" s="77">
        <f ca="1">R539</f>
        <v>6122.8499603235869</v>
      </c>
      <c r="V543" s="92" t="str">
        <f>L525</f>
        <v>SP</v>
      </c>
      <c r="W543" s="75">
        <f>L520</f>
        <v>1.0388127853881279E-2</v>
      </c>
      <c r="X543" s="89">
        <f ca="1">L531</f>
        <v>37220.274481439585</v>
      </c>
      <c r="Y543" s="5">
        <f t="shared" ca="1" si="238"/>
        <v>8</v>
      </c>
      <c r="Z543" s="5">
        <v>9</v>
      </c>
      <c r="AA543" s="7">
        <f t="shared" ca="1" si="239"/>
        <v>2</v>
      </c>
      <c r="AB543" s="7">
        <f t="shared" ca="1" si="244"/>
        <v>5820</v>
      </c>
      <c r="AC543" s="7">
        <f t="shared" ca="1" si="240"/>
        <v>36376.515427734455</v>
      </c>
      <c r="AD543" s="90"/>
      <c r="AE543" s="77">
        <f ca="1">AE542</f>
        <v>3134</v>
      </c>
      <c r="AF543" s="77">
        <f ca="1">AC539</f>
        <v>45418.186417670455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5829.4840010006928</v>
      </c>
      <c r="D544" s="5">
        <f t="shared" ca="1" si="232"/>
        <v>19</v>
      </c>
      <c r="E544" s="5">
        <v>10</v>
      </c>
      <c r="F544" s="5">
        <f t="shared" ca="1" si="233"/>
        <v>9</v>
      </c>
      <c r="G544" s="77">
        <f t="shared" ca="1" si="242"/>
        <v>912.49999999999989</v>
      </c>
      <c r="H544" s="77">
        <f t="shared" ca="1" si="234"/>
        <v>6417.3667148877275</v>
      </c>
      <c r="I544" s="77">
        <f ca="1">I545</f>
        <v>760.41666666666674</v>
      </c>
      <c r="J544" s="77">
        <f ca="1">J543</f>
        <v>6875.7636449376823</v>
      </c>
      <c r="K544" s="92" t="str">
        <f>M519</f>
        <v>FD</v>
      </c>
      <c r="L544" s="75">
        <f>M520</f>
        <v>9.6689497716894973E-2</v>
      </c>
      <c r="M544" s="89">
        <f ca="1">M522</f>
        <v>5571.710939541611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3227.075413174608</v>
      </c>
      <c r="S544" s="90"/>
      <c r="T544" s="77">
        <f ca="1">Q539</f>
        <v>2609</v>
      </c>
      <c r="U544" s="77">
        <f ca="1">U543</f>
        <v>6122.8499603235869</v>
      </c>
      <c r="V544" s="92" t="str">
        <f>M525</f>
        <v>FD</v>
      </c>
      <c r="W544" s="75">
        <f>M520</f>
        <v>9.6689497716894973E-2</v>
      </c>
      <c r="X544" s="89">
        <f ca="1">M531</f>
        <v>53926.45781301488</v>
      </c>
      <c r="Y544" s="5">
        <f t="shared" ca="1" si="238"/>
        <v>2</v>
      </c>
      <c r="Z544" s="5">
        <v>10</v>
      </c>
      <c r="AA544" s="7">
        <f t="shared" ca="1" si="239"/>
        <v>11</v>
      </c>
      <c r="AB544" s="7">
        <f t="shared" ca="1" si="244"/>
        <v>6744</v>
      </c>
      <c r="AC544" s="7">
        <f t="shared" ca="1" si="240"/>
        <v>32458.35542726413</v>
      </c>
      <c r="AD544" s="90"/>
      <c r="AE544" s="77">
        <f ca="1">AB539</f>
        <v>4135</v>
      </c>
      <c r="AF544" s="77">
        <f ca="1">AF543</f>
        <v>45418.186417670455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6431.1627127465736</v>
      </c>
      <c r="D545" s="5">
        <f t="shared" ca="1" si="232"/>
        <v>9</v>
      </c>
      <c r="E545" s="5">
        <v>11</v>
      </c>
      <c r="F545" s="5">
        <f t="shared" ca="1" si="233"/>
        <v>3</v>
      </c>
      <c r="G545" s="77">
        <f t="shared" ca="1" si="242"/>
        <v>942.91666666666652</v>
      </c>
      <c r="H545" s="77">
        <f t="shared" ca="1" si="234"/>
        <v>6363.2517204135893</v>
      </c>
      <c r="I545" s="77">
        <f ca="1">G539</f>
        <v>760.41666666666674</v>
      </c>
      <c r="J545" s="77">
        <f ca="1">H540</f>
        <v>6785.0979292223237</v>
      </c>
      <c r="K545" s="92" t="str">
        <f>N519</f>
        <v>FN</v>
      </c>
      <c r="L545" s="75">
        <f>N520</f>
        <v>0.10547945205479452</v>
      </c>
      <c r="M545" s="89">
        <f ca="1">N522</f>
        <v>3227.075413174608</v>
      </c>
      <c r="N545" s="5">
        <f t="shared" ca="1" si="235"/>
        <v>10</v>
      </c>
      <c r="O545" s="5">
        <v>11</v>
      </c>
      <c r="P545" s="7">
        <f t="shared" ca="1" si="236"/>
        <v>8</v>
      </c>
      <c r="Q545" s="7">
        <f t="shared" ca="1" si="243"/>
        <v>7836</v>
      </c>
      <c r="R545" s="7">
        <f t="shared" ca="1" si="237"/>
        <v>3201.7018950191023</v>
      </c>
      <c r="S545" s="90"/>
      <c r="T545" s="77">
        <f ca="1">T544</f>
        <v>2609</v>
      </c>
      <c r="U545" s="77">
        <f ca="1">R540</f>
        <v>6086.5674040012791</v>
      </c>
      <c r="V545" s="92" t="str">
        <f>N525</f>
        <v>FN</v>
      </c>
      <c r="W545" s="75">
        <f>N520</f>
        <v>0.10547945205479452</v>
      </c>
      <c r="X545" s="89">
        <f ca="1">N531</f>
        <v>32458.35542726413</v>
      </c>
      <c r="Y545" s="5">
        <f t="shared" ca="1" si="238"/>
        <v>10</v>
      </c>
      <c r="Z545" s="5">
        <v>11</v>
      </c>
      <c r="AA545" s="7">
        <f t="shared" ca="1" si="239"/>
        <v>5</v>
      </c>
      <c r="AB545" s="7">
        <f t="shared" ca="1" si="244"/>
        <v>7668</v>
      </c>
      <c r="AC545" s="7">
        <f t="shared" ca="1" si="240"/>
        <v>32443.285530795638</v>
      </c>
      <c r="AD545" s="90"/>
      <c r="AE545" s="77">
        <f ca="1">AE544</f>
        <v>4135</v>
      </c>
      <c r="AF545" s="77">
        <f ca="1">AC540</f>
        <v>42461.676776425877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6785.0979292223237</v>
      </c>
      <c r="D546" s="5">
        <f t="shared" ca="1" si="232"/>
        <v>6</v>
      </c>
      <c r="E546" s="5">
        <v>12</v>
      </c>
      <c r="F546" s="5">
        <f t="shared" ca="1" si="233"/>
        <v>13</v>
      </c>
      <c r="G546" s="77">
        <f t="shared" ca="1" si="242"/>
        <v>1277.5</v>
      </c>
      <c r="H546" s="77">
        <f t="shared" ca="1" si="234"/>
        <v>6258.7314454028619</v>
      </c>
      <c r="I546" s="77">
        <f ca="1">I547</f>
        <v>790.83333333333337</v>
      </c>
      <c r="J546" s="77">
        <f ca="1">J545</f>
        <v>6785.0979292223237</v>
      </c>
      <c r="K546" s="92" t="str">
        <f>O519</f>
        <v>FP</v>
      </c>
      <c r="L546" s="75">
        <f>O520</f>
        <v>8.7899543378995425E-3</v>
      </c>
      <c r="M546" s="89">
        <f ca="1">O522</f>
        <v>6122.8499603235869</v>
      </c>
      <c r="N546" s="5">
        <f t="shared" ca="1" si="235"/>
        <v>5</v>
      </c>
      <c r="O546" s="5">
        <v>12</v>
      </c>
      <c r="P546" s="7">
        <f t="shared" ca="1" si="236"/>
        <v>5</v>
      </c>
      <c r="Q546" s="7">
        <f t="shared" ca="1" si="243"/>
        <v>8760</v>
      </c>
      <c r="R546" s="7">
        <f t="shared" ca="1" si="237"/>
        <v>3131.0568063187152</v>
      </c>
      <c r="S546" s="90"/>
      <c r="T546" s="77">
        <f ca="1">Q540</f>
        <v>2686</v>
      </c>
      <c r="U546" s="77">
        <f ca="1">R540</f>
        <v>6086.5674040012791</v>
      </c>
      <c r="V546" s="92" t="str">
        <f>O525</f>
        <v>FP</v>
      </c>
      <c r="W546" s="75">
        <f>O520</f>
        <v>8.7899543378995425E-3</v>
      </c>
      <c r="X546" s="89">
        <f ca="1">O531</f>
        <v>42461.676776425877</v>
      </c>
      <c r="Y546" s="5">
        <f t="shared" ca="1" si="238"/>
        <v>6</v>
      </c>
      <c r="Z546" s="5">
        <v>12</v>
      </c>
      <c r="AA546" s="7">
        <f t="shared" ca="1" si="239"/>
        <v>8</v>
      </c>
      <c r="AB546" s="7">
        <f t="shared" ca="1" si="244"/>
        <v>8760</v>
      </c>
      <c r="AC546" s="7">
        <f t="shared" ca="1" si="240"/>
        <v>29705.521589894473</v>
      </c>
      <c r="AD546" s="90"/>
      <c r="AE546" s="77">
        <f ca="1">AB540</f>
        <v>4212</v>
      </c>
      <c r="AF546" s="77">
        <f ca="1">AC540</f>
        <v>42461.676776425877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6258.7314454028619</v>
      </c>
      <c r="D547" s="5">
        <f t="shared" ca="1" si="232"/>
        <v>12</v>
      </c>
      <c r="E547" s="5">
        <v>13</v>
      </c>
      <c r="F547" s="5">
        <f t="shared" ca="1" si="233"/>
        <v>24</v>
      </c>
      <c r="G547" s="77">
        <f t="shared" ca="1" si="242"/>
        <v>1612.0833333333335</v>
      </c>
      <c r="H547" s="77">
        <f t="shared" ca="1" si="234"/>
        <v>6176.8300348443445</v>
      </c>
      <c r="I547" s="77">
        <f ca="1">G540</f>
        <v>790.83333333333337</v>
      </c>
      <c r="J547" s="77">
        <f ca="1">H541</f>
        <v>6714.2747664501612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5571.710939541611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4212</v>
      </c>
      <c r="AF547" s="77">
        <f ca="1">AC541</f>
        <v>42446.60696995772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6017.4480746678573</v>
      </c>
      <c r="D548" s="5">
        <f t="shared" ca="1" si="232"/>
        <v>17</v>
      </c>
      <c r="E548" s="5">
        <v>14</v>
      </c>
      <c r="F548" s="5">
        <f t="shared" ca="1" si="233"/>
        <v>5</v>
      </c>
      <c r="G548" s="77">
        <f t="shared" ca="1" si="242"/>
        <v>1642.5000000000002</v>
      </c>
      <c r="H548" s="77">
        <f t="shared" ca="1" si="234"/>
        <v>6144.3027783274174</v>
      </c>
      <c r="I548" s="77">
        <f ca="1">I549</f>
        <v>821.25</v>
      </c>
      <c r="J548" s="77">
        <f ca="1">J547</f>
        <v>6714.2747664501612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5571.710939541611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4289</v>
      </c>
      <c r="AF548" s="77">
        <f ca="1">AC541</f>
        <v>42446.60696995772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5798.7259694872801</v>
      </c>
      <c r="D549" s="5">
        <f t="shared" ca="1" si="232"/>
        <v>21</v>
      </c>
      <c r="E549" s="5">
        <v>15</v>
      </c>
      <c r="F549" s="5">
        <f t="shared" ca="1" si="233"/>
        <v>20</v>
      </c>
      <c r="G549" s="77">
        <f t="shared" ca="1" si="242"/>
        <v>1977.0833333333335</v>
      </c>
      <c r="H549" s="77">
        <f t="shared" ca="1" si="234"/>
        <v>6076.3897752644334</v>
      </c>
      <c r="I549" s="77">
        <f ca="1">G541</f>
        <v>821.25</v>
      </c>
      <c r="J549" s="77">
        <f ca="1">H542</f>
        <v>6607.064194198103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5545.269329267946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4289</v>
      </c>
      <c r="AF549" s="77">
        <f ca="1">AC542</f>
        <v>37220.274481439585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5512.7259631680299</v>
      </c>
      <c r="D550" s="5">
        <f t="shared" ca="1" si="232"/>
        <v>23</v>
      </c>
      <c r="E550" s="5">
        <v>16</v>
      </c>
      <c r="F550" s="5">
        <f t="shared" ca="1" si="233"/>
        <v>4</v>
      </c>
      <c r="G550" s="77">
        <f t="shared" ca="1" si="242"/>
        <v>2007.5000000000002</v>
      </c>
      <c r="H550" s="77">
        <f t="shared" ca="1" si="234"/>
        <v>6044.6538938869153</v>
      </c>
      <c r="I550" s="77">
        <f ca="1">I551</f>
        <v>851.66666666666663</v>
      </c>
      <c r="J550" s="77">
        <f ca="1">J549</f>
        <v>6607.064194198103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5545.269329267946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37220.274481439585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5588.193800800962</v>
      </c>
      <c r="D551" s="5">
        <f t="shared" ca="1" si="232"/>
        <v>22</v>
      </c>
      <c r="E551" s="5">
        <v>17</v>
      </c>
      <c r="F551" s="5">
        <f t="shared" ca="1" si="233"/>
        <v>14</v>
      </c>
      <c r="G551" s="77">
        <f t="shared" ca="1" si="242"/>
        <v>2342.0833333333335</v>
      </c>
      <c r="H551" s="77">
        <f t="shared" ca="1" si="234"/>
        <v>6017.4480746678573</v>
      </c>
      <c r="I551" s="77">
        <f ca="1">G542</f>
        <v>851.66666666666663</v>
      </c>
      <c r="J551" s="77">
        <f ca="1">H543</f>
        <v>6431.1627127465736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3556.8367609911884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36376.515427734455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7007.2500372642589</v>
      </c>
      <c r="D552" s="5">
        <f t="shared" ca="1" si="232"/>
        <v>4</v>
      </c>
      <c r="E552" s="5">
        <v>18</v>
      </c>
      <c r="F552" s="5">
        <f t="shared" ca="1" si="233"/>
        <v>23</v>
      </c>
      <c r="G552" s="77">
        <f t="shared" ca="1" si="242"/>
        <v>2676.666666666667</v>
      </c>
      <c r="H552" s="77">
        <f t="shared" ca="1" si="234"/>
        <v>5858.4271415000449</v>
      </c>
      <c r="I552" s="77">
        <f ca="1">I553</f>
        <v>882.08333333333326</v>
      </c>
      <c r="J552" s="77">
        <f ca="1">J551</f>
        <v>6431.1627127465736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3556.8367609911884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5820</v>
      </c>
      <c r="AF552" s="77">
        <f ca="1">AC543</f>
        <v>36376.515427734455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8902.5227811263376</v>
      </c>
      <c r="D553" s="5">
        <f t="shared" ca="1" si="232"/>
        <v>2</v>
      </c>
      <c r="E553" s="5">
        <v>19</v>
      </c>
      <c r="F553" s="5">
        <f t="shared" ca="1" si="233"/>
        <v>10</v>
      </c>
      <c r="G553" s="77">
        <f t="shared" ca="1" si="242"/>
        <v>2707.0833333333335</v>
      </c>
      <c r="H553" s="77">
        <f t="shared" ca="1" si="234"/>
        <v>5829.4840010006928</v>
      </c>
      <c r="I553" s="77">
        <f ca="1">G543</f>
        <v>882.08333333333326</v>
      </c>
      <c r="J553" s="77">
        <f ca="1">H544</f>
        <v>6417.3667148877275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3227.075413174608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5820</v>
      </c>
      <c r="AF553" s="77">
        <f ca="1">AC544</f>
        <v>32458.35542726413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6076.3897752644334</v>
      </c>
      <c r="D554" s="5">
        <f t="shared" ca="1" si="232"/>
        <v>15</v>
      </c>
      <c r="E554" s="5">
        <v>20</v>
      </c>
      <c r="F554" s="5">
        <f t="shared" ca="1" si="233"/>
        <v>21</v>
      </c>
      <c r="G554" s="77">
        <f t="shared" ca="1" si="242"/>
        <v>3041.666666666667</v>
      </c>
      <c r="H554" s="77">
        <f t="shared" ca="1" si="234"/>
        <v>5820.7248210200632</v>
      </c>
      <c r="I554" s="77">
        <f ca="1">I555</f>
        <v>912.49999999999989</v>
      </c>
      <c r="J554" s="77">
        <f ca="1">J553</f>
        <v>6417.3667148877275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3227.075413174608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6744</v>
      </c>
      <c r="AF554" s="77">
        <f ca="1">AC544</f>
        <v>32458.35542726413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5820.7248210200632</v>
      </c>
      <c r="D555" s="5">
        <f t="shared" ca="1" si="232"/>
        <v>20</v>
      </c>
      <c r="E555" s="5">
        <v>21</v>
      </c>
      <c r="F555" s="5">
        <f t="shared" ca="1" si="233"/>
        <v>15</v>
      </c>
      <c r="G555" s="77">
        <f t="shared" ca="1" si="242"/>
        <v>3376.2500000000005</v>
      </c>
      <c r="H555" s="77">
        <f t="shared" ca="1" si="234"/>
        <v>5798.7259694872801</v>
      </c>
      <c r="I555" s="77">
        <f ca="1">G544</f>
        <v>912.49999999999989</v>
      </c>
      <c r="J555" s="77">
        <f ca="1">H545</f>
        <v>6363.2517204135893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3201.7018950191023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6744</v>
      </c>
      <c r="AF555" s="77">
        <f ca="1">AC545</f>
        <v>32443.285530795638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5317.2814744572524</v>
      </c>
      <c r="D556" s="5">
        <f t="shared" ca="1" si="232"/>
        <v>24</v>
      </c>
      <c r="E556" s="5">
        <v>22</v>
      </c>
      <c r="F556" s="5">
        <f t="shared" ca="1" si="233"/>
        <v>17</v>
      </c>
      <c r="G556" s="77">
        <f t="shared" ca="1" si="242"/>
        <v>3710.8333333333339</v>
      </c>
      <c r="H556" s="77">
        <f t="shared" ca="1" si="234"/>
        <v>5588.193800800962</v>
      </c>
      <c r="I556" s="77">
        <f ca="1">I557</f>
        <v>942.91666666666652</v>
      </c>
      <c r="J556" s="77">
        <f ca="1">J555</f>
        <v>6363.2517204135893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7836</v>
      </c>
      <c r="U556" s="77">
        <f ca="1">R545</f>
        <v>3201.7018950191023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7668</v>
      </c>
      <c r="AF556" s="77">
        <f ca="1">AC545</f>
        <v>32443.285530795638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5858.4271415000449</v>
      </c>
      <c r="D557" s="5">
        <f t="shared" ca="1" si="232"/>
        <v>18</v>
      </c>
      <c r="E557" s="5">
        <v>23</v>
      </c>
      <c r="F557" s="5">
        <f t="shared" ca="1" si="233"/>
        <v>16</v>
      </c>
      <c r="G557" s="77">
        <f t="shared" ca="1" si="242"/>
        <v>4045.4166666666674</v>
      </c>
      <c r="H557" s="77">
        <f t="shared" ca="1" si="234"/>
        <v>5512.7259631680299</v>
      </c>
      <c r="I557" s="77">
        <f ca="1">G545</f>
        <v>942.91666666666652</v>
      </c>
      <c r="J557" s="77">
        <f ca="1">H546</f>
        <v>6258.7314454028619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7836</v>
      </c>
      <c r="U557" s="77">
        <f ca="1">R546</f>
        <v>3131.0568063187152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7668</v>
      </c>
      <c r="AF557" s="77">
        <f ca="1">AC546</f>
        <v>29705.521589894473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6176.8300348443445</v>
      </c>
      <c r="D558" s="5">
        <f t="shared" ca="1" si="232"/>
        <v>13</v>
      </c>
      <c r="E558" s="5">
        <v>24</v>
      </c>
      <c r="F558" s="5">
        <f t="shared" ca="1" si="233"/>
        <v>22</v>
      </c>
      <c r="G558" s="77">
        <f t="shared" ca="1" si="242"/>
        <v>4380.0000000000009</v>
      </c>
      <c r="H558" s="77">
        <f t="shared" ca="1" si="234"/>
        <v>5317.2814744572524</v>
      </c>
      <c r="I558" s="77">
        <f ca="1">I559</f>
        <v>1277.5</v>
      </c>
      <c r="J558" s="77">
        <f ca="1">J557</f>
        <v>6258.7314454028619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3131.0568063187152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29705.521589894473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3610.2032574216269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3610.2032574216269</v>
      </c>
      <c r="I559" s="77">
        <f ca="1">G546</f>
        <v>1277.5</v>
      </c>
      <c r="J559" s="77">
        <f ca="1">H547</f>
        <v>6176.8300348443445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3477.7248990144844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3602.8791987885133</v>
      </c>
      <c r="I560" s="77">
        <f ca="1">I561</f>
        <v>1612.0833333333335</v>
      </c>
      <c r="J560" s="77">
        <f ca="1">J559</f>
        <v>6176.8300348443445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3341.1098982728345</v>
      </c>
      <c r="D561" s="5">
        <f t="shared" ca="1" si="232"/>
        <v>30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3477.7248990144844</v>
      </c>
      <c r="I561" s="77">
        <f ca="1">G547</f>
        <v>1612.0833333333335</v>
      </c>
      <c r="J561" s="77">
        <f ca="1">H548</f>
        <v>6144.3027783274174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3177.0787522110181</v>
      </c>
      <c r="D562" s="5">
        <f t="shared" ca="1" si="232"/>
        <v>32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3472.9775479347254</v>
      </c>
      <c r="I562" s="77">
        <f ca="1">I563</f>
        <v>1642.5000000000002</v>
      </c>
      <c r="J562" s="77">
        <f ca="1">J561</f>
        <v>6144.3027783274174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3041.0535098170071</v>
      </c>
      <c r="D563" s="5">
        <f t="shared" ca="1" si="232"/>
        <v>36</v>
      </c>
      <c r="E563" s="5">
        <v>29</v>
      </c>
      <c r="F563" s="5">
        <f t="shared" ca="1" si="233"/>
        <v>31</v>
      </c>
      <c r="G563" s="77">
        <f t="shared" ca="1" si="242"/>
        <v>6205.0000000000009</v>
      </c>
      <c r="H563" s="77">
        <f t="shared" ca="1" si="234"/>
        <v>3373.8155722260744</v>
      </c>
      <c r="I563" s="77">
        <f ca="1">G548</f>
        <v>1642.5000000000002</v>
      </c>
      <c r="J563" s="77">
        <f ca="1">H549</f>
        <v>6076.3897752644334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3136.7326161837427</v>
      </c>
      <c r="D564" s="5">
        <f t="shared" ca="1" si="232"/>
        <v>34</v>
      </c>
      <c r="E564" s="5">
        <v>30</v>
      </c>
      <c r="F564" s="5">
        <f t="shared" ca="1" si="233"/>
        <v>27</v>
      </c>
      <c r="G564" s="77">
        <f t="shared" ca="1" si="242"/>
        <v>6570.0000000000009</v>
      </c>
      <c r="H564" s="77">
        <f t="shared" ca="1" si="234"/>
        <v>3341.1098982728345</v>
      </c>
      <c r="I564" s="77">
        <f ca="1">I565</f>
        <v>1977.0833333333335</v>
      </c>
      <c r="J564" s="77">
        <f ca="1">J563</f>
        <v>6076.3897752644334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3373.8155722260744</v>
      </c>
      <c r="D565" s="5">
        <f t="shared" ca="1" si="232"/>
        <v>29</v>
      </c>
      <c r="E565" s="5">
        <v>31</v>
      </c>
      <c r="F565" s="5">
        <f t="shared" ca="1" si="233"/>
        <v>34</v>
      </c>
      <c r="G565" s="77">
        <f t="shared" ca="1" si="242"/>
        <v>6935.0000000000009</v>
      </c>
      <c r="H565" s="77">
        <f t="shared" ca="1" si="234"/>
        <v>3242.2222656241538</v>
      </c>
      <c r="I565" s="77">
        <f ca="1">G549</f>
        <v>1977.0833333333335</v>
      </c>
      <c r="J565" s="77">
        <f ca="1">H550</f>
        <v>6044.6538938869153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3078.0520185086584</v>
      </c>
      <c r="D566" s="5">
        <f t="shared" ca="1" si="232"/>
        <v>35</v>
      </c>
      <c r="E566" s="5">
        <v>32</v>
      </c>
      <c r="F566" s="5">
        <f t="shared" ca="1" si="233"/>
        <v>28</v>
      </c>
      <c r="G566" s="77">
        <f t="shared" ca="1" si="242"/>
        <v>7300.0000000000009</v>
      </c>
      <c r="H566" s="77">
        <f t="shared" ca="1" si="234"/>
        <v>3177.0787522110181</v>
      </c>
      <c r="I566" s="77">
        <f ca="1">I567</f>
        <v>2007.5000000000002</v>
      </c>
      <c r="J566" s="77">
        <f ca="1">J565</f>
        <v>6044.6538938869153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3153.0479324903117</v>
      </c>
      <c r="D567" s="5">
        <f t="shared" ca="1" si="232"/>
        <v>33</v>
      </c>
      <c r="E567" s="5">
        <v>33</v>
      </c>
      <c r="F567" s="5">
        <f t="shared" ca="1" si="233"/>
        <v>33</v>
      </c>
      <c r="G567" s="77">
        <f t="shared" ca="1" si="242"/>
        <v>7665.0000000000009</v>
      </c>
      <c r="H567" s="77">
        <f t="shared" ca="1" si="234"/>
        <v>3153.0479324903117</v>
      </c>
      <c r="I567" s="77">
        <f ca="1">G550</f>
        <v>2007.5000000000002</v>
      </c>
      <c r="J567" s="77">
        <f ca="1">H551</f>
        <v>6017.4480746678573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3242.2222656241538</v>
      </c>
      <c r="D568" s="5">
        <f t="shared" ca="1" si="232"/>
        <v>31</v>
      </c>
      <c r="E568" s="5">
        <v>34</v>
      </c>
      <c r="F568" s="5">
        <f t="shared" ca="1" si="233"/>
        <v>30</v>
      </c>
      <c r="G568" s="77">
        <f t="shared" ca="1" si="242"/>
        <v>8030.0000000000009</v>
      </c>
      <c r="H568" s="77">
        <f t="shared" ca="1" si="234"/>
        <v>3136.7326161837427</v>
      </c>
      <c r="I568" s="77">
        <f ca="1">I569</f>
        <v>2342.0833333333335</v>
      </c>
      <c r="J568" s="77">
        <f ca="1">J567</f>
        <v>6017.4480746678573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3472.9775479347254</v>
      </c>
      <c r="D569" s="5">
        <f t="shared" ca="1" si="232"/>
        <v>28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3078.0520185086584</v>
      </c>
      <c r="I569" s="77">
        <f ca="1">G551</f>
        <v>2342.0833333333335</v>
      </c>
      <c r="J569" s="77">
        <f ca="1">H552</f>
        <v>5858.4271415000449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3602.8791987885133</v>
      </c>
      <c r="D570" s="5">
        <f t="shared" ca="1" si="232"/>
        <v>26</v>
      </c>
      <c r="E570" s="5">
        <v>36</v>
      </c>
      <c r="F570" s="5">
        <f t="shared" ca="1" si="233"/>
        <v>29</v>
      </c>
      <c r="G570" s="77">
        <f t="shared" ca="1" si="242"/>
        <v>8760</v>
      </c>
      <c r="H570" s="77">
        <f t="shared" ca="1" si="234"/>
        <v>3041.0535098170071</v>
      </c>
      <c r="I570" s="77">
        <f ca="1">I571</f>
        <v>2676.666666666667</v>
      </c>
      <c r="J570" s="77">
        <f ca="1">J569</f>
        <v>5858.4271415000449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</v>
      </c>
      <c r="J571" s="77">
        <f ca="1">H553</f>
        <v>5829.4840010006928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2707.0833333333335</v>
      </c>
      <c r="J572" s="77">
        <f ca="1">J571</f>
        <v>5829.4840010006928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2707.0833333333335</v>
      </c>
      <c r="J573" s="77">
        <f ca="1">H554</f>
        <v>5820.7248210200632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5820.7248210200632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5798.7259694872801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5798.7259694872801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5588.193800800962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5588.193800800962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5512.7259631680299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5512.7259631680299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5317.2814744572524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5317.2814744572524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3610.2032574216269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3610.2032574216269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3602.8791987885133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3602.8791987885133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3477.7248990144844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3477.7248990144844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3472.9775479347254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3472.9775479347254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3373.8155722260744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3373.8155722260744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3341.1098982728345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3341.1098982728345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3242.2222656241538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3242.2222656241538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3177.0787522110181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3177.0787522110181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3153.0479324903117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3153.0479324903117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3136.7326161837427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3136.7326161837427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3078.0520185086584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3078.0520185086584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3041.0535098170071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3041.0535098170071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0.11334636833538499</v>
      </c>
      <c r="D609" s="135">
        <f ca="1">B452*M456+B458*M462+B464*M468+B470*M474+B476*M480+B482*M486+B488*M492+$B$500*M504</f>
        <v>5.0018473799370575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5.3193559593807824E-2</v>
      </c>
      <c r="D610" s="135">
        <f ca="1">B452*N456+B458*N462+B464*N468+B470*N474+B476*N480+B482*N486+B488*N492+$B$500*N504</f>
        <v>2.3473717825395175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1.1702071090783247E-2</v>
      </c>
      <c r="D611" s="135">
        <f ca="1">B452*O456+B458*O462+B464*O468+B470*O474+B476*O480+B482*O486+B488*O492+$B$500*O504</f>
        <v>0.51639919730007433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0.11369168857476317</v>
      </c>
      <c r="D612" s="135">
        <f ca="1">B452*G456+B458*G462+B464*G468+B470*G474+B476*G480+B482*G486+B488*G492+$B$500*G504</f>
        <v>5.0170859725795864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5.006991129851552E-2</v>
      </c>
      <c r="D613" s="135">
        <f ca="1">B452*H456+B458*H462+B464*H468+B470*H474+B476*H480+B482*H486+B488*H492+$B$500*H504</f>
        <v>2.2095287067435452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1.169338877961839E-2</v>
      </c>
      <c r="D614" s="135">
        <f ca="1">B452*I456+B458*I462+B464*I468+B470*I474+B476*I480+B482*I486+B488*I492+$B$500*I504</f>
        <v>0.51601605670201611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0.21272326238996289</v>
      </c>
      <c r="D615" s="135">
        <f ca="1">B452*J456+B458*J462+B464*J468+B470*J474+B476*J480+B482*J486+B488*J492+$B$500*J504</f>
        <v>9.3872376174290864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6.2218805944394079E-2</v>
      </c>
      <c r="D616" s="135">
        <f ca="1">B452*K456+B458*K462+B464*K468+B470*K474+B476*K480+B482*K486+B488*K492+$B$500*K504</f>
        <v>2.7456457235130056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2.2301392126779451E-2</v>
      </c>
      <c r="D617" s="135">
        <f ca="1">B452*L456+B458*L462+B464*L468+B470*L474+B476*L480+B482*L486+B488*L492+$B$500*L504</f>
        <v>0.98413527858445815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0.22229618069988893</v>
      </c>
      <c r="D618" s="135">
        <f ca="1">B452*D456+B458*D462+B464*D468+B470*D474+B476*D480+B482*D486+B488*D492+$B$500*D504</f>
        <v>9.80967970419427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0.10401772316328255</v>
      </c>
      <c r="D619" s="135">
        <f ca="1">B452*E456+B458*E462+B464*E468+B470*E474+B476*E480+B482*E486+B488*E492+$B$500*E504</f>
        <v>4.5901847912039306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2.2745648002818912E-2</v>
      </c>
      <c r="D620" s="135">
        <f ca="1">B452*F456+B458*F462+B464*F468+B470*F474+B476*F480+B482*F486+B488*F492+$B$500*F504</f>
        <v>1.0037397892734514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0.11421976367073128</v>
      </c>
      <c r="D621" s="135">
        <f ca="1">$B$494*M498+$B$495*77/365*11/24</f>
        <v>6.3267885054794526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8.5028491355953847E-2</v>
      </c>
      <c r="D622" s="135">
        <f ca="1">$B$494*N498+$B$495*77/365*12/24</f>
        <v>4.7098441150684938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1.0869196317119779E-2</v>
      </c>
      <c r="D623" s="135">
        <f ca="1">$B$494*O498+$B$495*77/365*1/24</f>
        <v>0.60205960958904114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0.11421976367073128</v>
      </c>
      <c r="D624" s="135">
        <f ca="1">$B$494*G498+$B$495*77/365*11/24</f>
        <v>6.3267885054794526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8.5028491355953847E-2</v>
      </c>
      <c r="D625" s="135">
        <f ca="1">$B$494*H498+$B$495*77/365*12/24</f>
        <v>4.7098441150684938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1.0869196317119779E-2</v>
      </c>
      <c r="D626" s="135">
        <f ca="1">$B$494*I498+$B$495*77/365*1/24</f>
        <v>0.60205960958904114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0.1358691330413444</v>
      </c>
      <c r="D627" s="135">
        <f ca="1">$B$494*J498+$B$495*91/365*11/24</f>
        <v>7.5259766046575347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0.10073100777601757</v>
      </c>
      <c r="D628" s="135">
        <f ca="1">$B$494*K498+$B$495*91/365*12/24</f>
        <v>5.57962791780822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1.2934437092949815E-2</v>
      </c>
      <c r="D629" s="135">
        <f ca="1">$B$494*L498+$B$495*91/365*1/24</f>
        <v>0.71645611315068503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0.18002114561366575</v>
      </c>
      <c r="D630" s="135">
        <f ca="1">$B$494*D498+$B$495*120/365*11/24</f>
        <v>9.9716168043835633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0.13306688479552148</v>
      </c>
      <c r="D631" s="135">
        <f ca="1">$B$494*E498+$B$495*120/365*12/24</f>
        <v>7.3707562520547958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1.7142488992891256E-2</v>
      </c>
      <c r="D632" s="135">
        <f ca="1">$B$494*F498+$B$495*120/365*1/24</f>
        <v>0.94954584767123307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0.11063969559840577</v>
      </c>
      <c r="D633" s="135">
        <f ca="1">B409*M413+B415*M419+B421*M425+B427*M431+B433*M437+B439*M443+B445*M449</f>
        <v>5.660625111433772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7.1875175553219595E-2</v>
      </c>
      <c r="D634" s="135">
        <f ca="1">B409*N413+B415*N419+B421*N425+B427*N431+B433*N437+B439*N443+B445*N449</f>
        <v>3.6773277567760054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1.1312836253050126E-2</v>
      </c>
      <c r="D635" s="135">
        <f ca="1">B409*O413+B415*O419+B421*O425+B427*O431+B433*O437+B439*O443+B445*O449</f>
        <v>0.57879520211258262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0.10876597982140698</v>
      </c>
      <c r="D636" s="135">
        <f ca="1">B409*G413+B415*G419+B421*G425+B427*G431+B433*G437+B439*G443+B445*G449</f>
        <v>5.5647607607447798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6.8326628814215223E-2</v>
      </c>
      <c r="D637" s="135">
        <f ca="1">B409*H413+B415*H419+B421*H425+B427*H431+B433*H437+B439*H443+B445*H449</f>
        <v>3.4957745387265335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1.1123745670050249E-2</v>
      </c>
      <c r="D638" s="135">
        <f ca="1">B409*I413+B415*I419+B421*I425+B427*I431+B433*I437+B439*I443+B445*I449</f>
        <v>0.56912081809809711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0.18680216972202565</v>
      </c>
      <c r="D639" s="135">
        <f ca="1">B409*J413+B415*J419+B421*J425+B427*J431+B433*J437+B439*J443+B445*J449</f>
        <v>9.5573026216284021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8.3288356195652197E-2</v>
      </c>
      <c r="D640" s="135">
        <f ca="1">B409*K413+B415*K419+B421*K425+B427*K431+B433*K437+B439*K443+B445*K449</f>
        <v>4.2612568483778697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1.9028429971947539E-2</v>
      </c>
      <c r="D641" s="135">
        <f ca="1">B409*L413+B415*L419+B421*L425+B427*L431+B433*L437+B439*L443+B445*L449</f>
        <v>0.97354577801204045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0.18347548819149501</v>
      </c>
      <c r="D642" s="135">
        <f ca="1">B409*D413+B415*D419+B421*D425+B427*D431+B433*D437+B439*D443+B445*D449</f>
        <v>9.3871006257930478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0.12660983943691306</v>
      </c>
      <c r="D643" s="135">
        <f ca="1">B409*E413+B415*E419+B421*E425+B427*E431+B433*E437+B439*E443+B445*E449</f>
        <v>6.4777007257195933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1.8751654771618765E-2</v>
      </c>
      <c r="D644" s="135">
        <f ca="1">B409*F413+B415*F419+B421*F425+B427*F431+B433*F437+B439*F443+B445*F449</f>
        <v>0.95938521257728016</v>
      </c>
      <c r="P644" s="5"/>
      <c r="Q644" s="6"/>
      <c r="U644" s="5"/>
    </row>
  </sheetData>
  <autoFilter ref="A1:C607" xr:uid="{00000000-0009-0000-0000-000010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indexed="57"/>
  </sheetPr>
  <dimension ref="A1:AF644"/>
  <sheetViews>
    <sheetView topLeftCell="A248" zoomScale="85" workbookViewId="0">
      <selection activeCell="D243" sqref="D243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EL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362.44400000000002</v>
      </c>
      <c r="E5" s="17">
        <f ca="1">INDIRECT(ADDRESS(MATCH($H$1,HDD!$A$1:$A$34,0),E$4+1,,,"HDD"))</f>
        <v>312.40300000000002</v>
      </c>
      <c r="F5" s="17">
        <f ca="1">INDIRECT(ADDRESS(MATCH($H$1,HDD!$A$1:$A$34,0),F$4+1,,,"HDD"))</f>
        <v>263.14499999999998</v>
      </c>
      <c r="G5" s="17">
        <f ca="1">INDIRECT(ADDRESS(MATCH($H$1,HDD!$A$1:$A$34,0),G$4+1,,,"HDD"))</f>
        <v>135.42599999999999</v>
      </c>
      <c r="H5" s="17">
        <f ca="1">INDIRECT(ADDRESS(MATCH($H$1,HDD!$A$1:$A$34,0),H$4+1,,,"HDD"))</f>
        <v>24.35</v>
      </c>
      <c r="I5" s="17">
        <f ca="1">INDIRECT(ADDRESS(MATCH($H$1,HDD!$A$1:$A$34,0),I$4+1,,,"HDD"))</f>
        <v>0.81</v>
      </c>
      <c r="J5" s="17">
        <f ca="1">INDIRECT(ADDRESS(MATCH($H$1,HDD!$A$1:$A$34,0),J$4+1,,,"HDD"))</f>
        <v>4.1000000000000002E-2</v>
      </c>
      <c r="K5" s="17">
        <f ca="1">INDIRECT(ADDRESS(MATCH($H$1,HDD!$A$1:$A$34,0),K$4+1,,,"HDD"))</f>
        <v>5.2999999999999999E-2</v>
      </c>
      <c r="L5" s="17">
        <f ca="1">INDIRECT(ADDRESS(MATCH($H$1,HDD!$A$1:$A$34,0),L$4+1,,,"HDD"))</f>
        <v>1.7270000000000001</v>
      </c>
      <c r="M5" s="17">
        <f ca="1">INDIRECT(ADDRESS(MATCH($H$1,HDD!$A$1:$A$34,0),M$4+1,,,"HDD"))</f>
        <v>50.749000000000002</v>
      </c>
      <c r="N5" s="17">
        <f ca="1">INDIRECT(ADDRESS(MATCH($H$1,HDD!$A$1:$A$34,0),N$4+1,,,"HDD"))</f>
        <v>190.614</v>
      </c>
      <c r="O5" s="17">
        <f ca="1">INDIRECT(ADDRESS(MATCH($H$1,HDD!$A$1:$A$34,0),O$4+1,,,"HDD"))</f>
        <v>321.38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0.21792727259608624</v>
      </c>
      <c r="E6" s="23">
        <f t="shared" ca="1" si="0"/>
        <v>0.18783904200603441</v>
      </c>
      <c r="F6" s="22">
        <f t="shared" ca="1" si="0"/>
        <v>0.15822160705459906</v>
      </c>
      <c r="G6" s="22">
        <f t="shared" ca="1" si="0"/>
        <v>8.1427803518881736E-2</v>
      </c>
      <c r="H6" s="22">
        <f t="shared" ca="1" si="0"/>
        <v>1.4640962707934742E-2</v>
      </c>
      <c r="I6" s="22">
        <f t="shared" ca="1" si="0"/>
        <v>4.8702997098263418E-4</v>
      </c>
      <c r="J6" s="22">
        <f t="shared" ca="1" si="0"/>
        <v>2.4652134333688887E-5</v>
      </c>
      <c r="K6" s="22">
        <f t="shared" ca="1" si="0"/>
        <v>3.1867393163061242E-5</v>
      </c>
      <c r="L6" s="22">
        <f t="shared" ca="1" si="0"/>
        <v>1.0383959998605051E-3</v>
      </c>
      <c r="M6" s="22">
        <f t="shared" ca="1" si="0"/>
        <v>3.0513930860984816E-2</v>
      </c>
      <c r="N6" s="22">
        <f t="shared" ca="1" si="0"/>
        <v>0.11461077887516521</v>
      </c>
      <c r="O6" s="22">
        <f t="shared" ca="1" si="0"/>
        <v>0.19323665688197403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9.6756970136947533</v>
      </c>
      <c r="E8" s="114">
        <f ca="1">INDIRECT(ADDRESS(MATCH($H$1,DDuration!$A$1:$A$34,0),E$4+1,,,"DDuration"))</f>
        <v>10.61499276583992</v>
      </c>
      <c r="F8" s="114">
        <f ca="1">INDIRECT(ADDRESS(MATCH($H$1,DDuration!$A$1:$A$34,0),F$4+1,,,"DDuration"))</f>
        <v>11.747127421593669</v>
      </c>
      <c r="G8" s="114">
        <f ca="1">INDIRECT(ADDRESS(MATCH($H$1,DDuration!$A$1:$A$34,0),G$4+1,,,"DDuration"))</f>
        <v>12.995715567385201</v>
      </c>
      <c r="H8" s="114">
        <f ca="1">INDIRECT(ADDRESS(MATCH($H$1,DDuration!$A$1:$A$34,0),H$4+1,,,"DDuration"))</f>
        <v>14.062487743235039</v>
      </c>
      <c r="I8" s="114">
        <f ca="1">INDIRECT(ADDRESS(MATCH($H$1,DDuration!$A$1:$A$34,0),I$4+1,,,"DDuration"))</f>
        <v>14.602379074892673</v>
      </c>
      <c r="J8" s="114">
        <f ca="1">INDIRECT(ADDRESS(MATCH($H$1,DDuration!$A$1:$A$34,0),J$4+1,,,"DDuration"))</f>
        <v>14.357872137582765</v>
      </c>
      <c r="K8" s="114">
        <f ca="1">INDIRECT(ADDRESS(MATCH($H$1,DDuration!$A$1:$A$34,0),K$4+1,,,"DDuration"))</f>
        <v>13.441135590599281</v>
      </c>
      <c r="L8" s="114">
        <f ca="1">INDIRECT(ADDRESS(MATCH($H$1,DDuration!$A$1:$A$34,0),L$4+1,,,"DDuration"))</f>
        <v>12.231837060537995</v>
      </c>
      <c r="M8" s="114">
        <f ca="1">INDIRECT(ADDRESS(MATCH($H$1,DDuration!$A$1:$A$34,0),M$4+1,,,"DDuration"))</f>
        <v>10.984288162026687</v>
      </c>
      <c r="N8" s="114">
        <f ca="1">INDIRECT(ADDRESS(MATCH($H$1,DDuration!$A$1:$A$34,0),N$4+1,,,"DDuration"))</f>
        <v>9.9229743936607626</v>
      </c>
      <c r="O8" s="114">
        <f ca="1">INDIRECT(ADDRESS(MATCH($H$1,DDuration!$A$1:$A$34,0),O$4+1,,,"DDuration"))</f>
        <v>9.4023731999469664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0.15254909081726037</v>
      </c>
      <c r="E12" s="33">
        <f t="shared" ca="1" si="1"/>
        <v>0.13148732940422408</v>
      </c>
      <c r="F12" s="32">
        <f t="shared" ca="1" si="1"/>
        <v>0.11075512493821933</v>
      </c>
      <c r="G12" s="32">
        <f t="shared" ca="1" si="1"/>
        <v>5.6999462463217208E-2</v>
      </c>
      <c r="H12" s="32">
        <f t="shared" ca="1" si="1"/>
        <v>1.024867389555432E-2</v>
      </c>
      <c r="I12" s="32">
        <f t="shared" ca="1" si="1"/>
        <v>3.4092097968784391E-4</v>
      </c>
      <c r="J12" s="32">
        <f t="shared" ca="1" si="1"/>
        <v>1.7256494033582221E-5</v>
      </c>
      <c r="K12" s="32">
        <f t="shared" ca="1" si="1"/>
        <v>2.2307175214142869E-5</v>
      </c>
      <c r="L12" s="32">
        <f t="shared" ca="1" si="1"/>
        <v>7.2687719990235347E-4</v>
      </c>
      <c r="M12" s="32">
        <f t="shared" ca="1" si="1"/>
        <v>2.135975160268937E-2</v>
      </c>
      <c r="N12" s="32">
        <f t="shared" ca="1" si="1"/>
        <v>8.0227545212615645E-2</v>
      </c>
      <c r="O12" s="32">
        <f t="shared" ca="1" si="1"/>
        <v>0.13526565981738181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6.5378181778825886E-2</v>
      </c>
      <c r="E13" s="32">
        <f t="shared" ca="1" si="2"/>
        <v>5.6351712601810329E-2</v>
      </c>
      <c r="F13" s="32">
        <f t="shared" ca="1" si="2"/>
        <v>4.7466482116379723E-2</v>
      </c>
      <c r="G13" s="32">
        <f t="shared" ca="1" si="2"/>
        <v>2.4428341055664524E-2</v>
      </c>
      <c r="H13" s="32">
        <f t="shared" ca="1" si="2"/>
        <v>4.3922888123804236E-3</v>
      </c>
      <c r="I13" s="32">
        <f t="shared" ca="1" si="2"/>
        <v>1.4610899129479028E-4</v>
      </c>
      <c r="J13" s="32">
        <f t="shared" ca="1" si="2"/>
        <v>7.3956403001066669E-6</v>
      </c>
      <c r="K13" s="32">
        <f t="shared" ca="1" si="2"/>
        <v>9.5602179489183733E-6</v>
      </c>
      <c r="L13" s="32">
        <f t="shared" ca="1" si="2"/>
        <v>3.1151879995815158E-4</v>
      </c>
      <c r="M13" s="32">
        <f t="shared" ca="1" si="2"/>
        <v>9.1541792582954459E-3</v>
      </c>
      <c r="N13" s="32">
        <f t="shared" ca="1" si="2"/>
        <v>3.438323366254957E-2</v>
      </c>
      <c r="O13" s="32">
        <f t="shared" ca="1" si="2"/>
        <v>5.7970997064592217E-2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0.13856542415901149</v>
      </c>
      <c r="E18" s="33">
        <f t="shared" ca="1" si="3"/>
        <v>0.11943432420883687</v>
      </c>
      <c r="F18" s="33">
        <f t="shared" ca="1" si="3"/>
        <v>0.10060257181888256</v>
      </c>
      <c r="G18" s="33">
        <f t="shared" ca="1" si="3"/>
        <v>5.1774511737422299E-2</v>
      </c>
      <c r="H18" s="33">
        <f t="shared" ca="1" si="3"/>
        <v>9.3092121217951736E-3</v>
      </c>
      <c r="I18" s="33">
        <f t="shared" ca="1" si="3"/>
        <v>3.0966988988312486E-4</v>
      </c>
      <c r="J18" s="33">
        <f t="shared" ca="1" si="3"/>
        <v>1.5674648747170516E-5</v>
      </c>
      <c r="K18" s="33">
        <f t="shared" ca="1" si="3"/>
        <v>2.0262350819513105E-5</v>
      </c>
      <c r="L18" s="33">
        <f t="shared" ca="1" si="3"/>
        <v>6.6024678991130441E-4</v>
      </c>
      <c r="M18" s="33">
        <f t="shared" ca="1" si="3"/>
        <v>1.9401774372442844E-2</v>
      </c>
      <c r="N18" s="33">
        <f t="shared" ca="1" si="3"/>
        <v>7.2873353568125881E-2</v>
      </c>
      <c r="O18" s="33">
        <f t="shared" ca="1" si="3"/>
        <v>0.12286630766745514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6.5378181778825886E-2</v>
      </c>
      <c r="E19" s="33">
        <f t="shared" ca="1" si="4"/>
        <v>5.6351712601810329E-2</v>
      </c>
      <c r="F19" s="33">
        <f t="shared" ca="1" si="4"/>
        <v>4.7466482116379723E-2</v>
      </c>
      <c r="G19" s="33">
        <f t="shared" ca="1" si="4"/>
        <v>2.4428341055664524E-2</v>
      </c>
      <c r="H19" s="33">
        <f t="shared" ca="1" si="4"/>
        <v>4.3922888123804236E-3</v>
      </c>
      <c r="I19" s="33">
        <f t="shared" ca="1" si="4"/>
        <v>1.4610899129479028E-4</v>
      </c>
      <c r="J19" s="33">
        <f t="shared" ca="1" si="4"/>
        <v>7.3956403001066669E-6</v>
      </c>
      <c r="K19" s="33">
        <f t="shared" ca="1" si="4"/>
        <v>9.5602179489183733E-6</v>
      </c>
      <c r="L19" s="33">
        <f t="shared" ca="1" si="4"/>
        <v>3.1151879995815158E-4</v>
      </c>
      <c r="M19" s="33">
        <f t="shared" ca="1" si="4"/>
        <v>9.1541792582954459E-3</v>
      </c>
      <c r="N19" s="33">
        <f t="shared" ca="1" si="4"/>
        <v>3.438323366254957E-2</v>
      </c>
      <c r="O19" s="33">
        <f t="shared" ca="1" si="4"/>
        <v>5.7970997064592217E-2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1.3983666658248867E-2</v>
      </c>
      <c r="E20" s="33">
        <f t="shared" ca="1" si="5"/>
        <v>1.2053005195387208E-2</v>
      </c>
      <c r="F20" s="33">
        <f t="shared" ca="1" si="5"/>
        <v>1.0152553119336773E-2</v>
      </c>
      <c r="G20" s="33">
        <f t="shared" ca="1" si="5"/>
        <v>5.2249507257949111E-3</v>
      </c>
      <c r="H20" s="33">
        <f t="shared" ca="1" si="5"/>
        <v>9.39461773759146E-4</v>
      </c>
      <c r="I20" s="33">
        <f t="shared" ca="1" si="5"/>
        <v>3.125108980471903E-5</v>
      </c>
      <c r="J20" s="33">
        <f t="shared" ca="1" si="5"/>
        <v>1.5818452864117035E-6</v>
      </c>
      <c r="K20" s="33">
        <f t="shared" ca="1" si="5"/>
        <v>2.0448243946297631E-6</v>
      </c>
      <c r="L20" s="33">
        <f t="shared" ca="1" si="5"/>
        <v>6.6630409991049076E-5</v>
      </c>
      <c r="M20" s="33">
        <f t="shared" ca="1" si="5"/>
        <v>1.9579772302465259E-3</v>
      </c>
      <c r="N20" s="33">
        <f t="shared" ca="1" si="5"/>
        <v>7.3541916444897684E-3</v>
      </c>
      <c r="O20" s="33">
        <f t="shared" ca="1" si="5"/>
        <v>1.2399352149926667E-2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0.21792727259608627</v>
      </c>
      <c r="E21" s="33">
        <f t="shared" ca="1" si="6"/>
        <v>0.18783904200603441</v>
      </c>
      <c r="F21" s="33">
        <f t="shared" ca="1" si="6"/>
        <v>0.15822160705459906</v>
      </c>
      <c r="G21" s="33">
        <f t="shared" ca="1" si="6"/>
        <v>8.1427803518881736E-2</v>
      </c>
      <c r="H21" s="33">
        <f t="shared" ca="1" si="6"/>
        <v>1.4640962707934742E-2</v>
      </c>
      <c r="I21" s="33">
        <f t="shared" ca="1" si="6"/>
        <v>4.8702997098263418E-4</v>
      </c>
      <c r="J21" s="33">
        <f t="shared" ca="1" si="6"/>
        <v>2.4652134333688887E-5</v>
      </c>
      <c r="K21" s="33">
        <f t="shared" ca="1" si="6"/>
        <v>3.1867393163061242E-5</v>
      </c>
      <c r="L21" s="33">
        <f t="shared" ca="1" si="6"/>
        <v>1.0383959998605051E-3</v>
      </c>
      <c r="M21" s="33">
        <f t="shared" ca="1" si="6"/>
        <v>3.0513930860984816E-2</v>
      </c>
      <c r="N21" s="33">
        <f t="shared" ca="1" si="6"/>
        <v>0.11461077887516521</v>
      </c>
      <c r="O21" s="33">
        <f t="shared" ca="1" si="6"/>
        <v>0.193236656881974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0.46760401872880769</v>
      </c>
      <c r="E24" s="32">
        <f ca="1">N19/2+O19+D19+E19+F19/2</f>
        <v>0.22062574933469309</v>
      </c>
      <c r="F24" s="32">
        <f ca="1">N20/2+O20+D20+E20+F20/2</f>
        <v>4.7189396385476014E-2</v>
      </c>
      <c r="G24" s="32">
        <f ca="1">F18/2+G18+H18</f>
        <v>0.11138500976865875</v>
      </c>
      <c r="H24" s="32">
        <f ca="1">F19/2+G19+H19</f>
        <v>5.2553870926234807E-2</v>
      </c>
      <c r="I24" s="32">
        <f ca="1">F20/2+G20+H20</f>
        <v>1.1240689059222445E-2</v>
      </c>
      <c r="J24" s="32">
        <f ca="1">I18+J18+K18</f>
        <v>3.4560688944980849E-4</v>
      </c>
      <c r="K24" s="32">
        <f ca="1">I19+J19+K19</f>
        <v>1.630648495438153E-4</v>
      </c>
      <c r="L24" s="32">
        <f ca="1">I20+J20+K20</f>
        <v>3.4877759485760494E-5</v>
      </c>
      <c r="M24" s="32">
        <f ca="1">L18+M18+N18/2</f>
        <v>5.6498697946417084E-2</v>
      </c>
      <c r="N24" s="32">
        <f ca="1">L19+M19+N19/2</f>
        <v>2.6657314889528383E-2</v>
      </c>
      <c r="O24" s="32">
        <f ca="1">L20+M20+N20/2</f>
        <v>5.7017034624824593E-3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3</v>
      </c>
      <c r="H30" s="17">
        <f ca="1">INDIRECT(ADDRESS(MATCH($H$1,CDD!$A$1:$A$34,0),H$4+1,,,"cDD"))</f>
        <v>30</v>
      </c>
      <c r="I30" s="17">
        <f ca="1">INDIRECT(ADDRESS(MATCH($H$1,CDD!$A$1:$A$34,0),I$4+1,,,"cDD"))</f>
        <v>108.33333333333333</v>
      </c>
      <c r="J30" s="17">
        <f ca="1">INDIRECT(ADDRESS(MATCH($H$1,CDD!$A$1:$A$34,0),J$4+1,,,"cDD"))</f>
        <v>155</v>
      </c>
      <c r="K30" s="17">
        <f ca="1">INDIRECT(ADDRESS(MATCH($H$1,CDD!$A$1:$A$34,0),K$4+1,,,"cDD"))</f>
        <v>173.16666666666666</v>
      </c>
      <c r="L30" s="17">
        <f ca="1">INDIRECT(ADDRESS(MATCH($H$1,CDD!$A$1:$A$34,0),L$4+1,,,"cDD"))</f>
        <v>54</v>
      </c>
      <c r="M30" s="17">
        <f ca="1">INDIRECT(ADDRESS(MATCH($H$1,CDD!$A$1:$A$34,0),M$4+1,,,"cDD"))</f>
        <v>10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5.6232427366447986E-3</v>
      </c>
      <c r="H31" s="22">
        <f t="shared" ca="1" si="7"/>
        <v>5.6232427366447985E-2</v>
      </c>
      <c r="I31" s="22">
        <f t="shared" ca="1" si="7"/>
        <v>0.20306154326772882</v>
      </c>
      <c r="J31" s="22">
        <f t="shared" ca="1" si="7"/>
        <v>0.29053420805998126</v>
      </c>
      <c r="K31" s="22">
        <f t="shared" ca="1" si="7"/>
        <v>0.32458606685410807</v>
      </c>
      <c r="L31" s="22">
        <f t="shared" ca="1" si="7"/>
        <v>0.10121836925960637</v>
      </c>
      <c r="M31" s="22">
        <f t="shared" ca="1" si="7"/>
        <v>1.874414245548266E-2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9.6756970136947533</v>
      </c>
      <c r="E33" s="29">
        <f t="shared" ca="1" si="8"/>
        <v>10.61499276583992</v>
      </c>
      <c r="F33" s="29">
        <f t="shared" ca="1" si="8"/>
        <v>11.747127421593669</v>
      </c>
      <c r="G33" s="29">
        <f t="shared" ca="1" si="8"/>
        <v>12.995715567385201</v>
      </c>
      <c r="H33" s="29">
        <f t="shared" ca="1" si="8"/>
        <v>14.062487743235039</v>
      </c>
      <c r="I33" s="29">
        <f t="shared" ca="1" si="8"/>
        <v>14.602379074892673</v>
      </c>
      <c r="J33" s="29">
        <f t="shared" ca="1" si="8"/>
        <v>14.357872137582765</v>
      </c>
      <c r="K33" s="29">
        <f t="shared" ca="1" si="8"/>
        <v>13.441135590599281</v>
      </c>
      <c r="L33" s="29">
        <f t="shared" ca="1" si="8"/>
        <v>12.231837060537995</v>
      </c>
      <c r="M33" s="29">
        <f t="shared" ca="1" si="8"/>
        <v>10.984288162026687</v>
      </c>
      <c r="N33" s="29">
        <f t="shared" ca="1" si="8"/>
        <v>9.9229743936607626</v>
      </c>
      <c r="O33" s="29">
        <f t="shared" ca="1" si="8"/>
        <v>9.4023731999469664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5.0609184629803192E-3</v>
      </c>
      <c r="H37" s="32">
        <f t="shared" ca="1" si="9"/>
        <v>5.060918462980319E-2</v>
      </c>
      <c r="I37" s="32">
        <f t="shared" ca="1" si="9"/>
        <v>0.18275538894095594</v>
      </c>
      <c r="J37" s="32">
        <f t="shared" ca="1" si="9"/>
        <v>0.26148078725398316</v>
      </c>
      <c r="K37" s="32">
        <f t="shared" ca="1" si="9"/>
        <v>0.29212746016869728</v>
      </c>
      <c r="L37" s="32">
        <f t="shared" ca="1" si="9"/>
        <v>9.109653233364573E-2</v>
      </c>
      <c r="M37" s="32">
        <f t="shared" ca="1" si="9"/>
        <v>1.6869728209934393E-2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5.6232427366447975E-4</v>
      </c>
      <c r="H38" s="32">
        <f t="shared" ca="1" si="10"/>
        <v>5.6232427366447969E-3</v>
      </c>
      <c r="I38" s="32">
        <f t="shared" ca="1" si="10"/>
        <v>2.0306154326772879E-2</v>
      </c>
      <c r="J38" s="32">
        <f t="shared" ca="1" si="10"/>
        <v>2.9053420805998119E-2</v>
      </c>
      <c r="K38" s="32">
        <f t="shared" ca="1" si="10"/>
        <v>3.2458606685410799E-2</v>
      </c>
      <c r="L38" s="32">
        <f t="shared" ca="1" si="10"/>
        <v>1.0121836925960635E-2</v>
      </c>
      <c r="M38" s="32">
        <f t="shared" ca="1" si="10"/>
        <v>1.8744142455482656E-3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4.5970009372071231E-3</v>
      </c>
      <c r="H43" s="33">
        <f t="shared" ca="1" si="11"/>
        <v>4.5970009372071227E-2</v>
      </c>
      <c r="I43" s="33">
        <f t="shared" ca="1" si="11"/>
        <v>0.16600281162136832</v>
      </c>
      <c r="J43" s="33">
        <f t="shared" ca="1" si="11"/>
        <v>0.23751171508903471</v>
      </c>
      <c r="K43" s="33">
        <f t="shared" ca="1" si="11"/>
        <v>0.26534910965323338</v>
      </c>
      <c r="L43" s="33">
        <f t="shared" ca="1" si="11"/>
        <v>8.2746016869728212E-2</v>
      </c>
      <c r="M43" s="33">
        <f t="shared" ca="1" si="11"/>
        <v>1.5323336457357074E-2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5.6232427366447975E-4</v>
      </c>
      <c r="H44" s="33">
        <f t="shared" ca="1" si="12"/>
        <v>5.6232427366447969E-3</v>
      </c>
      <c r="I44" s="33">
        <f t="shared" ca="1" si="12"/>
        <v>2.0306154326772879E-2</v>
      </c>
      <c r="J44" s="33">
        <f t="shared" ca="1" si="12"/>
        <v>2.9053420805998119E-2</v>
      </c>
      <c r="K44" s="33">
        <f t="shared" ca="1" si="12"/>
        <v>3.2458606685410799E-2</v>
      </c>
      <c r="L44" s="33">
        <f t="shared" ca="1" si="12"/>
        <v>1.0121836925960635E-2</v>
      </c>
      <c r="M44" s="33">
        <f t="shared" ca="1" si="12"/>
        <v>1.8744142455482656E-3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4.6391752577319597E-4</v>
      </c>
      <c r="H45" s="33">
        <f t="shared" ca="1" si="13"/>
        <v>4.6391752577319596E-3</v>
      </c>
      <c r="I45" s="33">
        <f t="shared" ca="1" si="13"/>
        <v>1.6752577319587628E-2</v>
      </c>
      <c r="J45" s="33">
        <f t="shared" ca="1" si="13"/>
        <v>2.3969072164948459E-2</v>
      </c>
      <c r="K45" s="33">
        <f t="shared" ca="1" si="13"/>
        <v>2.6778350515463917E-2</v>
      </c>
      <c r="L45" s="33">
        <f t="shared" ca="1" si="13"/>
        <v>8.3505154639175252E-3</v>
      </c>
      <c r="M45" s="33">
        <f t="shared" ca="1" si="13"/>
        <v>1.5463917525773195E-3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5.6232427366447986E-3</v>
      </c>
      <c r="H46" s="32">
        <f t="shared" ca="1" si="14"/>
        <v>5.6232427366447985E-2</v>
      </c>
      <c r="I46" s="32">
        <f t="shared" ca="1" si="14"/>
        <v>0.20306154326772882</v>
      </c>
      <c r="J46" s="32">
        <f t="shared" ca="1" si="14"/>
        <v>0.29053420805998131</v>
      </c>
      <c r="K46" s="32">
        <f t="shared" ca="1" si="14"/>
        <v>0.32458606685410807</v>
      </c>
      <c r="L46" s="32">
        <f t="shared" ca="1" si="14"/>
        <v>0.10121836925960637</v>
      </c>
      <c r="M46" s="32">
        <f t="shared" ca="1" si="14"/>
        <v>1.874414245548266E-2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5.0567010309278349E-2</v>
      </c>
      <c r="H49" s="32">
        <f ca="1">F44/2+G44+H44</f>
        <v>6.1855670103092763E-3</v>
      </c>
      <c r="I49" s="32">
        <f ca="1">F45/2+G45+H45</f>
        <v>5.1030927835051558E-3</v>
      </c>
      <c r="J49" s="32">
        <f ca="1">I43+J43+K43</f>
        <v>0.66886363636363644</v>
      </c>
      <c r="K49" s="32">
        <f ca="1">I44+J44+K44</f>
        <v>8.181818181818179E-2</v>
      </c>
      <c r="L49" s="32">
        <f ca="1">I45+J45+K45</f>
        <v>6.7500000000000004E-2</v>
      </c>
      <c r="M49" s="32">
        <f ca="1">L43+M43+N43/2</f>
        <v>9.8069353327085287E-2</v>
      </c>
      <c r="N49" s="32">
        <f ca="1">L44+M44+N44/2</f>
        <v>1.19962511715089E-2</v>
      </c>
      <c r="O49" s="32">
        <f ca="1">L45+M45+N45/2</f>
        <v>9.8969072164948445E-3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362.44400000000002</v>
      </c>
      <c r="E56" s="17">
        <f t="shared" ca="1" si="15"/>
        <v>312.40300000000002</v>
      </c>
      <c r="F56" s="17">
        <f t="shared" ca="1" si="15"/>
        <v>263.14499999999998</v>
      </c>
      <c r="G56" s="17">
        <f t="shared" ca="1" si="15"/>
        <v>135.42599999999999</v>
      </c>
      <c r="H56" s="17">
        <f t="shared" ca="1" si="15"/>
        <v>24.35</v>
      </c>
      <c r="I56" s="17">
        <f t="shared" ca="1" si="15"/>
        <v>0.81</v>
      </c>
      <c r="J56" s="17">
        <f t="shared" ca="1" si="15"/>
        <v>4.1000000000000002E-2</v>
      </c>
      <c r="K56" s="17">
        <f t="shared" ca="1" si="15"/>
        <v>5.2999999999999999E-2</v>
      </c>
      <c r="L56" s="17">
        <f t="shared" ca="1" si="15"/>
        <v>1.7270000000000001</v>
      </c>
      <c r="M56" s="17">
        <f t="shared" ca="1" si="15"/>
        <v>50.749000000000002</v>
      </c>
      <c r="N56" s="17">
        <f t="shared" ca="1" si="15"/>
        <v>190.614</v>
      </c>
      <c r="O56" s="17">
        <f t="shared" ca="1" si="15"/>
        <v>321.38</v>
      </c>
    </row>
    <row r="57" spans="1:15" x14ac:dyDescent="0.4">
      <c r="D57" s="50">
        <f t="shared" ref="D57:O57" ca="1" si="16">(D55/SUM($D55:$O55)*(1-$B$56)+$B$56*D56/SUM($D56:$O56))</f>
        <v>0.10352242422274627</v>
      </c>
      <c r="E57" s="50">
        <f t="shared" ca="1" si="16"/>
        <v>9.9009189634238493E-2</v>
      </c>
      <c r="F57" s="50">
        <f t="shared" ca="1" si="16"/>
        <v>9.4566574391523189E-2</v>
      </c>
      <c r="G57" s="50">
        <f t="shared" ca="1" si="16"/>
        <v>8.3047503861165592E-2</v>
      </c>
      <c r="H57" s="50">
        <f t="shared" ca="1" si="16"/>
        <v>7.3029477739523549E-2</v>
      </c>
      <c r="I57" s="50">
        <f t="shared" ca="1" si="16"/>
        <v>7.0906387828980733E-2</v>
      </c>
      <c r="J57" s="50">
        <f t="shared" ca="1" si="16"/>
        <v>7.0837031153483387E-2</v>
      </c>
      <c r="K57" s="50">
        <f t="shared" ca="1" si="16"/>
        <v>7.0838113442307796E-2</v>
      </c>
      <c r="L57" s="50">
        <f t="shared" ca="1" si="16"/>
        <v>7.0989092733312401E-2</v>
      </c>
      <c r="M57" s="50">
        <f t="shared" ca="1" si="16"/>
        <v>7.5410422962481058E-2</v>
      </c>
      <c r="N57" s="50">
        <f t="shared" ca="1" si="16"/>
        <v>8.802495016460811E-2</v>
      </c>
      <c r="O57" s="50">
        <f t="shared" ca="1" si="16"/>
        <v>9.981883186562944E-2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9.6756970136947533</v>
      </c>
      <c r="E59" s="29">
        <f t="shared" ca="1" si="17"/>
        <v>10.61499276583992</v>
      </c>
      <c r="F59" s="29">
        <f t="shared" ca="1" si="17"/>
        <v>11.747127421593669</v>
      </c>
      <c r="G59" s="29">
        <f t="shared" ca="1" si="17"/>
        <v>12.995715567385201</v>
      </c>
      <c r="H59" s="29">
        <f t="shared" ca="1" si="17"/>
        <v>14.062487743235039</v>
      </c>
      <c r="I59" s="29">
        <f t="shared" ca="1" si="17"/>
        <v>14.602379074892673</v>
      </c>
      <c r="J59" s="29">
        <f t="shared" ca="1" si="17"/>
        <v>14.357872137582765</v>
      </c>
      <c r="K59" s="29">
        <f t="shared" ca="1" si="17"/>
        <v>13.441135590599281</v>
      </c>
      <c r="L59" s="29">
        <f t="shared" ca="1" si="17"/>
        <v>12.231837060537995</v>
      </c>
      <c r="M59" s="29">
        <f t="shared" ca="1" si="17"/>
        <v>10.984288162026687</v>
      </c>
      <c r="N59" s="29">
        <f t="shared" ca="1" si="17"/>
        <v>9.9229743936607626</v>
      </c>
      <c r="O59" s="29">
        <f t="shared" ca="1" si="17"/>
        <v>9.4023731999469664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7.2465696955922379E-2</v>
      </c>
      <c r="E63" s="33">
        <f t="shared" ca="1" si="18"/>
        <v>6.9306432743966945E-2</v>
      </c>
      <c r="F63" s="32">
        <f t="shared" ca="1" si="18"/>
        <v>6.6196602074066233E-2</v>
      </c>
      <c r="G63" s="32">
        <f t="shared" ca="1" si="18"/>
        <v>5.8133252702815913E-2</v>
      </c>
      <c r="H63" s="32">
        <f t="shared" ca="1" si="18"/>
        <v>5.1120634417666483E-2</v>
      </c>
      <c r="I63" s="32">
        <f t="shared" ca="1" si="18"/>
        <v>4.9634471480286511E-2</v>
      </c>
      <c r="J63" s="32">
        <f t="shared" ca="1" si="18"/>
        <v>4.9585921807438371E-2</v>
      </c>
      <c r="K63" s="32">
        <f t="shared" ca="1" si="18"/>
        <v>4.9586679409615454E-2</v>
      </c>
      <c r="L63" s="32">
        <f t="shared" ca="1" si="18"/>
        <v>4.969236491331868E-2</v>
      </c>
      <c r="M63" s="32">
        <f t="shared" ca="1" si="18"/>
        <v>5.2787296073736736E-2</v>
      </c>
      <c r="N63" s="32">
        <f t="shared" ca="1" si="18"/>
        <v>6.1617465115225672E-2</v>
      </c>
      <c r="O63" s="32">
        <f t="shared" ca="1" si="18"/>
        <v>6.9873182305940598E-2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3.1056727266823885E-2</v>
      </c>
      <c r="E64" s="32">
        <f t="shared" ca="1" si="19"/>
        <v>2.9702756890271551E-2</v>
      </c>
      <c r="F64" s="32">
        <f t="shared" ca="1" si="19"/>
        <v>2.836997231745696E-2</v>
      </c>
      <c r="G64" s="32">
        <f t="shared" ca="1" si="19"/>
        <v>2.4914251158349682E-2</v>
      </c>
      <c r="H64" s="32">
        <f t="shared" ca="1" si="19"/>
        <v>2.190884332185707E-2</v>
      </c>
      <c r="I64" s="32">
        <f t="shared" ca="1" si="19"/>
        <v>2.1271916348694225E-2</v>
      </c>
      <c r="J64" s="32">
        <f t="shared" ca="1" si="19"/>
        <v>2.125110934604502E-2</v>
      </c>
      <c r="K64" s="32">
        <f t="shared" ca="1" si="19"/>
        <v>2.1251434032692341E-2</v>
      </c>
      <c r="L64" s="32">
        <f t="shared" ca="1" si="19"/>
        <v>2.1296727819993724E-2</v>
      </c>
      <c r="M64" s="32">
        <f t="shared" ca="1" si="19"/>
        <v>2.2623126888744322E-2</v>
      </c>
      <c r="N64" s="32">
        <f t="shared" ca="1" si="19"/>
        <v>2.6407485049382437E-2</v>
      </c>
      <c r="O64" s="32">
        <f t="shared" ca="1" si="19"/>
        <v>2.9945649559688835E-2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6.5823008068296163E-2</v>
      </c>
      <c r="E69" s="33">
        <f t="shared" ca="1" si="20"/>
        <v>6.2953343075769969E-2</v>
      </c>
      <c r="F69" s="33">
        <f t="shared" ca="1" si="20"/>
        <v>6.0128580217276829E-2</v>
      </c>
      <c r="G69" s="33">
        <f t="shared" ca="1" si="20"/>
        <v>5.2804371205057786E-2</v>
      </c>
      <c r="H69" s="33">
        <f t="shared" ca="1" si="20"/>
        <v>4.6434576262713724E-2</v>
      </c>
      <c r="I69" s="33">
        <f t="shared" ca="1" si="20"/>
        <v>4.5084644927926916E-2</v>
      </c>
      <c r="J69" s="33">
        <f t="shared" ca="1" si="20"/>
        <v>4.5040545641756524E-2</v>
      </c>
      <c r="K69" s="33">
        <f t="shared" ca="1" si="20"/>
        <v>4.504123379706737E-2</v>
      </c>
      <c r="L69" s="33">
        <f t="shared" ca="1" si="20"/>
        <v>4.5137231462931138E-2</v>
      </c>
      <c r="M69" s="33">
        <f t="shared" ca="1" si="20"/>
        <v>4.7948460600310869E-2</v>
      </c>
      <c r="N69" s="33">
        <f t="shared" ca="1" si="20"/>
        <v>5.5969197479663321E-2</v>
      </c>
      <c r="O69" s="33">
        <f t="shared" ca="1" si="20"/>
        <v>6.3468140594562711E-2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3.1056727266823885E-2</v>
      </c>
      <c r="E70" s="33">
        <f t="shared" ca="1" si="21"/>
        <v>2.9702756890271551E-2</v>
      </c>
      <c r="F70" s="33">
        <f t="shared" ca="1" si="21"/>
        <v>2.836997231745696E-2</v>
      </c>
      <c r="G70" s="33">
        <f t="shared" ca="1" si="21"/>
        <v>2.4914251158349682E-2</v>
      </c>
      <c r="H70" s="33">
        <f t="shared" ca="1" si="21"/>
        <v>2.190884332185707E-2</v>
      </c>
      <c r="I70" s="33">
        <f t="shared" ca="1" si="21"/>
        <v>2.1271916348694225E-2</v>
      </c>
      <c r="J70" s="33">
        <f t="shared" ca="1" si="21"/>
        <v>2.125110934604502E-2</v>
      </c>
      <c r="K70" s="33">
        <f t="shared" ca="1" si="21"/>
        <v>2.1251434032692341E-2</v>
      </c>
      <c r="L70" s="33">
        <f t="shared" ca="1" si="21"/>
        <v>2.1296727819993724E-2</v>
      </c>
      <c r="M70" s="33">
        <f t="shared" ca="1" si="21"/>
        <v>2.2623126888744322E-2</v>
      </c>
      <c r="N70" s="33">
        <f t="shared" ca="1" si="21"/>
        <v>2.6407485049382437E-2</v>
      </c>
      <c r="O70" s="33">
        <f t="shared" ca="1" si="21"/>
        <v>2.9945649559688835E-2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6.6426888876262189E-3</v>
      </c>
      <c r="E71" s="33">
        <f t="shared" ca="1" si="22"/>
        <v>6.3530896681969701E-3</v>
      </c>
      <c r="F71" s="33">
        <f t="shared" ca="1" si="22"/>
        <v>6.0680218567894057E-3</v>
      </c>
      <c r="G71" s="33">
        <f t="shared" ca="1" si="22"/>
        <v>5.3288814977581261E-3</v>
      </c>
      <c r="H71" s="33">
        <f t="shared" ca="1" si="22"/>
        <v>4.6860581549527614E-3</v>
      </c>
      <c r="I71" s="33">
        <f t="shared" ca="1" si="22"/>
        <v>4.5498265523595972E-3</v>
      </c>
      <c r="J71" s="33">
        <f t="shared" ca="1" si="22"/>
        <v>4.5453761656818505E-3</v>
      </c>
      <c r="K71" s="33">
        <f t="shared" ca="1" si="22"/>
        <v>4.5454456125480838E-3</v>
      </c>
      <c r="L71" s="33">
        <f t="shared" ca="1" si="22"/>
        <v>4.5551334503875461E-3</v>
      </c>
      <c r="M71" s="33">
        <f t="shared" ca="1" si="22"/>
        <v>4.8388354734258676E-3</v>
      </c>
      <c r="N71" s="33">
        <f t="shared" ca="1" si="22"/>
        <v>5.6482676355623538E-3</v>
      </c>
      <c r="O71" s="33">
        <f t="shared" ca="1" si="22"/>
        <v>6.4050417113778891E-3</v>
      </c>
    </row>
    <row r="72" spans="1:15" x14ac:dyDescent="0.4">
      <c r="D72" s="32">
        <f t="shared" ref="D72:O72" ca="1" si="23">SUM(D69:D71)</f>
        <v>0.10352242422274627</v>
      </c>
      <c r="E72" s="32">
        <f t="shared" ca="1" si="23"/>
        <v>9.9009189634238493E-2</v>
      </c>
      <c r="F72" s="32">
        <f t="shared" ca="1" si="23"/>
        <v>9.4566574391523203E-2</v>
      </c>
      <c r="G72" s="32">
        <f t="shared" ca="1" si="23"/>
        <v>8.3047503861165592E-2</v>
      </c>
      <c r="H72" s="32">
        <f t="shared" ca="1" si="23"/>
        <v>7.3029477739523563E-2</v>
      </c>
      <c r="I72" s="32">
        <f t="shared" ca="1" si="23"/>
        <v>7.0906387828980733E-2</v>
      </c>
      <c r="J72" s="32">
        <f t="shared" ca="1" si="23"/>
        <v>7.0837031153483387E-2</v>
      </c>
      <c r="K72" s="32">
        <f t="shared" ca="1" si="23"/>
        <v>7.0838113442307782E-2</v>
      </c>
      <c r="L72" s="32">
        <f t="shared" ca="1" si="23"/>
        <v>7.0989092733312414E-2</v>
      </c>
      <c r="M72" s="32">
        <f t="shared" ca="1" si="23"/>
        <v>7.5410422962481058E-2</v>
      </c>
      <c r="N72" s="32">
        <f t="shared" ca="1" si="23"/>
        <v>8.802495016460811E-2</v>
      </c>
      <c r="O72" s="32">
        <f t="shared" ca="1" si="23"/>
        <v>9.981883186562944E-2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0.25029338058709893</v>
      </c>
      <c r="E75" s="32">
        <f ca="1">N70/2+O70+D70+E70+F70/2</f>
        <v>0.11809386240020397</v>
      </c>
      <c r="F75" s="32">
        <f ca="1">N71/2+O71+D71+E71+F71/2</f>
        <v>2.5258965013376957E-2</v>
      </c>
      <c r="G75" s="32">
        <f ca="1">F69/2+G69+H69</f>
        <v>0.12930323757640994</v>
      </c>
      <c r="H75" s="32">
        <f ca="1">F70/2+G70+H70</f>
        <v>6.100808063893523E-2</v>
      </c>
      <c r="I75" s="32">
        <f ca="1">F71/2+G71+H71</f>
        <v>1.3048950581105591E-2</v>
      </c>
      <c r="J75" s="32">
        <f ca="1">I69+J69+K69</f>
        <v>0.1351664243667508</v>
      </c>
      <c r="K75" s="32">
        <f ca="1">I70+J70+K70</f>
        <v>6.3774459727431593E-2</v>
      </c>
      <c r="L75" s="32">
        <f ca="1">I71+J71+K71</f>
        <v>1.3640648330589531E-2</v>
      </c>
      <c r="M75" s="32">
        <f ca="1">L69+M69+N69/2</f>
        <v>0.12107029080307366</v>
      </c>
      <c r="N75" s="32">
        <f ca="1">L70+M70+N70/2</f>
        <v>5.7123597233429267E-2</v>
      </c>
      <c r="O75" s="32">
        <f ca="1">L71+M71+N71/2</f>
        <v>1.2218102741594591E-2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9.6756970136947533</v>
      </c>
      <c r="E84" s="29">
        <f t="shared" ca="1" si="26"/>
        <v>10.61499276583992</v>
      </c>
      <c r="F84" s="29">
        <f t="shared" ca="1" si="26"/>
        <v>11.747127421593669</v>
      </c>
      <c r="G84" s="29">
        <f t="shared" ca="1" si="26"/>
        <v>12.995715567385201</v>
      </c>
      <c r="H84" s="29">
        <f t="shared" ca="1" si="26"/>
        <v>14.062487743235039</v>
      </c>
      <c r="I84" s="29">
        <f t="shared" ca="1" si="26"/>
        <v>14.602379074892673</v>
      </c>
      <c r="J84" s="29">
        <f t="shared" ca="1" si="26"/>
        <v>14.357872137582765</v>
      </c>
      <c r="K84" s="29">
        <f t="shared" ca="1" si="26"/>
        <v>13.441135590599281</v>
      </c>
      <c r="L84" s="29">
        <f t="shared" ca="1" si="26"/>
        <v>12.231837060537995</v>
      </c>
      <c r="M84" s="29">
        <f t="shared" ca="1" si="26"/>
        <v>10.984288162026687</v>
      </c>
      <c r="N84" s="29">
        <f t="shared" ca="1" si="26"/>
        <v>9.9229743936607626</v>
      </c>
      <c r="O84" s="29">
        <f t="shared" ca="1" si="26"/>
        <v>9.4023731999469664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14.324302986305247</v>
      </c>
      <c r="E106" s="29">
        <f t="shared" ca="1" si="33"/>
        <v>13.38500723416008</v>
      </c>
      <c r="F106" s="29">
        <f t="shared" ca="1" si="33"/>
        <v>12.252872578406331</v>
      </c>
      <c r="G106" s="29">
        <f t="shared" ca="1" si="33"/>
        <v>11.004284432614799</v>
      </c>
      <c r="H106" s="29">
        <f t="shared" ca="1" si="33"/>
        <v>9.9375122567649612</v>
      </c>
      <c r="I106" s="29">
        <f t="shared" ca="1" si="33"/>
        <v>9.3976209251073275</v>
      </c>
      <c r="J106" s="29">
        <f t="shared" ca="1" si="33"/>
        <v>9.6421278624172349</v>
      </c>
      <c r="K106" s="29">
        <f t="shared" ca="1" si="33"/>
        <v>10.558864409400719</v>
      </c>
      <c r="L106" s="29">
        <f t="shared" ca="1" si="33"/>
        <v>11.768162939462005</v>
      </c>
      <c r="M106" s="29">
        <f t="shared" ca="1" si="33"/>
        <v>13.015711837973313</v>
      </c>
      <c r="N106" s="29">
        <f t="shared" ca="1" si="33"/>
        <v>14.077025606339237</v>
      </c>
      <c r="O106" s="29">
        <f t="shared" ca="1" si="33"/>
        <v>14.597626800053034</v>
      </c>
    </row>
    <row r="107" spans="1:15" x14ac:dyDescent="0.4">
      <c r="A107" s="26"/>
      <c r="B107" s="41"/>
      <c r="C107" s="41"/>
      <c r="D107" s="29">
        <f t="shared" ref="D107:O107" ca="1" si="34">D106/SUM($D106:$O106)</f>
        <v>9.9501191706062544E-2</v>
      </c>
      <c r="E107" s="29">
        <f t="shared" ca="1" si="34"/>
        <v>9.2976542877268573E-2</v>
      </c>
      <c r="F107" s="29">
        <f t="shared" ca="1" si="34"/>
        <v>8.5112373323823029E-2</v>
      </c>
      <c r="G107" s="29">
        <f t="shared" ca="1" si="34"/>
        <v>7.6439280568448037E-2</v>
      </c>
      <c r="H107" s="29">
        <f t="shared" ca="1" si="34"/>
        <v>6.9029139713607954E-2</v>
      </c>
      <c r="I107" s="29">
        <f t="shared" ca="1" si="34"/>
        <v>6.527888178182123E-2</v>
      </c>
      <c r="J107" s="29">
        <f t="shared" ca="1" si="34"/>
        <v>6.697730520011913E-2</v>
      </c>
      <c r="K107" s="29">
        <f t="shared" ca="1" si="34"/>
        <v>7.3345250571881015E-2</v>
      </c>
      <c r="L107" s="29">
        <f t="shared" ca="1" si="34"/>
        <v>8.174542508540017E-2</v>
      </c>
      <c r="M107" s="29">
        <f t="shared" ca="1" si="34"/>
        <v>9.0411298896652129E-2</v>
      </c>
      <c r="N107" s="29">
        <f t="shared" ca="1" si="34"/>
        <v>9.7783523906652417E-2</v>
      </c>
      <c r="O107" s="29">
        <f t="shared" ca="1" si="34"/>
        <v>0.10139978636826366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9.6756970136947533</v>
      </c>
      <c r="E109" s="29">
        <f t="shared" ca="1" si="35"/>
        <v>10.61499276583992</v>
      </c>
      <c r="F109" s="29">
        <f t="shared" ca="1" si="35"/>
        <v>11.747127421593669</v>
      </c>
      <c r="G109" s="29">
        <f t="shared" ca="1" si="35"/>
        <v>12.995715567385201</v>
      </c>
      <c r="H109" s="29">
        <f t="shared" ca="1" si="35"/>
        <v>14.062487743235039</v>
      </c>
      <c r="I109" s="29">
        <f t="shared" ca="1" si="35"/>
        <v>14.602379074892673</v>
      </c>
      <c r="J109" s="29">
        <f t="shared" ca="1" si="35"/>
        <v>14.357872137582765</v>
      </c>
      <c r="K109" s="29">
        <f t="shared" ca="1" si="35"/>
        <v>13.441135590599281</v>
      </c>
      <c r="L109" s="29">
        <f t="shared" ca="1" si="35"/>
        <v>12.231837060537995</v>
      </c>
      <c r="M109" s="29">
        <f t="shared" ca="1" si="35"/>
        <v>10.984288162026687</v>
      </c>
      <c r="N109" s="29">
        <f t="shared" ca="1" si="35"/>
        <v>9.9229743936607626</v>
      </c>
      <c r="O109" s="29">
        <f t="shared" ca="1" si="35"/>
        <v>9.4023731999469664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1.990023834121251E-2</v>
      </c>
      <c r="E113" s="33">
        <f t="shared" ca="1" si="36"/>
        <v>1.8595308575453714E-2</v>
      </c>
      <c r="F113" s="32">
        <f t="shared" ca="1" si="36"/>
        <v>1.7022474664764607E-2</v>
      </c>
      <c r="G113" s="32">
        <f t="shared" ca="1" si="36"/>
        <v>1.5287856113689609E-2</v>
      </c>
      <c r="H113" s="32">
        <f t="shared" ca="1" si="36"/>
        <v>1.3805827942721591E-2</v>
      </c>
      <c r="I113" s="32">
        <f t="shared" ca="1" si="36"/>
        <v>1.3055776356364247E-2</v>
      </c>
      <c r="J113" s="32">
        <f t="shared" ca="1" si="36"/>
        <v>1.3395461040023827E-2</v>
      </c>
      <c r="K113" s="32">
        <f t="shared" ca="1" si="36"/>
        <v>1.4669050114376204E-2</v>
      </c>
      <c r="L113" s="32">
        <f t="shared" ca="1" si="36"/>
        <v>1.6349085017080035E-2</v>
      </c>
      <c r="M113" s="32">
        <f t="shared" ca="1" si="36"/>
        <v>1.8082259779330426E-2</v>
      </c>
      <c r="N113" s="32">
        <f t="shared" ca="1" si="36"/>
        <v>1.9556704781330484E-2</v>
      </c>
      <c r="O113" s="32">
        <f t="shared" ca="1" si="36"/>
        <v>2.0279957273652734E-2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7.9600953364850041E-2</v>
      </c>
      <c r="E114" s="32">
        <f t="shared" ca="1" si="37"/>
        <v>7.4381234301814855E-2</v>
      </c>
      <c r="F114" s="32">
        <f t="shared" ca="1" si="37"/>
        <v>6.8089898659058429E-2</v>
      </c>
      <c r="G114" s="32">
        <f t="shared" ca="1" si="37"/>
        <v>6.1151424454758435E-2</v>
      </c>
      <c r="H114" s="32">
        <f t="shared" ca="1" si="37"/>
        <v>5.5223311770886366E-2</v>
      </c>
      <c r="I114" s="32">
        <f t="shared" ca="1" si="37"/>
        <v>5.2223105425456988E-2</v>
      </c>
      <c r="J114" s="32">
        <f t="shared" ca="1" si="37"/>
        <v>5.3581844160095309E-2</v>
      </c>
      <c r="K114" s="32">
        <f t="shared" ca="1" si="37"/>
        <v>5.8676200457504817E-2</v>
      </c>
      <c r="L114" s="32">
        <f t="shared" ca="1" si="37"/>
        <v>6.5396340068320138E-2</v>
      </c>
      <c r="M114" s="32">
        <f t="shared" ca="1" si="37"/>
        <v>7.2329039117321706E-2</v>
      </c>
      <c r="N114" s="32">
        <f t="shared" ca="1" si="37"/>
        <v>7.8226819125321936E-2</v>
      </c>
      <c r="O114" s="32">
        <f t="shared" ca="1" si="37"/>
        <v>8.1119829094610935E-2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1.8076049826601364E-2</v>
      </c>
      <c r="E119" s="33">
        <f t="shared" ca="1" si="38"/>
        <v>1.689073862270379E-2</v>
      </c>
      <c r="F119" s="33">
        <f t="shared" ca="1" si="38"/>
        <v>1.5462081153827852E-2</v>
      </c>
      <c r="G119" s="33">
        <f t="shared" ca="1" si="38"/>
        <v>1.3886469303268062E-2</v>
      </c>
      <c r="H119" s="33">
        <f t="shared" ca="1" si="38"/>
        <v>1.254029371463878E-2</v>
      </c>
      <c r="I119" s="33">
        <f t="shared" ca="1" si="38"/>
        <v>1.1858996857030858E-2</v>
      </c>
      <c r="J119" s="33">
        <f t="shared" ca="1" si="38"/>
        <v>1.2167543778021643E-2</v>
      </c>
      <c r="K119" s="33">
        <f t="shared" ca="1" si="38"/>
        <v>1.3324387187225051E-2</v>
      </c>
      <c r="L119" s="33">
        <f t="shared" ca="1" si="38"/>
        <v>1.4850418890514364E-2</v>
      </c>
      <c r="M119" s="33">
        <f t="shared" ca="1" si="38"/>
        <v>1.6424719299558469E-2</v>
      </c>
      <c r="N119" s="33">
        <f t="shared" ca="1" si="38"/>
        <v>1.7764006843041857E-2</v>
      </c>
      <c r="O119" s="33">
        <f t="shared" ca="1" si="38"/>
        <v>1.8420961190234567E-2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7.9600953364850041E-2</v>
      </c>
      <c r="E120" s="33">
        <f t="shared" ca="1" si="39"/>
        <v>7.4381234301814855E-2</v>
      </c>
      <c r="F120" s="33">
        <f t="shared" ca="1" si="39"/>
        <v>6.8089898659058429E-2</v>
      </c>
      <c r="G120" s="33">
        <f t="shared" ca="1" si="39"/>
        <v>6.1151424454758435E-2</v>
      </c>
      <c r="H120" s="33">
        <f t="shared" ca="1" si="39"/>
        <v>5.5223311770886366E-2</v>
      </c>
      <c r="I120" s="33">
        <f t="shared" ca="1" si="39"/>
        <v>5.2223105425456988E-2</v>
      </c>
      <c r="J120" s="33">
        <f t="shared" ca="1" si="39"/>
        <v>5.3581844160095309E-2</v>
      </c>
      <c r="K120" s="33">
        <f t="shared" ca="1" si="39"/>
        <v>5.8676200457504817E-2</v>
      </c>
      <c r="L120" s="33">
        <f t="shared" ca="1" si="39"/>
        <v>6.5396340068320138E-2</v>
      </c>
      <c r="M120" s="33">
        <f t="shared" ca="1" si="39"/>
        <v>7.2329039117321706E-2</v>
      </c>
      <c r="N120" s="33">
        <f t="shared" ca="1" si="39"/>
        <v>7.8226819125321936E-2</v>
      </c>
      <c r="O120" s="33">
        <f t="shared" ca="1" si="39"/>
        <v>8.1119829094610935E-2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1.8241885146111469E-3</v>
      </c>
      <c r="E121" s="33">
        <f t="shared" ca="1" si="40"/>
        <v>1.7045699527499238E-3</v>
      </c>
      <c r="F121" s="33">
        <f t="shared" ca="1" si="40"/>
        <v>1.5603935109367558E-3</v>
      </c>
      <c r="G121" s="33">
        <f t="shared" ca="1" si="40"/>
        <v>1.4013868104215477E-3</v>
      </c>
      <c r="H121" s="33">
        <f t="shared" ca="1" si="40"/>
        <v>1.2655342280828126E-3</v>
      </c>
      <c r="I121" s="33">
        <f t="shared" ca="1" si="40"/>
        <v>1.1967794993333893E-3</v>
      </c>
      <c r="J121" s="33">
        <f t="shared" ca="1" si="40"/>
        <v>1.2279172620021843E-3</v>
      </c>
      <c r="K121" s="33">
        <f t="shared" ca="1" si="40"/>
        <v>1.3446629271511522E-3</v>
      </c>
      <c r="L121" s="33">
        <f t="shared" ca="1" si="40"/>
        <v>1.4986661265656701E-3</v>
      </c>
      <c r="M121" s="33">
        <f t="shared" ca="1" si="40"/>
        <v>1.657540479771956E-3</v>
      </c>
      <c r="N121" s="33">
        <f t="shared" ca="1" si="40"/>
        <v>1.7926979382886278E-3</v>
      </c>
      <c r="O121" s="33">
        <f t="shared" ca="1" si="40"/>
        <v>1.8589960834181675E-3</v>
      </c>
    </row>
    <row r="122" spans="1:15" x14ac:dyDescent="0.4">
      <c r="D122" s="32">
        <f t="shared" ref="D122:O122" ca="1" si="41">SUM(D119:D121)</f>
        <v>9.9501191706062558E-2</v>
      </c>
      <c r="E122" s="32">
        <f t="shared" ca="1" si="41"/>
        <v>9.2976542877268573E-2</v>
      </c>
      <c r="F122" s="32">
        <f t="shared" ca="1" si="41"/>
        <v>8.5112373323823043E-2</v>
      </c>
      <c r="G122" s="32">
        <f t="shared" ca="1" si="41"/>
        <v>7.6439280568448051E-2</v>
      </c>
      <c r="H122" s="32">
        <f t="shared" ca="1" si="41"/>
        <v>6.9029139713607968E-2</v>
      </c>
      <c r="I122" s="32">
        <f t="shared" ca="1" si="41"/>
        <v>6.527888178182123E-2</v>
      </c>
      <c r="J122" s="32">
        <f t="shared" ca="1" si="41"/>
        <v>6.697730520011913E-2</v>
      </c>
      <c r="K122" s="32">
        <f t="shared" ca="1" si="41"/>
        <v>7.3345250571881029E-2</v>
      </c>
      <c r="L122" s="32">
        <f t="shared" ca="1" si="41"/>
        <v>8.174542508540017E-2</v>
      </c>
      <c r="M122" s="32">
        <f t="shared" ca="1" si="41"/>
        <v>9.0411298896652129E-2</v>
      </c>
      <c r="N122" s="32">
        <f t="shared" ca="1" si="41"/>
        <v>9.7783523906652417E-2</v>
      </c>
      <c r="O122" s="32">
        <f t="shared" ca="1" si="41"/>
        <v>0.10139978636826366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7.0000793637974582E-2</v>
      </c>
      <c r="E125" s="32">
        <f ca="1">N120/2+O120+D120+E120+F120/2</f>
        <v>0.30826037565346603</v>
      </c>
      <c r="F125" s="32">
        <f ca="1">N121/2+O121+D121+E121+F121/2</f>
        <v>7.0643002753919305E-3</v>
      </c>
      <c r="G125" s="32">
        <f ca="1">F119/2+G119+H119</f>
        <v>3.4157803594820769E-2</v>
      </c>
      <c r="H125" s="32">
        <f ca="1">F120/2+G120+H120</f>
        <v>0.15041968555517402</v>
      </c>
      <c r="I125" s="32">
        <f ca="1">F121/2+G121+H121</f>
        <v>3.4471177939727382E-3</v>
      </c>
      <c r="J125" s="32">
        <f ca="1">I119+J119+K119</f>
        <v>3.7350927822277558E-2</v>
      </c>
      <c r="K125" s="32">
        <f ca="1">I120+J120+K120</f>
        <v>0.16448115004305711</v>
      </c>
      <c r="L125" s="32">
        <f ca="1">I121+J121+K121</f>
        <v>3.7693596884867259E-3</v>
      </c>
      <c r="M125" s="32">
        <f ca="1">L119+M119+N119/2</f>
        <v>4.0157141611593762E-2</v>
      </c>
      <c r="N125" s="32">
        <f ca="1">L120+M120+N120/2</f>
        <v>0.17683878874830281</v>
      </c>
      <c r="O125" s="32">
        <f ca="1">L121+M121+N121/2</f>
        <v>4.0525555754819401E-3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3</v>
      </c>
      <c r="H132" s="29">
        <f t="shared" ca="1" si="43"/>
        <v>30</v>
      </c>
      <c r="I132" s="29">
        <f t="shared" ca="1" si="43"/>
        <v>108.33333333333333</v>
      </c>
      <c r="J132" s="29">
        <f t="shared" ca="1" si="43"/>
        <v>155</v>
      </c>
      <c r="K132" s="29">
        <f t="shared" ca="1" si="43"/>
        <v>173.16666666666666</v>
      </c>
      <c r="L132" s="29">
        <f t="shared" ca="1" si="43"/>
        <v>54</v>
      </c>
      <c r="M132" s="29">
        <f t="shared" ca="1" si="43"/>
        <v>10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7.9447828803498904E-2</v>
      </c>
      <c r="H133" s="50">
        <f t="shared" ca="1" si="44"/>
        <v>8.1978288034989064E-2</v>
      </c>
      <c r="I133" s="50">
        <f t="shared" ca="1" si="44"/>
        <v>8.9319743830053103E-2</v>
      </c>
      <c r="J133" s="50">
        <f t="shared" ca="1" si="44"/>
        <v>9.3693377069665726E-2</v>
      </c>
      <c r="K133" s="50">
        <f t="shared" ca="1" si="44"/>
        <v>9.5395970009372069E-2</v>
      </c>
      <c r="L133" s="50">
        <f t="shared" ca="1" si="44"/>
        <v>8.4227585129646981E-2</v>
      </c>
      <c r="M133" s="50">
        <f t="shared" ca="1" si="44"/>
        <v>8.0103873789440797E-2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9.6756970136947533</v>
      </c>
      <c r="E135" s="29">
        <f t="shared" ca="1" si="45"/>
        <v>10.61499276583992</v>
      </c>
      <c r="F135" s="29">
        <f t="shared" ca="1" si="45"/>
        <v>11.747127421593669</v>
      </c>
      <c r="G135" s="29">
        <f t="shared" ca="1" si="45"/>
        <v>12.995715567385201</v>
      </c>
      <c r="H135" s="29">
        <f t="shared" ca="1" si="45"/>
        <v>14.062487743235039</v>
      </c>
      <c r="I135" s="29">
        <f t="shared" ca="1" si="45"/>
        <v>14.602379074892673</v>
      </c>
      <c r="J135" s="29">
        <f t="shared" ca="1" si="45"/>
        <v>14.357872137582765</v>
      </c>
      <c r="K135" s="29">
        <f t="shared" ca="1" si="45"/>
        <v>13.441135590599281</v>
      </c>
      <c r="L135" s="29">
        <f t="shared" ca="1" si="45"/>
        <v>12.231837060537995</v>
      </c>
      <c r="M135" s="29">
        <f t="shared" ca="1" si="45"/>
        <v>10.984288162026687</v>
      </c>
      <c r="N135" s="29">
        <f t="shared" ca="1" si="45"/>
        <v>9.9229743936607626</v>
      </c>
      <c r="O135" s="29">
        <f t="shared" ca="1" si="45"/>
        <v>9.4023731999469664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5.5613480162449228E-2</v>
      </c>
      <c r="H139" s="32">
        <f t="shared" ca="1" si="46"/>
        <v>5.7384801624492339E-2</v>
      </c>
      <c r="I139" s="32">
        <f t="shared" ca="1" si="46"/>
        <v>6.2523820681037165E-2</v>
      </c>
      <c r="J139" s="32">
        <f t="shared" ca="1" si="46"/>
        <v>6.5585363948766004E-2</v>
      </c>
      <c r="K139" s="32">
        <f t="shared" ca="1" si="46"/>
        <v>6.6777179006560439E-2</v>
      </c>
      <c r="L139" s="32">
        <f t="shared" ca="1" si="46"/>
        <v>5.8959309590752886E-2</v>
      </c>
      <c r="M139" s="32">
        <f t="shared" ca="1" si="46"/>
        <v>5.6072711652608555E-2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2.3834348641049673E-2</v>
      </c>
      <c r="H140" s="32">
        <f t="shared" ca="1" si="47"/>
        <v>2.4593486410496721E-2</v>
      </c>
      <c r="I140" s="32">
        <f t="shared" ca="1" si="47"/>
        <v>2.6795923149015934E-2</v>
      </c>
      <c r="J140" s="32">
        <f t="shared" ca="1" si="47"/>
        <v>2.8108013120899722E-2</v>
      </c>
      <c r="K140" s="32">
        <f t="shared" ca="1" si="47"/>
        <v>2.8618791002811624E-2</v>
      </c>
      <c r="L140" s="32">
        <f t="shared" ca="1" si="47"/>
        <v>2.5268275538894099E-2</v>
      </c>
      <c r="M140" s="32">
        <f t="shared" ca="1" si="47"/>
        <v>2.4031162136832242E-2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5.0515577814224714E-2</v>
      </c>
      <c r="H145" s="33">
        <f t="shared" ca="1" si="48"/>
        <v>5.212452814224721E-2</v>
      </c>
      <c r="I145" s="33">
        <f t="shared" ca="1" si="48"/>
        <v>5.6792470451942093E-2</v>
      </c>
      <c r="J145" s="33">
        <f t="shared" ca="1" si="48"/>
        <v>5.9573372253462452E-2</v>
      </c>
      <c r="K145" s="33">
        <f t="shared" ca="1" si="48"/>
        <v>6.0655937597625734E-2</v>
      </c>
      <c r="L145" s="33">
        <f t="shared" ca="1" si="48"/>
        <v>5.3554706211600536E-2</v>
      </c>
      <c r="M145" s="33">
        <f t="shared" ca="1" si="48"/>
        <v>5.0932713084452769E-2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2.3834348641049673E-2</v>
      </c>
      <c r="H146" s="33">
        <f t="shared" ca="1" si="49"/>
        <v>2.4593486410496721E-2</v>
      </c>
      <c r="I146" s="33">
        <f t="shared" ca="1" si="49"/>
        <v>2.6795923149015934E-2</v>
      </c>
      <c r="J146" s="33">
        <f t="shared" ca="1" si="49"/>
        <v>2.8108013120899722E-2</v>
      </c>
      <c r="K146" s="33">
        <f t="shared" ca="1" si="49"/>
        <v>2.8618791002811624E-2</v>
      </c>
      <c r="L146" s="33">
        <f t="shared" ca="1" si="49"/>
        <v>2.5268275538894099E-2</v>
      </c>
      <c r="M146" s="33">
        <f t="shared" ca="1" si="49"/>
        <v>2.4031162136832242E-2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5.0979023482245131E-3</v>
      </c>
      <c r="H147" s="33">
        <f t="shared" ca="1" si="50"/>
        <v>5.2602734822451312E-3</v>
      </c>
      <c r="I147" s="33">
        <f t="shared" ca="1" si="50"/>
        <v>5.7313502290950741E-3</v>
      </c>
      <c r="J147" s="33">
        <f t="shared" ca="1" si="50"/>
        <v>6.0119916953035512E-3</v>
      </c>
      <c r="K147" s="33">
        <f t="shared" ca="1" si="50"/>
        <v>6.1212414089347076E-3</v>
      </c>
      <c r="L147" s="33">
        <f t="shared" ca="1" si="50"/>
        <v>5.4046033791523484E-3</v>
      </c>
      <c r="M147" s="33">
        <f t="shared" ca="1" si="50"/>
        <v>5.1399985681557844E-3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7.9447828803498904E-2</v>
      </c>
      <c r="H148" s="32">
        <f t="shared" ca="1" si="51"/>
        <v>8.1978288034989064E-2</v>
      </c>
      <c r="I148" s="32">
        <f t="shared" ca="1" si="51"/>
        <v>8.9319743830053103E-2</v>
      </c>
      <c r="J148" s="32">
        <f t="shared" ca="1" si="51"/>
        <v>9.3693377069665726E-2</v>
      </c>
      <c r="K148" s="32">
        <f t="shared" ca="1" si="51"/>
        <v>9.5395970009372069E-2</v>
      </c>
      <c r="L148" s="32">
        <f t="shared" ca="1" si="51"/>
        <v>8.4227585129646981E-2</v>
      </c>
      <c r="M148" s="32">
        <f t="shared" ca="1" si="51"/>
        <v>8.0103873789440783E-2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0.1278085087342497</v>
      </c>
      <c r="H151" s="32">
        <f ca="1">F146/2+G146+H146</f>
        <v>6.0302835051546391E-2</v>
      </c>
      <c r="I151" s="32">
        <f ca="1">F147/2+G147+H147</f>
        <v>1.2898106386025201E-2</v>
      </c>
      <c r="J151" s="32">
        <f ca="1">I145+J145+K145</f>
        <v>0.17702178030303028</v>
      </c>
      <c r="K151" s="32">
        <f ca="1">I146+J146+K146</f>
        <v>8.3522727272727276E-2</v>
      </c>
      <c r="L151" s="32">
        <f ca="1">I147+J147+K147</f>
        <v>1.7864583333333333E-2</v>
      </c>
      <c r="M151" s="32">
        <f ca="1">L145+M145+N145/2</f>
        <v>0.12965582207383108</v>
      </c>
      <c r="N151" s="32">
        <f ca="1">L146+M146+N146/2</f>
        <v>6.1174437675726341E-2</v>
      </c>
      <c r="O151" s="32">
        <f ca="1">L147+M147+N147/2</f>
        <v>1.3084532502863688E-2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9.6756970136947533</v>
      </c>
      <c r="E160" s="29">
        <f t="shared" ca="1" si="54"/>
        <v>10.61499276583992</v>
      </c>
      <c r="F160" s="29">
        <f t="shared" ca="1" si="54"/>
        <v>11.747127421593669</v>
      </c>
      <c r="G160" s="29">
        <f t="shared" ca="1" si="54"/>
        <v>12.995715567385201</v>
      </c>
      <c r="H160" s="29">
        <f t="shared" ca="1" si="54"/>
        <v>14.062487743235039</v>
      </c>
      <c r="I160" s="29">
        <f t="shared" ca="1" si="54"/>
        <v>14.602379074892673</v>
      </c>
      <c r="J160" s="29">
        <f t="shared" ca="1" si="54"/>
        <v>14.357872137582765</v>
      </c>
      <c r="K160" s="29">
        <f t="shared" ca="1" si="54"/>
        <v>13.441135590599281</v>
      </c>
      <c r="L160" s="29">
        <f t="shared" ca="1" si="54"/>
        <v>12.231837060537995</v>
      </c>
      <c r="M160" s="29">
        <f t="shared" ca="1" si="54"/>
        <v>10.984288162026687</v>
      </c>
      <c r="N160" s="29">
        <f t="shared" ca="1" si="54"/>
        <v>9.9229743936607626</v>
      </c>
      <c r="O160" s="29">
        <f t="shared" ca="1" si="54"/>
        <v>9.4023731999469664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362.44400000000002</v>
      </c>
      <c r="E182" s="29">
        <f t="shared" ca="1" si="61"/>
        <v>312.40300000000002</v>
      </c>
      <c r="F182" s="29">
        <f t="shared" ca="1" si="61"/>
        <v>263.14499999999998</v>
      </c>
      <c r="G182" s="29">
        <f t="shared" ca="1" si="61"/>
        <v>135.42599999999999</v>
      </c>
      <c r="H182" s="29">
        <f t="shared" ca="1" si="61"/>
        <v>24.35</v>
      </c>
      <c r="I182" s="29">
        <f t="shared" ca="1" si="61"/>
        <v>0.81</v>
      </c>
      <c r="J182" s="29">
        <f t="shared" ca="1" si="61"/>
        <v>4.1000000000000002E-2</v>
      </c>
      <c r="K182" s="29">
        <f t="shared" ca="1" si="61"/>
        <v>5.2999999999999999E-2</v>
      </c>
      <c r="L182" s="29">
        <f t="shared" ca="1" si="61"/>
        <v>1.7270000000000001</v>
      </c>
      <c r="M182" s="29">
        <f t="shared" ca="1" si="61"/>
        <v>50.749000000000002</v>
      </c>
      <c r="N182" s="29">
        <f t="shared" ca="1" si="61"/>
        <v>190.614</v>
      </c>
      <c r="O182" s="29">
        <f t="shared" ca="1" si="61"/>
        <v>321.38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0.21792727259608624</v>
      </c>
      <c r="E183" s="29">
        <f t="shared" ca="1" si="62"/>
        <v>0.18783904200603441</v>
      </c>
      <c r="F183" s="29">
        <f t="shared" ca="1" si="62"/>
        <v>0.15822160705459906</v>
      </c>
      <c r="G183" s="29">
        <f t="shared" ca="1" si="62"/>
        <v>8.1427803518881736E-2</v>
      </c>
      <c r="H183" s="29">
        <f t="shared" ca="1" si="62"/>
        <v>1.4640962707934742E-2</v>
      </c>
      <c r="I183" s="29">
        <f t="shared" ca="1" si="62"/>
        <v>4.8702997098263418E-4</v>
      </c>
      <c r="J183" s="29">
        <f t="shared" ca="1" si="62"/>
        <v>2.4652134333688887E-5</v>
      </c>
      <c r="K183" s="29">
        <f t="shared" ca="1" si="62"/>
        <v>3.1867393163061242E-5</v>
      </c>
      <c r="L183" s="29">
        <f t="shared" ca="1" si="62"/>
        <v>1.0383959998605051E-3</v>
      </c>
      <c r="M183" s="29">
        <f t="shared" ca="1" si="62"/>
        <v>3.0513930860984816E-2</v>
      </c>
      <c r="N183" s="29">
        <f t="shared" ca="1" si="62"/>
        <v>0.11461077887516521</v>
      </c>
      <c r="O183" s="29">
        <f t="shared" ca="1" si="62"/>
        <v>0.19323665688197403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9.6756970136947533</v>
      </c>
      <c r="E185" s="29">
        <f t="shared" ca="1" si="63"/>
        <v>10.61499276583992</v>
      </c>
      <c r="F185" s="29">
        <f t="shared" ca="1" si="63"/>
        <v>11.747127421593669</v>
      </c>
      <c r="G185" s="29">
        <f t="shared" ca="1" si="63"/>
        <v>12.995715567385201</v>
      </c>
      <c r="H185" s="29">
        <f t="shared" ca="1" si="63"/>
        <v>14.062487743235039</v>
      </c>
      <c r="I185" s="29">
        <f t="shared" ca="1" si="63"/>
        <v>14.602379074892673</v>
      </c>
      <c r="J185" s="29">
        <f t="shared" ca="1" si="63"/>
        <v>14.357872137582765</v>
      </c>
      <c r="K185" s="29">
        <f t="shared" ca="1" si="63"/>
        <v>13.441135590599281</v>
      </c>
      <c r="L185" s="29">
        <f t="shared" ca="1" si="63"/>
        <v>12.231837060537995</v>
      </c>
      <c r="M185" s="29">
        <f t="shared" ca="1" si="63"/>
        <v>10.984288162026687</v>
      </c>
      <c r="N185" s="29">
        <f t="shared" ca="1" si="63"/>
        <v>9.9229743936607626</v>
      </c>
      <c r="O185" s="29">
        <f t="shared" ca="1" si="63"/>
        <v>9.4023731999469664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0.17434181807686899</v>
      </c>
      <c r="E189" s="33">
        <f t="shared" ca="1" si="64"/>
        <v>0.15027123360482753</v>
      </c>
      <c r="F189" s="32">
        <f t="shared" ca="1" si="64"/>
        <v>0.12657728564367926</v>
      </c>
      <c r="G189" s="32">
        <f t="shared" ca="1" si="64"/>
        <v>6.5142242815105389E-2</v>
      </c>
      <c r="H189" s="32">
        <f t="shared" ca="1" si="64"/>
        <v>1.1712770166347794E-2</v>
      </c>
      <c r="I189" s="32">
        <f t="shared" ca="1" si="64"/>
        <v>3.8962397678610737E-4</v>
      </c>
      <c r="J189" s="32">
        <f t="shared" ca="1" si="64"/>
        <v>1.9721707466951111E-5</v>
      </c>
      <c r="K189" s="32">
        <f t="shared" ca="1" si="64"/>
        <v>2.5493914530448994E-5</v>
      </c>
      <c r="L189" s="32">
        <f t="shared" ca="1" si="64"/>
        <v>8.3071679988840411E-4</v>
      </c>
      <c r="M189" s="32">
        <f t="shared" ca="1" si="64"/>
        <v>2.4411144688787856E-2</v>
      </c>
      <c r="N189" s="32">
        <f t="shared" ca="1" si="64"/>
        <v>9.1688623100132177E-2</v>
      </c>
      <c r="O189" s="32">
        <f t="shared" ca="1" si="64"/>
        <v>0.15458932550557924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4.3585454519217241E-2</v>
      </c>
      <c r="E190" s="32">
        <f t="shared" ca="1" si="65"/>
        <v>3.7567808401206874E-2</v>
      </c>
      <c r="F190" s="32">
        <f t="shared" ca="1" si="65"/>
        <v>3.1644321410919808E-2</v>
      </c>
      <c r="G190" s="32">
        <f t="shared" ca="1" si="65"/>
        <v>1.6285560703776344E-2</v>
      </c>
      <c r="H190" s="32">
        <f t="shared" ca="1" si="65"/>
        <v>2.9281925415869481E-3</v>
      </c>
      <c r="I190" s="32">
        <f t="shared" ca="1" si="65"/>
        <v>9.7405994196526815E-5</v>
      </c>
      <c r="J190" s="32">
        <f t="shared" ca="1" si="65"/>
        <v>4.9304268667377768E-6</v>
      </c>
      <c r="K190" s="32">
        <f t="shared" ca="1" si="65"/>
        <v>6.3734786326122469E-6</v>
      </c>
      <c r="L190" s="32">
        <f t="shared" ca="1" si="65"/>
        <v>2.0767919997210097E-4</v>
      </c>
      <c r="M190" s="32">
        <f t="shared" ca="1" si="65"/>
        <v>6.1027861721969622E-3</v>
      </c>
      <c r="N190" s="32">
        <f t="shared" ca="1" si="65"/>
        <v>2.2922155775033037E-2</v>
      </c>
      <c r="O190" s="32">
        <f t="shared" ca="1" si="65"/>
        <v>3.8647331376394797E-2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0.15836048475315601</v>
      </c>
      <c r="E195" s="33">
        <f t="shared" ca="1" si="66"/>
        <v>0.13649637052438501</v>
      </c>
      <c r="F195" s="33">
        <f t="shared" ca="1" si="66"/>
        <v>0.11497436779300865</v>
      </c>
      <c r="G195" s="33">
        <f t="shared" ca="1" si="66"/>
        <v>5.9170870557054063E-2</v>
      </c>
      <c r="H195" s="33">
        <f t="shared" ca="1" si="66"/>
        <v>1.0639099567765913E-2</v>
      </c>
      <c r="I195" s="33">
        <f t="shared" ca="1" si="66"/>
        <v>3.539084455807142E-4</v>
      </c>
      <c r="J195" s="33">
        <f t="shared" ca="1" si="66"/>
        <v>1.7913884282480593E-5</v>
      </c>
      <c r="K195" s="33">
        <f t="shared" ca="1" si="66"/>
        <v>2.3156972365157837E-5</v>
      </c>
      <c r="L195" s="33">
        <f t="shared" ca="1" si="66"/>
        <v>7.5456775989863375E-4</v>
      </c>
      <c r="M195" s="33">
        <f t="shared" ca="1" si="66"/>
        <v>2.2173456425648969E-2</v>
      </c>
      <c r="N195" s="33">
        <f t="shared" ca="1" si="66"/>
        <v>8.3283832649286724E-2</v>
      </c>
      <c r="O195" s="33">
        <f t="shared" ca="1" si="66"/>
        <v>0.14041863733423449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4.3585454519217241E-2</v>
      </c>
      <c r="E196" s="33">
        <f t="shared" ca="1" si="67"/>
        <v>3.7567808401206874E-2</v>
      </c>
      <c r="F196" s="33">
        <f t="shared" ca="1" si="67"/>
        <v>3.1644321410919808E-2</v>
      </c>
      <c r="G196" s="33">
        <f t="shared" ca="1" si="67"/>
        <v>1.6285560703776344E-2</v>
      </c>
      <c r="H196" s="33">
        <f t="shared" ca="1" si="67"/>
        <v>2.9281925415869481E-3</v>
      </c>
      <c r="I196" s="33">
        <f t="shared" ca="1" si="67"/>
        <v>9.7405994196526815E-5</v>
      </c>
      <c r="J196" s="33">
        <f t="shared" ca="1" si="67"/>
        <v>4.9304268667377768E-6</v>
      </c>
      <c r="K196" s="33">
        <f t="shared" ca="1" si="67"/>
        <v>6.3734786326122469E-6</v>
      </c>
      <c r="L196" s="33">
        <f t="shared" ca="1" si="67"/>
        <v>2.0767919997210097E-4</v>
      </c>
      <c r="M196" s="33">
        <f t="shared" ca="1" si="67"/>
        <v>6.1027861721969622E-3</v>
      </c>
      <c r="N196" s="33">
        <f t="shared" ca="1" si="67"/>
        <v>2.2922155775033037E-2</v>
      </c>
      <c r="O196" s="33">
        <f t="shared" ca="1" si="67"/>
        <v>3.8647331376394797E-2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1.5981333323712994E-2</v>
      </c>
      <c r="E197" s="33">
        <f t="shared" ca="1" si="68"/>
        <v>1.3774863080442524E-2</v>
      </c>
      <c r="F197" s="33">
        <f t="shared" ca="1" si="68"/>
        <v>1.1602917850670601E-2</v>
      </c>
      <c r="G197" s="33">
        <f t="shared" ca="1" si="68"/>
        <v>5.9713722580513277E-3</v>
      </c>
      <c r="H197" s="33">
        <f t="shared" ca="1" si="68"/>
        <v>1.0736705985818812E-3</v>
      </c>
      <c r="I197" s="33">
        <f t="shared" ca="1" si="68"/>
        <v>3.5715531205393183E-5</v>
      </c>
      <c r="J197" s="33">
        <f t="shared" ca="1" si="68"/>
        <v>1.8078231844705187E-6</v>
      </c>
      <c r="K197" s="33">
        <f t="shared" ca="1" si="68"/>
        <v>2.3369421652911578E-6</v>
      </c>
      <c r="L197" s="33">
        <f t="shared" ca="1" si="68"/>
        <v>7.6149039989770385E-5</v>
      </c>
      <c r="M197" s="33">
        <f t="shared" ca="1" si="68"/>
        <v>2.2376882631388872E-3</v>
      </c>
      <c r="N197" s="33">
        <f t="shared" ca="1" si="68"/>
        <v>8.40479045084545E-3</v>
      </c>
      <c r="O197" s="33">
        <f t="shared" ca="1" si="68"/>
        <v>1.4170688171344765E-2</v>
      </c>
    </row>
    <row r="198" spans="1:15" x14ac:dyDescent="0.4">
      <c r="D198" s="32">
        <f t="shared" ref="D198:O198" ca="1" si="69">SUM(D195:D197)</f>
        <v>0.21792727259608624</v>
      </c>
      <c r="E198" s="32">
        <f t="shared" ca="1" si="69"/>
        <v>0.18783904200603441</v>
      </c>
      <c r="F198" s="32">
        <f t="shared" ca="1" si="69"/>
        <v>0.15822160705459906</v>
      </c>
      <c r="G198" s="32">
        <f t="shared" ca="1" si="69"/>
        <v>8.1427803518881736E-2</v>
      </c>
      <c r="H198" s="32">
        <f t="shared" ca="1" si="69"/>
        <v>1.4640962707934742E-2</v>
      </c>
      <c r="I198" s="32">
        <f t="shared" ca="1" si="69"/>
        <v>4.8702997098263418E-4</v>
      </c>
      <c r="J198" s="32">
        <f t="shared" ca="1" si="69"/>
        <v>2.4652134333688887E-5</v>
      </c>
      <c r="K198" s="32">
        <f t="shared" ca="1" si="69"/>
        <v>3.1867393163061242E-5</v>
      </c>
      <c r="L198" s="32">
        <f t="shared" ca="1" si="69"/>
        <v>1.0383959998605051E-3</v>
      </c>
      <c r="M198" s="32">
        <f t="shared" ca="1" si="69"/>
        <v>3.051393086098482E-2</v>
      </c>
      <c r="N198" s="32">
        <f t="shared" ca="1" si="69"/>
        <v>0.11461077887516521</v>
      </c>
      <c r="O198" s="32">
        <f t="shared" ca="1" si="69"/>
        <v>0.19323665688197406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0.53440459283292319</v>
      </c>
      <c r="E201" s="32">
        <f ca="1">N196/2+O196+D196+E196+F196/2</f>
        <v>0.14708383288979535</v>
      </c>
      <c r="F201" s="32">
        <f ca="1">N197/2+O197+D197+E197+F197/2</f>
        <v>5.3930738726258309E-2</v>
      </c>
      <c r="G201" s="32">
        <f ca="1">F195/2+G195+H195</f>
        <v>0.1272971540213243</v>
      </c>
      <c r="H201" s="32">
        <f ca="1">F196/2+G196+H196</f>
        <v>3.5035913950823193E-2</v>
      </c>
      <c r="I201" s="32">
        <f ca="1">F197/2+G197+H197</f>
        <v>1.2846501781968509E-2</v>
      </c>
      <c r="J201" s="32">
        <f ca="1">I195+J195+K195</f>
        <v>3.9497930222835264E-4</v>
      </c>
      <c r="K201" s="32">
        <f ca="1">I196+J196+K196</f>
        <v>1.0870989969587685E-4</v>
      </c>
      <c r="L201" s="32">
        <f ca="1">I197+J197+K197</f>
        <v>3.9860296555154858E-5</v>
      </c>
      <c r="M201" s="32">
        <f ca="1">L195+M195+N195/2</f>
        <v>6.4569940510190965E-2</v>
      </c>
      <c r="N201" s="32">
        <f ca="1">L196+M196+N196/2</f>
        <v>1.7771543259685583E-2</v>
      </c>
      <c r="O201" s="32">
        <f ca="1">L197+M197+N197/2</f>
        <v>6.5162325285513826E-3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3</v>
      </c>
      <c r="H207" s="29">
        <f t="shared" ca="1" si="70"/>
        <v>30</v>
      </c>
      <c r="I207" s="29">
        <f t="shared" ca="1" si="70"/>
        <v>108.33333333333333</v>
      </c>
      <c r="J207" s="29">
        <f t="shared" ca="1" si="70"/>
        <v>155</v>
      </c>
      <c r="K207" s="29">
        <f t="shared" ca="1" si="70"/>
        <v>173.16666666666666</v>
      </c>
      <c r="L207" s="29">
        <f t="shared" ca="1" si="70"/>
        <v>54</v>
      </c>
      <c r="M207" s="29">
        <f t="shared" ca="1" si="70"/>
        <v>10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5.6232427366447986E-3</v>
      </c>
      <c r="H208" s="29">
        <f t="shared" ca="1" si="71"/>
        <v>5.6232427366447985E-2</v>
      </c>
      <c r="I208" s="29">
        <f t="shared" ca="1" si="71"/>
        <v>0.20306154326772882</v>
      </c>
      <c r="J208" s="29">
        <f t="shared" ca="1" si="71"/>
        <v>0.29053420805998126</v>
      </c>
      <c r="K208" s="29">
        <f t="shared" ca="1" si="71"/>
        <v>0.32458606685410807</v>
      </c>
      <c r="L208" s="29">
        <f t="shared" ca="1" si="71"/>
        <v>0.10121836925960637</v>
      </c>
      <c r="M208" s="29">
        <f t="shared" ca="1" si="71"/>
        <v>1.874414245548266E-2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9.6756970136947533</v>
      </c>
      <c r="E210" s="29">
        <f t="shared" ca="1" si="72"/>
        <v>10.61499276583992</v>
      </c>
      <c r="F210" s="29">
        <f t="shared" ca="1" si="72"/>
        <v>11.747127421593669</v>
      </c>
      <c r="G210" s="29">
        <f t="shared" ca="1" si="72"/>
        <v>12.995715567385201</v>
      </c>
      <c r="H210" s="29">
        <f t="shared" ca="1" si="72"/>
        <v>14.062487743235039</v>
      </c>
      <c r="I210" s="29">
        <f t="shared" ca="1" si="72"/>
        <v>14.602379074892673</v>
      </c>
      <c r="J210" s="29">
        <f t="shared" ca="1" si="72"/>
        <v>14.357872137582765</v>
      </c>
      <c r="K210" s="29">
        <f t="shared" ca="1" si="72"/>
        <v>13.441135590599281</v>
      </c>
      <c r="L210" s="29">
        <f t="shared" ca="1" si="72"/>
        <v>12.231837060537995</v>
      </c>
      <c r="M210" s="29">
        <f t="shared" ca="1" si="72"/>
        <v>10.984288162026687</v>
      </c>
      <c r="N210" s="29">
        <f t="shared" ca="1" si="72"/>
        <v>9.9229743936607626</v>
      </c>
      <c r="O210" s="29">
        <f t="shared" ca="1" si="72"/>
        <v>9.4023731999469664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5.0609184629803192E-3</v>
      </c>
      <c r="H214" s="32">
        <f t="shared" ca="1" si="73"/>
        <v>5.060918462980319E-2</v>
      </c>
      <c r="I214" s="32">
        <f t="shared" ca="1" si="73"/>
        <v>0.18275538894095594</v>
      </c>
      <c r="J214" s="32">
        <f t="shared" ca="1" si="73"/>
        <v>0.26148078725398316</v>
      </c>
      <c r="K214" s="32">
        <f t="shared" ca="1" si="73"/>
        <v>0.29212746016869728</v>
      </c>
      <c r="L214" s="32">
        <f t="shared" ca="1" si="73"/>
        <v>9.109653233364573E-2</v>
      </c>
      <c r="M214" s="32">
        <f t="shared" ca="1" si="73"/>
        <v>1.6869728209934393E-2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5.6232427366447975E-4</v>
      </c>
      <c r="H215" s="32">
        <f t="shared" ca="1" si="74"/>
        <v>5.6232427366447969E-3</v>
      </c>
      <c r="I215" s="32">
        <f t="shared" ca="1" si="74"/>
        <v>2.0306154326772879E-2</v>
      </c>
      <c r="J215" s="32">
        <f t="shared" ca="1" si="74"/>
        <v>2.9053420805998119E-2</v>
      </c>
      <c r="K215" s="32">
        <f t="shared" ca="1" si="74"/>
        <v>3.2458606685410799E-2</v>
      </c>
      <c r="L215" s="32">
        <f t="shared" ca="1" si="74"/>
        <v>1.0121836925960635E-2</v>
      </c>
      <c r="M215" s="32">
        <f t="shared" ca="1" si="74"/>
        <v>1.8744142455482656E-3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4.5759137769447056E-3</v>
      </c>
      <c r="H220" s="33">
        <f t="shared" ca="1" si="75"/>
        <v>4.5759137769447053E-2</v>
      </c>
      <c r="I220" s="33">
        <f t="shared" ca="1" si="75"/>
        <v>0.16524133083411432</v>
      </c>
      <c r="J220" s="33">
        <f t="shared" ca="1" si="75"/>
        <v>0.23642221180880979</v>
      </c>
      <c r="K220" s="33">
        <f t="shared" ca="1" si="75"/>
        <v>0.26413191190253049</v>
      </c>
      <c r="L220" s="33">
        <f t="shared" ca="1" si="75"/>
        <v>8.2366447985004684E-2</v>
      </c>
      <c r="M220" s="33">
        <f t="shared" ca="1" si="75"/>
        <v>1.5253045923149014E-2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5.6232427366447975E-4</v>
      </c>
      <c r="H221" s="33">
        <f t="shared" ca="1" si="76"/>
        <v>5.6232427366447969E-3</v>
      </c>
      <c r="I221" s="33">
        <f t="shared" ca="1" si="76"/>
        <v>2.0306154326772879E-2</v>
      </c>
      <c r="J221" s="33">
        <f t="shared" ca="1" si="76"/>
        <v>2.9053420805998119E-2</v>
      </c>
      <c r="K221" s="33">
        <f t="shared" ca="1" si="76"/>
        <v>3.2458606685410799E-2</v>
      </c>
      <c r="L221" s="33">
        <f t="shared" ca="1" si="76"/>
        <v>1.0121836925960635E-2</v>
      </c>
      <c r="M221" s="33">
        <f t="shared" ca="1" si="76"/>
        <v>1.8744142455482656E-3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4.8500468603561393E-4</v>
      </c>
      <c r="H222" s="33">
        <f t="shared" ca="1" si="77"/>
        <v>4.850046860356139E-3</v>
      </c>
      <c r="I222" s="33">
        <f t="shared" ca="1" si="77"/>
        <v>1.7514058106841607E-2</v>
      </c>
      <c r="J222" s="33">
        <f t="shared" ca="1" si="77"/>
        <v>2.5058575445173384E-2</v>
      </c>
      <c r="K222" s="33">
        <f t="shared" ca="1" si="77"/>
        <v>2.799554826616682E-2</v>
      </c>
      <c r="L222" s="33">
        <f t="shared" ca="1" si="77"/>
        <v>8.7300843486410491E-3</v>
      </c>
      <c r="M222" s="33">
        <f t="shared" ca="1" si="77"/>
        <v>1.6166822867853792E-3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5.6232427366447986E-3</v>
      </c>
      <c r="H223" s="32">
        <f t="shared" ca="1" si="78"/>
        <v>5.6232427366447985E-2</v>
      </c>
      <c r="I223" s="32">
        <f t="shared" ca="1" si="78"/>
        <v>0.20306154326772882</v>
      </c>
      <c r="J223" s="32">
        <f t="shared" ca="1" si="78"/>
        <v>0.29053420805998126</v>
      </c>
      <c r="K223" s="32">
        <f t="shared" ca="1" si="78"/>
        <v>0.32458606685410807</v>
      </c>
      <c r="L223" s="32">
        <f t="shared" ca="1" si="78"/>
        <v>0.10121836925960637</v>
      </c>
      <c r="M223" s="32">
        <f t="shared" ca="1" si="78"/>
        <v>1.8744142455482657E-2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5.0335051546391757E-2</v>
      </c>
      <c r="H226" s="32">
        <f ca="1">F221/2+G221+H221</f>
        <v>6.1855670103092763E-3</v>
      </c>
      <c r="I226" s="32">
        <f ca="1">F222/2+G222+H222</f>
        <v>5.3350515463917525E-3</v>
      </c>
      <c r="J226" s="32">
        <f ca="1">I220+J220+K220</f>
        <v>0.66579545454545463</v>
      </c>
      <c r="K226" s="32">
        <f ca="1">I221+J221+K221</f>
        <v>8.181818181818179E-2</v>
      </c>
      <c r="L226" s="32">
        <f ca="1">I222+J222+K222</f>
        <v>7.0568181818181808E-2</v>
      </c>
      <c r="M226" s="32">
        <f ca="1">L220+M220+N220/2</f>
        <v>9.7619493908153693E-2</v>
      </c>
      <c r="N226" s="32">
        <f ca="1">L221+M221+N221/2</f>
        <v>1.19962511715089E-2</v>
      </c>
      <c r="O226" s="32">
        <f ca="1">L222+M222+N222/2</f>
        <v>1.0346766635426429E-2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362.44400000000002</v>
      </c>
      <c r="E233" s="29">
        <f t="shared" ca="1" si="80"/>
        <v>312.40300000000002</v>
      </c>
      <c r="F233" s="29">
        <f t="shared" ca="1" si="80"/>
        <v>263.14499999999998</v>
      </c>
      <c r="G233" s="29">
        <f t="shared" ca="1" si="80"/>
        <v>135.42599999999999</v>
      </c>
      <c r="H233" s="29">
        <f t="shared" ca="1" si="80"/>
        <v>24.35</v>
      </c>
      <c r="I233" s="29">
        <f t="shared" ca="1" si="80"/>
        <v>0.81</v>
      </c>
      <c r="J233" s="29">
        <f t="shared" ca="1" si="80"/>
        <v>4.1000000000000002E-2</v>
      </c>
      <c r="K233" s="29">
        <f t="shared" ca="1" si="80"/>
        <v>5.2999999999999999E-2</v>
      </c>
      <c r="L233" s="29">
        <f t="shared" ca="1" si="80"/>
        <v>1.7270000000000001</v>
      </c>
      <c r="M233" s="29">
        <f t="shared" ca="1" si="80"/>
        <v>50.749000000000002</v>
      </c>
      <c r="N233" s="29">
        <f t="shared" ca="1" si="80"/>
        <v>190.614</v>
      </c>
      <c r="O233" s="29">
        <f t="shared" ca="1" si="80"/>
        <v>321.38</v>
      </c>
    </row>
    <row r="234" spans="1:15" x14ac:dyDescent="0.4">
      <c r="D234" s="50">
        <f t="shared" ref="D234:O234" ca="1" si="81">D232/SUM($D232:$O232)*(1-$B$233)+D233/SUM($D$233:$O$233)*$B$233</f>
        <v>9.6792727259608621E-2</v>
      </c>
      <c r="E234" s="50">
        <f t="shared" ca="1" si="81"/>
        <v>9.3783904200603438E-2</v>
      </c>
      <c r="F234" s="50">
        <f t="shared" ca="1" si="81"/>
        <v>9.0822160705459898E-2</v>
      </c>
      <c r="G234" s="50">
        <f t="shared" ca="1" si="81"/>
        <v>8.3142780351888171E-2</v>
      </c>
      <c r="H234" s="50">
        <f t="shared" ca="1" si="81"/>
        <v>7.6464096270793466E-2</v>
      </c>
      <c r="I234" s="50">
        <f t="shared" ca="1" si="81"/>
        <v>7.504870299709826E-2</v>
      </c>
      <c r="J234" s="50">
        <f t="shared" ca="1" si="81"/>
        <v>7.5002465213433372E-2</v>
      </c>
      <c r="K234" s="50">
        <f t="shared" ca="1" si="81"/>
        <v>7.5003186739316302E-2</v>
      </c>
      <c r="L234" s="50">
        <f t="shared" ca="1" si="81"/>
        <v>7.5103839599986053E-2</v>
      </c>
      <c r="M234" s="50">
        <f t="shared" ca="1" si="81"/>
        <v>7.8051393086098486E-2</v>
      </c>
      <c r="N234" s="50">
        <f t="shared" ca="1" si="81"/>
        <v>8.6461077887516516E-2</v>
      </c>
      <c r="O234" s="50">
        <f t="shared" ca="1" si="81"/>
        <v>9.4323665688197403E-2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9.6756970136947533</v>
      </c>
      <c r="E236" s="29">
        <f t="shared" ca="1" si="82"/>
        <v>10.61499276583992</v>
      </c>
      <c r="F236" s="29">
        <f t="shared" ca="1" si="82"/>
        <v>11.747127421593669</v>
      </c>
      <c r="G236" s="29">
        <f t="shared" ca="1" si="82"/>
        <v>12.995715567385201</v>
      </c>
      <c r="H236" s="29">
        <f t="shared" ca="1" si="82"/>
        <v>14.062487743235039</v>
      </c>
      <c r="I236" s="29">
        <f t="shared" ca="1" si="82"/>
        <v>14.602379074892673</v>
      </c>
      <c r="J236" s="29">
        <f t="shared" ca="1" si="82"/>
        <v>14.357872137582765</v>
      </c>
      <c r="K236" s="29">
        <f t="shared" ca="1" si="82"/>
        <v>13.441135590599281</v>
      </c>
      <c r="L236" s="29">
        <f t="shared" ca="1" si="82"/>
        <v>12.231837060537995</v>
      </c>
      <c r="M236" s="29">
        <f t="shared" ca="1" si="82"/>
        <v>10.984288162026687</v>
      </c>
      <c r="N236" s="29">
        <f t="shared" ca="1" si="82"/>
        <v>9.9229743936607626</v>
      </c>
      <c r="O236" s="29">
        <f t="shared" ca="1" si="82"/>
        <v>9.4023731999469664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7.2594545444706463E-2</v>
      </c>
      <c r="E240" s="33">
        <f t="shared" ca="1" si="83"/>
        <v>7.0337928150452575E-2</v>
      </c>
      <c r="F240" s="32">
        <f t="shared" ca="1" si="83"/>
        <v>6.8116620529094923E-2</v>
      </c>
      <c r="G240" s="32">
        <f t="shared" ca="1" si="83"/>
        <v>6.2357085263916132E-2</v>
      </c>
      <c r="H240" s="32">
        <f t="shared" ca="1" si="83"/>
        <v>5.7348072203095096E-2</v>
      </c>
      <c r="I240" s="32">
        <f t="shared" ca="1" si="83"/>
        <v>5.6286527247823695E-2</v>
      </c>
      <c r="J240" s="32">
        <f t="shared" ca="1" si="83"/>
        <v>5.6251848910075029E-2</v>
      </c>
      <c r="K240" s="32">
        <f t="shared" ca="1" si="83"/>
        <v>5.6252390054487227E-2</v>
      </c>
      <c r="L240" s="32">
        <f t="shared" ca="1" si="83"/>
        <v>5.6327879699989536E-2</v>
      </c>
      <c r="M240" s="32">
        <f t="shared" ca="1" si="83"/>
        <v>5.8538544814573865E-2</v>
      </c>
      <c r="N240" s="32">
        <f t="shared" ca="1" si="83"/>
        <v>6.484580841563739E-2</v>
      </c>
      <c r="O240" s="32">
        <f t="shared" ca="1" si="83"/>
        <v>7.0742749266148056E-2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2.4198181814902155E-2</v>
      </c>
      <c r="E241" s="32">
        <f t="shared" ca="1" si="84"/>
        <v>2.3445976050150859E-2</v>
      </c>
      <c r="F241" s="32">
        <f t="shared" ca="1" si="84"/>
        <v>2.2705540176364974E-2</v>
      </c>
      <c r="G241" s="32">
        <f t="shared" ca="1" si="84"/>
        <v>2.0785695087972043E-2</v>
      </c>
      <c r="H241" s="32">
        <f t="shared" ca="1" si="84"/>
        <v>1.9116024067698367E-2</v>
      </c>
      <c r="I241" s="32">
        <f t="shared" ca="1" si="84"/>
        <v>1.8762175749274565E-2</v>
      </c>
      <c r="J241" s="32">
        <f t="shared" ca="1" si="84"/>
        <v>1.8750616303358343E-2</v>
      </c>
      <c r="K241" s="32">
        <f t="shared" ca="1" si="84"/>
        <v>1.8750796684829076E-2</v>
      </c>
      <c r="L241" s="32">
        <f t="shared" ca="1" si="84"/>
        <v>1.8775959899996513E-2</v>
      </c>
      <c r="M241" s="32">
        <f t="shared" ca="1" si="84"/>
        <v>1.9512848271524622E-2</v>
      </c>
      <c r="N241" s="32">
        <f t="shared" ca="1" si="84"/>
        <v>2.1615269471879129E-2</v>
      </c>
      <c r="O241" s="32">
        <f t="shared" ca="1" si="84"/>
        <v>2.3580916422049351E-2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6.5940045445608372E-2</v>
      </c>
      <c r="E246" s="33">
        <f t="shared" ca="1" si="85"/>
        <v>6.3890284736661085E-2</v>
      </c>
      <c r="F246" s="33">
        <f t="shared" ca="1" si="85"/>
        <v>6.1872596980594552E-2</v>
      </c>
      <c r="G246" s="33">
        <f t="shared" ca="1" si="85"/>
        <v>5.6641019114723822E-2</v>
      </c>
      <c r="H246" s="33">
        <f t="shared" ca="1" si="85"/>
        <v>5.2091165584478044E-2</v>
      </c>
      <c r="I246" s="33">
        <f t="shared" ca="1" si="85"/>
        <v>5.1126928916773187E-2</v>
      </c>
      <c r="J246" s="33">
        <f t="shared" ca="1" si="85"/>
        <v>5.1095429426651483E-2</v>
      </c>
      <c r="K246" s="33">
        <f t="shared" ca="1" si="85"/>
        <v>5.1095920966159232E-2</v>
      </c>
      <c r="L246" s="33">
        <f t="shared" ca="1" si="85"/>
        <v>5.1164490727490491E-2</v>
      </c>
      <c r="M246" s="33">
        <f t="shared" ca="1" si="85"/>
        <v>5.3172511539904592E-2</v>
      </c>
      <c r="N246" s="33">
        <f t="shared" ca="1" si="85"/>
        <v>5.8901609310870628E-2</v>
      </c>
      <c r="O246" s="33">
        <f t="shared" ca="1" si="85"/>
        <v>6.4257997250084478E-2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2.4198181814902155E-2</v>
      </c>
      <c r="E247" s="33">
        <f t="shared" ca="1" si="86"/>
        <v>2.3445976050150859E-2</v>
      </c>
      <c r="F247" s="33">
        <f t="shared" ca="1" si="86"/>
        <v>2.2705540176364974E-2</v>
      </c>
      <c r="G247" s="33">
        <f t="shared" ca="1" si="86"/>
        <v>2.0785695087972043E-2</v>
      </c>
      <c r="H247" s="33">
        <f t="shared" ca="1" si="86"/>
        <v>1.9116024067698367E-2</v>
      </c>
      <c r="I247" s="33">
        <f t="shared" ca="1" si="86"/>
        <v>1.8762175749274565E-2</v>
      </c>
      <c r="J247" s="33">
        <f t="shared" ca="1" si="86"/>
        <v>1.8750616303358343E-2</v>
      </c>
      <c r="K247" s="33">
        <f t="shared" ca="1" si="86"/>
        <v>1.8750796684829076E-2</v>
      </c>
      <c r="L247" s="33">
        <f t="shared" ca="1" si="86"/>
        <v>1.8775959899996513E-2</v>
      </c>
      <c r="M247" s="33">
        <f t="shared" ca="1" si="86"/>
        <v>1.9512848271524622E-2</v>
      </c>
      <c r="N247" s="33">
        <f t="shared" ca="1" si="86"/>
        <v>2.1615269471879129E-2</v>
      </c>
      <c r="O247" s="33">
        <f t="shared" ca="1" si="86"/>
        <v>2.3580916422049351E-2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6.6544999990980937E-3</v>
      </c>
      <c r="E248" s="33">
        <f t="shared" ca="1" si="87"/>
        <v>6.4476434137914866E-3</v>
      </c>
      <c r="F248" s="33">
        <f t="shared" ca="1" si="87"/>
        <v>6.2440235485003688E-3</v>
      </c>
      <c r="G248" s="33">
        <f t="shared" ca="1" si="87"/>
        <v>5.7160661491923118E-3</v>
      </c>
      <c r="H248" s="33">
        <f t="shared" ca="1" si="87"/>
        <v>5.2569066186170512E-3</v>
      </c>
      <c r="I248" s="33">
        <f t="shared" ca="1" si="87"/>
        <v>5.1595983310505061E-3</v>
      </c>
      <c r="J248" s="33">
        <f t="shared" ca="1" si="87"/>
        <v>5.1564194834235449E-3</v>
      </c>
      <c r="K248" s="33">
        <f t="shared" ca="1" si="87"/>
        <v>5.1564690883279963E-3</v>
      </c>
      <c r="L248" s="33">
        <f t="shared" ca="1" si="87"/>
        <v>5.1633889724990419E-3</v>
      </c>
      <c r="M248" s="33">
        <f t="shared" ca="1" si="87"/>
        <v>5.3660332746692709E-3</v>
      </c>
      <c r="N248" s="33">
        <f t="shared" ca="1" si="87"/>
        <v>5.9441991047667611E-3</v>
      </c>
      <c r="O248" s="33">
        <f t="shared" ca="1" si="87"/>
        <v>6.4847520160635722E-3</v>
      </c>
    </row>
    <row r="249" spans="1:15" x14ac:dyDescent="0.4">
      <c r="D249" s="32">
        <f t="shared" ref="D249:O249" ca="1" si="88">SUM(D246:D248)</f>
        <v>9.6792727259608621E-2</v>
      </c>
      <c r="E249" s="32">
        <f t="shared" ca="1" si="88"/>
        <v>9.3783904200603438E-2</v>
      </c>
      <c r="F249" s="32">
        <f t="shared" ca="1" si="88"/>
        <v>9.0822160705459898E-2</v>
      </c>
      <c r="G249" s="32">
        <f t="shared" ca="1" si="88"/>
        <v>8.3142780351888185E-2</v>
      </c>
      <c r="H249" s="32">
        <f t="shared" ca="1" si="88"/>
        <v>7.6464096270793466E-2</v>
      </c>
      <c r="I249" s="32">
        <f t="shared" ca="1" si="88"/>
        <v>7.504870299709826E-2</v>
      </c>
      <c r="J249" s="32">
        <f t="shared" ca="1" si="88"/>
        <v>7.5002465213433372E-2</v>
      </c>
      <c r="K249" s="32">
        <f t="shared" ca="1" si="88"/>
        <v>7.5003186739316302E-2</v>
      </c>
      <c r="L249" s="32">
        <f t="shared" ca="1" si="88"/>
        <v>7.5103839599986053E-2</v>
      </c>
      <c r="M249" s="32">
        <f t="shared" ca="1" si="88"/>
        <v>7.8051393086098472E-2</v>
      </c>
      <c r="N249" s="32">
        <f t="shared" ca="1" si="88"/>
        <v>8.6461077887516516E-2</v>
      </c>
      <c r="O249" s="32">
        <f t="shared" ca="1" si="88"/>
        <v>9.4323665688197403E-2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0.25447543057808653</v>
      </c>
      <c r="E252" s="32">
        <f ca="1">N247/2+O247+D247+E247+F247/2</f>
        <v>9.3385479111224426E-2</v>
      </c>
      <c r="F252" s="32">
        <f ca="1">N248/2+O248+D248+E248+F248/2</f>
        <v>2.5681006755586721E-2</v>
      </c>
      <c r="G252" s="32">
        <f ca="1">F246/2+G246+H246</f>
        <v>0.13966848318949915</v>
      </c>
      <c r="H252" s="32">
        <f ca="1">F247/2+G247+H247</f>
        <v>5.1254489243852897E-2</v>
      </c>
      <c r="I252" s="32">
        <f ca="1">F248/2+G248+H248</f>
        <v>1.4094984542059548E-2</v>
      </c>
      <c r="J252" s="32">
        <f ca="1">I246+J246+K246</f>
        <v>0.15331827930958389</v>
      </c>
      <c r="K252" s="32">
        <f ca="1">I247+J247+K247</f>
        <v>5.6263588737461984E-2</v>
      </c>
      <c r="L252" s="32">
        <f ca="1">I248+J248+K248</f>
        <v>1.5472486902802047E-2</v>
      </c>
      <c r="M252" s="32">
        <f ca="1">L246+M246+N246/2</f>
        <v>0.1337878069228304</v>
      </c>
      <c r="N252" s="32">
        <f ca="1">L247+M247+N247/2</f>
        <v>4.9096442907460701E-2</v>
      </c>
      <c r="O252" s="32">
        <f ca="1">L248+M248+N248/2</f>
        <v>1.3501521799551695E-2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9.6756970136947533</v>
      </c>
      <c r="E261" s="29">
        <f t="shared" ca="1" si="91"/>
        <v>10.61499276583992</v>
      </c>
      <c r="F261" s="29">
        <f t="shared" ca="1" si="91"/>
        <v>11.747127421593669</v>
      </c>
      <c r="G261" s="29">
        <f t="shared" ca="1" si="91"/>
        <v>12.995715567385201</v>
      </c>
      <c r="H261" s="29">
        <f t="shared" ca="1" si="91"/>
        <v>14.062487743235039</v>
      </c>
      <c r="I261" s="29">
        <f t="shared" ca="1" si="91"/>
        <v>14.602379074892673</v>
      </c>
      <c r="J261" s="29">
        <f t="shared" ca="1" si="91"/>
        <v>14.357872137582765</v>
      </c>
      <c r="K261" s="29">
        <f t="shared" ca="1" si="91"/>
        <v>13.441135590599281</v>
      </c>
      <c r="L261" s="29">
        <f t="shared" ca="1" si="91"/>
        <v>12.231837060537995</v>
      </c>
      <c r="M261" s="29">
        <f t="shared" ca="1" si="91"/>
        <v>10.984288162026687</v>
      </c>
      <c r="N261" s="29">
        <f t="shared" ca="1" si="91"/>
        <v>9.9229743936607626</v>
      </c>
      <c r="O261" s="29">
        <f t="shared" ca="1" si="91"/>
        <v>9.4023731999469664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14.324302986305247</v>
      </c>
      <c r="E283" s="29">
        <f t="shared" ca="1" si="98"/>
        <v>13.38500723416008</v>
      </c>
      <c r="F283" s="29">
        <f t="shared" ca="1" si="98"/>
        <v>12.252872578406331</v>
      </c>
      <c r="G283" s="29">
        <f t="shared" ca="1" si="98"/>
        <v>11.004284432614799</v>
      </c>
      <c r="H283" s="29">
        <f t="shared" ca="1" si="98"/>
        <v>9.9375122567649612</v>
      </c>
      <c r="I283" s="29">
        <f t="shared" ca="1" si="98"/>
        <v>9.3976209251073275</v>
      </c>
      <c r="J283" s="29">
        <f t="shared" ca="1" si="98"/>
        <v>9.6421278624172349</v>
      </c>
      <c r="K283" s="29">
        <f t="shared" ca="1" si="98"/>
        <v>10.558864409400719</v>
      </c>
      <c r="L283" s="29">
        <f t="shared" ca="1" si="98"/>
        <v>11.768162939462005</v>
      </c>
      <c r="M283" s="29">
        <f t="shared" ca="1" si="98"/>
        <v>13.015711837973313</v>
      </c>
      <c r="N283" s="29">
        <f t="shared" ca="1" si="98"/>
        <v>14.077025606339237</v>
      </c>
      <c r="O283" s="29">
        <f t="shared" ca="1" si="98"/>
        <v>14.597626800053034</v>
      </c>
    </row>
    <row r="284" spans="1:15" x14ac:dyDescent="0.4">
      <c r="A284" s="26"/>
      <c r="B284" s="41"/>
      <c r="C284" s="41"/>
      <c r="D284" s="29">
        <f t="shared" ref="D284:O284" ca="1" si="99">D283/SUM($D283:$O283)</f>
        <v>9.9501191706062544E-2</v>
      </c>
      <c r="E284" s="29">
        <f t="shared" ca="1" si="99"/>
        <v>9.2976542877268573E-2</v>
      </c>
      <c r="F284" s="29">
        <f t="shared" ca="1" si="99"/>
        <v>8.5112373323823029E-2</v>
      </c>
      <c r="G284" s="29">
        <f t="shared" ca="1" si="99"/>
        <v>7.6439280568448037E-2</v>
      </c>
      <c r="H284" s="29">
        <f t="shared" ca="1" si="99"/>
        <v>6.9029139713607954E-2</v>
      </c>
      <c r="I284" s="29">
        <f t="shared" ca="1" si="99"/>
        <v>6.527888178182123E-2</v>
      </c>
      <c r="J284" s="29">
        <f t="shared" ca="1" si="99"/>
        <v>6.697730520011913E-2</v>
      </c>
      <c r="K284" s="29">
        <f t="shared" ca="1" si="99"/>
        <v>7.3345250571881015E-2</v>
      </c>
      <c r="L284" s="29">
        <f t="shared" ca="1" si="99"/>
        <v>8.174542508540017E-2</v>
      </c>
      <c r="M284" s="29">
        <f t="shared" ca="1" si="99"/>
        <v>9.0411298896652129E-2</v>
      </c>
      <c r="N284" s="29">
        <f t="shared" ca="1" si="99"/>
        <v>9.7783523906652417E-2</v>
      </c>
      <c r="O284" s="29">
        <f t="shared" ca="1" si="99"/>
        <v>0.10139978636826366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9.6756970136947533</v>
      </c>
      <c r="E286" s="29">
        <f t="shared" ca="1" si="100"/>
        <v>10.61499276583992</v>
      </c>
      <c r="F286" s="29">
        <f t="shared" ca="1" si="100"/>
        <v>11.747127421593669</v>
      </c>
      <c r="G286" s="29">
        <f t="shared" ca="1" si="100"/>
        <v>12.995715567385201</v>
      </c>
      <c r="H286" s="29">
        <f t="shared" ca="1" si="100"/>
        <v>14.062487743235039</v>
      </c>
      <c r="I286" s="29">
        <f t="shared" ca="1" si="100"/>
        <v>14.602379074892673</v>
      </c>
      <c r="J286" s="29">
        <f t="shared" ca="1" si="100"/>
        <v>14.357872137582765</v>
      </c>
      <c r="K286" s="29">
        <f t="shared" ca="1" si="100"/>
        <v>13.441135590599281</v>
      </c>
      <c r="L286" s="29">
        <f t="shared" ca="1" si="100"/>
        <v>12.231837060537995</v>
      </c>
      <c r="M286" s="29">
        <f t="shared" ca="1" si="100"/>
        <v>10.984288162026687</v>
      </c>
      <c r="N286" s="29">
        <f t="shared" ca="1" si="100"/>
        <v>9.9229743936607626</v>
      </c>
      <c r="O286" s="29">
        <f t="shared" ca="1" si="100"/>
        <v>9.4023731999469664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4.9750595853031272E-2</v>
      </c>
      <c r="E290" s="33">
        <f t="shared" ca="1" si="101"/>
        <v>4.6488271438634286E-2</v>
      </c>
      <c r="F290" s="32">
        <f t="shared" ca="1" si="101"/>
        <v>4.2556186661911515E-2</v>
      </c>
      <c r="G290" s="32">
        <f t="shared" ca="1" si="101"/>
        <v>3.8219640284224018E-2</v>
      </c>
      <c r="H290" s="32">
        <f t="shared" ca="1" si="101"/>
        <v>3.4514569856803977E-2</v>
      </c>
      <c r="I290" s="32">
        <f t="shared" ca="1" si="101"/>
        <v>3.2639440890910615E-2</v>
      </c>
      <c r="J290" s="32">
        <f t="shared" ca="1" si="101"/>
        <v>3.3488652600059565E-2</v>
      </c>
      <c r="K290" s="32">
        <f t="shared" ca="1" si="101"/>
        <v>3.6672625285940508E-2</v>
      </c>
      <c r="L290" s="32">
        <f t="shared" ca="1" si="101"/>
        <v>4.0872712542700085E-2</v>
      </c>
      <c r="M290" s="32">
        <f t="shared" ca="1" si="101"/>
        <v>4.5205649448326064E-2</v>
      </c>
      <c r="N290" s="32">
        <f t="shared" ca="1" si="101"/>
        <v>4.8891761953326209E-2</v>
      </c>
      <c r="O290" s="32">
        <f t="shared" ca="1" si="101"/>
        <v>5.0699893184131831E-2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4.9750595853031272E-2</v>
      </c>
      <c r="E291" s="32">
        <f t="shared" ca="1" si="102"/>
        <v>4.6488271438634286E-2</v>
      </c>
      <c r="F291" s="32">
        <f t="shared" ca="1" si="102"/>
        <v>4.2556186661911515E-2</v>
      </c>
      <c r="G291" s="32">
        <f t="shared" ca="1" si="102"/>
        <v>3.8219640284224018E-2</v>
      </c>
      <c r="H291" s="32">
        <f t="shared" ca="1" si="102"/>
        <v>3.4514569856803977E-2</v>
      </c>
      <c r="I291" s="32">
        <f t="shared" ca="1" si="102"/>
        <v>3.2639440890910615E-2</v>
      </c>
      <c r="J291" s="32">
        <f t="shared" ca="1" si="102"/>
        <v>3.3488652600059565E-2</v>
      </c>
      <c r="K291" s="32">
        <f t="shared" ca="1" si="102"/>
        <v>3.6672625285940508E-2</v>
      </c>
      <c r="L291" s="32">
        <f t="shared" ca="1" si="102"/>
        <v>4.0872712542700085E-2</v>
      </c>
      <c r="M291" s="32">
        <f t="shared" ca="1" si="102"/>
        <v>4.5205649448326064E-2</v>
      </c>
      <c r="N291" s="32">
        <f t="shared" ca="1" si="102"/>
        <v>4.8891761953326209E-2</v>
      </c>
      <c r="O291" s="32">
        <f t="shared" ca="1" si="102"/>
        <v>5.0699893184131831E-2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4.4982830417115774E-2</v>
      </c>
      <c r="E296" s="33">
        <f t="shared" ca="1" si="103"/>
        <v>4.2033145425765167E-2</v>
      </c>
      <c r="F296" s="33">
        <f t="shared" ca="1" si="103"/>
        <v>3.8477885440144993E-2</v>
      </c>
      <c r="G296" s="33">
        <f t="shared" ca="1" si="103"/>
        <v>3.4556924756985886E-2</v>
      </c>
      <c r="H296" s="33">
        <f t="shared" ca="1" si="103"/>
        <v>3.1206923578860263E-2</v>
      </c>
      <c r="I296" s="33">
        <f t="shared" ca="1" si="103"/>
        <v>2.9511494472198349E-2</v>
      </c>
      <c r="J296" s="33">
        <f t="shared" ca="1" si="103"/>
        <v>3.0279323392553858E-2</v>
      </c>
      <c r="K296" s="33">
        <f t="shared" ca="1" si="103"/>
        <v>3.3158165362704543E-2</v>
      </c>
      <c r="L296" s="33">
        <f t="shared" ca="1" si="103"/>
        <v>3.6955744257357995E-2</v>
      </c>
      <c r="M296" s="33">
        <f t="shared" ca="1" si="103"/>
        <v>4.0873441376194815E-2</v>
      </c>
      <c r="N296" s="33">
        <f t="shared" ca="1" si="103"/>
        <v>4.4206301432799112E-2</v>
      </c>
      <c r="O296" s="33">
        <f t="shared" ca="1" si="103"/>
        <v>4.5841153420652529E-2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4.9750595853031272E-2</v>
      </c>
      <c r="E297" s="33">
        <f t="shared" ca="1" si="104"/>
        <v>4.6488271438634286E-2</v>
      </c>
      <c r="F297" s="33">
        <f t="shared" ca="1" si="104"/>
        <v>4.2556186661911515E-2</v>
      </c>
      <c r="G297" s="33">
        <f t="shared" ca="1" si="104"/>
        <v>3.8219640284224018E-2</v>
      </c>
      <c r="H297" s="33">
        <f t="shared" ca="1" si="104"/>
        <v>3.4514569856803977E-2</v>
      </c>
      <c r="I297" s="33">
        <f t="shared" ca="1" si="104"/>
        <v>3.2639440890910615E-2</v>
      </c>
      <c r="J297" s="33">
        <f t="shared" ca="1" si="104"/>
        <v>3.3488652600059565E-2</v>
      </c>
      <c r="K297" s="33">
        <f t="shared" ca="1" si="104"/>
        <v>3.6672625285940508E-2</v>
      </c>
      <c r="L297" s="33">
        <f t="shared" ca="1" si="104"/>
        <v>4.0872712542700085E-2</v>
      </c>
      <c r="M297" s="33">
        <f t="shared" ca="1" si="104"/>
        <v>4.5205649448326064E-2</v>
      </c>
      <c r="N297" s="33">
        <f t="shared" ca="1" si="104"/>
        <v>4.8891761953326209E-2</v>
      </c>
      <c r="O297" s="33">
        <f t="shared" ca="1" si="104"/>
        <v>5.0699893184131831E-2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4.7677654359154966E-3</v>
      </c>
      <c r="E298" s="33">
        <f t="shared" ca="1" si="105"/>
        <v>4.4551260128691192E-3</v>
      </c>
      <c r="F298" s="33">
        <f t="shared" ca="1" si="105"/>
        <v>4.0783012217665195E-3</v>
      </c>
      <c r="G298" s="33">
        <f t="shared" ca="1" si="105"/>
        <v>3.6627155272381351E-3</v>
      </c>
      <c r="H298" s="33">
        <f t="shared" ca="1" si="105"/>
        <v>3.3076462779437145E-3</v>
      </c>
      <c r="I298" s="33">
        <f t="shared" ca="1" si="105"/>
        <v>3.1279464187122671E-3</v>
      </c>
      <c r="J298" s="33">
        <f t="shared" ca="1" si="105"/>
        <v>3.2093292075057078E-3</v>
      </c>
      <c r="K298" s="33">
        <f t="shared" ca="1" si="105"/>
        <v>3.5144599232359648E-3</v>
      </c>
      <c r="L298" s="33">
        <f t="shared" ca="1" si="105"/>
        <v>3.9169682853420909E-3</v>
      </c>
      <c r="M298" s="33">
        <f t="shared" ca="1" si="105"/>
        <v>4.3322080721312477E-3</v>
      </c>
      <c r="N298" s="33">
        <f t="shared" ca="1" si="105"/>
        <v>4.6854605205270952E-3</v>
      </c>
      <c r="O298" s="33">
        <f t="shared" ca="1" si="105"/>
        <v>4.8587397634793006E-3</v>
      </c>
    </row>
    <row r="299" spans="1:15" x14ac:dyDescent="0.4">
      <c r="D299" s="32">
        <f t="shared" ref="D299:O299" ca="1" si="106">SUM(D296:D298)</f>
        <v>9.9501191706062544E-2</v>
      </c>
      <c r="E299" s="32">
        <f t="shared" ca="1" si="106"/>
        <v>9.2976542877268586E-2</v>
      </c>
      <c r="F299" s="32">
        <f t="shared" ca="1" si="106"/>
        <v>8.5112373323823029E-2</v>
      </c>
      <c r="G299" s="32">
        <f t="shared" ca="1" si="106"/>
        <v>7.6439280568448051E-2</v>
      </c>
      <c r="H299" s="32">
        <f t="shared" ca="1" si="106"/>
        <v>6.9029139713607968E-2</v>
      </c>
      <c r="I299" s="32">
        <f t="shared" ca="1" si="106"/>
        <v>6.527888178182123E-2</v>
      </c>
      <c r="J299" s="32">
        <f t="shared" ca="1" si="106"/>
        <v>6.697730520011913E-2</v>
      </c>
      <c r="K299" s="32">
        <f t="shared" ca="1" si="106"/>
        <v>7.3345250571881029E-2</v>
      </c>
      <c r="L299" s="32">
        <f t="shared" ca="1" si="106"/>
        <v>8.174542508540017E-2</v>
      </c>
      <c r="M299" s="32">
        <f t="shared" ca="1" si="106"/>
        <v>9.0411298896652129E-2</v>
      </c>
      <c r="N299" s="32">
        <f t="shared" ca="1" si="106"/>
        <v>9.7783523906652417E-2</v>
      </c>
      <c r="O299" s="32">
        <f t="shared" ca="1" si="106"/>
        <v>0.10139978636826365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0.17419922270000554</v>
      </c>
      <c r="E302" s="32">
        <f ca="1">N297/2+O297+D297+E297+F297/2</f>
        <v>0.19266273478341625</v>
      </c>
      <c r="F302" s="32">
        <f ca="1">N298/2+O298+D298+E298+F298/2</f>
        <v>1.8463512083410724E-2</v>
      </c>
      <c r="G302" s="32">
        <f ca="1">F296/2+G296+H296</f>
        <v>8.5002791055918653E-2</v>
      </c>
      <c r="H302" s="32">
        <f ca="1">F297/2+G297+H297</f>
        <v>9.4012303471983749E-2</v>
      </c>
      <c r="I302" s="32">
        <f ca="1">F298/2+G298+H298</f>
        <v>9.0095124160651085E-3</v>
      </c>
      <c r="J302" s="32">
        <f ca="1">I296+J296+K296</f>
        <v>9.2948983227456761E-2</v>
      </c>
      <c r="K302" s="32">
        <f ca="1">I297+J297+K297</f>
        <v>0.10280071877691069</v>
      </c>
      <c r="L302" s="32">
        <f ca="1">I298+J298+K298</f>
        <v>9.8517355494539393E-3</v>
      </c>
      <c r="M302" s="32">
        <f ca="1">L296+M296+N296/2</f>
        <v>9.9932336349952369E-2</v>
      </c>
      <c r="N302" s="32">
        <f ca="1">L297+M297+N297/2</f>
        <v>0.11052424296768924</v>
      </c>
      <c r="O302" s="32">
        <f ca="1">L298+M298+N298/2</f>
        <v>1.0591906617736888E-2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3</v>
      </c>
      <c r="H309" s="29">
        <f t="shared" ca="1" si="108"/>
        <v>30</v>
      </c>
      <c r="I309" s="29">
        <f t="shared" ca="1" si="108"/>
        <v>108.33333333333333</v>
      </c>
      <c r="J309" s="29">
        <f t="shared" ca="1" si="108"/>
        <v>155</v>
      </c>
      <c r="K309" s="29">
        <f t="shared" ca="1" si="108"/>
        <v>173.16666666666666</v>
      </c>
      <c r="L309" s="29">
        <f t="shared" ca="1" si="108"/>
        <v>54</v>
      </c>
      <c r="M309" s="29">
        <f t="shared" ca="1" si="108"/>
        <v>10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7.556232427366448E-2</v>
      </c>
      <c r="H310" s="50">
        <f t="shared" ca="1" si="109"/>
        <v>8.0623242736644798E-2</v>
      </c>
      <c r="I310" s="50">
        <f t="shared" ca="1" si="109"/>
        <v>9.5306154326772877E-2</v>
      </c>
      <c r="J310" s="50">
        <f t="shared" ca="1" si="109"/>
        <v>0.10405342080599812</v>
      </c>
      <c r="K310" s="50">
        <f t="shared" ca="1" si="109"/>
        <v>0.1074586066854108</v>
      </c>
      <c r="L310" s="50">
        <f t="shared" ca="1" si="109"/>
        <v>8.5121836925960634E-2</v>
      </c>
      <c r="M310" s="50">
        <f t="shared" ca="1" si="109"/>
        <v>7.6874414245548264E-2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9.6756970136947533</v>
      </c>
      <c r="E312" s="29">
        <f t="shared" ca="1" si="110"/>
        <v>10.61499276583992</v>
      </c>
      <c r="F312" s="29">
        <f t="shared" ca="1" si="110"/>
        <v>11.747127421593669</v>
      </c>
      <c r="G312" s="29">
        <f t="shared" ca="1" si="110"/>
        <v>12.995715567385201</v>
      </c>
      <c r="H312" s="29">
        <f t="shared" ca="1" si="110"/>
        <v>14.062487743235039</v>
      </c>
      <c r="I312" s="29">
        <f t="shared" ca="1" si="110"/>
        <v>14.602379074892673</v>
      </c>
      <c r="J312" s="29">
        <f t="shared" ca="1" si="110"/>
        <v>14.357872137582765</v>
      </c>
      <c r="K312" s="29">
        <f t="shared" ca="1" si="110"/>
        <v>13.441135590599281</v>
      </c>
      <c r="L312" s="29">
        <f t="shared" ca="1" si="110"/>
        <v>12.231837060537995</v>
      </c>
      <c r="M312" s="29">
        <f t="shared" ca="1" si="110"/>
        <v>10.984288162026687</v>
      </c>
      <c r="N312" s="29">
        <f t="shared" ca="1" si="110"/>
        <v>9.9229743936607626</v>
      </c>
      <c r="O312" s="29">
        <f t="shared" ca="1" si="110"/>
        <v>9.4023731999469664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4.5337394564198684E-2</v>
      </c>
      <c r="H316" s="32">
        <f t="shared" ca="1" si="111"/>
        <v>4.8373945641986875E-2</v>
      </c>
      <c r="I316" s="32">
        <f t="shared" ca="1" si="111"/>
        <v>5.718369259606372E-2</v>
      </c>
      <c r="J316" s="32">
        <f t="shared" ca="1" si="111"/>
        <v>6.2432052483598871E-2</v>
      </c>
      <c r="K316" s="32">
        <f t="shared" ca="1" si="111"/>
        <v>6.4475164011246477E-2</v>
      </c>
      <c r="L316" s="32">
        <f t="shared" ca="1" si="111"/>
        <v>5.107310215557638E-2</v>
      </c>
      <c r="M316" s="32">
        <f t="shared" ca="1" si="111"/>
        <v>4.6124648547328957E-2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3.0224929709465793E-2</v>
      </c>
      <c r="H317" s="32">
        <f t="shared" ca="1" si="112"/>
        <v>3.2249297094657924E-2</v>
      </c>
      <c r="I317" s="32">
        <f t="shared" ca="1" si="112"/>
        <v>3.8122461730709156E-2</v>
      </c>
      <c r="J317" s="32">
        <f t="shared" ca="1" si="112"/>
        <v>4.1621368322399252E-2</v>
      </c>
      <c r="K317" s="32">
        <f t="shared" ca="1" si="112"/>
        <v>4.2983442674164318E-2</v>
      </c>
      <c r="L317" s="32">
        <f t="shared" ca="1" si="112"/>
        <v>3.4048734770384254E-2</v>
      </c>
      <c r="M317" s="32">
        <f t="shared" ca="1" si="112"/>
        <v>3.0749765698219307E-2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4.1181466729147138E-2</v>
      </c>
      <c r="H322" s="33">
        <f t="shared" ca="1" si="113"/>
        <v>4.3939667291471411E-2</v>
      </c>
      <c r="I322" s="33">
        <f t="shared" ca="1" si="113"/>
        <v>5.1941854108091212E-2</v>
      </c>
      <c r="J322" s="33">
        <f t="shared" ca="1" si="113"/>
        <v>5.6709114339268972E-2</v>
      </c>
      <c r="K322" s="33">
        <f t="shared" ca="1" si="113"/>
        <v>5.8564940643548884E-2</v>
      </c>
      <c r="L322" s="33">
        <f t="shared" ca="1" si="113"/>
        <v>4.6391401124648547E-2</v>
      </c>
      <c r="M322" s="33">
        <f t="shared" ca="1" si="113"/>
        <v>4.1896555763823805E-2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3.0224929709465793E-2</v>
      </c>
      <c r="H323" s="33">
        <f t="shared" ca="1" si="114"/>
        <v>3.2249297094657924E-2</v>
      </c>
      <c r="I323" s="33">
        <f t="shared" ca="1" si="114"/>
        <v>3.8122461730709156E-2</v>
      </c>
      <c r="J323" s="33">
        <f t="shared" ca="1" si="114"/>
        <v>4.1621368322399252E-2</v>
      </c>
      <c r="K323" s="33">
        <f t="shared" ca="1" si="114"/>
        <v>4.2983442674164318E-2</v>
      </c>
      <c r="L323" s="33">
        <f t="shared" ca="1" si="114"/>
        <v>3.4048734770384254E-2</v>
      </c>
      <c r="M323" s="33">
        <f t="shared" ca="1" si="114"/>
        <v>3.0749765698219307E-2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4.1559278350515464E-3</v>
      </c>
      <c r="H324" s="33">
        <f t="shared" ca="1" si="115"/>
        <v>4.4342783505154637E-3</v>
      </c>
      <c r="I324" s="33">
        <f t="shared" ca="1" si="115"/>
        <v>5.2418384879725083E-3</v>
      </c>
      <c r="J324" s="33">
        <f t="shared" ca="1" si="115"/>
        <v>5.7229381443298965E-3</v>
      </c>
      <c r="K324" s="33">
        <f t="shared" ca="1" si="115"/>
        <v>5.9102233676975946E-3</v>
      </c>
      <c r="L324" s="33">
        <f t="shared" ca="1" si="115"/>
        <v>4.6817010309278349E-3</v>
      </c>
      <c r="M324" s="33">
        <f t="shared" ca="1" si="115"/>
        <v>4.228092783505155E-3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7.556232427366448E-2</v>
      </c>
      <c r="H325" s="32">
        <f t="shared" ca="1" si="116"/>
        <v>8.0623242736644798E-2</v>
      </c>
      <c r="I325" s="32">
        <f t="shared" ca="1" si="116"/>
        <v>9.5306154326772877E-2</v>
      </c>
      <c r="J325" s="32">
        <f t="shared" ca="1" si="116"/>
        <v>0.10405342080599811</v>
      </c>
      <c r="K325" s="32">
        <f t="shared" ca="1" si="116"/>
        <v>0.10745860668541081</v>
      </c>
      <c r="L325" s="32">
        <f t="shared" ca="1" si="116"/>
        <v>8.5121836925960634E-2</v>
      </c>
      <c r="M325" s="32">
        <f t="shared" ca="1" si="116"/>
        <v>7.6874414245548264E-2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0.10555863402061855</v>
      </c>
      <c r="H328" s="32">
        <f ca="1">F323/2+G323+H323</f>
        <v>7.7474226804123719E-2</v>
      </c>
      <c r="I328" s="32">
        <f ca="1">F324/2+G324+H324</f>
        <v>1.0652706185567011E-2</v>
      </c>
      <c r="J328" s="32">
        <f ca="1">I322+J322+K322</f>
        <v>0.16721590909090908</v>
      </c>
      <c r="K328" s="32">
        <f ca="1">I323+J323+K323</f>
        <v>0.12272727272727273</v>
      </c>
      <c r="L328" s="32">
        <f ca="1">I324+J324+K324</f>
        <v>1.6874999999999998E-2</v>
      </c>
      <c r="M328" s="32">
        <f ca="1">L322+M322+N322/2</f>
        <v>0.10872545688847235</v>
      </c>
      <c r="N328" s="32">
        <f ca="1">L323+M323+N323/2</f>
        <v>7.9798500468603553E-2</v>
      </c>
      <c r="O328" s="32">
        <f ca="1">L324+M324+N324/2</f>
        <v>1.0972293814432989E-2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9.6756970136947533</v>
      </c>
      <c r="E337" s="29">
        <f t="shared" ca="1" si="119"/>
        <v>10.61499276583992</v>
      </c>
      <c r="F337" s="29">
        <f t="shared" ca="1" si="119"/>
        <v>11.747127421593669</v>
      </c>
      <c r="G337" s="29">
        <f t="shared" ca="1" si="119"/>
        <v>12.995715567385201</v>
      </c>
      <c r="H337" s="29">
        <f t="shared" ca="1" si="119"/>
        <v>14.062487743235039</v>
      </c>
      <c r="I337" s="29">
        <f t="shared" ca="1" si="119"/>
        <v>14.602379074892673</v>
      </c>
      <c r="J337" s="29">
        <f t="shared" ca="1" si="119"/>
        <v>14.357872137582765</v>
      </c>
      <c r="K337" s="29">
        <f t="shared" ca="1" si="119"/>
        <v>13.441135590599281</v>
      </c>
      <c r="L337" s="29">
        <f t="shared" ca="1" si="119"/>
        <v>12.231837060537995</v>
      </c>
      <c r="M337" s="29">
        <f t="shared" ca="1" si="119"/>
        <v>10.984288162026687</v>
      </c>
      <c r="N337" s="29">
        <f t="shared" ca="1" si="119"/>
        <v>9.9229743936607626</v>
      </c>
      <c r="O337" s="29">
        <f t="shared" ca="1" si="119"/>
        <v>9.4023731999469664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9.6756970136947533</v>
      </c>
      <c r="E362" s="29">
        <f t="shared" ca="1" si="128"/>
        <v>10.61499276583992</v>
      </c>
      <c r="F362" s="29">
        <f t="shared" ca="1" si="128"/>
        <v>11.747127421593669</v>
      </c>
      <c r="G362" s="29">
        <f t="shared" ca="1" si="128"/>
        <v>12.995715567385201</v>
      </c>
      <c r="H362" s="29">
        <f t="shared" ca="1" si="128"/>
        <v>14.062487743235039</v>
      </c>
      <c r="I362" s="29">
        <f t="shared" ca="1" si="128"/>
        <v>14.602379074892673</v>
      </c>
      <c r="J362" s="29">
        <f t="shared" ca="1" si="128"/>
        <v>14.357872137582765</v>
      </c>
      <c r="K362" s="29">
        <f t="shared" ca="1" si="128"/>
        <v>13.441135590599281</v>
      </c>
      <c r="L362" s="29">
        <f t="shared" ca="1" si="128"/>
        <v>12.231837060537995</v>
      </c>
      <c r="M362" s="29">
        <f t="shared" ca="1" si="128"/>
        <v>10.984288162026687</v>
      </c>
      <c r="N362" s="29">
        <f t="shared" ca="1" si="128"/>
        <v>9.9229743936607626</v>
      </c>
      <c r="O362" s="29">
        <f t="shared" ca="1" si="128"/>
        <v>9.4023731999469664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14.324302986305247</v>
      </c>
      <c r="E384" s="29">
        <f t="shared" ca="1" si="135"/>
        <v>13.38500723416008</v>
      </c>
      <c r="F384" s="29">
        <f t="shared" ca="1" si="135"/>
        <v>12.252872578406331</v>
      </c>
      <c r="G384" s="29">
        <f t="shared" ca="1" si="135"/>
        <v>11.004284432614799</v>
      </c>
      <c r="H384" s="29">
        <f t="shared" ca="1" si="135"/>
        <v>9.9375122567649612</v>
      </c>
      <c r="I384" s="29">
        <f t="shared" ca="1" si="135"/>
        <v>9.3976209251073275</v>
      </c>
      <c r="J384" s="29">
        <f t="shared" ca="1" si="135"/>
        <v>9.6421278624172349</v>
      </c>
      <c r="K384" s="29">
        <f t="shared" ca="1" si="135"/>
        <v>10.558864409400719</v>
      </c>
      <c r="L384" s="29">
        <f t="shared" ca="1" si="135"/>
        <v>11.768162939462005</v>
      </c>
      <c r="M384" s="29">
        <f t="shared" ca="1" si="135"/>
        <v>13.015711837973313</v>
      </c>
      <c r="N384" s="29">
        <f t="shared" ca="1" si="135"/>
        <v>14.077025606339237</v>
      </c>
      <c r="O384" s="29">
        <f t="shared" ca="1" si="135"/>
        <v>14.597626800053034</v>
      </c>
    </row>
    <row r="385" spans="1:15" x14ac:dyDescent="0.4">
      <c r="A385" s="26"/>
      <c r="B385" s="41"/>
      <c r="C385" s="41"/>
      <c r="D385" s="29">
        <f t="shared" ref="D385:O385" ca="1" si="136">D384/SUM($D384:$O384)</f>
        <v>9.9501191706062544E-2</v>
      </c>
      <c r="E385" s="29">
        <f t="shared" ca="1" si="136"/>
        <v>9.2976542877268573E-2</v>
      </c>
      <c r="F385" s="29">
        <f t="shared" ca="1" si="136"/>
        <v>8.5112373323823029E-2</v>
      </c>
      <c r="G385" s="29">
        <f t="shared" ca="1" si="136"/>
        <v>7.6439280568448037E-2</v>
      </c>
      <c r="H385" s="29">
        <f t="shared" ca="1" si="136"/>
        <v>6.9029139713607954E-2</v>
      </c>
      <c r="I385" s="55">
        <f t="shared" ca="1" si="136"/>
        <v>6.527888178182123E-2</v>
      </c>
      <c r="J385" s="55">
        <f t="shared" ca="1" si="136"/>
        <v>6.697730520011913E-2</v>
      </c>
      <c r="K385" s="29">
        <f t="shared" ca="1" si="136"/>
        <v>7.3345250571881015E-2</v>
      </c>
      <c r="L385" s="29">
        <f t="shared" ca="1" si="136"/>
        <v>8.174542508540017E-2</v>
      </c>
      <c r="M385" s="29">
        <f t="shared" ca="1" si="136"/>
        <v>9.0411298896652129E-2</v>
      </c>
      <c r="N385" s="29">
        <f t="shared" ca="1" si="136"/>
        <v>9.7783523906652417E-2</v>
      </c>
      <c r="O385" s="29">
        <f t="shared" ca="1" si="136"/>
        <v>0.10139978636826366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9.6756970136947533</v>
      </c>
      <c r="E387" s="29">
        <f t="shared" ca="1" si="137"/>
        <v>10.61499276583992</v>
      </c>
      <c r="F387" s="29">
        <f t="shared" ca="1" si="137"/>
        <v>11.747127421593669</v>
      </c>
      <c r="G387" s="29">
        <f t="shared" ca="1" si="137"/>
        <v>12.995715567385201</v>
      </c>
      <c r="H387" s="29">
        <f t="shared" ca="1" si="137"/>
        <v>14.062487743235039</v>
      </c>
      <c r="I387" s="29">
        <f t="shared" ca="1" si="137"/>
        <v>14.602379074892673</v>
      </c>
      <c r="J387" s="29">
        <f t="shared" ca="1" si="137"/>
        <v>14.357872137582765</v>
      </c>
      <c r="K387" s="29">
        <f t="shared" ca="1" si="137"/>
        <v>13.441135590599281</v>
      </c>
      <c r="L387" s="29">
        <f t="shared" ca="1" si="137"/>
        <v>12.231837060537995</v>
      </c>
      <c r="M387" s="29">
        <f t="shared" ca="1" si="137"/>
        <v>10.984288162026687</v>
      </c>
      <c r="N387" s="29">
        <f t="shared" ca="1" si="137"/>
        <v>9.9229743936607626</v>
      </c>
      <c r="O387" s="29">
        <f t="shared" ca="1" si="137"/>
        <v>9.4023731999469664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9.9501191706062551E-3</v>
      </c>
      <c r="E391" s="33">
        <f t="shared" ca="1" si="138"/>
        <v>9.2976542877268569E-3</v>
      </c>
      <c r="F391" s="32">
        <f t="shared" ca="1" si="138"/>
        <v>8.5112373323823036E-3</v>
      </c>
      <c r="G391" s="32">
        <f t="shared" ca="1" si="138"/>
        <v>7.6439280568448044E-3</v>
      </c>
      <c r="H391" s="32">
        <f t="shared" ca="1" si="138"/>
        <v>6.9029139713607957E-3</v>
      </c>
      <c r="I391" s="32">
        <f t="shared" ca="1" si="138"/>
        <v>6.5278881781821235E-3</v>
      </c>
      <c r="J391" s="32">
        <f t="shared" ca="1" si="138"/>
        <v>6.6977305200119136E-3</v>
      </c>
      <c r="K391" s="32">
        <f t="shared" ca="1" si="138"/>
        <v>7.3345250571881021E-3</v>
      </c>
      <c r="L391" s="32">
        <f t="shared" ca="1" si="138"/>
        <v>8.1745425085400173E-3</v>
      </c>
      <c r="M391" s="32">
        <f t="shared" ca="1" si="138"/>
        <v>9.0411298896652132E-3</v>
      </c>
      <c r="N391" s="32">
        <f t="shared" ca="1" si="138"/>
        <v>9.778352390665242E-3</v>
      </c>
      <c r="O391" s="32">
        <f t="shared" ca="1" si="138"/>
        <v>1.0139978636826367E-2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8.9551072535456286E-2</v>
      </c>
      <c r="E392" s="32">
        <f t="shared" ca="1" si="139"/>
        <v>8.3678888589541714E-2</v>
      </c>
      <c r="F392" s="32">
        <f t="shared" ca="1" si="139"/>
        <v>7.6601135991440722E-2</v>
      </c>
      <c r="G392" s="32">
        <f t="shared" ca="1" si="139"/>
        <v>6.8795352511603236E-2</v>
      </c>
      <c r="H392" s="32">
        <f t="shared" ca="1" si="139"/>
        <v>6.212622574224716E-2</v>
      </c>
      <c r="I392" s="32">
        <f t="shared" ca="1" si="139"/>
        <v>5.8750993603639105E-2</v>
      </c>
      <c r="J392" s="32">
        <f t="shared" ca="1" si="139"/>
        <v>6.0279574680107216E-2</v>
      </c>
      <c r="K392" s="32">
        <f t="shared" ca="1" si="139"/>
        <v>6.6010725514692919E-2</v>
      </c>
      <c r="L392" s="32">
        <f t="shared" ca="1" si="139"/>
        <v>7.3570882576860161E-2</v>
      </c>
      <c r="M392" s="32">
        <f t="shared" ca="1" si="139"/>
        <v>8.1370169006986917E-2</v>
      </c>
      <c r="N392" s="32">
        <f t="shared" ca="1" si="139"/>
        <v>8.8005171515987177E-2</v>
      </c>
      <c r="O392" s="32">
        <f t="shared" ca="1" si="139"/>
        <v>9.1259807731437298E-2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9.1209425730557347E-3</v>
      </c>
      <c r="E397" s="33">
        <f t="shared" ca="1" si="140"/>
        <v>8.5228497637496181E-3</v>
      </c>
      <c r="F397" s="33">
        <f t="shared" ca="1" si="140"/>
        <v>7.801967554683778E-3</v>
      </c>
      <c r="G397" s="33">
        <f t="shared" ca="1" si="140"/>
        <v>7.0069340521077376E-3</v>
      </c>
      <c r="H397" s="33">
        <f t="shared" ca="1" si="140"/>
        <v>6.3276711404140623E-3</v>
      </c>
      <c r="I397" s="33">
        <f t="shared" ca="1" si="140"/>
        <v>5.9838974966669465E-3</v>
      </c>
      <c r="J397" s="33">
        <f t="shared" ca="1" si="140"/>
        <v>6.1395863100109204E-3</v>
      </c>
      <c r="K397" s="33">
        <f t="shared" ca="1" si="140"/>
        <v>6.7233146357557599E-3</v>
      </c>
      <c r="L397" s="33">
        <f t="shared" ca="1" si="140"/>
        <v>7.4933306328283491E-3</v>
      </c>
      <c r="M397" s="33">
        <f t="shared" ca="1" si="140"/>
        <v>8.2877023988597795E-3</v>
      </c>
      <c r="N397" s="33">
        <f t="shared" ca="1" si="140"/>
        <v>8.9634896914431387E-3</v>
      </c>
      <c r="O397" s="33">
        <f t="shared" ca="1" si="140"/>
        <v>9.2949804170908354E-3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8.9551072535456286E-2</v>
      </c>
      <c r="E398" s="33">
        <f t="shared" ca="1" si="141"/>
        <v>8.3678888589541714E-2</v>
      </c>
      <c r="F398" s="33">
        <f t="shared" ca="1" si="141"/>
        <v>7.6601135991440722E-2</v>
      </c>
      <c r="G398" s="33">
        <f t="shared" ca="1" si="141"/>
        <v>6.8795352511603236E-2</v>
      </c>
      <c r="H398" s="33">
        <f t="shared" ca="1" si="141"/>
        <v>6.212622574224716E-2</v>
      </c>
      <c r="I398" s="33">
        <f t="shared" ca="1" si="141"/>
        <v>5.8750993603639105E-2</v>
      </c>
      <c r="J398" s="33">
        <f t="shared" ca="1" si="141"/>
        <v>6.0279574680107216E-2</v>
      </c>
      <c r="K398" s="33">
        <f t="shared" ca="1" si="141"/>
        <v>6.6010725514692919E-2</v>
      </c>
      <c r="L398" s="33">
        <f t="shared" ca="1" si="141"/>
        <v>7.3570882576860161E-2</v>
      </c>
      <c r="M398" s="33">
        <f t="shared" ca="1" si="141"/>
        <v>8.1370169006986917E-2</v>
      </c>
      <c r="N398" s="33">
        <f t="shared" ca="1" si="141"/>
        <v>8.8005171515987177E-2</v>
      </c>
      <c r="O398" s="33">
        <f t="shared" ca="1" si="141"/>
        <v>9.1259807731437298E-2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8.2917659755052126E-4</v>
      </c>
      <c r="E399" s="33">
        <f t="shared" ca="1" si="142"/>
        <v>7.7480452397723804E-4</v>
      </c>
      <c r="F399" s="33">
        <f t="shared" ca="1" si="142"/>
        <v>7.0926977769852526E-4</v>
      </c>
      <c r="G399" s="33">
        <f t="shared" ca="1" si="142"/>
        <v>6.3699400473706707E-4</v>
      </c>
      <c r="H399" s="33">
        <f t="shared" ca="1" si="142"/>
        <v>5.7524283094673298E-4</v>
      </c>
      <c r="I399" s="33">
        <f t="shared" ca="1" si="142"/>
        <v>5.4399068151517692E-4</v>
      </c>
      <c r="J399" s="33">
        <f t="shared" ca="1" si="142"/>
        <v>5.5814421000099283E-4</v>
      </c>
      <c r="K399" s="33">
        <f t="shared" ca="1" si="142"/>
        <v>6.1121042143234188E-4</v>
      </c>
      <c r="L399" s="33">
        <f t="shared" ca="1" si="142"/>
        <v>6.8121187571166815E-4</v>
      </c>
      <c r="M399" s="33">
        <f t="shared" ca="1" si="142"/>
        <v>7.5342749080543447E-4</v>
      </c>
      <c r="N399" s="33">
        <f t="shared" ca="1" si="142"/>
        <v>8.1486269922210347E-4</v>
      </c>
      <c r="O399" s="33">
        <f t="shared" ca="1" si="142"/>
        <v>8.4499821973553057E-4</v>
      </c>
    </row>
    <row r="400" spans="1:15" x14ac:dyDescent="0.4">
      <c r="D400" s="32">
        <f t="shared" ref="D400:O400" ca="1" si="143">SUM(D397:D399)</f>
        <v>9.9501191706062544E-2</v>
      </c>
      <c r="E400" s="32">
        <f t="shared" ca="1" si="143"/>
        <v>9.2976542877268573E-2</v>
      </c>
      <c r="F400" s="32">
        <f t="shared" ca="1" si="143"/>
        <v>8.5112373323823029E-2</v>
      </c>
      <c r="G400" s="32">
        <f t="shared" ca="1" si="143"/>
        <v>7.6439280568448051E-2</v>
      </c>
      <c r="H400" s="32">
        <f t="shared" ca="1" si="143"/>
        <v>6.9029139713607954E-2</v>
      </c>
      <c r="I400" s="32">
        <f t="shared" ca="1" si="143"/>
        <v>6.527888178182123E-2</v>
      </c>
      <c r="J400" s="32">
        <f t="shared" ca="1" si="143"/>
        <v>6.697730520011913E-2</v>
      </c>
      <c r="K400" s="32">
        <f t="shared" ca="1" si="143"/>
        <v>7.3345250571881029E-2</v>
      </c>
      <c r="L400" s="32">
        <f t="shared" ca="1" si="143"/>
        <v>8.1745425085400183E-2</v>
      </c>
      <c r="M400" s="32">
        <f t="shared" ca="1" si="143"/>
        <v>9.0411298896652129E-2</v>
      </c>
      <c r="N400" s="32">
        <f t="shared" ca="1" si="143"/>
        <v>9.7783523906652431E-2</v>
      </c>
      <c r="O400" s="32">
        <f t="shared" ca="1" si="143"/>
        <v>0.10139978636826368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3.5321501376959642E-2</v>
      </c>
      <c r="E403" s="32">
        <f ca="1">N398/2+O398+D398+E398+F398/2</f>
        <v>0.34679292261014921</v>
      </c>
      <c r="F403" s="32">
        <f ca="1">N399/2+O399+D399+E399+F399/2</f>
        <v>3.2110455797236042E-3</v>
      </c>
      <c r="G403" s="32">
        <f ca="1">F397/2+G397+H397</f>
        <v>1.7235588969863689E-2</v>
      </c>
      <c r="H403" s="32">
        <f ca="1">F398/2+G398+H398</f>
        <v>0.16922214624957077</v>
      </c>
      <c r="I403" s="32">
        <f ca="1">F399/2+G399+H399</f>
        <v>1.5668717245330627E-3</v>
      </c>
      <c r="J403" s="32">
        <f ca="1">I397+J397+K397</f>
        <v>1.8846798442433629E-2</v>
      </c>
      <c r="K403" s="32">
        <f ca="1">I398+J398+K398</f>
        <v>0.18504129379843925</v>
      </c>
      <c r="L403" s="32">
        <f ca="1">I399+J399+K399</f>
        <v>1.7133453129485115E-3</v>
      </c>
      <c r="M403" s="32">
        <f ca="1">L397+M397+N397/2</f>
        <v>2.0262777877409696E-2</v>
      </c>
      <c r="N403" s="32">
        <f ca="1">L398+M398+N398/2</f>
        <v>0.19894363734184067</v>
      </c>
      <c r="O403" s="32">
        <f ca="1">L399+M399+N399/2</f>
        <v>1.8420707161281543E-3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0.52753680000000003</v>
      </c>
      <c r="C409" s="63" t="s">
        <v>58</v>
      </c>
      <c r="D409" s="32">
        <f t="shared" ref="D409:O409" ca="1" si="144">D18</f>
        <v>0.13856542415901149</v>
      </c>
      <c r="E409" s="32">
        <f t="shared" ca="1" si="144"/>
        <v>0.11943432420883687</v>
      </c>
      <c r="F409" s="32">
        <f t="shared" ca="1" si="144"/>
        <v>0.10060257181888256</v>
      </c>
      <c r="G409" s="32">
        <f t="shared" ca="1" si="144"/>
        <v>5.1774511737422299E-2</v>
      </c>
      <c r="H409" s="32">
        <f t="shared" ca="1" si="144"/>
        <v>9.3092121217951736E-3</v>
      </c>
      <c r="I409" s="32">
        <f t="shared" ca="1" si="144"/>
        <v>3.0966988988312486E-4</v>
      </c>
      <c r="J409" s="32">
        <f t="shared" ca="1" si="144"/>
        <v>1.5674648747170516E-5</v>
      </c>
      <c r="K409" s="32">
        <f t="shared" ca="1" si="144"/>
        <v>2.0262350819513105E-5</v>
      </c>
      <c r="L409" s="32">
        <f t="shared" ca="1" si="144"/>
        <v>6.6024678991130441E-4</v>
      </c>
      <c r="M409" s="32">
        <f t="shared" ca="1" si="144"/>
        <v>1.9401774372442844E-2</v>
      </c>
      <c r="N409" s="32">
        <f t="shared" ca="1" si="144"/>
        <v>7.2873353568125881E-2</v>
      </c>
      <c r="O409" s="32">
        <f t="shared" ca="1" si="144"/>
        <v>0.12286630766745514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6.5378181778825886E-2</v>
      </c>
      <c r="E410" s="32">
        <f t="shared" ca="1" si="145"/>
        <v>5.6351712601810329E-2</v>
      </c>
      <c r="F410" s="32">
        <f t="shared" ca="1" si="145"/>
        <v>4.7466482116379723E-2</v>
      </c>
      <c r="G410" s="32">
        <f t="shared" ca="1" si="145"/>
        <v>2.4428341055664524E-2</v>
      </c>
      <c r="H410" s="32">
        <f t="shared" ca="1" si="145"/>
        <v>4.3922888123804236E-3</v>
      </c>
      <c r="I410" s="32">
        <f t="shared" ca="1" si="145"/>
        <v>1.4610899129479028E-4</v>
      </c>
      <c r="J410" s="32">
        <f t="shared" ca="1" si="145"/>
        <v>7.3956403001066669E-6</v>
      </c>
      <c r="K410" s="32">
        <f t="shared" ca="1" si="145"/>
        <v>9.5602179489183733E-6</v>
      </c>
      <c r="L410" s="32">
        <f t="shared" ca="1" si="145"/>
        <v>3.1151879995815158E-4</v>
      </c>
      <c r="M410" s="32">
        <f t="shared" ca="1" si="145"/>
        <v>9.1541792582954459E-3</v>
      </c>
      <c r="N410" s="32">
        <f t="shared" ca="1" si="145"/>
        <v>3.438323366254957E-2</v>
      </c>
      <c r="O410" s="32">
        <f t="shared" ca="1" si="145"/>
        <v>5.7970997064592217E-2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1.3983666658248867E-2</v>
      </c>
      <c r="E411" s="32">
        <f t="shared" ca="1" si="146"/>
        <v>1.2053005195387208E-2</v>
      </c>
      <c r="F411" s="32">
        <f t="shared" ca="1" si="146"/>
        <v>1.0152553119336773E-2</v>
      </c>
      <c r="G411" s="32">
        <f t="shared" ca="1" si="146"/>
        <v>5.2249507257949111E-3</v>
      </c>
      <c r="H411" s="32">
        <f t="shared" ca="1" si="146"/>
        <v>9.39461773759146E-4</v>
      </c>
      <c r="I411" s="32">
        <f t="shared" ca="1" si="146"/>
        <v>3.125108980471903E-5</v>
      </c>
      <c r="J411" s="32">
        <f t="shared" ca="1" si="146"/>
        <v>1.5818452864117035E-6</v>
      </c>
      <c r="K411" s="32">
        <f t="shared" ca="1" si="146"/>
        <v>2.0448243946297631E-6</v>
      </c>
      <c r="L411" s="32">
        <f t="shared" ca="1" si="146"/>
        <v>6.6630409991049076E-5</v>
      </c>
      <c r="M411" s="32">
        <f t="shared" ca="1" si="146"/>
        <v>1.9579772302465259E-3</v>
      </c>
      <c r="N411" s="32">
        <f t="shared" ca="1" si="146"/>
        <v>7.3541916444897684E-3</v>
      </c>
      <c r="O411" s="32">
        <f t="shared" ca="1" si="146"/>
        <v>1.2399352149926667E-2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0.46760401872880769</v>
      </c>
      <c r="E413" s="32">
        <f t="shared" ca="1" si="148"/>
        <v>0.22062574933469309</v>
      </c>
      <c r="F413" s="32">
        <f t="shared" ca="1" si="148"/>
        <v>4.7189396385476014E-2</v>
      </c>
      <c r="G413" s="32">
        <f t="shared" ca="1" si="148"/>
        <v>0.11138500976865875</v>
      </c>
      <c r="H413" s="32">
        <f t="shared" ca="1" si="148"/>
        <v>5.2553870926234807E-2</v>
      </c>
      <c r="I413" s="32">
        <f t="shared" ca="1" si="148"/>
        <v>1.1240689059222445E-2</v>
      </c>
      <c r="J413" s="32">
        <f t="shared" ca="1" si="148"/>
        <v>3.4560688944980849E-4</v>
      </c>
      <c r="K413" s="32">
        <f t="shared" ca="1" si="148"/>
        <v>1.630648495438153E-4</v>
      </c>
      <c r="L413" s="32">
        <f t="shared" ca="1" si="148"/>
        <v>3.4877759485760494E-5</v>
      </c>
      <c r="M413" s="32">
        <f t="shared" ca="1" si="148"/>
        <v>5.6498697946417084E-2</v>
      </c>
      <c r="N413" s="32">
        <f t="shared" ca="1" si="148"/>
        <v>2.6657314889528383E-2</v>
      </c>
      <c r="O413" s="32">
        <f t="shared" ca="1" si="148"/>
        <v>5.7017034624824593E-3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0.26376840000000001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4.5970009372071231E-3</v>
      </c>
      <c r="H415" s="32">
        <f t="shared" ca="1" si="149"/>
        <v>4.5970009372071227E-2</v>
      </c>
      <c r="I415" s="32">
        <f t="shared" ca="1" si="149"/>
        <v>0.16600281162136832</v>
      </c>
      <c r="J415" s="32">
        <f t="shared" ca="1" si="149"/>
        <v>0.23751171508903471</v>
      </c>
      <c r="K415" s="32">
        <f t="shared" ca="1" si="149"/>
        <v>0.26534910965323338</v>
      </c>
      <c r="L415" s="32">
        <f t="shared" ca="1" si="149"/>
        <v>8.2746016869728212E-2</v>
      </c>
      <c r="M415" s="32">
        <f t="shared" ca="1" si="149"/>
        <v>1.5323336457357074E-2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5.6232427366447975E-4</v>
      </c>
      <c r="H416" s="32">
        <f t="shared" ca="1" si="150"/>
        <v>5.6232427366447969E-3</v>
      </c>
      <c r="I416" s="32">
        <f t="shared" ca="1" si="150"/>
        <v>2.0306154326772879E-2</v>
      </c>
      <c r="J416" s="32">
        <f t="shared" ca="1" si="150"/>
        <v>2.9053420805998119E-2</v>
      </c>
      <c r="K416" s="32">
        <f t="shared" ca="1" si="150"/>
        <v>3.2458606685410799E-2</v>
      </c>
      <c r="L416" s="32">
        <f t="shared" ca="1" si="150"/>
        <v>1.0121836925960635E-2</v>
      </c>
      <c r="M416" s="32">
        <f t="shared" ca="1" si="150"/>
        <v>1.8744142455482656E-3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4.6391752577319597E-4</v>
      </c>
      <c r="H417" s="32">
        <f t="shared" ca="1" si="151"/>
        <v>4.6391752577319596E-3</v>
      </c>
      <c r="I417" s="32">
        <f t="shared" ca="1" si="151"/>
        <v>1.6752577319587628E-2</v>
      </c>
      <c r="J417" s="32">
        <f t="shared" ca="1" si="151"/>
        <v>2.3969072164948459E-2</v>
      </c>
      <c r="K417" s="32">
        <f t="shared" ca="1" si="151"/>
        <v>2.6778350515463917E-2</v>
      </c>
      <c r="L417" s="32">
        <f t="shared" ca="1" si="151"/>
        <v>8.3505154639175252E-3</v>
      </c>
      <c r="M417" s="32">
        <f t="shared" ca="1" si="151"/>
        <v>1.5463917525773195E-3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5.0567010309278349E-2</v>
      </c>
      <c r="H419" s="32">
        <f t="shared" ca="1" si="153"/>
        <v>6.1855670103092763E-3</v>
      </c>
      <c r="I419" s="32">
        <f t="shared" ca="1" si="153"/>
        <v>5.1030927835051558E-3</v>
      </c>
      <c r="J419" s="32">
        <f t="shared" ca="1" si="153"/>
        <v>0.66886363636363644</v>
      </c>
      <c r="K419" s="32">
        <f t="shared" ca="1" si="153"/>
        <v>8.181818181818179E-2</v>
      </c>
      <c r="L419" s="32">
        <f t="shared" ca="1" si="153"/>
        <v>6.7500000000000004E-2</v>
      </c>
      <c r="M419" s="32">
        <f t="shared" ca="1" si="153"/>
        <v>9.8069353327085287E-2</v>
      </c>
      <c r="N419" s="32">
        <f t="shared" ca="1" si="153"/>
        <v>1.19962511715089E-2</v>
      </c>
      <c r="O419" s="32">
        <f t="shared" ca="1" si="153"/>
        <v>9.8969072164948445E-3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0.42202944000000003</v>
      </c>
      <c r="C421" s="67"/>
      <c r="D421" s="32">
        <f t="shared" ref="D421:O421" ca="1" si="154">D69</f>
        <v>6.5823008068296163E-2</v>
      </c>
      <c r="E421" s="32">
        <f t="shared" ca="1" si="154"/>
        <v>6.2953343075769969E-2</v>
      </c>
      <c r="F421" s="32">
        <f t="shared" ca="1" si="154"/>
        <v>6.0128580217276829E-2</v>
      </c>
      <c r="G421" s="32">
        <f t="shared" ca="1" si="154"/>
        <v>5.2804371205057786E-2</v>
      </c>
      <c r="H421" s="32">
        <f t="shared" ca="1" si="154"/>
        <v>4.6434576262713724E-2</v>
      </c>
      <c r="I421" s="32">
        <f t="shared" ca="1" si="154"/>
        <v>4.5084644927926916E-2</v>
      </c>
      <c r="J421" s="32">
        <f t="shared" ca="1" si="154"/>
        <v>4.5040545641756524E-2</v>
      </c>
      <c r="K421" s="32">
        <f t="shared" ca="1" si="154"/>
        <v>4.504123379706737E-2</v>
      </c>
      <c r="L421" s="32">
        <f t="shared" ca="1" si="154"/>
        <v>4.5137231462931138E-2</v>
      </c>
      <c r="M421" s="32">
        <f t="shared" ca="1" si="154"/>
        <v>4.7948460600310869E-2</v>
      </c>
      <c r="N421" s="32">
        <f t="shared" ca="1" si="154"/>
        <v>5.5969197479663321E-2</v>
      </c>
      <c r="O421" s="32">
        <f t="shared" ca="1" si="154"/>
        <v>6.3468140594562711E-2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3.1056727266823885E-2</v>
      </c>
      <c r="E422" s="32">
        <f t="shared" ca="1" si="155"/>
        <v>2.9702756890271551E-2</v>
      </c>
      <c r="F422" s="32">
        <f t="shared" ca="1" si="155"/>
        <v>2.836997231745696E-2</v>
      </c>
      <c r="G422" s="32">
        <f t="shared" ca="1" si="155"/>
        <v>2.4914251158349682E-2</v>
      </c>
      <c r="H422" s="32">
        <f t="shared" ca="1" si="155"/>
        <v>2.190884332185707E-2</v>
      </c>
      <c r="I422" s="32">
        <f t="shared" ca="1" si="155"/>
        <v>2.1271916348694225E-2</v>
      </c>
      <c r="J422" s="32">
        <f t="shared" ca="1" si="155"/>
        <v>2.125110934604502E-2</v>
      </c>
      <c r="K422" s="32">
        <f t="shared" ca="1" si="155"/>
        <v>2.1251434032692341E-2</v>
      </c>
      <c r="L422" s="32">
        <f t="shared" ca="1" si="155"/>
        <v>2.1296727819993724E-2</v>
      </c>
      <c r="M422" s="32">
        <f t="shared" ca="1" si="155"/>
        <v>2.2623126888744322E-2</v>
      </c>
      <c r="N422" s="32">
        <f t="shared" ca="1" si="155"/>
        <v>2.6407485049382437E-2</v>
      </c>
      <c r="O422" s="32">
        <f t="shared" ca="1" si="155"/>
        <v>2.9945649559688835E-2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6.6426888876262189E-3</v>
      </c>
      <c r="E423" s="32">
        <f t="shared" ca="1" si="156"/>
        <v>6.3530896681969701E-3</v>
      </c>
      <c r="F423" s="32">
        <f t="shared" ca="1" si="156"/>
        <v>6.0680218567894057E-3</v>
      </c>
      <c r="G423" s="32">
        <f t="shared" ca="1" si="156"/>
        <v>5.3288814977581261E-3</v>
      </c>
      <c r="H423" s="32">
        <f t="shared" ca="1" si="156"/>
        <v>4.6860581549527614E-3</v>
      </c>
      <c r="I423" s="32">
        <f t="shared" ca="1" si="156"/>
        <v>4.5498265523595972E-3</v>
      </c>
      <c r="J423" s="32">
        <f t="shared" ca="1" si="156"/>
        <v>4.5453761656818505E-3</v>
      </c>
      <c r="K423" s="32">
        <f t="shared" ca="1" si="156"/>
        <v>4.5454456125480838E-3</v>
      </c>
      <c r="L423" s="32">
        <f t="shared" ca="1" si="156"/>
        <v>4.5551334503875461E-3</v>
      </c>
      <c r="M423" s="32">
        <f t="shared" ca="1" si="156"/>
        <v>4.8388354734258676E-3</v>
      </c>
      <c r="N423" s="32">
        <f t="shared" ca="1" si="156"/>
        <v>5.6482676355623538E-3</v>
      </c>
      <c r="O423" s="32">
        <f t="shared" ca="1" si="156"/>
        <v>6.4050417113778891E-3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0.25029338058709893</v>
      </c>
      <c r="E425" s="32">
        <f t="shared" ca="1" si="158"/>
        <v>0.11809386240020397</v>
      </c>
      <c r="F425" s="32">
        <f t="shared" ca="1" si="158"/>
        <v>2.5258965013376957E-2</v>
      </c>
      <c r="G425" s="32">
        <f t="shared" ca="1" si="158"/>
        <v>0.12930323757640994</v>
      </c>
      <c r="H425" s="32">
        <f t="shared" ca="1" si="158"/>
        <v>6.100808063893523E-2</v>
      </c>
      <c r="I425" s="32">
        <f t="shared" ca="1" si="158"/>
        <v>1.3048950581105591E-2</v>
      </c>
      <c r="J425" s="32">
        <f t="shared" ca="1" si="158"/>
        <v>0.1351664243667508</v>
      </c>
      <c r="K425" s="32">
        <f t="shared" ca="1" si="158"/>
        <v>6.3774459727431593E-2</v>
      </c>
      <c r="L425" s="32">
        <f t="shared" ca="1" si="158"/>
        <v>1.3640648330589531E-2</v>
      </c>
      <c r="M425" s="32">
        <f t="shared" ca="1" si="158"/>
        <v>0.12107029080307366</v>
      </c>
      <c r="N425" s="32">
        <f t="shared" ca="1" si="158"/>
        <v>5.7123597233429267E-2</v>
      </c>
      <c r="O425" s="32">
        <f t="shared" ca="1" si="158"/>
        <v>1.2218102741594591E-2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1.4771030400000003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1.3188420000000001</v>
      </c>
      <c r="C433" s="67"/>
      <c r="D433" s="32">
        <f t="shared" ref="D433:O433" ca="1" si="164">D119</f>
        <v>1.8076049826601364E-2</v>
      </c>
      <c r="E433" s="32">
        <f t="shared" ca="1" si="164"/>
        <v>1.689073862270379E-2</v>
      </c>
      <c r="F433" s="32">
        <f t="shared" ca="1" si="164"/>
        <v>1.5462081153827852E-2</v>
      </c>
      <c r="G433" s="32">
        <f t="shared" ca="1" si="164"/>
        <v>1.3886469303268062E-2</v>
      </c>
      <c r="H433" s="32">
        <f t="shared" ca="1" si="164"/>
        <v>1.254029371463878E-2</v>
      </c>
      <c r="I433" s="32">
        <f t="shared" ca="1" si="164"/>
        <v>1.1858996857030858E-2</v>
      </c>
      <c r="J433" s="32">
        <f t="shared" ca="1" si="164"/>
        <v>1.2167543778021643E-2</v>
      </c>
      <c r="K433" s="32">
        <f t="shared" ca="1" si="164"/>
        <v>1.3324387187225051E-2</v>
      </c>
      <c r="L433" s="32">
        <f t="shared" ca="1" si="164"/>
        <v>1.4850418890514364E-2</v>
      </c>
      <c r="M433" s="32">
        <f t="shared" ca="1" si="164"/>
        <v>1.6424719299558469E-2</v>
      </c>
      <c r="N433" s="32">
        <f t="shared" ca="1" si="164"/>
        <v>1.7764006843041857E-2</v>
      </c>
      <c r="O433" s="32">
        <f t="shared" ca="1" si="164"/>
        <v>1.8420961190234567E-2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7.9600953364850041E-2</v>
      </c>
      <c r="E434" s="32">
        <f t="shared" ca="1" si="165"/>
        <v>7.4381234301814855E-2</v>
      </c>
      <c r="F434" s="32">
        <f t="shared" ca="1" si="165"/>
        <v>6.8089898659058429E-2</v>
      </c>
      <c r="G434" s="32">
        <f t="shared" ca="1" si="165"/>
        <v>6.1151424454758435E-2</v>
      </c>
      <c r="H434" s="32">
        <f t="shared" ca="1" si="165"/>
        <v>5.5223311770886366E-2</v>
      </c>
      <c r="I434" s="32">
        <f t="shared" ca="1" si="165"/>
        <v>5.2223105425456988E-2</v>
      </c>
      <c r="J434" s="32">
        <f t="shared" ca="1" si="165"/>
        <v>5.3581844160095309E-2</v>
      </c>
      <c r="K434" s="32">
        <f t="shared" ca="1" si="165"/>
        <v>5.8676200457504817E-2</v>
      </c>
      <c r="L434" s="32">
        <f t="shared" ca="1" si="165"/>
        <v>6.5396340068320138E-2</v>
      </c>
      <c r="M434" s="32">
        <f t="shared" ca="1" si="165"/>
        <v>7.2329039117321706E-2</v>
      </c>
      <c r="N434" s="32">
        <f t="shared" ca="1" si="165"/>
        <v>7.8226819125321936E-2</v>
      </c>
      <c r="O434" s="32">
        <f t="shared" ca="1" si="165"/>
        <v>8.1119829094610935E-2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1.8241885146111469E-3</v>
      </c>
      <c r="E435" s="32">
        <f t="shared" ca="1" si="166"/>
        <v>1.7045699527499238E-3</v>
      </c>
      <c r="F435" s="32">
        <f t="shared" ca="1" si="166"/>
        <v>1.5603935109367558E-3</v>
      </c>
      <c r="G435" s="32">
        <f t="shared" ca="1" si="166"/>
        <v>1.4013868104215477E-3</v>
      </c>
      <c r="H435" s="32">
        <f t="shared" ca="1" si="166"/>
        <v>1.2655342280828126E-3</v>
      </c>
      <c r="I435" s="32">
        <f t="shared" ca="1" si="166"/>
        <v>1.1967794993333893E-3</v>
      </c>
      <c r="J435" s="32">
        <f t="shared" ca="1" si="166"/>
        <v>1.2279172620021843E-3</v>
      </c>
      <c r="K435" s="32">
        <f t="shared" ca="1" si="166"/>
        <v>1.3446629271511522E-3</v>
      </c>
      <c r="L435" s="32">
        <f t="shared" ca="1" si="166"/>
        <v>1.4986661265656701E-3</v>
      </c>
      <c r="M435" s="32">
        <f t="shared" ca="1" si="166"/>
        <v>1.657540479771956E-3</v>
      </c>
      <c r="N435" s="32">
        <f t="shared" ca="1" si="166"/>
        <v>1.7926979382886278E-3</v>
      </c>
      <c r="O435" s="32">
        <f t="shared" ca="1" si="166"/>
        <v>1.8589960834181675E-3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7.0000793637974582E-2</v>
      </c>
      <c r="E437" s="32">
        <f t="shared" ca="1" si="168"/>
        <v>0.30826037565346603</v>
      </c>
      <c r="F437" s="32">
        <f t="shared" ca="1" si="168"/>
        <v>7.0643002753919305E-3</v>
      </c>
      <c r="G437" s="32">
        <f t="shared" ca="1" si="168"/>
        <v>3.4157803594820769E-2</v>
      </c>
      <c r="H437" s="32">
        <f t="shared" ca="1" si="168"/>
        <v>0.15041968555517402</v>
      </c>
      <c r="I437" s="32">
        <f t="shared" ca="1" si="168"/>
        <v>3.4471177939727382E-3</v>
      </c>
      <c r="J437" s="32">
        <f t="shared" ca="1" si="168"/>
        <v>3.7350927822277558E-2</v>
      </c>
      <c r="K437" s="32">
        <f t="shared" ca="1" si="168"/>
        <v>0.16448115004305711</v>
      </c>
      <c r="L437" s="32">
        <f t="shared" ca="1" si="168"/>
        <v>3.7693596884867259E-3</v>
      </c>
      <c r="M437" s="32">
        <f t="shared" ca="1" si="168"/>
        <v>4.0157141611593762E-2</v>
      </c>
      <c r="N437" s="32">
        <f t="shared" ca="1" si="168"/>
        <v>0.17683878874830281</v>
      </c>
      <c r="O437" s="32">
        <f t="shared" ca="1" si="168"/>
        <v>4.0525555754819401E-3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0.42202944000000003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5.0515577814224714E-2</v>
      </c>
      <c r="H439" s="32">
        <f t="shared" ca="1" si="169"/>
        <v>5.212452814224721E-2</v>
      </c>
      <c r="I439" s="32">
        <f t="shared" ca="1" si="169"/>
        <v>5.6792470451942093E-2</v>
      </c>
      <c r="J439" s="32">
        <f t="shared" ca="1" si="169"/>
        <v>5.9573372253462452E-2</v>
      </c>
      <c r="K439" s="32">
        <f t="shared" ca="1" si="169"/>
        <v>6.0655937597625734E-2</v>
      </c>
      <c r="L439" s="32">
        <f t="shared" ca="1" si="169"/>
        <v>5.3554706211600536E-2</v>
      </c>
      <c r="M439" s="32">
        <f t="shared" ca="1" si="169"/>
        <v>5.0932713084452769E-2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2.3834348641049673E-2</v>
      </c>
      <c r="H440" s="32">
        <f t="shared" ca="1" si="170"/>
        <v>2.4593486410496721E-2</v>
      </c>
      <c r="I440" s="32">
        <f t="shared" ca="1" si="170"/>
        <v>2.6795923149015934E-2</v>
      </c>
      <c r="J440" s="32">
        <f t="shared" ca="1" si="170"/>
        <v>2.8108013120899722E-2</v>
      </c>
      <c r="K440" s="32">
        <f t="shared" ca="1" si="170"/>
        <v>2.8618791002811624E-2</v>
      </c>
      <c r="L440" s="32">
        <f t="shared" ca="1" si="170"/>
        <v>2.5268275538894099E-2</v>
      </c>
      <c r="M440" s="32">
        <f t="shared" ca="1" si="170"/>
        <v>2.4031162136832242E-2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5.0979023482245131E-3</v>
      </c>
      <c r="H441" s="32">
        <f t="shared" ca="1" si="171"/>
        <v>5.2602734822451312E-3</v>
      </c>
      <c r="I441" s="32">
        <f t="shared" ca="1" si="171"/>
        <v>5.7313502290950741E-3</v>
      </c>
      <c r="J441" s="32">
        <f t="shared" ca="1" si="171"/>
        <v>6.0119916953035512E-3</v>
      </c>
      <c r="K441" s="32">
        <f t="shared" ca="1" si="171"/>
        <v>6.1212414089347076E-3</v>
      </c>
      <c r="L441" s="32">
        <f t="shared" ca="1" si="171"/>
        <v>5.4046033791523484E-3</v>
      </c>
      <c r="M441" s="32">
        <f t="shared" ca="1" si="171"/>
        <v>5.1399985681557844E-3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0.1278085087342497</v>
      </c>
      <c r="H443" s="32">
        <f t="shared" ca="1" si="173"/>
        <v>6.0302835051546391E-2</v>
      </c>
      <c r="I443" s="32">
        <f t="shared" ca="1" si="173"/>
        <v>1.2898106386025201E-2</v>
      </c>
      <c r="J443" s="32">
        <f t="shared" ca="1" si="173"/>
        <v>0.17702178030303028</v>
      </c>
      <c r="K443" s="32">
        <f t="shared" ca="1" si="173"/>
        <v>8.3522727272727276E-2</v>
      </c>
      <c r="L443" s="32">
        <f t="shared" ca="1" si="173"/>
        <v>1.7864583333333333E-2</v>
      </c>
      <c r="M443" s="32">
        <f t="shared" ca="1" si="173"/>
        <v>0.12965582207383108</v>
      </c>
      <c r="N443" s="32">
        <f t="shared" ca="1" si="173"/>
        <v>6.1174437675726341E-2</v>
      </c>
      <c r="O443" s="32">
        <f t="shared" ca="1" si="173"/>
        <v>1.3084532502863688E-2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0.84405888000000018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0.58782672000000002</v>
      </c>
      <c r="C452" s="67"/>
      <c r="D452" s="32">
        <f t="shared" ref="D452:O452" ca="1" si="179">D195</f>
        <v>0.15836048475315601</v>
      </c>
      <c r="E452" s="32">
        <f t="shared" ca="1" si="179"/>
        <v>0.13649637052438501</v>
      </c>
      <c r="F452" s="32">
        <f t="shared" ca="1" si="179"/>
        <v>0.11497436779300865</v>
      </c>
      <c r="G452" s="32">
        <f t="shared" ca="1" si="179"/>
        <v>5.9170870557054063E-2</v>
      </c>
      <c r="H452" s="32">
        <f t="shared" ca="1" si="179"/>
        <v>1.0639099567765913E-2</v>
      </c>
      <c r="I452" s="32">
        <f t="shared" ca="1" si="179"/>
        <v>3.539084455807142E-4</v>
      </c>
      <c r="J452" s="32">
        <f t="shared" ca="1" si="179"/>
        <v>1.7913884282480593E-5</v>
      </c>
      <c r="K452" s="32">
        <f t="shared" ca="1" si="179"/>
        <v>2.3156972365157837E-5</v>
      </c>
      <c r="L452" s="32">
        <f t="shared" ca="1" si="179"/>
        <v>7.5456775989863375E-4</v>
      </c>
      <c r="M452" s="32">
        <f t="shared" ca="1" si="179"/>
        <v>2.2173456425648969E-2</v>
      </c>
      <c r="N452" s="32">
        <f t="shared" ca="1" si="179"/>
        <v>8.3283832649286724E-2</v>
      </c>
      <c r="O452" s="32">
        <f t="shared" ca="1" si="179"/>
        <v>0.14041863733423449</v>
      </c>
    </row>
    <row r="453" spans="1:15" outlineLevel="1" x14ac:dyDescent="0.4">
      <c r="A453" s="35"/>
      <c r="B453" s="64"/>
      <c r="C453" s="66"/>
      <c r="D453" s="32">
        <f t="shared" ref="D453:O453" ca="1" si="180">D196</f>
        <v>4.3585454519217241E-2</v>
      </c>
      <c r="E453" s="32">
        <f t="shared" ca="1" si="180"/>
        <v>3.7567808401206874E-2</v>
      </c>
      <c r="F453" s="32">
        <f t="shared" ca="1" si="180"/>
        <v>3.1644321410919808E-2</v>
      </c>
      <c r="G453" s="32">
        <f t="shared" ca="1" si="180"/>
        <v>1.6285560703776344E-2</v>
      </c>
      <c r="H453" s="32">
        <f t="shared" ca="1" si="180"/>
        <v>2.9281925415869481E-3</v>
      </c>
      <c r="I453" s="32">
        <f t="shared" ca="1" si="180"/>
        <v>9.7405994196526815E-5</v>
      </c>
      <c r="J453" s="32">
        <f t="shared" ca="1" si="180"/>
        <v>4.9304268667377768E-6</v>
      </c>
      <c r="K453" s="32">
        <f t="shared" ca="1" si="180"/>
        <v>6.3734786326122469E-6</v>
      </c>
      <c r="L453" s="32">
        <f t="shared" ca="1" si="180"/>
        <v>2.0767919997210097E-4</v>
      </c>
      <c r="M453" s="32">
        <f t="shared" ca="1" si="180"/>
        <v>6.1027861721969622E-3</v>
      </c>
      <c r="N453" s="32">
        <f t="shared" ca="1" si="180"/>
        <v>2.2922155775033037E-2</v>
      </c>
      <c r="O453" s="32">
        <f t="shared" ca="1" si="180"/>
        <v>3.8647331376394797E-2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1.5981333323712994E-2</v>
      </c>
      <c r="E454" s="32">
        <f t="shared" ca="1" si="181"/>
        <v>1.3774863080442524E-2</v>
      </c>
      <c r="F454" s="32">
        <f t="shared" ca="1" si="181"/>
        <v>1.1602917850670601E-2</v>
      </c>
      <c r="G454" s="32">
        <f t="shared" ca="1" si="181"/>
        <v>5.9713722580513277E-3</v>
      </c>
      <c r="H454" s="32">
        <f t="shared" ca="1" si="181"/>
        <v>1.0736705985818812E-3</v>
      </c>
      <c r="I454" s="32">
        <f t="shared" ca="1" si="181"/>
        <v>3.5715531205393183E-5</v>
      </c>
      <c r="J454" s="32">
        <f t="shared" ca="1" si="181"/>
        <v>1.8078231844705187E-6</v>
      </c>
      <c r="K454" s="32">
        <f t="shared" ca="1" si="181"/>
        <v>2.3369421652911578E-6</v>
      </c>
      <c r="L454" s="32">
        <f t="shared" ca="1" si="181"/>
        <v>7.6149039989770385E-5</v>
      </c>
      <c r="M454" s="32">
        <f t="shared" ca="1" si="181"/>
        <v>2.2376882631388872E-3</v>
      </c>
      <c r="N454" s="32">
        <f t="shared" ca="1" si="181"/>
        <v>8.40479045084545E-3</v>
      </c>
      <c r="O454" s="32">
        <f t="shared" ca="1" si="181"/>
        <v>1.4170688171344765E-2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0.53440459283292319</v>
      </c>
      <c r="E456" s="32">
        <f t="shared" ca="1" si="183"/>
        <v>0.14708383288979535</v>
      </c>
      <c r="F456" s="32">
        <f t="shared" ca="1" si="183"/>
        <v>5.3930738726258309E-2</v>
      </c>
      <c r="G456" s="32">
        <f t="shared" ca="1" si="183"/>
        <v>0.1272971540213243</v>
      </c>
      <c r="H456" s="32">
        <f t="shared" ca="1" si="183"/>
        <v>3.5035913950823193E-2</v>
      </c>
      <c r="I456" s="32">
        <f t="shared" ca="1" si="183"/>
        <v>1.2846501781968509E-2</v>
      </c>
      <c r="J456" s="32">
        <f t="shared" ca="1" si="183"/>
        <v>3.9497930222835264E-4</v>
      </c>
      <c r="K456" s="32">
        <f t="shared" ca="1" si="183"/>
        <v>1.0870989969587685E-4</v>
      </c>
      <c r="L456" s="32">
        <f t="shared" ca="1" si="183"/>
        <v>3.9860296555154858E-5</v>
      </c>
      <c r="M456" s="32">
        <f t="shared" ca="1" si="183"/>
        <v>6.4569940510190965E-2</v>
      </c>
      <c r="N456" s="32">
        <f t="shared" ca="1" si="183"/>
        <v>1.7771543259685583E-2</v>
      </c>
      <c r="O456" s="32">
        <f t="shared" ca="1" si="183"/>
        <v>6.5162325285513826E-3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0.97971120000000012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4.5759137769447056E-3</v>
      </c>
      <c r="H458" s="32">
        <f t="shared" ca="1" si="184"/>
        <v>4.5759137769447053E-2</v>
      </c>
      <c r="I458" s="32">
        <f t="shared" ca="1" si="184"/>
        <v>0.16524133083411432</v>
      </c>
      <c r="J458" s="32">
        <f t="shared" ca="1" si="184"/>
        <v>0.23642221180880979</v>
      </c>
      <c r="K458" s="32">
        <f t="shared" ca="1" si="184"/>
        <v>0.26413191190253049</v>
      </c>
      <c r="L458" s="32">
        <f t="shared" ca="1" si="184"/>
        <v>8.2366447985004684E-2</v>
      </c>
      <c r="M458" s="32">
        <f t="shared" ca="1" si="184"/>
        <v>1.5253045923149014E-2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5.6232427366447975E-4</v>
      </c>
      <c r="H459" s="32">
        <f t="shared" ca="1" si="185"/>
        <v>5.6232427366447969E-3</v>
      </c>
      <c r="I459" s="32">
        <f t="shared" ca="1" si="185"/>
        <v>2.0306154326772879E-2</v>
      </c>
      <c r="J459" s="32">
        <f t="shared" ca="1" si="185"/>
        <v>2.9053420805998119E-2</v>
      </c>
      <c r="K459" s="32">
        <f t="shared" ca="1" si="185"/>
        <v>3.2458606685410799E-2</v>
      </c>
      <c r="L459" s="32">
        <f t="shared" ca="1" si="185"/>
        <v>1.0121836925960635E-2</v>
      </c>
      <c r="M459" s="32">
        <f t="shared" ca="1" si="185"/>
        <v>1.8744142455482656E-3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4.8500468603561393E-4</v>
      </c>
      <c r="H460" s="32">
        <f t="shared" ca="1" si="186"/>
        <v>4.850046860356139E-3</v>
      </c>
      <c r="I460" s="32">
        <f t="shared" ca="1" si="186"/>
        <v>1.7514058106841607E-2</v>
      </c>
      <c r="J460" s="32">
        <f t="shared" ca="1" si="186"/>
        <v>2.5058575445173384E-2</v>
      </c>
      <c r="K460" s="32">
        <f t="shared" ca="1" si="186"/>
        <v>2.799554826616682E-2</v>
      </c>
      <c r="L460" s="32">
        <f t="shared" ca="1" si="186"/>
        <v>8.7300843486410491E-3</v>
      </c>
      <c r="M460" s="32">
        <f t="shared" ca="1" si="186"/>
        <v>1.6166822867853792E-3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5.0335051546391757E-2</v>
      </c>
      <c r="H462" s="32">
        <f t="shared" ca="1" si="188"/>
        <v>6.1855670103092763E-3</v>
      </c>
      <c r="I462" s="32">
        <f t="shared" ca="1" si="188"/>
        <v>5.3350515463917525E-3</v>
      </c>
      <c r="J462" s="32">
        <f t="shared" ca="1" si="188"/>
        <v>0.66579545454545463</v>
      </c>
      <c r="K462" s="32">
        <f t="shared" ca="1" si="188"/>
        <v>8.181818181818179E-2</v>
      </c>
      <c r="L462" s="32">
        <f t="shared" ca="1" si="188"/>
        <v>7.0568181818181808E-2</v>
      </c>
      <c r="M462" s="32">
        <f t="shared" ca="1" si="188"/>
        <v>9.7619493908153693E-2</v>
      </c>
      <c r="N462" s="32">
        <f t="shared" ca="1" si="188"/>
        <v>1.19962511715089E-2</v>
      </c>
      <c r="O462" s="32">
        <f t="shared" ca="1" si="188"/>
        <v>1.0346766635426429E-2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0.29391336000000001</v>
      </c>
      <c r="C464" s="67"/>
      <c r="D464" s="32">
        <f t="shared" ref="D464:O464" ca="1" si="189">D246</f>
        <v>6.5940045445608372E-2</v>
      </c>
      <c r="E464" s="32">
        <f t="shared" ca="1" si="189"/>
        <v>6.3890284736661085E-2</v>
      </c>
      <c r="F464" s="32">
        <f t="shared" ca="1" si="189"/>
        <v>6.1872596980594552E-2</v>
      </c>
      <c r="G464" s="32">
        <f t="shared" ca="1" si="189"/>
        <v>5.6641019114723822E-2</v>
      </c>
      <c r="H464" s="32">
        <f t="shared" ca="1" si="189"/>
        <v>5.2091165584478044E-2</v>
      </c>
      <c r="I464" s="32">
        <f t="shared" ca="1" si="189"/>
        <v>5.1126928916773187E-2</v>
      </c>
      <c r="J464" s="32">
        <f t="shared" ca="1" si="189"/>
        <v>5.1095429426651483E-2</v>
      </c>
      <c r="K464" s="32">
        <f t="shared" ca="1" si="189"/>
        <v>5.1095920966159232E-2</v>
      </c>
      <c r="L464" s="32">
        <f t="shared" ca="1" si="189"/>
        <v>5.1164490727490491E-2</v>
      </c>
      <c r="M464" s="32">
        <f t="shared" ca="1" si="189"/>
        <v>5.3172511539904592E-2</v>
      </c>
      <c r="N464" s="32">
        <f t="shared" ca="1" si="189"/>
        <v>5.8901609310870628E-2</v>
      </c>
      <c r="O464" s="32">
        <f t="shared" ca="1" si="189"/>
        <v>6.4257997250084478E-2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2.4198181814902155E-2</v>
      </c>
      <c r="E465" s="32">
        <f t="shared" ca="1" si="190"/>
        <v>2.3445976050150859E-2</v>
      </c>
      <c r="F465" s="32">
        <f t="shared" ca="1" si="190"/>
        <v>2.2705540176364974E-2</v>
      </c>
      <c r="G465" s="32">
        <f t="shared" ca="1" si="190"/>
        <v>2.0785695087972043E-2</v>
      </c>
      <c r="H465" s="32">
        <f t="shared" ca="1" si="190"/>
        <v>1.9116024067698367E-2</v>
      </c>
      <c r="I465" s="32">
        <f t="shared" ca="1" si="190"/>
        <v>1.8762175749274565E-2</v>
      </c>
      <c r="J465" s="32">
        <f t="shared" ca="1" si="190"/>
        <v>1.8750616303358343E-2</v>
      </c>
      <c r="K465" s="32">
        <f t="shared" ca="1" si="190"/>
        <v>1.8750796684829076E-2</v>
      </c>
      <c r="L465" s="32">
        <f t="shared" ca="1" si="190"/>
        <v>1.8775959899996513E-2</v>
      </c>
      <c r="M465" s="32">
        <f t="shared" ca="1" si="190"/>
        <v>1.9512848271524622E-2</v>
      </c>
      <c r="N465" s="32">
        <f t="shared" ca="1" si="190"/>
        <v>2.1615269471879129E-2</v>
      </c>
      <c r="O465" s="32">
        <f t="shared" ca="1" si="190"/>
        <v>2.3580916422049351E-2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6.6544999990980937E-3</v>
      </c>
      <c r="E466" s="32">
        <f t="shared" ca="1" si="191"/>
        <v>6.4476434137914866E-3</v>
      </c>
      <c r="F466" s="32">
        <f t="shared" ca="1" si="191"/>
        <v>6.2440235485003688E-3</v>
      </c>
      <c r="G466" s="32">
        <f t="shared" ca="1" si="191"/>
        <v>5.7160661491923118E-3</v>
      </c>
      <c r="H466" s="32">
        <f t="shared" ca="1" si="191"/>
        <v>5.2569066186170512E-3</v>
      </c>
      <c r="I466" s="32">
        <f t="shared" ca="1" si="191"/>
        <v>5.1595983310505061E-3</v>
      </c>
      <c r="J466" s="32">
        <f t="shared" ca="1" si="191"/>
        <v>5.1564194834235449E-3</v>
      </c>
      <c r="K466" s="32">
        <f t="shared" ca="1" si="191"/>
        <v>5.1564690883279963E-3</v>
      </c>
      <c r="L466" s="32">
        <f t="shared" ca="1" si="191"/>
        <v>5.1633889724990419E-3</v>
      </c>
      <c r="M466" s="32">
        <f t="shared" ca="1" si="191"/>
        <v>5.3660332746692709E-3</v>
      </c>
      <c r="N466" s="32">
        <f t="shared" ca="1" si="191"/>
        <v>5.9441991047667611E-3</v>
      </c>
      <c r="O466" s="32">
        <f t="shared" ca="1" si="191"/>
        <v>6.4847520160635722E-3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0.25447543057808653</v>
      </c>
      <c r="E468" s="32">
        <f t="shared" ca="1" si="193"/>
        <v>9.3385479111224426E-2</v>
      </c>
      <c r="F468" s="32">
        <f t="shared" ca="1" si="193"/>
        <v>2.5681006755586721E-2</v>
      </c>
      <c r="G468" s="32">
        <f t="shared" ca="1" si="193"/>
        <v>0.13966848318949915</v>
      </c>
      <c r="H468" s="32">
        <f t="shared" ca="1" si="193"/>
        <v>5.1254489243852897E-2</v>
      </c>
      <c r="I468" s="32">
        <f t="shared" ca="1" si="193"/>
        <v>1.4094984542059548E-2</v>
      </c>
      <c r="J468" s="32">
        <f t="shared" ca="1" si="193"/>
        <v>0.15331827930958389</v>
      </c>
      <c r="K468" s="32">
        <f t="shared" ca="1" si="193"/>
        <v>5.6263588737461984E-2</v>
      </c>
      <c r="L468" s="32">
        <f t="shared" ca="1" si="193"/>
        <v>1.5472486902802047E-2</v>
      </c>
      <c r="M468" s="32">
        <f t="shared" ca="1" si="193"/>
        <v>0.1337878069228304</v>
      </c>
      <c r="N468" s="32">
        <f t="shared" ca="1" si="193"/>
        <v>4.9096442907460701E-2</v>
      </c>
      <c r="O468" s="32">
        <f t="shared" ca="1" si="193"/>
        <v>1.3501521799551695E-2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0.34289892000000005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1.3715956800000002</v>
      </c>
      <c r="C476" s="67"/>
      <c r="D476" s="32">
        <f t="shared" ref="D476:O476" ca="1" si="199">D296</f>
        <v>4.4982830417115774E-2</v>
      </c>
      <c r="E476" s="32">
        <f t="shared" ca="1" si="199"/>
        <v>4.2033145425765167E-2</v>
      </c>
      <c r="F476" s="32">
        <f t="shared" ca="1" si="199"/>
        <v>3.8477885440144993E-2</v>
      </c>
      <c r="G476" s="32">
        <f t="shared" ca="1" si="199"/>
        <v>3.4556924756985886E-2</v>
      </c>
      <c r="H476" s="32">
        <f t="shared" ca="1" si="199"/>
        <v>3.1206923578860263E-2</v>
      </c>
      <c r="I476" s="32">
        <f t="shared" ca="1" si="199"/>
        <v>2.9511494472198349E-2</v>
      </c>
      <c r="J476" s="32">
        <f t="shared" ca="1" si="199"/>
        <v>3.0279323392553858E-2</v>
      </c>
      <c r="K476" s="32">
        <f t="shared" ca="1" si="199"/>
        <v>3.3158165362704543E-2</v>
      </c>
      <c r="L476" s="32">
        <f t="shared" ca="1" si="199"/>
        <v>3.6955744257357995E-2</v>
      </c>
      <c r="M476" s="32">
        <f t="shared" ca="1" si="199"/>
        <v>4.0873441376194815E-2</v>
      </c>
      <c r="N476" s="32">
        <f t="shared" ca="1" si="199"/>
        <v>4.4206301432799112E-2</v>
      </c>
      <c r="O476" s="32">
        <f t="shared" ca="1" si="199"/>
        <v>4.5841153420652529E-2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4.9750595853031272E-2</v>
      </c>
      <c r="E477" s="32">
        <f t="shared" ca="1" si="200"/>
        <v>4.6488271438634286E-2</v>
      </c>
      <c r="F477" s="32">
        <f t="shared" ca="1" si="200"/>
        <v>4.2556186661911515E-2</v>
      </c>
      <c r="G477" s="32">
        <f t="shared" ca="1" si="200"/>
        <v>3.8219640284224018E-2</v>
      </c>
      <c r="H477" s="32">
        <f t="shared" ca="1" si="200"/>
        <v>3.4514569856803977E-2</v>
      </c>
      <c r="I477" s="32">
        <f t="shared" ca="1" si="200"/>
        <v>3.2639440890910615E-2</v>
      </c>
      <c r="J477" s="32">
        <f t="shared" ca="1" si="200"/>
        <v>3.3488652600059565E-2</v>
      </c>
      <c r="K477" s="32">
        <f t="shared" ca="1" si="200"/>
        <v>3.6672625285940508E-2</v>
      </c>
      <c r="L477" s="32">
        <f t="shared" ca="1" si="200"/>
        <v>4.0872712542700085E-2</v>
      </c>
      <c r="M477" s="32">
        <f t="shared" ca="1" si="200"/>
        <v>4.5205649448326064E-2</v>
      </c>
      <c r="N477" s="32">
        <f t="shared" ca="1" si="200"/>
        <v>4.8891761953326209E-2</v>
      </c>
      <c r="O477" s="32">
        <f t="shared" ca="1" si="200"/>
        <v>5.0699893184131831E-2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4.7677654359154966E-3</v>
      </c>
      <c r="E478" s="32">
        <f t="shared" ca="1" si="201"/>
        <v>4.4551260128691192E-3</v>
      </c>
      <c r="F478" s="32">
        <f t="shared" ca="1" si="201"/>
        <v>4.0783012217665195E-3</v>
      </c>
      <c r="G478" s="32">
        <f t="shared" ca="1" si="201"/>
        <v>3.6627155272381351E-3</v>
      </c>
      <c r="H478" s="32">
        <f t="shared" ca="1" si="201"/>
        <v>3.3076462779437145E-3</v>
      </c>
      <c r="I478" s="32">
        <f t="shared" ca="1" si="201"/>
        <v>3.1279464187122671E-3</v>
      </c>
      <c r="J478" s="32">
        <f t="shared" ca="1" si="201"/>
        <v>3.2093292075057078E-3</v>
      </c>
      <c r="K478" s="32">
        <f t="shared" ca="1" si="201"/>
        <v>3.5144599232359648E-3</v>
      </c>
      <c r="L478" s="32">
        <f t="shared" ca="1" si="201"/>
        <v>3.9169682853420909E-3</v>
      </c>
      <c r="M478" s="32">
        <f t="shared" ca="1" si="201"/>
        <v>4.3322080721312477E-3</v>
      </c>
      <c r="N478" s="32">
        <f t="shared" ca="1" si="201"/>
        <v>4.6854605205270952E-3</v>
      </c>
      <c r="O478" s="32">
        <f t="shared" ca="1" si="201"/>
        <v>4.8587397634793006E-3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0.17419922270000554</v>
      </c>
      <c r="E480" s="32">
        <f t="shared" ca="1" si="203"/>
        <v>0.19266273478341625</v>
      </c>
      <c r="F480" s="32">
        <f t="shared" ca="1" si="203"/>
        <v>1.8463512083410724E-2</v>
      </c>
      <c r="G480" s="32">
        <f t="shared" ca="1" si="203"/>
        <v>8.5002791055918653E-2</v>
      </c>
      <c r="H480" s="32">
        <f t="shared" ca="1" si="203"/>
        <v>9.4012303471983749E-2</v>
      </c>
      <c r="I480" s="32">
        <f t="shared" ca="1" si="203"/>
        <v>9.0095124160651085E-3</v>
      </c>
      <c r="J480" s="32">
        <f t="shared" ca="1" si="203"/>
        <v>9.2948983227456761E-2</v>
      </c>
      <c r="K480" s="32">
        <f t="shared" ca="1" si="203"/>
        <v>0.10280071877691069</v>
      </c>
      <c r="L480" s="32">
        <f t="shared" ca="1" si="203"/>
        <v>9.8517355494539393E-3</v>
      </c>
      <c r="M480" s="32">
        <f t="shared" ca="1" si="203"/>
        <v>9.9932336349952369E-2</v>
      </c>
      <c r="N480" s="32">
        <f t="shared" ca="1" si="203"/>
        <v>0.11052424296768924</v>
      </c>
      <c r="O480" s="32">
        <f t="shared" ca="1" si="203"/>
        <v>1.0591906617736888E-2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0.48985560000000006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4.1181466729147138E-2</v>
      </c>
      <c r="H482" s="32">
        <f t="shared" ca="1" si="204"/>
        <v>4.3939667291471411E-2</v>
      </c>
      <c r="I482" s="32">
        <f t="shared" ca="1" si="204"/>
        <v>5.1941854108091212E-2</v>
      </c>
      <c r="J482" s="32">
        <f t="shared" ca="1" si="204"/>
        <v>5.6709114339268972E-2</v>
      </c>
      <c r="K482" s="32">
        <f t="shared" ca="1" si="204"/>
        <v>5.8564940643548884E-2</v>
      </c>
      <c r="L482" s="32">
        <f t="shared" ca="1" si="204"/>
        <v>4.6391401124648547E-2</v>
      </c>
      <c r="M482" s="32">
        <f t="shared" ca="1" si="204"/>
        <v>4.1896555763823805E-2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3.0224929709465793E-2</v>
      </c>
      <c r="H483" s="32">
        <f t="shared" ca="1" si="205"/>
        <v>3.2249297094657924E-2</v>
      </c>
      <c r="I483" s="32">
        <f t="shared" ca="1" si="205"/>
        <v>3.8122461730709156E-2</v>
      </c>
      <c r="J483" s="32">
        <f t="shared" ca="1" si="205"/>
        <v>4.1621368322399252E-2</v>
      </c>
      <c r="K483" s="32">
        <f t="shared" ca="1" si="205"/>
        <v>4.2983442674164318E-2</v>
      </c>
      <c r="L483" s="32">
        <f t="shared" ca="1" si="205"/>
        <v>3.4048734770384254E-2</v>
      </c>
      <c r="M483" s="32">
        <f t="shared" ca="1" si="205"/>
        <v>3.0749765698219307E-2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4.1559278350515464E-3</v>
      </c>
      <c r="H484" s="32">
        <f t="shared" ca="1" si="206"/>
        <v>4.4342783505154637E-3</v>
      </c>
      <c r="I484" s="32">
        <f t="shared" ca="1" si="206"/>
        <v>5.2418384879725083E-3</v>
      </c>
      <c r="J484" s="32">
        <f t="shared" ca="1" si="206"/>
        <v>5.7229381443298965E-3</v>
      </c>
      <c r="K484" s="32">
        <f t="shared" ca="1" si="206"/>
        <v>5.9102233676975946E-3</v>
      </c>
      <c r="L484" s="32">
        <f t="shared" ca="1" si="206"/>
        <v>4.6817010309278349E-3</v>
      </c>
      <c r="M484" s="32">
        <f t="shared" ca="1" si="206"/>
        <v>4.228092783505155E-3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0.10555863402061855</v>
      </c>
      <c r="H486" s="32">
        <f t="shared" ca="1" si="208"/>
        <v>7.7474226804123719E-2</v>
      </c>
      <c r="I486" s="32">
        <f t="shared" ca="1" si="208"/>
        <v>1.0652706185567011E-2</v>
      </c>
      <c r="J486" s="32">
        <f t="shared" ca="1" si="208"/>
        <v>0.16721590909090908</v>
      </c>
      <c r="K486" s="32">
        <f t="shared" ca="1" si="208"/>
        <v>0.12272727272727273</v>
      </c>
      <c r="L486" s="32">
        <f t="shared" ca="1" si="208"/>
        <v>1.6874999999999998E-2</v>
      </c>
      <c r="M486" s="32">
        <f t="shared" ca="1" si="208"/>
        <v>0.10872545688847235</v>
      </c>
      <c r="N486" s="32">
        <f t="shared" ca="1" si="208"/>
        <v>7.9798500468603553E-2</v>
      </c>
      <c r="O486" s="32">
        <f t="shared" ca="1" si="208"/>
        <v>1.0972293814432989E-2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0.73478340000000031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4.563612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3.0982320000000003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9.7971120000000009E-2</v>
      </c>
      <c r="D500" s="32">
        <f t="shared" ref="D500:O500" ca="1" si="219">D397</f>
        <v>9.1209425730557347E-3</v>
      </c>
      <c r="E500" s="32">
        <f t="shared" ca="1" si="219"/>
        <v>8.5228497637496181E-3</v>
      </c>
      <c r="F500" s="32">
        <f t="shared" ca="1" si="219"/>
        <v>7.801967554683778E-3</v>
      </c>
      <c r="G500" s="32">
        <f t="shared" ca="1" si="219"/>
        <v>7.0069340521077376E-3</v>
      </c>
      <c r="H500" s="32">
        <f t="shared" ca="1" si="219"/>
        <v>6.3276711404140623E-3</v>
      </c>
      <c r="I500" s="32">
        <f t="shared" ca="1" si="219"/>
        <v>5.9838974966669465E-3</v>
      </c>
      <c r="J500" s="32">
        <f t="shared" ca="1" si="219"/>
        <v>6.1395863100109204E-3</v>
      </c>
      <c r="K500" s="32">
        <f t="shared" ca="1" si="219"/>
        <v>6.7233146357557599E-3</v>
      </c>
      <c r="L500" s="32">
        <f t="shared" ca="1" si="219"/>
        <v>7.4933306328283491E-3</v>
      </c>
      <c r="M500" s="32">
        <f t="shared" ca="1" si="219"/>
        <v>8.2877023988597795E-3</v>
      </c>
      <c r="N500" s="32">
        <f t="shared" ca="1" si="219"/>
        <v>8.9634896914431387E-3</v>
      </c>
      <c r="O500" s="32">
        <f t="shared" ca="1" si="219"/>
        <v>9.2949804170908354E-3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8.9551072535456286E-2</v>
      </c>
      <c r="E501" s="32">
        <f t="shared" ca="1" si="220"/>
        <v>8.3678888589541714E-2</v>
      </c>
      <c r="F501" s="32">
        <f t="shared" ca="1" si="220"/>
        <v>7.6601135991440722E-2</v>
      </c>
      <c r="G501" s="32">
        <f t="shared" ca="1" si="220"/>
        <v>6.8795352511603236E-2</v>
      </c>
      <c r="H501" s="32">
        <f t="shared" ca="1" si="220"/>
        <v>6.212622574224716E-2</v>
      </c>
      <c r="I501" s="32">
        <f t="shared" ca="1" si="220"/>
        <v>5.8750993603639105E-2</v>
      </c>
      <c r="J501" s="32">
        <f t="shared" ca="1" si="220"/>
        <v>6.0279574680107216E-2</v>
      </c>
      <c r="K501" s="32">
        <f t="shared" ca="1" si="220"/>
        <v>6.6010725514692919E-2</v>
      </c>
      <c r="L501" s="32">
        <f t="shared" ca="1" si="220"/>
        <v>7.3570882576860161E-2</v>
      </c>
      <c r="M501" s="32">
        <f t="shared" ca="1" si="220"/>
        <v>8.1370169006986917E-2</v>
      </c>
      <c r="N501" s="32">
        <f t="shared" ca="1" si="220"/>
        <v>8.8005171515987177E-2</v>
      </c>
      <c r="O501" s="32">
        <f t="shared" ca="1" si="220"/>
        <v>9.1259807731437298E-2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8.2917659755052126E-4</v>
      </c>
      <c r="E502" s="32">
        <f t="shared" ca="1" si="221"/>
        <v>7.7480452397723804E-4</v>
      </c>
      <c r="F502" s="32">
        <f t="shared" ca="1" si="221"/>
        <v>7.0926977769852526E-4</v>
      </c>
      <c r="G502" s="32">
        <f t="shared" ca="1" si="221"/>
        <v>6.3699400473706707E-4</v>
      </c>
      <c r="H502" s="32">
        <f t="shared" ca="1" si="221"/>
        <v>5.7524283094673298E-4</v>
      </c>
      <c r="I502" s="32">
        <f t="shared" ca="1" si="221"/>
        <v>5.4399068151517692E-4</v>
      </c>
      <c r="J502" s="32">
        <f t="shared" ca="1" si="221"/>
        <v>5.5814421000099283E-4</v>
      </c>
      <c r="K502" s="32">
        <f t="shared" ca="1" si="221"/>
        <v>6.1121042143234188E-4</v>
      </c>
      <c r="L502" s="32">
        <f t="shared" ca="1" si="221"/>
        <v>6.8121187571166815E-4</v>
      </c>
      <c r="M502" s="32">
        <f t="shared" ca="1" si="221"/>
        <v>7.5342749080543447E-4</v>
      </c>
      <c r="N502" s="32">
        <f t="shared" ca="1" si="221"/>
        <v>8.1486269922210347E-4</v>
      </c>
      <c r="O502" s="32">
        <f t="shared" ca="1" si="221"/>
        <v>8.4499821973553057E-4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3.5321501376959642E-2</v>
      </c>
      <c r="E504" s="32">
        <f t="shared" ca="1" si="223"/>
        <v>0.34679292261014921</v>
      </c>
      <c r="F504" s="32">
        <f t="shared" ca="1" si="223"/>
        <v>3.2110455797236042E-3</v>
      </c>
      <c r="G504" s="32">
        <f t="shared" ca="1" si="223"/>
        <v>1.7235588969863689E-2</v>
      </c>
      <c r="H504" s="32">
        <f t="shared" ca="1" si="223"/>
        <v>0.16922214624957077</v>
      </c>
      <c r="I504" s="32">
        <f t="shared" ca="1" si="223"/>
        <v>1.5668717245330627E-3</v>
      </c>
      <c r="J504" s="32">
        <f t="shared" ca="1" si="223"/>
        <v>1.8846798442433629E-2</v>
      </c>
      <c r="K504" s="32">
        <f t="shared" ca="1" si="223"/>
        <v>0.18504129379843925</v>
      </c>
      <c r="L504" s="32">
        <f t="shared" ca="1" si="223"/>
        <v>1.7133453129485115E-3</v>
      </c>
      <c r="M504" s="32">
        <f t="shared" ca="1" si="223"/>
        <v>2.0262777877409696E-2</v>
      </c>
      <c r="N504" s="32">
        <f t="shared" ca="1" si="223"/>
        <v>0.19894363734184067</v>
      </c>
      <c r="O504" s="32">
        <f t="shared" ca="1" si="223"/>
        <v>1.8420707161281543E-3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0.96570489978648655</v>
      </c>
      <c r="E507" s="171">
        <f t="shared" ca="1" si="225"/>
        <v>0.93527908560588158</v>
      </c>
      <c r="F507" s="171">
        <f t="shared" ca="1" si="225"/>
        <v>0.90407709811462666</v>
      </c>
      <c r="G507" s="171">
        <f t="shared" ca="1" si="225"/>
        <v>0.83927439336561671</v>
      </c>
      <c r="H507" s="171">
        <f t="shared" ca="1" si="225"/>
        <v>0.83117252384301898</v>
      </c>
      <c r="I507" s="171">
        <f t="shared" ca="1" si="225"/>
        <v>0.97087709317498616</v>
      </c>
      <c r="J507" s="171">
        <f t="shared" ca="1" si="225"/>
        <v>1.0640793393643433</v>
      </c>
      <c r="K507" s="171">
        <f t="shared" ca="1" si="225"/>
        <v>1.1054728557766702</v>
      </c>
      <c r="L507" s="171">
        <f t="shared" ca="1" si="225"/>
        <v>0.87839506657162458</v>
      </c>
      <c r="M507" s="171">
        <f t="shared" ca="1" si="225"/>
        <v>0.8233325804995153</v>
      </c>
      <c r="N507" s="171">
        <f t="shared" ca="1" si="225"/>
        <v>0.879198519320739</v>
      </c>
      <c r="O507" s="171">
        <f t="shared" ca="1" si="225"/>
        <v>0.94703734735149114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0.52181673717546906</v>
      </c>
      <c r="E508" s="171">
        <f t="shared" ca="1" si="226"/>
        <v>0.50079123140723025</v>
      </c>
      <c r="F508" s="171">
        <f t="shared" ca="1" si="226"/>
        <v>0.47745793957475646</v>
      </c>
      <c r="G508" s="171">
        <f t="shared" ca="1" si="226"/>
        <v>0.43923503687183119</v>
      </c>
      <c r="H508" s="171">
        <f t="shared" ca="1" si="226"/>
        <v>0.41310604552050578</v>
      </c>
      <c r="I508" s="171">
        <f t="shared" ca="1" si="226"/>
        <v>0.42403421931434176</v>
      </c>
      <c r="J508" s="171">
        <f t="shared" ca="1" si="226"/>
        <v>0.44014574529292683</v>
      </c>
      <c r="K508" s="171">
        <f t="shared" ca="1" si="226"/>
        <v>0.45691224921841511</v>
      </c>
      <c r="L508" s="171">
        <f t="shared" ca="1" si="226"/>
        <v>0.43901463804580682</v>
      </c>
      <c r="M508" s="171">
        <f t="shared" ca="1" si="226"/>
        <v>0.45137778747766605</v>
      </c>
      <c r="N508" s="171">
        <f t="shared" ca="1" si="226"/>
        <v>0.4874563603004069</v>
      </c>
      <c r="O508" s="171">
        <f t="shared" ca="1" si="226"/>
        <v>0.51782869980064428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9.700853188308986E-2</v>
      </c>
      <c r="E509" s="171">
        <f t="shared" ca="1" si="227"/>
        <v>9.39180976784285E-2</v>
      </c>
      <c r="F509" s="171">
        <f t="shared" ca="1" si="227"/>
        <v>9.0745240508699351E-2</v>
      </c>
      <c r="G509" s="171">
        <f t="shared" ca="1" si="227"/>
        <v>8.4201757427354001E-2</v>
      </c>
      <c r="H509" s="171">
        <f t="shared" ca="1" si="227"/>
        <v>8.3566190245585675E-2</v>
      </c>
      <c r="I509" s="171">
        <f t="shared" ca="1" si="227"/>
        <v>9.824723247636237E-2</v>
      </c>
      <c r="J509" s="171">
        <f t="shared" ca="1" si="227"/>
        <v>0.10801195296462091</v>
      </c>
      <c r="K509" s="171">
        <f t="shared" ca="1" si="227"/>
        <v>0.11234646946921555</v>
      </c>
      <c r="L509" s="171">
        <f t="shared" ca="1" si="227"/>
        <v>8.8552582370951954E-2</v>
      </c>
      <c r="M509" s="171">
        <f t="shared" ca="1" si="227"/>
        <v>8.2688718662430133E-2</v>
      </c>
      <c r="N509" s="171">
        <f t="shared" ca="1" si="227"/>
        <v>8.8273281026459149E-2</v>
      </c>
      <c r="O509" s="171">
        <f t="shared" ca="1" si="227"/>
        <v>9.5130452511802605E-2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3.733175018173871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2.0158202292798295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0.37497687708747562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2.1262138371563601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1.0951373658783452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0.21347951073550858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3.1394566698228497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1.3200311754695193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0.3185172350471851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2.1450552776219203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1.1381879193723063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0.21571688435483088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801.74752991821197</v>
      </c>
      <c r="E515" s="77">
        <f t="shared" ca="1" si="228"/>
        <v>776.48741021658896</v>
      </c>
      <c r="F515" s="77">
        <f t="shared" ca="1" si="228"/>
        <v>750.58289590255424</v>
      </c>
      <c r="G515" s="77">
        <f t="shared" ca="1" si="228"/>
        <v>696.78239382782613</v>
      </c>
      <c r="H515" s="77">
        <f t="shared" ca="1" si="228"/>
        <v>690.05605964551171</v>
      </c>
      <c r="I515" s="77">
        <f t="shared" ca="1" si="228"/>
        <v>806.04158835615283</v>
      </c>
      <c r="J515" s="77">
        <f t="shared" ca="1" si="228"/>
        <v>883.41995796126457</v>
      </c>
      <c r="K515" s="77">
        <f t="shared" ca="1" si="228"/>
        <v>917.78568350076387</v>
      </c>
      <c r="L515" s="77">
        <f t="shared" ca="1" si="228"/>
        <v>729.26115946170569</v>
      </c>
      <c r="M515" s="77">
        <f t="shared" ca="1" si="228"/>
        <v>683.54718181777935</v>
      </c>
      <c r="N515" s="77">
        <f t="shared" ca="1" si="228"/>
        <v>729.92820200974586</v>
      </c>
      <c r="O515" s="77">
        <f t="shared" ca="1" si="228"/>
        <v>786.24935438064836</v>
      </c>
      <c r="Q515" s="89">
        <f ca="1">MAX(D515:O517)</f>
        <v>1025.9951549700049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397.12080454754113</v>
      </c>
      <c r="E516" s="77">
        <f t="shared" ca="1" si="229"/>
        <v>381.11965860519803</v>
      </c>
      <c r="F516" s="77">
        <f t="shared" ca="1" si="229"/>
        <v>363.36220667789684</v>
      </c>
      <c r="G516" s="77">
        <f t="shared" ca="1" si="229"/>
        <v>334.27323962848641</v>
      </c>
      <c r="H516" s="77">
        <f t="shared" ca="1" si="229"/>
        <v>314.38816249657975</v>
      </c>
      <c r="I516" s="77">
        <f t="shared" ca="1" si="229"/>
        <v>322.70488532293894</v>
      </c>
      <c r="J516" s="77">
        <f t="shared" ca="1" si="229"/>
        <v>334.9663206186658</v>
      </c>
      <c r="K516" s="77">
        <f t="shared" ca="1" si="229"/>
        <v>347.72621706119872</v>
      </c>
      <c r="L516" s="77">
        <f t="shared" ca="1" si="229"/>
        <v>334.10550840624569</v>
      </c>
      <c r="M516" s="77">
        <f t="shared" ca="1" si="229"/>
        <v>343.51429792820858</v>
      </c>
      <c r="N516" s="77">
        <f t="shared" ca="1" si="229"/>
        <v>370.97135487093374</v>
      </c>
      <c r="O516" s="77">
        <f t="shared" ca="1" si="229"/>
        <v>394.08576849364096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885.92266559899406</v>
      </c>
      <c r="E517" s="77">
        <f t="shared" ca="1" si="230"/>
        <v>857.69952217742923</v>
      </c>
      <c r="F517" s="77">
        <f t="shared" ca="1" si="230"/>
        <v>828.72365761369258</v>
      </c>
      <c r="G517" s="77">
        <f t="shared" ca="1" si="230"/>
        <v>768.9658212543743</v>
      </c>
      <c r="H517" s="77">
        <f t="shared" ca="1" si="230"/>
        <v>763.16155475420703</v>
      </c>
      <c r="I517" s="77">
        <f t="shared" ca="1" si="230"/>
        <v>897.23499978413111</v>
      </c>
      <c r="J517" s="77">
        <f t="shared" ca="1" si="230"/>
        <v>986.41052935726862</v>
      </c>
      <c r="K517" s="77">
        <f t="shared" ca="1" si="230"/>
        <v>1025.9951549700049</v>
      </c>
      <c r="L517" s="77">
        <f t="shared" ca="1" si="230"/>
        <v>808.69938238312284</v>
      </c>
      <c r="M517" s="77">
        <f t="shared" ca="1" si="230"/>
        <v>755.14811563863134</v>
      </c>
      <c r="N517" s="77">
        <f t="shared" ca="1" si="230"/>
        <v>806.14868517314289</v>
      </c>
      <c r="O517" s="77">
        <f t="shared" ca="1" si="230"/>
        <v>868.77125581554878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785.60080348776739</v>
      </c>
      <c r="E522" s="173">
        <f t="shared" ca="1" si="231"/>
        <v>388.85421089502887</v>
      </c>
      <c r="F522" s="173">
        <f t="shared" ca="1" si="231"/>
        <v>868.00203029508248</v>
      </c>
      <c r="G522" s="173">
        <f t="shared" ca="1" si="231"/>
        <v>697.30218980596885</v>
      </c>
      <c r="H522" s="173">
        <f t="shared" ca="1" si="231"/>
        <v>329.22599984317742</v>
      </c>
      <c r="I522" s="173">
        <f t="shared" ca="1" si="231"/>
        <v>770.12810510645227</v>
      </c>
      <c r="J522" s="173">
        <f t="shared" ca="1" si="231"/>
        <v>871.20009707593795</v>
      </c>
      <c r="K522" s="173">
        <f t="shared" ca="1" si="231"/>
        <v>335.78326604332506</v>
      </c>
      <c r="L522" s="173">
        <f t="shared" ca="1" si="231"/>
        <v>972.27483225636479</v>
      </c>
      <c r="M522" s="173">
        <f t="shared" ca="1" si="231"/>
        <v>703.48133202870281</v>
      </c>
      <c r="N522" s="173">
        <f t="shared" ca="1" si="231"/>
        <v>342.16808542938503</v>
      </c>
      <c r="O522" s="173">
        <f t="shared" ca="1" si="231"/>
        <v>778.19943850949096</v>
      </c>
      <c r="Q522" s="89">
        <f ca="1">MAX(D522:O522)</f>
        <v>972.27483225636479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7.9983317504708333</v>
      </c>
      <c r="E527" s="182">
        <f ca="1">INDIRECT(ADDRESS(E524+36,MATCH($H$1,QFR_IER!$G$4:$AJ$4,0)+6,,,"QFR_IER"))*INDIRECT(ADDRESS(MATCH($H$1,ELC_cons!$A$1:$A$33,0),19,,,"ELC_cons"))</f>
        <v>7.7604586471466073</v>
      </c>
      <c r="F527" s="182">
        <f ca="1">INDIRECT(ADDRESS(F524+36,MATCH($H$1,QFR_IER!$G$4:$AJ$4,0)+6,,,"QFR_IER"))*INDIRECT(ADDRESS(MATCH($H$1,ELC_cons!$A$1:$A$33,0),19,,,"ELC_cons"))</f>
        <v>0.52055979263758034</v>
      </c>
      <c r="G527" s="182">
        <f ca="1">INDIRECT(ADDRESS(G524+36,MATCH($H$1,QFR_IER!$G$4:$AJ$4,0)+6,,,"QFR_IER"))*INDIRECT(ADDRESS(MATCH($H$1,ELC_cons!$A$1:$A$33,0),19,,,"ELC_cons"))</f>
        <v>4.95802511079967</v>
      </c>
      <c r="H527" s="182">
        <f ca="1">INDIRECT(ADDRESS(H524+36,MATCH($H$1,QFR_IER!$G$4:$AJ$4,0)+6,,,"QFR_IER"))*INDIRECT(ADDRESS(MATCH($H$1,ELC_cons!$A$1:$A$33,0),19,,,"ELC_cons"))</f>
        <v>4.1266778903727168</v>
      </c>
      <c r="I527" s="182">
        <f ca="1">INDIRECT(ADDRESS(I524+36,MATCH($H$1,QFR_IER!$G$4:$AJ$4,0)+6,,,"QFR_IER"))*INDIRECT(ADDRESS(MATCH($H$1,ELC_cons!$A$1:$A$33,0),19,,,"ELC_cons"))</f>
        <v>0.42561552361881305</v>
      </c>
      <c r="J527" s="182">
        <f ca="1">INDIRECT(ADDRESS(J524+36,MATCH($H$1,QFR_IER!$G$4:$AJ$4,0)+6,,,"QFR_IER"))*INDIRECT(ADDRESS(MATCH($H$1,ELC_cons!$A$1:$A$33,0),19,,,"ELC_cons"))</f>
        <v>8.8655009795345041</v>
      </c>
      <c r="K527" s="182">
        <f ca="1">INDIRECT(ADDRESS(K524+36,MATCH($H$1,QFR_IER!$G$4:$AJ$4,0)+6,,,"QFR_IER"))*INDIRECT(ADDRESS(MATCH($H$1,ELC_cons!$A$1:$A$33,0),19,,,"ELC_cons"))</f>
        <v>6.6089155619553903</v>
      </c>
      <c r="L527" s="182">
        <f ca="1">INDIRECT(ADDRESS(L524+36,MATCH($H$1,QFR_IER!$G$4:$AJ$4,0)+6,,,"QFR_IER"))*INDIRECT(ADDRESS(MATCH($H$1,ELC_cons!$A$1:$A$33,0),19,,,"ELC_cons"))</f>
        <v>0.43850629754926496</v>
      </c>
      <c r="M527" s="182">
        <f ca="1">INDIRECT(ADDRESS(M524+36,MATCH($H$1,QFR_IER!$G$4:$AJ$4,0)+6,,,"QFR_IER"))*INDIRECT(ADDRESS(MATCH($H$1,ELC_cons!$A$1:$A$33,0),19,,,"ELC_cons"))</f>
        <v>4.8983319509377008</v>
      </c>
      <c r="N527" s="182">
        <f ca="1">INDIRECT(ADDRESS(N524+36,MATCH($H$1,QFR_IER!$G$4:$AJ$4,0)+6,,,"QFR_IER"))*INDIRECT(ADDRESS(MATCH($H$1,ELC_cons!$A$1:$A$33,0),19,,,"ELC_cons"))</f>
        <v>4.1266778903727168</v>
      </c>
      <c r="O527" s="182">
        <f ca="1">INDIRECT(ADDRESS(O524+36,MATCH($H$1,QFR_IER!$G$4:$AJ$4,0)+6,,,"QFR_IER"))*INDIRECT(ADDRESS(MATCH($H$1,ELC_cons!$A$1:$A$33,0),19,,,"ELC_cons"))</f>
        <v>0.43509460460419674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7.0336056792477111</v>
      </c>
      <c r="E528" s="182">
        <f ca="1">INDIRECT(ADDRESS(E524+12,MATCH($H$1,QFR_IER!$G$4:$AJ$4,0)+6,,,"QFR_IER"))*INDIRECT(ADDRESS(MATCH($H$1,ELC_cons!$A$1:$A$33,0),20,,,"ELC_cons"))</f>
        <v>7.9674183021971832</v>
      </c>
      <c r="F528" s="182">
        <f ca="1">INDIRECT(ADDRESS(F524+12,MATCH($H$1,QFR_IER!$G$4:$AJ$4,0)+6,,,"QFR_IER"))*INDIRECT(ADDRESS(MATCH($H$1,ELC_cons!$A$1:$A$33,0),20,,,"ELC_cons"))</f>
        <v>0.42579376793479085</v>
      </c>
      <c r="G528" s="182">
        <f ca="1">INDIRECT(ADDRESS(G524+12,MATCH($H$1,QFR_IER!$G$4:$AJ$4,0)+6,,,"QFR_IER"))*INDIRECT(ADDRESS(MATCH($H$1,ELC_cons!$A$1:$A$33,0),20,,,"ELC_cons"))</f>
        <v>4.1690638271443508</v>
      </c>
      <c r="H528" s="182">
        <f ca="1">INDIRECT(ADDRESS(H524+12,MATCH($H$1,QFR_IER!$G$4:$AJ$4,0)+6,,,"QFR_IER"))*INDIRECT(ADDRESS(MATCH($H$1,ELC_cons!$A$1:$A$33,0),20,,,"ELC_cons"))</f>
        <v>3.0800361127206735</v>
      </c>
      <c r="I528" s="182">
        <f ca="1">INDIRECT(ADDRESS(I524+12,MATCH($H$1,QFR_IER!$G$4:$AJ$4,0)+6,,,"QFR_IER"))*INDIRECT(ADDRESS(MATCH($H$1,ELC_cons!$A$1:$A$33,0),20,,,"ELC_cons"))</f>
        <v>0.73736551157175045</v>
      </c>
      <c r="J528" s="182">
        <f ca="1">INDIRECT(ADDRESS(J524+12,MATCH($H$1,QFR_IER!$G$4:$AJ$4,0)+6,,,"QFR_IER"))*INDIRECT(ADDRESS(MATCH($H$1,ELC_cons!$A$1:$A$33,0),20,,,"ELC_cons"))</f>
        <v>7.3383187645559342</v>
      </c>
      <c r="K528" s="182">
        <f ca="1">INDIRECT(ADDRESS(K524+12,MATCH($H$1,QFR_IER!$G$4:$AJ$4,0)+6,,,"QFR_IER"))*INDIRECT(ADDRESS(MATCH($H$1,ELC_cons!$A$1:$A$33,0),20,,,"ELC_cons"))</f>
        <v>5.7696182772826043</v>
      </c>
      <c r="L528" s="182">
        <f ca="1">INDIRECT(ADDRESS(L524+12,MATCH($H$1,QFR_IER!$G$4:$AJ$4,0)+6,,,"QFR_IER"))*INDIRECT(ADDRESS(MATCH($H$1,ELC_cons!$A$1:$A$33,0),20,,,"ELC_cons"))</f>
        <v>0.33738137079111341</v>
      </c>
      <c r="M528" s="182">
        <f ca="1">INDIRECT(ADDRESS(M524+12,MATCH($H$1,QFR_IER!$G$4:$AJ$4,0)+6,,,"QFR_IER"))*INDIRECT(ADDRESS(MATCH($H$1,ELC_cons!$A$1:$A$33,0),20,,,"ELC_cons"))</f>
        <v>3.8811817286152408</v>
      </c>
      <c r="N528" s="182">
        <f ca="1">INDIRECT(ADDRESS(N524+12,MATCH($H$1,QFR_IER!$G$4:$AJ$4,0)+6,,,"QFR_IER"))*INDIRECT(ADDRESS(MATCH($H$1,ELC_cons!$A$1:$A$33,0),20,,,"ELC_cons"))</f>
        <v>3.0420401860537618</v>
      </c>
      <c r="O528" s="182">
        <f ca="1">INDIRECT(ADDRESS(O524+12,MATCH($H$1,QFR_IER!$G$4:$AJ$4,0)+6,,,"QFR_IER"))*INDIRECT(ADDRESS(MATCH($H$1,ELC_cons!$A$1:$A$33,0),20,,,"ELC_cons"))</f>
        <v>0.34704847188485227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8.3466438904109381</v>
      </c>
      <c r="E529" s="182">
        <f ca="1">INDIRECT(ADDRESS(E524+24,MATCH($H$1,QFR_IER!$G$4:$AJ$4,0)+6,,,"QFR_IER"))*INDIRECT(ADDRESS(MATCH($H$1,ELC_cons!$A$1:$A$33,0),21,,,"ELC_cons"))</f>
        <v>9.1054296986301555</v>
      </c>
      <c r="F529" s="182">
        <f ca="1">INDIRECT(ADDRESS(F524+24,MATCH($H$1,QFR_IER!$G$4:$AJ$4,0)+6,,,"QFR_IER"))*INDIRECT(ADDRESS(MATCH($H$1,ELC_cons!$A$1:$A$33,0),21,,,"ELC_cons"))</f>
        <v>0.75878580821917851</v>
      </c>
      <c r="G529" s="182">
        <f ca="1">INDIRECT(ADDRESS(G524+24,MATCH($H$1,QFR_IER!$G$4:$AJ$4,0)+6,,,"QFR_IER"))*INDIRECT(ADDRESS(MATCH($H$1,ELC_cons!$A$1:$A$33,0),21,,,"ELC_cons"))</f>
        <v>5.3557631630137017</v>
      </c>
      <c r="H529" s="182">
        <f ca="1">INDIRECT(ADDRESS(H524+24,MATCH($H$1,QFR_IER!$G$4:$AJ$4,0)+6,,,"QFR_IER"))*INDIRECT(ADDRESS(MATCH($H$1,ELC_cons!$A$1:$A$33,0),21,,,"ELC_cons"))</f>
        <v>5.8426507232877007</v>
      </c>
      <c r="I529" s="182">
        <f ca="1">INDIRECT(ADDRESS(I524+24,MATCH($H$1,QFR_IER!$G$4:$AJ$4,0)+6,,,"QFR_IER"))*INDIRECT(ADDRESS(MATCH($H$1,ELC_cons!$A$1:$A$33,0),21,,,"ELC_cons"))</f>
        <v>0.4868875602739724</v>
      </c>
      <c r="J529" s="182">
        <f ca="1">INDIRECT(ADDRESS(J524+24,MATCH($H$1,QFR_IER!$G$4:$AJ$4,0)+6,,,"QFR_IER"))*INDIRECT(ADDRESS(MATCH($H$1,ELC_cons!$A$1:$A$33,0),21,,,"ELC_cons"))</f>
        <v>6.3295382835616385</v>
      </c>
      <c r="K529" s="182">
        <f ca="1">INDIRECT(ADDRESS(K524+24,MATCH($H$1,QFR_IER!$G$4:$AJ$4,0)+6,,,"QFR_IER"))*INDIRECT(ADDRESS(MATCH($H$1,ELC_cons!$A$1:$A$33,0),21,,,"ELC_cons"))</f>
        <v>6.904950854794496</v>
      </c>
      <c r="L529" s="182">
        <f ca="1">INDIRECT(ADDRESS(L524+24,MATCH($H$1,QFR_IER!$G$4:$AJ$4,0)+6,,,"QFR_IER"))*INDIRECT(ADDRESS(MATCH($H$1,ELC_cons!$A$1:$A$33,0),21,,,"ELC_cons"))</f>
        <v>0.57541257123288325</v>
      </c>
      <c r="M529" s="182">
        <f ca="1">INDIRECT(ADDRESS(M524+24,MATCH($H$1,QFR_IER!$G$4:$AJ$4,0)+6,,,"QFR_IER"))*INDIRECT(ADDRESS(MATCH($H$1,ELC_cons!$A$1:$A$33,0),21,,,"ELC_cons"))</f>
        <v>5.3557631630137017</v>
      </c>
      <c r="N529" s="182">
        <f ca="1">INDIRECT(ADDRESS(N524+24,MATCH($H$1,QFR_IER!$G$4:$AJ$4,0)+6,,,"QFR_IER"))*INDIRECT(ADDRESS(MATCH($H$1,ELC_cons!$A$1:$A$33,0),21,,,"ELC_cons"))</f>
        <v>5.8426507232877007</v>
      </c>
      <c r="O529" s="182">
        <f ca="1">INDIRECT(ADDRESS(O524+24,MATCH($H$1,QFR_IER!$G$4:$AJ$4,0)+6,,,"QFR_IER"))*INDIRECT(ADDRESS(MATCH($H$1,ELC_cons!$A$1:$A$33,0),21,,,"ELC_cons"))</f>
        <v>0.4868875602739724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4919.7352262898748</v>
      </c>
      <c r="E531" s="173">
        <f ca="1">SUM(E527:E529)/E520/(3.6*8760)*1000000+0.0002</f>
        <v>4790.3757107974443</v>
      </c>
      <c r="F531" s="173">
        <f ca="1">SUM(F527:F529)/F520/(3.6*8760)*1000000+0.0003</f>
        <v>3947.0821722026617</v>
      </c>
      <c r="G531" s="173">
        <f ca="1">SUM(G527:G529)/G520/(3.6*8760)*1000000+0.0004</f>
        <v>4749.7223273769259</v>
      </c>
      <c r="H531" s="173">
        <f ca="1">SUM(H527:H529)/H520/(3.6*8760)*1000000+0.0005</f>
        <v>3922.9696938375096</v>
      </c>
      <c r="I531" s="173">
        <f ca="1">SUM(I527:I529)/I520/(3.6*8760)*1000000+0.0006</f>
        <v>5951.9075100452255</v>
      </c>
      <c r="J531" s="173">
        <f ca="1">SUM(J527:J529)/J520/(3.6*8760)*1000000+0.0007</f>
        <v>6253.0138056865571</v>
      </c>
      <c r="K531" s="173">
        <f ca="1">SUM(K527:K529)/K520/(3.6*8760)*1000000+0.0008</f>
        <v>4905.24212428584</v>
      </c>
      <c r="L531" s="173">
        <f ca="1">SUM(L527:L529)/L520/(3.6*8760)*1000000+0.0009</f>
        <v>4124.8490061454868</v>
      </c>
      <c r="M531" s="173">
        <f ca="1">SUM(M527:M529)/M520/(3.6*8760)*1000000+0.00013</f>
        <v>4635.7330575110336</v>
      </c>
      <c r="N531" s="173">
        <f ca="1">SUM(N527:N529)/N520/(3.6*8760)*1000000+0.00014</f>
        <v>3911.5467969607325</v>
      </c>
      <c r="O531" s="173">
        <f ca="1">SUM(O527:O529)/O520/(3.6*8760)*1000000+0.00015</f>
        <v>4578.0327501552001</v>
      </c>
      <c r="P531" s="6"/>
      <c r="Q531" s="173">
        <f ca="1">MAX(D531:O531)</f>
        <v>6253.0138056865571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885.92266559899406</v>
      </c>
      <c r="D535" s="5">
        <f t="shared" ref="D535:D570" ca="1" si="232">RANK(C535,$D$515:$O$517)</f>
        <v>5</v>
      </c>
      <c r="E535" s="5">
        <v>1</v>
      </c>
      <c r="F535" s="5">
        <f t="shared" ref="F535:F570" ca="1" si="233">MATCH(E535,$D$535:$D$570,0)</f>
        <v>8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1025.9951549700049</v>
      </c>
      <c r="I535" s="5">
        <v>0</v>
      </c>
      <c r="J535" s="77">
        <f ca="1">H535</f>
        <v>1025.9951549700049</v>
      </c>
      <c r="K535" s="75" t="str">
        <f>D519</f>
        <v>WD</v>
      </c>
      <c r="L535" s="75">
        <f>D520</f>
        <v>0.15068493150684931</v>
      </c>
      <c r="M535" s="89">
        <f ca="1">D522</f>
        <v>785.60080348776739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972.27483225636479</v>
      </c>
      <c r="S535" s="77"/>
      <c r="T535" s="5">
        <v>0</v>
      </c>
      <c r="U535" s="90">
        <f ca="1">R535</f>
        <v>972.27483225636479</v>
      </c>
      <c r="V535" s="75" t="str">
        <f>D525</f>
        <v>WD</v>
      </c>
      <c r="W535" s="75">
        <f>D520</f>
        <v>0.15068493150684931</v>
      </c>
      <c r="X535" s="89">
        <f ca="1">D531</f>
        <v>4919.7352262898748</v>
      </c>
      <c r="Y535" s="5">
        <f t="shared" ref="Y535:Y546" ca="1" si="238">RANK(X535,$D$531:$O$531)</f>
        <v>3</v>
      </c>
      <c r="Z535" s="5">
        <v>1</v>
      </c>
      <c r="AA535" s="7">
        <f t="shared" ref="AA535:AA546" ca="1" si="239">MATCH(Z535,$Y$535:$Y$546,0)</f>
        <v>7</v>
      </c>
      <c r="AB535" s="7">
        <f ca="1">INDIRECT(ADDRESS(ROW($A$534)+AA535,23))*8760</f>
        <v>1001</v>
      </c>
      <c r="AC535" s="7">
        <f t="shared" ref="AC535:AC546" ca="1" si="240">INDIRECT(ADDRESS(ROW($A$534)+AA535,24))</f>
        <v>6253.0138056865571</v>
      </c>
      <c r="AD535" s="77"/>
      <c r="AE535" s="5">
        <v>0</v>
      </c>
      <c r="AF535" s="90">
        <f ca="1">AC535</f>
        <v>6253.0138056865571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857.69952217742923</v>
      </c>
      <c r="D536" s="5">
        <f t="shared" ca="1" si="232"/>
        <v>8</v>
      </c>
      <c r="E536" s="5">
        <v>2</v>
      </c>
      <c r="F536" s="5">
        <f t="shared" ca="1" si="233"/>
        <v>7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986.41052935726862</v>
      </c>
      <c r="I536" s="77">
        <f ca="1">I537</f>
        <v>30.416666666666668</v>
      </c>
      <c r="J536" s="77">
        <f ca="1">J535</f>
        <v>1025.9951549700049</v>
      </c>
      <c r="K536" s="75" t="str">
        <f>E519</f>
        <v>WN</v>
      </c>
      <c r="L536" s="75">
        <f>E520</f>
        <v>0.16438356164383561</v>
      </c>
      <c r="M536" s="89">
        <f ca="1">E522</f>
        <v>388.85421089502887</v>
      </c>
      <c r="N536" s="5">
        <f t="shared" ca="1" si="235"/>
        <v>9</v>
      </c>
      <c r="O536" s="5">
        <v>2</v>
      </c>
      <c r="P536" s="7">
        <f t="shared" ca="1" si="236"/>
        <v>7</v>
      </c>
      <c r="Q536" s="7">
        <f t="shared" ref="Q536:Q546" ca="1" si="243">INDIRECT(ADDRESS(ROW($A$534)+P536,12))*8760+Q535</f>
        <v>1092</v>
      </c>
      <c r="R536" s="7">
        <f t="shared" ca="1" si="237"/>
        <v>871.20009707593795</v>
      </c>
      <c r="S536" s="90"/>
      <c r="T536" s="5">
        <f ca="1">Q535</f>
        <v>91</v>
      </c>
      <c r="U536" s="90">
        <f ca="1">R535</f>
        <v>972.27483225636479</v>
      </c>
      <c r="V536" s="75" t="str">
        <f>E525</f>
        <v>WN</v>
      </c>
      <c r="W536" s="75">
        <f>E520</f>
        <v>0.16438356164383561</v>
      </c>
      <c r="X536" s="89">
        <f ca="1">E531</f>
        <v>4790.3757107974443</v>
      </c>
      <c r="Y536" s="5">
        <f t="shared" ca="1" si="238"/>
        <v>5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1078</v>
      </c>
      <c r="AC536" s="7">
        <f t="shared" ca="1" si="240"/>
        <v>5951.9075100452255</v>
      </c>
      <c r="AD536" s="90"/>
      <c r="AE536" s="5">
        <f ca="1">AB535</f>
        <v>1001</v>
      </c>
      <c r="AF536" s="90">
        <f ca="1">AC535</f>
        <v>6253.0138056865571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828.72365761369258</v>
      </c>
      <c r="D537" s="5">
        <f t="shared" ca="1" si="232"/>
        <v>9</v>
      </c>
      <c r="E537" s="5">
        <v>3</v>
      </c>
      <c r="F537" s="5">
        <f t="shared" ca="1" si="233"/>
        <v>20</v>
      </c>
      <c r="G537" s="77">
        <f t="shared" ca="1" si="242"/>
        <v>395.41666666666669</v>
      </c>
      <c r="H537" s="77">
        <f t="shared" ca="1" si="234"/>
        <v>917.78568350076387</v>
      </c>
      <c r="I537" s="77">
        <f ca="1">G535</f>
        <v>30.416666666666668</v>
      </c>
      <c r="J537" s="77">
        <f ca="1">H536</f>
        <v>986.41052935726862</v>
      </c>
      <c r="K537" s="92" t="str">
        <f>F519</f>
        <v>WP</v>
      </c>
      <c r="L537" s="93">
        <f>F520</f>
        <v>1.3698630136986301E-2</v>
      </c>
      <c r="M537" s="89">
        <f ca="1">F522</f>
        <v>868.00203029508248</v>
      </c>
      <c r="N537" s="5">
        <f t="shared" ca="1" si="235"/>
        <v>3</v>
      </c>
      <c r="O537" s="5">
        <v>3</v>
      </c>
      <c r="P537" s="7">
        <f t="shared" ca="1" si="236"/>
        <v>3</v>
      </c>
      <c r="Q537" s="7">
        <f t="shared" ca="1" si="243"/>
        <v>1212</v>
      </c>
      <c r="R537" s="7">
        <f t="shared" ca="1" si="237"/>
        <v>868.00203029508248</v>
      </c>
      <c r="S537" s="90"/>
      <c r="T537" s="5">
        <f ca="1">T536</f>
        <v>91</v>
      </c>
      <c r="U537" s="90">
        <f ca="1">R536</f>
        <v>871.20009707593795</v>
      </c>
      <c r="V537" s="92" t="str">
        <f>F525</f>
        <v>WP</v>
      </c>
      <c r="W537" s="93">
        <f>F520</f>
        <v>1.3698630136986301E-2</v>
      </c>
      <c r="X537" s="89">
        <f ca="1">F531</f>
        <v>3947.0821722026617</v>
      </c>
      <c r="Y537" s="5">
        <f t="shared" ca="1" si="238"/>
        <v>10</v>
      </c>
      <c r="Z537" s="5">
        <v>3</v>
      </c>
      <c r="AA537" s="7">
        <f t="shared" ca="1" si="239"/>
        <v>1</v>
      </c>
      <c r="AB537" s="7">
        <f t="shared" ca="1" si="244"/>
        <v>2398</v>
      </c>
      <c r="AC537" s="7">
        <f t="shared" ca="1" si="240"/>
        <v>4919.7352262898748</v>
      </c>
      <c r="AD537" s="90"/>
      <c r="AE537" s="5">
        <f ca="1">AE536</f>
        <v>1001</v>
      </c>
      <c r="AF537" s="90">
        <f ca="1">AC536</f>
        <v>5951.9075100452255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768.9658212543743</v>
      </c>
      <c r="D538" s="5">
        <f t="shared" ca="1" si="232"/>
        <v>16</v>
      </c>
      <c r="E538" s="5">
        <v>4</v>
      </c>
      <c r="F538" s="5">
        <f t="shared" ca="1" si="233"/>
        <v>6</v>
      </c>
      <c r="G538" s="77">
        <f t="shared" ca="1" si="242"/>
        <v>425.83333333333337</v>
      </c>
      <c r="H538" s="77">
        <f t="shared" ca="1" si="234"/>
        <v>897.23499978413111</v>
      </c>
      <c r="I538" s="77">
        <f ca="1">I539</f>
        <v>60.833333333333336</v>
      </c>
      <c r="J538" s="77">
        <f ca="1">J537</f>
        <v>986.41052935726862</v>
      </c>
      <c r="K538" s="92" t="str">
        <f>G519</f>
        <v>RD</v>
      </c>
      <c r="L538" s="75">
        <f>G520</f>
        <v>9.6689497716894973E-2</v>
      </c>
      <c r="M538" s="89">
        <f ca="1">G522</f>
        <v>697.30218980596885</v>
      </c>
      <c r="N538" s="5">
        <f t="shared" ca="1" si="235"/>
        <v>8</v>
      </c>
      <c r="O538" s="5">
        <v>4</v>
      </c>
      <c r="P538" s="7">
        <f t="shared" ca="1" si="236"/>
        <v>1</v>
      </c>
      <c r="Q538" s="7">
        <f t="shared" ca="1" si="243"/>
        <v>2532</v>
      </c>
      <c r="R538" s="7">
        <f t="shared" ca="1" si="237"/>
        <v>785.60080348776739</v>
      </c>
      <c r="S538" s="90"/>
      <c r="T538" s="77">
        <f ca="1">Q536</f>
        <v>1092</v>
      </c>
      <c r="U538" s="77">
        <f ca="1">R536</f>
        <v>871.20009707593795</v>
      </c>
      <c r="V538" s="92" t="str">
        <f>G525</f>
        <v>RD</v>
      </c>
      <c r="W538" s="75">
        <f>G520</f>
        <v>9.6689497716894973E-2</v>
      </c>
      <c r="X538" s="89">
        <f ca="1">G531</f>
        <v>4749.7223273769259</v>
      </c>
      <c r="Y538" s="5">
        <f t="shared" ca="1" si="238"/>
        <v>6</v>
      </c>
      <c r="Z538" s="5">
        <v>4</v>
      </c>
      <c r="AA538" s="7">
        <f t="shared" ca="1" si="239"/>
        <v>8</v>
      </c>
      <c r="AB538" s="7">
        <f t="shared" ca="1" si="244"/>
        <v>3490</v>
      </c>
      <c r="AC538" s="7">
        <f t="shared" ca="1" si="240"/>
        <v>4905.24212428584</v>
      </c>
      <c r="AD538" s="90"/>
      <c r="AE538" s="77">
        <f ca="1">AB536</f>
        <v>1078</v>
      </c>
      <c r="AF538" s="77">
        <f ca="1">AC536</f>
        <v>5951.9075100452255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763.16155475420703</v>
      </c>
      <c r="D539" s="5">
        <f t="shared" ca="1" si="232"/>
        <v>17</v>
      </c>
      <c r="E539" s="5">
        <v>5</v>
      </c>
      <c r="F539" s="5">
        <f t="shared" ca="1" si="233"/>
        <v>1</v>
      </c>
      <c r="G539" s="77">
        <f t="shared" ca="1" si="242"/>
        <v>456.25000000000006</v>
      </c>
      <c r="H539" s="77">
        <f t="shared" ca="1" si="234"/>
        <v>885.92266559899406</v>
      </c>
      <c r="I539" s="77">
        <f ca="1">G536</f>
        <v>60.833333333333336</v>
      </c>
      <c r="J539" s="77">
        <f ca="1">H537</f>
        <v>917.78568350076387</v>
      </c>
      <c r="K539" s="92" t="str">
        <f>H519</f>
        <v>RN</v>
      </c>
      <c r="L539" s="75">
        <f>H520</f>
        <v>0.10547945205479452</v>
      </c>
      <c r="M539" s="89">
        <f ca="1">H522</f>
        <v>329.22599984317742</v>
      </c>
      <c r="N539" s="5">
        <f t="shared" ca="1" si="235"/>
        <v>12</v>
      </c>
      <c r="O539" s="5">
        <v>5</v>
      </c>
      <c r="P539" s="7">
        <f t="shared" ca="1" si="236"/>
        <v>12</v>
      </c>
      <c r="Q539" s="7">
        <f t="shared" ca="1" si="243"/>
        <v>2609</v>
      </c>
      <c r="R539" s="7">
        <f t="shared" ca="1" si="237"/>
        <v>778.19943850949096</v>
      </c>
      <c r="S539" s="90"/>
      <c r="T539" s="77">
        <f ca="1">T538</f>
        <v>1092</v>
      </c>
      <c r="U539" s="77">
        <f ca="1">R537</f>
        <v>868.00203029508248</v>
      </c>
      <c r="V539" s="92" t="str">
        <f>H525</f>
        <v>RN</v>
      </c>
      <c r="W539" s="75">
        <f>H520</f>
        <v>0.10547945205479452</v>
      </c>
      <c r="X539" s="89">
        <f ca="1">H531</f>
        <v>3922.9696938375096</v>
      </c>
      <c r="Y539" s="5">
        <f t="shared" ca="1" si="238"/>
        <v>11</v>
      </c>
      <c r="Z539" s="5">
        <v>5</v>
      </c>
      <c r="AA539" s="7">
        <f t="shared" ca="1" si="239"/>
        <v>2</v>
      </c>
      <c r="AB539" s="7">
        <f t="shared" ca="1" si="244"/>
        <v>4930</v>
      </c>
      <c r="AC539" s="7">
        <f t="shared" ca="1" si="240"/>
        <v>4790.3757107974443</v>
      </c>
      <c r="AD539" s="90"/>
      <c r="AE539" s="77">
        <f ca="1">AE538</f>
        <v>1078</v>
      </c>
      <c r="AF539" s="77">
        <f ca="1">AC537</f>
        <v>4919.7352262898748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897.23499978413111</v>
      </c>
      <c r="D540" s="5">
        <f t="shared" ca="1" si="232"/>
        <v>4</v>
      </c>
      <c r="E540" s="5">
        <v>6</v>
      </c>
      <c r="F540" s="5">
        <f t="shared" ca="1" si="233"/>
        <v>19</v>
      </c>
      <c r="G540" s="77">
        <f t="shared" ca="1" si="242"/>
        <v>790.83333333333348</v>
      </c>
      <c r="H540" s="77">
        <f t="shared" ca="1" si="234"/>
        <v>883.41995796126457</v>
      </c>
      <c r="I540" s="77">
        <f ca="1">I541</f>
        <v>395.41666666666669</v>
      </c>
      <c r="J540" s="77">
        <f ca="1">J539</f>
        <v>917.78568350076387</v>
      </c>
      <c r="K540" s="92" t="str">
        <f>I519</f>
        <v>RP</v>
      </c>
      <c r="L540" s="75">
        <f>I520</f>
        <v>8.7899543378995425E-3</v>
      </c>
      <c r="M540" s="89">
        <f ca="1">I522</f>
        <v>770.12810510645227</v>
      </c>
      <c r="N540" s="5">
        <f t="shared" ca="1" si="235"/>
        <v>6</v>
      </c>
      <c r="O540" s="5">
        <v>6</v>
      </c>
      <c r="P540" s="7">
        <f t="shared" ca="1" si="236"/>
        <v>6</v>
      </c>
      <c r="Q540" s="7">
        <f t="shared" ca="1" si="243"/>
        <v>2686</v>
      </c>
      <c r="R540" s="7">
        <f t="shared" ca="1" si="237"/>
        <v>770.12810510645227</v>
      </c>
      <c r="S540" s="90"/>
      <c r="T540" s="77">
        <f ca="1">Q537</f>
        <v>1212</v>
      </c>
      <c r="U540" s="77">
        <f ca="1">R537</f>
        <v>868.00203029508248</v>
      </c>
      <c r="V540" s="92" t="str">
        <f>I525</f>
        <v>RP</v>
      </c>
      <c r="W540" s="75">
        <f>I520</f>
        <v>8.7899543378995425E-3</v>
      </c>
      <c r="X540" s="89">
        <f ca="1">I531</f>
        <v>5951.9075100452255</v>
      </c>
      <c r="Y540" s="5">
        <f t="shared" ca="1" si="238"/>
        <v>2</v>
      </c>
      <c r="Z540" s="5">
        <v>6</v>
      </c>
      <c r="AA540" s="7">
        <f t="shared" ca="1" si="239"/>
        <v>4</v>
      </c>
      <c r="AB540" s="7">
        <f t="shared" ca="1" si="244"/>
        <v>5777</v>
      </c>
      <c r="AC540" s="7">
        <f t="shared" ca="1" si="240"/>
        <v>4749.7223273769259</v>
      </c>
      <c r="AD540" s="90"/>
      <c r="AE540" s="77">
        <f ca="1">AB537</f>
        <v>2398</v>
      </c>
      <c r="AF540" s="77">
        <f ca="1">AC537</f>
        <v>4919.7352262898748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986.41052935726862</v>
      </c>
      <c r="D541" s="5">
        <f t="shared" ca="1" si="232"/>
        <v>2</v>
      </c>
      <c r="E541" s="5">
        <v>7</v>
      </c>
      <c r="F541" s="5">
        <f t="shared" ca="1" si="233"/>
        <v>12</v>
      </c>
      <c r="G541" s="77">
        <f t="shared" ca="1" si="242"/>
        <v>821.25000000000011</v>
      </c>
      <c r="H541" s="77">
        <f t="shared" ca="1" si="234"/>
        <v>868.77125581554878</v>
      </c>
      <c r="I541" s="77">
        <f ca="1">G537</f>
        <v>395.41666666666669</v>
      </c>
      <c r="J541" s="77">
        <f ca="1">H538</f>
        <v>897.23499978413111</v>
      </c>
      <c r="K541" s="92" t="str">
        <f>J519</f>
        <v>SD</v>
      </c>
      <c r="L541" s="75">
        <f>J520</f>
        <v>0.11426940639269406</v>
      </c>
      <c r="M541" s="89">
        <f ca="1">J522</f>
        <v>871.20009707593795</v>
      </c>
      <c r="N541" s="5">
        <f t="shared" ca="1" si="235"/>
        <v>2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703.48133202870281</v>
      </c>
      <c r="S541" s="90"/>
      <c r="T541" s="77">
        <f ca="1">T540</f>
        <v>1212</v>
      </c>
      <c r="U541" s="77">
        <f ca="1">R538</f>
        <v>785.60080348776739</v>
      </c>
      <c r="V541" s="92" t="str">
        <f>J525</f>
        <v>SD</v>
      </c>
      <c r="W541" s="75">
        <f>J520</f>
        <v>0.11426940639269406</v>
      </c>
      <c r="X541" s="89">
        <f ca="1">J531</f>
        <v>6253.0138056865571</v>
      </c>
      <c r="Y541" s="5">
        <f t="shared" ca="1" si="238"/>
        <v>1</v>
      </c>
      <c r="Z541" s="5">
        <v>7</v>
      </c>
      <c r="AA541" s="7">
        <f t="shared" ca="1" si="239"/>
        <v>10</v>
      </c>
      <c r="AB541" s="7">
        <f t="shared" ca="1" si="244"/>
        <v>6624</v>
      </c>
      <c r="AC541" s="7">
        <f t="shared" ca="1" si="240"/>
        <v>4635.7330575110336</v>
      </c>
      <c r="AD541" s="90"/>
      <c r="AE541" s="77">
        <f ca="1">AE540</f>
        <v>2398</v>
      </c>
      <c r="AF541" s="77">
        <f ca="1">AC538</f>
        <v>4905.24212428584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1025.9951549700049</v>
      </c>
      <c r="D542" s="5">
        <f t="shared" ca="1" si="232"/>
        <v>1</v>
      </c>
      <c r="E542" s="5">
        <v>8</v>
      </c>
      <c r="F542" s="5">
        <f t="shared" ca="1" si="233"/>
        <v>2</v>
      </c>
      <c r="G542" s="77">
        <f t="shared" ca="1" si="242"/>
        <v>851.66666666666674</v>
      </c>
      <c r="H542" s="77">
        <f t="shared" ca="1" si="234"/>
        <v>857.69952217742923</v>
      </c>
      <c r="I542" s="77">
        <f ca="1">I543</f>
        <v>425.83333333333337</v>
      </c>
      <c r="J542" s="77">
        <f ca="1">J541</f>
        <v>897.23499978413111</v>
      </c>
      <c r="K542" s="92" t="str">
        <f>K519</f>
        <v>SN</v>
      </c>
      <c r="L542" s="75">
        <f>K520</f>
        <v>0.12465753424657534</v>
      </c>
      <c r="M542" s="89">
        <f ca="1">K522</f>
        <v>335.78326604332506</v>
      </c>
      <c r="N542" s="5">
        <f t="shared" ca="1" si="235"/>
        <v>11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697.30218980596885</v>
      </c>
      <c r="S542" s="90"/>
      <c r="T542" s="77">
        <f ca="1">Q538</f>
        <v>2532</v>
      </c>
      <c r="U542" s="77">
        <f ca="1">R538</f>
        <v>785.60080348776739</v>
      </c>
      <c r="V542" s="92" t="str">
        <f>K525</f>
        <v>SN</v>
      </c>
      <c r="W542" s="75">
        <f>K520</f>
        <v>0.12465753424657534</v>
      </c>
      <c r="X542" s="89">
        <f ca="1">K531</f>
        <v>4905.24212428584</v>
      </c>
      <c r="Y542" s="5">
        <f t="shared" ca="1" si="238"/>
        <v>4</v>
      </c>
      <c r="Z542" s="5">
        <v>8</v>
      </c>
      <c r="AA542" s="7">
        <f t="shared" ca="1" si="239"/>
        <v>12</v>
      </c>
      <c r="AB542" s="7">
        <f t="shared" ca="1" si="244"/>
        <v>6701</v>
      </c>
      <c r="AC542" s="7">
        <f t="shared" ca="1" si="240"/>
        <v>4578.0327501552001</v>
      </c>
      <c r="AD542" s="90"/>
      <c r="AE542" s="77">
        <f ca="1">AB538</f>
        <v>3490</v>
      </c>
      <c r="AF542" s="77">
        <f ca="1">AC538</f>
        <v>4905.24212428584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808.69938238312284</v>
      </c>
      <c r="D543" s="5">
        <f t="shared" ca="1" si="232"/>
        <v>10</v>
      </c>
      <c r="E543" s="5">
        <v>9</v>
      </c>
      <c r="F543" s="5">
        <f t="shared" ca="1" si="233"/>
        <v>3</v>
      </c>
      <c r="G543" s="77">
        <f t="shared" ca="1" si="242"/>
        <v>882.08333333333337</v>
      </c>
      <c r="H543" s="77">
        <f t="shared" ca="1" si="234"/>
        <v>828.72365761369258</v>
      </c>
      <c r="I543" s="77">
        <f ca="1">G538</f>
        <v>425.83333333333337</v>
      </c>
      <c r="J543" s="77">
        <f ca="1">H539</f>
        <v>885.92266559899406</v>
      </c>
      <c r="K543" s="92" t="str">
        <f>L519</f>
        <v>SP</v>
      </c>
      <c r="L543" s="75">
        <f>L520</f>
        <v>1.0388127853881279E-2</v>
      </c>
      <c r="M543" s="89">
        <f ca="1">L522</f>
        <v>972.27483225636479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388.85421089502887</v>
      </c>
      <c r="S543" s="90"/>
      <c r="T543" s="77">
        <f ca="1">T542</f>
        <v>2532</v>
      </c>
      <c r="U543" s="77">
        <f ca="1">R539</f>
        <v>778.19943850949096</v>
      </c>
      <c r="V543" s="92" t="str">
        <f>L525</f>
        <v>SP</v>
      </c>
      <c r="W543" s="75">
        <f>L520</f>
        <v>1.0388127853881279E-2</v>
      </c>
      <c r="X543" s="89">
        <f ca="1">L531</f>
        <v>4124.8490061454868</v>
      </c>
      <c r="Y543" s="5">
        <f t="shared" ca="1" si="238"/>
        <v>9</v>
      </c>
      <c r="Z543" s="5">
        <v>9</v>
      </c>
      <c r="AA543" s="7">
        <f t="shared" ca="1" si="239"/>
        <v>9</v>
      </c>
      <c r="AB543" s="7">
        <f t="shared" ca="1" si="244"/>
        <v>6792</v>
      </c>
      <c r="AC543" s="7">
        <f t="shared" ca="1" si="240"/>
        <v>4124.8490061454868</v>
      </c>
      <c r="AD543" s="90"/>
      <c r="AE543" s="77">
        <f ca="1">AE542</f>
        <v>3490</v>
      </c>
      <c r="AF543" s="77">
        <f ca="1">AC539</f>
        <v>4790.3757107974443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755.14811563863134</v>
      </c>
      <c r="D544" s="5">
        <f t="shared" ca="1" si="232"/>
        <v>18</v>
      </c>
      <c r="E544" s="5">
        <v>10</v>
      </c>
      <c r="F544" s="5">
        <f t="shared" ca="1" si="233"/>
        <v>9</v>
      </c>
      <c r="G544" s="77">
        <f t="shared" ca="1" si="242"/>
        <v>912.5</v>
      </c>
      <c r="H544" s="77">
        <f t="shared" ca="1" si="234"/>
        <v>808.69938238312284</v>
      </c>
      <c r="I544" s="77">
        <f ca="1">I545</f>
        <v>456.25000000000006</v>
      </c>
      <c r="J544" s="77">
        <f ca="1">J543</f>
        <v>885.92266559899406</v>
      </c>
      <c r="K544" s="92" t="str">
        <f>M519</f>
        <v>FD</v>
      </c>
      <c r="L544" s="75">
        <f>M520</f>
        <v>9.6689497716894973E-2</v>
      </c>
      <c r="M544" s="89">
        <f ca="1">M522</f>
        <v>703.48133202870281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342.16808542938503</v>
      </c>
      <c r="S544" s="90"/>
      <c r="T544" s="77">
        <f ca="1">Q539</f>
        <v>2609</v>
      </c>
      <c r="U544" s="77">
        <f ca="1">U543</f>
        <v>778.19943850949096</v>
      </c>
      <c r="V544" s="92" t="str">
        <f>M525</f>
        <v>FD</v>
      </c>
      <c r="W544" s="75">
        <f>M520</f>
        <v>9.6689497716894973E-2</v>
      </c>
      <c r="X544" s="89">
        <f ca="1">M531</f>
        <v>4635.7330575110336</v>
      </c>
      <c r="Y544" s="5">
        <f t="shared" ca="1" si="238"/>
        <v>7</v>
      </c>
      <c r="Z544" s="5">
        <v>10</v>
      </c>
      <c r="AA544" s="7">
        <f t="shared" ca="1" si="239"/>
        <v>3</v>
      </c>
      <c r="AB544" s="7">
        <f t="shared" ca="1" si="244"/>
        <v>6912</v>
      </c>
      <c r="AC544" s="7">
        <f t="shared" ca="1" si="240"/>
        <v>3947.0821722026617</v>
      </c>
      <c r="AD544" s="90"/>
      <c r="AE544" s="77">
        <f ca="1">AB539</f>
        <v>4930</v>
      </c>
      <c r="AF544" s="77">
        <f ca="1">AF543</f>
        <v>4790.3757107974443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806.14868517314289</v>
      </c>
      <c r="D545" s="5">
        <f t="shared" ca="1" si="232"/>
        <v>11</v>
      </c>
      <c r="E545" s="5">
        <v>11</v>
      </c>
      <c r="F545" s="5">
        <f t="shared" ca="1" si="233"/>
        <v>11</v>
      </c>
      <c r="G545" s="77">
        <f t="shared" ca="1" si="242"/>
        <v>942.91666666666663</v>
      </c>
      <c r="H545" s="77">
        <f t="shared" ca="1" si="234"/>
        <v>806.14868517314289</v>
      </c>
      <c r="I545" s="77">
        <f ca="1">G539</f>
        <v>456.25000000000006</v>
      </c>
      <c r="J545" s="77">
        <f ca="1">H540</f>
        <v>883.41995796126457</v>
      </c>
      <c r="K545" s="92" t="str">
        <f>N519</f>
        <v>FN</v>
      </c>
      <c r="L545" s="75">
        <f>N520</f>
        <v>0.10547945205479452</v>
      </c>
      <c r="M545" s="89">
        <f ca="1">N522</f>
        <v>342.16808542938503</v>
      </c>
      <c r="N545" s="5">
        <f t="shared" ca="1" si="235"/>
        <v>10</v>
      </c>
      <c r="O545" s="5">
        <v>11</v>
      </c>
      <c r="P545" s="7">
        <f t="shared" ca="1" si="236"/>
        <v>8</v>
      </c>
      <c r="Q545" s="7">
        <f t="shared" ca="1" si="243"/>
        <v>7836</v>
      </c>
      <c r="R545" s="7">
        <f t="shared" ca="1" si="237"/>
        <v>335.78326604332506</v>
      </c>
      <c r="S545" s="90"/>
      <c r="T545" s="77">
        <f ca="1">T544</f>
        <v>2609</v>
      </c>
      <c r="U545" s="77">
        <f ca="1">R540</f>
        <v>770.12810510645227</v>
      </c>
      <c r="V545" s="92" t="str">
        <f>N525</f>
        <v>FN</v>
      </c>
      <c r="W545" s="75">
        <f>N520</f>
        <v>0.10547945205479452</v>
      </c>
      <c r="X545" s="89">
        <f ca="1">N531</f>
        <v>3911.5467969607325</v>
      </c>
      <c r="Y545" s="5">
        <f t="shared" ca="1" si="238"/>
        <v>12</v>
      </c>
      <c r="Z545" s="5">
        <v>11</v>
      </c>
      <c r="AA545" s="7">
        <f t="shared" ca="1" si="239"/>
        <v>5</v>
      </c>
      <c r="AB545" s="7">
        <f t="shared" ca="1" si="244"/>
        <v>7836</v>
      </c>
      <c r="AC545" s="7">
        <f t="shared" ca="1" si="240"/>
        <v>3922.9696938375096</v>
      </c>
      <c r="AD545" s="90"/>
      <c r="AE545" s="77">
        <f ca="1">AE544</f>
        <v>4930</v>
      </c>
      <c r="AF545" s="77">
        <f ca="1">AC540</f>
        <v>4749.7223273769259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868.77125581554878</v>
      </c>
      <c r="D546" s="5">
        <f t="shared" ca="1" si="232"/>
        <v>7</v>
      </c>
      <c r="E546" s="5">
        <v>12</v>
      </c>
      <c r="F546" s="5">
        <f t="shared" ca="1" si="233"/>
        <v>18</v>
      </c>
      <c r="G546" s="77">
        <f t="shared" ca="1" si="242"/>
        <v>1277.5</v>
      </c>
      <c r="H546" s="77">
        <f t="shared" ca="1" si="234"/>
        <v>806.04158835615283</v>
      </c>
      <c r="I546" s="77">
        <f ca="1">I547</f>
        <v>790.83333333333348</v>
      </c>
      <c r="J546" s="77">
        <f ca="1">J545</f>
        <v>883.41995796126457</v>
      </c>
      <c r="K546" s="92" t="str">
        <f>O519</f>
        <v>FP</v>
      </c>
      <c r="L546" s="75">
        <f>O520</f>
        <v>8.7899543378995425E-3</v>
      </c>
      <c r="M546" s="89">
        <f ca="1">O522</f>
        <v>778.19943850949096</v>
      </c>
      <c r="N546" s="5">
        <f t="shared" ca="1" si="235"/>
        <v>5</v>
      </c>
      <c r="O546" s="5">
        <v>12</v>
      </c>
      <c r="P546" s="7">
        <f t="shared" ca="1" si="236"/>
        <v>5</v>
      </c>
      <c r="Q546" s="7">
        <f t="shared" ca="1" si="243"/>
        <v>8760</v>
      </c>
      <c r="R546" s="7">
        <f t="shared" ca="1" si="237"/>
        <v>329.22599984317742</v>
      </c>
      <c r="S546" s="90"/>
      <c r="T546" s="77">
        <f ca="1">Q540</f>
        <v>2686</v>
      </c>
      <c r="U546" s="77">
        <f ca="1">R540</f>
        <v>770.12810510645227</v>
      </c>
      <c r="V546" s="92" t="str">
        <f>O525</f>
        <v>FP</v>
      </c>
      <c r="W546" s="75">
        <f>O520</f>
        <v>8.7899543378995425E-3</v>
      </c>
      <c r="X546" s="89">
        <f ca="1">O531</f>
        <v>4578.0327501552001</v>
      </c>
      <c r="Y546" s="5">
        <f t="shared" ca="1" si="238"/>
        <v>8</v>
      </c>
      <c r="Z546" s="5">
        <v>12</v>
      </c>
      <c r="AA546" s="7">
        <f t="shared" ca="1" si="239"/>
        <v>11</v>
      </c>
      <c r="AB546" s="7">
        <f t="shared" ca="1" si="244"/>
        <v>8760</v>
      </c>
      <c r="AC546" s="7">
        <f t="shared" ca="1" si="240"/>
        <v>3911.5467969607325</v>
      </c>
      <c r="AD546" s="90"/>
      <c r="AE546" s="77">
        <f ca="1">AB540</f>
        <v>5777</v>
      </c>
      <c r="AF546" s="77">
        <f ca="1">AC540</f>
        <v>4749.7223273769259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801.74752991821197</v>
      </c>
      <c r="D547" s="5">
        <f t="shared" ca="1" si="232"/>
        <v>13</v>
      </c>
      <c r="E547" s="5">
        <v>13</v>
      </c>
      <c r="F547" s="5">
        <f t="shared" ca="1" si="233"/>
        <v>13</v>
      </c>
      <c r="G547" s="77">
        <f t="shared" ca="1" si="242"/>
        <v>1612.0833333333335</v>
      </c>
      <c r="H547" s="77">
        <f t="shared" ca="1" si="234"/>
        <v>801.74752991821197</v>
      </c>
      <c r="I547" s="77">
        <f ca="1">G540</f>
        <v>790.83333333333348</v>
      </c>
      <c r="J547" s="77">
        <f ca="1">H541</f>
        <v>868.77125581554878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703.48133202870281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5777</v>
      </c>
      <c r="AF547" s="77">
        <f ca="1">AC541</f>
        <v>4635.7330575110336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776.48741021658896</v>
      </c>
      <c r="D548" s="5">
        <f t="shared" ca="1" si="232"/>
        <v>15</v>
      </c>
      <c r="E548" s="5">
        <v>14</v>
      </c>
      <c r="F548" s="5">
        <f t="shared" ca="1" si="233"/>
        <v>24</v>
      </c>
      <c r="G548" s="77">
        <f t="shared" ca="1" si="242"/>
        <v>1946.666666666667</v>
      </c>
      <c r="H548" s="77">
        <f t="shared" ca="1" si="234"/>
        <v>786.24935438064836</v>
      </c>
      <c r="I548" s="77">
        <f ca="1">I549</f>
        <v>821.25000000000011</v>
      </c>
      <c r="J548" s="77">
        <f ca="1">J547</f>
        <v>868.77125581554878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703.48133202870281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6624</v>
      </c>
      <c r="AF548" s="77">
        <f ca="1">AC541</f>
        <v>4635.7330575110336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750.58289590255424</v>
      </c>
      <c r="D549" s="5">
        <f t="shared" ca="1" si="232"/>
        <v>19</v>
      </c>
      <c r="E549" s="5">
        <v>15</v>
      </c>
      <c r="F549" s="5">
        <f t="shared" ca="1" si="233"/>
        <v>14</v>
      </c>
      <c r="G549" s="77">
        <f t="shared" ca="1" si="242"/>
        <v>2281.2500000000005</v>
      </c>
      <c r="H549" s="77">
        <f t="shared" ca="1" si="234"/>
        <v>776.48741021658896</v>
      </c>
      <c r="I549" s="77">
        <f ca="1">G541</f>
        <v>821.25000000000011</v>
      </c>
      <c r="J549" s="77">
        <f ca="1">H542</f>
        <v>857.69952217742923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697.30218980596885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6624</v>
      </c>
      <c r="AF549" s="77">
        <f ca="1">AC542</f>
        <v>4578.0327501552001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696.78239382782613</v>
      </c>
      <c r="D550" s="5">
        <f t="shared" ca="1" si="232"/>
        <v>22</v>
      </c>
      <c r="E550" s="5">
        <v>16</v>
      </c>
      <c r="F550" s="5">
        <f t="shared" ca="1" si="233"/>
        <v>4</v>
      </c>
      <c r="G550" s="77">
        <f t="shared" ca="1" si="242"/>
        <v>2311.666666666667</v>
      </c>
      <c r="H550" s="77">
        <f t="shared" ca="1" si="234"/>
        <v>768.9658212543743</v>
      </c>
      <c r="I550" s="77">
        <f ca="1">I551</f>
        <v>851.66666666666674</v>
      </c>
      <c r="J550" s="77">
        <f ca="1">J549</f>
        <v>857.69952217742923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697.30218980596885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6701</v>
      </c>
      <c r="AF550" s="77">
        <f ca="1">AC542</f>
        <v>4578.0327501552001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690.05605964551171</v>
      </c>
      <c r="D551" s="5">
        <f t="shared" ca="1" si="232"/>
        <v>23</v>
      </c>
      <c r="E551" s="5">
        <v>17</v>
      </c>
      <c r="F551" s="5">
        <f t="shared" ca="1" si="233"/>
        <v>5</v>
      </c>
      <c r="G551" s="77">
        <f t="shared" ca="1" si="242"/>
        <v>2342.0833333333335</v>
      </c>
      <c r="H551" s="77">
        <f t="shared" ca="1" si="234"/>
        <v>763.16155475420703</v>
      </c>
      <c r="I551" s="77">
        <f ca="1">G542</f>
        <v>851.66666666666674</v>
      </c>
      <c r="J551" s="77">
        <f ca="1">H543</f>
        <v>828.72365761369258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388.85421089502887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6701</v>
      </c>
      <c r="AF551" s="77">
        <f ca="1">AC543</f>
        <v>4124.8490061454868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806.04158835615283</v>
      </c>
      <c r="D552" s="5">
        <f t="shared" ca="1" si="232"/>
        <v>12</v>
      </c>
      <c r="E552" s="5">
        <v>18</v>
      </c>
      <c r="F552" s="5">
        <f t="shared" ca="1" si="233"/>
        <v>10</v>
      </c>
      <c r="G552" s="77">
        <f t="shared" ca="1" si="242"/>
        <v>2372.5</v>
      </c>
      <c r="H552" s="77">
        <f t="shared" ca="1" si="234"/>
        <v>755.14811563863134</v>
      </c>
      <c r="I552" s="77">
        <f ca="1">I553</f>
        <v>882.08333333333337</v>
      </c>
      <c r="J552" s="77">
        <f ca="1">J551</f>
        <v>828.72365761369258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388.85421089502887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6792</v>
      </c>
      <c r="AF552" s="77">
        <f ca="1">AC543</f>
        <v>4124.8490061454868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883.41995796126457</v>
      </c>
      <c r="D553" s="5">
        <f t="shared" ca="1" si="232"/>
        <v>6</v>
      </c>
      <c r="E553" s="5">
        <v>19</v>
      </c>
      <c r="F553" s="5">
        <f t="shared" ca="1" si="233"/>
        <v>15</v>
      </c>
      <c r="G553" s="77">
        <f t="shared" ca="1" si="242"/>
        <v>2707.0833333333335</v>
      </c>
      <c r="H553" s="77">
        <f t="shared" ca="1" si="234"/>
        <v>750.58289590255424</v>
      </c>
      <c r="I553" s="77">
        <f ca="1">G543</f>
        <v>882.08333333333337</v>
      </c>
      <c r="J553" s="77">
        <f ca="1">H544</f>
        <v>808.69938238312284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342.16808542938503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6792</v>
      </c>
      <c r="AF553" s="77">
        <f ca="1">AC544</f>
        <v>3947.0821722026617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917.78568350076387</v>
      </c>
      <c r="D554" s="5">
        <f t="shared" ca="1" si="232"/>
        <v>3</v>
      </c>
      <c r="E554" s="5">
        <v>20</v>
      </c>
      <c r="F554" s="5">
        <f t="shared" ca="1" si="233"/>
        <v>23</v>
      </c>
      <c r="G554" s="77">
        <f t="shared" ca="1" si="242"/>
        <v>3041.666666666667</v>
      </c>
      <c r="H554" s="77">
        <f t="shared" ca="1" si="234"/>
        <v>729.92820200974586</v>
      </c>
      <c r="I554" s="77">
        <f ca="1">I555</f>
        <v>912.5</v>
      </c>
      <c r="J554" s="77">
        <f ca="1">J553</f>
        <v>808.69938238312284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342.16808542938503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6912</v>
      </c>
      <c r="AF554" s="77">
        <f ca="1">AC544</f>
        <v>3947.0821722026617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729.26115946170569</v>
      </c>
      <c r="D555" s="5">
        <f t="shared" ca="1" si="232"/>
        <v>21</v>
      </c>
      <c r="E555" s="5">
        <v>21</v>
      </c>
      <c r="F555" s="5">
        <f t="shared" ca="1" si="233"/>
        <v>21</v>
      </c>
      <c r="G555" s="77">
        <f t="shared" ca="1" si="242"/>
        <v>3376.2500000000005</v>
      </c>
      <c r="H555" s="77">
        <f t="shared" ca="1" si="234"/>
        <v>729.26115946170569</v>
      </c>
      <c r="I555" s="77">
        <f ca="1">G544</f>
        <v>912.5</v>
      </c>
      <c r="J555" s="77">
        <f ca="1">H545</f>
        <v>806.14868517314289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335.78326604332506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6912</v>
      </c>
      <c r="AF555" s="77">
        <f ca="1">AC545</f>
        <v>3922.9696938375096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683.54718181777935</v>
      </c>
      <c r="D556" s="5">
        <f t="shared" ca="1" si="232"/>
        <v>24</v>
      </c>
      <c r="E556" s="5">
        <v>22</v>
      </c>
      <c r="F556" s="5">
        <f t="shared" ca="1" si="233"/>
        <v>16</v>
      </c>
      <c r="G556" s="77">
        <f t="shared" ca="1" si="242"/>
        <v>3710.8333333333339</v>
      </c>
      <c r="H556" s="77">
        <f t="shared" ca="1" si="234"/>
        <v>696.78239382782613</v>
      </c>
      <c r="I556" s="77">
        <f ca="1">I557</f>
        <v>942.91666666666663</v>
      </c>
      <c r="J556" s="77">
        <f ca="1">J555</f>
        <v>806.14868517314289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7836</v>
      </c>
      <c r="U556" s="77">
        <f ca="1">R545</f>
        <v>335.78326604332506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7836</v>
      </c>
      <c r="AF556" s="77">
        <f ca="1">AC545</f>
        <v>3922.9696938375096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729.92820200974586</v>
      </c>
      <c r="D557" s="5">
        <f t="shared" ca="1" si="232"/>
        <v>20</v>
      </c>
      <c r="E557" s="5">
        <v>23</v>
      </c>
      <c r="F557" s="5">
        <f t="shared" ca="1" si="233"/>
        <v>17</v>
      </c>
      <c r="G557" s="77">
        <f t="shared" ca="1" si="242"/>
        <v>4045.4166666666674</v>
      </c>
      <c r="H557" s="77">
        <f t="shared" ca="1" si="234"/>
        <v>690.05605964551171</v>
      </c>
      <c r="I557" s="77">
        <f ca="1">G545</f>
        <v>942.91666666666663</v>
      </c>
      <c r="J557" s="77">
        <f ca="1">H546</f>
        <v>806.04158835615283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7836</v>
      </c>
      <c r="U557" s="77">
        <f ca="1">R546</f>
        <v>329.22599984317742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7836</v>
      </c>
      <c r="AF557" s="77">
        <f ca="1">AC546</f>
        <v>3911.5467969607325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786.24935438064836</v>
      </c>
      <c r="D558" s="5">
        <f t="shared" ca="1" si="232"/>
        <v>14</v>
      </c>
      <c r="E558" s="5">
        <v>24</v>
      </c>
      <c r="F558" s="5">
        <f t="shared" ca="1" si="233"/>
        <v>22</v>
      </c>
      <c r="G558" s="77">
        <f t="shared" ca="1" si="242"/>
        <v>4380.0000000000009</v>
      </c>
      <c r="H558" s="77">
        <f t="shared" ca="1" si="234"/>
        <v>683.54718181777935</v>
      </c>
      <c r="I558" s="77">
        <f ca="1">I559</f>
        <v>1277.5</v>
      </c>
      <c r="J558" s="77">
        <f ca="1">J557</f>
        <v>806.04158835615283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329.22599984317742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3911.5467969607325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397.12080454754113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397.12080454754113</v>
      </c>
      <c r="I559" s="77">
        <f ca="1">G546</f>
        <v>1277.5</v>
      </c>
      <c r="J559" s="77">
        <f ca="1">H547</f>
        <v>801.74752991821197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381.11965860519803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394.08576849364096</v>
      </c>
      <c r="I560" s="77">
        <f ca="1">I561</f>
        <v>1612.0833333333335</v>
      </c>
      <c r="J560" s="77">
        <f ca="1">J559</f>
        <v>801.74752991821197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363.36220667789684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381.11965860519803</v>
      </c>
      <c r="I561" s="77">
        <f ca="1">G547</f>
        <v>1612.0833333333335</v>
      </c>
      <c r="J561" s="77">
        <f ca="1">H548</f>
        <v>786.24935438064836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334.27323962848641</v>
      </c>
      <c r="D562" s="5">
        <f t="shared" ca="1" si="232"/>
        <v>33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370.97135487093374</v>
      </c>
      <c r="I562" s="77">
        <f ca="1">I563</f>
        <v>1946.666666666667</v>
      </c>
      <c r="J562" s="77">
        <f ca="1">J561</f>
        <v>786.24935438064836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314.38816249657975</v>
      </c>
      <c r="D563" s="5">
        <f t="shared" ca="1" si="232"/>
        <v>36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363.36220667789684</v>
      </c>
      <c r="I563" s="77">
        <f ca="1">G548</f>
        <v>1946.666666666667</v>
      </c>
      <c r="J563" s="77">
        <f ca="1">H549</f>
        <v>776.48741021658896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322.70488532293894</v>
      </c>
      <c r="D564" s="5">
        <f t="shared" ca="1" si="232"/>
        <v>35</v>
      </c>
      <c r="E564" s="5">
        <v>30</v>
      </c>
      <c r="F564" s="5">
        <f t="shared" ca="1" si="233"/>
        <v>32</v>
      </c>
      <c r="G564" s="77">
        <f t="shared" ca="1" si="242"/>
        <v>6570.0000000000009</v>
      </c>
      <c r="H564" s="77">
        <f t="shared" ca="1" si="234"/>
        <v>347.72621706119872</v>
      </c>
      <c r="I564" s="77">
        <f ca="1">I565</f>
        <v>2281.2500000000005</v>
      </c>
      <c r="J564" s="77">
        <f ca="1">J563</f>
        <v>776.48741021658896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334.9663206186658</v>
      </c>
      <c r="D565" s="5">
        <f t="shared" ca="1" si="232"/>
        <v>32</v>
      </c>
      <c r="E565" s="5">
        <v>31</v>
      </c>
      <c r="F565" s="5">
        <f t="shared" ca="1" si="233"/>
        <v>34</v>
      </c>
      <c r="G565" s="77">
        <f t="shared" ca="1" si="242"/>
        <v>6935.0000000000009</v>
      </c>
      <c r="H565" s="77">
        <f t="shared" ca="1" si="234"/>
        <v>343.51429792820858</v>
      </c>
      <c r="I565" s="77">
        <f ca="1">G549</f>
        <v>2281.2500000000005</v>
      </c>
      <c r="J565" s="77">
        <f ca="1">H550</f>
        <v>768.9658212543743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347.72621706119872</v>
      </c>
      <c r="D566" s="5">
        <f t="shared" ca="1" si="232"/>
        <v>30</v>
      </c>
      <c r="E566" s="5">
        <v>32</v>
      </c>
      <c r="F566" s="5">
        <f t="shared" ca="1" si="233"/>
        <v>31</v>
      </c>
      <c r="G566" s="77">
        <f t="shared" ca="1" si="242"/>
        <v>7300.0000000000009</v>
      </c>
      <c r="H566" s="77">
        <f t="shared" ca="1" si="234"/>
        <v>334.9663206186658</v>
      </c>
      <c r="I566" s="77">
        <f ca="1">I567</f>
        <v>2311.666666666667</v>
      </c>
      <c r="J566" s="77">
        <f ca="1">J565</f>
        <v>768.9658212543743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334.10550840624569</v>
      </c>
      <c r="D567" s="5">
        <f t="shared" ca="1" si="232"/>
        <v>34</v>
      </c>
      <c r="E567" s="5">
        <v>33</v>
      </c>
      <c r="F567" s="5">
        <f t="shared" ca="1" si="233"/>
        <v>28</v>
      </c>
      <c r="G567" s="77">
        <f t="shared" ca="1" si="242"/>
        <v>7665.0000000000009</v>
      </c>
      <c r="H567" s="77">
        <f t="shared" ca="1" si="234"/>
        <v>334.27323962848641</v>
      </c>
      <c r="I567" s="77">
        <f ca="1">G550</f>
        <v>2311.666666666667</v>
      </c>
      <c r="J567" s="77">
        <f ca="1">H551</f>
        <v>763.16155475420703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343.51429792820858</v>
      </c>
      <c r="D568" s="5">
        <f t="shared" ca="1" si="232"/>
        <v>31</v>
      </c>
      <c r="E568" s="5">
        <v>34</v>
      </c>
      <c r="F568" s="5">
        <f t="shared" ca="1" si="233"/>
        <v>33</v>
      </c>
      <c r="G568" s="77">
        <f t="shared" ca="1" si="242"/>
        <v>8030.0000000000009</v>
      </c>
      <c r="H568" s="77">
        <f t="shared" ca="1" si="234"/>
        <v>334.10550840624569</v>
      </c>
      <c r="I568" s="77">
        <f ca="1">I569</f>
        <v>2342.0833333333335</v>
      </c>
      <c r="J568" s="77">
        <f ca="1">J567</f>
        <v>763.16155475420703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370.97135487093374</v>
      </c>
      <c r="D569" s="5">
        <f t="shared" ca="1" si="232"/>
        <v>28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322.70488532293894</v>
      </c>
      <c r="I569" s="77">
        <f ca="1">G551</f>
        <v>2342.0833333333335</v>
      </c>
      <c r="J569" s="77">
        <f ca="1">H552</f>
        <v>755.14811563863134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394.08576849364096</v>
      </c>
      <c r="D570" s="5">
        <f t="shared" ca="1" si="232"/>
        <v>26</v>
      </c>
      <c r="E570" s="5">
        <v>36</v>
      </c>
      <c r="F570" s="5">
        <f t="shared" ca="1" si="233"/>
        <v>29</v>
      </c>
      <c r="G570" s="77">
        <f t="shared" ca="1" si="242"/>
        <v>8760</v>
      </c>
      <c r="H570" s="77">
        <f t="shared" ca="1" si="234"/>
        <v>314.38816249657975</v>
      </c>
      <c r="I570" s="77">
        <f ca="1">I571</f>
        <v>2372.5</v>
      </c>
      <c r="J570" s="77">
        <f ca="1">J569</f>
        <v>755.14811563863134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</v>
      </c>
      <c r="J571" s="77">
        <f ca="1">H553</f>
        <v>750.58289590255424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2707.0833333333335</v>
      </c>
      <c r="J572" s="77">
        <f ca="1">J571</f>
        <v>750.58289590255424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2707.0833333333335</v>
      </c>
      <c r="J573" s="77">
        <f ca="1">H554</f>
        <v>729.92820200974586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729.92820200974586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729.26115946170569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729.26115946170569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696.78239382782613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696.78239382782613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690.05605964551171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690.05605964551171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683.54718181777935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683.54718181777935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397.12080454754113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397.12080454754113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394.08576849364096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394.08576849364096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381.11965860519803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381.11965860519803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370.97135487093374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370.97135487093374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363.36220667789684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363.36220667789684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347.72621706119872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347.72621706119872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343.51429792820858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343.51429792820858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334.9663206186658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334.9663206186658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334.27323962848641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334.27323962848641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334.10550840624569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334.10550840624569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322.70488532293894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322.70488532293894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314.38816249657975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314.38816249657975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0.10917256478816111</v>
      </c>
      <c r="D609" s="135">
        <f ca="1">B452*M456+B458*M462+B464*M468+B470*M474+B476*M480+B482*M486+B488*M492+$B$500*M504</f>
        <v>0.53478792227843541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5.7987299491228508E-2</v>
      </c>
      <c r="D610" s="135">
        <f ca="1">B452*N456+B458*N462+B464*N468+B470*N474+B476*N480+B482*N486+B488*N492+$B$500*N504</f>
        <v>0.28405403384655442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1.1376214548327856E-2</v>
      </c>
      <c r="D611" s="135">
        <f ca="1">B452*O456+B458*O462+B464*O468+B470*O474+B476*O480+B482*O486+B488*O492+$B$500*O504</f>
        <v>5.5727024032998722E-2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0.10303828376587913</v>
      </c>
      <c r="D612" s="135">
        <f ca="1">B452*G456+B458*G462+B464*G468+B470*G474+B476*G480+B482*G486+B488*G492+$B$500*G504</f>
        <v>0.50473880317104991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5.3576169675017715E-2</v>
      </c>
      <c r="D613" s="135">
        <f ca="1">B452*H456+B458*H462+B464*H468+B470*H474+B476*H480+B482*H486+B488*H492+$B$500*H504</f>
        <v>0.26244586741857612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1.0688578486294845E-2</v>
      </c>
      <c r="D614" s="135">
        <f ca="1">B452*I456+B458*I462+B464*I468+B470*I474+B476*I480+B482*I486+B488*I492+$B$500*I504</f>
        <v>5.2358600275510543E-2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0.22706680653222744</v>
      </c>
      <c r="D615" s="135">
        <f ca="1">B452*J456+B458*J462+B464*J468+B470*J474+B476*J480+B482*J486+B488*J492+$B$500*J504</f>
        <v>1.1122994675392821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7.3635251282078623E-2</v>
      </c>
      <c r="D616" s="135">
        <f ca="1">B452*K456+B458*K462+B464*K468+B470*K474+B476*K480+B482*K486+B488*K492+$B$500*K504</f>
        <v>0.36070640197933401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2.3865042506830511E-2</v>
      </c>
      <c r="D617" s="135">
        <f ca="1">B452*L456+B458*L462+B464*L468+B470*L474+B476*L480+B482*L486+B488*L492+$B$500*L504</f>
        <v>0.11690424716208966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0.20061192824706561</v>
      </c>
      <c r="D618" s="135">
        <f ca="1">B452*D456+B458*D462+B464*D468+B470*D474+B476*D480+B482*D486+B488*D492+$B$500*D504</f>
        <v>0.98270876478623292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0.10830127955167511</v>
      </c>
      <c r="D619" s="135">
        <f ca="1">B452*E456+B458*E462+B464*E468+B470*E474+B476*E480+B482*E486+B488*E492+$B$500*E504</f>
        <v>0.53051988275553552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2.0680581125213454E-2</v>
      </c>
      <c r="D620" s="135">
        <f ca="1">B452*F456+B458*F462+B464*F468+B470*F474+B476*F480+B482*F486+B488*F492+$B$500*F504</f>
        <v>0.10130498475440114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0.14054144989644934</v>
      </c>
      <c r="D621" s="135">
        <f ca="1">$B$494*M498+$B$495*77/365*11/24</f>
        <v>1.0768066646404109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5.5061818499388682E-2</v>
      </c>
      <c r="D622" s="135">
        <f ca="1">$B$494*N498+$B$495*77/365*12/24</f>
        <v>0.42187506369863015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1.3791771153030419E-2</v>
      </c>
      <c r="D623" s="135">
        <f ca="1">$B$494*O498+$B$495*77/365*1/24</f>
        <v>0.10567039905821919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0.14054144989644934</v>
      </c>
      <c r="D624" s="135">
        <f ca="1">$B$494*G498+$B$495*77/365*11/24</f>
        <v>1.0768066646404109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5.5061818499388682E-2</v>
      </c>
      <c r="D625" s="135">
        <f ca="1">$B$494*H498+$B$495*77/365*12/24</f>
        <v>0.42187506369863015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1.3791771153030419E-2</v>
      </c>
      <c r="D626" s="135">
        <f ca="1">$B$494*I498+$B$495*77/365*1/24</f>
        <v>0.10567039905821919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0.16793885832272876</v>
      </c>
      <c r="D627" s="135">
        <f ca="1">$B$494*J498+$B$495*91/365*11/24</f>
        <v>1.2867213340068493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6.5298675050527749E-2</v>
      </c>
      <c r="D628" s="135">
        <f ca="1">$B$494*K498+$B$495*91/365*12/24</f>
        <v>0.50030826164383568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1.6485499787908277E-2</v>
      </c>
      <c r="D629" s="135">
        <f ca="1">$B$494*L498+$B$495*91/365*1/24</f>
        <v>0.1263093276369863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0.22324144771315221</v>
      </c>
      <c r="D630" s="135">
        <f ca="1">$B$494*D498+$B$495*120/365*11/24</f>
        <v>1.7104411467123288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8.6326321830476338E-2</v>
      </c>
      <c r="D631" s="135">
        <f ca="1">$B$494*E498+$B$495*120/365*12/24</f>
        <v>0.66141881095890409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2.1919118197469872E-2</v>
      </c>
      <c r="D632" s="135">
        <f ca="1">$B$494*F498+$B$495*120/365*1/24</f>
        <v>0.16794086424657534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0.10112293411626902</v>
      </c>
      <c r="D633" s="135">
        <f ca="1">B409*M413+B415*M419+B421*M425+B427*M431+B433*M437+B439*M443+B445*M449</f>
        <v>0.53346069070307389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8.193908402733642E-2</v>
      </c>
      <c r="D634" s="135">
        <f ca="1">B409*N413+B415*N419+B421*N425+B427*N431+B433*N437+B439*N443+B445*N449</f>
        <v>0.43225882182712172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1.029680986494458E-2</v>
      </c>
      <c r="D635" s="135">
        <f ca="1">B409*O413+B415*O419+B421*O425+B427*O431+B433*O437+B439*O443+B445*O449</f>
        <v>5.4319461263612964E-2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0.10324746431810998</v>
      </c>
      <c r="D636" s="135">
        <f ca="1">B409*G413+B415*G419+B421*G425+B427*G431+B433*G437+B439*G443+B445*G449</f>
        <v>0.54466836934489926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7.7874460087170985E-2</v>
      </c>
      <c r="D637" s="135">
        <f ca="1">B409*H413+B415*H419+B421*H425+B427*H431+B433*H437+B439*H443+B445*H449</f>
        <v>0.41081643476113905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1.0511211995405596E-2</v>
      </c>
      <c r="D638" s="135">
        <f ca="1">B409*I413+B415*I419+B421*I425+B427*I431+B433*I437+B439*I443+B445*I449</f>
        <v>5.5450511401778826E-2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0.14035719750294537</v>
      </c>
      <c r="D639" s="135">
        <f ca="1">B409*J413+B415*J419+B421*J425+B427*J431+B433*J437+B439*J443+B445*J449</f>
        <v>0.74043586827671792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8.7011278046640467E-2</v>
      </c>
      <c r="D640" s="135">
        <f ca="1">B409*K413+B415*K419+B421*K425+B427*K431+B433*K437+B439*K443+B445*K449</f>
        <v>0.45901651184634962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1.427457956451742E-2</v>
      </c>
      <c r="D641" s="135">
        <f ca="1">B409*L413+B415*L419+B421*L425+B427*L431+B433*L437+B439*L443+B445*L449</f>
        <v>7.5303660248109139E-2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0.1971474040626757</v>
      </c>
      <c r="D642" s="135">
        <f ca="1">B409*D413+B415*D419+B421*D425+B427*D431+B433*D437+B439*D443+B445*D449</f>
        <v>1.0400251066753095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0.15617517783885215</v>
      </c>
      <c r="D643" s="135">
        <f ca="1">B409*E413+B415*E419+B421*E425+B427*E431+B433*E437+B439*E443+B445*E449</f>
        <v>0.82388153556538979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2.004239857513241E-2</v>
      </c>
      <c r="D644" s="135">
        <f ca="1">B409*F413+B415*F419+B421*F425+B427*F431+B433*F437+B439*F443+B445*F449</f>
        <v>0.10573102808649912</v>
      </c>
      <c r="P644" s="5"/>
      <c r="Q644" s="6"/>
      <c r="U644" s="5"/>
    </row>
  </sheetData>
  <autoFilter ref="A1:C607" xr:uid="{00000000-0009-0000-0000-000011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ES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361.762</v>
      </c>
      <c r="E5" s="17">
        <f ca="1">INDIRECT(ADDRESS(MATCH($H$1,HDD!$A$1:$A$34,0),E$4+1,,,"HDD"))</f>
        <v>291.08699999999999</v>
      </c>
      <c r="F5" s="17">
        <f ca="1">INDIRECT(ADDRESS(MATCH($H$1,HDD!$A$1:$A$34,0),F$4+1,,,"HDD"))</f>
        <v>235.54900000000001</v>
      </c>
      <c r="G5" s="17">
        <f ca="1">INDIRECT(ADDRESS(MATCH($H$1,HDD!$A$1:$A$34,0),G$4+1,,,"HDD"))</f>
        <v>180.483</v>
      </c>
      <c r="H5" s="17">
        <f ca="1">INDIRECT(ADDRESS(MATCH($H$1,HDD!$A$1:$A$34,0),H$4+1,,,"HDD"))</f>
        <v>81.951999999999998</v>
      </c>
      <c r="I5" s="17">
        <f ca="1">INDIRECT(ADDRESS(MATCH($H$1,HDD!$A$1:$A$34,0),I$4+1,,,"HDD"))</f>
        <v>12.292</v>
      </c>
      <c r="J5" s="17">
        <f ca="1">INDIRECT(ADDRESS(MATCH($H$1,HDD!$A$1:$A$34,0),J$4+1,,,"HDD"))</f>
        <v>1.2250000000000001</v>
      </c>
      <c r="K5" s="17">
        <f ca="1">INDIRECT(ADDRESS(MATCH($H$1,HDD!$A$1:$A$34,0),K$4+1,,,"HDD"))</f>
        <v>0.60699999999999998</v>
      </c>
      <c r="L5" s="17">
        <f ca="1">INDIRECT(ADDRESS(MATCH($H$1,HDD!$A$1:$A$34,0),L$4+1,,,"HDD"))</f>
        <v>12.35</v>
      </c>
      <c r="M5" s="17">
        <f ca="1">INDIRECT(ADDRESS(MATCH($H$1,HDD!$A$1:$A$34,0),M$4+1,,,"HDD"))</f>
        <v>92.2</v>
      </c>
      <c r="N5" s="17">
        <f ca="1">INDIRECT(ADDRESS(MATCH($H$1,HDD!$A$1:$A$34,0),N$4+1,,,"HDD"))</f>
        <v>236.37</v>
      </c>
      <c r="O5" s="17">
        <f ca="1">INDIRECT(ADDRESS(MATCH($H$1,HDD!$A$1:$A$34,0),O$4+1,,,"HDD"))</f>
        <v>336.02199999999999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0.19640707769535687</v>
      </c>
      <c r="E6" s="23">
        <f t="shared" ca="1" si="0"/>
        <v>0.15803635269903513</v>
      </c>
      <c r="F6" s="22">
        <f t="shared" ca="1" si="0"/>
        <v>0.12788377647199986</v>
      </c>
      <c r="G6" s="22">
        <f t="shared" ca="1" si="0"/>
        <v>9.7987457509885217E-2</v>
      </c>
      <c r="H6" s="22">
        <f t="shared" ca="1" si="0"/>
        <v>4.4493210539774453E-2</v>
      </c>
      <c r="I6" s="22">
        <f t="shared" ca="1" si="0"/>
        <v>6.6735472466188444E-3</v>
      </c>
      <c r="J6" s="22">
        <f t="shared" ca="1" si="0"/>
        <v>6.6507446933843843E-4</v>
      </c>
      <c r="K6" s="22">
        <f t="shared" ca="1" si="0"/>
        <v>3.2955118603137317E-4</v>
      </c>
      <c r="L6" s="22">
        <f t="shared" ca="1" si="0"/>
        <v>6.7050364867997665E-3</v>
      </c>
      <c r="M6" s="22">
        <f t="shared" ca="1" si="0"/>
        <v>5.0057033528982879E-2</v>
      </c>
      <c r="N6" s="22">
        <f t="shared" ca="1" si="0"/>
        <v>0.12832951209594015</v>
      </c>
      <c r="O6" s="22">
        <f t="shared" ca="1" si="0"/>
        <v>0.18243237007023735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9.5713110159487851</v>
      </c>
      <c r="E8" s="114">
        <f ca="1">INDIRECT(ADDRESS(MATCH($H$1,DDuration!$A$1:$A$34,0),E$4+1,,,"DDuration"))</f>
        <v>10.554140840074975</v>
      </c>
      <c r="F8" s="114">
        <f ca="1">INDIRECT(ADDRESS(MATCH($H$1,DDuration!$A$1:$A$34,0),F$4+1,,,"DDuration"))</f>
        <v>11.736143021697028</v>
      </c>
      <c r="G8" s="114">
        <f ca="1">INDIRECT(ADDRESS(MATCH($H$1,DDuration!$A$1:$A$34,0),G$4+1,,,"DDuration"))</f>
        <v>13.039214068668931</v>
      </c>
      <c r="H8" s="114">
        <f ca="1">INDIRECT(ADDRESS(MATCH($H$1,DDuration!$A$1:$A$34,0),H$4+1,,,"DDuration"))</f>
        <v>14.154440800525611</v>
      </c>
      <c r="I8" s="114">
        <f ca="1">INDIRECT(ADDRESS(MATCH($H$1,DDuration!$A$1:$A$34,0),I$4+1,,,"DDuration"))</f>
        <v>14.720289471382822</v>
      </c>
      <c r="J8" s="114">
        <f ca="1">INDIRECT(ADDRESS(MATCH($H$1,DDuration!$A$1:$A$34,0),J$4+1,,,"DDuration"))</f>
        <v>14.463872386251603</v>
      </c>
      <c r="K8" s="114">
        <f ca="1">INDIRECT(ADDRESS(MATCH($H$1,DDuration!$A$1:$A$34,0),K$4+1,,,"DDuration"))</f>
        <v>13.504515886811724</v>
      </c>
      <c r="L8" s="114">
        <f ca="1">INDIRECT(ADDRESS(MATCH($H$1,DDuration!$A$1:$A$34,0),L$4+1,,,"DDuration"))</f>
        <v>12.241907084021515</v>
      </c>
      <c r="M8" s="114">
        <f ca="1">INDIRECT(ADDRESS(MATCH($H$1,DDuration!$A$1:$A$34,0),M$4+1,,,"DDuration"))</f>
        <v>10.939905142333558</v>
      </c>
      <c r="N8" s="114">
        <f ca="1">INDIRECT(ADDRESS(MATCH($H$1,DDuration!$A$1:$A$34,0),N$4+1,,,"DDuration"))</f>
        <v>9.8303378913658452</v>
      </c>
      <c r="O8" s="114">
        <f ca="1">INDIRECT(ADDRESS(MATCH($H$1,DDuration!$A$1:$A$34,0),O$4+1,,,"DDuration"))</f>
        <v>9.2846969733197149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0.13748495438674979</v>
      </c>
      <c r="E12" s="33">
        <f t="shared" ca="1" si="1"/>
        <v>0.11062544688932457</v>
      </c>
      <c r="F12" s="32">
        <f t="shared" ca="1" si="1"/>
        <v>8.95186435303999E-2</v>
      </c>
      <c r="G12" s="32">
        <f t="shared" ca="1" si="1"/>
        <v>6.8591220256919647E-2</v>
      </c>
      <c r="H12" s="32">
        <f t="shared" ca="1" si="1"/>
        <v>3.1145247377842116E-2</v>
      </c>
      <c r="I12" s="32">
        <f t="shared" ca="1" si="1"/>
        <v>4.6714830726331908E-3</v>
      </c>
      <c r="J12" s="32">
        <f t="shared" ca="1" si="1"/>
        <v>4.6555212853690686E-4</v>
      </c>
      <c r="K12" s="32">
        <f t="shared" ca="1" si="1"/>
        <v>2.306858302219612E-4</v>
      </c>
      <c r="L12" s="32">
        <f t="shared" ca="1" si="1"/>
        <v>4.6935255407598358E-3</v>
      </c>
      <c r="M12" s="32">
        <f t="shared" ca="1" si="1"/>
        <v>3.5039923470288011E-2</v>
      </c>
      <c r="N12" s="32">
        <f t="shared" ca="1" si="1"/>
        <v>8.9830658467158098E-2</v>
      </c>
      <c r="O12" s="32">
        <f t="shared" ca="1" si="1"/>
        <v>0.12770265904916614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5.892212330860707E-2</v>
      </c>
      <c r="E13" s="32">
        <f t="shared" ca="1" si="2"/>
        <v>4.7410905809710545E-2</v>
      </c>
      <c r="F13" s="32">
        <f t="shared" ca="1" si="2"/>
        <v>3.8365132941599961E-2</v>
      </c>
      <c r="G13" s="32">
        <f t="shared" ca="1" si="2"/>
        <v>2.9396237252965571E-2</v>
      </c>
      <c r="H13" s="32">
        <f t="shared" ca="1" si="2"/>
        <v>1.3347963161932338E-2</v>
      </c>
      <c r="I13" s="32">
        <f t="shared" ca="1" si="2"/>
        <v>2.0020641739856536E-3</v>
      </c>
      <c r="J13" s="32">
        <f t="shared" ca="1" si="2"/>
        <v>1.9952234080153155E-4</v>
      </c>
      <c r="K13" s="32">
        <f t="shared" ca="1" si="2"/>
        <v>9.8865355809411959E-5</v>
      </c>
      <c r="L13" s="32">
        <f t="shared" ca="1" si="2"/>
        <v>2.0115109460399302E-3</v>
      </c>
      <c r="M13" s="32">
        <f t="shared" ca="1" si="2"/>
        <v>1.5017110058694865E-2</v>
      </c>
      <c r="N13" s="32">
        <f t="shared" ca="1" si="2"/>
        <v>3.8498853628782054E-2</v>
      </c>
      <c r="O13" s="32">
        <f t="shared" ca="1" si="2"/>
        <v>5.4729711021071215E-2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0.12488216690129772</v>
      </c>
      <c r="E18" s="33">
        <f t="shared" ca="1" si="3"/>
        <v>0.10048478092446982</v>
      </c>
      <c r="F18" s="33">
        <f t="shared" ca="1" si="3"/>
        <v>8.1312767873446573E-2</v>
      </c>
      <c r="G18" s="33">
        <f t="shared" ca="1" si="3"/>
        <v>6.230369173336868E-2</v>
      </c>
      <c r="H18" s="33">
        <f t="shared" ca="1" si="3"/>
        <v>2.8290266368206588E-2</v>
      </c>
      <c r="I18" s="33">
        <f t="shared" ca="1" si="3"/>
        <v>4.2432637909751479E-3</v>
      </c>
      <c r="J18" s="33">
        <f t="shared" ca="1" si="3"/>
        <v>4.2287651675435706E-4</v>
      </c>
      <c r="K18" s="33">
        <f t="shared" ca="1" si="3"/>
        <v>2.0953962911828141E-4</v>
      </c>
      <c r="L18" s="33">
        <f t="shared" ca="1" si="3"/>
        <v>4.2632856995235176E-3</v>
      </c>
      <c r="M18" s="33">
        <f t="shared" ca="1" si="3"/>
        <v>3.1827930485511607E-2</v>
      </c>
      <c r="N18" s="33">
        <f t="shared" ca="1" si="3"/>
        <v>8.1596181441001933E-2</v>
      </c>
      <c r="O18" s="33">
        <f t="shared" ca="1" si="3"/>
        <v>0.11599658196965924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5.892212330860707E-2</v>
      </c>
      <c r="E19" s="33">
        <f t="shared" ca="1" si="4"/>
        <v>4.7410905809710545E-2</v>
      </c>
      <c r="F19" s="33">
        <f t="shared" ca="1" si="4"/>
        <v>3.8365132941599961E-2</v>
      </c>
      <c r="G19" s="33">
        <f t="shared" ca="1" si="4"/>
        <v>2.9396237252965571E-2</v>
      </c>
      <c r="H19" s="33">
        <f t="shared" ca="1" si="4"/>
        <v>1.3347963161932338E-2</v>
      </c>
      <c r="I19" s="33">
        <f t="shared" ca="1" si="4"/>
        <v>2.0020641739856536E-3</v>
      </c>
      <c r="J19" s="33">
        <f t="shared" ca="1" si="4"/>
        <v>1.9952234080153155E-4</v>
      </c>
      <c r="K19" s="33">
        <f t="shared" ca="1" si="4"/>
        <v>9.8865355809411959E-5</v>
      </c>
      <c r="L19" s="33">
        <f t="shared" ca="1" si="4"/>
        <v>2.0115109460399302E-3</v>
      </c>
      <c r="M19" s="33">
        <f t="shared" ca="1" si="4"/>
        <v>1.5017110058694865E-2</v>
      </c>
      <c r="N19" s="33">
        <f t="shared" ca="1" si="4"/>
        <v>3.8498853628782054E-2</v>
      </c>
      <c r="O19" s="33">
        <f t="shared" ca="1" si="4"/>
        <v>5.4729711021071215E-2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1.2602787485452066E-2</v>
      </c>
      <c r="E20" s="33">
        <f t="shared" ca="1" si="5"/>
        <v>1.0140665964854753E-2</v>
      </c>
      <c r="F20" s="33">
        <f t="shared" ca="1" si="5"/>
        <v>8.2058756569533247E-3</v>
      </c>
      <c r="G20" s="33">
        <f t="shared" ca="1" si="5"/>
        <v>6.2875285235509679E-3</v>
      </c>
      <c r="H20" s="33">
        <f t="shared" ca="1" si="5"/>
        <v>2.8549810096355275E-3</v>
      </c>
      <c r="I20" s="33">
        <f t="shared" ca="1" si="5"/>
        <v>4.2821928165804251E-4</v>
      </c>
      <c r="J20" s="33">
        <f t="shared" ca="1" si="5"/>
        <v>4.2675611782549798E-5</v>
      </c>
      <c r="K20" s="33">
        <f t="shared" ca="1" si="5"/>
        <v>2.1146201103679781E-5</v>
      </c>
      <c r="L20" s="33">
        <f t="shared" ca="1" si="5"/>
        <v>4.302398412363183E-4</v>
      </c>
      <c r="M20" s="33">
        <f t="shared" ca="1" si="5"/>
        <v>3.2119929847764009E-3</v>
      </c>
      <c r="N20" s="33">
        <f t="shared" ca="1" si="5"/>
        <v>8.2344770261561593E-3</v>
      </c>
      <c r="O20" s="33">
        <f t="shared" ca="1" si="5"/>
        <v>1.1706077079506896E-2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0.19640707769535687</v>
      </c>
      <c r="E21" s="33">
        <f t="shared" ca="1" si="6"/>
        <v>0.1580363526990351</v>
      </c>
      <c r="F21" s="33">
        <f t="shared" ca="1" si="6"/>
        <v>0.12788377647199986</v>
      </c>
      <c r="G21" s="33">
        <f t="shared" ca="1" si="6"/>
        <v>9.7987457509885217E-2</v>
      </c>
      <c r="H21" s="33">
        <f t="shared" ca="1" si="6"/>
        <v>4.4493210539774453E-2</v>
      </c>
      <c r="I21" s="33">
        <f t="shared" ca="1" si="6"/>
        <v>6.6735472466188444E-3</v>
      </c>
      <c r="J21" s="33">
        <f t="shared" ca="1" si="6"/>
        <v>6.6507446933843843E-4</v>
      </c>
      <c r="K21" s="33">
        <f t="shared" ca="1" si="6"/>
        <v>3.2955118603137312E-4</v>
      </c>
      <c r="L21" s="33">
        <f t="shared" ca="1" si="6"/>
        <v>6.7050364867997656E-3</v>
      </c>
      <c r="M21" s="33">
        <f t="shared" ca="1" si="6"/>
        <v>5.0057033528982879E-2</v>
      </c>
      <c r="N21" s="33">
        <f t="shared" ca="1" si="6"/>
        <v>0.12832951209594015</v>
      </c>
      <c r="O21" s="33">
        <f t="shared" ca="1" si="6"/>
        <v>0.18243237007023733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0.42281800445265105</v>
      </c>
      <c r="E24" s="32">
        <f ca="1">N19/2+O19+D19+E19+F19/2</f>
        <v>0.19949473342457985</v>
      </c>
      <c r="F24" s="32">
        <f ca="1">N20/2+O20+D20+E20+F20/2</f>
        <v>4.2669706871368458E-2</v>
      </c>
      <c r="G24" s="32">
        <f ca="1">F18/2+G18+H18</f>
        <v>0.13125034203829855</v>
      </c>
      <c r="H24" s="32">
        <f ca="1">F19/2+G19+H19</f>
        <v>6.1926766885697891E-2</v>
      </c>
      <c r="I24" s="32">
        <f ca="1">F20/2+G20+H20</f>
        <v>1.3245447361663158E-2</v>
      </c>
      <c r="J24" s="32">
        <f ca="1">I18+J18+K18</f>
        <v>4.8756799368477868E-3</v>
      </c>
      <c r="K24" s="32">
        <f ca="1">I19+J19+K19</f>
        <v>2.3004518705965972E-3</v>
      </c>
      <c r="L24" s="32">
        <f ca="1">I20+J20+K20</f>
        <v>4.9204109454427207E-4</v>
      </c>
      <c r="M24" s="32">
        <f ca="1">L18+M18+N18/2</f>
        <v>7.6889306905536081E-2</v>
      </c>
      <c r="N24" s="32">
        <f ca="1">L19+M19+N19/2</f>
        <v>3.6278047819125823E-2</v>
      </c>
      <c r="O24" s="32">
        <f ca="1">L20+M20+N20/2</f>
        <v>7.7594713390907993E-3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14.166666666666666</v>
      </c>
      <c r="I30" s="17">
        <f ca="1">INDIRECT(ADDRESS(MATCH($H$1,CDD!$A$1:$A$34,0),I$4+1,,,"cDD"))</f>
        <v>49.666666666666664</v>
      </c>
      <c r="J30" s="17">
        <f ca="1">INDIRECT(ADDRESS(MATCH($H$1,CDD!$A$1:$A$34,0),J$4+1,,,"cDD"))</f>
        <v>109.33333333333333</v>
      </c>
      <c r="K30" s="17">
        <f ca="1">INDIRECT(ADDRESS(MATCH($H$1,CDD!$A$1:$A$34,0),K$4+1,,,"cDD"))</f>
        <v>88.833333333333329</v>
      </c>
      <c r="L30" s="17">
        <f ca="1">INDIRECT(ADDRESS(MATCH($H$1,CDD!$A$1:$A$34,0),L$4+1,,,"cDD"))</f>
        <v>37.5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4.7301057317751805E-2</v>
      </c>
      <c r="I31" s="22">
        <f t="shared" ca="1" si="7"/>
        <v>0.16583194212576516</v>
      </c>
      <c r="J31" s="22">
        <f t="shared" ca="1" si="7"/>
        <v>0.36505286588759039</v>
      </c>
      <c r="K31" s="22">
        <f t="shared" ca="1" si="7"/>
        <v>0.29660545353366718</v>
      </c>
      <c r="L31" s="22">
        <f t="shared" ca="1" si="7"/>
        <v>0.12520868113522537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9.5713110159487851</v>
      </c>
      <c r="E33" s="29">
        <f t="shared" ca="1" si="8"/>
        <v>10.554140840074975</v>
      </c>
      <c r="F33" s="29">
        <f t="shared" ca="1" si="8"/>
        <v>11.736143021697028</v>
      </c>
      <c r="G33" s="29">
        <f t="shared" ca="1" si="8"/>
        <v>13.039214068668931</v>
      </c>
      <c r="H33" s="29">
        <f t="shared" ca="1" si="8"/>
        <v>14.154440800525611</v>
      </c>
      <c r="I33" s="29">
        <f t="shared" ca="1" si="8"/>
        <v>14.720289471382822</v>
      </c>
      <c r="J33" s="29">
        <f t="shared" ca="1" si="8"/>
        <v>14.463872386251603</v>
      </c>
      <c r="K33" s="29">
        <f t="shared" ca="1" si="8"/>
        <v>13.504515886811724</v>
      </c>
      <c r="L33" s="29">
        <f t="shared" ca="1" si="8"/>
        <v>12.241907084021515</v>
      </c>
      <c r="M33" s="29">
        <f t="shared" ca="1" si="8"/>
        <v>10.939905142333558</v>
      </c>
      <c r="N33" s="29">
        <f t="shared" ca="1" si="8"/>
        <v>9.8303378913658452</v>
      </c>
      <c r="O33" s="29">
        <f t="shared" ca="1" si="8"/>
        <v>9.2846969733197149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4.2570951585976624E-2</v>
      </c>
      <c r="I37" s="32">
        <f t="shared" ca="1" si="9"/>
        <v>0.14924874791318865</v>
      </c>
      <c r="J37" s="32">
        <f t="shared" ca="1" si="9"/>
        <v>0.32854757929883138</v>
      </c>
      <c r="K37" s="32">
        <f t="shared" ca="1" si="9"/>
        <v>0.26694490818030048</v>
      </c>
      <c r="L37" s="32">
        <f t="shared" ca="1" si="9"/>
        <v>0.11268781302170285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4.7301057317751796E-3</v>
      </c>
      <c r="I38" s="32">
        <f t="shared" ca="1" si="10"/>
        <v>1.6583194212576511E-2</v>
      </c>
      <c r="J38" s="32">
        <f t="shared" ca="1" si="10"/>
        <v>3.6505286588759032E-2</v>
      </c>
      <c r="K38" s="32">
        <f t="shared" ca="1" si="10"/>
        <v>2.9660545353366711E-2</v>
      </c>
      <c r="L38" s="32">
        <f t="shared" ca="1" si="10"/>
        <v>1.2520868113522534E-2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3.8668614357262099E-2</v>
      </c>
      <c r="I43" s="33">
        <f t="shared" ca="1" si="11"/>
        <v>0.13556761268781303</v>
      </c>
      <c r="J43" s="33">
        <f t="shared" ca="1" si="11"/>
        <v>0.29843071786310515</v>
      </c>
      <c r="K43" s="33">
        <f t="shared" ca="1" si="11"/>
        <v>0.24247495826377294</v>
      </c>
      <c r="L43" s="33">
        <f t="shared" ca="1" si="11"/>
        <v>0.10235809682804675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4.7301057317751796E-3</v>
      </c>
      <c r="I44" s="33">
        <f t="shared" ca="1" si="12"/>
        <v>1.6583194212576511E-2</v>
      </c>
      <c r="J44" s="33">
        <f t="shared" ca="1" si="12"/>
        <v>3.6505286588759032E-2</v>
      </c>
      <c r="K44" s="33">
        <f t="shared" ca="1" si="12"/>
        <v>2.9660545353366711E-2</v>
      </c>
      <c r="L44" s="33">
        <f t="shared" ca="1" si="12"/>
        <v>1.2520868113522534E-2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3.9023372287145244E-3</v>
      </c>
      <c r="I45" s="33">
        <f t="shared" ca="1" si="13"/>
        <v>1.3681135225375627E-2</v>
      </c>
      <c r="J45" s="33">
        <f t="shared" ca="1" si="13"/>
        <v>3.0116861435726214E-2</v>
      </c>
      <c r="K45" s="33">
        <f t="shared" ca="1" si="13"/>
        <v>2.4469949916527546E-2</v>
      </c>
      <c r="L45" s="33">
        <f t="shared" ca="1" si="13"/>
        <v>1.0329716193656096E-2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4.7301057317751805E-2</v>
      </c>
      <c r="I46" s="32">
        <f t="shared" ca="1" si="14"/>
        <v>0.16583194212576516</v>
      </c>
      <c r="J46" s="32">
        <f t="shared" ca="1" si="14"/>
        <v>0.36505286588759039</v>
      </c>
      <c r="K46" s="32">
        <f t="shared" ca="1" si="14"/>
        <v>0.29660545353366724</v>
      </c>
      <c r="L46" s="32">
        <f t="shared" ca="1" si="14"/>
        <v>0.12520868113522537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3.8668614357262099E-2</v>
      </c>
      <c r="H49" s="32">
        <f ca="1">F44/2+G44+H44</f>
        <v>4.7301057317751796E-3</v>
      </c>
      <c r="I49" s="32">
        <f ca="1">F45/2+G45+H45</f>
        <v>3.9023372287145244E-3</v>
      </c>
      <c r="J49" s="32">
        <f ca="1">I43+J43+K43</f>
        <v>0.67647328881469115</v>
      </c>
      <c r="K49" s="32">
        <f ca="1">I44+J44+K44</f>
        <v>8.2749026154702254E-2</v>
      </c>
      <c r="L49" s="32">
        <f ca="1">I45+J45+K45</f>
        <v>6.8267946577629385E-2</v>
      </c>
      <c r="M49" s="32">
        <f ca="1">L43+M43+N43/2</f>
        <v>0.10235809682804675</v>
      </c>
      <c r="N49" s="32">
        <f ca="1">L44+M44+N44/2</f>
        <v>1.2520868113522534E-2</v>
      </c>
      <c r="O49" s="32">
        <f ca="1">L45+M45+N45/2</f>
        <v>1.0329716193656096E-2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361.762</v>
      </c>
      <c r="E56" s="17">
        <f t="shared" ca="1" si="15"/>
        <v>291.08699999999999</v>
      </c>
      <c r="F56" s="17">
        <f t="shared" ca="1" si="15"/>
        <v>235.54900000000001</v>
      </c>
      <c r="G56" s="17">
        <f t="shared" ca="1" si="15"/>
        <v>180.483</v>
      </c>
      <c r="H56" s="17">
        <f t="shared" ca="1" si="15"/>
        <v>81.951999999999998</v>
      </c>
      <c r="I56" s="17">
        <f t="shared" ca="1" si="15"/>
        <v>12.292</v>
      </c>
      <c r="J56" s="17">
        <f t="shared" ca="1" si="15"/>
        <v>1.2250000000000001</v>
      </c>
      <c r="K56" s="17">
        <f t="shared" ca="1" si="15"/>
        <v>0.60699999999999998</v>
      </c>
      <c r="L56" s="17">
        <f t="shared" ca="1" si="15"/>
        <v>12.35</v>
      </c>
      <c r="M56" s="17">
        <f t="shared" ca="1" si="15"/>
        <v>92.2</v>
      </c>
      <c r="N56" s="17">
        <f t="shared" ca="1" si="15"/>
        <v>236.37</v>
      </c>
      <c r="O56" s="17">
        <f t="shared" ca="1" si="15"/>
        <v>336.02199999999999</v>
      </c>
    </row>
    <row r="57" spans="1:15" x14ac:dyDescent="0.4">
      <c r="D57" s="50">
        <f t="shared" ref="D57:O57" ca="1" si="16">(D55/SUM($D55:$O55)*(1-$B$56)+$B$56*D56/SUM($D56:$O56))</f>
        <v>0.10029439498763686</v>
      </c>
      <c r="E57" s="50">
        <f t="shared" ca="1" si="16"/>
        <v>9.4538786238188594E-2</v>
      </c>
      <c r="F57" s="50">
        <f t="shared" ca="1" si="16"/>
        <v>9.0015899804133312E-2</v>
      </c>
      <c r="G57" s="50">
        <f t="shared" ca="1" si="16"/>
        <v>8.553145195981611E-2</v>
      </c>
      <c r="H57" s="50">
        <f t="shared" ca="1" si="16"/>
        <v>7.7507314914299505E-2</v>
      </c>
      <c r="I57" s="50">
        <f t="shared" ca="1" si="16"/>
        <v>7.183436542032616E-2</v>
      </c>
      <c r="J57" s="50">
        <f t="shared" ca="1" si="16"/>
        <v>7.0933094503734098E-2</v>
      </c>
      <c r="K57" s="50">
        <f t="shared" ca="1" si="16"/>
        <v>7.0882766011238038E-2</v>
      </c>
      <c r="L57" s="50">
        <f t="shared" ca="1" si="16"/>
        <v>7.1839088806353299E-2</v>
      </c>
      <c r="M57" s="50">
        <f t="shared" ca="1" si="16"/>
        <v>7.8341888362680759E-2</v>
      </c>
      <c r="N57" s="50">
        <f t="shared" ca="1" si="16"/>
        <v>9.0082760147724358E-2</v>
      </c>
      <c r="O57" s="50">
        <f t="shared" ca="1" si="16"/>
        <v>9.8198188843868939E-2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9.5713110159487851</v>
      </c>
      <c r="E59" s="29">
        <f t="shared" ca="1" si="17"/>
        <v>10.554140840074975</v>
      </c>
      <c r="F59" s="29">
        <f t="shared" ca="1" si="17"/>
        <v>11.736143021697028</v>
      </c>
      <c r="G59" s="29">
        <f t="shared" ca="1" si="17"/>
        <v>13.039214068668931</v>
      </c>
      <c r="H59" s="29">
        <f t="shared" ca="1" si="17"/>
        <v>14.154440800525611</v>
      </c>
      <c r="I59" s="29">
        <f t="shared" ca="1" si="17"/>
        <v>14.720289471382822</v>
      </c>
      <c r="J59" s="29">
        <f t="shared" ca="1" si="17"/>
        <v>14.463872386251603</v>
      </c>
      <c r="K59" s="29">
        <f t="shared" ca="1" si="17"/>
        <v>13.504515886811724</v>
      </c>
      <c r="L59" s="29">
        <f t="shared" ca="1" si="17"/>
        <v>12.241907084021515</v>
      </c>
      <c r="M59" s="29">
        <f t="shared" ca="1" si="17"/>
        <v>10.939905142333558</v>
      </c>
      <c r="N59" s="29">
        <f t="shared" ca="1" si="17"/>
        <v>9.8303378913658452</v>
      </c>
      <c r="O59" s="29">
        <f t="shared" ca="1" si="17"/>
        <v>9.2846969733197149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7.020607649134579E-2</v>
      </c>
      <c r="E63" s="33">
        <f t="shared" ca="1" si="18"/>
        <v>6.617715036673201E-2</v>
      </c>
      <c r="F63" s="32">
        <f t="shared" ca="1" si="18"/>
        <v>6.3011129862893311E-2</v>
      </c>
      <c r="G63" s="32">
        <f t="shared" ca="1" si="18"/>
        <v>5.987201637187127E-2</v>
      </c>
      <c r="H63" s="32">
        <f t="shared" ca="1" si="18"/>
        <v>5.4255120440009651E-2</v>
      </c>
      <c r="I63" s="32">
        <f t="shared" ca="1" si="18"/>
        <v>5.0284055794228309E-2</v>
      </c>
      <c r="J63" s="32">
        <f t="shared" ca="1" si="18"/>
        <v>4.9653166152613865E-2</v>
      </c>
      <c r="K63" s="32">
        <f t="shared" ca="1" si="18"/>
        <v>4.9617936207866621E-2</v>
      </c>
      <c r="L63" s="32">
        <f t="shared" ca="1" si="18"/>
        <v>5.0287362164447305E-2</v>
      </c>
      <c r="M63" s="32">
        <f t="shared" ca="1" si="18"/>
        <v>5.4839321853876528E-2</v>
      </c>
      <c r="N63" s="32">
        <f t="shared" ca="1" si="18"/>
        <v>6.3057932103407044E-2</v>
      </c>
      <c r="O63" s="32">
        <f t="shared" ca="1" si="18"/>
        <v>6.8738732190708252E-2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3.008831849629106E-2</v>
      </c>
      <c r="E64" s="32">
        <f t="shared" ca="1" si="19"/>
        <v>2.8361635871456584E-2</v>
      </c>
      <c r="F64" s="32">
        <f t="shared" ca="1" si="19"/>
        <v>2.7004769941239997E-2</v>
      </c>
      <c r="G64" s="32">
        <f t="shared" ca="1" si="19"/>
        <v>2.5659435587944836E-2</v>
      </c>
      <c r="H64" s="32">
        <f t="shared" ca="1" si="19"/>
        <v>2.3252194474289854E-2</v>
      </c>
      <c r="I64" s="32">
        <f t="shared" ca="1" si="19"/>
        <v>2.1550309626097851E-2</v>
      </c>
      <c r="J64" s="32">
        <f t="shared" ca="1" si="19"/>
        <v>2.1279928351120234E-2</v>
      </c>
      <c r="K64" s="32">
        <f t="shared" ca="1" si="19"/>
        <v>2.1264829803371414E-2</v>
      </c>
      <c r="L64" s="32">
        <f t="shared" ca="1" si="19"/>
        <v>2.1551726641905994E-2</v>
      </c>
      <c r="M64" s="32">
        <f t="shared" ca="1" si="19"/>
        <v>2.350256650880423E-2</v>
      </c>
      <c r="N64" s="32">
        <f t="shared" ca="1" si="19"/>
        <v>2.7024828044317311E-2</v>
      </c>
      <c r="O64" s="32">
        <f t="shared" ca="1" si="19"/>
        <v>2.9459456653160687E-2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6.377051947963909E-2</v>
      </c>
      <c r="E69" s="33">
        <f t="shared" ca="1" si="20"/>
        <v>6.0110911583114907E-2</v>
      </c>
      <c r="F69" s="33">
        <f t="shared" ca="1" si="20"/>
        <v>5.7235109625461425E-2</v>
      </c>
      <c r="G69" s="33">
        <f t="shared" ca="1" si="20"/>
        <v>5.4383748204449738E-2</v>
      </c>
      <c r="H69" s="33">
        <f t="shared" ca="1" si="20"/>
        <v>4.9281734399675432E-2</v>
      </c>
      <c r="I69" s="33">
        <f t="shared" ca="1" si="20"/>
        <v>4.5674684013090716E-2</v>
      </c>
      <c r="J69" s="33">
        <f t="shared" ca="1" si="20"/>
        <v>4.5101625921957593E-2</v>
      </c>
      <c r="K69" s="33">
        <f t="shared" ca="1" si="20"/>
        <v>4.5069625388812179E-2</v>
      </c>
      <c r="L69" s="33">
        <f t="shared" ca="1" si="20"/>
        <v>4.5677687299372965E-2</v>
      </c>
      <c r="M69" s="33">
        <f t="shared" ca="1" si="20"/>
        <v>4.9812384017271179E-2</v>
      </c>
      <c r="N69" s="33">
        <f t="shared" ca="1" si="20"/>
        <v>5.7277621660594732E-2</v>
      </c>
      <c r="O69" s="33">
        <f t="shared" ca="1" si="20"/>
        <v>6.2437681739893329E-2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3.008831849629106E-2</v>
      </c>
      <c r="E70" s="33">
        <f t="shared" ca="1" si="21"/>
        <v>2.8361635871456584E-2</v>
      </c>
      <c r="F70" s="33">
        <f t="shared" ca="1" si="21"/>
        <v>2.7004769941239997E-2</v>
      </c>
      <c r="G70" s="33">
        <f t="shared" ca="1" si="21"/>
        <v>2.5659435587944836E-2</v>
      </c>
      <c r="H70" s="33">
        <f t="shared" ca="1" si="21"/>
        <v>2.3252194474289854E-2</v>
      </c>
      <c r="I70" s="33">
        <f t="shared" ca="1" si="21"/>
        <v>2.1550309626097851E-2</v>
      </c>
      <c r="J70" s="33">
        <f t="shared" ca="1" si="21"/>
        <v>2.1279928351120234E-2</v>
      </c>
      <c r="K70" s="33">
        <f t="shared" ca="1" si="21"/>
        <v>2.1264829803371414E-2</v>
      </c>
      <c r="L70" s="33">
        <f t="shared" ca="1" si="21"/>
        <v>2.1551726641905994E-2</v>
      </c>
      <c r="M70" s="33">
        <f t="shared" ca="1" si="21"/>
        <v>2.350256650880423E-2</v>
      </c>
      <c r="N70" s="33">
        <f t="shared" ca="1" si="21"/>
        <v>2.7024828044317311E-2</v>
      </c>
      <c r="O70" s="33">
        <f t="shared" ca="1" si="21"/>
        <v>2.9459456653160687E-2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6.4355570117066978E-3</v>
      </c>
      <c r="E71" s="33">
        <f t="shared" ca="1" si="22"/>
        <v>6.0662387836171016E-3</v>
      </c>
      <c r="F71" s="33">
        <f t="shared" ca="1" si="22"/>
        <v>5.7760202374318873E-3</v>
      </c>
      <c r="G71" s="33">
        <f t="shared" ca="1" si="22"/>
        <v>5.4882681674215334E-3</v>
      </c>
      <c r="H71" s="33">
        <f t="shared" ca="1" si="22"/>
        <v>4.9733860403342184E-3</v>
      </c>
      <c r="I71" s="33">
        <f t="shared" ca="1" si="22"/>
        <v>4.6093717811375957E-3</v>
      </c>
      <c r="J71" s="33">
        <f t="shared" ca="1" si="22"/>
        <v>4.5515402306562716E-3</v>
      </c>
      <c r="K71" s="33">
        <f t="shared" ca="1" si="22"/>
        <v>4.5483108190544404E-3</v>
      </c>
      <c r="L71" s="33">
        <f t="shared" ca="1" si="22"/>
        <v>4.6096748650743371E-3</v>
      </c>
      <c r="M71" s="33">
        <f t="shared" ca="1" si="22"/>
        <v>5.0269378366053488E-3</v>
      </c>
      <c r="N71" s="33">
        <f t="shared" ca="1" si="22"/>
        <v>5.7803104428123123E-3</v>
      </c>
      <c r="O71" s="33">
        <f t="shared" ca="1" si="22"/>
        <v>6.3010504508149235E-3</v>
      </c>
    </row>
    <row r="72" spans="1:15" x14ac:dyDescent="0.4">
      <c r="D72" s="32">
        <f t="shared" ref="D72:O72" ca="1" si="23">SUM(D69:D71)</f>
        <v>0.10029439498763684</v>
      </c>
      <c r="E72" s="32">
        <f t="shared" ca="1" si="23"/>
        <v>9.4538786238188594E-2</v>
      </c>
      <c r="F72" s="32">
        <f t="shared" ca="1" si="23"/>
        <v>9.0015899804133312E-2</v>
      </c>
      <c r="G72" s="32">
        <f t="shared" ca="1" si="23"/>
        <v>8.553145195981611E-2</v>
      </c>
      <c r="H72" s="32">
        <f t="shared" ca="1" si="23"/>
        <v>7.7507314914299505E-2</v>
      </c>
      <c r="I72" s="32">
        <f t="shared" ca="1" si="23"/>
        <v>7.1834365420326174E-2</v>
      </c>
      <c r="J72" s="32">
        <f t="shared" ca="1" si="23"/>
        <v>7.0933094503734084E-2</v>
      </c>
      <c r="K72" s="32">
        <f t="shared" ca="1" si="23"/>
        <v>7.0882766011238024E-2</v>
      </c>
      <c r="L72" s="32">
        <f t="shared" ca="1" si="23"/>
        <v>7.1839088806353299E-2</v>
      </c>
      <c r="M72" s="32">
        <f t="shared" ca="1" si="23"/>
        <v>7.8341888362680759E-2</v>
      </c>
      <c r="N72" s="32">
        <f t="shared" ca="1" si="23"/>
        <v>9.0082760147724358E-2</v>
      </c>
      <c r="O72" s="32">
        <f t="shared" ca="1" si="23"/>
        <v>9.8198188843868953E-2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0.2435754784456754</v>
      </c>
      <c r="E75" s="32">
        <f ca="1">N70/2+O70+D70+E70+F70/2</f>
        <v>0.11492421001368698</v>
      </c>
      <c r="F75" s="32">
        <f ca="1">N71/2+O71+D71+E71+F71/2</f>
        <v>2.4581011586260824E-2</v>
      </c>
      <c r="G75" s="32">
        <f ca="1">F69/2+G69+H69</f>
        <v>0.13228303741685588</v>
      </c>
      <c r="H75" s="32">
        <f ca="1">F70/2+G70+H70</f>
        <v>6.2414015032854687E-2</v>
      </c>
      <c r="I75" s="32">
        <f ca="1">F71/2+G71+H71</f>
        <v>1.3349664326471696E-2</v>
      </c>
      <c r="J75" s="32">
        <f ca="1">I69+J69+K69</f>
        <v>0.13584593532386049</v>
      </c>
      <c r="K75" s="32">
        <f ca="1">I70+J70+K70</f>
        <v>6.4095067780589501E-2</v>
      </c>
      <c r="L75" s="32">
        <f ca="1">I71+J71+K71</f>
        <v>1.3709222830848309E-2</v>
      </c>
      <c r="M75" s="32">
        <f ca="1">L69+M69+N69/2</f>
        <v>0.12412888214694151</v>
      </c>
      <c r="N75" s="32">
        <f ca="1">L70+M70+N70/2</f>
        <v>5.8566707172868882E-2</v>
      </c>
      <c r="O75" s="32">
        <f ca="1">L71+M71+N71/2</f>
        <v>1.2526767923085842E-2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9.5713110159487851</v>
      </c>
      <c r="E84" s="29">
        <f t="shared" ca="1" si="26"/>
        <v>10.554140840074975</v>
      </c>
      <c r="F84" s="29">
        <f t="shared" ca="1" si="26"/>
        <v>11.736143021697028</v>
      </c>
      <c r="G84" s="29">
        <f t="shared" ca="1" si="26"/>
        <v>13.039214068668931</v>
      </c>
      <c r="H84" s="29">
        <f t="shared" ca="1" si="26"/>
        <v>14.154440800525611</v>
      </c>
      <c r="I84" s="29">
        <f t="shared" ca="1" si="26"/>
        <v>14.720289471382822</v>
      </c>
      <c r="J84" s="29">
        <f t="shared" ca="1" si="26"/>
        <v>14.463872386251603</v>
      </c>
      <c r="K84" s="29">
        <f t="shared" ca="1" si="26"/>
        <v>13.504515886811724</v>
      </c>
      <c r="L84" s="29">
        <f t="shared" ca="1" si="26"/>
        <v>12.241907084021515</v>
      </c>
      <c r="M84" s="29">
        <f t="shared" ca="1" si="26"/>
        <v>10.939905142333558</v>
      </c>
      <c r="N84" s="29">
        <f t="shared" ca="1" si="26"/>
        <v>9.8303378913658452</v>
      </c>
      <c r="O84" s="29">
        <f t="shared" ca="1" si="26"/>
        <v>9.2846969733197149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14.428688984051215</v>
      </c>
      <c r="E106" s="29">
        <f t="shared" ca="1" si="33"/>
        <v>13.445859159925025</v>
      </c>
      <c r="F106" s="29">
        <f t="shared" ca="1" si="33"/>
        <v>12.263856978302972</v>
      </c>
      <c r="G106" s="29">
        <f t="shared" ca="1" si="33"/>
        <v>10.960785931331069</v>
      </c>
      <c r="H106" s="29">
        <f t="shared" ca="1" si="33"/>
        <v>9.8455591994743887</v>
      </c>
      <c r="I106" s="29">
        <f t="shared" ca="1" si="33"/>
        <v>9.2797105286171782</v>
      </c>
      <c r="J106" s="29">
        <f t="shared" ca="1" si="33"/>
        <v>9.5361276137483966</v>
      </c>
      <c r="K106" s="29">
        <f t="shared" ca="1" si="33"/>
        <v>10.495484113188276</v>
      </c>
      <c r="L106" s="29">
        <f t="shared" ca="1" si="33"/>
        <v>11.758092915978485</v>
      </c>
      <c r="M106" s="29">
        <f t="shared" ca="1" si="33"/>
        <v>13.060094857666442</v>
      </c>
      <c r="N106" s="29">
        <f t="shared" ca="1" si="33"/>
        <v>14.169662108634155</v>
      </c>
      <c r="O106" s="29">
        <f t="shared" ca="1" si="33"/>
        <v>14.715303026680285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0.10022760918722907</v>
      </c>
      <c r="E107" s="29">
        <f t="shared" ca="1" si="34"/>
        <v>9.3400468923899721E-2</v>
      </c>
      <c r="F107" s="29">
        <f t="shared" ca="1" si="34"/>
        <v>8.5189795532227219E-2</v>
      </c>
      <c r="G107" s="29">
        <f t="shared" ca="1" si="34"/>
        <v>7.6138127997951832E-2</v>
      </c>
      <c r="H107" s="29">
        <f t="shared" ca="1" si="34"/>
        <v>6.8391304349647103E-2</v>
      </c>
      <c r="I107" s="29">
        <f t="shared" ca="1" si="34"/>
        <v>6.4460686709716122E-2</v>
      </c>
      <c r="J107" s="29">
        <f t="shared" ca="1" si="34"/>
        <v>6.6241865264875757E-2</v>
      </c>
      <c r="K107" s="29">
        <f t="shared" ca="1" si="34"/>
        <v>7.2905950158754368E-2</v>
      </c>
      <c r="L107" s="29">
        <f t="shared" ca="1" si="34"/>
        <v>8.1676550300062614E-2</v>
      </c>
      <c r="M107" s="29">
        <f t="shared" ca="1" si="34"/>
        <v>9.0720791389239774E-2</v>
      </c>
      <c r="N107" s="29">
        <f t="shared" ca="1" si="34"/>
        <v>9.8428301955159211E-2</v>
      </c>
      <c r="O107" s="29">
        <f t="shared" ca="1" si="34"/>
        <v>0.10221854823123726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9.5713110159487851</v>
      </c>
      <c r="E109" s="29">
        <f t="shared" ca="1" si="35"/>
        <v>10.554140840074975</v>
      </c>
      <c r="F109" s="29">
        <f t="shared" ca="1" si="35"/>
        <v>11.736143021697028</v>
      </c>
      <c r="G109" s="29">
        <f t="shared" ca="1" si="35"/>
        <v>13.039214068668931</v>
      </c>
      <c r="H109" s="29">
        <f t="shared" ca="1" si="35"/>
        <v>14.154440800525611</v>
      </c>
      <c r="I109" s="29">
        <f t="shared" ca="1" si="35"/>
        <v>14.720289471382822</v>
      </c>
      <c r="J109" s="29">
        <f t="shared" ca="1" si="35"/>
        <v>14.463872386251603</v>
      </c>
      <c r="K109" s="29">
        <f t="shared" ca="1" si="35"/>
        <v>13.504515886811724</v>
      </c>
      <c r="L109" s="29">
        <f t="shared" ca="1" si="35"/>
        <v>12.241907084021515</v>
      </c>
      <c r="M109" s="29">
        <f t="shared" ca="1" si="35"/>
        <v>10.939905142333558</v>
      </c>
      <c r="N109" s="29">
        <f t="shared" ca="1" si="35"/>
        <v>9.8303378913658452</v>
      </c>
      <c r="O109" s="29">
        <f t="shared" ca="1" si="35"/>
        <v>9.2846969733197149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2.0045521837445818E-2</v>
      </c>
      <c r="E113" s="33">
        <f t="shared" ca="1" si="36"/>
        <v>1.8680093784779944E-2</v>
      </c>
      <c r="F113" s="32">
        <f t="shared" ca="1" si="36"/>
        <v>1.7037959106445445E-2</v>
      </c>
      <c r="G113" s="32">
        <f t="shared" ca="1" si="36"/>
        <v>1.5227625599590367E-2</v>
      </c>
      <c r="H113" s="32">
        <f t="shared" ca="1" si="36"/>
        <v>1.3678260869929421E-2</v>
      </c>
      <c r="I113" s="32">
        <f t="shared" ca="1" si="36"/>
        <v>1.2892137341943225E-2</v>
      </c>
      <c r="J113" s="32">
        <f t="shared" ca="1" si="36"/>
        <v>1.3248373052975153E-2</v>
      </c>
      <c r="K113" s="32">
        <f t="shared" ca="1" si="36"/>
        <v>1.4581190031750874E-2</v>
      </c>
      <c r="L113" s="32">
        <f t="shared" ca="1" si="36"/>
        <v>1.6335310060012525E-2</v>
      </c>
      <c r="M113" s="32">
        <f t="shared" ca="1" si="36"/>
        <v>1.8144158277847957E-2</v>
      </c>
      <c r="N113" s="32">
        <f t="shared" ca="1" si="36"/>
        <v>1.9685660391031843E-2</v>
      </c>
      <c r="O113" s="32">
        <f t="shared" ca="1" si="36"/>
        <v>2.0443709646247452E-2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8.0182087349783271E-2</v>
      </c>
      <c r="E114" s="32">
        <f t="shared" ca="1" si="37"/>
        <v>7.4720375139119777E-2</v>
      </c>
      <c r="F114" s="32">
        <f t="shared" ca="1" si="37"/>
        <v>6.8151836425781778E-2</v>
      </c>
      <c r="G114" s="32">
        <f t="shared" ca="1" si="37"/>
        <v>6.0910502398361467E-2</v>
      </c>
      <c r="H114" s="32">
        <f t="shared" ca="1" si="37"/>
        <v>5.4713043479717685E-2</v>
      </c>
      <c r="I114" s="32">
        <f t="shared" ca="1" si="37"/>
        <v>5.1568549367772901E-2</v>
      </c>
      <c r="J114" s="32">
        <f t="shared" ca="1" si="37"/>
        <v>5.2993492211900611E-2</v>
      </c>
      <c r="K114" s="32">
        <f t="shared" ca="1" si="37"/>
        <v>5.8324760127003494E-2</v>
      </c>
      <c r="L114" s="32">
        <f t="shared" ca="1" si="37"/>
        <v>6.53412402400501E-2</v>
      </c>
      <c r="M114" s="32">
        <f t="shared" ca="1" si="37"/>
        <v>7.2576633111391828E-2</v>
      </c>
      <c r="N114" s="32">
        <f t="shared" ca="1" si="37"/>
        <v>7.8742641564127372E-2</v>
      </c>
      <c r="O114" s="32">
        <f t="shared" ca="1" si="37"/>
        <v>8.1774838584989809E-2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1.8208015669013283E-2</v>
      </c>
      <c r="E119" s="33">
        <f t="shared" ca="1" si="38"/>
        <v>1.696775185450845E-2</v>
      </c>
      <c r="F119" s="33">
        <f t="shared" ca="1" si="38"/>
        <v>1.5476146188354613E-2</v>
      </c>
      <c r="G119" s="33">
        <f t="shared" ca="1" si="38"/>
        <v>1.3831759919627916E-2</v>
      </c>
      <c r="H119" s="33">
        <f t="shared" ca="1" si="38"/>
        <v>1.2424420290185891E-2</v>
      </c>
      <c r="I119" s="33">
        <f t="shared" ca="1" si="38"/>
        <v>1.171035808559843E-2</v>
      </c>
      <c r="J119" s="33">
        <f t="shared" ca="1" si="38"/>
        <v>1.2033938856452431E-2</v>
      </c>
      <c r="K119" s="33">
        <f t="shared" ca="1" si="38"/>
        <v>1.3244580945507043E-2</v>
      </c>
      <c r="L119" s="33">
        <f t="shared" ca="1" si="38"/>
        <v>1.4837906637844711E-2</v>
      </c>
      <c r="M119" s="33">
        <f t="shared" ca="1" si="38"/>
        <v>1.6480943769045228E-2</v>
      </c>
      <c r="N119" s="33">
        <f t="shared" ca="1" si="38"/>
        <v>1.7881141521853924E-2</v>
      </c>
      <c r="O119" s="33">
        <f t="shared" ca="1" si="38"/>
        <v>1.8569702928674769E-2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8.0182087349783271E-2</v>
      </c>
      <c r="E120" s="33">
        <f t="shared" ca="1" si="39"/>
        <v>7.4720375139119777E-2</v>
      </c>
      <c r="F120" s="33">
        <f t="shared" ca="1" si="39"/>
        <v>6.8151836425781778E-2</v>
      </c>
      <c r="G120" s="33">
        <f t="shared" ca="1" si="39"/>
        <v>6.0910502398361467E-2</v>
      </c>
      <c r="H120" s="33">
        <f t="shared" ca="1" si="39"/>
        <v>5.4713043479717685E-2</v>
      </c>
      <c r="I120" s="33">
        <f t="shared" ca="1" si="39"/>
        <v>5.1568549367772901E-2</v>
      </c>
      <c r="J120" s="33">
        <f t="shared" ca="1" si="39"/>
        <v>5.2993492211900611E-2</v>
      </c>
      <c r="K120" s="33">
        <f t="shared" ca="1" si="39"/>
        <v>5.8324760127003494E-2</v>
      </c>
      <c r="L120" s="33">
        <f t="shared" ca="1" si="39"/>
        <v>6.53412402400501E-2</v>
      </c>
      <c r="M120" s="33">
        <f t="shared" ca="1" si="39"/>
        <v>7.2576633111391828E-2</v>
      </c>
      <c r="N120" s="33">
        <f t="shared" ca="1" si="39"/>
        <v>7.8742641564127372E-2</v>
      </c>
      <c r="O120" s="33">
        <f t="shared" ca="1" si="39"/>
        <v>8.1774838584989809E-2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1.8375061684325334E-3</v>
      </c>
      <c r="E121" s="33">
        <f t="shared" ca="1" si="40"/>
        <v>1.7123419302714951E-3</v>
      </c>
      <c r="F121" s="33">
        <f t="shared" ca="1" si="40"/>
        <v>1.5618129180908324E-3</v>
      </c>
      <c r="G121" s="33">
        <f t="shared" ca="1" si="40"/>
        <v>1.3958656799624503E-3</v>
      </c>
      <c r="H121" s="33">
        <f t="shared" ca="1" si="40"/>
        <v>1.2538405797435305E-3</v>
      </c>
      <c r="I121" s="33">
        <f t="shared" ca="1" si="40"/>
        <v>1.1817792563447956E-3</v>
      </c>
      <c r="J121" s="33">
        <f t="shared" ca="1" si="40"/>
        <v>1.2144341965227225E-3</v>
      </c>
      <c r="K121" s="33">
        <f t="shared" ca="1" si="40"/>
        <v>1.3366090862438301E-3</v>
      </c>
      <c r="L121" s="33">
        <f t="shared" ca="1" si="40"/>
        <v>1.4974034221678148E-3</v>
      </c>
      <c r="M121" s="33">
        <f t="shared" ca="1" si="40"/>
        <v>1.6632145088027294E-3</v>
      </c>
      <c r="N121" s="33">
        <f t="shared" ca="1" si="40"/>
        <v>1.8045188691779191E-3</v>
      </c>
      <c r="O121" s="33">
        <f t="shared" ca="1" si="40"/>
        <v>1.8740067175726832E-3</v>
      </c>
    </row>
    <row r="122" spans="1:15" x14ac:dyDescent="0.4">
      <c r="D122" s="32">
        <f t="shared" ref="D122:O122" ca="1" si="41">SUM(D119:D121)</f>
        <v>0.10022760918722909</v>
      </c>
      <c r="E122" s="32">
        <f t="shared" ca="1" si="41"/>
        <v>9.3400468923899721E-2</v>
      </c>
      <c r="F122" s="32">
        <f t="shared" ca="1" si="41"/>
        <v>8.5189795532227233E-2</v>
      </c>
      <c r="G122" s="32">
        <f t="shared" ca="1" si="41"/>
        <v>7.6138127997951832E-2</v>
      </c>
      <c r="H122" s="32">
        <f t="shared" ca="1" si="41"/>
        <v>6.8391304349647117E-2</v>
      </c>
      <c r="I122" s="32">
        <f t="shared" ca="1" si="41"/>
        <v>6.4460686709716136E-2</v>
      </c>
      <c r="J122" s="32">
        <f t="shared" ca="1" si="41"/>
        <v>6.6241865264875771E-2</v>
      </c>
      <c r="K122" s="32">
        <f t="shared" ca="1" si="41"/>
        <v>7.2905950158754368E-2</v>
      </c>
      <c r="L122" s="32">
        <f t="shared" ca="1" si="41"/>
        <v>8.1676550300062614E-2</v>
      </c>
      <c r="M122" s="32">
        <f t="shared" ca="1" si="41"/>
        <v>9.0720791389239788E-2</v>
      </c>
      <c r="N122" s="32">
        <f t="shared" ca="1" si="41"/>
        <v>9.8428301955159211E-2</v>
      </c>
      <c r="O122" s="32">
        <f t="shared" ca="1" si="41"/>
        <v>0.10221854823123726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7.0424114307300764E-2</v>
      </c>
      <c r="E125" s="32">
        <f ca="1">N120/2+O120+D120+E120+F120/2</f>
        <v>0.31012454006884749</v>
      </c>
      <c r="F125" s="32">
        <f ca="1">N121/2+O121+D121+E121+F121/2</f>
        <v>7.1070207099110877E-3</v>
      </c>
      <c r="G125" s="32">
        <f ca="1">F119/2+G119+H119</f>
        <v>3.3994253303991112E-2</v>
      </c>
      <c r="H125" s="32">
        <f ca="1">F120/2+G120+H120</f>
        <v>0.14969946409097004</v>
      </c>
      <c r="I125" s="32">
        <f ca="1">F121/2+G121+H121</f>
        <v>3.4306127187513969E-3</v>
      </c>
      <c r="J125" s="32">
        <f ca="1">I119+J119+K119</f>
        <v>3.6988877887557906E-2</v>
      </c>
      <c r="K125" s="32">
        <f ca="1">I120+J120+K120</f>
        <v>0.16288680170667702</v>
      </c>
      <c r="L125" s="32">
        <f ca="1">I121+J121+K121</f>
        <v>3.7328225391113482E-3</v>
      </c>
      <c r="M125" s="32">
        <f ca="1">L119+M119+N119/2</f>
        <v>4.0259421167816903E-2</v>
      </c>
      <c r="N125" s="32">
        <f ca="1">L120+M120+N120/2</f>
        <v>0.17728919413350561</v>
      </c>
      <c r="O125" s="32">
        <f ca="1">L121+M121+N121/2</f>
        <v>4.062877365559504E-3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14.166666666666666</v>
      </c>
      <c r="I132" s="29">
        <f t="shared" ca="1" si="43"/>
        <v>49.666666666666664</v>
      </c>
      <c r="J132" s="29">
        <f t="shared" ca="1" si="43"/>
        <v>109.33333333333333</v>
      </c>
      <c r="K132" s="29">
        <f t="shared" ca="1" si="43"/>
        <v>88.833333333333329</v>
      </c>
      <c r="L132" s="29">
        <f t="shared" ca="1" si="43"/>
        <v>37.5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8.1531719532554253E-2</v>
      </c>
      <c r="I133" s="50">
        <f t="shared" ca="1" si="44"/>
        <v>8.7458263772954917E-2</v>
      </c>
      <c r="J133" s="50">
        <f t="shared" ca="1" si="44"/>
        <v>9.7419309961046183E-2</v>
      </c>
      <c r="K133" s="50">
        <f t="shared" ca="1" si="44"/>
        <v>9.3996939343350017E-2</v>
      </c>
      <c r="L133" s="50">
        <f t="shared" ca="1" si="44"/>
        <v>8.5427100723427934E-2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9.5713110159487851</v>
      </c>
      <c r="E135" s="29">
        <f t="shared" ca="1" si="45"/>
        <v>10.554140840074975</v>
      </c>
      <c r="F135" s="29">
        <f t="shared" ca="1" si="45"/>
        <v>11.736143021697028</v>
      </c>
      <c r="G135" s="29">
        <f t="shared" ca="1" si="45"/>
        <v>13.039214068668931</v>
      </c>
      <c r="H135" s="29">
        <f t="shared" ca="1" si="45"/>
        <v>14.154440800525611</v>
      </c>
      <c r="I135" s="29">
        <f t="shared" ca="1" si="45"/>
        <v>14.720289471382822</v>
      </c>
      <c r="J135" s="29">
        <f t="shared" ca="1" si="45"/>
        <v>14.463872386251603</v>
      </c>
      <c r="K135" s="29">
        <f t="shared" ca="1" si="45"/>
        <v>13.504515886811724</v>
      </c>
      <c r="L135" s="29">
        <f t="shared" ca="1" si="45"/>
        <v>12.241907084021515</v>
      </c>
      <c r="M135" s="29">
        <f t="shared" ca="1" si="45"/>
        <v>10.939905142333558</v>
      </c>
      <c r="N135" s="29">
        <f t="shared" ca="1" si="45"/>
        <v>9.8303378913658452</v>
      </c>
      <c r="O135" s="29">
        <f t="shared" ca="1" si="45"/>
        <v>9.2846969733197149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5.7072203672787973E-2</v>
      </c>
      <c r="I139" s="32">
        <f t="shared" ca="1" si="46"/>
        <v>6.1220784641068435E-2</v>
      </c>
      <c r="J139" s="32">
        <f t="shared" ca="1" si="46"/>
        <v>6.8193516972732321E-2</v>
      </c>
      <c r="K139" s="32">
        <f t="shared" ca="1" si="46"/>
        <v>6.5797857540345006E-2</v>
      </c>
      <c r="L139" s="32">
        <f t="shared" ca="1" si="46"/>
        <v>5.9798970506399547E-2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2.445951585976628E-2</v>
      </c>
      <c r="I140" s="32">
        <f t="shared" ca="1" si="47"/>
        <v>2.6237479131886478E-2</v>
      </c>
      <c r="J140" s="32">
        <f t="shared" ca="1" si="47"/>
        <v>2.9225792988313858E-2</v>
      </c>
      <c r="K140" s="32">
        <f t="shared" ca="1" si="47"/>
        <v>2.8199081803005011E-2</v>
      </c>
      <c r="L140" s="32">
        <f t="shared" ca="1" si="47"/>
        <v>2.5628130217028384E-2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5.1840585002782408E-2</v>
      </c>
      <c r="I145" s="33">
        <f t="shared" ca="1" si="48"/>
        <v>5.5608879382303827E-2</v>
      </c>
      <c r="J145" s="33">
        <f t="shared" ca="1" si="48"/>
        <v>6.1942444583565189E-2</v>
      </c>
      <c r="K145" s="33">
        <f t="shared" ca="1" si="48"/>
        <v>5.9766387265813382E-2</v>
      </c>
      <c r="L145" s="33">
        <f t="shared" ca="1" si="48"/>
        <v>5.4317398209979585E-2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2.445951585976628E-2</v>
      </c>
      <c r="I146" s="33">
        <f t="shared" ca="1" si="49"/>
        <v>2.6237479131886478E-2</v>
      </c>
      <c r="J146" s="33">
        <f t="shared" ca="1" si="49"/>
        <v>2.9225792988313858E-2</v>
      </c>
      <c r="K146" s="33">
        <f t="shared" ca="1" si="49"/>
        <v>2.8199081803005011E-2</v>
      </c>
      <c r="L146" s="33">
        <f t="shared" ca="1" si="49"/>
        <v>2.5628130217028384E-2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5.2316186700055653E-3</v>
      </c>
      <c r="I147" s="33">
        <f t="shared" ca="1" si="50"/>
        <v>5.6119052587646065E-3</v>
      </c>
      <c r="J147" s="33">
        <f t="shared" ca="1" si="50"/>
        <v>6.2510723891671298E-3</v>
      </c>
      <c r="K147" s="33">
        <f t="shared" ca="1" si="50"/>
        <v>6.0314702745316263E-3</v>
      </c>
      <c r="L147" s="33">
        <f t="shared" ca="1" si="50"/>
        <v>5.4815722964199594E-3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8.1531719532554253E-2</v>
      </c>
      <c r="I148" s="32">
        <f t="shared" ca="1" si="51"/>
        <v>8.7458263772954917E-2</v>
      </c>
      <c r="J148" s="32">
        <f t="shared" ca="1" si="51"/>
        <v>9.7419309961046169E-2</v>
      </c>
      <c r="K148" s="32">
        <f t="shared" ca="1" si="51"/>
        <v>9.3996939343350017E-2</v>
      </c>
      <c r="L148" s="32">
        <f t="shared" ca="1" si="51"/>
        <v>8.5427100723427934E-2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0.12734579333611573</v>
      </c>
      <c r="H151" s="32">
        <f ca="1">F146/2+G146+H146</f>
        <v>6.0084515859766284E-2</v>
      </c>
      <c r="I151" s="32">
        <f ca="1">F147/2+G147+H147</f>
        <v>1.2851410336672231E-2</v>
      </c>
      <c r="J151" s="32">
        <f ca="1">I145+J145+K145</f>
        <v>0.17731771123168238</v>
      </c>
      <c r="K151" s="32">
        <f ca="1">I146+J146+K146</f>
        <v>8.366235392320534E-2</v>
      </c>
      <c r="L151" s="32">
        <f ca="1">I147+J147+K147</f>
        <v>1.7894447922463363E-2</v>
      </c>
      <c r="M151" s="32">
        <f ca="1">L145+M145+N145/2</f>
        <v>0.1298226065433129</v>
      </c>
      <c r="N151" s="32">
        <f ca="1">L146+M146+N146/2</f>
        <v>6.1253130217028391E-2</v>
      </c>
      <c r="O151" s="32">
        <f ca="1">L147+M147+N147/2</f>
        <v>1.3101363963086626E-2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9.5713110159487851</v>
      </c>
      <c r="E160" s="29">
        <f t="shared" ca="1" si="54"/>
        <v>10.554140840074975</v>
      </c>
      <c r="F160" s="29">
        <f t="shared" ca="1" si="54"/>
        <v>11.736143021697028</v>
      </c>
      <c r="G160" s="29">
        <f t="shared" ca="1" si="54"/>
        <v>13.039214068668931</v>
      </c>
      <c r="H160" s="29">
        <f t="shared" ca="1" si="54"/>
        <v>14.154440800525611</v>
      </c>
      <c r="I160" s="29">
        <f t="shared" ca="1" si="54"/>
        <v>14.720289471382822</v>
      </c>
      <c r="J160" s="29">
        <f t="shared" ca="1" si="54"/>
        <v>14.463872386251603</v>
      </c>
      <c r="K160" s="29">
        <f t="shared" ca="1" si="54"/>
        <v>13.504515886811724</v>
      </c>
      <c r="L160" s="29">
        <f t="shared" ca="1" si="54"/>
        <v>12.241907084021515</v>
      </c>
      <c r="M160" s="29">
        <f t="shared" ca="1" si="54"/>
        <v>10.939905142333558</v>
      </c>
      <c r="N160" s="29">
        <f t="shared" ca="1" si="54"/>
        <v>9.8303378913658452</v>
      </c>
      <c r="O160" s="29">
        <f t="shared" ca="1" si="54"/>
        <v>9.2846969733197149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361.762</v>
      </c>
      <c r="E182" s="29">
        <f t="shared" ca="1" si="61"/>
        <v>291.08699999999999</v>
      </c>
      <c r="F182" s="29">
        <f t="shared" ca="1" si="61"/>
        <v>235.54900000000001</v>
      </c>
      <c r="G182" s="29">
        <f t="shared" ca="1" si="61"/>
        <v>180.483</v>
      </c>
      <c r="H182" s="29">
        <f t="shared" ca="1" si="61"/>
        <v>81.951999999999998</v>
      </c>
      <c r="I182" s="29">
        <f t="shared" ca="1" si="61"/>
        <v>12.292</v>
      </c>
      <c r="J182" s="29">
        <f t="shared" ca="1" si="61"/>
        <v>1.2250000000000001</v>
      </c>
      <c r="K182" s="29">
        <f t="shared" ca="1" si="61"/>
        <v>0.60699999999999998</v>
      </c>
      <c r="L182" s="29">
        <f t="shared" ca="1" si="61"/>
        <v>12.35</v>
      </c>
      <c r="M182" s="29">
        <f t="shared" ca="1" si="61"/>
        <v>92.2</v>
      </c>
      <c r="N182" s="29">
        <f t="shared" ca="1" si="61"/>
        <v>236.37</v>
      </c>
      <c r="O182" s="29">
        <f t="shared" ca="1" si="61"/>
        <v>336.02199999999999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0.19640707769535687</v>
      </c>
      <c r="E183" s="29">
        <f t="shared" ca="1" si="62"/>
        <v>0.15803635269903513</v>
      </c>
      <c r="F183" s="29">
        <f t="shared" ca="1" si="62"/>
        <v>0.12788377647199986</v>
      </c>
      <c r="G183" s="29">
        <f t="shared" ca="1" si="62"/>
        <v>9.7987457509885217E-2</v>
      </c>
      <c r="H183" s="29">
        <f t="shared" ca="1" si="62"/>
        <v>4.4493210539774453E-2</v>
      </c>
      <c r="I183" s="29">
        <f t="shared" ca="1" si="62"/>
        <v>6.6735472466188444E-3</v>
      </c>
      <c r="J183" s="29">
        <f t="shared" ca="1" si="62"/>
        <v>6.6507446933843843E-4</v>
      </c>
      <c r="K183" s="29">
        <f t="shared" ca="1" si="62"/>
        <v>3.2955118603137317E-4</v>
      </c>
      <c r="L183" s="29">
        <f t="shared" ca="1" si="62"/>
        <v>6.7050364867997665E-3</v>
      </c>
      <c r="M183" s="29">
        <f t="shared" ca="1" si="62"/>
        <v>5.0057033528982879E-2</v>
      </c>
      <c r="N183" s="29">
        <f t="shared" ca="1" si="62"/>
        <v>0.12832951209594015</v>
      </c>
      <c r="O183" s="29">
        <f t="shared" ca="1" si="62"/>
        <v>0.18243237007023735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9.5713110159487851</v>
      </c>
      <c r="E185" s="29">
        <f t="shared" ca="1" si="63"/>
        <v>10.554140840074975</v>
      </c>
      <c r="F185" s="29">
        <f t="shared" ca="1" si="63"/>
        <v>11.736143021697028</v>
      </c>
      <c r="G185" s="29">
        <f t="shared" ca="1" si="63"/>
        <v>13.039214068668931</v>
      </c>
      <c r="H185" s="29">
        <f t="shared" ca="1" si="63"/>
        <v>14.154440800525611</v>
      </c>
      <c r="I185" s="29">
        <f t="shared" ca="1" si="63"/>
        <v>14.720289471382822</v>
      </c>
      <c r="J185" s="29">
        <f t="shared" ca="1" si="63"/>
        <v>14.463872386251603</v>
      </c>
      <c r="K185" s="29">
        <f t="shared" ca="1" si="63"/>
        <v>13.504515886811724</v>
      </c>
      <c r="L185" s="29">
        <f t="shared" ca="1" si="63"/>
        <v>12.241907084021515</v>
      </c>
      <c r="M185" s="29">
        <f t="shared" ca="1" si="63"/>
        <v>10.939905142333558</v>
      </c>
      <c r="N185" s="29">
        <f t="shared" ca="1" si="63"/>
        <v>9.8303378913658452</v>
      </c>
      <c r="O185" s="29">
        <f t="shared" ca="1" si="63"/>
        <v>9.2846969733197149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0.15712566215628551</v>
      </c>
      <c r="E189" s="33">
        <f t="shared" ca="1" si="64"/>
        <v>0.1264290821592281</v>
      </c>
      <c r="F189" s="32">
        <f t="shared" ca="1" si="64"/>
        <v>0.10230702117759989</v>
      </c>
      <c r="G189" s="32">
        <f t="shared" ca="1" si="64"/>
        <v>7.8389966007908179E-2</v>
      </c>
      <c r="H189" s="32">
        <f t="shared" ca="1" si="64"/>
        <v>3.5594568431819566E-2</v>
      </c>
      <c r="I189" s="32">
        <f t="shared" ca="1" si="64"/>
        <v>5.3388377972950762E-3</v>
      </c>
      <c r="J189" s="32">
        <f t="shared" ca="1" si="64"/>
        <v>5.3205957547075079E-4</v>
      </c>
      <c r="K189" s="32">
        <f t="shared" ca="1" si="64"/>
        <v>2.6364094882509856E-4</v>
      </c>
      <c r="L189" s="32">
        <f t="shared" ca="1" si="64"/>
        <v>5.3640291894398139E-3</v>
      </c>
      <c r="M189" s="32">
        <f t="shared" ca="1" si="64"/>
        <v>4.0045626823186305E-2</v>
      </c>
      <c r="N189" s="32">
        <f t="shared" ca="1" si="64"/>
        <v>0.10266360967675213</v>
      </c>
      <c r="O189" s="32">
        <f t="shared" ca="1" si="64"/>
        <v>0.14594589605618988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3.9281415539071364E-2</v>
      </c>
      <c r="E190" s="32">
        <f t="shared" ca="1" si="65"/>
        <v>3.1607270539807018E-2</v>
      </c>
      <c r="F190" s="32">
        <f t="shared" ca="1" si="65"/>
        <v>2.5576755294399966E-2</v>
      </c>
      <c r="G190" s="32">
        <f t="shared" ca="1" si="65"/>
        <v>1.9597491501977038E-2</v>
      </c>
      <c r="H190" s="32">
        <f t="shared" ca="1" si="65"/>
        <v>8.8986421079548881E-3</v>
      </c>
      <c r="I190" s="32">
        <f t="shared" ca="1" si="65"/>
        <v>1.3347094493237686E-3</v>
      </c>
      <c r="J190" s="32">
        <f t="shared" ca="1" si="65"/>
        <v>1.3301489386768767E-4</v>
      </c>
      <c r="K190" s="32">
        <f t="shared" ca="1" si="65"/>
        <v>6.5910237206274626E-5</v>
      </c>
      <c r="L190" s="32">
        <f t="shared" ca="1" si="65"/>
        <v>1.341007297359953E-3</v>
      </c>
      <c r="M190" s="32">
        <f t="shared" ca="1" si="65"/>
        <v>1.0011406705796574E-2</v>
      </c>
      <c r="N190" s="32">
        <f t="shared" ca="1" si="65"/>
        <v>2.5665902419188025E-2</v>
      </c>
      <c r="O190" s="32">
        <f t="shared" ca="1" si="65"/>
        <v>3.6486474014047462E-2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0.14272247645862601</v>
      </c>
      <c r="E195" s="33">
        <f t="shared" ca="1" si="66"/>
        <v>0.11483974962796552</v>
      </c>
      <c r="F195" s="33">
        <f t="shared" ca="1" si="66"/>
        <v>9.2928877569653234E-2</v>
      </c>
      <c r="G195" s="33">
        <f t="shared" ca="1" si="66"/>
        <v>7.1204219123849929E-2</v>
      </c>
      <c r="H195" s="33">
        <f t="shared" ca="1" si="66"/>
        <v>3.2331732992236108E-2</v>
      </c>
      <c r="I195" s="33">
        <f t="shared" ca="1" si="66"/>
        <v>4.8494443325430275E-3</v>
      </c>
      <c r="J195" s="33">
        <f t="shared" ca="1" si="66"/>
        <v>4.832874477192653E-4</v>
      </c>
      <c r="K195" s="33">
        <f t="shared" ca="1" si="66"/>
        <v>2.3947386184946452E-4</v>
      </c>
      <c r="L195" s="33">
        <f t="shared" ca="1" si="66"/>
        <v>4.8723265137411639E-3</v>
      </c>
      <c r="M195" s="33">
        <f t="shared" ca="1" si="66"/>
        <v>3.637477769772756E-2</v>
      </c>
      <c r="N195" s="33">
        <f t="shared" ca="1" si="66"/>
        <v>9.3252778789716523E-2</v>
      </c>
      <c r="O195" s="33">
        <f t="shared" ca="1" si="66"/>
        <v>0.13256752225103913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3.9281415539071364E-2</v>
      </c>
      <c r="E196" s="33">
        <f t="shared" ca="1" si="67"/>
        <v>3.1607270539807018E-2</v>
      </c>
      <c r="F196" s="33">
        <f t="shared" ca="1" si="67"/>
        <v>2.5576755294399966E-2</v>
      </c>
      <c r="G196" s="33">
        <f t="shared" ca="1" si="67"/>
        <v>1.9597491501977038E-2</v>
      </c>
      <c r="H196" s="33">
        <f t="shared" ca="1" si="67"/>
        <v>8.8986421079548881E-3</v>
      </c>
      <c r="I196" s="33">
        <f t="shared" ca="1" si="67"/>
        <v>1.3347094493237686E-3</v>
      </c>
      <c r="J196" s="33">
        <f t="shared" ca="1" si="67"/>
        <v>1.3301489386768767E-4</v>
      </c>
      <c r="K196" s="33">
        <f t="shared" ca="1" si="67"/>
        <v>6.5910237206274626E-5</v>
      </c>
      <c r="L196" s="33">
        <f t="shared" ca="1" si="67"/>
        <v>1.341007297359953E-3</v>
      </c>
      <c r="M196" s="33">
        <f t="shared" ca="1" si="67"/>
        <v>1.0011406705796574E-2</v>
      </c>
      <c r="N196" s="33">
        <f t="shared" ca="1" si="67"/>
        <v>2.5665902419188025E-2</v>
      </c>
      <c r="O196" s="33">
        <f t="shared" ca="1" si="67"/>
        <v>3.6486474014047462E-2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1.4403185697659505E-2</v>
      </c>
      <c r="E197" s="33">
        <f t="shared" ca="1" si="68"/>
        <v>1.1589332531262578E-2</v>
      </c>
      <c r="F197" s="33">
        <f t="shared" ca="1" si="68"/>
        <v>9.3781436079466585E-3</v>
      </c>
      <c r="G197" s="33">
        <f t="shared" ca="1" si="68"/>
        <v>7.1857468840582509E-3</v>
      </c>
      <c r="H197" s="33">
        <f t="shared" ca="1" si="68"/>
        <v>3.2628354395834603E-3</v>
      </c>
      <c r="I197" s="33">
        <f t="shared" ca="1" si="68"/>
        <v>4.8939346475204866E-4</v>
      </c>
      <c r="J197" s="33">
        <f t="shared" ca="1" si="68"/>
        <v>4.877212775148549E-5</v>
      </c>
      <c r="K197" s="33">
        <f t="shared" ca="1" si="68"/>
        <v>2.4167086975634036E-5</v>
      </c>
      <c r="L197" s="33">
        <f t="shared" ca="1" si="68"/>
        <v>4.917026756986497E-4</v>
      </c>
      <c r="M197" s="33">
        <f t="shared" ca="1" si="68"/>
        <v>3.6708491254587449E-3</v>
      </c>
      <c r="N197" s="33">
        <f t="shared" ca="1" si="68"/>
        <v>9.4108308870356119E-3</v>
      </c>
      <c r="O197" s="33">
        <f t="shared" ca="1" si="68"/>
        <v>1.337837380515074E-2</v>
      </c>
    </row>
    <row r="198" spans="1:15" x14ac:dyDescent="0.4">
      <c r="D198" s="32">
        <f t="shared" ref="D198:O198" ca="1" si="69">SUM(D195:D197)</f>
        <v>0.19640707769535687</v>
      </c>
      <c r="E198" s="32">
        <f t="shared" ca="1" si="69"/>
        <v>0.1580363526990351</v>
      </c>
      <c r="F198" s="32">
        <f t="shared" ca="1" si="69"/>
        <v>0.12788377647199986</v>
      </c>
      <c r="G198" s="32">
        <f t="shared" ca="1" si="69"/>
        <v>9.7987457509885217E-2</v>
      </c>
      <c r="H198" s="32">
        <f t="shared" ca="1" si="69"/>
        <v>4.4493210539774453E-2</v>
      </c>
      <c r="I198" s="32">
        <f t="shared" ca="1" si="69"/>
        <v>6.6735472466188453E-3</v>
      </c>
      <c r="J198" s="32">
        <f t="shared" ca="1" si="69"/>
        <v>6.6507446933843843E-4</v>
      </c>
      <c r="K198" s="32">
        <f t="shared" ca="1" si="69"/>
        <v>3.2955118603137317E-4</v>
      </c>
      <c r="L198" s="32">
        <f t="shared" ca="1" si="69"/>
        <v>6.7050364867997665E-3</v>
      </c>
      <c r="M198" s="32">
        <f t="shared" ca="1" si="69"/>
        <v>5.0057033528982879E-2</v>
      </c>
      <c r="N198" s="32">
        <f t="shared" ca="1" si="69"/>
        <v>0.12832951209594015</v>
      </c>
      <c r="O198" s="32">
        <f t="shared" ca="1" si="69"/>
        <v>0.18243237007023735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0.48322057651731554</v>
      </c>
      <c r="E201" s="32">
        <f ca="1">N196/2+O196+D196+E196+F196/2</f>
        <v>0.13299648894971983</v>
      </c>
      <c r="F201" s="32">
        <f ca="1">N197/2+O197+D197+E197+F197/2</f>
        <v>4.8765379281563957E-2</v>
      </c>
      <c r="G201" s="32">
        <f ca="1">F195/2+G195+H195</f>
        <v>0.15000039090091266</v>
      </c>
      <c r="H201" s="32">
        <f ca="1">F196/2+G196+H196</f>
        <v>4.1284511257131909E-2</v>
      </c>
      <c r="I201" s="32">
        <f ca="1">F197/2+G197+H197</f>
        <v>1.513765412761504E-2</v>
      </c>
      <c r="J201" s="32">
        <f ca="1">I195+J195+K195</f>
        <v>5.5722056421117572E-3</v>
      </c>
      <c r="K201" s="32">
        <f ca="1">I196+J196+K196</f>
        <v>1.5336345803977308E-3</v>
      </c>
      <c r="L201" s="32">
        <f ca="1">I197+J197+K197</f>
        <v>5.6233267947916816E-4</v>
      </c>
      <c r="M201" s="32">
        <f ca="1">L195+M195+N195/2</f>
        <v>8.7873493606326986E-2</v>
      </c>
      <c r="N201" s="32">
        <f ca="1">L196+M196+N196/2</f>
        <v>2.418536521275054E-2</v>
      </c>
      <c r="O201" s="32">
        <f ca="1">L197+M197+N197/2</f>
        <v>8.8679672446752011E-3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14.166666666666666</v>
      </c>
      <c r="I207" s="29">
        <f t="shared" ca="1" si="70"/>
        <v>49.666666666666664</v>
      </c>
      <c r="J207" s="29">
        <f t="shared" ca="1" si="70"/>
        <v>109.33333333333333</v>
      </c>
      <c r="K207" s="29">
        <f t="shared" ca="1" si="70"/>
        <v>88.833333333333329</v>
      </c>
      <c r="L207" s="29">
        <f t="shared" ca="1" si="70"/>
        <v>37.5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4.7301057317751805E-2</v>
      </c>
      <c r="I208" s="29">
        <f t="shared" ca="1" si="71"/>
        <v>0.16583194212576516</v>
      </c>
      <c r="J208" s="29">
        <f t="shared" ca="1" si="71"/>
        <v>0.36505286588759039</v>
      </c>
      <c r="K208" s="29">
        <f t="shared" ca="1" si="71"/>
        <v>0.29660545353366718</v>
      </c>
      <c r="L208" s="29">
        <f t="shared" ca="1" si="71"/>
        <v>0.12520868113522537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9.5713110159487851</v>
      </c>
      <c r="E210" s="29">
        <f t="shared" ca="1" si="72"/>
        <v>10.554140840074975</v>
      </c>
      <c r="F210" s="29">
        <f t="shared" ca="1" si="72"/>
        <v>11.736143021697028</v>
      </c>
      <c r="G210" s="29">
        <f t="shared" ca="1" si="72"/>
        <v>13.039214068668931</v>
      </c>
      <c r="H210" s="29">
        <f t="shared" ca="1" si="72"/>
        <v>14.154440800525611</v>
      </c>
      <c r="I210" s="29">
        <f t="shared" ca="1" si="72"/>
        <v>14.720289471382822</v>
      </c>
      <c r="J210" s="29">
        <f t="shared" ca="1" si="72"/>
        <v>14.463872386251603</v>
      </c>
      <c r="K210" s="29">
        <f t="shared" ca="1" si="72"/>
        <v>13.504515886811724</v>
      </c>
      <c r="L210" s="29">
        <f t="shared" ca="1" si="72"/>
        <v>12.241907084021515</v>
      </c>
      <c r="M210" s="29">
        <f t="shared" ca="1" si="72"/>
        <v>10.939905142333558</v>
      </c>
      <c r="N210" s="29">
        <f t="shared" ca="1" si="72"/>
        <v>9.8303378913658452</v>
      </c>
      <c r="O210" s="29">
        <f t="shared" ca="1" si="72"/>
        <v>9.2846969733197149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4.2570951585976624E-2</v>
      </c>
      <c r="I214" s="32">
        <f t="shared" ca="1" si="73"/>
        <v>0.14924874791318865</v>
      </c>
      <c r="J214" s="32">
        <f t="shared" ca="1" si="73"/>
        <v>0.32854757929883138</v>
      </c>
      <c r="K214" s="32">
        <f t="shared" ca="1" si="73"/>
        <v>0.26694490818030048</v>
      </c>
      <c r="L214" s="32">
        <f t="shared" ca="1" si="73"/>
        <v>0.11268781302170285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4.7301057317751796E-3</v>
      </c>
      <c r="I215" s="32">
        <f t="shared" ca="1" si="74"/>
        <v>1.6583194212576511E-2</v>
      </c>
      <c r="J215" s="32">
        <f t="shared" ca="1" si="74"/>
        <v>3.6505286588759032E-2</v>
      </c>
      <c r="K215" s="32">
        <f t="shared" ca="1" si="74"/>
        <v>2.9660545353366711E-2</v>
      </c>
      <c r="L215" s="32">
        <f t="shared" ca="1" si="74"/>
        <v>1.2520868113522534E-2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3.8491235392320529E-2</v>
      </c>
      <c r="I220" s="33">
        <f t="shared" ca="1" si="75"/>
        <v>0.1349457429048414</v>
      </c>
      <c r="J220" s="33">
        <f t="shared" ca="1" si="75"/>
        <v>0.29706176961602671</v>
      </c>
      <c r="K220" s="33">
        <f t="shared" ca="1" si="75"/>
        <v>0.24136268781302167</v>
      </c>
      <c r="L220" s="33">
        <f t="shared" ca="1" si="75"/>
        <v>0.10188856427378966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4.7301057317751796E-3</v>
      </c>
      <c r="I221" s="33">
        <f t="shared" ca="1" si="76"/>
        <v>1.6583194212576511E-2</v>
      </c>
      <c r="J221" s="33">
        <f t="shared" ca="1" si="76"/>
        <v>3.6505286588759032E-2</v>
      </c>
      <c r="K221" s="33">
        <f t="shared" ca="1" si="76"/>
        <v>2.9660545353366711E-2</v>
      </c>
      <c r="L221" s="33">
        <f t="shared" ca="1" si="76"/>
        <v>1.2520868113522534E-2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4.0797161936560926E-3</v>
      </c>
      <c r="I222" s="33">
        <f t="shared" ca="1" si="77"/>
        <v>1.4303005008347245E-2</v>
      </c>
      <c r="J222" s="33">
        <f t="shared" ca="1" si="77"/>
        <v>3.148580968280467E-2</v>
      </c>
      <c r="K222" s="33">
        <f t="shared" ca="1" si="77"/>
        <v>2.5582220367278793E-2</v>
      </c>
      <c r="L222" s="33">
        <f t="shared" ca="1" si="77"/>
        <v>1.0799248747913189E-2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4.7301057317751805E-2</v>
      </c>
      <c r="I223" s="32">
        <f t="shared" ca="1" si="78"/>
        <v>0.16583194212576516</v>
      </c>
      <c r="J223" s="32">
        <f t="shared" ca="1" si="78"/>
        <v>0.36505286588759039</v>
      </c>
      <c r="K223" s="32">
        <f t="shared" ca="1" si="78"/>
        <v>0.29660545353366718</v>
      </c>
      <c r="L223" s="32">
        <f t="shared" ca="1" si="78"/>
        <v>0.12520868113522537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3.8491235392320529E-2</v>
      </c>
      <c r="H226" s="32">
        <f ca="1">F221/2+G221+H221</f>
        <v>4.7301057317751796E-3</v>
      </c>
      <c r="I226" s="32">
        <f ca="1">F222/2+G222+H222</f>
        <v>4.0797161936560926E-3</v>
      </c>
      <c r="J226" s="32">
        <f ca="1">I220+J220+K220</f>
        <v>0.67337020033388972</v>
      </c>
      <c r="K226" s="32">
        <f ca="1">I221+J221+K221</f>
        <v>8.2749026154702254E-2</v>
      </c>
      <c r="L226" s="32">
        <f ca="1">I222+J222+K222</f>
        <v>7.1371035058430704E-2</v>
      </c>
      <c r="M226" s="32">
        <f ca="1">L220+M220+N220/2</f>
        <v>0.10188856427378966</v>
      </c>
      <c r="N226" s="32">
        <f ca="1">L221+M221+N221/2</f>
        <v>1.2520868113522534E-2</v>
      </c>
      <c r="O226" s="32">
        <f ca="1">L222+M222+N222/2</f>
        <v>1.0799248747913189E-2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361.762</v>
      </c>
      <c r="E233" s="29">
        <f t="shared" ca="1" si="80"/>
        <v>291.08699999999999</v>
      </c>
      <c r="F233" s="29">
        <f t="shared" ca="1" si="80"/>
        <v>235.54900000000001</v>
      </c>
      <c r="G233" s="29">
        <f t="shared" ca="1" si="80"/>
        <v>180.483</v>
      </c>
      <c r="H233" s="29">
        <f t="shared" ca="1" si="80"/>
        <v>81.951999999999998</v>
      </c>
      <c r="I233" s="29">
        <f t="shared" ca="1" si="80"/>
        <v>12.292</v>
      </c>
      <c r="J233" s="29">
        <f t="shared" ca="1" si="80"/>
        <v>1.2250000000000001</v>
      </c>
      <c r="K233" s="29">
        <f t="shared" ca="1" si="80"/>
        <v>0.60699999999999998</v>
      </c>
      <c r="L233" s="29">
        <f t="shared" ca="1" si="80"/>
        <v>12.35</v>
      </c>
      <c r="M233" s="29">
        <f t="shared" ca="1" si="80"/>
        <v>92.2</v>
      </c>
      <c r="N233" s="29">
        <f t="shared" ca="1" si="80"/>
        <v>236.37</v>
      </c>
      <c r="O233" s="29">
        <f t="shared" ca="1" si="80"/>
        <v>336.02199999999999</v>
      </c>
    </row>
    <row r="234" spans="1:15" x14ac:dyDescent="0.4">
      <c r="D234" s="50">
        <f t="shared" ref="D234:O234" ca="1" si="81">D232/SUM($D232:$O232)*(1-$B$233)+D233/SUM($D$233:$O$233)*$B$233</f>
        <v>9.464070776953569E-2</v>
      </c>
      <c r="E234" s="50">
        <f t="shared" ca="1" si="81"/>
        <v>9.080363526990351E-2</v>
      </c>
      <c r="F234" s="50">
        <f t="shared" ca="1" si="81"/>
        <v>8.7788377647199989E-2</v>
      </c>
      <c r="G234" s="50">
        <f t="shared" ca="1" si="81"/>
        <v>8.4798745750988516E-2</v>
      </c>
      <c r="H234" s="50">
        <f t="shared" ca="1" si="81"/>
        <v>7.9449321053977437E-2</v>
      </c>
      <c r="I234" s="50">
        <f t="shared" ca="1" si="81"/>
        <v>7.5667354724661878E-2</v>
      </c>
      <c r="J234" s="50">
        <f t="shared" ca="1" si="81"/>
        <v>7.5066507446933842E-2</v>
      </c>
      <c r="K234" s="50">
        <f t="shared" ca="1" si="81"/>
        <v>7.503295511860314E-2</v>
      </c>
      <c r="L234" s="50">
        <f t="shared" ca="1" si="81"/>
        <v>7.5670503648679971E-2</v>
      </c>
      <c r="M234" s="50">
        <f t="shared" ca="1" si="81"/>
        <v>8.0005703352898291E-2</v>
      </c>
      <c r="N234" s="50">
        <f t="shared" ca="1" si="81"/>
        <v>8.7832951209594015E-2</v>
      </c>
      <c r="O234" s="50">
        <f t="shared" ca="1" si="81"/>
        <v>9.3243237007023735E-2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9.5713110159487851</v>
      </c>
      <c r="E236" s="29">
        <f t="shared" ca="1" si="82"/>
        <v>10.554140840074975</v>
      </c>
      <c r="F236" s="29">
        <f t="shared" ca="1" si="82"/>
        <v>11.736143021697028</v>
      </c>
      <c r="G236" s="29">
        <f t="shared" ca="1" si="82"/>
        <v>13.039214068668931</v>
      </c>
      <c r="H236" s="29">
        <f t="shared" ca="1" si="82"/>
        <v>14.154440800525611</v>
      </c>
      <c r="I236" s="29">
        <f t="shared" ca="1" si="82"/>
        <v>14.720289471382822</v>
      </c>
      <c r="J236" s="29">
        <f t="shared" ca="1" si="82"/>
        <v>14.463872386251603</v>
      </c>
      <c r="K236" s="29">
        <f t="shared" ca="1" si="82"/>
        <v>13.504515886811724</v>
      </c>
      <c r="L236" s="29">
        <f t="shared" ca="1" si="82"/>
        <v>12.241907084021515</v>
      </c>
      <c r="M236" s="29">
        <f t="shared" ca="1" si="82"/>
        <v>10.939905142333558</v>
      </c>
      <c r="N236" s="29">
        <f t="shared" ca="1" si="82"/>
        <v>9.8303378913658452</v>
      </c>
      <c r="O236" s="29">
        <f t="shared" ca="1" si="82"/>
        <v>9.2846969733197149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7.0980530827151764E-2</v>
      </c>
      <c r="E240" s="33">
        <f t="shared" ca="1" si="83"/>
        <v>6.8102726452427625E-2</v>
      </c>
      <c r="F240" s="32">
        <f t="shared" ca="1" si="83"/>
        <v>6.5841283235399992E-2</v>
      </c>
      <c r="G240" s="32">
        <f t="shared" ca="1" si="83"/>
        <v>6.3599059313241391E-2</v>
      </c>
      <c r="H240" s="32">
        <f t="shared" ca="1" si="83"/>
        <v>5.9586990790483074E-2</v>
      </c>
      <c r="I240" s="32">
        <f t="shared" ca="1" si="83"/>
        <v>5.6750516043496409E-2</v>
      </c>
      <c r="J240" s="32">
        <f t="shared" ca="1" si="83"/>
        <v>5.6299880585200385E-2</v>
      </c>
      <c r="K240" s="32">
        <f t="shared" ca="1" si="83"/>
        <v>5.6274716338952355E-2</v>
      </c>
      <c r="L240" s="32">
        <f t="shared" ca="1" si="83"/>
        <v>5.6752877736509978E-2</v>
      </c>
      <c r="M240" s="32">
        <f t="shared" ca="1" si="83"/>
        <v>6.0004277514673715E-2</v>
      </c>
      <c r="N240" s="32">
        <f t="shared" ca="1" si="83"/>
        <v>6.5874713407195515E-2</v>
      </c>
      <c r="O240" s="32">
        <f t="shared" ca="1" si="83"/>
        <v>6.9932427755267798E-2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2.3660176942383922E-2</v>
      </c>
      <c r="E241" s="32">
        <f t="shared" ca="1" si="84"/>
        <v>2.2700908817475877E-2</v>
      </c>
      <c r="F241" s="32">
        <f t="shared" ca="1" si="84"/>
        <v>2.1947094411799997E-2</v>
      </c>
      <c r="G241" s="32">
        <f t="shared" ca="1" si="84"/>
        <v>2.1199686437747129E-2</v>
      </c>
      <c r="H241" s="32">
        <f t="shared" ca="1" si="84"/>
        <v>1.9862330263494359E-2</v>
      </c>
      <c r="I241" s="32">
        <f t="shared" ca="1" si="84"/>
        <v>1.891683868116547E-2</v>
      </c>
      <c r="J241" s="32">
        <f t="shared" ca="1" si="84"/>
        <v>1.876662686173346E-2</v>
      </c>
      <c r="K241" s="32">
        <f t="shared" ca="1" si="84"/>
        <v>1.8758238779650785E-2</v>
      </c>
      <c r="L241" s="32">
        <f t="shared" ca="1" si="84"/>
        <v>1.8917625912169993E-2</v>
      </c>
      <c r="M241" s="32">
        <f t="shared" ca="1" si="84"/>
        <v>2.0001425838224573E-2</v>
      </c>
      <c r="N241" s="32">
        <f t="shared" ca="1" si="84"/>
        <v>2.1958237802398504E-2</v>
      </c>
      <c r="O241" s="32">
        <f t="shared" ca="1" si="84"/>
        <v>2.3310809251755934E-2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6.4473982167996186E-2</v>
      </c>
      <c r="E246" s="33">
        <f t="shared" ca="1" si="85"/>
        <v>6.1859976527621763E-2</v>
      </c>
      <c r="F246" s="33">
        <f t="shared" ca="1" si="85"/>
        <v>5.9805832272154989E-2</v>
      </c>
      <c r="G246" s="33">
        <f t="shared" ca="1" si="85"/>
        <v>5.7769145542860931E-2</v>
      </c>
      <c r="H246" s="33">
        <f t="shared" ca="1" si="85"/>
        <v>5.4124849968022123E-2</v>
      </c>
      <c r="I246" s="33">
        <f t="shared" ca="1" si="85"/>
        <v>5.1548385406175901E-2</v>
      </c>
      <c r="J246" s="33">
        <f t="shared" ca="1" si="85"/>
        <v>5.1139058198223682E-2</v>
      </c>
      <c r="K246" s="33">
        <f t="shared" ca="1" si="85"/>
        <v>5.111620067454839E-2</v>
      </c>
      <c r="L246" s="33">
        <f t="shared" ca="1" si="85"/>
        <v>5.1550530610663232E-2</v>
      </c>
      <c r="M246" s="33">
        <f t="shared" ca="1" si="85"/>
        <v>5.4503885409161956E-2</v>
      </c>
      <c r="N246" s="33">
        <f t="shared" ca="1" si="85"/>
        <v>5.9836198011535925E-2</v>
      </c>
      <c r="O246" s="33">
        <f t="shared" ca="1" si="85"/>
        <v>6.3521955211034917E-2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2.3660176942383922E-2</v>
      </c>
      <c r="E247" s="33">
        <f t="shared" ca="1" si="86"/>
        <v>2.2700908817475877E-2</v>
      </c>
      <c r="F247" s="33">
        <f t="shared" ca="1" si="86"/>
        <v>2.1947094411799997E-2</v>
      </c>
      <c r="G247" s="33">
        <f t="shared" ca="1" si="86"/>
        <v>2.1199686437747129E-2</v>
      </c>
      <c r="H247" s="33">
        <f t="shared" ca="1" si="86"/>
        <v>1.9862330263494359E-2</v>
      </c>
      <c r="I247" s="33">
        <f t="shared" ca="1" si="86"/>
        <v>1.891683868116547E-2</v>
      </c>
      <c r="J247" s="33">
        <f t="shared" ca="1" si="86"/>
        <v>1.876662686173346E-2</v>
      </c>
      <c r="K247" s="33">
        <f t="shared" ca="1" si="86"/>
        <v>1.8758238779650785E-2</v>
      </c>
      <c r="L247" s="33">
        <f t="shared" ca="1" si="86"/>
        <v>1.8917625912169993E-2</v>
      </c>
      <c r="M247" s="33">
        <f t="shared" ca="1" si="86"/>
        <v>2.0001425838224573E-2</v>
      </c>
      <c r="N247" s="33">
        <f t="shared" ca="1" si="86"/>
        <v>2.1958237802398504E-2</v>
      </c>
      <c r="O247" s="33">
        <f t="shared" ca="1" si="86"/>
        <v>2.3310809251755934E-2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6.5065486591555791E-3</v>
      </c>
      <c r="E248" s="33">
        <f t="shared" ca="1" si="87"/>
        <v>6.2427499248058661E-3</v>
      </c>
      <c r="F248" s="33">
        <f t="shared" ca="1" si="87"/>
        <v>6.0354509632449998E-3</v>
      </c>
      <c r="G248" s="33">
        <f t="shared" ca="1" si="87"/>
        <v>5.8299137703804607E-3</v>
      </c>
      <c r="H248" s="33">
        <f t="shared" ca="1" si="87"/>
        <v>5.462140822460949E-3</v>
      </c>
      <c r="I248" s="33">
        <f t="shared" ca="1" si="87"/>
        <v>5.2021306373205047E-3</v>
      </c>
      <c r="J248" s="33">
        <f t="shared" ca="1" si="87"/>
        <v>5.1608223869767022E-3</v>
      </c>
      <c r="K248" s="33">
        <f t="shared" ca="1" si="87"/>
        <v>5.1585156644039665E-3</v>
      </c>
      <c r="L248" s="33">
        <f t="shared" ca="1" si="87"/>
        <v>5.2023471258467483E-3</v>
      </c>
      <c r="M248" s="33">
        <f t="shared" ca="1" si="87"/>
        <v>5.500392105511758E-3</v>
      </c>
      <c r="N248" s="33">
        <f t="shared" ca="1" si="87"/>
        <v>6.0385153956595888E-3</v>
      </c>
      <c r="O248" s="33">
        <f t="shared" ca="1" si="87"/>
        <v>6.4104725442328822E-3</v>
      </c>
    </row>
    <row r="249" spans="1:15" x14ac:dyDescent="0.4">
      <c r="D249" s="32">
        <f t="shared" ref="D249:O249" ca="1" si="88">SUM(D246:D248)</f>
        <v>9.464070776953569E-2</v>
      </c>
      <c r="E249" s="32">
        <f t="shared" ca="1" si="88"/>
        <v>9.080363526990351E-2</v>
      </c>
      <c r="F249" s="32">
        <f t="shared" ca="1" si="88"/>
        <v>8.7788377647199975E-2</v>
      </c>
      <c r="G249" s="32">
        <f t="shared" ca="1" si="88"/>
        <v>8.4798745750988516E-2</v>
      </c>
      <c r="H249" s="32">
        <f t="shared" ca="1" si="88"/>
        <v>7.9449321053977437E-2</v>
      </c>
      <c r="I249" s="32">
        <f t="shared" ca="1" si="88"/>
        <v>7.5667354724661878E-2</v>
      </c>
      <c r="J249" s="32">
        <f t="shared" ca="1" si="88"/>
        <v>7.5066507446933842E-2</v>
      </c>
      <c r="K249" s="32">
        <f t="shared" ca="1" si="88"/>
        <v>7.503295511860314E-2</v>
      </c>
      <c r="L249" s="32">
        <f t="shared" ca="1" si="88"/>
        <v>7.5670503648679971E-2</v>
      </c>
      <c r="M249" s="32">
        <f t="shared" ca="1" si="88"/>
        <v>8.0005703352898291E-2</v>
      </c>
      <c r="N249" s="32">
        <f t="shared" ca="1" si="88"/>
        <v>8.7832951209594015E-2</v>
      </c>
      <c r="O249" s="32">
        <f t="shared" ca="1" si="88"/>
        <v>9.3243237007023735E-2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0.24967692904849831</v>
      </c>
      <c r="E252" s="32">
        <f ca="1">N247/2+O247+D247+E247+F247/2</f>
        <v>9.1624561118714976E-2</v>
      </c>
      <c r="F252" s="32">
        <f ca="1">N248/2+O248+D248+E248+F248/2</f>
        <v>2.5196754307646622E-2</v>
      </c>
      <c r="G252" s="32">
        <f ca="1">F246/2+G246+H246</f>
        <v>0.14179691164696057</v>
      </c>
      <c r="H252" s="32">
        <f ca="1">F247/2+G247+H247</f>
        <v>5.2035563907141494E-2</v>
      </c>
      <c r="I252" s="32">
        <f ca="1">F248/2+G248+H248</f>
        <v>1.430978007446391E-2</v>
      </c>
      <c r="J252" s="32">
        <f ca="1">I246+J246+K246</f>
        <v>0.15380364427894797</v>
      </c>
      <c r="K252" s="32">
        <f ca="1">I247+J247+K247</f>
        <v>5.6441704322549718E-2</v>
      </c>
      <c r="L252" s="32">
        <f ca="1">I248+J248+K248</f>
        <v>1.5521468688701174E-2</v>
      </c>
      <c r="M252" s="32">
        <f ca="1">L246+M246+N246/2</f>
        <v>0.13597251502559315</v>
      </c>
      <c r="N252" s="32">
        <f ca="1">L247+M247+N247/2</f>
        <v>4.9898170651593812E-2</v>
      </c>
      <c r="O252" s="32">
        <f ca="1">L248+M248+N248/2</f>
        <v>1.3721996929188301E-2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9.5713110159487851</v>
      </c>
      <c r="E261" s="29">
        <f t="shared" ca="1" si="91"/>
        <v>10.554140840074975</v>
      </c>
      <c r="F261" s="29">
        <f t="shared" ca="1" si="91"/>
        <v>11.736143021697028</v>
      </c>
      <c r="G261" s="29">
        <f t="shared" ca="1" si="91"/>
        <v>13.039214068668931</v>
      </c>
      <c r="H261" s="29">
        <f t="shared" ca="1" si="91"/>
        <v>14.154440800525611</v>
      </c>
      <c r="I261" s="29">
        <f t="shared" ca="1" si="91"/>
        <v>14.720289471382822</v>
      </c>
      <c r="J261" s="29">
        <f t="shared" ca="1" si="91"/>
        <v>14.463872386251603</v>
      </c>
      <c r="K261" s="29">
        <f t="shared" ca="1" si="91"/>
        <v>13.504515886811724</v>
      </c>
      <c r="L261" s="29">
        <f t="shared" ca="1" si="91"/>
        <v>12.241907084021515</v>
      </c>
      <c r="M261" s="29">
        <f t="shared" ca="1" si="91"/>
        <v>10.939905142333558</v>
      </c>
      <c r="N261" s="29">
        <f t="shared" ca="1" si="91"/>
        <v>9.8303378913658452</v>
      </c>
      <c r="O261" s="29">
        <f t="shared" ca="1" si="91"/>
        <v>9.2846969733197149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14.428688984051215</v>
      </c>
      <c r="E283" s="29">
        <f t="shared" ca="1" si="98"/>
        <v>13.445859159925025</v>
      </c>
      <c r="F283" s="29">
        <f t="shared" ca="1" si="98"/>
        <v>12.263856978302972</v>
      </c>
      <c r="G283" s="29">
        <f t="shared" ca="1" si="98"/>
        <v>10.960785931331069</v>
      </c>
      <c r="H283" s="29">
        <f t="shared" ca="1" si="98"/>
        <v>9.8455591994743887</v>
      </c>
      <c r="I283" s="29">
        <f t="shared" ca="1" si="98"/>
        <v>9.2797105286171782</v>
      </c>
      <c r="J283" s="29">
        <f t="shared" ca="1" si="98"/>
        <v>9.5361276137483966</v>
      </c>
      <c r="K283" s="29">
        <f t="shared" ca="1" si="98"/>
        <v>10.495484113188276</v>
      </c>
      <c r="L283" s="29">
        <f t="shared" ca="1" si="98"/>
        <v>11.758092915978485</v>
      </c>
      <c r="M283" s="29">
        <f t="shared" ca="1" si="98"/>
        <v>13.060094857666442</v>
      </c>
      <c r="N283" s="29">
        <f t="shared" ca="1" si="98"/>
        <v>14.169662108634155</v>
      </c>
      <c r="O283" s="29">
        <f t="shared" ca="1" si="98"/>
        <v>14.715303026680285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0.10022760918722907</v>
      </c>
      <c r="E284" s="29">
        <f t="shared" ca="1" si="99"/>
        <v>9.3400468923899721E-2</v>
      </c>
      <c r="F284" s="29">
        <f t="shared" ca="1" si="99"/>
        <v>8.5189795532227219E-2</v>
      </c>
      <c r="G284" s="29">
        <f t="shared" ca="1" si="99"/>
        <v>7.6138127997951832E-2</v>
      </c>
      <c r="H284" s="29">
        <f t="shared" ca="1" si="99"/>
        <v>6.8391304349647103E-2</v>
      </c>
      <c r="I284" s="29">
        <f t="shared" ca="1" si="99"/>
        <v>6.4460686709716122E-2</v>
      </c>
      <c r="J284" s="29">
        <f t="shared" ca="1" si="99"/>
        <v>6.6241865264875757E-2</v>
      </c>
      <c r="K284" s="29">
        <f t="shared" ca="1" si="99"/>
        <v>7.2905950158754368E-2</v>
      </c>
      <c r="L284" s="29">
        <f t="shared" ca="1" si="99"/>
        <v>8.1676550300062614E-2</v>
      </c>
      <c r="M284" s="29">
        <f t="shared" ca="1" si="99"/>
        <v>9.0720791389239774E-2</v>
      </c>
      <c r="N284" s="29">
        <f t="shared" ca="1" si="99"/>
        <v>9.8428301955159211E-2</v>
      </c>
      <c r="O284" s="29">
        <f t="shared" ca="1" si="99"/>
        <v>0.10221854823123726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9.5713110159487851</v>
      </c>
      <c r="E286" s="29">
        <f t="shared" ca="1" si="100"/>
        <v>10.554140840074975</v>
      </c>
      <c r="F286" s="29">
        <f t="shared" ca="1" si="100"/>
        <v>11.736143021697028</v>
      </c>
      <c r="G286" s="29">
        <f t="shared" ca="1" si="100"/>
        <v>13.039214068668931</v>
      </c>
      <c r="H286" s="29">
        <f t="shared" ca="1" si="100"/>
        <v>14.154440800525611</v>
      </c>
      <c r="I286" s="29">
        <f t="shared" ca="1" si="100"/>
        <v>14.720289471382822</v>
      </c>
      <c r="J286" s="29">
        <f t="shared" ca="1" si="100"/>
        <v>14.463872386251603</v>
      </c>
      <c r="K286" s="29">
        <f t="shared" ca="1" si="100"/>
        <v>13.504515886811724</v>
      </c>
      <c r="L286" s="29">
        <f t="shared" ca="1" si="100"/>
        <v>12.241907084021515</v>
      </c>
      <c r="M286" s="29">
        <f t="shared" ca="1" si="100"/>
        <v>10.939905142333558</v>
      </c>
      <c r="N286" s="29">
        <f t="shared" ca="1" si="100"/>
        <v>9.8303378913658452</v>
      </c>
      <c r="O286" s="29">
        <f t="shared" ca="1" si="100"/>
        <v>9.2846969733197149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5.0113804593614537E-2</v>
      </c>
      <c r="E290" s="33">
        <f t="shared" ca="1" si="101"/>
        <v>4.670023446194986E-2</v>
      </c>
      <c r="F290" s="32">
        <f t="shared" ca="1" si="101"/>
        <v>4.259489776611361E-2</v>
      </c>
      <c r="G290" s="32">
        <f t="shared" ca="1" si="101"/>
        <v>3.8069063998975916E-2</v>
      </c>
      <c r="H290" s="32">
        <f t="shared" ca="1" si="101"/>
        <v>3.4195652174823551E-2</v>
      </c>
      <c r="I290" s="32">
        <f t="shared" ca="1" si="101"/>
        <v>3.2230343354858061E-2</v>
      </c>
      <c r="J290" s="32">
        <f t="shared" ca="1" si="101"/>
        <v>3.3120932632437879E-2</v>
      </c>
      <c r="K290" s="32">
        <f t="shared" ca="1" si="101"/>
        <v>3.6452975079377184E-2</v>
      </c>
      <c r="L290" s="32">
        <f t="shared" ca="1" si="101"/>
        <v>4.0838275150031307E-2</v>
      </c>
      <c r="M290" s="32">
        <f t="shared" ca="1" si="101"/>
        <v>4.5360395694619887E-2</v>
      </c>
      <c r="N290" s="32">
        <f t="shared" ca="1" si="101"/>
        <v>4.9214150977579606E-2</v>
      </c>
      <c r="O290" s="32">
        <f t="shared" ca="1" si="101"/>
        <v>5.1109274115618629E-2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5.0113804593614537E-2</v>
      </c>
      <c r="E291" s="32">
        <f t="shared" ca="1" si="102"/>
        <v>4.670023446194986E-2</v>
      </c>
      <c r="F291" s="32">
        <f t="shared" ca="1" si="102"/>
        <v>4.259489776611361E-2</v>
      </c>
      <c r="G291" s="32">
        <f t="shared" ca="1" si="102"/>
        <v>3.8069063998975916E-2</v>
      </c>
      <c r="H291" s="32">
        <f t="shared" ca="1" si="102"/>
        <v>3.4195652174823551E-2</v>
      </c>
      <c r="I291" s="32">
        <f t="shared" ca="1" si="102"/>
        <v>3.2230343354858061E-2</v>
      </c>
      <c r="J291" s="32">
        <f t="shared" ca="1" si="102"/>
        <v>3.3120932632437879E-2</v>
      </c>
      <c r="K291" s="32">
        <f t="shared" ca="1" si="102"/>
        <v>3.6452975079377184E-2</v>
      </c>
      <c r="L291" s="32">
        <f t="shared" ca="1" si="102"/>
        <v>4.0838275150031307E-2</v>
      </c>
      <c r="M291" s="32">
        <f t="shared" ca="1" si="102"/>
        <v>4.5360395694619887E-2</v>
      </c>
      <c r="N291" s="32">
        <f t="shared" ca="1" si="102"/>
        <v>4.9214150977579606E-2</v>
      </c>
      <c r="O291" s="32">
        <f t="shared" ca="1" si="102"/>
        <v>5.1109274115618629E-2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4.5311231653393146E-2</v>
      </c>
      <c r="E296" s="33">
        <f t="shared" ca="1" si="103"/>
        <v>4.2224795326012997E-2</v>
      </c>
      <c r="F296" s="33">
        <f t="shared" ca="1" si="103"/>
        <v>3.8512886730194387E-2</v>
      </c>
      <c r="G296" s="33">
        <f t="shared" ca="1" si="103"/>
        <v>3.4420778699074055E-2</v>
      </c>
      <c r="H296" s="33">
        <f t="shared" ca="1" si="103"/>
        <v>3.0918568841402962E-2</v>
      </c>
      <c r="I296" s="33">
        <f t="shared" ca="1" si="103"/>
        <v>2.9141602116684165E-2</v>
      </c>
      <c r="J296" s="33">
        <f t="shared" ca="1" si="103"/>
        <v>2.9946843255162583E-2</v>
      </c>
      <c r="K296" s="33">
        <f t="shared" ca="1" si="103"/>
        <v>3.2959564967603536E-2</v>
      </c>
      <c r="L296" s="33">
        <f t="shared" ca="1" si="103"/>
        <v>3.6924607114819971E-2</v>
      </c>
      <c r="M296" s="33">
        <f t="shared" ca="1" si="103"/>
        <v>4.1013357773885484E-2</v>
      </c>
      <c r="N296" s="33">
        <f t="shared" ca="1" si="103"/>
        <v>4.4497794842228225E-2</v>
      </c>
      <c r="O296" s="33">
        <f t="shared" ca="1" si="103"/>
        <v>4.6211302012871845E-2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5.0113804593614537E-2</v>
      </c>
      <c r="E297" s="33">
        <f t="shared" ca="1" si="104"/>
        <v>4.670023446194986E-2</v>
      </c>
      <c r="F297" s="33">
        <f t="shared" ca="1" si="104"/>
        <v>4.259489776611361E-2</v>
      </c>
      <c r="G297" s="33">
        <f t="shared" ca="1" si="104"/>
        <v>3.8069063998975916E-2</v>
      </c>
      <c r="H297" s="33">
        <f t="shared" ca="1" si="104"/>
        <v>3.4195652174823551E-2</v>
      </c>
      <c r="I297" s="33">
        <f t="shared" ca="1" si="104"/>
        <v>3.2230343354858061E-2</v>
      </c>
      <c r="J297" s="33">
        <f t="shared" ca="1" si="104"/>
        <v>3.3120932632437879E-2</v>
      </c>
      <c r="K297" s="33">
        <f t="shared" ca="1" si="104"/>
        <v>3.6452975079377184E-2</v>
      </c>
      <c r="L297" s="33">
        <f t="shared" ca="1" si="104"/>
        <v>4.0838275150031307E-2</v>
      </c>
      <c r="M297" s="33">
        <f t="shared" ca="1" si="104"/>
        <v>4.5360395694619887E-2</v>
      </c>
      <c r="N297" s="33">
        <f t="shared" ca="1" si="104"/>
        <v>4.9214150977579606E-2</v>
      </c>
      <c r="O297" s="33">
        <f t="shared" ca="1" si="104"/>
        <v>5.1109274115618629E-2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4.8025729402213935E-3</v>
      </c>
      <c r="E298" s="33">
        <f t="shared" ca="1" si="105"/>
        <v>4.4754391359368611E-3</v>
      </c>
      <c r="F298" s="33">
        <f t="shared" ca="1" si="105"/>
        <v>4.0820110359192207E-3</v>
      </c>
      <c r="G298" s="33">
        <f t="shared" ca="1" si="105"/>
        <v>3.6482852999018584E-3</v>
      </c>
      <c r="H298" s="33">
        <f t="shared" ca="1" si="105"/>
        <v>3.2770833334205903E-3</v>
      </c>
      <c r="I298" s="33">
        <f t="shared" ca="1" si="105"/>
        <v>3.0887412381738976E-3</v>
      </c>
      <c r="J298" s="33">
        <f t="shared" ca="1" si="105"/>
        <v>3.1740893772752967E-3</v>
      </c>
      <c r="K298" s="33">
        <f t="shared" ca="1" si="105"/>
        <v>3.4934101117736465E-3</v>
      </c>
      <c r="L298" s="33">
        <f t="shared" ca="1" si="105"/>
        <v>3.9136680352113333E-3</v>
      </c>
      <c r="M298" s="33">
        <f t="shared" ca="1" si="105"/>
        <v>4.3470379207344052E-3</v>
      </c>
      <c r="N298" s="33">
        <f t="shared" ca="1" si="105"/>
        <v>4.7163561353513791E-3</v>
      </c>
      <c r="O298" s="33">
        <f t="shared" ca="1" si="105"/>
        <v>4.8979721027467855E-3</v>
      </c>
    </row>
    <row r="299" spans="1:15" x14ac:dyDescent="0.4">
      <c r="D299" s="32">
        <f t="shared" ref="D299:O299" ca="1" si="106">SUM(D296:D298)</f>
        <v>0.10022760918722907</v>
      </c>
      <c r="E299" s="32">
        <f t="shared" ca="1" si="106"/>
        <v>9.3400468923899707E-2</v>
      </c>
      <c r="F299" s="32">
        <f t="shared" ca="1" si="106"/>
        <v>8.5189795532227219E-2</v>
      </c>
      <c r="G299" s="32">
        <f t="shared" ca="1" si="106"/>
        <v>7.6138127997951832E-2</v>
      </c>
      <c r="H299" s="32">
        <f t="shared" ca="1" si="106"/>
        <v>6.8391304349647117E-2</v>
      </c>
      <c r="I299" s="32">
        <f t="shared" ca="1" si="106"/>
        <v>6.4460686709716122E-2</v>
      </c>
      <c r="J299" s="32">
        <f t="shared" ca="1" si="106"/>
        <v>6.6241865264875757E-2</v>
      </c>
      <c r="K299" s="32">
        <f t="shared" ca="1" si="106"/>
        <v>7.2905950158754368E-2</v>
      </c>
      <c r="L299" s="32">
        <f t="shared" ca="1" si="106"/>
        <v>8.1676550300062614E-2</v>
      </c>
      <c r="M299" s="32">
        <f t="shared" ca="1" si="106"/>
        <v>9.0720791389239774E-2</v>
      </c>
      <c r="N299" s="32">
        <f t="shared" ca="1" si="106"/>
        <v>9.8428301955159198E-2</v>
      </c>
      <c r="O299" s="32">
        <f t="shared" ca="1" si="106"/>
        <v>0.10221854823123726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0.1752526697784893</v>
      </c>
      <c r="E302" s="32">
        <f ca="1">N297/2+O297+D297+E297+F297/2</f>
        <v>0.19382783754302962</v>
      </c>
      <c r="F302" s="32">
        <f ca="1">N298/2+O298+D298+E298+F298/2</f>
        <v>1.8575167764540341E-2</v>
      </c>
      <c r="G302" s="32">
        <f ca="1">F296/2+G296+H296</f>
        <v>8.4595790905574203E-2</v>
      </c>
      <c r="H302" s="32">
        <f ca="1">F297/2+G297+H297</f>
        <v>9.3562165056856272E-2</v>
      </c>
      <c r="I302" s="32">
        <f ca="1">F298/2+G298+H298</f>
        <v>8.966374151282059E-3</v>
      </c>
      <c r="J302" s="32">
        <f ca="1">I296+J296+K296</f>
        <v>9.2048010339450287E-2</v>
      </c>
      <c r="K302" s="32">
        <f ca="1">I297+J297+K297</f>
        <v>0.10180425106667312</v>
      </c>
      <c r="L302" s="32">
        <f ca="1">I298+J298+K298</f>
        <v>9.7562407272228403E-3</v>
      </c>
      <c r="M302" s="32">
        <f ca="1">L296+M296+N296/2</f>
        <v>0.10018686230981957</v>
      </c>
      <c r="N302" s="32">
        <f ca="1">L297+M297+N297/2</f>
        <v>0.11080574633344099</v>
      </c>
      <c r="O302" s="32">
        <f ca="1">L298+M298+N298/2</f>
        <v>1.061888402362143E-2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14.166666666666666</v>
      </c>
      <c r="I309" s="29">
        <f t="shared" ca="1" si="108"/>
        <v>49.666666666666664</v>
      </c>
      <c r="J309" s="29">
        <f t="shared" ca="1" si="108"/>
        <v>109.33333333333333</v>
      </c>
      <c r="K309" s="29">
        <f t="shared" ca="1" si="108"/>
        <v>88.833333333333329</v>
      </c>
      <c r="L309" s="29">
        <f t="shared" ca="1" si="108"/>
        <v>37.5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7.9730105731775178E-2</v>
      </c>
      <c r="I310" s="50">
        <f t="shared" ca="1" si="109"/>
        <v>9.1583194212576519E-2</v>
      </c>
      <c r="J310" s="50">
        <f t="shared" ca="1" si="109"/>
        <v>0.11150528658875904</v>
      </c>
      <c r="K310" s="50">
        <f t="shared" ca="1" si="109"/>
        <v>0.10466054535336672</v>
      </c>
      <c r="L310" s="50">
        <f t="shared" ca="1" si="109"/>
        <v>8.752086811352254E-2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9.5713110159487851</v>
      </c>
      <c r="E312" s="29">
        <f t="shared" ca="1" si="110"/>
        <v>10.554140840074975</v>
      </c>
      <c r="F312" s="29">
        <f t="shared" ca="1" si="110"/>
        <v>11.736143021697028</v>
      </c>
      <c r="G312" s="29">
        <f t="shared" ca="1" si="110"/>
        <v>13.039214068668931</v>
      </c>
      <c r="H312" s="29">
        <f t="shared" ca="1" si="110"/>
        <v>14.154440800525611</v>
      </c>
      <c r="I312" s="29">
        <f t="shared" ca="1" si="110"/>
        <v>14.720289471382822</v>
      </c>
      <c r="J312" s="29">
        <f t="shared" ca="1" si="110"/>
        <v>14.463872386251603</v>
      </c>
      <c r="K312" s="29">
        <f t="shared" ca="1" si="110"/>
        <v>13.504515886811724</v>
      </c>
      <c r="L312" s="29">
        <f t="shared" ca="1" si="110"/>
        <v>12.241907084021515</v>
      </c>
      <c r="M312" s="29">
        <f t="shared" ca="1" si="110"/>
        <v>10.939905142333558</v>
      </c>
      <c r="N312" s="29">
        <f t="shared" ca="1" si="110"/>
        <v>9.8303378913658452</v>
      </c>
      <c r="O312" s="29">
        <f t="shared" ca="1" si="110"/>
        <v>9.2846969733197149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4.7838063439065104E-2</v>
      </c>
      <c r="I316" s="32">
        <f t="shared" ca="1" si="111"/>
        <v>5.4949916527545911E-2</v>
      </c>
      <c r="J316" s="32">
        <f t="shared" ca="1" si="111"/>
        <v>6.6903171953255416E-2</v>
      </c>
      <c r="K316" s="32">
        <f t="shared" ca="1" si="111"/>
        <v>6.2796327212020026E-2</v>
      </c>
      <c r="L316" s="32">
        <f t="shared" ca="1" si="111"/>
        <v>5.2512520868113526E-2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3.1892042292710074E-2</v>
      </c>
      <c r="I317" s="32">
        <f t="shared" ca="1" si="112"/>
        <v>3.6633277685030607E-2</v>
      </c>
      <c r="J317" s="32">
        <f t="shared" ca="1" si="112"/>
        <v>4.460211463550362E-2</v>
      </c>
      <c r="K317" s="32">
        <f t="shared" ca="1" si="112"/>
        <v>4.1864218141346693E-2</v>
      </c>
      <c r="L317" s="32">
        <f t="shared" ca="1" si="112"/>
        <v>3.5008347245409015E-2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4.3452907623817469E-2</v>
      </c>
      <c r="I322" s="33">
        <f t="shared" ca="1" si="113"/>
        <v>4.9912840845854206E-2</v>
      </c>
      <c r="J322" s="33">
        <f t="shared" ca="1" si="113"/>
        <v>6.0770381190873669E-2</v>
      </c>
      <c r="K322" s="33">
        <f t="shared" ca="1" si="113"/>
        <v>5.7039997217584855E-2</v>
      </c>
      <c r="L322" s="33">
        <f t="shared" ca="1" si="113"/>
        <v>4.7698873121869788E-2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3.1892042292710074E-2</v>
      </c>
      <c r="I323" s="33">
        <f t="shared" ca="1" si="114"/>
        <v>3.6633277685030607E-2</v>
      </c>
      <c r="J323" s="33">
        <f t="shared" ca="1" si="114"/>
        <v>4.460211463550362E-2</v>
      </c>
      <c r="K323" s="33">
        <f t="shared" ca="1" si="114"/>
        <v>4.1864218141346693E-2</v>
      </c>
      <c r="L323" s="33">
        <f t="shared" ca="1" si="114"/>
        <v>3.5008347245409015E-2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4.385155815247635E-3</v>
      </c>
      <c r="I324" s="33">
        <f t="shared" ca="1" si="115"/>
        <v>5.0370756816917085E-3</v>
      </c>
      <c r="J324" s="33">
        <f t="shared" ca="1" si="115"/>
        <v>6.1327907623817471E-3</v>
      </c>
      <c r="K324" s="33">
        <f t="shared" ca="1" si="115"/>
        <v>5.7563299944351698E-3</v>
      </c>
      <c r="L324" s="33">
        <f t="shared" ca="1" si="115"/>
        <v>4.8136477462437403E-3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7.9730105731775178E-2</v>
      </c>
      <c r="I325" s="32">
        <f t="shared" ca="1" si="116"/>
        <v>9.1583194212576519E-2</v>
      </c>
      <c r="J325" s="32">
        <f t="shared" ca="1" si="116"/>
        <v>0.11150528658875902</v>
      </c>
      <c r="K325" s="32">
        <f t="shared" ca="1" si="116"/>
        <v>0.1046605453533667</v>
      </c>
      <c r="L325" s="32">
        <f t="shared" ca="1" si="116"/>
        <v>8.752086811352254E-2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0.10476540762381746</v>
      </c>
      <c r="H328" s="32">
        <f ca="1">F323/2+G323+H323</f>
        <v>7.6892042292710072E-2</v>
      </c>
      <c r="I328" s="32">
        <f ca="1">F324/2+G324+H324</f>
        <v>1.0572655815247635E-2</v>
      </c>
      <c r="J328" s="32">
        <f ca="1">I322+J322+K322</f>
        <v>0.16772321925431272</v>
      </c>
      <c r="K328" s="32">
        <f ca="1">I323+J323+K323</f>
        <v>0.12309961046188092</v>
      </c>
      <c r="L328" s="32">
        <f ca="1">I324+J324+K324</f>
        <v>1.6926196438508626E-2</v>
      </c>
      <c r="M328" s="32">
        <f ca="1">L322+M322+N322/2</f>
        <v>0.10901137312186979</v>
      </c>
      <c r="N328" s="32">
        <f ca="1">L323+M323+N323/2</f>
        <v>8.000834724540902E-2</v>
      </c>
      <c r="O328" s="32">
        <f ca="1">L324+M324+N324/2</f>
        <v>1.1001147746243741E-2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9.5713110159487851</v>
      </c>
      <c r="E337" s="29">
        <f t="shared" ca="1" si="119"/>
        <v>10.554140840074975</v>
      </c>
      <c r="F337" s="29">
        <f t="shared" ca="1" si="119"/>
        <v>11.736143021697028</v>
      </c>
      <c r="G337" s="29">
        <f t="shared" ca="1" si="119"/>
        <v>13.039214068668931</v>
      </c>
      <c r="H337" s="29">
        <f t="shared" ca="1" si="119"/>
        <v>14.154440800525611</v>
      </c>
      <c r="I337" s="29">
        <f t="shared" ca="1" si="119"/>
        <v>14.720289471382822</v>
      </c>
      <c r="J337" s="29">
        <f t="shared" ca="1" si="119"/>
        <v>14.463872386251603</v>
      </c>
      <c r="K337" s="29">
        <f t="shared" ca="1" si="119"/>
        <v>13.504515886811724</v>
      </c>
      <c r="L337" s="29">
        <f t="shared" ca="1" si="119"/>
        <v>12.241907084021515</v>
      </c>
      <c r="M337" s="29">
        <f t="shared" ca="1" si="119"/>
        <v>10.939905142333558</v>
      </c>
      <c r="N337" s="29">
        <f t="shared" ca="1" si="119"/>
        <v>9.8303378913658452</v>
      </c>
      <c r="O337" s="29">
        <f t="shared" ca="1" si="119"/>
        <v>9.2846969733197149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9.5713110159487851</v>
      </c>
      <c r="E362" s="29">
        <f t="shared" ca="1" si="128"/>
        <v>10.554140840074975</v>
      </c>
      <c r="F362" s="29">
        <f t="shared" ca="1" si="128"/>
        <v>11.736143021697028</v>
      </c>
      <c r="G362" s="29">
        <f t="shared" ca="1" si="128"/>
        <v>13.039214068668931</v>
      </c>
      <c r="H362" s="29">
        <f t="shared" ca="1" si="128"/>
        <v>14.154440800525611</v>
      </c>
      <c r="I362" s="29">
        <f t="shared" ca="1" si="128"/>
        <v>14.720289471382822</v>
      </c>
      <c r="J362" s="29">
        <f t="shared" ca="1" si="128"/>
        <v>14.463872386251603</v>
      </c>
      <c r="K362" s="29">
        <f t="shared" ca="1" si="128"/>
        <v>13.504515886811724</v>
      </c>
      <c r="L362" s="29">
        <f t="shared" ca="1" si="128"/>
        <v>12.241907084021515</v>
      </c>
      <c r="M362" s="29">
        <f t="shared" ca="1" si="128"/>
        <v>10.939905142333558</v>
      </c>
      <c r="N362" s="29">
        <f t="shared" ca="1" si="128"/>
        <v>9.8303378913658452</v>
      </c>
      <c r="O362" s="29">
        <f t="shared" ca="1" si="128"/>
        <v>9.2846969733197149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0.8</v>
      </c>
      <c r="E364" s="136">
        <f>IF(E370=0,Demands!$D16,E370)</f>
        <v>0.8</v>
      </c>
      <c r="F364" s="136">
        <f>IF(F370=0,Demands!$D16,F370)</f>
        <v>0.8</v>
      </c>
      <c r="G364" s="136">
        <f>IF(G370=0,Demands!$D16,G370)</f>
        <v>0.8</v>
      </c>
      <c r="H364" s="136">
        <f>IF(H370=0,Demands!$D16,H370)</f>
        <v>0.8</v>
      </c>
      <c r="I364" s="136">
        <f>IF(I370=0,Demands!$D16,I370)</f>
        <v>0.8</v>
      </c>
      <c r="J364" s="136">
        <f>IF(J370=0,Demands!$D16,J370)</f>
        <v>0.8</v>
      </c>
      <c r="K364" s="136">
        <f>IF(K370=0,Demands!$D16,K370)</f>
        <v>0.8</v>
      </c>
      <c r="L364" s="136">
        <f>IF(L370=0,Demands!$D16,L370)</f>
        <v>0.8</v>
      </c>
      <c r="M364" s="136">
        <f>IF(M370=0,Demands!$D16,M370)</f>
        <v>0.8</v>
      </c>
      <c r="N364" s="136">
        <f>IF(N370=0,Demands!$D16,N370)</f>
        <v>0.8</v>
      </c>
      <c r="O364" s="136">
        <f>IF(O370=0,Demands!$D16,O370)</f>
        <v>0.8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6.6666666666666666E-2</v>
      </c>
      <c r="E366" s="33">
        <f t="shared" si="129"/>
        <v>6.6666666666666666E-2</v>
      </c>
      <c r="F366" s="32">
        <f t="shared" si="129"/>
        <v>6.6666666666666666E-2</v>
      </c>
      <c r="G366" s="32">
        <f t="shared" si="129"/>
        <v>6.6666666666666666E-2</v>
      </c>
      <c r="H366" s="32">
        <f t="shared" si="129"/>
        <v>6.6666666666666666E-2</v>
      </c>
      <c r="I366" s="32">
        <f t="shared" si="129"/>
        <v>6.6666666666666666E-2</v>
      </c>
      <c r="J366" s="32">
        <f t="shared" si="129"/>
        <v>6.6666666666666666E-2</v>
      </c>
      <c r="K366" s="32">
        <f t="shared" si="129"/>
        <v>6.6666666666666666E-2</v>
      </c>
      <c r="L366" s="32">
        <f t="shared" si="129"/>
        <v>6.6666666666666666E-2</v>
      </c>
      <c r="M366" s="32">
        <f t="shared" si="129"/>
        <v>6.6666666666666666E-2</v>
      </c>
      <c r="N366" s="32">
        <f t="shared" si="129"/>
        <v>6.6666666666666666E-2</v>
      </c>
      <c r="O366" s="32">
        <f t="shared" si="129"/>
        <v>6.6666666666666666E-2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1.6666666666666663E-2</v>
      </c>
      <c r="E367" s="32">
        <f t="shared" si="130"/>
        <v>1.6666666666666663E-2</v>
      </c>
      <c r="F367" s="32">
        <f t="shared" si="130"/>
        <v>1.6666666666666663E-2</v>
      </c>
      <c r="G367" s="32">
        <f t="shared" si="130"/>
        <v>1.6666666666666663E-2</v>
      </c>
      <c r="H367" s="32">
        <f t="shared" si="130"/>
        <v>1.6666666666666663E-2</v>
      </c>
      <c r="I367" s="32">
        <f t="shared" si="130"/>
        <v>1.6666666666666663E-2</v>
      </c>
      <c r="J367" s="32">
        <f t="shared" si="130"/>
        <v>1.6666666666666663E-2</v>
      </c>
      <c r="K367" s="32">
        <f t="shared" si="130"/>
        <v>1.6666666666666663E-2</v>
      </c>
      <c r="L367" s="32">
        <f t="shared" si="130"/>
        <v>1.6666666666666663E-2</v>
      </c>
      <c r="M367" s="32">
        <f t="shared" si="130"/>
        <v>1.6666666666666663E-2</v>
      </c>
      <c r="N367" s="32">
        <f t="shared" si="130"/>
        <v>1.6666666666666663E-2</v>
      </c>
      <c r="O367" s="32">
        <f t="shared" si="130"/>
        <v>1.6666666666666663E-2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0.8</v>
      </c>
      <c r="E370" s="137">
        <v>0.8</v>
      </c>
      <c r="F370" s="137">
        <v>0.8</v>
      </c>
      <c r="G370" s="137">
        <v>0.8</v>
      </c>
      <c r="H370" s="137">
        <v>0.8</v>
      </c>
      <c r="I370" s="137">
        <v>0.8</v>
      </c>
      <c r="J370" s="137">
        <v>0.8</v>
      </c>
      <c r="K370" s="137">
        <v>0.8</v>
      </c>
      <c r="L370" s="137">
        <v>0.8</v>
      </c>
      <c r="M370" s="137">
        <v>0.8</v>
      </c>
      <c r="N370" s="137">
        <v>0.8</v>
      </c>
      <c r="O370" s="137">
        <v>0.8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6.0555555555555557E-2</v>
      </c>
      <c r="E372" s="33">
        <f t="shared" si="131"/>
        <v>6.0555555555555557E-2</v>
      </c>
      <c r="F372" s="33">
        <f t="shared" si="131"/>
        <v>6.0555555555555557E-2</v>
      </c>
      <c r="G372" s="33">
        <f t="shared" si="131"/>
        <v>6.0555555555555557E-2</v>
      </c>
      <c r="H372" s="33">
        <f t="shared" si="131"/>
        <v>6.0555555555555557E-2</v>
      </c>
      <c r="I372" s="33">
        <f t="shared" si="131"/>
        <v>6.0555555555555557E-2</v>
      </c>
      <c r="J372" s="33">
        <f t="shared" si="131"/>
        <v>6.0555555555555557E-2</v>
      </c>
      <c r="K372" s="33">
        <f t="shared" si="131"/>
        <v>6.0555555555555557E-2</v>
      </c>
      <c r="L372" s="33">
        <f t="shared" si="131"/>
        <v>6.0555555555555557E-2</v>
      </c>
      <c r="M372" s="33">
        <f t="shared" si="131"/>
        <v>6.0555555555555557E-2</v>
      </c>
      <c r="N372" s="33">
        <f t="shared" si="131"/>
        <v>6.0555555555555557E-2</v>
      </c>
      <c r="O372" s="33">
        <f t="shared" si="131"/>
        <v>6.0555555555555557E-2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1.6666666666666663E-2</v>
      </c>
      <c r="E373" s="33">
        <f t="shared" si="132"/>
        <v>1.6666666666666663E-2</v>
      </c>
      <c r="F373" s="33">
        <f t="shared" si="132"/>
        <v>1.6666666666666663E-2</v>
      </c>
      <c r="G373" s="33">
        <f t="shared" si="132"/>
        <v>1.6666666666666663E-2</v>
      </c>
      <c r="H373" s="33">
        <f t="shared" si="132"/>
        <v>1.6666666666666663E-2</v>
      </c>
      <c r="I373" s="33">
        <f t="shared" si="132"/>
        <v>1.6666666666666663E-2</v>
      </c>
      <c r="J373" s="33">
        <f t="shared" si="132"/>
        <v>1.6666666666666663E-2</v>
      </c>
      <c r="K373" s="33">
        <f t="shared" si="132"/>
        <v>1.6666666666666663E-2</v>
      </c>
      <c r="L373" s="33">
        <f t="shared" si="132"/>
        <v>1.6666666666666663E-2</v>
      </c>
      <c r="M373" s="33">
        <f t="shared" si="132"/>
        <v>1.6666666666666663E-2</v>
      </c>
      <c r="N373" s="33">
        <f t="shared" si="132"/>
        <v>1.6666666666666663E-2</v>
      </c>
      <c r="O373" s="33">
        <f t="shared" si="132"/>
        <v>1.6666666666666663E-2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6.1111111111111114E-3</v>
      </c>
      <c r="E374" s="33">
        <f t="shared" si="133"/>
        <v>6.1111111111111114E-3</v>
      </c>
      <c r="F374" s="33">
        <f t="shared" si="133"/>
        <v>6.1111111111111114E-3</v>
      </c>
      <c r="G374" s="33">
        <f t="shared" si="133"/>
        <v>6.1111111111111114E-3</v>
      </c>
      <c r="H374" s="33">
        <f t="shared" si="133"/>
        <v>6.1111111111111114E-3</v>
      </c>
      <c r="I374" s="33">
        <f t="shared" si="133"/>
        <v>6.1111111111111114E-3</v>
      </c>
      <c r="J374" s="33">
        <f t="shared" si="133"/>
        <v>6.1111111111111114E-3</v>
      </c>
      <c r="K374" s="33">
        <f t="shared" si="133"/>
        <v>6.1111111111111114E-3</v>
      </c>
      <c r="L374" s="33">
        <f t="shared" si="133"/>
        <v>6.1111111111111114E-3</v>
      </c>
      <c r="M374" s="33">
        <f t="shared" si="133"/>
        <v>6.1111111111111114E-3</v>
      </c>
      <c r="N374" s="33">
        <f t="shared" si="133"/>
        <v>6.1111111111111114E-3</v>
      </c>
      <c r="O374" s="33">
        <f t="shared" si="133"/>
        <v>6.1111111111111114E-3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0.24222222222222223</v>
      </c>
      <c r="E378" s="32">
        <f>N373/2+O373+D373+E373+F373/2</f>
        <v>6.6666666666666652E-2</v>
      </c>
      <c r="F378" s="32">
        <f>N374/2+O374+D374+E374+F374/2</f>
        <v>2.4444444444444446E-2</v>
      </c>
      <c r="G378" s="32">
        <f>F372/2+G372+H372</f>
        <v>0.15138888888888891</v>
      </c>
      <c r="H378" s="32">
        <f>F373/2+G373+H373</f>
        <v>4.1666666666666657E-2</v>
      </c>
      <c r="I378" s="32">
        <f>F374/2+G374+H374</f>
        <v>1.5277777777777779E-2</v>
      </c>
      <c r="J378" s="32">
        <f>I372+J372+K372</f>
        <v>0.18166666666666667</v>
      </c>
      <c r="K378" s="32">
        <f>I373+J373+K373</f>
        <v>4.9999999999999989E-2</v>
      </c>
      <c r="L378" s="32">
        <f>I374+J374+K374</f>
        <v>1.8333333333333333E-2</v>
      </c>
      <c r="M378" s="32">
        <f>L372+M372+N372/2</f>
        <v>0.15138888888888891</v>
      </c>
      <c r="N378" s="32">
        <f>L373+M373+N373/2</f>
        <v>4.1666666666666657E-2</v>
      </c>
      <c r="O378" s="32">
        <f>L374+M374+N374/2</f>
        <v>1.5277777777777779E-2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14.428688984051215</v>
      </c>
      <c r="E384" s="29">
        <f t="shared" ca="1" si="135"/>
        <v>13.445859159925025</v>
      </c>
      <c r="F384" s="29">
        <f t="shared" ca="1" si="135"/>
        <v>12.263856978302972</v>
      </c>
      <c r="G384" s="29">
        <f t="shared" ca="1" si="135"/>
        <v>10.960785931331069</v>
      </c>
      <c r="H384" s="29">
        <f t="shared" ca="1" si="135"/>
        <v>9.8455591994743887</v>
      </c>
      <c r="I384" s="29">
        <f t="shared" ca="1" si="135"/>
        <v>9.2797105286171782</v>
      </c>
      <c r="J384" s="29">
        <f t="shared" ca="1" si="135"/>
        <v>9.5361276137483966</v>
      </c>
      <c r="K384" s="29">
        <f t="shared" ca="1" si="135"/>
        <v>10.495484113188276</v>
      </c>
      <c r="L384" s="29">
        <f t="shared" ca="1" si="135"/>
        <v>11.758092915978485</v>
      </c>
      <c r="M384" s="29">
        <f t="shared" ca="1" si="135"/>
        <v>13.060094857666442</v>
      </c>
      <c r="N384" s="29">
        <f t="shared" ca="1" si="135"/>
        <v>14.169662108634155</v>
      </c>
      <c r="O384" s="29">
        <f t="shared" ca="1" si="135"/>
        <v>14.715303026680285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0.10022760918722907</v>
      </c>
      <c r="E385" s="29">
        <f t="shared" ca="1" si="136"/>
        <v>9.3400468923899721E-2</v>
      </c>
      <c r="F385" s="29">
        <f t="shared" ca="1" si="136"/>
        <v>8.5189795532227219E-2</v>
      </c>
      <c r="G385" s="29">
        <f t="shared" ca="1" si="136"/>
        <v>7.6138127997951832E-2</v>
      </c>
      <c r="H385" s="29">
        <f t="shared" ca="1" si="136"/>
        <v>6.8391304349647103E-2</v>
      </c>
      <c r="I385" s="55">
        <f t="shared" ca="1" si="136"/>
        <v>6.4460686709716122E-2</v>
      </c>
      <c r="J385" s="55">
        <f t="shared" ca="1" si="136"/>
        <v>6.6241865264875757E-2</v>
      </c>
      <c r="K385" s="29">
        <f t="shared" ca="1" si="136"/>
        <v>7.2905950158754368E-2</v>
      </c>
      <c r="L385" s="29">
        <f t="shared" ca="1" si="136"/>
        <v>8.1676550300062614E-2</v>
      </c>
      <c r="M385" s="29">
        <f t="shared" ca="1" si="136"/>
        <v>9.0720791389239774E-2</v>
      </c>
      <c r="N385" s="29">
        <f t="shared" ca="1" si="136"/>
        <v>9.8428301955159211E-2</v>
      </c>
      <c r="O385" s="29">
        <f t="shared" ca="1" si="136"/>
        <v>0.10221854823123726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9.5713110159487851</v>
      </c>
      <c r="E387" s="29">
        <f t="shared" ca="1" si="137"/>
        <v>10.554140840074975</v>
      </c>
      <c r="F387" s="29">
        <f t="shared" ca="1" si="137"/>
        <v>11.736143021697028</v>
      </c>
      <c r="G387" s="29">
        <f t="shared" ca="1" si="137"/>
        <v>13.039214068668931</v>
      </c>
      <c r="H387" s="29">
        <f t="shared" ca="1" si="137"/>
        <v>14.154440800525611</v>
      </c>
      <c r="I387" s="29">
        <f t="shared" ca="1" si="137"/>
        <v>14.720289471382822</v>
      </c>
      <c r="J387" s="29">
        <f t="shared" ca="1" si="137"/>
        <v>14.463872386251603</v>
      </c>
      <c r="K387" s="29">
        <f t="shared" ca="1" si="137"/>
        <v>13.504515886811724</v>
      </c>
      <c r="L387" s="29">
        <f t="shared" ca="1" si="137"/>
        <v>12.241907084021515</v>
      </c>
      <c r="M387" s="29">
        <f t="shared" ca="1" si="137"/>
        <v>10.939905142333558</v>
      </c>
      <c r="N387" s="29">
        <f t="shared" ca="1" si="137"/>
        <v>9.8303378913658452</v>
      </c>
      <c r="O387" s="29">
        <f t="shared" ca="1" si="137"/>
        <v>9.2846969733197149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1.0022760918722909E-2</v>
      </c>
      <c r="E391" s="33">
        <f t="shared" ca="1" si="138"/>
        <v>9.3400468923899721E-3</v>
      </c>
      <c r="F391" s="32">
        <f t="shared" ca="1" si="138"/>
        <v>8.5189795532227223E-3</v>
      </c>
      <c r="G391" s="32">
        <f t="shared" ca="1" si="138"/>
        <v>7.6138127997951834E-3</v>
      </c>
      <c r="H391" s="32">
        <f t="shared" ca="1" si="138"/>
        <v>6.8391304349647106E-3</v>
      </c>
      <c r="I391" s="32">
        <f t="shared" ca="1" si="138"/>
        <v>6.4460686709716126E-3</v>
      </c>
      <c r="J391" s="32">
        <f t="shared" ca="1" si="138"/>
        <v>6.6241865264875764E-3</v>
      </c>
      <c r="K391" s="32">
        <f t="shared" ca="1" si="138"/>
        <v>7.2905950158754368E-3</v>
      </c>
      <c r="L391" s="32">
        <f t="shared" ca="1" si="138"/>
        <v>8.1676550300062625E-3</v>
      </c>
      <c r="M391" s="32">
        <f t="shared" ca="1" si="138"/>
        <v>9.0720791389239785E-3</v>
      </c>
      <c r="N391" s="32">
        <f t="shared" ca="1" si="138"/>
        <v>9.8428301955159215E-3</v>
      </c>
      <c r="O391" s="32">
        <f t="shared" ca="1" si="138"/>
        <v>1.0221854823123726E-2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9.0204848268506166E-2</v>
      </c>
      <c r="E392" s="32">
        <f t="shared" ca="1" si="139"/>
        <v>8.4060422031509749E-2</v>
      </c>
      <c r="F392" s="32">
        <f t="shared" ca="1" si="139"/>
        <v>7.6670815979004506E-2</v>
      </c>
      <c r="G392" s="32">
        <f t="shared" ca="1" si="139"/>
        <v>6.8524315198156646E-2</v>
      </c>
      <c r="H392" s="32">
        <f t="shared" ca="1" si="139"/>
        <v>6.1552173914682394E-2</v>
      </c>
      <c r="I392" s="32">
        <f t="shared" ca="1" si="139"/>
        <v>5.8014618038744512E-2</v>
      </c>
      <c r="J392" s="32">
        <f t="shared" ca="1" si="139"/>
        <v>5.9617678738388184E-2</v>
      </c>
      <c r="K392" s="32">
        <f t="shared" ca="1" si="139"/>
        <v>6.5615355142878931E-2</v>
      </c>
      <c r="L392" s="32">
        <f t="shared" ca="1" si="139"/>
        <v>7.3508895270056357E-2</v>
      </c>
      <c r="M392" s="32">
        <f t="shared" ca="1" si="139"/>
        <v>8.1648712250315794E-2</v>
      </c>
      <c r="N392" s="32">
        <f t="shared" ca="1" si="139"/>
        <v>8.8585471759643292E-2</v>
      </c>
      <c r="O392" s="32">
        <f t="shared" ca="1" si="139"/>
        <v>9.1996693408113533E-2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9.187530842162667E-3</v>
      </c>
      <c r="E397" s="33">
        <f t="shared" ca="1" si="140"/>
        <v>8.5617096513574738E-3</v>
      </c>
      <c r="F397" s="33">
        <f t="shared" ca="1" si="140"/>
        <v>7.8090645904541622E-3</v>
      </c>
      <c r="G397" s="33">
        <f t="shared" ca="1" si="140"/>
        <v>6.9793283998122518E-3</v>
      </c>
      <c r="H397" s="33">
        <f t="shared" ca="1" si="140"/>
        <v>6.2692028987176513E-3</v>
      </c>
      <c r="I397" s="33">
        <f t="shared" ca="1" si="140"/>
        <v>5.9088962817239778E-3</v>
      </c>
      <c r="J397" s="33">
        <f t="shared" ca="1" si="140"/>
        <v>6.072170982613612E-3</v>
      </c>
      <c r="K397" s="33">
        <f t="shared" ca="1" si="140"/>
        <v>6.6830454312191501E-3</v>
      </c>
      <c r="L397" s="33">
        <f t="shared" ca="1" si="140"/>
        <v>7.4870171108390744E-3</v>
      </c>
      <c r="M397" s="33">
        <f t="shared" ca="1" si="140"/>
        <v>8.3160725440136474E-3</v>
      </c>
      <c r="N397" s="33">
        <f t="shared" ca="1" si="140"/>
        <v>9.0225943458895948E-3</v>
      </c>
      <c r="O397" s="33">
        <f t="shared" ca="1" si="140"/>
        <v>9.3700335878634158E-3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9.0204848268506166E-2</v>
      </c>
      <c r="E398" s="33">
        <f t="shared" ca="1" si="141"/>
        <v>8.4060422031509749E-2</v>
      </c>
      <c r="F398" s="33">
        <f t="shared" ca="1" si="141"/>
        <v>7.6670815979004506E-2</v>
      </c>
      <c r="G398" s="33">
        <f t="shared" ca="1" si="141"/>
        <v>6.8524315198156646E-2</v>
      </c>
      <c r="H398" s="33">
        <f t="shared" ca="1" si="141"/>
        <v>6.1552173914682394E-2</v>
      </c>
      <c r="I398" s="33">
        <f t="shared" ca="1" si="141"/>
        <v>5.8014618038744512E-2</v>
      </c>
      <c r="J398" s="33">
        <f t="shared" ca="1" si="141"/>
        <v>5.9617678738388184E-2</v>
      </c>
      <c r="K398" s="33">
        <f t="shared" ca="1" si="141"/>
        <v>6.5615355142878931E-2</v>
      </c>
      <c r="L398" s="33">
        <f t="shared" ca="1" si="141"/>
        <v>7.3508895270056357E-2</v>
      </c>
      <c r="M398" s="33">
        <f t="shared" ca="1" si="141"/>
        <v>8.1648712250315794E-2</v>
      </c>
      <c r="N398" s="33">
        <f t="shared" ca="1" si="141"/>
        <v>8.8585471759643292E-2</v>
      </c>
      <c r="O398" s="33">
        <f t="shared" ca="1" si="141"/>
        <v>9.1996693408113533E-2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8.3523007656024237E-4</v>
      </c>
      <c r="E399" s="33">
        <f t="shared" ca="1" si="142"/>
        <v>7.7833724103249771E-4</v>
      </c>
      <c r="F399" s="33">
        <f t="shared" ca="1" si="142"/>
        <v>7.0991496276856015E-4</v>
      </c>
      <c r="G399" s="33">
        <f t="shared" ca="1" si="142"/>
        <v>6.3448439998293191E-4</v>
      </c>
      <c r="H399" s="33">
        <f t="shared" ca="1" si="142"/>
        <v>5.6992753624705926E-4</v>
      </c>
      <c r="I399" s="33">
        <f t="shared" ca="1" si="142"/>
        <v>5.3717238924763438E-4</v>
      </c>
      <c r="J399" s="33">
        <f t="shared" ca="1" si="142"/>
        <v>5.5201554387396474E-4</v>
      </c>
      <c r="K399" s="33">
        <f t="shared" ca="1" si="142"/>
        <v>6.0754958465628636E-4</v>
      </c>
      <c r="L399" s="33">
        <f t="shared" ca="1" si="142"/>
        <v>6.8063791916718854E-4</v>
      </c>
      <c r="M399" s="33">
        <f t="shared" ca="1" si="142"/>
        <v>7.5600659491033154E-4</v>
      </c>
      <c r="N399" s="33">
        <f t="shared" ca="1" si="142"/>
        <v>8.2023584962632675E-4</v>
      </c>
      <c r="O399" s="33">
        <f t="shared" ca="1" si="142"/>
        <v>8.5182123526031047E-4</v>
      </c>
    </row>
    <row r="400" spans="1:15" x14ac:dyDescent="0.4">
      <c r="D400" s="32">
        <f t="shared" ref="D400:O400" ca="1" si="143">SUM(D397:D399)</f>
        <v>0.10022760918722907</v>
      </c>
      <c r="E400" s="32">
        <f t="shared" ca="1" si="143"/>
        <v>9.3400468923899721E-2</v>
      </c>
      <c r="F400" s="32">
        <f t="shared" ca="1" si="143"/>
        <v>8.5189795532227233E-2</v>
      </c>
      <c r="G400" s="32">
        <f t="shared" ca="1" si="143"/>
        <v>7.6138127997951818E-2</v>
      </c>
      <c r="H400" s="32">
        <f t="shared" ca="1" si="143"/>
        <v>6.8391304349647103E-2</v>
      </c>
      <c r="I400" s="32">
        <f t="shared" ca="1" si="143"/>
        <v>6.4460686709716122E-2</v>
      </c>
      <c r="J400" s="32">
        <f t="shared" ca="1" si="143"/>
        <v>6.6241865264875757E-2</v>
      </c>
      <c r="K400" s="32">
        <f t="shared" ca="1" si="143"/>
        <v>7.2905950158754368E-2</v>
      </c>
      <c r="L400" s="32">
        <f t="shared" ca="1" si="143"/>
        <v>8.1676550300062614E-2</v>
      </c>
      <c r="M400" s="32">
        <f t="shared" ca="1" si="143"/>
        <v>9.0720791389239774E-2</v>
      </c>
      <c r="N400" s="32">
        <f t="shared" ca="1" si="143"/>
        <v>9.8428301955159211E-2</v>
      </c>
      <c r="O400" s="32">
        <f t="shared" ca="1" si="143"/>
        <v>0.10221854823123726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3.5535103549555434E-2</v>
      </c>
      <c r="E403" s="32">
        <f ca="1">N398/2+O398+D398+E398+F398/2</f>
        <v>0.34889010757745337</v>
      </c>
      <c r="F403" s="32">
        <f ca="1">N399/2+O399+D399+E399+F399/2</f>
        <v>3.2304639590504942E-3</v>
      </c>
      <c r="G403" s="32">
        <f ca="1">F397/2+G397+H397</f>
        <v>1.7153063593756984E-2</v>
      </c>
      <c r="H403" s="32">
        <f ca="1">F398/2+G398+H398</f>
        <v>0.16841189710234131</v>
      </c>
      <c r="I403" s="32">
        <f ca="1">F399/2+G399+H399</f>
        <v>1.5593694176142714E-3</v>
      </c>
      <c r="J403" s="32">
        <f ca="1">I397+J397+K397</f>
        <v>1.8664112695556741E-2</v>
      </c>
      <c r="K403" s="32">
        <f ca="1">I398+J398+K398</f>
        <v>0.18324765192001163</v>
      </c>
      <c r="L403" s="32">
        <f ca="1">I399+J399+K399</f>
        <v>1.6967375177778855E-3</v>
      </c>
      <c r="M403" s="32">
        <f ca="1">L397+M397+N397/2</f>
        <v>2.0314386827797518E-2</v>
      </c>
      <c r="N403" s="32">
        <f ca="1">L398+M398+N398/2</f>
        <v>0.1994503434001938</v>
      </c>
      <c r="O403" s="32">
        <f ca="1">L399+M399+N399/2</f>
        <v>1.8467624388906834E-3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31.409373600000006</v>
      </c>
      <c r="C409" s="63" t="s">
        <v>58</v>
      </c>
      <c r="D409" s="32">
        <f t="shared" ref="D409:O409" ca="1" si="144">D18</f>
        <v>0.12488216690129772</v>
      </c>
      <c r="E409" s="32">
        <f t="shared" ca="1" si="144"/>
        <v>0.10048478092446982</v>
      </c>
      <c r="F409" s="32">
        <f t="shared" ca="1" si="144"/>
        <v>8.1312767873446573E-2</v>
      </c>
      <c r="G409" s="32">
        <f t="shared" ca="1" si="144"/>
        <v>6.230369173336868E-2</v>
      </c>
      <c r="H409" s="32">
        <f t="shared" ca="1" si="144"/>
        <v>2.8290266368206588E-2</v>
      </c>
      <c r="I409" s="32">
        <f t="shared" ca="1" si="144"/>
        <v>4.2432637909751479E-3</v>
      </c>
      <c r="J409" s="32">
        <f t="shared" ca="1" si="144"/>
        <v>4.2287651675435706E-4</v>
      </c>
      <c r="K409" s="32">
        <f t="shared" ca="1" si="144"/>
        <v>2.0953962911828141E-4</v>
      </c>
      <c r="L409" s="32">
        <f t="shared" ca="1" si="144"/>
        <v>4.2632856995235176E-3</v>
      </c>
      <c r="M409" s="32">
        <f t="shared" ca="1" si="144"/>
        <v>3.1827930485511607E-2</v>
      </c>
      <c r="N409" s="32">
        <f t="shared" ca="1" si="144"/>
        <v>8.1596181441001933E-2</v>
      </c>
      <c r="O409" s="32">
        <f t="shared" ca="1" si="144"/>
        <v>0.11599658196965924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5.892212330860707E-2</v>
      </c>
      <c r="E410" s="32">
        <f t="shared" ca="1" si="145"/>
        <v>4.7410905809710545E-2</v>
      </c>
      <c r="F410" s="32">
        <f t="shared" ca="1" si="145"/>
        <v>3.8365132941599961E-2</v>
      </c>
      <c r="G410" s="32">
        <f t="shared" ca="1" si="145"/>
        <v>2.9396237252965571E-2</v>
      </c>
      <c r="H410" s="32">
        <f t="shared" ca="1" si="145"/>
        <v>1.3347963161932338E-2</v>
      </c>
      <c r="I410" s="32">
        <f t="shared" ca="1" si="145"/>
        <v>2.0020641739856536E-3</v>
      </c>
      <c r="J410" s="32">
        <f t="shared" ca="1" si="145"/>
        <v>1.9952234080153155E-4</v>
      </c>
      <c r="K410" s="32">
        <f t="shared" ca="1" si="145"/>
        <v>9.8865355809411959E-5</v>
      </c>
      <c r="L410" s="32">
        <f t="shared" ca="1" si="145"/>
        <v>2.0115109460399302E-3</v>
      </c>
      <c r="M410" s="32">
        <f t="shared" ca="1" si="145"/>
        <v>1.5017110058694865E-2</v>
      </c>
      <c r="N410" s="32">
        <f t="shared" ca="1" si="145"/>
        <v>3.8498853628782054E-2</v>
      </c>
      <c r="O410" s="32">
        <f t="shared" ca="1" si="145"/>
        <v>5.4729711021071215E-2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1.2602787485452066E-2</v>
      </c>
      <c r="E411" s="32">
        <f t="shared" ca="1" si="146"/>
        <v>1.0140665964854753E-2</v>
      </c>
      <c r="F411" s="32">
        <f t="shared" ca="1" si="146"/>
        <v>8.2058756569533247E-3</v>
      </c>
      <c r="G411" s="32">
        <f t="shared" ca="1" si="146"/>
        <v>6.2875285235509679E-3</v>
      </c>
      <c r="H411" s="32">
        <f t="shared" ca="1" si="146"/>
        <v>2.8549810096355275E-3</v>
      </c>
      <c r="I411" s="32">
        <f t="shared" ca="1" si="146"/>
        <v>4.2821928165804251E-4</v>
      </c>
      <c r="J411" s="32">
        <f t="shared" ca="1" si="146"/>
        <v>4.2675611782549798E-5</v>
      </c>
      <c r="K411" s="32">
        <f t="shared" ca="1" si="146"/>
        <v>2.1146201103679781E-5</v>
      </c>
      <c r="L411" s="32">
        <f t="shared" ca="1" si="146"/>
        <v>4.302398412363183E-4</v>
      </c>
      <c r="M411" s="32">
        <f t="shared" ca="1" si="146"/>
        <v>3.2119929847764009E-3</v>
      </c>
      <c r="N411" s="32">
        <f t="shared" ca="1" si="146"/>
        <v>8.2344770261561593E-3</v>
      </c>
      <c r="O411" s="32">
        <f t="shared" ca="1" si="146"/>
        <v>1.1706077079506896E-2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0.42281800445265105</v>
      </c>
      <c r="E413" s="32">
        <f t="shared" ca="1" si="148"/>
        <v>0.19949473342457985</v>
      </c>
      <c r="F413" s="32">
        <f t="shared" ca="1" si="148"/>
        <v>4.2669706871368458E-2</v>
      </c>
      <c r="G413" s="32">
        <f t="shared" ca="1" si="148"/>
        <v>0.13125034203829855</v>
      </c>
      <c r="H413" s="32">
        <f t="shared" ca="1" si="148"/>
        <v>6.1926766885697891E-2</v>
      </c>
      <c r="I413" s="32">
        <f t="shared" ca="1" si="148"/>
        <v>1.3245447361663158E-2</v>
      </c>
      <c r="J413" s="32">
        <f t="shared" ca="1" si="148"/>
        <v>4.8756799368477868E-3</v>
      </c>
      <c r="K413" s="32">
        <f t="shared" ca="1" si="148"/>
        <v>2.3004518705965972E-3</v>
      </c>
      <c r="L413" s="32">
        <f t="shared" ca="1" si="148"/>
        <v>4.9204109454427207E-4</v>
      </c>
      <c r="M413" s="32">
        <f t="shared" ca="1" si="148"/>
        <v>7.6889306905536081E-2</v>
      </c>
      <c r="N413" s="32">
        <f t="shared" ca="1" si="148"/>
        <v>3.6278047819125823E-2</v>
      </c>
      <c r="O413" s="32">
        <f t="shared" ca="1" si="148"/>
        <v>7.7594713390907993E-3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7.8523434000000014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3.8668614357262099E-2</v>
      </c>
      <c r="I415" s="32">
        <f t="shared" ca="1" si="149"/>
        <v>0.13556761268781303</v>
      </c>
      <c r="J415" s="32">
        <f t="shared" ca="1" si="149"/>
        <v>0.29843071786310515</v>
      </c>
      <c r="K415" s="32">
        <f t="shared" ca="1" si="149"/>
        <v>0.24247495826377294</v>
      </c>
      <c r="L415" s="32">
        <f t="shared" ca="1" si="149"/>
        <v>0.10235809682804675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4.7301057317751796E-3</v>
      </c>
      <c r="I416" s="32">
        <f t="shared" ca="1" si="150"/>
        <v>1.6583194212576511E-2</v>
      </c>
      <c r="J416" s="32">
        <f t="shared" ca="1" si="150"/>
        <v>3.6505286588759032E-2</v>
      </c>
      <c r="K416" s="32">
        <f t="shared" ca="1" si="150"/>
        <v>2.9660545353366711E-2</v>
      </c>
      <c r="L416" s="32">
        <f t="shared" ca="1" si="150"/>
        <v>1.2520868113522534E-2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3.9023372287145244E-3</v>
      </c>
      <c r="I417" s="32">
        <f t="shared" ca="1" si="151"/>
        <v>1.3681135225375627E-2</v>
      </c>
      <c r="J417" s="32">
        <f t="shared" ca="1" si="151"/>
        <v>3.0116861435726214E-2</v>
      </c>
      <c r="K417" s="32">
        <f t="shared" ca="1" si="151"/>
        <v>2.4469949916527546E-2</v>
      </c>
      <c r="L417" s="32">
        <f t="shared" ca="1" si="151"/>
        <v>1.0329716193656096E-2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3.8668614357262099E-2</v>
      </c>
      <c r="H419" s="32">
        <f t="shared" ca="1" si="153"/>
        <v>4.7301057317751796E-3</v>
      </c>
      <c r="I419" s="32">
        <f t="shared" ca="1" si="153"/>
        <v>3.9023372287145244E-3</v>
      </c>
      <c r="J419" s="32">
        <f t="shared" ca="1" si="153"/>
        <v>0.67647328881469115</v>
      </c>
      <c r="K419" s="32">
        <f t="shared" ca="1" si="153"/>
        <v>8.2749026154702254E-2</v>
      </c>
      <c r="L419" s="32">
        <f t="shared" ca="1" si="153"/>
        <v>6.8267946577629385E-2</v>
      </c>
      <c r="M419" s="32">
        <f t="shared" ca="1" si="153"/>
        <v>0.10235809682804675</v>
      </c>
      <c r="N419" s="32">
        <f t="shared" ca="1" si="153"/>
        <v>1.2520868113522534E-2</v>
      </c>
      <c r="O419" s="32">
        <f t="shared" ca="1" si="153"/>
        <v>1.0329716193656096E-2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23.557030200000003</v>
      </c>
      <c r="C421" s="67"/>
      <c r="D421" s="32">
        <f t="shared" ref="D421:O421" ca="1" si="154">D69</f>
        <v>6.377051947963909E-2</v>
      </c>
      <c r="E421" s="32">
        <f t="shared" ca="1" si="154"/>
        <v>6.0110911583114907E-2</v>
      </c>
      <c r="F421" s="32">
        <f t="shared" ca="1" si="154"/>
        <v>5.7235109625461425E-2</v>
      </c>
      <c r="G421" s="32">
        <f t="shared" ca="1" si="154"/>
        <v>5.4383748204449738E-2</v>
      </c>
      <c r="H421" s="32">
        <f t="shared" ca="1" si="154"/>
        <v>4.9281734399675432E-2</v>
      </c>
      <c r="I421" s="32">
        <f t="shared" ca="1" si="154"/>
        <v>4.5674684013090716E-2</v>
      </c>
      <c r="J421" s="32">
        <f t="shared" ca="1" si="154"/>
        <v>4.5101625921957593E-2</v>
      </c>
      <c r="K421" s="32">
        <f t="shared" ca="1" si="154"/>
        <v>4.5069625388812179E-2</v>
      </c>
      <c r="L421" s="32">
        <f t="shared" ca="1" si="154"/>
        <v>4.5677687299372965E-2</v>
      </c>
      <c r="M421" s="32">
        <f t="shared" ca="1" si="154"/>
        <v>4.9812384017271179E-2</v>
      </c>
      <c r="N421" s="32">
        <f t="shared" ca="1" si="154"/>
        <v>5.7277621660594732E-2</v>
      </c>
      <c r="O421" s="32">
        <f t="shared" ca="1" si="154"/>
        <v>6.2437681739893329E-2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3.008831849629106E-2</v>
      </c>
      <c r="E422" s="32">
        <f t="shared" ca="1" si="155"/>
        <v>2.8361635871456584E-2</v>
      </c>
      <c r="F422" s="32">
        <f t="shared" ca="1" si="155"/>
        <v>2.7004769941239997E-2</v>
      </c>
      <c r="G422" s="32">
        <f t="shared" ca="1" si="155"/>
        <v>2.5659435587944836E-2</v>
      </c>
      <c r="H422" s="32">
        <f t="shared" ca="1" si="155"/>
        <v>2.3252194474289854E-2</v>
      </c>
      <c r="I422" s="32">
        <f t="shared" ca="1" si="155"/>
        <v>2.1550309626097851E-2</v>
      </c>
      <c r="J422" s="32">
        <f t="shared" ca="1" si="155"/>
        <v>2.1279928351120234E-2</v>
      </c>
      <c r="K422" s="32">
        <f t="shared" ca="1" si="155"/>
        <v>2.1264829803371414E-2</v>
      </c>
      <c r="L422" s="32">
        <f t="shared" ca="1" si="155"/>
        <v>2.1551726641905994E-2</v>
      </c>
      <c r="M422" s="32">
        <f t="shared" ca="1" si="155"/>
        <v>2.350256650880423E-2</v>
      </c>
      <c r="N422" s="32">
        <f t="shared" ca="1" si="155"/>
        <v>2.7024828044317311E-2</v>
      </c>
      <c r="O422" s="32">
        <f t="shared" ca="1" si="155"/>
        <v>2.9459456653160687E-2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6.4355570117066978E-3</v>
      </c>
      <c r="E423" s="32">
        <f t="shared" ca="1" si="156"/>
        <v>6.0662387836171016E-3</v>
      </c>
      <c r="F423" s="32">
        <f t="shared" ca="1" si="156"/>
        <v>5.7760202374318873E-3</v>
      </c>
      <c r="G423" s="32">
        <f t="shared" ca="1" si="156"/>
        <v>5.4882681674215334E-3</v>
      </c>
      <c r="H423" s="32">
        <f t="shared" ca="1" si="156"/>
        <v>4.9733860403342184E-3</v>
      </c>
      <c r="I423" s="32">
        <f t="shared" ca="1" si="156"/>
        <v>4.6093717811375957E-3</v>
      </c>
      <c r="J423" s="32">
        <f t="shared" ca="1" si="156"/>
        <v>4.5515402306562716E-3</v>
      </c>
      <c r="K423" s="32">
        <f t="shared" ca="1" si="156"/>
        <v>4.5483108190544404E-3</v>
      </c>
      <c r="L423" s="32">
        <f t="shared" ca="1" si="156"/>
        <v>4.6096748650743371E-3</v>
      </c>
      <c r="M423" s="32">
        <f t="shared" ca="1" si="156"/>
        <v>5.0269378366053488E-3</v>
      </c>
      <c r="N423" s="32">
        <f t="shared" ca="1" si="156"/>
        <v>5.7803104428123123E-3</v>
      </c>
      <c r="O423" s="32">
        <f t="shared" ca="1" si="156"/>
        <v>6.3010504508149235E-3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0.2435754784456754</v>
      </c>
      <c r="E425" s="32">
        <f t="shared" ca="1" si="158"/>
        <v>0.11492421001368698</v>
      </c>
      <c r="F425" s="32">
        <f t="shared" ca="1" si="158"/>
        <v>2.4581011586260824E-2</v>
      </c>
      <c r="G425" s="32">
        <f t="shared" ca="1" si="158"/>
        <v>0.13228303741685588</v>
      </c>
      <c r="H425" s="32">
        <f t="shared" ca="1" si="158"/>
        <v>6.2414015032854687E-2</v>
      </c>
      <c r="I425" s="32">
        <f t="shared" ca="1" si="158"/>
        <v>1.3349664326471696E-2</v>
      </c>
      <c r="J425" s="32">
        <f t="shared" ca="1" si="158"/>
        <v>0.13584593532386049</v>
      </c>
      <c r="K425" s="32">
        <f t="shared" ca="1" si="158"/>
        <v>6.4095067780589501E-2</v>
      </c>
      <c r="L425" s="32">
        <f t="shared" ca="1" si="158"/>
        <v>1.3709222830848309E-2</v>
      </c>
      <c r="M425" s="32">
        <f t="shared" ca="1" si="158"/>
        <v>0.12412888214694151</v>
      </c>
      <c r="N425" s="32">
        <f t="shared" ca="1" si="158"/>
        <v>5.8566707172868882E-2</v>
      </c>
      <c r="O425" s="32">
        <f t="shared" ca="1" si="158"/>
        <v>1.2526767923085842E-2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28.268436240000003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20.416092840000005</v>
      </c>
      <c r="C433" s="67"/>
      <c r="D433" s="32">
        <f t="shared" ref="D433:O433" ca="1" si="164">D119</f>
        <v>1.8208015669013283E-2</v>
      </c>
      <c r="E433" s="32">
        <f t="shared" ca="1" si="164"/>
        <v>1.696775185450845E-2</v>
      </c>
      <c r="F433" s="32">
        <f t="shared" ca="1" si="164"/>
        <v>1.5476146188354613E-2</v>
      </c>
      <c r="G433" s="32">
        <f t="shared" ca="1" si="164"/>
        <v>1.3831759919627916E-2</v>
      </c>
      <c r="H433" s="32">
        <f t="shared" ca="1" si="164"/>
        <v>1.2424420290185891E-2</v>
      </c>
      <c r="I433" s="32">
        <f t="shared" ca="1" si="164"/>
        <v>1.171035808559843E-2</v>
      </c>
      <c r="J433" s="32">
        <f t="shared" ca="1" si="164"/>
        <v>1.2033938856452431E-2</v>
      </c>
      <c r="K433" s="32">
        <f t="shared" ca="1" si="164"/>
        <v>1.3244580945507043E-2</v>
      </c>
      <c r="L433" s="32">
        <f t="shared" ca="1" si="164"/>
        <v>1.4837906637844711E-2</v>
      </c>
      <c r="M433" s="32">
        <f t="shared" ca="1" si="164"/>
        <v>1.6480943769045228E-2</v>
      </c>
      <c r="N433" s="32">
        <f t="shared" ca="1" si="164"/>
        <v>1.7881141521853924E-2</v>
      </c>
      <c r="O433" s="32">
        <f t="shared" ca="1" si="164"/>
        <v>1.8569702928674769E-2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8.0182087349783271E-2</v>
      </c>
      <c r="E434" s="32">
        <f t="shared" ca="1" si="165"/>
        <v>7.4720375139119777E-2</v>
      </c>
      <c r="F434" s="32">
        <f t="shared" ca="1" si="165"/>
        <v>6.8151836425781778E-2</v>
      </c>
      <c r="G434" s="32">
        <f t="shared" ca="1" si="165"/>
        <v>6.0910502398361467E-2</v>
      </c>
      <c r="H434" s="32">
        <f t="shared" ca="1" si="165"/>
        <v>5.4713043479717685E-2</v>
      </c>
      <c r="I434" s="32">
        <f t="shared" ca="1" si="165"/>
        <v>5.1568549367772901E-2</v>
      </c>
      <c r="J434" s="32">
        <f t="shared" ca="1" si="165"/>
        <v>5.2993492211900611E-2</v>
      </c>
      <c r="K434" s="32">
        <f t="shared" ca="1" si="165"/>
        <v>5.8324760127003494E-2</v>
      </c>
      <c r="L434" s="32">
        <f t="shared" ca="1" si="165"/>
        <v>6.53412402400501E-2</v>
      </c>
      <c r="M434" s="32">
        <f t="shared" ca="1" si="165"/>
        <v>7.2576633111391828E-2</v>
      </c>
      <c r="N434" s="32">
        <f t="shared" ca="1" si="165"/>
        <v>7.8742641564127372E-2</v>
      </c>
      <c r="O434" s="32">
        <f t="shared" ca="1" si="165"/>
        <v>8.1774838584989809E-2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1.8375061684325334E-3</v>
      </c>
      <c r="E435" s="32">
        <f t="shared" ca="1" si="166"/>
        <v>1.7123419302714951E-3</v>
      </c>
      <c r="F435" s="32">
        <f t="shared" ca="1" si="166"/>
        <v>1.5618129180908324E-3</v>
      </c>
      <c r="G435" s="32">
        <f t="shared" ca="1" si="166"/>
        <v>1.3958656799624503E-3</v>
      </c>
      <c r="H435" s="32">
        <f t="shared" ca="1" si="166"/>
        <v>1.2538405797435305E-3</v>
      </c>
      <c r="I435" s="32">
        <f t="shared" ca="1" si="166"/>
        <v>1.1817792563447956E-3</v>
      </c>
      <c r="J435" s="32">
        <f t="shared" ca="1" si="166"/>
        <v>1.2144341965227225E-3</v>
      </c>
      <c r="K435" s="32">
        <f t="shared" ca="1" si="166"/>
        <v>1.3366090862438301E-3</v>
      </c>
      <c r="L435" s="32">
        <f t="shared" ca="1" si="166"/>
        <v>1.4974034221678148E-3</v>
      </c>
      <c r="M435" s="32">
        <f t="shared" ca="1" si="166"/>
        <v>1.6632145088027294E-3</v>
      </c>
      <c r="N435" s="32">
        <f t="shared" ca="1" si="166"/>
        <v>1.8045188691779191E-3</v>
      </c>
      <c r="O435" s="32">
        <f t="shared" ca="1" si="166"/>
        <v>1.8740067175726832E-3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7.0424114307300764E-2</v>
      </c>
      <c r="E437" s="32">
        <f t="shared" ca="1" si="168"/>
        <v>0.31012454006884749</v>
      </c>
      <c r="F437" s="32">
        <f t="shared" ca="1" si="168"/>
        <v>7.1070207099110877E-3</v>
      </c>
      <c r="G437" s="32">
        <f t="shared" ca="1" si="168"/>
        <v>3.3994253303991112E-2</v>
      </c>
      <c r="H437" s="32">
        <f t="shared" ca="1" si="168"/>
        <v>0.14969946409097004</v>
      </c>
      <c r="I437" s="32">
        <f t="shared" ca="1" si="168"/>
        <v>3.4306127187513969E-3</v>
      </c>
      <c r="J437" s="32">
        <f t="shared" ca="1" si="168"/>
        <v>3.6988877887557906E-2</v>
      </c>
      <c r="K437" s="32">
        <f t="shared" ca="1" si="168"/>
        <v>0.16288680170667702</v>
      </c>
      <c r="L437" s="32">
        <f t="shared" ca="1" si="168"/>
        <v>3.7328225391113482E-3</v>
      </c>
      <c r="M437" s="32">
        <f t="shared" ca="1" si="168"/>
        <v>4.0259421167816903E-2</v>
      </c>
      <c r="N437" s="32">
        <f t="shared" ca="1" si="168"/>
        <v>0.17728919413350561</v>
      </c>
      <c r="O437" s="32">
        <f t="shared" ca="1" si="168"/>
        <v>4.062877365559504E-3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26.697967560000006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5.1840585002782408E-2</v>
      </c>
      <c r="I439" s="32">
        <f t="shared" ca="1" si="169"/>
        <v>5.5608879382303827E-2</v>
      </c>
      <c r="J439" s="32">
        <f t="shared" ca="1" si="169"/>
        <v>6.1942444583565189E-2</v>
      </c>
      <c r="K439" s="32">
        <f t="shared" ca="1" si="169"/>
        <v>5.9766387265813382E-2</v>
      </c>
      <c r="L439" s="32">
        <f t="shared" ca="1" si="169"/>
        <v>5.4317398209979585E-2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2.445951585976628E-2</v>
      </c>
      <c r="I440" s="32">
        <f t="shared" ca="1" si="170"/>
        <v>2.6237479131886478E-2</v>
      </c>
      <c r="J440" s="32">
        <f t="shared" ca="1" si="170"/>
        <v>2.9225792988313858E-2</v>
      </c>
      <c r="K440" s="32">
        <f t="shared" ca="1" si="170"/>
        <v>2.8199081803005011E-2</v>
      </c>
      <c r="L440" s="32">
        <f t="shared" ca="1" si="170"/>
        <v>2.5628130217028384E-2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5.2316186700055653E-3</v>
      </c>
      <c r="I441" s="32">
        <f t="shared" ca="1" si="171"/>
        <v>5.6119052587646065E-3</v>
      </c>
      <c r="J441" s="32">
        <f t="shared" ca="1" si="171"/>
        <v>6.2510723891671298E-3</v>
      </c>
      <c r="K441" s="32">
        <f t="shared" ca="1" si="171"/>
        <v>6.0314702745316263E-3</v>
      </c>
      <c r="L441" s="32">
        <f t="shared" ca="1" si="171"/>
        <v>5.4815722964199594E-3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0.12734579333611573</v>
      </c>
      <c r="H443" s="32">
        <f t="shared" ca="1" si="173"/>
        <v>6.0084515859766284E-2</v>
      </c>
      <c r="I443" s="32">
        <f t="shared" ca="1" si="173"/>
        <v>1.2851410336672231E-2</v>
      </c>
      <c r="J443" s="32">
        <f t="shared" ca="1" si="173"/>
        <v>0.17731771123168238</v>
      </c>
      <c r="K443" s="32">
        <f t="shared" ca="1" si="173"/>
        <v>8.366235392320534E-2</v>
      </c>
      <c r="L443" s="32">
        <f t="shared" ca="1" si="173"/>
        <v>1.7894447922463363E-2</v>
      </c>
      <c r="M443" s="32">
        <f t="shared" ca="1" si="173"/>
        <v>0.1298226065433129</v>
      </c>
      <c r="N443" s="32">
        <f t="shared" ca="1" si="173"/>
        <v>6.1253130217028391E-2</v>
      </c>
      <c r="O443" s="32">
        <f t="shared" ca="1" si="173"/>
        <v>1.3101363963086626E-2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18.845624159999986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36.014853600000002</v>
      </c>
      <c r="C452" s="67"/>
      <c r="D452" s="32">
        <f t="shared" ref="D452:O452" ca="1" si="179">D195</f>
        <v>0.14272247645862601</v>
      </c>
      <c r="E452" s="32">
        <f t="shared" ca="1" si="179"/>
        <v>0.11483974962796552</v>
      </c>
      <c r="F452" s="32">
        <f t="shared" ca="1" si="179"/>
        <v>9.2928877569653234E-2</v>
      </c>
      <c r="G452" s="32">
        <f t="shared" ca="1" si="179"/>
        <v>7.1204219123849929E-2</v>
      </c>
      <c r="H452" s="32">
        <f t="shared" ca="1" si="179"/>
        <v>3.2331732992236108E-2</v>
      </c>
      <c r="I452" s="32">
        <f t="shared" ca="1" si="179"/>
        <v>4.8494443325430275E-3</v>
      </c>
      <c r="J452" s="32">
        <f t="shared" ca="1" si="179"/>
        <v>4.832874477192653E-4</v>
      </c>
      <c r="K452" s="32">
        <f t="shared" ca="1" si="179"/>
        <v>2.3947386184946452E-4</v>
      </c>
      <c r="L452" s="32">
        <f t="shared" ca="1" si="179"/>
        <v>4.8723265137411639E-3</v>
      </c>
      <c r="M452" s="32">
        <f t="shared" ca="1" si="179"/>
        <v>3.637477769772756E-2</v>
      </c>
      <c r="N452" s="32">
        <f t="shared" ca="1" si="179"/>
        <v>9.3252778789716523E-2</v>
      </c>
      <c r="O452" s="32">
        <f t="shared" ca="1" si="179"/>
        <v>0.13256752225103913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3.9281415539071364E-2</v>
      </c>
      <c r="E453" s="32">
        <f t="shared" ca="1" si="180"/>
        <v>3.1607270539807018E-2</v>
      </c>
      <c r="F453" s="32">
        <f t="shared" ca="1" si="180"/>
        <v>2.5576755294399966E-2</v>
      </c>
      <c r="G453" s="32">
        <f t="shared" ca="1" si="180"/>
        <v>1.9597491501977038E-2</v>
      </c>
      <c r="H453" s="32">
        <f t="shared" ca="1" si="180"/>
        <v>8.8986421079548881E-3</v>
      </c>
      <c r="I453" s="32">
        <f t="shared" ca="1" si="180"/>
        <v>1.3347094493237686E-3</v>
      </c>
      <c r="J453" s="32">
        <f t="shared" ca="1" si="180"/>
        <v>1.3301489386768767E-4</v>
      </c>
      <c r="K453" s="32">
        <f t="shared" ca="1" si="180"/>
        <v>6.5910237206274626E-5</v>
      </c>
      <c r="L453" s="32">
        <f t="shared" ca="1" si="180"/>
        <v>1.341007297359953E-3</v>
      </c>
      <c r="M453" s="32">
        <f t="shared" ca="1" si="180"/>
        <v>1.0011406705796574E-2</v>
      </c>
      <c r="N453" s="32">
        <f t="shared" ca="1" si="180"/>
        <v>2.5665902419188025E-2</v>
      </c>
      <c r="O453" s="32">
        <f t="shared" ca="1" si="180"/>
        <v>3.6486474014047462E-2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1.4403185697659505E-2</v>
      </c>
      <c r="E454" s="32">
        <f t="shared" ca="1" si="181"/>
        <v>1.1589332531262578E-2</v>
      </c>
      <c r="F454" s="32">
        <f t="shared" ca="1" si="181"/>
        <v>9.3781436079466585E-3</v>
      </c>
      <c r="G454" s="32">
        <f t="shared" ca="1" si="181"/>
        <v>7.1857468840582509E-3</v>
      </c>
      <c r="H454" s="32">
        <f t="shared" ca="1" si="181"/>
        <v>3.2628354395834603E-3</v>
      </c>
      <c r="I454" s="32">
        <f t="shared" ca="1" si="181"/>
        <v>4.8939346475204866E-4</v>
      </c>
      <c r="J454" s="32">
        <f t="shared" ca="1" si="181"/>
        <v>4.877212775148549E-5</v>
      </c>
      <c r="K454" s="32">
        <f t="shared" ca="1" si="181"/>
        <v>2.4167086975634036E-5</v>
      </c>
      <c r="L454" s="32">
        <f t="shared" ca="1" si="181"/>
        <v>4.917026756986497E-4</v>
      </c>
      <c r="M454" s="32">
        <f t="shared" ca="1" si="181"/>
        <v>3.6708491254587449E-3</v>
      </c>
      <c r="N454" s="32">
        <f t="shared" ca="1" si="181"/>
        <v>9.4108308870356119E-3</v>
      </c>
      <c r="O454" s="32">
        <f t="shared" ca="1" si="181"/>
        <v>1.337837380515074E-2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0.48322057651731554</v>
      </c>
      <c r="E456" s="32">
        <f t="shared" ca="1" si="183"/>
        <v>0.13299648894971983</v>
      </c>
      <c r="F456" s="32">
        <f t="shared" ca="1" si="183"/>
        <v>4.8765379281563957E-2</v>
      </c>
      <c r="G456" s="32">
        <f t="shared" ca="1" si="183"/>
        <v>0.15000039090091266</v>
      </c>
      <c r="H456" s="32">
        <f t="shared" ca="1" si="183"/>
        <v>4.1284511257131909E-2</v>
      </c>
      <c r="I456" s="32">
        <f t="shared" ca="1" si="183"/>
        <v>1.513765412761504E-2</v>
      </c>
      <c r="J456" s="32">
        <f t="shared" ca="1" si="183"/>
        <v>5.5722056421117572E-3</v>
      </c>
      <c r="K456" s="32">
        <f t="shared" ca="1" si="183"/>
        <v>1.5336345803977308E-3</v>
      </c>
      <c r="L456" s="32">
        <f t="shared" ca="1" si="183"/>
        <v>5.6233267947916816E-4</v>
      </c>
      <c r="M456" s="32">
        <f t="shared" ca="1" si="183"/>
        <v>8.7873493606326986E-2</v>
      </c>
      <c r="N456" s="32">
        <f t="shared" ca="1" si="183"/>
        <v>2.418536521275054E-2</v>
      </c>
      <c r="O456" s="32">
        <f t="shared" ca="1" si="183"/>
        <v>8.8679672446752011E-3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30.612625560000005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3.8491235392320529E-2</v>
      </c>
      <c r="I458" s="32">
        <f t="shared" ca="1" si="184"/>
        <v>0.1349457429048414</v>
      </c>
      <c r="J458" s="32">
        <f t="shared" ca="1" si="184"/>
        <v>0.29706176961602671</v>
      </c>
      <c r="K458" s="32">
        <f t="shared" ca="1" si="184"/>
        <v>0.24136268781302167</v>
      </c>
      <c r="L458" s="32">
        <f t="shared" ca="1" si="184"/>
        <v>0.10188856427378966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4.7301057317751796E-3</v>
      </c>
      <c r="I459" s="32">
        <f t="shared" ca="1" si="185"/>
        <v>1.6583194212576511E-2</v>
      </c>
      <c r="J459" s="32">
        <f t="shared" ca="1" si="185"/>
        <v>3.6505286588759032E-2</v>
      </c>
      <c r="K459" s="32">
        <f t="shared" ca="1" si="185"/>
        <v>2.9660545353366711E-2</v>
      </c>
      <c r="L459" s="32">
        <f t="shared" ca="1" si="185"/>
        <v>1.2520868113522534E-2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4.0797161936560926E-3</v>
      </c>
      <c r="I460" s="32">
        <f t="shared" ca="1" si="186"/>
        <v>1.4303005008347245E-2</v>
      </c>
      <c r="J460" s="32">
        <f t="shared" ca="1" si="186"/>
        <v>3.148580968280467E-2</v>
      </c>
      <c r="K460" s="32">
        <f t="shared" ca="1" si="186"/>
        <v>2.5582220367278793E-2</v>
      </c>
      <c r="L460" s="32">
        <f t="shared" ca="1" si="186"/>
        <v>1.0799248747913189E-2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3.8491235392320529E-2</v>
      </c>
      <c r="H462" s="32">
        <f t="shared" ca="1" si="188"/>
        <v>4.7301057317751796E-3</v>
      </c>
      <c r="I462" s="32">
        <f t="shared" ca="1" si="188"/>
        <v>4.0797161936560926E-3</v>
      </c>
      <c r="J462" s="32">
        <f t="shared" ca="1" si="188"/>
        <v>0.67337020033388972</v>
      </c>
      <c r="K462" s="32">
        <f t="shared" ca="1" si="188"/>
        <v>8.2749026154702254E-2</v>
      </c>
      <c r="L462" s="32">
        <f t="shared" ca="1" si="188"/>
        <v>7.1371035058430704E-2</v>
      </c>
      <c r="M462" s="32">
        <f t="shared" ca="1" si="188"/>
        <v>0.10188856427378966</v>
      </c>
      <c r="N462" s="32">
        <f t="shared" ca="1" si="188"/>
        <v>1.2520868113522534E-2</v>
      </c>
      <c r="O462" s="32">
        <f t="shared" ca="1" si="188"/>
        <v>1.0799248747913189E-2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14.405941440000001</v>
      </c>
      <c r="C464" s="67"/>
      <c r="D464" s="32">
        <f t="shared" ref="D464:O464" ca="1" si="189">D246</f>
        <v>6.4473982167996186E-2</v>
      </c>
      <c r="E464" s="32">
        <f t="shared" ca="1" si="189"/>
        <v>6.1859976527621763E-2</v>
      </c>
      <c r="F464" s="32">
        <f t="shared" ca="1" si="189"/>
        <v>5.9805832272154989E-2</v>
      </c>
      <c r="G464" s="32">
        <f t="shared" ca="1" si="189"/>
        <v>5.7769145542860931E-2</v>
      </c>
      <c r="H464" s="32">
        <f t="shared" ca="1" si="189"/>
        <v>5.4124849968022123E-2</v>
      </c>
      <c r="I464" s="32">
        <f t="shared" ca="1" si="189"/>
        <v>5.1548385406175901E-2</v>
      </c>
      <c r="J464" s="32">
        <f t="shared" ca="1" si="189"/>
        <v>5.1139058198223682E-2</v>
      </c>
      <c r="K464" s="32">
        <f t="shared" ca="1" si="189"/>
        <v>5.111620067454839E-2</v>
      </c>
      <c r="L464" s="32">
        <f t="shared" ca="1" si="189"/>
        <v>5.1550530610663232E-2</v>
      </c>
      <c r="M464" s="32">
        <f t="shared" ca="1" si="189"/>
        <v>5.4503885409161956E-2</v>
      </c>
      <c r="N464" s="32">
        <f t="shared" ca="1" si="189"/>
        <v>5.9836198011535925E-2</v>
      </c>
      <c r="O464" s="32">
        <f t="shared" ca="1" si="189"/>
        <v>6.3521955211034917E-2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2.3660176942383922E-2</v>
      </c>
      <c r="E465" s="32">
        <f t="shared" ca="1" si="190"/>
        <v>2.2700908817475877E-2</v>
      </c>
      <c r="F465" s="32">
        <f t="shared" ca="1" si="190"/>
        <v>2.1947094411799997E-2</v>
      </c>
      <c r="G465" s="32">
        <f t="shared" ca="1" si="190"/>
        <v>2.1199686437747129E-2</v>
      </c>
      <c r="H465" s="32">
        <f t="shared" ca="1" si="190"/>
        <v>1.9862330263494359E-2</v>
      </c>
      <c r="I465" s="32">
        <f t="shared" ca="1" si="190"/>
        <v>1.891683868116547E-2</v>
      </c>
      <c r="J465" s="32">
        <f t="shared" ca="1" si="190"/>
        <v>1.876662686173346E-2</v>
      </c>
      <c r="K465" s="32">
        <f t="shared" ca="1" si="190"/>
        <v>1.8758238779650785E-2</v>
      </c>
      <c r="L465" s="32">
        <f t="shared" ca="1" si="190"/>
        <v>1.8917625912169993E-2</v>
      </c>
      <c r="M465" s="32">
        <f t="shared" ca="1" si="190"/>
        <v>2.0001425838224573E-2</v>
      </c>
      <c r="N465" s="32">
        <f t="shared" ca="1" si="190"/>
        <v>2.1958237802398504E-2</v>
      </c>
      <c r="O465" s="32">
        <f t="shared" ca="1" si="190"/>
        <v>2.3310809251755934E-2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6.5065486591555791E-3</v>
      </c>
      <c r="E466" s="32">
        <f t="shared" ca="1" si="191"/>
        <v>6.2427499248058661E-3</v>
      </c>
      <c r="F466" s="32">
        <f t="shared" ca="1" si="191"/>
        <v>6.0354509632449998E-3</v>
      </c>
      <c r="G466" s="32">
        <f t="shared" ca="1" si="191"/>
        <v>5.8299137703804607E-3</v>
      </c>
      <c r="H466" s="32">
        <f t="shared" ca="1" si="191"/>
        <v>5.462140822460949E-3</v>
      </c>
      <c r="I466" s="32">
        <f t="shared" ca="1" si="191"/>
        <v>5.2021306373205047E-3</v>
      </c>
      <c r="J466" s="32">
        <f t="shared" ca="1" si="191"/>
        <v>5.1608223869767022E-3</v>
      </c>
      <c r="K466" s="32">
        <f t="shared" ca="1" si="191"/>
        <v>5.1585156644039665E-3</v>
      </c>
      <c r="L466" s="32">
        <f t="shared" ca="1" si="191"/>
        <v>5.2023471258467483E-3</v>
      </c>
      <c r="M466" s="32">
        <f t="shared" ca="1" si="191"/>
        <v>5.500392105511758E-3</v>
      </c>
      <c r="N466" s="32">
        <f t="shared" ca="1" si="191"/>
        <v>6.0385153956595888E-3</v>
      </c>
      <c r="O466" s="32">
        <f t="shared" ca="1" si="191"/>
        <v>6.4104725442328822E-3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0.24967692904849831</v>
      </c>
      <c r="E468" s="32">
        <f t="shared" ca="1" si="193"/>
        <v>9.1624561118714976E-2</v>
      </c>
      <c r="F468" s="32">
        <f t="shared" ca="1" si="193"/>
        <v>2.5196754307646622E-2</v>
      </c>
      <c r="G468" s="32">
        <f t="shared" ca="1" si="193"/>
        <v>0.14179691164696057</v>
      </c>
      <c r="H468" s="32">
        <f t="shared" ca="1" si="193"/>
        <v>5.2035563907141494E-2</v>
      </c>
      <c r="I468" s="32">
        <f t="shared" ca="1" si="193"/>
        <v>1.430978007446391E-2</v>
      </c>
      <c r="J468" s="32">
        <f t="shared" ca="1" si="193"/>
        <v>0.15380364427894797</v>
      </c>
      <c r="K468" s="32">
        <f t="shared" ca="1" si="193"/>
        <v>5.6441704322549718E-2</v>
      </c>
      <c r="L468" s="32">
        <f t="shared" ca="1" si="193"/>
        <v>1.5521468688701174E-2</v>
      </c>
      <c r="M468" s="32">
        <f t="shared" ca="1" si="193"/>
        <v>0.13597251502559315</v>
      </c>
      <c r="N468" s="32">
        <f t="shared" ca="1" si="193"/>
        <v>4.9898170651593812E-2</v>
      </c>
      <c r="O468" s="32">
        <f t="shared" ca="1" si="193"/>
        <v>1.3721996929188301E-2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12.605198760000002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27.011140200000003</v>
      </c>
      <c r="C476" s="67"/>
      <c r="D476" s="32">
        <f t="shared" ref="D476:O476" ca="1" si="199">D296</f>
        <v>4.5311231653393146E-2</v>
      </c>
      <c r="E476" s="32">
        <f t="shared" ca="1" si="199"/>
        <v>4.2224795326012997E-2</v>
      </c>
      <c r="F476" s="32">
        <f t="shared" ca="1" si="199"/>
        <v>3.8512886730194387E-2</v>
      </c>
      <c r="G476" s="32">
        <f t="shared" ca="1" si="199"/>
        <v>3.4420778699074055E-2</v>
      </c>
      <c r="H476" s="32">
        <f t="shared" ca="1" si="199"/>
        <v>3.0918568841402962E-2</v>
      </c>
      <c r="I476" s="32">
        <f t="shared" ca="1" si="199"/>
        <v>2.9141602116684165E-2</v>
      </c>
      <c r="J476" s="32">
        <f t="shared" ca="1" si="199"/>
        <v>2.9946843255162583E-2</v>
      </c>
      <c r="K476" s="32">
        <f t="shared" ca="1" si="199"/>
        <v>3.2959564967603536E-2</v>
      </c>
      <c r="L476" s="32">
        <f t="shared" ca="1" si="199"/>
        <v>3.6924607114819971E-2</v>
      </c>
      <c r="M476" s="32">
        <f t="shared" ca="1" si="199"/>
        <v>4.1013357773885484E-2</v>
      </c>
      <c r="N476" s="32">
        <f t="shared" ca="1" si="199"/>
        <v>4.4497794842228225E-2</v>
      </c>
      <c r="O476" s="32">
        <f t="shared" ca="1" si="199"/>
        <v>4.6211302012871845E-2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5.0113804593614537E-2</v>
      </c>
      <c r="E477" s="32">
        <f t="shared" ca="1" si="200"/>
        <v>4.670023446194986E-2</v>
      </c>
      <c r="F477" s="32">
        <f t="shared" ca="1" si="200"/>
        <v>4.259489776611361E-2</v>
      </c>
      <c r="G477" s="32">
        <f t="shared" ca="1" si="200"/>
        <v>3.8069063998975916E-2</v>
      </c>
      <c r="H477" s="32">
        <f t="shared" ca="1" si="200"/>
        <v>3.4195652174823551E-2</v>
      </c>
      <c r="I477" s="32">
        <f t="shared" ca="1" si="200"/>
        <v>3.2230343354858061E-2</v>
      </c>
      <c r="J477" s="32">
        <f t="shared" ca="1" si="200"/>
        <v>3.3120932632437879E-2</v>
      </c>
      <c r="K477" s="32">
        <f t="shared" ca="1" si="200"/>
        <v>3.6452975079377184E-2</v>
      </c>
      <c r="L477" s="32">
        <f t="shared" ca="1" si="200"/>
        <v>4.0838275150031307E-2</v>
      </c>
      <c r="M477" s="32">
        <f t="shared" ca="1" si="200"/>
        <v>4.5360395694619887E-2</v>
      </c>
      <c r="N477" s="32">
        <f t="shared" ca="1" si="200"/>
        <v>4.9214150977579606E-2</v>
      </c>
      <c r="O477" s="32">
        <f t="shared" ca="1" si="200"/>
        <v>5.1109274115618629E-2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4.8025729402213935E-3</v>
      </c>
      <c r="E478" s="32">
        <f t="shared" ca="1" si="201"/>
        <v>4.4754391359368611E-3</v>
      </c>
      <c r="F478" s="32">
        <f t="shared" ca="1" si="201"/>
        <v>4.0820110359192207E-3</v>
      </c>
      <c r="G478" s="32">
        <f t="shared" ca="1" si="201"/>
        <v>3.6482852999018584E-3</v>
      </c>
      <c r="H478" s="32">
        <f t="shared" ca="1" si="201"/>
        <v>3.2770833334205903E-3</v>
      </c>
      <c r="I478" s="32">
        <f t="shared" ca="1" si="201"/>
        <v>3.0887412381738976E-3</v>
      </c>
      <c r="J478" s="32">
        <f t="shared" ca="1" si="201"/>
        <v>3.1740893772752967E-3</v>
      </c>
      <c r="K478" s="32">
        <f t="shared" ca="1" si="201"/>
        <v>3.4934101117736465E-3</v>
      </c>
      <c r="L478" s="32">
        <f t="shared" ca="1" si="201"/>
        <v>3.9136680352113333E-3</v>
      </c>
      <c r="M478" s="32">
        <f t="shared" ca="1" si="201"/>
        <v>4.3470379207344052E-3</v>
      </c>
      <c r="N478" s="32">
        <f t="shared" ca="1" si="201"/>
        <v>4.7163561353513791E-3</v>
      </c>
      <c r="O478" s="32">
        <f t="shared" ca="1" si="201"/>
        <v>4.8979721027467855E-3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0.1752526697784893</v>
      </c>
      <c r="E480" s="32">
        <f t="shared" ca="1" si="203"/>
        <v>0.19382783754302962</v>
      </c>
      <c r="F480" s="32">
        <f t="shared" ca="1" si="203"/>
        <v>1.8575167764540341E-2</v>
      </c>
      <c r="G480" s="32">
        <f t="shared" ca="1" si="203"/>
        <v>8.4595790905574203E-2</v>
      </c>
      <c r="H480" s="32">
        <f t="shared" ca="1" si="203"/>
        <v>9.3562165056856272E-2</v>
      </c>
      <c r="I480" s="32">
        <f t="shared" ca="1" si="203"/>
        <v>8.966374151282059E-3</v>
      </c>
      <c r="J480" s="32">
        <f t="shared" ca="1" si="203"/>
        <v>9.2048010339450287E-2</v>
      </c>
      <c r="K480" s="32">
        <f t="shared" ca="1" si="203"/>
        <v>0.10180425106667312</v>
      </c>
      <c r="L480" s="32">
        <f t="shared" ca="1" si="203"/>
        <v>9.7562407272228403E-3</v>
      </c>
      <c r="M480" s="32">
        <f t="shared" ca="1" si="203"/>
        <v>0.10018686230981957</v>
      </c>
      <c r="N480" s="32">
        <f t="shared" ca="1" si="203"/>
        <v>0.11080574633344099</v>
      </c>
      <c r="O480" s="32">
        <f t="shared" ca="1" si="203"/>
        <v>1.061888402362143E-2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18.007426800000001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4.3452907623817469E-2</v>
      </c>
      <c r="I482" s="32">
        <f t="shared" ca="1" si="204"/>
        <v>4.9912840845854206E-2</v>
      </c>
      <c r="J482" s="32">
        <f t="shared" ca="1" si="204"/>
        <v>6.0770381190873669E-2</v>
      </c>
      <c r="K482" s="32">
        <f t="shared" ca="1" si="204"/>
        <v>5.7039997217584855E-2</v>
      </c>
      <c r="L482" s="32">
        <f t="shared" ca="1" si="204"/>
        <v>4.7698873121869788E-2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3.1892042292710074E-2</v>
      </c>
      <c r="I483" s="32">
        <f t="shared" ca="1" si="205"/>
        <v>3.6633277685030607E-2</v>
      </c>
      <c r="J483" s="32">
        <f t="shared" ca="1" si="205"/>
        <v>4.460211463550362E-2</v>
      </c>
      <c r="K483" s="32">
        <f t="shared" ca="1" si="205"/>
        <v>4.1864218141346693E-2</v>
      </c>
      <c r="L483" s="32">
        <f t="shared" ca="1" si="205"/>
        <v>3.5008347245409015E-2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4.385155815247635E-3</v>
      </c>
      <c r="I484" s="32">
        <f t="shared" ca="1" si="206"/>
        <v>5.0370756816917085E-3</v>
      </c>
      <c r="J484" s="32">
        <f t="shared" ca="1" si="206"/>
        <v>6.1327907623817471E-3</v>
      </c>
      <c r="K484" s="32">
        <f t="shared" ca="1" si="206"/>
        <v>5.7563299944351698E-3</v>
      </c>
      <c r="L484" s="32">
        <f t="shared" ca="1" si="206"/>
        <v>4.8136477462437403E-3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0.10476540762381746</v>
      </c>
      <c r="H486" s="32">
        <f t="shared" ca="1" si="208"/>
        <v>7.6892042292710072E-2</v>
      </c>
      <c r="I486" s="32">
        <f t="shared" ca="1" si="208"/>
        <v>1.0572655815247635E-2</v>
      </c>
      <c r="J486" s="32">
        <f t="shared" ca="1" si="208"/>
        <v>0.16772321925431272</v>
      </c>
      <c r="K486" s="32">
        <f t="shared" ca="1" si="208"/>
        <v>0.12309961046188092</v>
      </c>
      <c r="L486" s="32">
        <f t="shared" ca="1" si="208"/>
        <v>1.6926196438508626E-2</v>
      </c>
      <c r="M486" s="32">
        <f t="shared" ca="1" si="208"/>
        <v>0.10901137312186979</v>
      </c>
      <c r="N486" s="32">
        <f t="shared" ca="1" si="208"/>
        <v>8.000834724540902E-2</v>
      </c>
      <c r="O486" s="32">
        <f t="shared" ca="1" si="208"/>
        <v>1.1001147746243741E-2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23.409654839999998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127.52992800000001</v>
      </c>
      <c r="C494" s="67"/>
      <c r="D494" s="32">
        <f t="shared" ref="D494:O494" si="214">D372</f>
        <v>6.0555555555555557E-2</v>
      </c>
      <c r="E494" s="32">
        <f t="shared" si="214"/>
        <v>6.0555555555555557E-2</v>
      </c>
      <c r="F494" s="32">
        <f t="shared" si="214"/>
        <v>6.0555555555555557E-2</v>
      </c>
      <c r="G494" s="32">
        <f t="shared" si="214"/>
        <v>6.0555555555555557E-2</v>
      </c>
      <c r="H494" s="32">
        <f t="shared" si="214"/>
        <v>6.0555555555555557E-2</v>
      </c>
      <c r="I494" s="32">
        <f t="shared" si="214"/>
        <v>6.0555555555555557E-2</v>
      </c>
      <c r="J494" s="32">
        <f t="shared" si="214"/>
        <v>6.0555555555555557E-2</v>
      </c>
      <c r="K494" s="32">
        <f t="shared" si="214"/>
        <v>6.0555555555555557E-2</v>
      </c>
      <c r="L494" s="32">
        <f t="shared" si="214"/>
        <v>6.0555555555555557E-2</v>
      </c>
      <c r="M494" s="32">
        <f t="shared" si="214"/>
        <v>6.0555555555555557E-2</v>
      </c>
      <c r="N494" s="32">
        <f t="shared" si="214"/>
        <v>6.0555555555555557E-2</v>
      </c>
      <c r="O494" s="32">
        <f t="shared" si="214"/>
        <v>6.0555555555555557E-2</v>
      </c>
    </row>
    <row r="495" spans="1:15" outlineLevel="1" x14ac:dyDescent="0.4">
      <c r="A495" s="73"/>
      <c r="B495" s="72">
        <f ca="1">INDIRECT(ADDRESS(MATCH($H$1,ELC_cons!$A$1:$A$33),17,,,"ELC_cons"))</f>
        <v>200.71519200000003</v>
      </c>
      <c r="C495" s="66"/>
      <c r="D495" s="32">
        <f t="shared" ref="D495:O495" si="215">D373</f>
        <v>1.6666666666666663E-2</v>
      </c>
      <c r="E495" s="32">
        <f t="shared" si="215"/>
        <v>1.6666666666666663E-2</v>
      </c>
      <c r="F495" s="32">
        <f t="shared" si="215"/>
        <v>1.6666666666666663E-2</v>
      </c>
      <c r="G495" s="32">
        <f t="shared" si="215"/>
        <v>1.6666666666666663E-2</v>
      </c>
      <c r="H495" s="32">
        <f t="shared" si="215"/>
        <v>1.6666666666666663E-2</v>
      </c>
      <c r="I495" s="32">
        <f t="shared" si="215"/>
        <v>1.6666666666666663E-2</v>
      </c>
      <c r="J495" s="32">
        <f t="shared" si="215"/>
        <v>1.6666666666666663E-2</v>
      </c>
      <c r="K495" s="32">
        <f t="shared" si="215"/>
        <v>1.6666666666666663E-2</v>
      </c>
      <c r="L495" s="32">
        <f t="shared" si="215"/>
        <v>1.6666666666666663E-2</v>
      </c>
      <c r="M495" s="32">
        <f t="shared" si="215"/>
        <v>1.6666666666666663E-2</v>
      </c>
      <c r="N495" s="32">
        <f t="shared" si="215"/>
        <v>1.6666666666666663E-2</v>
      </c>
      <c r="O495" s="32">
        <f t="shared" si="215"/>
        <v>1.6666666666666663E-2</v>
      </c>
    </row>
    <row r="496" spans="1:15" outlineLevel="1" x14ac:dyDescent="0.4">
      <c r="A496" s="6"/>
      <c r="B496" s="71"/>
      <c r="C496" s="66"/>
      <c r="D496" s="32">
        <f t="shared" ref="D496:O496" si="216">D374</f>
        <v>6.1111111111111114E-3</v>
      </c>
      <c r="E496" s="32">
        <f t="shared" si="216"/>
        <v>6.1111111111111114E-3</v>
      </c>
      <c r="F496" s="32">
        <f t="shared" si="216"/>
        <v>6.1111111111111114E-3</v>
      </c>
      <c r="G496" s="32">
        <f t="shared" si="216"/>
        <v>6.1111111111111114E-3</v>
      </c>
      <c r="H496" s="32">
        <f t="shared" si="216"/>
        <v>6.1111111111111114E-3</v>
      </c>
      <c r="I496" s="32">
        <f t="shared" si="216"/>
        <v>6.1111111111111114E-3</v>
      </c>
      <c r="J496" s="32">
        <f t="shared" si="216"/>
        <v>6.1111111111111114E-3</v>
      </c>
      <c r="K496" s="32">
        <f t="shared" si="216"/>
        <v>6.1111111111111114E-3</v>
      </c>
      <c r="L496" s="32">
        <f t="shared" si="216"/>
        <v>6.1111111111111114E-3</v>
      </c>
      <c r="M496" s="32">
        <f t="shared" si="216"/>
        <v>6.1111111111111114E-3</v>
      </c>
      <c r="N496" s="32">
        <f t="shared" si="216"/>
        <v>6.1111111111111114E-3</v>
      </c>
      <c r="O496" s="32">
        <f t="shared" si="216"/>
        <v>6.1111111111111114E-3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0.24222222222222223</v>
      </c>
      <c r="E498" s="32">
        <f t="shared" si="218"/>
        <v>6.6666666666666652E-2</v>
      </c>
      <c r="F498" s="32">
        <f t="shared" si="218"/>
        <v>2.4444444444444446E-2</v>
      </c>
      <c r="G498" s="32">
        <f t="shared" si="218"/>
        <v>0.15138888888888891</v>
      </c>
      <c r="H498" s="32">
        <f t="shared" si="218"/>
        <v>4.1666666666666657E-2</v>
      </c>
      <c r="I498" s="32">
        <f t="shared" si="218"/>
        <v>1.5277777777777779E-2</v>
      </c>
      <c r="J498" s="32">
        <f t="shared" si="218"/>
        <v>0.18166666666666667</v>
      </c>
      <c r="K498" s="32">
        <f t="shared" si="218"/>
        <v>4.9999999999999989E-2</v>
      </c>
      <c r="L498" s="32">
        <f t="shared" si="218"/>
        <v>1.8333333333333333E-2</v>
      </c>
      <c r="M498" s="32">
        <f t="shared" si="218"/>
        <v>0.15138888888888891</v>
      </c>
      <c r="N498" s="32">
        <f t="shared" si="218"/>
        <v>4.1666666666666657E-2</v>
      </c>
      <c r="O498" s="32">
        <f t="shared" si="218"/>
        <v>1.5277777777777779E-2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18.007426800000001</v>
      </c>
      <c r="D500" s="32">
        <f t="shared" ref="D500:O500" ca="1" si="219">D397</f>
        <v>9.187530842162667E-3</v>
      </c>
      <c r="E500" s="32">
        <f t="shared" ca="1" si="219"/>
        <v>8.5617096513574738E-3</v>
      </c>
      <c r="F500" s="32">
        <f t="shared" ca="1" si="219"/>
        <v>7.8090645904541622E-3</v>
      </c>
      <c r="G500" s="32">
        <f t="shared" ca="1" si="219"/>
        <v>6.9793283998122518E-3</v>
      </c>
      <c r="H500" s="32">
        <f t="shared" ca="1" si="219"/>
        <v>6.2692028987176513E-3</v>
      </c>
      <c r="I500" s="32">
        <f t="shared" ca="1" si="219"/>
        <v>5.9088962817239778E-3</v>
      </c>
      <c r="J500" s="32">
        <f t="shared" ca="1" si="219"/>
        <v>6.072170982613612E-3</v>
      </c>
      <c r="K500" s="32">
        <f t="shared" ca="1" si="219"/>
        <v>6.6830454312191501E-3</v>
      </c>
      <c r="L500" s="32">
        <f t="shared" ca="1" si="219"/>
        <v>7.4870171108390744E-3</v>
      </c>
      <c r="M500" s="32">
        <f t="shared" ca="1" si="219"/>
        <v>8.3160725440136474E-3</v>
      </c>
      <c r="N500" s="32">
        <f t="shared" ca="1" si="219"/>
        <v>9.0225943458895948E-3</v>
      </c>
      <c r="O500" s="32">
        <f t="shared" ca="1" si="219"/>
        <v>9.3700335878634158E-3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9.0204848268506166E-2</v>
      </c>
      <c r="E501" s="32">
        <f t="shared" ca="1" si="220"/>
        <v>8.4060422031509749E-2</v>
      </c>
      <c r="F501" s="32">
        <f t="shared" ca="1" si="220"/>
        <v>7.6670815979004506E-2</v>
      </c>
      <c r="G501" s="32">
        <f t="shared" ca="1" si="220"/>
        <v>6.8524315198156646E-2</v>
      </c>
      <c r="H501" s="32">
        <f t="shared" ca="1" si="220"/>
        <v>6.1552173914682394E-2</v>
      </c>
      <c r="I501" s="32">
        <f t="shared" ca="1" si="220"/>
        <v>5.8014618038744512E-2</v>
      </c>
      <c r="J501" s="32">
        <f t="shared" ca="1" si="220"/>
        <v>5.9617678738388184E-2</v>
      </c>
      <c r="K501" s="32">
        <f t="shared" ca="1" si="220"/>
        <v>6.5615355142878931E-2</v>
      </c>
      <c r="L501" s="32">
        <f t="shared" ca="1" si="220"/>
        <v>7.3508895270056357E-2</v>
      </c>
      <c r="M501" s="32">
        <f t="shared" ca="1" si="220"/>
        <v>8.1648712250315794E-2</v>
      </c>
      <c r="N501" s="32">
        <f t="shared" ca="1" si="220"/>
        <v>8.8585471759643292E-2</v>
      </c>
      <c r="O501" s="32">
        <f t="shared" ca="1" si="220"/>
        <v>9.1996693408113533E-2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8.3523007656024237E-4</v>
      </c>
      <c r="E502" s="32">
        <f t="shared" ca="1" si="221"/>
        <v>7.7833724103249771E-4</v>
      </c>
      <c r="F502" s="32">
        <f t="shared" ca="1" si="221"/>
        <v>7.0991496276856015E-4</v>
      </c>
      <c r="G502" s="32">
        <f t="shared" ca="1" si="221"/>
        <v>6.3448439998293191E-4</v>
      </c>
      <c r="H502" s="32">
        <f t="shared" ca="1" si="221"/>
        <v>5.6992753624705926E-4</v>
      </c>
      <c r="I502" s="32">
        <f t="shared" ca="1" si="221"/>
        <v>5.3717238924763438E-4</v>
      </c>
      <c r="J502" s="32">
        <f t="shared" ca="1" si="221"/>
        <v>5.5201554387396474E-4</v>
      </c>
      <c r="K502" s="32">
        <f t="shared" ca="1" si="221"/>
        <v>6.0754958465628636E-4</v>
      </c>
      <c r="L502" s="32">
        <f t="shared" ca="1" si="221"/>
        <v>6.8063791916718854E-4</v>
      </c>
      <c r="M502" s="32">
        <f t="shared" ca="1" si="221"/>
        <v>7.5600659491033154E-4</v>
      </c>
      <c r="N502" s="32">
        <f t="shared" ca="1" si="221"/>
        <v>8.2023584962632675E-4</v>
      </c>
      <c r="O502" s="32">
        <f t="shared" ca="1" si="221"/>
        <v>8.5182123526031047E-4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3.5535103549555434E-2</v>
      </c>
      <c r="E504" s="32">
        <f t="shared" ca="1" si="223"/>
        <v>0.34889010757745337</v>
      </c>
      <c r="F504" s="32">
        <f t="shared" ca="1" si="223"/>
        <v>3.2304639590504942E-3</v>
      </c>
      <c r="G504" s="32">
        <f t="shared" ca="1" si="223"/>
        <v>1.7153063593756984E-2</v>
      </c>
      <c r="H504" s="32">
        <f t="shared" ca="1" si="223"/>
        <v>0.16841189710234131</v>
      </c>
      <c r="I504" s="32">
        <f t="shared" ca="1" si="223"/>
        <v>1.5593694176142714E-3</v>
      </c>
      <c r="J504" s="32">
        <f t="shared" ca="1" si="223"/>
        <v>1.8664112695556741E-2</v>
      </c>
      <c r="K504" s="32">
        <f t="shared" ca="1" si="223"/>
        <v>0.18324765192001163</v>
      </c>
      <c r="L504" s="32">
        <f t="shared" ca="1" si="223"/>
        <v>1.6967375177778855E-3</v>
      </c>
      <c r="M504" s="32">
        <f t="shared" ca="1" si="223"/>
        <v>2.0314386827797518E-2</v>
      </c>
      <c r="N504" s="32">
        <f t="shared" ca="1" si="223"/>
        <v>0.1994503434001938</v>
      </c>
      <c r="O504" s="32">
        <f t="shared" ca="1" si="223"/>
        <v>1.8467624388906834E-3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35.5499149460178</v>
      </c>
      <c r="E507" s="171">
        <f t="shared" ca="1" si="225"/>
        <v>33.535590369491963</v>
      </c>
      <c r="F507" s="171">
        <f t="shared" ca="1" si="225"/>
        <v>31.902686519967911</v>
      </c>
      <c r="G507" s="171">
        <f t="shared" ca="1" si="225"/>
        <v>30.267657095212453</v>
      </c>
      <c r="H507" s="171">
        <f t="shared" ca="1" si="225"/>
        <v>29.059049773370777</v>
      </c>
      <c r="I507" s="171">
        <f t="shared" ca="1" si="225"/>
        <v>31.053368145467331</v>
      </c>
      <c r="J507" s="171">
        <f t="shared" ca="1" si="225"/>
        <v>37.394290209580745</v>
      </c>
      <c r="K507" s="171">
        <f t="shared" ca="1" si="225"/>
        <v>35.225069407196074</v>
      </c>
      <c r="L507" s="171">
        <f t="shared" ca="1" si="225"/>
        <v>30.010333489421612</v>
      </c>
      <c r="M507" s="171">
        <f t="shared" ca="1" si="225"/>
        <v>28.157558763433823</v>
      </c>
      <c r="N507" s="171">
        <f t="shared" ca="1" si="225"/>
        <v>32.157304870322193</v>
      </c>
      <c r="O507" s="171">
        <f t="shared" ca="1" si="225"/>
        <v>34.894965128842358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22.195019849644019</v>
      </c>
      <c r="E508" s="171">
        <f t="shared" ca="1" si="226"/>
        <v>21.188225284147013</v>
      </c>
      <c r="F508" s="171">
        <f t="shared" ca="1" si="226"/>
        <v>20.266030451730217</v>
      </c>
      <c r="G508" s="171">
        <f t="shared" ca="1" si="226"/>
        <v>19.309736353968336</v>
      </c>
      <c r="H508" s="171">
        <f t="shared" ca="1" si="226"/>
        <v>18.222632620804976</v>
      </c>
      <c r="I508" s="171">
        <f t="shared" ca="1" si="226"/>
        <v>17.947927405432345</v>
      </c>
      <c r="J508" s="171">
        <f t="shared" ca="1" si="226"/>
        <v>18.911095934315483</v>
      </c>
      <c r="K508" s="171">
        <f t="shared" ca="1" si="226"/>
        <v>18.871893395356569</v>
      </c>
      <c r="L508" s="171">
        <f t="shared" ca="1" si="226"/>
        <v>18.539415870492626</v>
      </c>
      <c r="M508" s="171">
        <f t="shared" ca="1" si="226"/>
        <v>19.116244642896035</v>
      </c>
      <c r="N508" s="171">
        <f t="shared" ca="1" si="226"/>
        <v>20.883642925058492</v>
      </c>
      <c r="O508" s="171">
        <f t="shared" ca="1" si="226"/>
        <v>22.034505352153907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3.5273623423833467</v>
      </c>
      <c r="E509" s="171">
        <f t="shared" ca="1" si="227"/>
        <v>3.3237717127536759</v>
      </c>
      <c r="F509" s="171">
        <f t="shared" ca="1" si="227"/>
        <v>3.1586102269987553</v>
      </c>
      <c r="G509" s="171">
        <f t="shared" ca="1" si="227"/>
        <v>2.9931960259578476</v>
      </c>
      <c r="H509" s="171">
        <f t="shared" ca="1" si="227"/>
        <v>2.8768525503717868</v>
      </c>
      <c r="I509" s="171">
        <f t="shared" ca="1" si="227"/>
        <v>3.0929156808785234</v>
      </c>
      <c r="J509" s="171">
        <f t="shared" ca="1" si="227"/>
        <v>3.7580841870363062</v>
      </c>
      <c r="K509" s="171">
        <f t="shared" ca="1" si="227"/>
        <v>3.5308242076995788</v>
      </c>
      <c r="L509" s="171">
        <f t="shared" ca="1" si="227"/>
        <v>2.9833033814698484</v>
      </c>
      <c r="M509" s="171">
        <f t="shared" ca="1" si="227"/>
        <v>2.7809128362093718</v>
      </c>
      <c r="N509" s="171">
        <f t="shared" ca="1" si="227"/>
        <v>3.1849071031328737</v>
      </c>
      <c r="O509" s="171">
        <f t="shared" ca="1" si="227"/>
        <v>3.4613569407830909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135.59040009840126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85.534333311325582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13.446061839068118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75.519588102197318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47.928880171871299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7.4713116874317516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103.60971785607975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55.662178655652333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10.376095902326739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74.488082661646658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48.360977947150786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7.3786277668483962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29514.250681625399</v>
      </c>
      <c r="E515" s="77">
        <f t="shared" ca="1" si="228"/>
        <v>27841.918114978795</v>
      </c>
      <c r="F515" s="77">
        <f t="shared" ca="1" si="228"/>
        <v>26486.248667470241</v>
      </c>
      <c r="G515" s="77">
        <f t="shared" ca="1" si="228"/>
        <v>25128.814524875423</v>
      </c>
      <c r="H515" s="77">
        <f t="shared" ca="1" si="228"/>
        <v>24125.404544101926</v>
      </c>
      <c r="I515" s="77">
        <f t="shared" ca="1" si="228"/>
        <v>25781.127559541161</v>
      </c>
      <c r="J515" s="77">
        <f t="shared" ca="1" si="228"/>
        <v>31045.487928253002</v>
      </c>
      <c r="K515" s="77">
        <f t="shared" ca="1" si="228"/>
        <v>29244.557415687894</v>
      </c>
      <c r="L515" s="77">
        <f t="shared" ca="1" si="228"/>
        <v>24915.1793187394</v>
      </c>
      <c r="M515" s="77">
        <f t="shared" ca="1" si="228"/>
        <v>23376.968670347713</v>
      </c>
      <c r="N515" s="77">
        <f t="shared" ca="1" si="228"/>
        <v>26697.637916415268</v>
      </c>
      <c r="O515" s="77">
        <f t="shared" ca="1" si="228"/>
        <v>28970.498238972483</v>
      </c>
      <c r="Q515" s="89">
        <f ca="1">MAX(D515:O517)</f>
        <v>34320.403534578138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16891.187100185707</v>
      </c>
      <c r="E516" s="77">
        <f t="shared" ca="1" si="229"/>
        <v>16124.981190370632</v>
      </c>
      <c r="F516" s="77">
        <f t="shared" ca="1" si="229"/>
        <v>15423.158639064091</v>
      </c>
      <c r="G516" s="77">
        <f t="shared" ca="1" si="229"/>
        <v>14695.385353096146</v>
      </c>
      <c r="H516" s="77">
        <f t="shared" ca="1" si="229"/>
        <v>13868.061355254929</v>
      </c>
      <c r="I516" s="77">
        <f t="shared" ca="1" si="229"/>
        <v>13659.001069583215</v>
      </c>
      <c r="J516" s="77">
        <f t="shared" ca="1" si="229"/>
        <v>14392.006038291844</v>
      </c>
      <c r="K516" s="77">
        <f t="shared" ca="1" si="229"/>
        <v>14362.1715337569</v>
      </c>
      <c r="L516" s="77">
        <f t="shared" ca="1" si="229"/>
        <v>14109.1444980918</v>
      </c>
      <c r="M516" s="77">
        <f t="shared" ca="1" si="229"/>
        <v>14548.131387287698</v>
      </c>
      <c r="N516" s="77">
        <f t="shared" ca="1" si="229"/>
        <v>15893.183352403723</v>
      </c>
      <c r="O516" s="77">
        <f t="shared" ca="1" si="229"/>
        <v>16769.029948366748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32213.354724962068</v>
      </c>
      <c r="E517" s="77">
        <f t="shared" ca="1" si="230"/>
        <v>30354.079568526719</v>
      </c>
      <c r="F517" s="77">
        <f t="shared" ca="1" si="230"/>
        <v>28845.755497705526</v>
      </c>
      <c r="G517" s="77">
        <f t="shared" ca="1" si="230"/>
        <v>27335.123524729199</v>
      </c>
      <c r="H517" s="77">
        <f t="shared" ca="1" si="230"/>
        <v>26272.62603079257</v>
      </c>
      <c r="I517" s="77">
        <f t="shared" ca="1" si="230"/>
        <v>28245.805304826696</v>
      </c>
      <c r="J517" s="77">
        <f t="shared" ca="1" si="230"/>
        <v>34320.403534578138</v>
      </c>
      <c r="K517" s="77">
        <f t="shared" ca="1" si="230"/>
        <v>32244.969933329488</v>
      </c>
      <c r="L517" s="77">
        <f t="shared" ca="1" si="230"/>
        <v>27244.779739450667</v>
      </c>
      <c r="M517" s="77">
        <f t="shared" ca="1" si="230"/>
        <v>25396.464257619828</v>
      </c>
      <c r="N517" s="77">
        <f t="shared" ca="1" si="230"/>
        <v>29085.909617651811</v>
      </c>
      <c r="O517" s="77">
        <f t="shared" ca="1" si="230"/>
        <v>31610.565669251966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28533.333354040671</v>
      </c>
      <c r="E522" s="173">
        <f t="shared" ca="1" si="231"/>
        <v>16499.678493697065</v>
      </c>
      <c r="F522" s="173">
        <f t="shared" ca="1" si="231"/>
        <v>31125.14314599102</v>
      </c>
      <c r="G522" s="173">
        <f t="shared" ca="1" si="231"/>
        <v>24767.016955987576</v>
      </c>
      <c r="H522" s="173">
        <f t="shared" ca="1" si="231"/>
        <v>14408.63401030282</v>
      </c>
      <c r="I522" s="173">
        <f t="shared" ca="1" si="231"/>
        <v>26952.783865193909</v>
      </c>
      <c r="J522" s="173">
        <f t="shared" ca="1" si="231"/>
        <v>28751.72545678759</v>
      </c>
      <c r="K522" s="173">
        <f t="shared" ca="1" si="231"/>
        <v>14159.080854612417</v>
      </c>
      <c r="L522" s="173">
        <f t="shared" ca="1" si="231"/>
        <v>31673.064414916782</v>
      </c>
      <c r="M522" s="173">
        <f t="shared" ca="1" si="231"/>
        <v>24428.729719810657</v>
      </c>
      <c r="N522" s="173">
        <f t="shared" ca="1" si="231"/>
        <v>14538.533533895739</v>
      </c>
      <c r="O522" s="173">
        <f t="shared" ca="1" si="231"/>
        <v>26618.42628733188</v>
      </c>
      <c r="Q522" s="89">
        <f ca="1">MAX(D522:O522)</f>
        <v>31673.064414916782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30.395499961010316</v>
      </c>
      <c r="E527" s="182">
        <f ca="1">INDIRECT(ADDRESS(E524+36,MATCH($H$1,QFR_IER!$G$4:$AJ$4,0)+6,,,"QFR_IER"))*INDIRECT(ADDRESS(MATCH($H$1,ELC_cons!$A$1:$A$33,0),19,,,"ELC_cons"))</f>
        <v>17.621284994612086</v>
      </c>
      <c r="F527" s="182">
        <f ca="1">INDIRECT(ADDRESS(F524+36,MATCH($H$1,QFR_IER!$G$4:$AJ$4,0)+6,,,"QFR_IER"))*INDIRECT(ADDRESS(MATCH($H$1,ELC_cons!$A$1:$A$33,0),19,,,"ELC_cons"))</f>
        <v>5.9000884260950173</v>
      </c>
      <c r="G527" s="182">
        <f ca="1">INDIRECT(ADDRESS(G524+36,MATCH($H$1,QFR_IER!$G$4:$AJ$4,0)+6,,,"QFR_IER"))*INDIRECT(ADDRESS(MATCH($H$1,ELC_cons!$A$1:$A$33,0),19,,,"ELC_cons"))</f>
        <v>19.010427250442259</v>
      </c>
      <c r="H527" s="182">
        <f ca="1">INDIRECT(ADDRESS(H524+36,MATCH($H$1,QFR_IER!$G$4:$AJ$4,0)+6,,,"QFR_IER"))*INDIRECT(ADDRESS(MATCH($H$1,ELC_cons!$A$1:$A$33,0),19,,,"ELC_cons"))</f>
        <v>10.87574118866609</v>
      </c>
      <c r="I527" s="182">
        <f ca="1">INDIRECT(ADDRESS(I524+36,MATCH($H$1,QFR_IER!$G$4:$AJ$4,0)+6,,,"QFR_IER"))*INDIRECT(ADDRESS(MATCH($H$1,ELC_cons!$A$1:$A$33,0),19,,,"ELC_cons"))</f>
        <v>3.4160131577150348</v>
      </c>
      <c r="J527" s="182">
        <f ca="1">INDIRECT(ADDRESS(J524+36,MATCH($H$1,QFR_IER!$G$4:$AJ$4,0)+6,,,"QFR_IER"))*INDIRECT(ADDRESS(MATCH($H$1,ELC_cons!$A$1:$A$33,0),19,,,"ELC_cons"))</f>
        <v>22.267532189707858</v>
      </c>
      <c r="K527" s="182">
        <f ca="1">INDIRECT(ADDRESS(K524+36,MATCH($H$1,QFR_IER!$G$4:$AJ$4,0)+6,,,"QFR_IER"))*INDIRECT(ADDRESS(MATCH($H$1,ELC_cons!$A$1:$A$33,0),19,,,"ELC_cons"))</f>
        <v>13.947381816058087</v>
      </c>
      <c r="L527" s="182">
        <f ca="1">INDIRECT(ADDRESS(L524+36,MATCH($H$1,QFR_IER!$G$4:$AJ$4,0)+6,,,"QFR_IER"))*INDIRECT(ADDRESS(MATCH($H$1,ELC_cons!$A$1:$A$33,0),19,,,"ELC_cons"))</f>
        <v>3.6153762476288973</v>
      </c>
      <c r="M527" s="182">
        <f ca="1">INDIRECT(ADDRESS(M524+36,MATCH($H$1,QFR_IER!$G$4:$AJ$4,0)+6,,,"QFR_IER"))*INDIRECT(ADDRESS(MATCH($H$1,ELC_cons!$A$1:$A$33,0),19,,,"ELC_cons"))</f>
        <v>16.879062714030336</v>
      </c>
      <c r="N527" s="182">
        <f ca="1">INDIRECT(ADDRESS(N524+36,MATCH($H$1,QFR_IER!$G$4:$AJ$4,0)+6,,,"QFR_IER"))*INDIRECT(ADDRESS(MATCH($H$1,ELC_cons!$A$1:$A$33,0),19,,,"ELC_cons"))</f>
        <v>10.125936344080332</v>
      </c>
      <c r="O527" s="182">
        <f ca="1">INDIRECT(ADDRESS(O524+36,MATCH($H$1,QFR_IER!$G$4:$AJ$4,0)+6,,,"QFR_IER"))*INDIRECT(ADDRESS(MATCH($H$1,ELC_cons!$A$1:$A$33,0),19,,,"ELC_cons"))</f>
        <v>2.9925237099538604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23.207647531250974</v>
      </c>
      <c r="E528" s="182">
        <f ca="1">INDIRECT(ADDRESS(E524+12,MATCH($H$1,QFR_IER!$G$4:$AJ$4,0)+6,,,"QFR_IER"))*INDIRECT(ADDRESS(MATCH($H$1,ELC_cons!$A$1:$A$33,0),20,,,"ELC_cons"))</f>
        <v>17.986405940064259</v>
      </c>
      <c r="F528" s="182">
        <f ca="1">INDIRECT(ADDRESS(F524+12,MATCH($H$1,QFR_IER!$G$4:$AJ$4,0)+6,,,"QFR_IER"))*INDIRECT(ADDRESS(MATCH($H$1,ELC_cons!$A$1:$A$33,0),20,,,"ELC_cons"))</f>
        <v>3.5475753826586729</v>
      </c>
      <c r="G528" s="182">
        <f ca="1">INDIRECT(ADDRESS(G524+12,MATCH($H$1,QFR_IER!$G$4:$AJ$4,0)+6,,,"QFR_IER"))*INDIRECT(ADDRESS(MATCH($H$1,ELC_cons!$A$1:$A$33,0),20,,,"ELC_cons"))</f>
        <v>21.912353085334221</v>
      </c>
      <c r="H528" s="182">
        <f ca="1">INDIRECT(ADDRESS(H524+12,MATCH($H$1,QFR_IER!$G$4:$AJ$4,0)+6,,,"QFR_IER"))*INDIRECT(ADDRESS(MATCH($H$1,ELC_cons!$A$1:$A$33,0),20,,,"ELC_cons"))</f>
        <v>13.488761650447712</v>
      </c>
      <c r="I528" s="182">
        <f ca="1">INDIRECT(ADDRESS(I524+12,MATCH($H$1,QFR_IER!$G$4:$AJ$4,0)+6,,,"QFR_IER"))*INDIRECT(ADDRESS(MATCH($H$1,ELC_cons!$A$1:$A$33,0),20,,,"ELC_cons"))</f>
        <v>3.8404445991003633</v>
      </c>
      <c r="J528" s="182">
        <f ca="1">INDIRECT(ADDRESS(J524+12,MATCH($H$1,QFR_IER!$G$4:$AJ$4,0)+6,,,"QFR_IER"))*INDIRECT(ADDRESS(MATCH($H$1,ELC_cons!$A$1:$A$33,0),20,,,"ELC_cons"))</f>
        <v>32.406259980699254</v>
      </c>
      <c r="K528" s="182">
        <f ca="1">INDIRECT(ADDRESS(K524+12,MATCH($H$1,QFR_IER!$G$4:$AJ$4,0)+6,,,"QFR_IER"))*INDIRECT(ADDRESS(MATCH($H$1,ELC_cons!$A$1:$A$33,0),20,,,"ELC_cons"))</f>
        <v>21.416591915480748</v>
      </c>
      <c r="L528" s="182">
        <f ca="1">INDIRECT(ADDRESS(L524+12,MATCH($H$1,QFR_IER!$G$4:$AJ$4,0)+6,,,"QFR_IER"))*INDIRECT(ADDRESS(MATCH($H$1,ELC_cons!$A$1:$A$33,0),20,,,"ELC_cons"))</f>
        <v>5.377412078898014</v>
      </c>
      <c r="M528" s="182">
        <f ca="1">INDIRECT(ADDRESS(M524+12,MATCH($H$1,QFR_IER!$G$4:$AJ$4,0)+6,,,"QFR_IER"))*INDIRECT(ADDRESS(MATCH($H$1,ELC_cons!$A$1:$A$33,0),20,,,"ELC_cons"))</f>
        <v>19.876343533308653</v>
      </c>
      <c r="N528" s="182">
        <f ca="1">INDIRECT(ADDRESS(N524+12,MATCH($H$1,QFR_IER!$G$4:$AJ$4,0)+6,,,"QFR_IER"))*INDIRECT(ADDRESS(MATCH($H$1,ELC_cons!$A$1:$A$33,0),20,,,"ELC_cons"))</f>
        <v>13.488761650447712</v>
      </c>
      <c r="O528" s="182">
        <f ca="1">INDIRECT(ADDRESS(O524+12,MATCH($H$1,QFR_IER!$G$4:$AJ$4,0)+6,,,"QFR_IER"))*INDIRECT(ADDRESS(MATCH($H$1,ELC_cons!$A$1:$A$33,0),20,,,"ELC_cons"))</f>
        <v>3.5257106523089798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49.38301154697379</v>
      </c>
      <c r="E529" s="182">
        <f ca="1">INDIRECT(ADDRESS(E524+24,MATCH($H$1,QFR_IER!$G$4:$AJ$4,0)+6,,,"QFR_IER"))*INDIRECT(ADDRESS(MATCH($H$1,ELC_cons!$A$1:$A$33,0),21,,,"ELC_cons"))</f>
        <v>53.856706314567028</v>
      </c>
      <c r="F529" s="182">
        <f ca="1">INDIRECT(ADDRESS(F524+24,MATCH($H$1,QFR_IER!$G$4:$AJ$4,0)+6,,,"QFR_IER"))*INDIRECT(ADDRESS(MATCH($H$1,ELC_cons!$A$1:$A$33,0),21,,,"ELC_cons"))</f>
        <v>4.4736947675929661</v>
      </c>
      <c r="G529" s="182">
        <f ca="1">INDIRECT(ADDRESS(G524+24,MATCH($H$1,QFR_IER!$G$4:$AJ$4,0)+6,,,"QFR_IER"))*INDIRECT(ADDRESS(MATCH($H$1,ELC_cons!$A$1:$A$33,0),21,,,"ELC_cons"))</f>
        <v>31.7916657548373</v>
      </c>
      <c r="H529" s="182">
        <f ca="1">INDIRECT(ADDRESS(H524+24,MATCH($H$1,QFR_IER!$G$4:$AJ$4,0)+6,,,"QFR_IER"))*INDIRECT(ADDRESS(MATCH($H$1,ELC_cons!$A$1:$A$33,0),21,,,"ELC_cons"))</f>
        <v>34.662286564042937</v>
      </c>
      <c r="I529" s="182">
        <f ca="1">INDIRECT(ADDRESS(I524+24,MATCH($H$1,QFR_IER!$G$4:$AJ$4,0)+6,,,"QFR_IER"))*INDIRECT(ADDRESS(MATCH($H$1,ELC_cons!$A$1:$A$33,0),21,,,"ELC_cons"))</f>
        <v>2.8706208092054841</v>
      </c>
      <c r="J529" s="182">
        <f ca="1">INDIRECT(ADDRESS(J524+24,MATCH($H$1,QFR_IER!$G$4:$AJ$4,0)+6,,,"QFR_IER"))*INDIRECT(ADDRESS(MATCH($H$1,ELC_cons!$A$1:$A$33,0),21,,,"ELC_cons"))</f>
        <v>37.558721103716799</v>
      </c>
      <c r="K529" s="182">
        <f ca="1">INDIRECT(ADDRESS(K524+24,MATCH($H$1,QFR_IER!$G$4:$AJ$4,0)+6,,,"QFR_IER"))*INDIRECT(ADDRESS(MATCH($H$1,ELC_cons!$A$1:$A$33,0),21,,,"ELC_cons"))</f>
        <v>40.951272969141421</v>
      </c>
      <c r="L529" s="182">
        <f ca="1">INDIRECT(ADDRESS(L524+24,MATCH($H$1,QFR_IER!$G$4:$AJ$4,0)+6,,,"QFR_IER"))*INDIRECT(ADDRESS(MATCH($H$1,ELC_cons!$A$1:$A$33,0),21,,,"ELC_cons"))</f>
        <v>3.392551865424668</v>
      </c>
      <c r="M529" s="182">
        <f ca="1">INDIRECT(ADDRESS(M524+24,MATCH($H$1,QFR_IER!$G$4:$AJ$4,0)+6,,,"QFR_IER"))*INDIRECT(ADDRESS(MATCH($H$1,ELC_cons!$A$1:$A$33,0),21,,,"ELC_cons"))</f>
        <v>31.781673343043007</v>
      </c>
      <c r="N529" s="182">
        <f ca="1">INDIRECT(ADDRESS(N524+24,MATCH($H$1,QFR_IER!$G$4:$AJ$4,0)+6,,,"QFR_IER"))*INDIRECT(ADDRESS(MATCH($H$1,ELC_cons!$A$1:$A$33,0),21,,,"ELC_cons"))</f>
        <v>34.652294152248636</v>
      </c>
      <c r="O529" s="182">
        <f ca="1">INDIRECT(ADDRESS(O524+24,MATCH($H$1,QFR_IER!$G$4:$AJ$4,0)+6,,,"QFR_IER"))*INDIRECT(ADDRESS(MATCH($H$1,ELC_cons!$A$1:$A$33,0),21,,,"ELC_cons"))</f>
        <v>2.8706208092054841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21672.171614990548</v>
      </c>
      <c r="E531" s="173">
        <f ca="1">SUM(E527:E529)/E520/(3.6*8760)*1000000+0.0002</f>
        <v>17257.792879252196</v>
      </c>
      <c r="F531" s="173">
        <f ca="1">SUM(F527:F529)/F520/(3.6*8760)*1000000+0.0003</f>
        <v>32225.367374876518</v>
      </c>
      <c r="G531" s="173">
        <f ca="1">SUM(G527:G529)/G520/(3.6*8760)*1000000+0.0004</f>
        <v>23847.057362683256</v>
      </c>
      <c r="H531" s="173">
        <f ca="1">SUM(H527:H529)/H520/(3.6*8760)*1000000+0.0005</f>
        <v>17744.946809270303</v>
      </c>
      <c r="I531" s="173">
        <f ca="1">SUM(I527:I529)/I520/(3.6*8760)*1000000+0.0006</f>
        <v>36533.473060392796</v>
      </c>
      <c r="J531" s="173">
        <f ca="1">SUM(J527:J529)/J520/(3.6*8760)*1000000+0.0007</f>
        <v>25594.54872811741</v>
      </c>
      <c r="K531" s="173">
        <f ca="1">SUM(K527:K529)/K520/(3.6*8760)*1000000+0.0008</f>
        <v>19412.711092195837</v>
      </c>
      <c r="L531" s="173">
        <f ca="1">SUM(L527:L529)/L520/(3.6*8760)*1000000+0.0009</f>
        <v>37806.289642220938</v>
      </c>
      <c r="M531" s="173">
        <f ca="1">SUM(M527:M529)/M520/(3.6*8760)*1000000+0.00013</f>
        <v>22477.069390914992</v>
      </c>
      <c r="N531" s="173">
        <f ca="1">SUM(N527:N529)/N520/(3.6*8760)*1000000+0.00014</f>
        <v>17516.53217065677</v>
      </c>
      <c r="O531" s="173">
        <f ca="1">SUM(O527:O529)/O520/(3.6*8760)*1000000+0.00015</f>
        <v>33870.329051400877</v>
      </c>
      <c r="P531" s="6"/>
      <c r="Q531" s="173">
        <f ca="1">MAX(D531:O531)</f>
        <v>37806.289642220938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32213.354724962068</v>
      </c>
      <c r="D535" s="5">
        <f t="shared" ref="D535:D570" ca="1" si="232">RANK(C535,$D$515:$O$517)</f>
        <v>3</v>
      </c>
      <c r="E535" s="5">
        <v>1</v>
      </c>
      <c r="F535" s="5">
        <f t="shared" ref="F535:F570" ca="1" si="233">MATCH(E535,$D$535:$D$570,0)</f>
        <v>7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34320.403534578138</v>
      </c>
      <c r="I535" s="5">
        <v>0</v>
      </c>
      <c r="J535" s="77">
        <f ca="1">H535</f>
        <v>34320.403534578138</v>
      </c>
      <c r="K535" s="75" t="str">
        <f>D519</f>
        <v>WD</v>
      </c>
      <c r="L535" s="75">
        <f>D520</f>
        <v>0.15068493150684931</v>
      </c>
      <c r="M535" s="89">
        <f ca="1">D522</f>
        <v>28533.333354040671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31673.064414916782</v>
      </c>
      <c r="S535" s="77"/>
      <c r="T535" s="5">
        <v>0</v>
      </c>
      <c r="U535" s="90">
        <f ca="1">R535</f>
        <v>31673.064414916782</v>
      </c>
      <c r="V535" s="75" t="str">
        <f>D525</f>
        <v>WD</v>
      </c>
      <c r="W535" s="75">
        <f>D520</f>
        <v>0.15068493150684931</v>
      </c>
      <c r="X535" s="89">
        <f ca="1">D531</f>
        <v>21672.171614990548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9</v>
      </c>
      <c r="AB535" s="7">
        <f ca="1">INDIRECT(ADDRESS(ROW($A$534)+AA535,23))*8760</f>
        <v>91</v>
      </c>
      <c r="AC535" s="7">
        <f t="shared" ref="AC535:AC546" ca="1" si="240">INDIRECT(ADDRESS(ROW($A$534)+AA535,24))</f>
        <v>37806.289642220938</v>
      </c>
      <c r="AD535" s="77"/>
      <c r="AE535" s="5">
        <v>0</v>
      </c>
      <c r="AF535" s="90">
        <f ca="1">AC535</f>
        <v>37806.289642220938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30354.079568526719</v>
      </c>
      <c r="D536" s="5">
        <f t="shared" ca="1" si="232"/>
        <v>6</v>
      </c>
      <c r="E536" s="5">
        <v>2</v>
      </c>
      <c r="F536" s="5">
        <f t="shared" ca="1" si="233"/>
        <v>8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32244.969933329488</v>
      </c>
      <c r="I536" s="77">
        <f ca="1">I537</f>
        <v>30.416666666666668</v>
      </c>
      <c r="J536" s="77">
        <f ca="1">J535</f>
        <v>34320.403534578138</v>
      </c>
      <c r="K536" s="75" t="str">
        <f>E519</f>
        <v>WN</v>
      </c>
      <c r="L536" s="75">
        <f>E520</f>
        <v>0.16438356164383561</v>
      </c>
      <c r="M536" s="89">
        <f ca="1">E522</f>
        <v>16499.678493697065</v>
      </c>
      <c r="N536" s="5">
        <f t="shared" ca="1" si="235"/>
        <v>9</v>
      </c>
      <c r="O536" s="5">
        <v>2</v>
      </c>
      <c r="P536" s="7">
        <f t="shared" ca="1" si="236"/>
        <v>3</v>
      </c>
      <c r="Q536" s="7">
        <f t="shared" ref="Q536:Q546" ca="1" si="243">INDIRECT(ADDRESS(ROW($A$534)+P536,12))*8760+Q535</f>
        <v>211</v>
      </c>
      <c r="R536" s="7">
        <f t="shared" ca="1" si="237"/>
        <v>31125.14314599102</v>
      </c>
      <c r="S536" s="90"/>
      <c r="T536" s="5">
        <f ca="1">Q535</f>
        <v>91</v>
      </c>
      <c r="U536" s="90">
        <f ca="1">R535</f>
        <v>31673.064414916782</v>
      </c>
      <c r="V536" s="75" t="str">
        <f>E525</f>
        <v>WN</v>
      </c>
      <c r="W536" s="75">
        <f>E520</f>
        <v>0.16438356164383561</v>
      </c>
      <c r="X536" s="89">
        <f ca="1">E531</f>
        <v>17257.792879252196</v>
      </c>
      <c r="Y536" s="5">
        <f t="shared" ca="1" si="238"/>
        <v>12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168</v>
      </c>
      <c r="AC536" s="7">
        <f t="shared" ca="1" si="240"/>
        <v>36533.473060392796</v>
      </c>
      <c r="AD536" s="90"/>
      <c r="AE536" s="5">
        <f ca="1">AB535</f>
        <v>91</v>
      </c>
      <c r="AF536" s="90">
        <f ca="1">AC535</f>
        <v>37806.289642220938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28845.755497705526</v>
      </c>
      <c r="D537" s="5">
        <f t="shared" ca="1" si="232"/>
        <v>11</v>
      </c>
      <c r="E537" s="5">
        <v>3</v>
      </c>
      <c r="F537" s="5">
        <f t="shared" ca="1" si="233"/>
        <v>1</v>
      </c>
      <c r="G537" s="77">
        <f t="shared" ca="1" si="242"/>
        <v>91.25</v>
      </c>
      <c r="H537" s="77">
        <f t="shared" ca="1" si="234"/>
        <v>32213.354724962068</v>
      </c>
      <c r="I537" s="77">
        <f ca="1">G535</f>
        <v>30.416666666666668</v>
      </c>
      <c r="J537" s="77">
        <f ca="1">H536</f>
        <v>32244.969933329488</v>
      </c>
      <c r="K537" s="92" t="str">
        <f>F519</f>
        <v>WP</v>
      </c>
      <c r="L537" s="93">
        <f>F520</f>
        <v>1.3698630136986301E-2</v>
      </c>
      <c r="M537" s="89">
        <f ca="1">F522</f>
        <v>31125.14314599102</v>
      </c>
      <c r="N537" s="5">
        <f t="shared" ca="1" si="235"/>
        <v>2</v>
      </c>
      <c r="O537" s="5">
        <v>3</v>
      </c>
      <c r="P537" s="7">
        <f t="shared" ca="1" si="236"/>
        <v>7</v>
      </c>
      <c r="Q537" s="7">
        <f t="shared" ca="1" si="243"/>
        <v>1212</v>
      </c>
      <c r="R537" s="7">
        <f t="shared" ca="1" si="237"/>
        <v>28751.72545678759</v>
      </c>
      <c r="S537" s="90"/>
      <c r="T537" s="5">
        <f ca="1">T536</f>
        <v>91</v>
      </c>
      <c r="U537" s="90">
        <f ca="1">R536</f>
        <v>31125.14314599102</v>
      </c>
      <c r="V537" s="92" t="str">
        <f>F525</f>
        <v>WP</v>
      </c>
      <c r="W537" s="93">
        <f>F520</f>
        <v>1.3698630136986301E-2</v>
      </c>
      <c r="X537" s="89">
        <f ca="1">F531</f>
        <v>32225.367374876518</v>
      </c>
      <c r="Y537" s="5">
        <f t="shared" ca="1" si="238"/>
        <v>4</v>
      </c>
      <c r="Z537" s="5">
        <v>3</v>
      </c>
      <c r="AA537" s="7">
        <f t="shared" ca="1" si="239"/>
        <v>12</v>
      </c>
      <c r="AB537" s="7">
        <f t="shared" ca="1" si="244"/>
        <v>245</v>
      </c>
      <c r="AC537" s="7">
        <f t="shared" ca="1" si="240"/>
        <v>33870.329051400877</v>
      </c>
      <c r="AD537" s="90"/>
      <c r="AE537" s="5">
        <f ca="1">AE536</f>
        <v>91</v>
      </c>
      <c r="AF537" s="90">
        <f ca="1">AC536</f>
        <v>36533.473060392796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27335.123524729199</v>
      </c>
      <c r="D538" s="5">
        <f t="shared" ca="1" si="232"/>
        <v>14</v>
      </c>
      <c r="E538" s="5">
        <v>4</v>
      </c>
      <c r="F538" s="5">
        <f t="shared" ca="1" si="233"/>
        <v>12</v>
      </c>
      <c r="G538" s="77">
        <f t="shared" ca="1" si="242"/>
        <v>121.66666666666667</v>
      </c>
      <c r="H538" s="77">
        <f t="shared" ca="1" si="234"/>
        <v>31610.565669251966</v>
      </c>
      <c r="I538" s="77">
        <f ca="1">I539</f>
        <v>60.833333333333336</v>
      </c>
      <c r="J538" s="77">
        <f ca="1">J537</f>
        <v>32244.969933329488</v>
      </c>
      <c r="K538" s="92" t="str">
        <f>G519</f>
        <v>RD</v>
      </c>
      <c r="L538" s="75">
        <f>G520</f>
        <v>9.6689497716894973E-2</v>
      </c>
      <c r="M538" s="89">
        <f ca="1">G522</f>
        <v>24767.016955987576</v>
      </c>
      <c r="N538" s="5">
        <f t="shared" ca="1" si="235"/>
        <v>7</v>
      </c>
      <c r="O538" s="5">
        <v>4</v>
      </c>
      <c r="P538" s="7">
        <f t="shared" ca="1" si="236"/>
        <v>1</v>
      </c>
      <c r="Q538" s="7">
        <f t="shared" ca="1" si="243"/>
        <v>2532</v>
      </c>
      <c r="R538" s="7">
        <f t="shared" ca="1" si="237"/>
        <v>28533.333354040671</v>
      </c>
      <c r="S538" s="90"/>
      <c r="T538" s="77">
        <f ca="1">Q536</f>
        <v>211</v>
      </c>
      <c r="U538" s="77">
        <f ca="1">R536</f>
        <v>31125.14314599102</v>
      </c>
      <c r="V538" s="92" t="str">
        <f>G525</f>
        <v>RD</v>
      </c>
      <c r="W538" s="75">
        <f>G520</f>
        <v>9.6689497716894973E-2</v>
      </c>
      <c r="X538" s="89">
        <f ca="1">G531</f>
        <v>23847.057362683256</v>
      </c>
      <c r="Y538" s="5">
        <f t="shared" ca="1" si="238"/>
        <v>6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32225.367374876518</v>
      </c>
      <c r="AD538" s="90"/>
      <c r="AE538" s="77">
        <f ca="1">AB536</f>
        <v>168</v>
      </c>
      <c r="AF538" s="77">
        <f ca="1">AC536</f>
        <v>36533.473060392796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26272.62603079257</v>
      </c>
      <c r="D539" s="5">
        <f t="shared" ca="1" si="232"/>
        <v>18</v>
      </c>
      <c r="E539" s="5">
        <v>5</v>
      </c>
      <c r="F539" s="5">
        <f t="shared" ca="1" si="233"/>
        <v>19</v>
      </c>
      <c r="G539" s="77">
        <f t="shared" ca="1" si="242"/>
        <v>456.25000000000006</v>
      </c>
      <c r="H539" s="77">
        <f t="shared" ca="1" si="234"/>
        <v>31045.487928253002</v>
      </c>
      <c r="I539" s="77">
        <f ca="1">G536</f>
        <v>60.833333333333336</v>
      </c>
      <c r="J539" s="77">
        <f ca="1">H537</f>
        <v>32213.354724962068</v>
      </c>
      <c r="K539" s="92" t="str">
        <f>H519</f>
        <v>RN</v>
      </c>
      <c r="L539" s="75">
        <f>H520</f>
        <v>0.10547945205479452</v>
      </c>
      <c r="M539" s="89">
        <f ca="1">H522</f>
        <v>14408.63401030282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2609</v>
      </c>
      <c r="R539" s="7">
        <f t="shared" ca="1" si="237"/>
        <v>26952.783865193909</v>
      </c>
      <c r="S539" s="90"/>
      <c r="T539" s="77">
        <f ca="1">T538</f>
        <v>211</v>
      </c>
      <c r="U539" s="77">
        <f ca="1">R537</f>
        <v>28751.72545678759</v>
      </c>
      <c r="V539" s="92" t="str">
        <f>H525</f>
        <v>RN</v>
      </c>
      <c r="W539" s="75">
        <f>H520</f>
        <v>0.10547945205479452</v>
      </c>
      <c r="X539" s="89">
        <f ca="1">H531</f>
        <v>17744.946809270303</v>
      </c>
      <c r="Y539" s="5">
        <f t="shared" ca="1" si="238"/>
        <v>10</v>
      </c>
      <c r="Z539" s="5">
        <v>5</v>
      </c>
      <c r="AA539" s="7">
        <f t="shared" ca="1" si="239"/>
        <v>7</v>
      </c>
      <c r="AB539" s="7">
        <f t="shared" ca="1" si="244"/>
        <v>1366</v>
      </c>
      <c r="AC539" s="7">
        <f t="shared" ca="1" si="240"/>
        <v>25594.54872811741</v>
      </c>
      <c r="AD539" s="90"/>
      <c r="AE539" s="77">
        <f ca="1">AE538</f>
        <v>168</v>
      </c>
      <c r="AF539" s="77">
        <f ca="1">AC537</f>
        <v>33870.329051400877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28245.805304826696</v>
      </c>
      <c r="D540" s="5">
        <f t="shared" ca="1" si="232"/>
        <v>12</v>
      </c>
      <c r="E540" s="5">
        <v>6</v>
      </c>
      <c r="F540" s="5">
        <f t="shared" ca="1" si="233"/>
        <v>2</v>
      </c>
      <c r="G540" s="77">
        <f t="shared" ca="1" si="242"/>
        <v>486.66666666666674</v>
      </c>
      <c r="H540" s="77">
        <f t="shared" ca="1" si="234"/>
        <v>30354.079568526719</v>
      </c>
      <c r="I540" s="77">
        <f ca="1">I541</f>
        <v>91.25</v>
      </c>
      <c r="J540" s="77">
        <f ca="1">J539</f>
        <v>32213.354724962068</v>
      </c>
      <c r="K540" s="92" t="str">
        <f>I519</f>
        <v>RP</v>
      </c>
      <c r="L540" s="75">
        <f>I520</f>
        <v>8.7899543378995425E-3</v>
      </c>
      <c r="M540" s="89">
        <f ca="1">I522</f>
        <v>26952.783865193909</v>
      </c>
      <c r="N540" s="5">
        <f t="shared" ca="1" si="235"/>
        <v>5</v>
      </c>
      <c r="O540" s="5">
        <v>6</v>
      </c>
      <c r="P540" s="7">
        <f t="shared" ca="1" si="236"/>
        <v>12</v>
      </c>
      <c r="Q540" s="7">
        <f t="shared" ca="1" si="243"/>
        <v>2686</v>
      </c>
      <c r="R540" s="7">
        <f t="shared" ca="1" si="237"/>
        <v>26618.42628733188</v>
      </c>
      <c r="S540" s="90"/>
      <c r="T540" s="77">
        <f ca="1">Q537</f>
        <v>1212</v>
      </c>
      <c r="U540" s="77">
        <f ca="1">R537</f>
        <v>28751.72545678759</v>
      </c>
      <c r="V540" s="92" t="str">
        <f>I525</f>
        <v>RP</v>
      </c>
      <c r="W540" s="75">
        <f>I520</f>
        <v>8.7899543378995425E-3</v>
      </c>
      <c r="X540" s="89">
        <f ca="1">I531</f>
        <v>36533.473060392796</v>
      </c>
      <c r="Y540" s="5">
        <f t="shared" ca="1" si="238"/>
        <v>2</v>
      </c>
      <c r="Z540" s="5">
        <v>6</v>
      </c>
      <c r="AA540" s="7">
        <f t="shared" ca="1" si="239"/>
        <v>4</v>
      </c>
      <c r="AB540" s="7">
        <f t="shared" ca="1" si="244"/>
        <v>2213</v>
      </c>
      <c r="AC540" s="7">
        <f t="shared" ca="1" si="240"/>
        <v>23847.057362683256</v>
      </c>
      <c r="AD540" s="90"/>
      <c r="AE540" s="77">
        <f ca="1">AB537</f>
        <v>245</v>
      </c>
      <c r="AF540" s="77">
        <f ca="1">AC537</f>
        <v>33870.329051400877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34320.403534578138</v>
      </c>
      <c r="D541" s="5">
        <f t="shared" ca="1" si="232"/>
        <v>1</v>
      </c>
      <c r="E541" s="5">
        <v>7</v>
      </c>
      <c r="F541" s="5">
        <f t="shared" ca="1" si="233"/>
        <v>13</v>
      </c>
      <c r="G541" s="77">
        <f t="shared" ca="1" si="242"/>
        <v>821.25000000000011</v>
      </c>
      <c r="H541" s="77">
        <f t="shared" ca="1" si="234"/>
        <v>29514.250681625399</v>
      </c>
      <c r="I541" s="77">
        <f ca="1">G537</f>
        <v>91.25</v>
      </c>
      <c r="J541" s="77">
        <f ca="1">H538</f>
        <v>31610.565669251966</v>
      </c>
      <c r="K541" s="92" t="str">
        <f>J519</f>
        <v>SD</v>
      </c>
      <c r="L541" s="75">
        <f>J520</f>
        <v>0.11426940639269406</v>
      </c>
      <c r="M541" s="89">
        <f ca="1">J522</f>
        <v>28751.72545678759</v>
      </c>
      <c r="N541" s="5">
        <f t="shared" ca="1" si="235"/>
        <v>3</v>
      </c>
      <c r="O541" s="5">
        <v>7</v>
      </c>
      <c r="P541" s="7">
        <f t="shared" ca="1" si="236"/>
        <v>4</v>
      </c>
      <c r="Q541" s="7">
        <f t="shared" ca="1" si="243"/>
        <v>3533</v>
      </c>
      <c r="R541" s="7">
        <f t="shared" ca="1" si="237"/>
        <v>24767.016955987576</v>
      </c>
      <c r="S541" s="90"/>
      <c r="T541" s="77">
        <f ca="1">T540</f>
        <v>1212</v>
      </c>
      <c r="U541" s="77">
        <f ca="1">R538</f>
        <v>28533.333354040671</v>
      </c>
      <c r="V541" s="92" t="str">
        <f>J525</f>
        <v>SD</v>
      </c>
      <c r="W541" s="75">
        <f>J520</f>
        <v>0.11426940639269406</v>
      </c>
      <c r="X541" s="89">
        <f ca="1">J531</f>
        <v>25594.54872811741</v>
      </c>
      <c r="Y541" s="5">
        <f t="shared" ca="1" si="238"/>
        <v>5</v>
      </c>
      <c r="Z541" s="5">
        <v>7</v>
      </c>
      <c r="AA541" s="7">
        <f t="shared" ca="1" si="239"/>
        <v>10</v>
      </c>
      <c r="AB541" s="7">
        <f t="shared" ca="1" si="244"/>
        <v>3060</v>
      </c>
      <c r="AC541" s="7">
        <f t="shared" ca="1" si="240"/>
        <v>22477.069390914992</v>
      </c>
      <c r="AD541" s="90"/>
      <c r="AE541" s="77">
        <f ca="1">AE540</f>
        <v>245</v>
      </c>
      <c r="AF541" s="77">
        <f ca="1">AC538</f>
        <v>32225.367374876518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32244.969933329488</v>
      </c>
      <c r="D542" s="5">
        <f t="shared" ca="1" si="232"/>
        <v>2</v>
      </c>
      <c r="E542" s="5">
        <v>8</v>
      </c>
      <c r="F542" s="5">
        <f t="shared" ca="1" si="233"/>
        <v>20</v>
      </c>
      <c r="G542" s="77">
        <f t="shared" ca="1" si="242"/>
        <v>1155.8333333333335</v>
      </c>
      <c r="H542" s="77">
        <f t="shared" ca="1" si="234"/>
        <v>29244.557415687894</v>
      </c>
      <c r="I542" s="77">
        <f ca="1">I543</f>
        <v>121.66666666666667</v>
      </c>
      <c r="J542" s="77">
        <f ca="1">J541</f>
        <v>31610.565669251966</v>
      </c>
      <c r="K542" s="92" t="str">
        <f>K519</f>
        <v>SN</v>
      </c>
      <c r="L542" s="75">
        <f>K520</f>
        <v>0.12465753424657534</v>
      </c>
      <c r="M542" s="89">
        <f ca="1">K522</f>
        <v>14159.080854612417</v>
      </c>
      <c r="N542" s="5">
        <f t="shared" ca="1" si="235"/>
        <v>12</v>
      </c>
      <c r="O542" s="5">
        <v>8</v>
      </c>
      <c r="P542" s="7">
        <f t="shared" ca="1" si="236"/>
        <v>10</v>
      </c>
      <c r="Q542" s="7">
        <f t="shared" ca="1" si="243"/>
        <v>4380</v>
      </c>
      <c r="R542" s="7">
        <f t="shared" ca="1" si="237"/>
        <v>24428.729719810657</v>
      </c>
      <c r="S542" s="90"/>
      <c r="T542" s="77">
        <f ca="1">Q538</f>
        <v>2532</v>
      </c>
      <c r="U542" s="77">
        <f ca="1">R538</f>
        <v>28533.333354040671</v>
      </c>
      <c r="V542" s="92" t="str">
        <f>K525</f>
        <v>SN</v>
      </c>
      <c r="W542" s="75">
        <f>K520</f>
        <v>0.12465753424657534</v>
      </c>
      <c r="X542" s="89">
        <f ca="1">K531</f>
        <v>19412.711092195837</v>
      </c>
      <c r="Y542" s="5">
        <f t="shared" ca="1" si="238"/>
        <v>9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21672.171614990548</v>
      </c>
      <c r="AD542" s="90"/>
      <c r="AE542" s="77">
        <f ca="1">AB538</f>
        <v>365</v>
      </c>
      <c r="AF542" s="77">
        <f ca="1">AC538</f>
        <v>32225.367374876518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27244.779739450667</v>
      </c>
      <c r="D543" s="5">
        <f t="shared" ca="1" si="232"/>
        <v>15</v>
      </c>
      <c r="E543" s="5">
        <v>9</v>
      </c>
      <c r="F543" s="5">
        <f t="shared" ca="1" si="233"/>
        <v>11</v>
      </c>
      <c r="G543" s="77">
        <f t="shared" ca="1" si="242"/>
        <v>1186.2500000000002</v>
      </c>
      <c r="H543" s="77">
        <f t="shared" ca="1" si="234"/>
        <v>29085.909617651811</v>
      </c>
      <c r="I543" s="77">
        <f ca="1">G538</f>
        <v>121.66666666666667</v>
      </c>
      <c r="J543" s="77">
        <f ca="1">H539</f>
        <v>31045.487928253002</v>
      </c>
      <c r="K543" s="92" t="str">
        <f>L519</f>
        <v>SP</v>
      </c>
      <c r="L543" s="75">
        <f>L520</f>
        <v>1.0388127853881279E-2</v>
      </c>
      <c r="M543" s="89">
        <f ca="1">L522</f>
        <v>31673.064414916782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16499.678493697065</v>
      </c>
      <c r="S543" s="90"/>
      <c r="T543" s="77">
        <f ca="1">T542</f>
        <v>2532</v>
      </c>
      <c r="U543" s="77">
        <f ca="1">R539</f>
        <v>26952.783865193909</v>
      </c>
      <c r="V543" s="92" t="str">
        <f>L525</f>
        <v>SP</v>
      </c>
      <c r="W543" s="75">
        <f>L520</f>
        <v>1.0388127853881279E-2</v>
      </c>
      <c r="X543" s="89">
        <f ca="1">L531</f>
        <v>37806.289642220938</v>
      </c>
      <c r="Y543" s="5">
        <f t="shared" ca="1" si="238"/>
        <v>1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19412.711092195837</v>
      </c>
      <c r="AD543" s="90"/>
      <c r="AE543" s="77">
        <f ca="1">AE542</f>
        <v>365</v>
      </c>
      <c r="AF543" s="77">
        <f ca="1">AC539</f>
        <v>25594.54872811741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25396.464257619828</v>
      </c>
      <c r="D544" s="5">
        <f t="shared" ca="1" si="232"/>
        <v>20</v>
      </c>
      <c r="E544" s="5">
        <v>10</v>
      </c>
      <c r="F544" s="5">
        <f t="shared" ca="1" si="233"/>
        <v>24</v>
      </c>
      <c r="G544" s="77">
        <f t="shared" ca="1" si="242"/>
        <v>1520.8333333333335</v>
      </c>
      <c r="H544" s="77">
        <f t="shared" ca="1" si="234"/>
        <v>28970.498238972483</v>
      </c>
      <c r="I544" s="77">
        <f ca="1">I545</f>
        <v>456.25000000000006</v>
      </c>
      <c r="J544" s="77">
        <f ca="1">J543</f>
        <v>31045.487928253002</v>
      </c>
      <c r="K544" s="92" t="str">
        <f>M519</f>
        <v>FD</v>
      </c>
      <c r="L544" s="75">
        <f>M520</f>
        <v>9.6689497716894973E-2</v>
      </c>
      <c r="M544" s="89">
        <f ca="1">M522</f>
        <v>24428.729719810657</v>
      </c>
      <c r="N544" s="5">
        <f t="shared" ca="1" si="235"/>
        <v>8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14538.533533895739</v>
      </c>
      <c r="S544" s="90"/>
      <c r="T544" s="77">
        <f ca="1">Q539</f>
        <v>2609</v>
      </c>
      <c r="U544" s="77">
        <f ca="1">U543</f>
        <v>26952.783865193909</v>
      </c>
      <c r="V544" s="92" t="str">
        <f>M525</f>
        <v>FD</v>
      </c>
      <c r="W544" s="75">
        <f>M520</f>
        <v>9.6689497716894973E-2</v>
      </c>
      <c r="X544" s="89">
        <f ca="1">M531</f>
        <v>22477.069390914992</v>
      </c>
      <c r="Y544" s="5">
        <f t="shared" ca="1" si="238"/>
        <v>7</v>
      </c>
      <c r="Z544" s="5">
        <v>10</v>
      </c>
      <c r="AA544" s="7">
        <f t="shared" ca="1" si="239"/>
        <v>5</v>
      </c>
      <c r="AB544" s="7">
        <f t="shared" ca="1" si="244"/>
        <v>6396</v>
      </c>
      <c r="AC544" s="7">
        <f t="shared" ca="1" si="240"/>
        <v>17744.946809270303</v>
      </c>
      <c r="AD544" s="90"/>
      <c r="AE544" s="77">
        <f ca="1">AB539</f>
        <v>1366</v>
      </c>
      <c r="AF544" s="77">
        <f ca="1">AF543</f>
        <v>25594.54872811741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29085.909617651811</v>
      </c>
      <c r="D545" s="5">
        <f t="shared" ca="1" si="232"/>
        <v>9</v>
      </c>
      <c r="E545" s="5">
        <v>11</v>
      </c>
      <c r="F545" s="5">
        <f t="shared" ca="1" si="233"/>
        <v>3</v>
      </c>
      <c r="G545" s="77">
        <f t="shared" ca="1" si="242"/>
        <v>1551.2500000000002</v>
      </c>
      <c r="H545" s="77">
        <f t="shared" ca="1" si="234"/>
        <v>28845.755497705526</v>
      </c>
      <c r="I545" s="77">
        <f ca="1">G539</f>
        <v>456.25000000000006</v>
      </c>
      <c r="J545" s="77">
        <f ca="1">H540</f>
        <v>30354.079568526719</v>
      </c>
      <c r="K545" s="92" t="str">
        <f>N519</f>
        <v>FN</v>
      </c>
      <c r="L545" s="75">
        <f>N520</f>
        <v>0.10547945205479452</v>
      </c>
      <c r="M545" s="89">
        <f ca="1">N522</f>
        <v>14538.533533895739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14408.63401030282</v>
      </c>
      <c r="S545" s="90"/>
      <c r="T545" s="77">
        <f ca="1">T544</f>
        <v>2609</v>
      </c>
      <c r="U545" s="77">
        <f ca="1">R540</f>
        <v>26618.42628733188</v>
      </c>
      <c r="V545" s="92" t="str">
        <f>N525</f>
        <v>FN</v>
      </c>
      <c r="W545" s="75">
        <f>N520</f>
        <v>0.10547945205479452</v>
      </c>
      <c r="X545" s="89">
        <f ca="1">N531</f>
        <v>17516.53217065677</v>
      </c>
      <c r="Y545" s="5">
        <f t="shared" ca="1" si="238"/>
        <v>11</v>
      </c>
      <c r="Z545" s="5">
        <v>11</v>
      </c>
      <c r="AA545" s="7">
        <f t="shared" ca="1" si="239"/>
        <v>11</v>
      </c>
      <c r="AB545" s="7">
        <f t="shared" ca="1" si="244"/>
        <v>7320</v>
      </c>
      <c r="AC545" s="7">
        <f t="shared" ca="1" si="240"/>
        <v>17516.53217065677</v>
      </c>
      <c r="AD545" s="90"/>
      <c r="AE545" s="77">
        <f ca="1">AE544</f>
        <v>1366</v>
      </c>
      <c r="AF545" s="77">
        <f ca="1">AC540</f>
        <v>23847.057362683256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31610.565669251966</v>
      </c>
      <c r="D546" s="5">
        <f t="shared" ca="1" si="232"/>
        <v>4</v>
      </c>
      <c r="E546" s="5">
        <v>12</v>
      </c>
      <c r="F546" s="5">
        <f t="shared" ca="1" si="233"/>
        <v>6</v>
      </c>
      <c r="G546" s="77">
        <f t="shared" ca="1" si="242"/>
        <v>1581.666666666667</v>
      </c>
      <c r="H546" s="77">
        <f t="shared" ca="1" si="234"/>
        <v>28245.805304826696</v>
      </c>
      <c r="I546" s="77">
        <f ca="1">I547</f>
        <v>486.66666666666674</v>
      </c>
      <c r="J546" s="77">
        <f ca="1">J545</f>
        <v>30354.079568526719</v>
      </c>
      <c r="K546" s="92" t="str">
        <f>O519</f>
        <v>FP</v>
      </c>
      <c r="L546" s="75">
        <f>O520</f>
        <v>8.7899543378995425E-3</v>
      </c>
      <c r="M546" s="89">
        <f ca="1">O522</f>
        <v>26618.42628733188</v>
      </c>
      <c r="N546" s="5">
        <f t="shared" ca="1" si="235"/>
        <v>6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14159.080854612417</v>
      </c>
      <c r="S546" s="90"/>
      <c r="T546" s="77">
        <f ca="1">Q540</f>
        <v>2686</v>
      </c>
      <c r="U546" s="77">
        <f ca="1">R540</f>
        <v>26618.42628733188</v>
      </c>
      <c r="V546" s="92" t="str">
        <f>O525</f>
        <v>FP</v>
      </c>
      <c r="W546" s="75">
        <f>O520</f>
        <v>8.7899543378995425E-3</v>
      </c>
      <c r="X546" s="89">
        <f ca="1">O531</f>
        <v>33870.329051400877</v>
      </c>
      <c r="Y546" s="5">
        <f t="shared" ca="1" si="238"/>
        <v>3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17257.792879252196</v>
      </c>
      <c r="AD546" s="90"/>
      <c r="AE546" s="77">
        <f ca="1">AB540</f>
        <v>2213</v>
      </c>
      <c r="AF546" s="77">
        <f ca="1">AC540</f>
        <v>23847.057362683256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29514.250681625399</v>
      </c>
      <c r="D547" s="5">
        <f t="shared" ca="1" si="232"/>
        <v>7</v>
      </c>
      <c r="E547" s="5">
        <v>13</v>
      </c>
      <c r="F547" s="5">
        <f t="shared" ca="1" si="233"/>
        <v>14</v>
      </c>
      <c r="G547" s="77">
        <f t="shared" ca="1" si="242"/>
        <v>1916.2500000000005</v>
      </c>
      <c r="H547" s="77">
        <f t="shared" ca="1" si="234"/>
        <v>27841.918114978795</v>
      </c>
      <c r="I547" s="77">
        <f ca="1">G540</f>
        <v>486.66666666666674</v>
      </c>
      <c r="J547" s="77">
        <f ca="1">H541</f>
        <v>29514.250681625399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24767.016955987576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2213</v>
      </c>
      <c r="AF547" s="77">
        <f ca="1">AC541</f>
        <v>22477.069390914992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27841.918114978795</v>
      </c>
      <c r="D548" s="5">
        <f t="shared" ca="1" si="232"/>
        <v>13</v>
      </c>
      <c r="E548" s="5">
        <v>14</v>
      </c>
      <c r="F548" s="5">
        <f t="shared" ca="1" si="233"/>
        <v>4</v>
      </c>
      <c r="G548" s="77">
        <f t="shared" ca="1" si="242"/>
        <v>1946.6666666666672</v>
      </c>
      <c r="H548" s="77">
        <f t="shared" ca="1" si="234"/>
        <v>27335.123524729199</v>
      </c>
      <c r="I548" s="77">
        <f ca="1">I549</f>
        <v>821.25000000000011</v>
      </c>
      <c r="J548" s="77">
        <f ca="1">J547</f>
        <v>29514.250681625399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24767.016955987576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22477.069390914992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26486.248667470241</v>
      </c>
      <c r="D549" s="5">
        <f t="shared" ca="1" si="232"/>
        <v>17</v>
      </c>
      <c r="E549" s="5">
        <v>15</v>
      </c>
      <c r="F549" s="5">
        <f t="shared" ca="1" si="233"/>
        <v>9</v>
      </c>
      <c r="G549" s="77">
        <f t="shared" ca="1" si="242"/>
        <v>1977.0833333333339</v>
      </c>
      <c r="H549" s="77">
        <f t="shared" ca="1" si="234"/>
        <v>27244.779739450667</v>
      </c>
      <c r="I549" s="77">
        <f ca="1">G541</f>
        <v>821.25000000000011</v>
      </c>
      <c r="J549" s="77">
        <f ca="1">H542</f>
        <v>29244.557415687894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24428.729719810657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21672.171614990548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25128.814524875423</v>
      </c>
      <c r="D550" s="5">
        <f t="shared" ca="1" si="232"/>
        <v>21</v>
      </c>
      <c r="E550" s="5">
        <v>16</v>
      </c>
      <c r="F550" s="5">
        <f t="shared" ca="1" si="233"/>
        <v>23</v>
      </c>
      <c r="G550" s="77">
        <f t="shared" ca="1" si="242"/>
        <v>2311.6666666666674</v>
      </c>
      <c r="H550" s="77">
        <f t="shared" ca="1" si="234"/>
        <v>26697.637916415268</v>
      </c>
      <c r="I550" s="77">
        <f ca="1">I551</f>
        <v>1155.8333333333335</v>
      </c>
      <c r="J550" s="77">
        <f ca="1">J549</f>
        <v>29244.557415687894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24428.729719810657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21672.171614990548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24125.404544101926</v>
      </c>
      <c r="D551" s="5">
        <f t="shared" ca="1" si="232"/>
        <v>23</v>
      </c>
      <c r="E551" s="5">
        <v>17</v>
      </c>
      <c r="F551" s="5">
        <f t="shared" ca="1" si="233"/>
        <v>15</v>
      </c>
      <c r="G551" s="77">
        <f t="shared" ca="1" si="242"/>
        <v>2646.2500000000009</v>
      </c>
      <c r="H551" s="77">
        <f t="shared" ca="1" si="234"/>
        <v>26486.248667470241</v>
      </c>
      <c r="I551" s="77">
        <f ca="1">G542</f>
        <v>1155.8333333333335</v>
      </c>
      <c r="J551" s="77">
        <f ca="1">H543</f>
        <v>29085.909617651811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16499.678493697065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19412.711092195837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25781.127559541161</v>
      </c>
      <c r="D552" s="5">
        <f t="shared" ca="1" si="232"/>
        <v>19</v>
      </c>
      <c r="E552" s="5">
        <v>18</v>
      </c>
      <c r="F552" s="5">
        <f t="shared" ca="1" si="233"/>
        <v>5</v>
      </c>
      <c r="G552" s="77">
        <f t="shared" ca="1" si="242"/>
        <v>2676.6666666666674</v>
      </c>
      <c r="H552" s="77">
        <f t="shared" ca="1" si="234"/>
        <v>26272.62603079257</v>
      </c>
      <c r="I552" s="77">
        <f ca="1">I553</f>
        <v>1186.2500000000002</v>
      </c>
      <c r="J552" s="77">
        <f ca="1">J551</f>
        <v>29085.909617651811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16499.678493697065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19412.711092195837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31045.487928253002</v>
      </c>
      <c r="D553" s="5">
        <f t="shared" ca="1" si="232"/>
        <v>5</v>
      </c>
      <c r="E553" s="5">
        <v>19</v>
      </c>
      <c r="F553" s="5">
        <f t="shared" ca="1" si="233"/>
        <v>18</v>
      </c>
      <c r="G553" s="77">
        <f t="shared" ca="1" si="242"/>
        <v>3011.2500000000009</v>
      </c>
      <c r="H553" s="77">
        <f t="shared" ca="1" si="234"/>
        <v>25781.127559541161</v>
      </c>
      <c r="I553" s="77">
        <f ca="1">G543</f>
        <v>1186.2500000000002</v>
      </c>
      <c r="J553" s="77">
        <f ca="1">H544</f>
        <v>28970.498238972483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14538.533533895739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17744.946809270303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29244.557415687894</v>
      </c>
      <c r="D554" s="5">
        <f t="shared" ca="1" si="232"/>
        <v>8</v>
      </c>
      <c r="E554" s="5">
        <v>20</v>
      </c>
      <c r="F554" s="5">
        <f t="shared" ca="1" si="233"/>
        <v>10</v>
      </c>
      <c r="G554" s="77">
        <f t="shared" ca="1" si="242"/>
        <v>3041.6666666666674</v>
      </c>
      <c r="H554" s="77">
        <f t="shared" ca="1" si="234"/>
        <v>25396.464257619828</v>
      </c>
      <c r="I554" s="77">
        <f ca="1">I555</f>
        <v>1520.8333333333335</v>
      </c>
      <c r="J554" s="77">
        <f ca="1">J553</f>
        <v>28970.498238972483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14538.533533895739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17744.946809270303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24915.1793187394</v>
      </c>
      <c r="D555" s="5">
        <f t="shared" ca="1" si="232"/>
        <v>22</v>
      </c>
      <c r="E555" s="5">
        <v>21</v>
      </c>
      <c r="F555" s="5">
        <f t="shared" ca="1" si="233"/>
        <v>16</v>
      </c>
      <c r="G555" s="77">
        <f t="shared" ca="1" si="242"/>
        <v>3376.2500000000009</v>
      </c>
      <c r="H555" s="77">
        <f t="shared" ca="1" si="234"/>
        <v>25128.814524875423</v>
      </c>
      <c r="I555" s="77">
        <f ca="1">G544</f>
        <v>1520.8333333333335</v>
      </c>
      <c r="J555" s="77">
        <f ca="1">H545</f>
        <v>28845.755497705526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14408.63401030282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17516.53217065677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23376.968670347713</v>
      </c>
      <c r="D556" s="5">
        <f t="shared" ca="1" si="232"/>
        <v>24</v>
      </c>
      <c r="E556" s="5">
        <v>22</v>
      </c>
      <c r="F556" s="5">
        <f t="shared" ca="1" si="233"/>
        <v>21</v>
      </c>
      <c r="G556" s="77">
        <f t="shared" ca="1" si="242"/>
        <v>3710.8333333333344</v>
      </c>
      <c r="H556" s="77">
        <f t="shared" ca="1" si="234"/>
        <v>24915.1793187394</v>
      </c>
      <c r="I556" s="77">
        <f ca="1">I557</f>
        <v>1551.2500000000002</v>
      </c>
      <c r="J556" s="77">
        <f ca="1">J555</f>
        <v>28845.755497705526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14408.63401030282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17516.53217065677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26697.637916415268</v>
      </c>
      <c r="D557" s="5">
        <f t="shared" ca="1" si="232"/>
        <v>16</v>
      </c>
      <c r="E557" s="5">
        <v>23</v>
      </c>
      <c r="F557" s="5">
        <f t="shared" ca="1" si="233"/>
        <v>17</v>
      </c>
      <c r="G557" s="77">
        <f t="shared" ca="1" si="242"/>
        <v>4045.4166666666679</v>
      </c>
      <c r="H557" s="77">
        <f t="shared" ca="1" si="234"/>
        <v>24125.404544101926</v>
      </c>
      <c r="I557" s="77">
        <f ca="1">G545</f>
        <v>1551.2500000000002</v>
      </c>
      <c r="J557" s="77">
        <f ca="1">H546</f>
        <v>28245.805304826696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14159.080854612417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17257.792879252196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28970.498238972483</v>
      </c>
      <c r="D558" s="5">
        <f t="shared" ca="1" si="232"/>
        <v>10</v>
      </c>
      <c r="E558" s="5">
        <v>24</v>
      </c>
      <c r="F558" s="5">
        <f t="shared" ca="1" si="233"/>
        <v>22</v>
      </c>
      <c r="G558" s="77">
        <f t="shared" ca="1" si="242"/>
        <v>4380.0000000000009</v>
      </c>
      <c r="H558" s="77">
        <f t="shared" ca="1" si="234"/>
        <v>23376.968670347713</v>
      </c>
      <c r="I558" s="77">
        <f ca="1">I559</f>
        <v>1581.666666666667</v>
      </c>
      <c r="J558" s="77">
        <f ca="1">J557</f>
        <v>28245.805304826696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14159.080854612417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17257.792879252196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16891.187100185707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16891.187100185707</v>
      </c>
      <c r="I559" s="77">
        <f ca="1">G546</f>
        <v>1581.666666666667</v>
      </c>
      <c r="J559" s="77">
        <f ca="1">H547</f>
        <v>27841.918114978795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16124.981190370632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16769.029948366748</v>
      </c>
      <c r="I560" s="77">
        <f ca="1">I561</f>
        <v>1916.2500000000005</v>
      </c>
      <c r="J560" s="77">
        <f ca="1">J559</f>
        <v>27841.918114978795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15423.158639064091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16124.981190370632</v>
      </c>
      <c r="I561" s="77">
        <f ca="1">G547</f>
        <v>1916.2500000000005</v>
      </c>
      <c r="J561" s="77">
        <f ca="1">H548</f>
        <v>27335.123524729199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14695.385353096146</v>
      </c>
      <c r="D562" s="5">
        <f t="shared" ca="1" si="232"/>
        <v>30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15893.183352403723</v>
      </c>
      <c r="I562" s="77">
        <f ca="1">I563</f>
        <v>1946.6666666666672</v>
      </c>
      <c r="J562" s="77">
        <f ca="1">J561</f>
        <v>27335.123524729199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13868.061355254929</v>
      </c>
      <c r="D563" s="5">
        <f t="shared" ca="1" si="232"/>
        <v>35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15423.158639064091</v>
      </c>
      <c r="I563" s="77">
        <f ca="1">G548</f>
        <v>1946.6666666666672</v>
      </c>
      <c r="J563" s="77">
        <f ca="1">H549</f>
        <v>27244.779739450667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13659.001069583215</v>
      </c>
      <c r="D564" s="5">
        <f t="shared" ca="1" si="232"/>
        <v>36</v>
      </c>
      <c r="E564" s="5">
        <v>30</v>
      </c>
      <c r="F564" s="5">
        <f t="shared" ca="1" si="233"/>
        <v>28</v>
      </c>
      <c r="G564" s="77">
        <f t="shared" ca="1" si="242"/>
        <v>6570.0000000000009</v>
      </c>
      <c r="H564" s="77">
        <f t="shared" ca="1" si="234"/>
        <v>14695.385353096146</v>
      </c>
      <c r="I564" s="77">
        <f ca="1">I565</f>
        <v>1977.0833333333339</v>
      </c>
      <c r="J564" s="77">
        <f ca="1">J563</f>
        <v>27244.779739450667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14392.006038291844</v>
      </c>
      <c r="D565" s="5">
        <f t="shared" ca="1" si="232"/>
        <v>32</v>
      </c>
      <c r="E565" s="5">
        <v>31</v>
      </c>
      <c r="F565" s="5">
        <f t="shared" ca="1" si="233"/>
        <v>34</v>
      </c>
      <c r="G565" s="77">
        <f t="shared" ca="1" si="242"/>
        <v>6935.0000000000009</v>
      </c>
      <c r="H565" s="77">
        <f t="shared" ca="1" si="234"/>
        <v>14548.131387287698</v>
      </c>
      <c r="I565" s="77">
        <f ca="1">G549</f>
        <v>1977.0833333333339</v>
      </c>
      <c r="J565" s="77">
        <f ca="1">H550</f>
        <v>26697.637916415268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14362.1715337569</v>
      </c>
      <c r="D566" s="5">
        <f t="shared" ca="1" si="232"/>
        <v>33</v>
      </c>
      <c r="E566" s="5">
        <v>32</v>
      </c>
      <c r="F566" s="5">
        <f t="shared" ca="1" si="233"/>
        <v>31</v>
      </c>
      <c r="G566" s="77">
        <f t="shared" ca="1" si="242"/>
        <v>7300.0000000000009</v>
      </c>
      <c r="H566" s="77">
        <f t="shared" ca="1" si="234"/>
        <v>14392.006038291844</v>
      </c>
      <c r="I566" s="77">
        <f ca="1">I567</f>
        <v>2311.6666666666674</v>
      </c>
      <c r="J566" s="77">
        <f ca="1">J565</f>
        <v>26697.637916415268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14109.1444980918</v>
      </c>
      <c r="D567" s="5">
        <f t="shared" ca="1" si="232"/>
        <v>34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14362.1715337569</v>
      </c>
      <c r="I567" s="77">
        <f ca="1">G550</f>
        <v>2311.6666666666674</v>
      </c>
      <c r="J567" s="77">
        <f ca="1">H551</f>
        <v>26486.248667470241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14548.131387287698</v>
      </c>
      <c r="D568" s="5">
        <f t="shared" ca="1" si="232"/>
        <v>31</v>
      </c>
      <c r="E568" s="5">
        <v>34</v>
      </c>
      <c r="F568" s="5">
        <f t="shared" ca="1" si="233"/>
        <v>33</v>
      </c>
      <c r="G568" s="77">
        <f t="shared" ca="1" si="242"/>
        <v>8030.0000000000009</v>
      </c>
      <c r="H568" s="77">
        <f t="shared" ca="1" si="234"/>
        <v>14109.1444980918</v>
      </c>
      <c r="I568" s="77">
        <f ca="1">I569</f>
        <v>2646.2500000000009</v>
      </c>
      <c r="J568" s="77">
        <f ca="1">J567</f>
        <v>26486.248667470241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15893.183352403723</v>
      </c>
      <c r="D569" s="5">
        <f t="shared" ca="1" si="232"/>
        <v>28</v>
      </c>
      <c r="E569" s="5">
        <v>35</v>
      </c>
      <c r="F569" s="5">
        <f t="shared" ca="1" si="233"/>
        <v>29</v>
      </c>
      <c r="G569" s="77">
        <f t="shared" ca="1" si="242"/>
        <v>8395</v>
      </c>
      <c r="H569" s="77">
        <f t="shared" ca="1" si="234"/>
        <v>13868.061355254929</v>
      </c>
      <c r="I569" s="77">
        <f ca="1">G551</f>
        <v>2646.2500000000009</v>
      </c>
      <c r="J569" s="77">
        <f ca="1">H552</f>
        <v>26272.62603079257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16769.029948366748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13659.001069583215</v>
      </c>
      <c r="I570" s="77">
        <f ca="1">I571</f>
        <v>2676.6666666666674</v>
      </c>
      <c r="J570" s="77">
        <f ca="1">J569</f>
        <v>26272.62603079257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2676.6666666666674</v>
      </c>
      <c r="J571" s="77">
        <f ca="1">H553</f>
        <v>25781.127559541161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3011.2500000000009</v>
      </c>
      <c r="J572" s="77">
        <f ca="1">J571</f>
        <v>25781.127559541161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3011.2500000000009</v>
      </c>
      <c r="J573" s="77">
        <f ca="1">H554</f>
        <v>25396.464257619828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25396.464257619828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25128.814524875423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25128.814524875423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24915.1793187394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24915.1793187394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24125.404544101926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24125.404544101926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23376.968670347713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23376.968670347713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16891.187100185707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16891.187100185707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16769.029948366748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16769.029948366748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16124.981190370632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16124.981190370632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15893.183352403723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15893.183352403723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15423.158639064091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15423.158639064091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14695.385353096146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14695.385353096146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14548.131387287698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14548.131387287698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14392.006038291844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14392.006038291844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14362.1715337569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14362.1715337569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14109.1444980918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14109.1444980918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13868.061355254929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13868.061355254929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13659.001069583215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13659.001069583215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0.10514605355240786</v>
      </c>
      <c r="D609" s="135">
        <f ca="1">B452*M456+B458*M462+B464*M468+B470*M474+B476*M480+B482*M486+B488*M492+$B$500*M504</f>
        <v>18.934098626538646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6.2503371955219544E-2</v>
      </c>
      <c r="D610" s="135">
        <f ca="1">B452*N456+B458*N462+B464*N468+B470*N474+B476*N480+B482*N486+B488*N492+$B$500*N504</f>
        <v>11.255248952367889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1.0860456751360891E-2</v>
      </c>
      <c r="D611" s="135">
        <f ca="1">B452*O456+B458*O462+B464*O468+B470*O474+B476*O480+B482*O486+B488*O492+$B$500*O504</f>
        <v>1.9556887996469707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0.10418044924733855</v>
      </c>
      <c r="D612" s="135">
        <f ca="1">B452*G456+B458*G462+B464*G468+B470*G474+B476*G480+B482*G486+B488*G492+$B$500*G504</f>
        <v>18.760218138125641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5.8767750703099725E-2</v>
      </c>
      <c r="D613" s="135">
        <f ca="1">B452*H456+B458*H462+B464*H468+B470*H474+B476*H480+B482*H486+B488*H492+$B$500*H504</f>
        <v>10.582559689867169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1.0699631269269044E-2</v>
      </c>
      <c r="D614" s="135">
        <f ca="1">B452*I456+B458*I462+B464*I468+B470*I474+B476*I480+B482*I486+B488*I492+$B$500*I504</f>
        <v>1.9267282686835343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0.19803187230673724</v>
      </c>
      <c r="D615" s="135">
        <f ca="1">B452*J456+B458*J462+B464*J468+B470*J474+B476*J480+B482*J486+B488*J492+$B$500*J504</f>
        <v>35.660444446305185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7.3169761606373132E-2</v>
      </c>
      <c r="D616" s="135">
        <f ca="1">B452*K456+B458*K462+B464*K468+B470*K474+B476*K480+B482*K486+B488*K492+$B$500*K504</f>
        <v>13.175991261002148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2.0743718662303894E-2</v>
      </c>
      <c r="D617" s="135">
        <f ca="1">B452*L456+B458*L462+B464*L468+B470*L474+B476*L480+B482*L486+B488*L492+$B$500*L504</f>
        <v>3.7354099537123133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0.21306870822684967</v>
      </c>
      <c r="D618" s="135">
        <f ca="1">B452*D456+B458*D462+B464*D468+B470*D474+B476*D480+B482*D486+B488*D492+$B$500*D504</f>
        <v>38.368191667655537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0.12105911573530762</v>
      </c>
      <c r="D619" s="135">
        <f ca="1">B452*E456+B458*E462+B464*E468+B470*E474+B476*E480+B482*E486+B488*E492+$B$500*E504</f>
        <v>21.799631650762802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2.1769109983732843E-2</v>
      </c>
      <c r="D620" s="135">
        <f ca="1">B452*F456+B458*F462+B464*F468+B470*F474+B476*F480+B482*F486+B488*F492+$B$500*F504</f>
        <v>3.9200565453321841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0.11794132750132018</v>
      </c>
      <c r="D621" s="135">
        <f ca="1">$B$494*M498+$B$495*77/365*11/24</f>
        <v>38.713665198630139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8.0686882629764242E-2</v>
      </c>
      <c r="D622" s="135">
        <f ca="1">$B$494*N498+$B$495*77/365*12/24</f>
        <v>26.485075471232879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1.1310606148852239E-2</v>
      </c>
      <c r="D623" s="135">
        <f ca="1">$B$494*O498+$B$495*77/365*1/24</f>
        <v>3.7126512726027405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0.11794132750132018</v>
      </c>
      <c r="D624" s="135">
        <f ca="1">$B$494*G498+$B$495*77/365*11/24</f>
        <v>38.713665198630139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8.0686882629764242E-2</v>
      </c>
      <c r="D625" s="135">
        <f ca="1">$B$494*H498+$B$495*77/365*12/24</f>
        <v>26.485075471232879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1.1310606148852239E-2</v>
      </c>
      <c r="D626" s="135">
        <f ca="1">$B$494*I498+$B$495*77/365*1/24</f>
        <v>3.7126512726027405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0.14045461746342375</v>
      </c>
      <c r="D627" s="135">
        <f ca="1">$B$494*J498+$B$495*91/365*11/24</f>
        <v>46.10354276383562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9.5651558568632916E-2</v>
      </c>
      <c r="D628" s="135">
        <f ca="1">$B$494*K498+$B$495*91/365*12/24</f>
        <v>31.39715732054794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1.3475002329699006E-2</v>
      </c>
      <c r="D629" s="135">
        <f ca="1">$B$494*L498+$B$495*91/365*1/24</f>
        <v>4.4231037567123295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0.18624903705774548</v>
      </c>
      <c r="D630" s="135">
        <f ca="1">$B$494*D498+$B$495*120/365*11/24</f>
        <v>61.135337518904109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0.12641855372285904</v>
      </c>
      <c r="D631" s="135">
        <f ca="1">$B$494*E498+$B$495*120/365*12/24</f>
        <v>41.496273336986306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1.7873598297766597E-2</v>
      </c>
      <c r="D632" s="135">
        <f ca="1">$B$494*F498+$B$495*120/365*1/24</f>
        <v>5.8669214180821925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0.10723116640873015</v>
      </c>
      <c r="D633" s="135">
        <f ca="1">B409*M413+B415*M419+B421*M425+B427*M431+B433*M437+B439*M443+B445*M449</f>
        <v>16.840318836477881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6.7627286419682173E-2</v>
      </c>
      <c r="D634" s="135">
        <f ca="1">B409*N413+B415*N419+B421*N425+B427*N431+B433*N437+B439*N443+B445*N449</f>
        <v>10.62065352355002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1.0890301197211301E-2</v>
      </c>
      <c r="D635" s="135">
        <f ca="1">B409*O413+B415*O419+B421*O425+B427*O431+B433*O437+B439*O443+B445*O449</f>
        <v>1.7102876945986853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0.11490649253470971</v>
      </c>
      <c r="D636" s="135">
        <f ca="1">B409*G413+B415*G419+B421*G425+B427*G431+B433*G437+B439*G443+B445*G449</f>
        <v>18.045704765441542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6.9159258946642904E-2</v>
      </c>
      <c r="D637" s="135">
        <f ca="1">B409*H413+B415*H419+B421*H425+B427*H431+B433*H437+B439*H443+B445*H449</f>
        <v>10.861245010771249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1.1664875393411073E-2</v>
      </c>
      <c r="D638" s="135">
        <f ca="1">B409*I413+B415*I419+B421*I425+B427*I431+B433*I437+B439*I443+B445*I449</f>
        <v>1.8319321461454769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0.13910325576145172</v>
      </c>
      <c r="D639" s="135">
        <f ca="1">B409*J413+B415*J419+B421*J425+B427*J431+B433*J437+B439*J443+B445*J449</f>
        <v>21.84573064593895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7.0609686237755764E-2</v>
      </c>
      <c r="D640" s="135">
        <f ca="1">B409*K413+B415*K419+B421*K425+B427*K431+B433*K437+B439*K443+B445*K449</f>
        <v>11.089030074102247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1.4120512049320818E-2</v>
      </c>
      <c r="D641" s="135">
        <f ca="1">B409*L413+B415*L419+B421*L425+B427*L431+B433*L437+B439*L443+B445*L449</f>
        <v>2.2175821919020962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0.22978408529510838</v>
      </c>
      <c r="D642" s="135">
        <f ca="1">B409*D413+B415*D419+B421*D425+B427*D431+B433*D437+B439*D443+B445*D449</f>
        <v>36.086870911841629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0.14160376839591918</v>
      </c>
      <c r="D643" s="135">
        <f ca="1">B409*E413+B415*E419+B421*E425+B427*E431+B433*E437+B439*E443+B445*E449</f>
        <v>22.238428323576493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2.3299311360056807E-2</v>
      </c>
      <c r="D644" s="135">
        <f ca="1">B409*F413+B415*F419+B421*F425+B427*F431+B433*F437+B439*F443+B445*F449</f>
        <v>3.6590838756537423</v>
      </c>
      <c r="P644" s="5"/>
      <c r="Q644" s="6"/>
      <c r="U644" s="5"/>
    </row>
  </sheetData>
  <autoFilter ref="A1:C607" xr:uid="{00000000-0009-0000-0000-000012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IT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396.90300000000002</v>
      </c>
      <c r="E5" s="17">
        <f ca="1">INDIRECT(ADDRESS(MATCH($H$1,HDD!$A$1:$A$34,0),E$4+1,,,"HDD"))</f>
        <v>340.09199999999998</v>
      </c>
      <c r="F5" s="17">
        <f ca="1">INDIRECT(ADDRESS(MATCH($H$1,HDD!$A$1:$A$34,0),F$4+1,,,"HDD"))</f>
        <v>281.05</v>
      </c>
      <c r="G5" s="17">
        <f ca="1">INDIRECT(ADDRESS(MATCH($H$1,HDD!$A$1:$A$34,0),G$4+1,,,"HDD"))</f>
        <v>186.697</v>
      </c>
      <c r="H5" s="17">
        <f ca="1">INDIRECT(ADDRESS(MATCH($H$1,HDD!$A$1:$A$34,0),H$4+1,,,"HDD"))</f>
        <v>52.887</v>
      </c>
      <c r="I5" s="17">
        <f ca="1">INDIRECT(ADDRESS(MATCH($H$1,HDD!$A$1:$A$34,0),I$4+1,,,"HDD"))</f>
        <v>8.3710000000000004</v>
      </c>
      <c r="J5" s="17">
        <f ca="1">INDIRECT(ADDRESS(MATCH($H$1,HDD!$A$1:$A$34,0),J$4+1,,,"HDD"))</f>
        <v>1.7929999999999999</v>
      </c>
      <c r="K5" s="17">
        <f ca="1">INDIRECT(ADDRESS(MATCH($H$1,HDD!$A$1:$A$34,0),K$4+1,,,"HDD"))</f>
        <v>1.857</v>
      </c>
      <c r="L5" s="17">
        <f ca="1">INDIRECT(ADDRESS(MATCH($H$1,HDD!$A$1:$A$34,0),L$4+1,,,"HDD"))</f>
        <v>13.085000000000001</v>
      </c>
      <c r="M5" s="17">
        <f ca="1">INDIRECT(ADDRESS(MATCH($H$1,HDD!$A$1:$A$34,0),M$4+1,,,"HDD"))</f>
        <v>87.47</v>
      </c>
      <c r="N5" s="17">
        <f ca="1">INDIRECT(ADDRESS(MATCH($H$1,HDD!$A$1:$A$34,0),N$4+1,,,"HDD"))</f>
        <v>239.65799999999999</v>
      </c>
      <c r="O5" s="17">
        <f ca="1">INDIRECT(ADDRESS(MATCH($H$1,HDD!$A$1:$A$34,0),O$4+1,,,"HDD"))</f>
        <v>361.065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0.20137874138476899</v>
      </c>
      <c r="E6" s="23">
        <f t="shared" ca="1" si="0"/>
        <v>0.17255424855702489</v>
      </c>
      <c r="F6" s="22">
        <f t="shared" ca="1" si="0"/>
        <v>0.14259780164470748</v>
      </c>
      <c r="G6" s="22">
        <f t="shared" ca="1" si="0"/>
        <v>9.4725428833524097E-2</v>
      </c>
      <c r="H6" s="22">
        <f t="shared" ca="1" si="0"/>
        <v>2.6833552519422321E-2</v>
      </c>
      <c r="I6" s="22">
        <f t="shared" ca="1" si="0"/>
        <v>4.2472378493785667E-3</v>
      </c>
      <c r="J6" s="22">
        <f t="shared" ca="1" si="0"/>
        <v>9.0972374434784007E-4</v>
      </c>
      <c r="K6" s="22">
        <f t="shared" ca="1" si="0"/>
        <v>9.4219575753147749E-4</v>
      </c>
      <c r="L6" s="22">
        <f t="shared" ca="1" si="0"/>
        <v>6.6390045704358552E-3</v>
      </c>
      <c r="M6" s="22">
        <f t="shared" ca="1" si="0"/>
        <v>4.4380109268324357E-2</v>
      </c>
      <c r="N6" s="22">
        <f t="shared" ca="1" si="0"/>
        <v>0.12159652711819</v>
      </c>
      <c r="O6" s="22">
        <f t="shared" ca="1" si="0"/>
        <v>0.18319542875234407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9.1164578664360114</v>
      </c>
      <c r="E8" s="114">
        <f ca="1">INDIRECT(ADDRESS(MATCH($H$1,DDuration!$A$1:$A$34,0),E$4+1,,,"DDuration"))</f>
        <v>10.291202142562053</v>
      </c>
      <c r="F8" s="114">
        <f ca="1">INDIRECT(ADDRESS(MATCH($H$1,DDuration!$A$1:$A$34,0),F$4+1,,,"DDuration"))</f>
        <v>11.688874739814588</v>
      </c>
      <c r="G8" s="114">
        <f ca="1">INDIRECT(ADDRESS(MATCH($H$1,DDuration!$A$1:$A$34,0),G$4+1,,,"DDuration"))</f>
        <v>13.226777787936575</v>
      </c>
      <c r="H8" s="114">
        <f ca="1">INDIRECT(ADDRESS(MATCH($H$1,DDuration!$A$1:$A$34,0),H$4+1,,,"DDuration"))</f>
        <v>14.553969175321754</v>
      </c>
      <c r="I8" s="114">
        <f ca="1">INDIRECT(ADDRESS(MATCH($H$1,DDuration!$A$1:$A$34,0),I$4+1,,,"DDuration"))</f>
        <v>15.235910899955149</v>
      </c>
      <c r="J8" s="114">
        <f ca="1">INDIRECT(ADDRESS(MATCH($H$1,DDuration!$A$1:$A$34,0),J$4+1,,,"DDuration"))</f>
        <v>14.925944942635963</v>
      </c>
      <c r="K8" s="114">
        <f ca="1">INDIRECT(ADDRESS(MATCH($H$1,DDuration!$A$1:$A$34,0),K$4+1,,,"DDuration"))</f>
        <v>13.778478975811213</v>
      </c>
      <c r="L8" s="114">
        <f ca="1">INDIRECT(ADDRESS(MATCH($H$1,DDuration!$A$1:$A$34,0),L$4+1,,,"DDuration"))</f>
        <v>12.285239650898609</v>
      </c>
      <c r="M8" s="114">
        <f ca="1">INDIRECT(ADDRESS(MATCH($H$1,DDuration!$A$1:$A$34,0),M$4+1,,,"DDuration"))</f>
        <v>10.748510330632682</v>
      </c>
      <c r="N8" s="114">
        <f ca="1">INDIRECT(ADDRESS(MATCH($H$1,DDuration!$A$1:$A$34,0),N$4+1,,,"DDuration"))</f>
        <v>9.4277804684354685</v>
      </c>
      <c r="O8" s="114">
        <f ca="1">INDIRECT(ADDRESS(MATCH($H$1,DDuration!$A$1:$A$34,0),O$4+1,,,"DDuration"))</f>
        <v>8.7701334268445628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0.14096511896933828</v>
      </c>
      <c r="E12" s="33">
        <f t="shared" ca="1" si="1"/>
        <v>0.12078797398991742</v>
      </c>
      <c r="F12" s="32">
        <f t="shared" ca="1" si="1"/>
        <v>9.9818461151295224E-2</v>
      </c>
      <c r="G12" s="32">
        <f t="shared" ca="1" si="1"/>
        <v>6.6307800183466867E-2</v>
      </c>
      <c r="H12" s="32">
        <f t="shared" ca="1" si="1"/>
        <v>1.8783486763595623E-2</v>
      </c>
      <c r="I12" s="32">
        <f t="shared" ca="1" si="1"/>
        <v>2.9730664945649965E-3</v>
      </c>
      <c r="J12" s="32">
        <f t="shared" ca="1" si="1"/>
        <v>6.3680662104348797E-4</v>
      </c>
      <c r="K12" s="32">
        <f t="shared" ca="1" si="1"/>
        <v>6.595370302720342E-4</v>
      </c>
      <c r="L12" s="32">
        <f t="shared" ca="1" si="1"/>
        <v>4.6473031993050987E-3</v>
      </c>
      <c r="M12" s="32">
        <f t="shared" ca="1" si="1"/>
        <v>3.1066076487827048E-2</v>
      </c>
      <c r="N12" s="32">
        <f t="shared" ca="1" si="1"/>
        <v>8.5117568982732997E-2</v>
      </c>
      <c r="O12" s="32">
        <f t="shared" ca="1" si="1"/>
        <v>0.12823680012664085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6.0413622415430704E-2</v>
      </c>
      <c r="E13" s="32">
        <f t="shared" ca="1" si="2"/>
        <v>5.1766274567107473E-2</v>
      </c>
      <c r="F13" s="32">
        <f t="shared" ca="1" si="2"/>
        <v>4.2779340493412248E-2</v>
      </c>
      <c r="G13" s="32">
        <f t="shared" ca="1" si="2"/>
        <v>2.8417628650057234E-2</v>
      </c>
      <c r="H13" s="32">
        <f t="shared" ca="1" si="2"/>
        <v>8.0500657558266967E-3</v>
      </c>
      <c r="I13" s="32">
        <f t="shared" ca="1" si="2"/>
        <v>1.2741713548135702E-3</v>
      </c>
      <c r="J13" s="32">
        <f t="shared" ca="1" si="2"/>
        <v>2.7291712330435204E-4</v>
      </c>
      <c r="K13" s="32">
        <f t="shared" ca="1" si="2"/>
        <v>2.8265872725944329E-4</v>
      </c>
      <c r="L13" s="32">
        <f t="shared" ca="1" si="2"/>
        <v>1.991701371130757E-3</v>
      </c>
      <c r="M13" s="32">
        <f t="shared" ca="1" si="2"/>
        <v>1.3314032780497309E-2</v>
      </c>
      <c r="N13" s="32">
        <f t="shared" ca="1" si="2"/>
        <v>3.6478958135457006E-2</v>
      </c>
      <c r="O13" s="32">
        <f t="shared" ca="1" si="2"/>
        <v>5.4958628625703228E-2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0.12804331639714894</v>
      </c>
      <c r="E18" s="33">
        <f t="shared" ca="1" si="3"/>
        <v>0.10971574304084165</v>
      </c>
      <c r="F18" s="33">
        <f t="shared" ca="1" si="3"/>
        <v>9.0668435545759832E-2</v>
      </c>
      <c r="G18" s="33">
        <f t="shared" ca="1" si="3"/>
        <v>6.0229585166649072E-2</v>
      </c>
      <c r="H18" s="33">
        <f t="shared" ca="1" si="3"/>
        <v>1.7061667143599357E-2</v>
      </c>
      <c r="I18" s="33">
        <f t="shared" ca="1" si="3"/>
        <v>2.7005353992298718E-3</v>
      </c>
      <c r="J18" s="33">
        <f t="shared" ca="1" si="3"/>
        <v>5.7843268078116824E-4</v>
      </c>
      <c r="K18" s="33">
        <f t="shared" ca="1" si="3"/>
        <v>5.9907946916376434E-4</v>
      </c>
      <c r="L18" s="33">
        <f t="shared" ca="1" si="3"/>
        <v>4.2213004060354647E-3</v>
      </c>
      <c r="M18" s="33">
        <f t="shared" ca="1" si="3"/>
        <v>2.8218352809776234E-2</v>
      </c>
      <c r="N18" s="33">
        <f t="shared" ca="1" si="3"/>
        <v>7.7315125159315809E-2</v>
      </c>
      <c r="O18" s="33">
        <f t="shared" ca="1" si="3"/>
        <v>0.1164817601150321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6.0413622415430704E-2</v>
      </c>
      <c r="E19" s="33">
        <f t="shared" ca="1" si="4"/>
        <v>5.1766274567107473E-2</v>
      </c>
      <c r="F19" s="33">
        <f t="shared" ca="1" si="4"/>
        <v>4.2779340493412248E-2</v>
      </c>
      <c r="G19" s="33">
        <f t="shared" ca="1" si="4"/>
        <v>2.8417628650057234E-2</v>
      </c>
      <c r="H19" s="33">
        <f t="shared" ca="1" si="4"/>
        <v>8.0500657558266967E-3</v>
      </c>
      <c r="I19" s="33">
        <f t="shared" ca="1" si="4"/>
        <v>1.2741713548135702E-3</v>
      </c>
      <c r="J19" s="33">
        <f t="shared" ca="1" si="4"/>
        <v>2.7291712330435204E-4</v>
      </c>
      <c r="K19" s="33">
        <f t="shared" ca="1" si="4"/>
        <v>2.8265872725944329E-4</v>
      </c>
      <c r="L19" s="33">
        <f t="shared" ca="1" si="4"/>
        <v>1.991701371130757E-3</v>
      </c>
      <c r="M19" s="33">
        <f t="shared" ca="1" si="4"/>
        <v>1.3314032780497309E-2</v>
      </c>
      <c r="N19" s="33">
        <f t="shared" ca="1" si="4"/>
        <v>3.6478958135457006E-2</v>
      </c>
      <c r="O19" s="33">
        <f t="shared" ca="1" si="4"/>
        <v>5.4958628625703228E-2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1.2921802572189342E-2</v>
      </c>
      <c r="E20" s="33">
        <f t="shared" ca="1" si="5"/>
        <v>1.1072230949075765E-2</v>
      </c>
      <c r="F20" s="33">
        <f t="shared" ca="1" si="5"/>
        <v>9.150025605535397E-3</v>
      </c>
      <c r="G20" s="33">
        <f t="shared" ca="1" si="5"/>
        <v>6.0782150168177968E-3</v>
      </c>
      <c r="H20" s="33">
        <f t="shared" ca="1" si="5"/>
        <v>1.7218196199962656E-3</v>
      </c>
      <c r="I20" s="33">
        <f t="shared" ca="1" si="5"/>
        <v>2.7253109533512468E-4</v>
      </c>
      <c r="J20" s="33">
        <f t="shared" ca="1" si="5"/>
        <v>5.837394026231973E-5</v>
      </c>
      <c r="K20" s="33">
        <f t="shared" ca="1" si="5"/>
        <v>6.0457561108269807E-5</v>
      </c>
      <c r="L20" s="33">
        <f t="shared" ca="1" si="5"/>
        <v>4.2600279326963404E-4</v>
      </c>
      <c r="M20" s="33">
        <f t="shared" ca="1" si="5"/>
        <v>2.8477236780508129E-3</v>
      </c>
      <c r="N20" s="33">
        <f t="shared" ca="1" si="5"/>
        <v>7.8024438234171921E-3</v>
      </c>
      <c r="O20" s="33">
        <f t="shared" ca="1" si="5"/>
        <v>1.1755040011608745E-2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0.20137874138476897</v>
      </c>
      <c r="E21" s="33">
        <f t="shared" ca="1" si="6"/>
        <v>0.17255424855702489</v>
      </c>
      <c r="F21" s="33">
        <f t="shared" ca="1" si="6"/>
        <v>0.14259780164470748</v>
      </c>
      <c r="G21" s="33">
        <f t="shared" ca="1" si="6"/>
        <v>9.4725428833524097E-2</v>
      </c>
      <c r="H21" s="33">
        <f t="shared" ca="1" si="6"/>
        <v>2.6833552519422318E-2</v>
      </c>
      <c r="I21" s="33">
        <f t="shared" ca="1" si="6"/>
        <v>4.2472378493785667E-3</v>
      </c>
      <c r="J21" s="33">
        <f t="shared" ca="1" si="6"/>
        <v>9.0972374434784007E-4</v>
      </c>
      <c r="K21" s="33">
        <f t="shared" ca="1" si="6"/>
        <v>9.4219575753147749E-4</v>
      </c>
      <c r="L21" s="33">
        <f t="shared" ca="1" si="6"/>
        <v>6.6390045704358552E-3</v>
      </c>
      <c r="M21" s="33">
        <f t="shared" ca="1" si="6"/>
        <v>4.4380109268324357E-2</v>
      </c>
      <c r="N21" s="33">
        <f t="shared" ca="1" si="6"/>
        <v>0.12159652711819</v>
      </c>
      <c r="O21" s="33">
        <f t="shared" ca="1" si="6"/>
        <v>0.18319542875234407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0.43823259990556052</v>
      </c>
      <c r="E24" s="32">
        <f ca="1">N19/2+O19+D19+E19+F19/2</f>
        <v>0.20676767492267603</v>
      </c>
      <c r="F24" s="32">
        <f ca="1">N20/2+O20+D20+E20+F20/2</f>
        <v>4.4225308247350145E-2</v>
      </c>
      <c r="G24" s="32">
        <f ca="1">F18/2+G18+H18</f>
        <v>0.12262547008312835</v>
      </c>
      <c r="H24" s="32">
        <f ca="1">F19/2+G19+H19</f>
        <v>5.7857364652590053E-2</v>
      </c>
      <c r="I24" s="32">
        <f ca="1">F20/2+G20+H20</f>
        <v>1.237504743958176E-2</v>
      </c>
      <c r="J24" s="32">
        <f ca="1">I18+J18+K18</f>
        <v>3.8780475491748045E-3</v>
      </c>
      <c r="K24" s="32">
        <f ca="1">I19+J19+K19</f>
        <v>1.8297472053773656E-3</v>
      </c>
      <c r="L24" s="32">
        <f ca="1">I20+J20+K20</f>
        <v>3.9136259670571422E-4</v>
      </c>
      <c r="M24" s="32">
        <f ca="1">L18+M18+N18/2</f>
        <v>7.1097215795469598E-2</v>
      </c>
      <c r="N24" s="32">
        <f ca="1">L19+M19+N19/2</f>
        <v>3.3545213219356565E-2</v>
      </c>
      <c r="O24" s="32">
        <f ca="1">L20+M20+N20/2</f>
        <v>7.1749483830290429E-3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7</v>
      </c>
      <c r="H30" s="17">
        <f ca="1">INDIRECT(ADDRESS(MATCH($H$1,CDD!$A$1:$A$34,0),H$4+1,,,"cDD"))</f>
        <v>17.333333333333332</v>
      </c>
      <c r="I30" s="17">
        <f ca="1">INDIRECT(ADDRESS(MATCH($H$1,CDD!$A$1:$A$34,0),I$4+1,,,"cDD"))</f>
        <v>58.333333333333336</v>
      </c>
      <c r="J30" s="17">
        <f ca="1">INDIRECT(ADDRESS(MATCH($H$1,CDD!$A$1:$A$34,0),J$4+1,,,"cDD"))</f>
        <v>113</v>
      </c>
      <c r="K30" s="17">
        <f ca="1">INDIRECT(ADDRESS(MATCH($H$1,CDD!$A$1:$A$34,0),K$4+1,,,"cDD"))</f>
        <v>77.666666666666671</v>
      </c>
      <c r="L30" s="17">
        <f ca="1">INDIRECT(ADDRESS(MATCH($H$1,CDD!$A$1:$A$34,0),L$4+1,,,"cDD"))</f>
        <v>31.666666666666668</v>
      </c>
      <c r="M30" s="17">
        <f ca="1">INDIRECT(ADDRESS(MATCH($H$1,CDD!$A$1:$A$34,0),M$4+1,,,"cDD"))</f>
        <v>4.67</v>
      </c>
      <c r="N30" s="17">
        <f ca="1">INDIRECT(ADDRESS(MATCH($H$1,CDD!$A$1:$A$34,0),N$4+1,,,"cDD"))</f>
        <v>3.3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2.2366360993066423E-2</v>
      </c>
      <c r="H31" s="22">
        <f t="shared" ca="1" si="7"/>
        <v>5.5383370078069233E-2</v>
      </c>
      <c r="I31" s="22">
        <f t="shared" ca="1" si="7"/>
        <v>0.18638634160888687</v>
      </c>
      <c r="J31" s="22">
        <f t="shared" ca="1" si="7"/>
        <v>0.36105697031664369</v>
      </c>
      <c r="K31" s="22">
        <f t="shared" ca="1" si="7"/>
        <v>0.24816010054211793</v>
      </c>
      <c r="L31" s="22">
        <f t="shared" ca="1" si="7"/>
        <v>0.10118115687339573</v>
      </c>
      <c r="M31" s="22">
        <f t="shared" ca="1" si="7"/>
        <v>1.4921557976802884E-2</v>
      </c>
      <c r="N31" s="22">
        <f t="shared" ca="1" si="7"/>
        <v>1.0544141611017027E-2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9.1164578664360114</v>
      </c>
      <c r="E33" s="29">
        <f t="shared" ca="1" si="8"/>
        <v>10.291202142562053</v>
      </c>
      <c r="F33" s="29">
        <f t="shared" ca="1" si="8"/>
        <v>11.688874739814588</v>
      </c>
      <c r="G33" s="29">
        <f t="shared" ca="1" si="8"/>
        <v>13.226777787936575</v>
      </c>
      <c r="H33" s="29">
        <f t="shared" ca="1" si="8"/>
        <v>14.553969175321754</v>
      </c>
      <c r="I33" s="29">
        <f t="shared" ca="1" si="8"/>
        <v>15.235910899955149</v>
      </c>
      <c r="J33" s="29">
        <f t="shared" ca="1" si="8"/>
        <v>14.925944942635963</v>
      </c>
      <c r="K33" s="29">
        <f t="shared" ca="1" si="8"/>
        <v>13.778478975811213</v>
      </c>
      <c r="L33" s="29">
        <f t="shared" ca="1" si="8"/>
        <v>12.285239650898609</v>
      </c>
      <c r="M33" s="29">
        <f t="shared" ca="1" si="8"/>
        <v>10.748510330632682</v>
      </c>
      <c r="N33" s="29">
        <f t="shared" ca="1" si="8"/>
        <v>9.4277804684354685</v>
      </c>
      <c r="O33" s="29">
        <f t="shared" ca="1" si="8"/>
        <v>8.7701334268445628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2.012972489375978E-2</v>
      </c>
      <c r="H37" s="32">
        <f t="shared" ca="1" si="9"/>
        <v>4.9845033070262314E-2</v>
      </c>
      <c r="I37" s="32">
        <f t="shared" ca="1" si="9"/>
        <v>0.16774770744799819</v>
      </c>
      <c r="J37" s="32">
        <f t="shared" ca="1" si="9"/>
        <v>0.3249512732849793</v>
      </c>
      <c r="K37" s="32">
        <f t="shared" ca="1" si="9"/>
        <v>0.22334409048790613</v>
      </c>
      <c r="L37" s="32">
        <f t="shared" ca="1" si="9"/>
        <v>9.1063041186056154E-2</v>
      </c>
      <c r="M37" s="32">
        <f t="shared" ca="1" si="9"/>
        <v>1.3429402179122595E-2</v>
      </c>
      <c r="N37" s="32">
        <f t="shared" ca="1" si="9"/>
        <v>9.4897274499153236E-3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2.2366360993066416E-3</v>
      </c>
      <c r="H38" s="32">
        <f t="shared" ca="1" si="10"/>
        <v>5.5383370078069217E-3</v>
      </c>
      <c r="I38" s="32">
        <f t="shared" ca="1" si="10"/>
        <v>1.8638634160888682E-2</v>
      </c>
      <c r="J38" s="32">
        <f t="shared" ca="1" si="10"/>
        <v>3.6105697031664358E-2</v>
      </c>
      <c r="K38" s="32">
        <f t="shared" ca="1" si="10"/>
        <v>2.4816010054211787E-2</v>
      </c>
      <c r="L38" s="32">
        <f t="shared" ca="1" si="10"/>
        <v>1.0118115687339571E-2</v>
      </c>
      <c r="M38" s="32">
        <f t="shared" ca="1" si="10"/>
        <v>1.4921557976802879E-3</v>
      </c>
      <c r="N38" s="32">
        <f t="shared" ca="1" si="10"/>
        <v>1.0544141611017026E-3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1.8284500111831799E-2</v>
      </c>
      <c r="H43" s="33">
        <f t="shared" ca="1" si="11"/>
        <v>4.5275905038821604E-2</v>
      </c>
      <c r="I43" s="33">
        <f t="shared" ca="1" si="11"/>
        <v>0.15237083426526501</v>
      </c>
      <c r="J43" s="33">
        <f t="shared" ca="1" si="11"/>
        <v>0.29516407323385618</v>
      </c>
      <c r="K43" s="33">
        <f t="shared" ca="1" si="11"/>
        <v>0.20287088219318139</v>
      </c>
      <c r="L43" s="33">
        <f t="shared" ca="1" si="11"/>
        <v>8.2715595744001003E-2</v>
      </c>
      <c r="M43" s="33">
        <f t="shared" ca="1" si="11"/>
        <v>1.2198373646036357E-2</v>
      </c>
      <c r="N43" s="33">
        <f t="shared" ca="1" si="11"/>
        <v>8.6198357670064195E-3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2.2366360993066416E-3</v>
      </c>
      <c r="H44" s="33">
        <f t="shared" ca="1" si="12"/>
        <v>5.5383370078069217E-3</v>
      </c>
      <c r="I44" s="33">
        <f t="shared" ca="1" si="12"/>
        <v>1.8638634160888682E-2</v>
      </c>
      <c r="J44" s="33">
        <f t="shared" ca="1" si="12"/>
        <v>3.6105697031664358E-2</v>
      </c>
      <c r="K44" s="33">
        <f t="shared" ca="1" si="12"/>
        <v>2.4816010054211787E-2</v>
      </c>
      <c r="L44" s="33">
        <f t="shared" ca="1" si="12"/>
        <v>1.0118115687339571E-2</v>
      </c>
      <c r="M44" s="33">
        <f t="shared" ca="1" si="12"/>
        <v>1.4921557976802879E-3</v>
      </c>
      <c r="N44" s="33">
        <f t="shared" ca="1" si="12"/>
        <v>1.0544141611017026E-3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1.84522478192798E-3</v>
      </c>
      <c r="H45" s="33">
        <f t="shared" ca="1" si="13"/>
        <v>4.5691280314407124E-3</v>
      </c>
      <c r="I45" s="33">
        <f t="shared" ca="1" si="13"/>
        <v>1.5376873182733168E-2</v>
      </c>
      <c r="J45" s="33">
        <f t="shared" ca="1" si="13"/>
        <v>2.9787200051123106E-2</v>
      </c>
      <c r="K45" s="33">
        <f t="shared" ca="1" si="13"/>
        <v>2.047320829472473E-2</v>
      </c>
      <c r="L45" s="33">
        <f t="shared" ca="1" si="13"/>
        <v>8.3474454420551479E-3</v>
      </c>
      <c r="M45" s="33">
        <f t="shared" ca="1" si="13"/>
        <v>1.231028533086238E-3</v>
      </c>
      <c r="N45" s="33">
        <f t="shared" ca="1" si="13"/>
        <v>8.6989168290890469E-4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2.2366360993066423E-2</v>
      </c>
      <c r="H46" s="32">
        <f t="shared" ca="1" si="14"/>
        <v>5.5383370078069233E-2</v>
      </c>
      <c r="I46" s="32">
        <f t="shared" ca="1" si="14"/>
        <v>0.18638634160888687</v>
      </c>
      <c r="J46" s="32">
        <f t="shared" ca="1" si="14"/>
        <v>0.36105697031664363</v>
      </c>
      <c r="K46" s="32">
        <f t="shared" ca="1" si="14"/>
        <v>0.24816010054211793</v>
      </c>
      <c r="L46" s="32">
        <f t="shared" ca="1" si="14"/>
        <v>0.10118115687339573</v>
      </c>
      <c r="M46" s="32">
        <f t="shared" ca="1" si="14"/>
        <v>1.4921557976802884E-2</v>
      </c>
      <c r="N46" s="32">
        <f t="shared" ca="1" si="14"/>
        <v>1.0544141611017027E-2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4.3099178835032097E-3</v>
      </c>
      <c r="E49" s="32">
        <f ca="1">N44/2+O44+D44+E44+F44/2</f>
        <v>5.2720708055085128E-4</v>
      </c>
      <c r="F49" s="32">
        <f ca="1">N45/2+O45+D45+E45+F45/2</f>
        <v>4.3494584145445234E-4</v>
      </c>
      <c r="G49" s="32">
        <f ca="1">F43/2+G43+H43</f>
        <v>6.3560405150653407E-2</v>
      </c>
      <c r="H49" s="32">
        <f ca="1">F44/2+G44+H44</f>
        <v>7.7749731071135638E-3</v>
      </c>
      <c r="I49" s="32">
        <f ca="1">F45/2+G45+H45</f>
        <v>6.4143528133686926E-3</v>
      </c>
      <c r="J49" s="32">
        <f ca="1">I43+J43+K43</f>
        <v>0.65040578969230256</v>
      </c>
      <c r="K49" s="32">
        <f ca="1">I44+J44+K44</f>
        <v>7.9560341246764824E-2</v>
      </c>
      <c r="L49" s="32">
        <f ca="1">I45+J45+K45</f>
        <v>6.5637281528581004E-2</v>
      </c>
      <c r="M49" s="32">
        <f ca="1">L43+M43+N43/2</f>
        <v>9.9223887273540576E-2</v>
      </c>
      <c r="N49" s="32">
        <f ca="1">L44+M44+N44/2</f>
        <v>1.213747856557071E-2</v>
      </c>
      <c r="O49" s="32">
        <f ca="1">L45+M45+N45/2</f>
        <v>1.0013419816595839E-2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396.90300000000002</v>
      </c>
      <c r="E56" s="17">
        <f t="shared" ca="1" si="15"/>
        <v>340.09199999999998</v>
      </c>
      <c r="F56" s="17">
        <f t="shared" ca="1" si="15"/>
        <v>281.05</v>
      </c>
      <c r="G56" s="17">
        <f t="shared" ca="1" si="15"/>
        <v>186.697</v>
      </c>
      <c r="H56" s="17">
        <f t="shared" ca="1" si="15"/>
        <v>52.887</v>
      </c>
      <c r="I56" s="17">
        <f t="shared" ca="1" si="15"/>
        <v>8.3710000000000004</v>
      </c>
      <c r="J56" s="17">
        <f t="shared" ca="1" si="15"/>
        <v>1.7929999999999999</v>
      </c>
      <c r="K56" s="17">
        <f t="shared" ca="1" si="15"/>
        <v>1.857</v>
      </c>
      <c r="L56" s="17">
        <f t="shared" ca="1" si="15"/>
        <v>13.085000000000001</v>
      </c>
      <c r="M56" s="17">
        <f t="shared" ca="1" si="15"/>
        <v>87.47</v>
      </c>
      <c r="N56" s="17">
        <f t="shared" ca="1" si="15"/>
        <v>239.65799999999999</v>
      </c>
      <c r="O56" s="17">
        <f t="shared" ca="1" si="15"/>
        <v>361.065</v>
      </c>
    </row>
    <row r="57" spans="1:15" x14ac:dyDescent="0.4">
      <c r="D57" s="50">
        <f t="shared" ref="D57:O57" ca="1" si="16">(D55/SUM($D55:$O55)*(1-$B$56)+$B$56*D56/SUM($D56:$O56))</f>
        <v>0.10104014454104868</v>
      </c>
      <c r="E57" s="50">
        <f t="shared" ca="1" si="16"/>
        <v>9.6716470616887068E-2</v>
      </c>
      <c r="F57" s="50">
        <f t="shared" ca="1" si="16"/>
        <v>9.2223003580039445E-2</v>
      </c>
      <c r="G57" s="50">
        <f t="shared" ca="1" si="16"/>
        <v>8.5042147658361947E-2</v>
      </c>
      <c r="H57" s="50">
        <f t="shared" ca="1" si="16"/>
        <v>7.4858366211246682E-2</v>
      </c>
      <c r="I57" s="50">
        <f t="shared" ca="1" si="16"/>
        <v>7.147041901074011E-2</v>
      </c>
      <c r="J57" s="50">
        <f t="shared" ca="1" si="16"/>
        <v>7.0969791894985507E-2</v>
      </c>
      <c r="K57" s="50">
        <f t="shared" ca="1" si="16"/>
        <v>7.0974662696963051E-2</v>
      </c>
      <c r="L57" s="50">
        <f t="shared" ca="1" si="16"/>
        <v>7.1829184018898706E-2</v>
      </c>
      <c r="M57" s="50">
        <f t="shared" ca="1" si="16"/>
        <v>7.7490349723581986E-2</v>
      </c>
      <c r="N57" s="50">
        <f t="shared" ca="1" si="16"/>
        <v>8.9072812401061824E-2</v>
      </c>
      <c r="O57" s="50">
        <f t="shared" ca="1" si="16"/>
        <v>9.8312647646184942E-2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9.1164578664360114</v>
      </c>
      <c r="E59" s="29">
        <f t="shared" ca="1" si="17"/>
        <v>10.291202142562053</v>
      </c>
      <c r="F59" s="29">
        <f t="shared" ca="1" si="17"/>
        <v>11.688874739814588</v>
      </c>
      <c r="G59" s="29">
        <f t="shared" ca="1" si="17"/>
        <v>13.226777787936575</v>
      </c>
      <c r="H59" s="29">
        <f t="shared" ca="1" si="17"/>
        <v>14.553969175321754</v>
      </c>
      <c r="I59" s="29">
        <f t="shared" ca="1" si="17"/>
        <v>15.235910899955149</v>
      </c>
      <c r="J59" s="29">
        <f t="shared" ca="1" si="17"/>
        <v>14.925944942635963</v>
      </c>
      <c r="K59" s="29">
        <f t="shared" ca="1" si="17"/>
        <v>13.778478975811213</v>
      </c>
      <c r="L59" s="29">
        <f t="shared" ca="1" si="17"/>
        <v>12.285239650898609</v>
      </c>
      <c r="M59" s="29">
        <f t="shared" ca="1" si="17"/>
        <v>10.748510330632682</v>
      </c>
      <c r="N59" s="29">
        <f t="shared" ca="1" si="17"/>
        <v>9.4277804684354685</v>
      </c>
      <c r="O59" s="29">
        <f t="shared" ca="1" si="17"/>
        <v>8.7701334268445628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7.0728101178734071E-2</v>
      </c>
      <c r="E63" s="33">
        <f t="shared" ca="1" si="18"/>
        <v>6.7701529431820937E-2</v>
      </c>
      <c r="F63" s="32">
        <f t="shared" ca="1" si="18"/>
        <v>6.4556102506027613E-2</v>
      </c>
      <c r="G63" s="32">
        <f t="shared" ca="1" si="18"/>
        <v>5.9529503360853359E-2</v>
      </c>
      <c r="H63" s="32">
        <f t="shared" ca="1" si="18"/>
        <v>5.2400856347872678E-2</v>
      </c>
      <c r="I63" s="32">
        <f t="shared" ca="1" si="18"/>
        <v>5.0029293307518076E-2</v>
      </c>
      <c r="J63" s="32">
        <f t="shared" ca="1" si="18"/>
        <v>4.9678854326489851E-2</v>
      </c>
      <c r="K63" s="32">
        <f t="shared" ca="1" si="18"/>
        <v>4.9682263887874133E-2</v>
      </c>
      <c r="L63" s="32">
        <f t="shared" ca="1" si="18"/>
        <v>5.028042881322909E-2</v>
      </c>
      <c r="M63" s="32">
        <f t="shared" ca="1" si="18"/>
        <v>5.4243244806507385E-2</v>
      </c>
      <c r="N63" s="32">
        <f t="shared" ca="1" si="18"/>
        <v>6.2350968680743274E-2</v>
      </c>
      <c r="O63" s="32">
        <f t="shared" ca="1" si="18"/>
        <v>6.8818853352329457E-2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3.0312043362314606E-2</v>
      </c>
      <c r="E64" s="32">
        <f t="shared" ca="1" si="19"/>
        <v>2.9014941185066125E-2</v>
      </c>
      <c r="F64" s="32">
        <f t="shared" ca="1" si="19"/>
        <v>2.7666901074011839E-2</v>
      </c>
      <c r="G64" s="32">
        <f t="shared" ca="1" si="19"/>
        <v>2.5512644297508588E-2</v>
      </c>
      <c r="H64" s="32">
        <f t="shared" ca="1" si="19"/>
        <v>2.2457509863374008E-2</v>
      </c>
      <c r="I64" s="32">
        <f t="shared" ca="1" si="19"/>
        <v>2.1441125703222038E-2</v>
      </c>
      <c r="J64" s="32">
        <f t="shared" ca="1" si="19"/>
        <v>2.1290937568495656E-2</v>
      </c>
      <c r="K64" s="32">
        <f t="shared" ca="1" si="19"/>
        <v>2.1292398809088918E-2</v>
      </c>
      <c r="L64" s="32">
        <f t="shared" ca="1" si="19"/>
        <v>2.1548755205669616E-2</v>
      </c>
      <c r="M64" s="32">
        <f t="shared" ca="1" si="19"/>
        <v>2.3247104917074598E-2</v>
      </c>
      <c r="N64" s="32">
        <f t="shared" ca="1" si="19"/>
        <v>2.672184372031855E-2</v>
      </c>
      <c r="O64" s="32">
        <f t="shared" ca="1" si="19"/>
        <v>2.9493794293855485E-2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6.4244691904016785E-2</v>
      </c>
      <c r="E69" s="33">
        <f t="shared" ca="1" si="20"/>
        <v>6.1495555900570681E-2</v>
      </c>
      <c r="F69" s="33">
        <f t="shared" ca="1" si="20"/>
        <v>5.8638459776308417E-2</v>
      </c>
      <c r="G69" s="33">
        <f t="shared" ca="1" si="20"/>
        <v>5.40726322194418E-2</v>
      </c>
      <c r="H69" s="33">
        <f t="shared" ca="1" si="20"/>
        <v>4.7597444515984348E-2</v>
      </c>
      <c r="I69" s="33">
        <f t="shared" ca="1" si="20"/>
        <v>4.5443274754328918E-2</v>
      </c>
      <c r="J69" s="33">
        <f t="shared" ca="1" si="20"/>
        <v>4.5124959346561612E-2</v>
      </c>
      <c r="K69" s="33">
        <f t="shared" ca="1" si="20"/>
        <v>4.5128056364819001E-2</v>
      </c>
      <c r="L69" s="33">
        <f t="shared" ca="1" si="20"/>
        <v>4.5671389505349755E-2</v>
      </c>
      <c r="M69" s="33">
        <f t="shared" ca="1" si="20"/>
        <v>4.9270947365910873E-2</v>
      </c>
      <c r="N69" s="33">
        <f t="shared" ca="1" si="20"/>
        <v>5.6635463218341807E-2</v>
      </c>
      <c r="O69" s="33">
        <f t="shared" ca="1" si="20"/>
        <v>6.2510458461699253E-2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3.0312043362314606E-2</v>
      </c>
      <c r="E70" s="33">
        <f t="shared" ca="1" si="21"/>
        <v>2.9014941185066125E-2</v>
      </c>
      <c r="F70" s="33">
        <f t="shared" ca="1" si="21"/>
        <v>2.7666901074011839E-2</v>
      </c>
      <c r="G70" s="33">
        <f t="shared" ca="1" si="21"/>
        <v>2.5512644297508588E-2</v>
      </c>
      <c r="H70" s="33">
        <f t="shared" ca="1" si="21"/>
        <v>2.2457509863374008E-2</v>
      </c>
      <c r="I70" s="33">
        <f t="shared" ca="1" si="21"/>
        <v>2.1441125703222038E-2</v>
      </c>
      <c r="J70" s="33">
        <f t="shared" ca="1" si="21"/>
        <v>2.1290937568495656E-2</v>
      </c>
      <c r="K70" s="33">
        <f t="shared" ca="1" si="21"/>
        <v>2.1292398809088918E-2</v>
      </c>
      <c r="L70" s="33">
        <f t="shared" ca="1" si="21"/>
        <v>2.1548755205669616E-2</v>
      </c>
      <c r="M70" s="33">
        <f t="shared" ca="1" si="21"/>
        <v>2.3247104917074598E-2</v>
      </c>
      <c r="N70" s="33">
        <f t="shared" ca="1" si="21"/>
        <v>2.672184372031855E-2</v>
      </c>
      <c r="O70" s="33">
        <f t="shared" ca="1" si="21"/>
        <v>2.9493794293855485E-2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6.4834092747172905E-3</v>
      </c>
      <c r="E71" s="33">
        <f t="shared" ca="1" si="22"/>
        <v>6.205973531250253E-3</v>
      </c>
      <c r="F71" s="33">
        <f t="shared" ca="1" si="22"/>
        <v>5.9176427297191981E-3</v>
      </c>
      <c r="G71" s="33">
        <f t="shared" ca="1" si="22"/>
        <v>5.456871141411559E-3</v>
      </c>
      <c r="H71" s="33">
        <f t="shared" ca="1" si="22"/>
        <v>4.8034118318883295E-3</v>
      </c>
      <c r="I71" s="33">
        <f t="shared" ca="1" si="22"/>
        <v>4.5860185531891575E-3</v>
      </c>
      <c r="J71" s="33">
        <f t="shared" ca="1" si="22"/>
        <v>4.5538949799282368E-3</v>
      </c>
      <c r="K71" s="33">
        <f t="shared" ca="1" si="22"/>
        <v>4.5542075230551289E-3</v>
      </c>
      <c r="L71" s="33">
        <f t="shared" ca="1" si="22"/>
        <v>4.6090393078793337E-3</v>
      </c>
      <c r="M71" s="33">
        <f t="shared" ca="1" si="22"/>
        <v>4.9722974405965112E-3</v>
      </c>
      <c r="N71" s="33">
        <f t="shared" ca="1" si="22"/>
        <v>5.7155054624014679E-3</v>
      </c>
      <c r="O71" s="33">
        <f t="shared" ca="1" si="22"/>
        <v>6.3083948906302E-3</v>
      </c>
    </row>
    <row r="72" spans="1:15" x14ac:dyDescent="0.4">
      <c r="D72" s="32">
        <f t="shared" ref="D72:O72" ca="1" si="23">SUM(D69:D71)</f>
        <v>0.10104014454104868</v>
      </c>
      <c r="E72" s="32">
        <f t="shared" ca="1" si="23"/>
        <v>9.6716470616887054E-2</v>
      </c>
      <c r="F72" s="32">
        <f t="shared" ca="1" si="23"/>
        <v>9.2223003580039459E-2</v>
      </c>
      <c r="G72" s="32">
        <f t="shared" ca="1" si="23"/>
        <v>8.5042147658361947E-2</v>
      </c>
      <c r="H72" s="32">
        <f t="shared" ca="1" si="23"/>
        <v>7.4858366211246682E-2</v>
      </c>
      <c r="I72" s="32">
        <f t="shared" ca="1" si="23"/>
        <v>7.147041901074011E-2</v>
      </c>
      <c r="J72" s="32">
        <f t="shared" ca="1" si="23"/>
        <v>7.0969791894985507E-2</v>
      </c>
      <c r="K72" s="32">
        <f t="shared" ca="1" si="23"/>
        <v>7.0974662696963051E-2</v>
      </c>
      <c r="L72" s="32">
        <f t="shared" ca="1" si="23"/>
        <v>7.1829184018898692E-2</v>
      </c>
      <c r="M72" s="32">
        <f t="shared" ca="1" si="23"/>
        <v>7.7490349723581986E-2</v>
      </c>
      <c r="N72" s="32">
        <f t="shared" ca="1" si="23"/>
        <v>8.9072812401061838E-2</v>
      </c>
      <c r="O72" s="32">
        <f t="shared" ca="1" si="23"/>
        <v>9.8312647646184942E-2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0.24588766776361184</v>
      </c>
      <c r="E75" s="32">
        <f ca="1">N70/2+O70+D70+E70+F70/2</f>
        <v>0.11601515123840141</v>
      </c>
      <c r="F75" s="32">
        <f ca="1">N71/2+O71+D71+E71+F71/2</f>
        <v>2.4814351792658073E-2</v>
      </c>
      <c r="G75" s="32">
        <f ca="1">F69/2+G69+H69</f>
        <v>0.13098930662358035</v>
      </c>
      <c r="H75" s="32">
        <f ca="1">F70/2+G70+H70</f>
        <v>6.1803604697888523E-2</v>
      </c>
      <c r="I75" s="32">
        <f ca="1">F71/2+G71+H71</f>
        <v>1.3219104338159487E-2</v>
      </c>
      <c r="J75" s="32">
        <f ca="1">I69+J69+K69</f>
        <v>0.13569629046570952</v>
      </c>
      <c r="K75" s="32">
        <f ca="1">I70+J70+K70</f>
        <v>6.4024462080806616E-2</v>
      </c>
      <c r="L75" s="32">
        <f ca="1">I71+J71+K71</f>
        <v>1.3694121056172522E-2</v>
      </c>
      <c r="M75" s="32">
        <f ca="1">L69+M69+N69/2</f>
        <v>0.12326006848043154</v>
      </c>
      <c r="N75" s="32">
        <f ca="1">L70+M70+N70/2</f>
        <v>5.8156781982903485E-2</v>
      </c>
      <c r="O75" s="32">
        <f ca="1">L71+M71+N71/2</f>
        <v>1.2439089479676578E-2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9.1164578664360114</v>
      </c>
      <c r="E84" s="29">
        <f t="shared" ca="1" si="26"/>
        <v>10.291202142562053</v>
      </c>
      <c r="F84" s="29">
        <f t="shared" ca="1" si="26"/>
        <v>11.688874739814588</v>
      </c>
      <c r="G84" s="29">
        <f t="shared" ca="1" si="26"/>
        <v>13.226777787936575</v>
      </c>
      <c r="H84" s="29">
        <f t="shared" ca="1" si="26"/>
        <v>14.553969175321754</v>
      </c>
      <c r="I84" s="29">
        <f t="shared" ca="1" si="26"/>
        <v>15.235910899955149</v>
      </c>
      <c r="J84" s="29">
        <f t="shared" ca="1" si="26"/>
        <v>14.925944942635963</v>
      </c>
      <c r="K84" s="29">
        <f t="shared" ca="1" si="26"/>
        <v>13.778478975811213</v>
      </c>
      <c r="L84" s="29">
        <f t="shared" ca="1" si="26"/>
        <v>12.285239650898609</v>
      </c>
      <c r="M84" s="29">
        <f t="shared" ca="1" si="26"/>
        <v>10.748510330632682</v>
      </c>
      <c r="N84" s="29">
        <f t="shared" ca="1" si="26"/>
        <v>9.4277804684354685</v>
      </c>
      <c r="O84" s="29">
        <f t="shared" ca="1" si="26"/>
        <v>8.7701334268445628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14.883542133563989</v>
      </c>
      <c r="E106" s="29">
        <f t="shared" ca="1" si="33"/>
        <v>13.708797857437947</v>
      </c>
      <c r="F106" s="29">
        <f t="shared" ca="1" si="33"/>
        <v>12.311125260185412</v>
      </c>
      <c r="G106" s="29">
        <f t="shared" ca="1" si="33"/>
        <v>10.773222212063425</v>
      </c>
      <c r="H106" s="29">
        <f t="shared" ca="1" si="33"/>
        <v>9.4460308246782461</v>
      </c>
      <c r="I106" s="29">
        <f t="shared" ca="1" si="33"/>
        <v>8.7640891000448509</v>
      </c>
      <c r="J106" s="29">
        <f t="shared" ca="1" si="33"/>
        <v>9.0740550573640366</v>
      </c>
      <c r="K106" s="29">
        <f t="shared" ca="1" si="33"/>
        <v>10.221521024188787</v>
      </c>
      <c r="L106" s="29">
        <f t="shared" ca="1" si="33"/>
        <v>11.714760349101391</v>
      </c>
      <c r="M106" s="29">
        <f t="shared" ca="1" si="33"/>
        <v>13.251489669367318</v>
      </c>
      <c r="N106" s="29">
        <f t="shared" ca="1" si="33"/>
        <v>14.572219531564532</v>
      </c>
      <c r="O106" s="29">
        <f t="shared" ca="1" si="33"/>
        <v>15.229866573155437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0.10339331526563045</v>
      </c>
      <c r="E107" s="29">
        <f t="shared" ca="1" si="34"/>
        <v>9.5232576094268301E-2</v>
      </c>
      <c r="F107" s="29">
        <f t="shared" ca="1" si="34"/>
        <v>8.552319359720946E-2</v>
      </c>
      <c r="G107" s="29">
        <f t="shared" ca="1" si="34"/>
        <v>7.4839655144096989E-2</v>
      </c>
      <c r="H107" s="29">
        <f t="shared" ca="1" si="34"/>
        <v>6.5619893053707676E-2</v>
      </c>
      <c r="I107" s="29">
        <f t="shared" ca="1" si="34"/>
        <v>6.0882565400446648E-2</v>
      </c>
      <c r="J107" s="29">
        <f t="shared" ca="1" si="34"/>
        <v>6.3035843676485709E-2</v>
      </c>
      <c r="K107" s="29">
        <f t="shared" ca="1" si="34"/>
        <v>7.1007085293556579E-2</v>
      </c>
      <c r="L107" s="29">
        <f t="shared" ca="1" si="34"/>
        <v>8.1380352819675761E-2</v>
      </c>
      <c r="M107" s="29">
        <f t="shared" ca="1" si="34"/>
        <v>9.2055737594505985E-2</v>
      </c>
      <c r="N107" s="29">
        <f t="shared" ca="1" si="34"/>
        <v>0.10123061262072328</v>
      </c>
      <c r="O107" s="29">
        <f t="shared" ca="1" si="34"/>
        <v>0.10579916943969304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9.1164578664360114</v>
      </c>
      <c r="E109" s="29">
        <f t="shared" ca="1" si="35"/>
        <v>10.291202142562053</v>
      </c>
      <c r="F109" s="29">
        <f t="shared" ca="1" si="35"/>
        <v>11.688874739814588</v>
      </c>
      <c r="G109" s="29">
        <f t="shared" ca="1" si="35"/>
        <v>13.226777787936575</v>
      </c>
      <c r="H109" s="29">
        <f t="shared" ca="1" si="35"/>
        <v>14.553969175321754</v>
      </c>
      <c r="I109" s="29">
        <f t="shared" ca="1" si="35"/>
        <v>15.235910899955149</v>
      </c>
      <c r="J109" s="29">
        <f t="shared" ca="1" si="35"/>
        <v>14.925944942635963</v>
      </c>
      <c r="K109" s="29">
        <f t="shared" ca="1" si="35"/>
        <v>13.778478975811213</v>
      </c>
      <c r="L109" s="29">
        <f t="shared" ca="1" si="35"/>
        <v>12.285239650898609</v>
      </c>
      <c r="M109" s="29">
        <f t="shared" ca="1" si="35"/>
        <v>10.748510330632682</v>
      </c>
      <c r="N109" s="29">
        <f t="shared" ca="1" si="35"/>
        <v>9.4277804684354685</v>
      </c>
      <c r="O109" s="29">
        <f t="shared" ca="1" si="35"/>
        <v>8.7701334268445628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2.067866305312609E-2</v>
      </c>
      <c r="E113" s="33">
        <f t="shared" ca="1" si="36"/>
        <v>1.9046515218853661E-2</v>
      </c>
      <c r="F113" s="32">
        <f t="shared" ca="1" si="36"/>
        <v>1.7104638719441893E-2</v>
      </c>
      <c r="G113" s="32">
        <f t="shared" ca="1" si="36"/>
        <v>1.4967931028819399E-2</v>
      </c>
      <c r="H113" s="32">
        <f t="shared" ca="1" si="36"/>
        <v>1.3123978610741535E-2</v>
      </c>
      <c r="I113" s="32">
        <f t="shared" ca="1" si="36"/>
        <v>1.2176513080089331E-2</v>
      </c>
      <c r="J113" s="32">
        <f t="shared" ca="1" si="36"/>
        <v>1.2607168735297143E-2</v>
      </c>
      <c r="K113" s="32">
        <f t="shared" ca="1" si="36"/>
        <v>1.4201417058711316E-2</v>
      </c>
      <c r="L113" s="32">
        <f t="shared" ca="1" si="36"/>
        <v>1.6276070563935152E-2</v>
      </c>
      <c r="M113" s="32">
        <f t="shared" ca="1" si="36"/>
        <v>1.8411147518901199E-2</v>
      </c>
      <c r="N113" s="32">
        <f t="shared" ca="1" si="36"/>
        <v>2.0246122524144657E-2</v>
      </c>
      <c r="O113" s="32">
        <f t="shared" ca="1" si="36"/>
        <v>2.1159833887938611E-2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8.2714652212504361E-2</v>
      </c>
      <c r="E114" s="32">
        <f t="shared" ca="1" si="37"/>
        <v>7.6186060875414643E-2</v>
      </c>
      <c r="F114" s="32">
        <f t="shared" ca="1" si="37"/>
        <v>6.8418554877767573E-2</v>
      </c>
      <c r="G114" s="32">
        <f t="shared" ca="1" si="37"/>
        <v>5.9871724115277594E-2</v>
      </c>
      <c r="H114" s="32">
        <f t="shared" ca="1" si="37"/>
        <v>5.2495914442966141E-2</v>
      </c>
      <c r="I114" s="32">
        <f t="shared" ca="1" si="37"/>
        <v>4.8706052320357324E-2</v>
      </c>
      <c r="J114" s="32">
        <f t="shared" ca="1" si="37"/>
        <v>5.0428674941188571E-2</v>
      </c>
      <c r="K114" s="32">
        <f t="shared" ca="1" si="37"/>
        <v>5.6805668234845265E-2</v>
      </c>
      <c r="L114" s="32">
        <f t="shared" ca="1" si="37"/>
        <v>6.5104282255740609E-2</v>
      </c>
      <c r="M114" s="32">
        <f t="shared" ca="1" si="37"/>
        <v>7.3644590075604796E-2</v>
      </c>
      <c r="N114" s="32">
        <f t="shared" ca="1" si="37"/>
        <v>8.0984490096578626E-2</v>
      </c>
      <c r="O114" s="32">
        <f t="shared" ca="1" si="37"/>
        <v>8.4639335551754444E-2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1.8783118939922867E-2</v>
      </c>
      <c r="E119" s="33">
        <f t="shared" ca="1" si="38"/>
        <v>1.7300584657125407E-2</v>
      </c>
      <c r="F119" s="33">
        <f t="shared" ca="1" si="38"/>
        <v>1.5536713503493053E-2</v>
      </c>
      <c r="G119" s="33">
        <f t="shared" ca="1" si="38"/>
        <v>1.3595870684510954E-2</v>
      </c>
      <c r="H119" s="33">
        <f t="shared" ca="1" si="38"/>
        <v>1.1920947238090228E-2</v>
      </c>
      <c r="I119" s="33">
        <f t="shared" ca="1" si="38"/>
        <v>1.1060332714414475E-2</v>
      </c>
      <c r="J119" s="33">
        <f t="shared" ca="1" si="38"/>
        <v>1.1451511601228238E-2</v>
      </c>
      <c r="K119" s="33">
        <f t="shared" ca="1" si="38"/>
        <v>1.2899620494996112E-2</v>
      </c>
      <c r="L119" s="33">
        <f t="shared" ca="1" si="38"/>
        <v>1.4784097428907763E-2</v>
      </c>
      <c r="M119" s="33">
        <f t="shared" ca="1" si="38"/>
        <v>1.6723458996335254E-2</v>
      </c>
      <c r="N119" s="33">
        <f t="shared" ca="1" si="38"/>
        <v>1.8390227959431397E-2</v>
      </c>
      <c r="O119" s="33">
        <f t="shared" ca="1" si="38"/>
        <v>1.9220182448210905E-2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8.2714652212504361E-2</v>
      </c>
      <c r="E120" s="33">
        <f t="shared" ca="1" si="39"/>
        <v>7.6186060875414643E-2</v>
      </c>
      <c r="F120" s="33">
        <f t="shared" ca="1" si="39"/>
        <v>6.8418554877767573E-2</v>
      </c>
      <c r="G120" s="33">
        <f t="shared" ca="1" si="39"/>
        <v>5.9871724115277594E-2</v>
      </c>
      <c r="H120" s="33">
        <f t="shared" ca="1" si="39"/>
        <v>5.2495914442966141E-2</v>
      </c>
      <c r="I120" s="33">
        <f t="shared" ca="1" si="39"/>
        <v>4.8706052320357324E-2</v>
      </c>
      <c r="J120" s="33">
        <f t="shared" ca="1" si="39"/>
        <v>5.0428674941188571E-2</v>
      </c>
      <c r="K120" s="33">
        <f t="shared" ca="1" si="39"/>
        <v>5.6805668234845265E-2</v>
      </c>
      <c r="L120" s="33">
        <f t="shared" ca="1" si="39"/>
        <v>6.5104282255740609E-2</v>
      </c>
      <c r="M120" s="33">
        <f t="shared" ca="1" si="39"/>
        <v>7.3644590075604796E-2</v>
      </c>
      <c r="N120" s="33">
        <f t="shared" ca="1" si="39"/>
        <v>8.0984490096578626E-2</v>
      </c>
      <c r="O120" s="33">
        <f t="shared" ca="1" si="39"/>
        <v>8.4639335551754444E-2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1.8955441132032251E-3</v>
      </c>
      <c r="E121" s="33">
        <f t="shared" ca="1" si="40"/>
        <v>1.7459305617282524E-3</v>
      </c>
      <c r="F121" s="33">
        <f t="shared" ca="1" si="40"/>
        <v>1.5679252159488404E-3</v>
      </c>
      <c r="G121" s="33">
        <f t="shared" ca="1" si="40"/>
        <v>1.3720603443084449E-3</v>
      </c>
      <c r="H121" s="33">
        <f t="shared" ca="1" si="40"/>
        <v>1.2030313726513076E-3</v>
      </c>
      <c r="I121" s="33">
        <f t="shared" ca="1" si="40"/>
        <v>1.1161803656748555E-3</v>
      </c>
      <c r="J121" s="33">
        <f t="shared" ca="1" si="40"/>
        <v>1.1556571340689049E-3</v>
      </c>
      <c r="K121" s="33">
        <f t="shared" ca="1" si="40"/>
        <v>1.3017965637152041E-3</v>
      </c>
      <c r="L121" s="33">
        <f t="shared" ca="1" si="40"/>
        <v>1.4919731350273892E-3</v>
      </c>
      <c r="M121" s="33">
        <f t="shared" ca="1" si="40"/>
        <v>1.6876885225659433E-3</v>
      </c>
      <c r="N121" s="33">
        <f t="shared" ca="1" si="40"/>
        <v>1.8558945647132602E-3</v>
      </c>
      <c r="O121" s="33">
        <f t="shared" ca="1" si="40"/>
        <v>1.939651439727706E-3</v>
      </c>
    </row>
    <row r="122" spans="1:15" x14ac:dyDescent="0.4">
      <c r="D122" s="32">
        <f t="shared" ref="D122:O122" ca="1" si="41">SUM(D119:D121)</f>
        <v>0.10339331526563045</v>
      </c>
      <c r="E122" s="32">
        <f t="shared" ca="1" si="41"/>
        <v>9.5232576094268301E-2</v>
      </c>
      <c r="F122" s="32">
        <f t="shared" ca="1" si="41"/>
        <v>8.5523193597209474E-2</v>
      </c>
      <c r="G122" s="32">
        <f t="shared" ca="1" si="41"/>
        <v>7.4839655144097003E-2</v>
      </c>
      <c r="H122" s="32">
        <f t="shared" ca="1" si="41"/>
        <v>6.5619893053707676E-2</v>
      </c>
      <c r="I122" s="32">
        <f t="shared" ca="1" si="41"/>
        <v>6.0882565400446655E-2</v>
      </c>
      <c r="J122" s="32">
        <f t="shared" ca="1" si="41"/>
        <v>6.3035843676485709E-2</v>
      </c>
      <c r="K122" s="32">
        <f t="shared" ca="1" si="41"/>
        <v>7.1007085293556579E-2</v>
      </c>
      <c r="L122" s="32">
        <f t="shared" ca="1" si="41"/>
        <v>8.1380352819675761E-2</v>
      </c>
      <c r="M122" s="32">
        <f t="shared" ca="1" si="41"/>
        <v>9.2055737594505985E-2</v>
      </c>
      <c r="N122" s="32">
        <f t="shared" ca="1" si="41"/>
        <v>0.10123061262072329</v>
      </c>
      <c r="O122" s="32">
        <f t="shared" ca="1" si="41"/>
        <v>0.10579916943969304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7.22673567767214E-2</v>
      </c>
      <c r="E125" s="32">
        <f ca="1">N120/2+O120+D120+E120+F120/2</f>
        <v>0.31824157112684653</v>
      </c>
      <c r="F125" s="32">
        <f ca="1">N121/2+O121+D121+E121+F121/2</f>
        <v>7.2930360049902332E-3</v>
      </c>
      <c r="G125" s="32">
        <f ca="1">F119/2+G119+H119</f>
        <v>3.328517467434771E-2</v>
      </c>
      <c r="H125" s="32">
        <f ca="1">F120/2+G120+H120</f>
        <v>0.14657691599712752</v>
      </c>
      <c r="I125" s="32">
        <f ca="1">F121/2+G121+H121</f>
        <v>3.3590543249341727E-3</v>
      </c>
      <c r="J125" s="32">
        <f ca="1">I119+J119+K119</f>
        <v>3.5411464810638824E-2</v>
      </c>
      <c r="K125" s="32">
        <f ca="1">I120+J120+K120</f>
        <v>0.15594039549639116</v>
      </c>
      <c r="L125" s="32">
        <f ca="1">I121+J121+K121</f>
        <v>3.5736340634589647E-3</v>
      </c>
      <c r="M125" s="32">
        <f ca="1">L119+M119+N119/2</f>
        <v>4.0702670404958716E-2</v>
      </c>
      <c r="N125" s="32">
        <f ca="1">L120+M120+N120/2</f>
        <v>0.17924111737963472</v>
      </c>
      <c r="O125" s="32">
        <f ca="1">L121+M121+N121/2</f>
        <v>4.1076089399499629E-3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7</v>
      </c>
      <c r="H132" s="29">
        <f t="shared" ca="1" si="43"/>
        <v>17.333333333333332</v>
      </c>
      <c r="I132" s="29">
        <f t="shared" ca="1" si="43"/>
        <v>58.333333333333336</v>
      </c>
      <c r="J132" s="29">
        <f t="shared" ca="1" si="43"/>
        <v>113</v>
      </c>
      <c r="K132" s="29">
        <f t="shared" ca="1" si="43"/>
        <v>77.666666666666671</v>
      </c>
      <c r="L132" s="29">
        <f t="shared" ca="1" si="43"/>
        <v>31.666666666666668</v>
      </c>
      <c r="M132" s="29">
        <f t="shared" ca="1" si="43"/>
        <v>4.67</v>
      </c>
      <c r="N132" s="29">
        <f t="shared" ca="1" si="43"/>
        <v>3.3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8.0284984716319979E-2</v>
      </c>
      <c r="H133" s="50">
        <f t="shared" ca="1" si="44"/>
        <v>8.1935835170570126E-2</v>
      </c>
      <c r="I133" s="50">
        <f t="shared" ca="1" si="44"/>
        <v>8.8485983747111002E-2</v>
      </c>
      <c r="J133" s="50">
        <f t="shared" ca="1" si="44"/>
        <v>9.7219515182498856E-2</v>
      </c>
      <c r="K133" s="50">
        <f t="shared" ca="1" si="44"/>
        <v>9.1574671693772564E-2</v>
      </c>
      <c r="L133" s="50">
        <f t="shared" ca="1" si="44"/>
        <v>8.4225724510336455E-2</v>
      </c>
      <c r="M133" s="50">
        <f t="shared" ca="1" si="44"/>
        <v>7.9912744565506802E-2</v>
      </c>
      <c r="N133" s="50">
        <f t="shared" ca="1" si="44"/>
        <v>7.9693873747217508E-2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9.1164578664360114</v>
      </c>
      <c r="E135" s="29">
        <f t="shared" ca="1" si="45"/>
        <v>10.291202142562053</v>
      </c>
      <c r="F135" s="29">
        <f t="shared" ca="1" si="45"/>
        <v>11.688874739814588</v>
      </c>
      <c r="G135" s="29">
        <f t="shared" ca="1" si="45"/>
        <v>13.226777787936575</v>
      </c>
      <c r="H135" s="29">
        <f t="shared" ca="1" si="45"/>
        <v>14.553969175321754</v>
      </c>
      <c r="I135" s="29">
        <f t="shared" ca="1" si="45"/>
        <v>15.235910899955149</v>
      </c>
      <c r="J135" s="29">
        <f t="shared" ca="1" si="45"/>
        <v>14.925944942635963</v>
      </c>
      <c r="K135" s="29">
        <f t="shared" ca="1" si="45"/>
        <v>13.778478975811213</v>
      </c>
      <c r="L135" s="29">
        <f t="shared" ca="1" si="45"/>
        <v>12.285239650898609</v>
      </c>
      <c r="M135" s="29">
        <f t="shared" ca="1" si="45"/>
        <v>10.748510330632682</v>
      </c>
      <c r="N135" s="29">
        <f t="shared" ca="1" si="45"/>
        <v>9.4277804684354685</v>
      </c>
      <c r="O135" s="29">
        <f t="shared" ca="1" si="45"/>
        <v>8.7701334268445628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5.6199489301423981E-2</v>
      </c>
      <c r="H139" s="32">
        <f t="shared" ca="1" si="46"/>
        <v>5.7355084619399081E-2</v>
      </c>
      <c r="I139" s="32">
        <f t="shared" ca="1" si="46"/>
        <v>6.1940188622977697E-2</v>
      </c>
      <c r="J139" s="32">
        <f t="shared" ca="1" si="46"/>
        <v>6.8053660627749188E-2</v>
      </c>
      <c r="K139" s="32">
        <f t="shared" ca="1" si="46"/>
        <v>6.4102270185640797E-2</v>
      </c>
      <c r="L139" s="32">
        <f t="shared" ca="1" si="46"/>
        <v>5.8958007157235516E-2</v>
      </c>
      <c r="M139" s="32">
        <f t="shared" ca="1" si="46"/>
        <v>5.5938921195854759E-2</v>
      </c>
      <c r="N139" s="32">
        <f t="shared" ca="1" si="46"/>
        <v>5.578571162305225E-2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2.4085495414895998E-2</v>
      </c>
      <c r="H140" s="32">
        <f t="shared" ca="1" si="47"/>
        <v>2.4580750551171041E-2</v>
      </c>
      <c r="I140" s="32">
        <f t="shared" ca="1" si="47"/>
        <v>2.6545795124133305E-2</v>
      </c>
      <c r="J140" s="32">
        <f t="shared" ca="1" si="47"/>
        <v>2.9165854554749661E-2</v>
      </c>
      <c r="K140" s="32">
        <f t="shared" ca="1" si="47"/>
        <v>2.7472401508131773E-2</v>
      </c>
      <c r="L140" s="32">
        <f t="shared" ca="1" si="47"/>
        <v>2.5267717353100939E-2</v>
      </c>
      <c r="M140" s="32">
        <f t="shared" ca="1" si="47"/>
        <v>2.3973823369652043E-2</v>
      </c>
      <c r="N140" s="32">
        <f t="shared" ca="1" si="47"/>
        <v>2.3908162124165255E-2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5.104786944879345E-2</v>
      </c>
      <c r="H145" s="33">
        <f t="shared" ca="1" si="48"/>
        <v>5.2097535195954163E-2</v>
      </c>
      <c r="I145" s="33">
        <f t="shared" ca="1" si="48"/>
        <v>5.6262337999204742E-2</v>
      </c>
      <c r="J145" s="33">
        <f t="shared" ca="1" si="48"/>
        <v>6.1815408403538843E-2</v>
      </c>
      <c r="K145" s="33">
        <f t="shared" ca="1" si="48"/>
        <v>5.8226228751957057E-2</v>
      </c>
      <c r="L145" s="33">
        <f t="shared" ca="1" si="48"/>
        <v>5.3553523167822262E-2</v>
      </c>
      <c r="M145" s="33">
        <f t="shared" ca="1" si="48"/>
        <v>5.0811186752901402E-2</v>
      </c>
      <c r="N145" s="33">
        <f t="shared" ca="1" si="48"/>
        <v>5.0672021390939126E-2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2.4085495414895998E-2</v>
      </c>
      <c r="H146" s="33">
        <f t="shared" ca="1" si="49"/>
        <v>2.4580750551171041E-2</v>
      </c>
      <c r="I146" s="33">
        <f t="shared" ca="1" si="49"/>
        <v>2.6545795124133305E-2</v>
      </c>
      <c r="J146" s="33">
        <f t="shared" ca="1" si="49"/>
        <v>2.9165854554749661E-2</v>
      </c>
      <c r="K146" s="33">
        <f t="shared" ca="1" si="49"/>
        <v>2.7472401508131773E-2</v>
      </c>
      <c r="L146" s="33">
        <f t="shared" ca="1" si="49"/>
        <v>2.5267717353100939E-2</v>
      </c>
      <c r="M146" s="33">
        <f t="shared" ca="1" si="49"/>
        <v>2.3973823369652043E-2</v>
      </c>
      <c r="N146" s="33">
        <f t="shared" ca="1" si="49"/>
        <v>2.3908162124165255E-2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5.1516198526305318E-3</v>
      </c>
      <c r="H147" s="33">
        <f t="shared" ca="1" si="50"/>
        <v>5.2575494234449165E-3</v>
      </c>
      <c r="I147" s="33">
        <f t="shared" ca="1" si="50"/>
        <v>5.6778506237729559E-3</v>
      </c>
      <c r="J147" s="33">
        <f t="shared" ca="1" si="50"/>
        <v>6.2382522242103427E-3</v>
      </c>
      <c r="K147" s="33">
        <f t="shared" ca="1" si="50"/>
        <v>5.8760414336837402E-3</v>
      </c>
      <c r="L147" s="33">
        <f t="shared" ca="1" si="50"/>
        <v>5.404483989413256E-3</v>
      </c>
      <c r="M147" s="33">
        <f t="shared" ca="1" si="50"/>
        <v>5.1277344429533538E-3</v>
      </c>
      <c r="N147" s="33">
        <f t="shared" ca="1" si="50"/>
        <v>5.1136902321131227E-3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8.0284984716319979E-2</v>
      </c>
      <c r="H148" s="32">
        <f t="shared" ca="1" si="51"/>
        <v>8.1935835170570126E-2</v>
      </c>
      <c r="I148" s="32">
        <f t="shared" ca="1" si="51"/>
        <v>8.8485983747111002E-2</v>
      </c>
      <c r="J148" s="32">
        <f t="shared" ca="1" si="51"/>
        <v>9.7219515182498856E-2</v>
      </c>
      <c r="K148" s="32">
        <f t="shared" ca="1" si="51"/>
        <v>9.1574671693772577E-2</v>
      </c>
      <c r="L148" s="32">
        <f t="shared" ca="1" si="51"/>
        <v>8.4225724510336469E-2</v>
      </c>
      <c r="M148" s="32">
        <f t="shared" ca="1" si="51"/>
        <v>7.9912744565506802E-2</v>
      </c>
      <c r="N148" s="32">
        <f t="shared" ca="1" si="51"/>
        <v>7.9693873747217508E-2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0.201514830139914</v>
      </c>
      <c r="E151" s="32">
        <f ca="1">N146/2+O146+D146+E146+F146/2</f>
        <v>9.507908106208264E-2</v>
      </c>
      <c r="F151" s="32">
        <f ca="1">N147/2+O147+D147+E147+F147/2</f>
        <v>2.0336359004945449E-2</v>
      </c>
      <c r="G151" s="32">
        <f ca="1">F145/2+G145+H145</f>
        <v>0.12831380742252538</v>
      </c>
      <c r="H151" s="32">
        <f ca="1">F146/2+G146+H146</f>
        <v>6.0541245966067039E-2</v>
      </c>
      <c r="I151" s="32">
        <f ca="1">F147/2+G147+H147</f>
        <v>1.2949099831631004E-2</v>
      </c>
      <c r="J151" s="32">
        <f ca="1">I145+J145+K145</f>
        <v>0.17630397515470064</v>
      </c>
      <c r="K151" s="32">
        <f ca="1">I146+J146+K146</f>
        <v>8.3184051187014746E-2</v>
      </c>
      <c r="L151" s="32">
        <f ca="1">I147+J147+K147</f>
        <v>1.779214428166704E-2</v>
      </c>
      <c r="M151" s="32">
        <f ca="1">L145+M145+N145/2</f>
        <v>0.12970072061619323</v>
      </c>
      <c r="N151" s="32">
        <f ca="1">L146+M146+N146/2</f>
        <v>6.1195621784835612E-2</v>
      </c>
      <c r="O151" s="32">
        <f ca="1">L147+M147+N147/2</f>
        <v>1.3089063548423173E-2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9.1164578664360114</v>
      </c>
      <c r="E160" s="29">
        <f t="shared" ca="1" si="54"/>
        <v>10.291202142562053</v>
      </c>
      <c r="F160" s="29">
        <f t="shared" ca="1" si="54"/>
        <v>11.688874739814588</v>
      </c>
      <c r="G160" s="29">
        <f t="shared" ca="1" si="54"/>
        <v>13.226777787936575</v>
      </c>
      <c r="H160" s="29">
        <f t="shared" ca="1" si="54"/>
        <v>14.553969175321754</v>
      </c>
      <c r="I160" s="29">
        <f t="shared" ca="1" si="54"/>
        <v>15.235910899955149</v>
      </c>
      <c r="J160" s="29">
        <f t="shared" ca="1" si="54"/>
        <v>14.925944942635963</v>
      </c>
      <c r="K160" s="29">
        <f t="shared" ca="1" si="54"/>
        <v>13.778478975811213</v>
      </c>
      <c r="L160" s="29">
        <f t="shared" ca="1" si="54"/>
        <v>12.285239650898609</v>
      </c>
      <c r="M160" s="29">
        <f t="shared" ca="1" si="54"/>
        <v>10.748510330632682</v>
      </c>
      <c r="N160" s="29">
        <f t="shared" ca="1" si="54"/>
        <v>9.4277804684354685</v>
      </c>
      <c r="O160" s="29">
        <f t="shared" ca="1" si="54"/>
        <v>8.7701334268445628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396.90300000000002</v>
      </c>
      <c r="E182" s="29">
        <f t="shared" ca="1" si="61"/>
        <v>340.09199999999998</v>
      </c>
      <c r="F182" s="29">
        <f t="shared" ca="1" si="61"/>
        <v>281.05</v>
      </c>
      <c r="G182" s="29">
        <f t="shared" ca="1" si="61"/>
        <v>186.697</v>
      </c>
      <c r="H182" s="29">
        <f t="shared" ca="1" si="61"/>
        <v>52.887</v>
      </c>
      <c r="I182" s="29">
        <f t="shared" ca="1" si="61"/>
        <v>8.3710000000000004</v>
      </c>
      <c r="J182" s="29">
        <f t="shared" ca="1" si="61"/>
        <v>1.7929999999999999</v>
      </c>
      <c r="K182" s="29">
        <f t="shared" ca="1" si="61"/>
        <v>1.857</v>
      </c>
      <c r="L182" s="29">
        <f t="shared" ca="1" si="61"/>
        <v>13.085000000000001</v>
      </c>
      <c r="M182" s="29">
        <f t="shared" ca="1" si="61"/>
        <v>87.47</v>
      </c>
      <c r="N182" s="29">
        <f t="shared" ca="1" si="61"/>
        <v>239.65799999999999</v>
      </c>
      <c r="O182" s="29">
        <f t="shared" ca="1" si="61"/>
        <v>361.065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0.20137874138476899</v>
      </c>
      <c r="E183" s="29">
        <f t="shared" ca="1" si="62"/>
        <v>0.17255424855702489</v>
      </c>
      <c r="F183" s="29">
        <f t="shared" ca="1" si="62"/>
        <v>0.14259780164470748</v>
      </c>
      <c r="G183" s="29">
        <f t="shared" ca="1" si="62"/>
        <v>9.4725428833524097E-2</v>
      </c>
      <c r="H183" s="29">
        <f t="shared" ca="1" si="62"/>
        <v>2.6833552519422321E-2</v>
      </c>
      <c r="I183" s="29">
        <f t="shared" ca="1" si="62"/>
        <v>4.2472378493785667E-3</v>
      </c>
      <c r="J183" s="29">
        <f t="shared" ca="1" si="62"/>
        <v>9.0972374434784007E-4</v>
      </c>
      <c r="K183" s="29">
        <f t="shared" ca="1" si="62"/>
        <v>9.4219575753147749E-4</v>
      </c>
      <c r="L183" s="29">
        <f t="shared" ca="1" si="62"/>
        <v>6.6390045704358552E-3</v>
      </c>
      <c r="M183" s="29">
        <f t="shared" ca="1" si="62"/>
        <v>4.4380109268324357E-2</v>
      </c>
      <c r="N183" s="29">
        <f t="shared" ca="1" si="62"/>
        <v>0.12159652711819</v>
      </c>
      <c r="O183" s="29">
        <f t="shared" ca="1" si="62"/>
        <v>0.18319542875234407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9.1164578664360114</v>
      </c>
      <c r="E185" s="29">
        <f t="shared" ca="1" si="63"/>
        <v>10.291202142562053</v>
      </c>
      <c r="F185" s="29">
        <f t="shared" ca="1" si="63"/>
        <v>11.688874739814588</v>
      </c>
      <c r="G185" s="29">
        <f t="shared" ca="1" si="63"/>
        <v>13.226777787936575</v>
      </c>
      <c r="H185" s="29">
        <f t="shared" ca="1" si="63"/>
        <v>14.553969175321754</v>
      </c>
      <c r="I185" s="29">
        <f t="shared" ca="1" si="63"/>
        <v>15.235910899955149</v>
      </c>
      <c r="J185" s="29">
        <f t="shared" ca="1" si="63"/>
        <v>14.925944942635963</v>
      </c>
      <c r="K185" s="29">
        <f t="shared" ca="1" si="63"/>
        <v>13.778478975811213</v>
      </c>
      <c r="L185" s="29">
        <f t="shared" ca="1" si="63"/>
        <v>12.285239650898609</v>
      </c>
      <c r="M185" s="29">
        <f t="shared" ca="1" si="63"/>
        <v>10.748510330632682</v>
      </c>
      <c r="N185" s="29">
        <f t="shared" ca="1" si="63"/>
        <v>9.4277804684354685</v>
      </c>
      <c r="O185" s="29">
        <f t="shared" ca="1" si="63"/>
        <v>8.7701334268445628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0.1611029931078152</v>
      </c>
      <c r="E189" s="33">
        <f t="shared" ca="1" si="64"/>
        <v>0.13804339884561992</v>
      </c>
      <c r="F189" s="32">
        <f t="shared" ca="1" si="64"/>
        <v>0.11407824131576599</v>
      </c>
      <c r="G189" s="32">
        <f t="shared" ca="1" si="64"/>
        <v>7.5780343066819286E-2</v>
      </c>
      <c r="H189" s="32">
        <f t="shared" ca="1" si="64"/>
        <v>2.1466842015537859E-2</v>
      </c>
      <c r="I189" s="32">
        <f t="shared" ca="1" si="64"/>
        <v>3.3977902795028535E-3</v>
      </c>
      <c r="J189" s="32">
        <f t="shared" ca="1" si="64"/>
        <v>7.2777899547827208E-4</v>
      </c>
      <c r="K189" s="32">
        <f t="shared" ca="1" si="64"/>
        <v>7.5375660602518203E-4</v>
      </c>
      <c r="L189" s="32">
        <f t="shared" ca="1" si="64"/>
        <v>5.3112036563486842E-3</v>
      </c>
      <c r="M189" s="32">
        <f t="shared" ca="1" si="64"/>
        <v>3.5504087414659484E-2</v>
      </c>
      <c r="N189" s="32">
        <f t="shared" ca="1" si="64"/>
        <v>9.7277221694551996E-2</v>
      </c>
      <c r="O189" s="32">
        <f t="shared" ca="1" si="64"/>
        <v>0.14655634300187526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4.0275748276953793E-2</v>
      </c>
      <c r="E190" s="32">
        <f t="shared" ca="1" si="65"/>
        <v>3.4510849711404973E-2</v>
      </c>
      <c r="F190" s="32">
        <f t="shared" ca="1" si="65"/>
        <v>2.8519560328941488E-2</v>
      </c>
      <c r="G190" s="32">
        <f t="shared" ca="1" si="65"/>
        <v>1.8945085766704815E-2</v>
      </c>
      <c r="H190" s="32">
        <f t="shared" ca="1" si="65"/>
        <v>5.366710503884463E-3</v>
      </c>
      <c r="I190" s="32">
        <f t="shared" ca="1" si="65"/>
        <v>8.4944756987571316E-4</v>
      </c>
      <c r="J190" s="32">
        <f t="shared" ca="1" si="65"/>
        <v>1.8194474886956797E-4</v>
      </c>
      <c r="K190" s="32">
        <f t="shared" ca="1" si="65"/>
        <v>1.8843915150629545E-4</v>
      </c>
      <c r="L190" s="32">
        <f t="shared" ca="1" si="65"/>
        <v>1.3278009140871708E-3</v>
      </c>
      <c r="M190" s="32">
        <f t="shared" ca="1" si="65"/>
        <v>8.8760218536648693E-3</v>
      </c>
      <c r="N190" s="32">
        <f t="shared" ca="1" si="65"/>
        <v>2.4319305423637992E-2</v>
      </c>
      <c r="O190" s="32">
        <f t="shared" ca="1" si="65"/>
        <v>3.6639085750468807E-2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0.14633521873959882</v>
      </c>
      <c r="E195" s="33">
        <f t="shared" ca="1" si="66"/>
        <v>0.12538942061810476</v>
      </c>
      <c r="F195" s="33">
        <f t="shared" ca="1" si="66"/>
        <v>0.10362106919515411</v>
      </c>
      <c r="G195" s="33">
        <f t="shared" ca="1" si="66"/>
        <v>6.8833811619027518E-2</v>
      </c>
      <c r="H195" s="33">
        <f t="shared" ca="1" si="66"/>
        <v>1.9499048164113554E-2</v>
      </c>
      <c r="I195" s="33">
        <f t="shared" ca="1" si="66"/>
        <v>3.0863261705484251E-3</v>
      </c>
      <c r="J195" s="33">
        <f t="shared" ca="1" si="66"/>
        <v>6.6106592089276381E-4</v>
      </c>
      <c r="K195" s="33">
        <f t="shared" ca="1" si="66"/>
        <v>6.8466225047287372E-4</v>
      </c>
      <c r="L195" s="33">
        <f t="shared" ca="1" si="66"/>
        <v>4.8243433211833881E-3</v>
      </c>
      <c r="M195" s="33">
        <f t="shared" ca="1" si="66"/>
        <v>3.2249546068315697E-2</v>
      </c>
      <c r="N195" s="33">
        <f t="shared" ca="1" si="66"/>
        <v>8.8360143039218061E-2</v>
      </c>
      <c r="O195" s="33">
        <f t="shared" ca="1" si="66"/>
        <v>0.1331220115600367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4.0275748276953793E-2</v>
      </c>
      <c r="E196" s="33">
        <f t="shared" ca="1" si="67"/>
        <v>3.4510849711404973E-2</v>
      </c>
      <c r="F196" s="33">
        <f t="shared" ca="1" si="67"/>
        <v>2.8519560328941488E-2</v>
      </c>
      <c r="G196" s="33">
        <f t="shared" ca="1" si="67"/>
        <v>1.8945085766704815E-2</v>
      </c>
      <c r="H196" s="33">
        <f t="shared" ca="1" si="67"/>
        <v>5.366710503884463E-3</v>
      </c>
      <c r="I196" s="33">
        <f t="shared" ca="1" si="67"/>
        <v>8.4944756987571316E-4</v>
      </c>
      <c r="J196" s="33">
        <f t="shared" ca="1" si="67"/>
        <v>1.8194474886956797E-4</v>
      </c>
      <c r="K196" s="33">
        <f t="shared" ca="1" si="67"/>
        <v>1.8843915150629545E-4</v>
      </c>
      <c r="L196" s="33">
        <f t="shared" ca="1" si="67"/>
        <v>1.3278009140871708E-3</v>
      </c>
      <c r="M196" s="33">
        <f t="shared" ca="1" si="67"/>
        <v>8.8760218536648693E-3</v>
      </c>
      <c r="N196" s="33">
        <f t="shared" ca="1" si="67"/>
        <v>2.4319305423637992E-2</v>
      </c>
      <c r="O196" s="33">
        <f t="shared" ca="1" si="67"/>
        <v>3.6639085750468807E-2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1.4767774368216394E-2</v>
      </c>
      <c r="E197" s="33">
        <f t="shared" ca="1" si="68"/>
        <v>1.2653978227515161E-2</v>
      </c>
      <c r="F197" s="33">
        <f t="shared" ca="1" si="68"/>
        <v>1.0457172120611882E-2</v>
      </c>
      <c r="G197" s="33">
        <f t="shared" ca="1" si="68"/>
        <v>6.9465314477917687E-3</v>
      </c>
      <c r="H197" s="33">
        <f t="shared" ca="1" si="68"/>
        <v>1.9677938514243037E-3</v>
      </c>
      <c r="I197" s="33">
        <f t="shared" ca="1" si="68"/>
        <v>3.1146410895442828E-4</v>
      </c>
      <c r="J197" s="33">
        <f t="shared" ca="1" si="68"/>
        <v>6.6713074585508285E-5</v>
      </c>
      <c r="K197" s="33">
        <f t="shared" ca="1" si="68"/>
        <v>6.9094355552308352E-5</v>
      </c>
      <c r="L197" s="33">
        <f t="shared" ca="1" si="68"/>
        <v>4.8686033516529611E-4</v>
      </c>
      <c r="M197" s="33">
        <f t="shared" ca="1" si="68"/>
        <v>3.2545413463437867E-3</v>
      </c>
      <c r="N197" s="33">
        <f t="shared" ca="1" si="68"/>
        <v>8.9170786553339348E-3</v>
      </c>
      <c r="O197" s="33">
        <f t="shared" ca="1" si="68"/>
        <v>1.3434331441838566E-2</v>
      </c>
    </row>
    <row r="198" spans="1:15" x14ac:dyDescent="0.4">
      <c r="D198" s="32">
        <f t="shared" ref="D198:O198" ca="1" si="69">SUM(D195:D197)</f>
        <v>0.20137874138476899</v>
      </c>
      <c r="E198" s="32">
        <f t="shared" ca="1" si="69"/>
        <v>0.17255424855702489</v>
      </c>
      <c r="F198" s="32">
        <f t="shared" ca="1" si="69"/>
        <v>0.14259780164470748</v>
      </c>
      <c r="G198" s="32">
        <f t="shared" ca="1" si="69"/>
        <v>9.4725428833524097E-2</v>
      </c>
      <c r="H198" s="32">
        <f t="shared" ca="1" si="69"/>
        <v>2.6833552519422321E-2</v>
      </c>
      <c r="I198" s="32">
        <f t="shared" ca="1" si="69"/>
        <v>4.2472378493785667E-3</v>
      </c>
      <c r="J198" s="32">
        <f t="shared" ca="1" si="69"/>
        <v>9.0972374434784007E-4</v>
      </c>
      <c r="K198" s="32">
        <f t="shared" ca="1" si="69"/>
        <v>9.4219575753147749E-4</v>
      </c>
      <c r="L198" s="32">
        <f t="shared" ca="1" si="69"/>
        <v>6.6390045704358552E-3</v>
      </c>
      <c r="M198" s="32">
        <f t="shared" ca="1" si="69"/>
        <v>4.438010926832435E-2</v>
      </c>
      <c r="N198" s="32">
        <f t="shared" ca="1" si="69"/>
        <v>0.12159652711818998</v>
      </c>
      <c r="O198" s="32">
        <f t="shared" ca="1" si="69"/>
        <v>0.18319542875234407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0.50083725703492632</v>
      </c>
      <c r="E201" s="32">
        <f ca="1">N196/2+O196+D196+E196+F196/2</f>
        <v>0.13784511661511731</v>
      </c>
      <c r="F201" s="32">
        <f ca="1">N197/2+O197+D197+E197+F197/2</f>
        <v>5.054320942554303E-2</v>
      </c>
      <c r="G201" s="32">
        <f ca="1">F195/2+G195+H195</f>
        <v>0.14014339438071813</v>
      </c>
      <c r="H201" s="32">
        <f ca="1">F196/2+G196+H196</f>
        <v>3.8571576435060026E-2</v>
      </c>
      <c r="I201" s="32">
        <f ca="1">F197/2+G197+H197</f>
        <v>1.4142911359522012E-2</v>
      </c>
      <c r="J201" s="32">
        <f ca="1">I195+J195+K195</f>
        <v>4.4320543419140625E-3</v>
      </c>
      <c r="K201" s="32">
        <f ca="1">I196+J196+K196</f>
        <v>1.2198314702515766E-3</v>
      </c>
      <c r="L201" s="32">
        <f ca="1">I197+J197+K197</f>
        <v>4.4727153909224492E-4</v>
      </c>
      <c r="M201" s="32">
        <f ca="1">L195+M195+N195/2</f>
        <v>8.1253960909108108E-2</v>
      </c>
      <c r="N201" s="32">
        <f ca="1">L196+M196+N196/2</f>
        <v>2.2363475479571036E-2</v>
      </c>
      <c r="O201" s="32">
        <f ca="1">L197+M197+N197/2</f>
        <v>8.1999410091760511E-3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7</v>
      </c>
      <c r="H207" s="29">
        <f t="shared" ca="1" si="70"/>
        <v>17.333333333333332</v>
      </c>
      <c r="I207" s="29">
        <f t="shared" ca="1" si="70"/>
        <v>58.333333333333336</v>
      </c>
      <c r="J207" s="29">
        <f t="shared" ca="1" si="70"/>
        <v>113</v>
      </c>
      <c r="K207" s="29">
        <f t="shared" ca="1" si="70"/>
        <v>77.666666666666671</v>
      </c>
      <c r="L207" s="29">
        <f t="shared" ca="1" si="70"/>
        <v>31.666666666666668</v>
      </c>
      <c r="M207" s="29">
        <f t="shared" ca="1" si="70"/>
        <v>4.67</v>
      </c>
      <c r="N207" s="29">
        <f t="shared" ca="1" si="70"/>
        <v>3.3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2.2366360993066423E-2</v>
      </c>
      <c r="H208" s="29">
        <f t="shared" ca="1" si="71"/>
        <v>5.5383370078069233E-2</v>
      </c>
      <c r="I208" s="29">
        <f t="shared" ca="1" si="71"/>
        <v>0.18638634160888687</v>
      </c>
      <c r="J208" s="29">
        <f t="shared" ca="1" si="71"/>
        <v>0.36105697031664369</v>
      </c>
      <c r="K208" s="29">
        <f t="shared" ca="1" si="71"/>
        <v>0.24816010054211793</v>
      </c>
      <c r="L208" s="29">
        <f t="shared" ca="1" si="71"/>
        <v>0.10118115687339573</v>
      </c>
      <c r="M208" s="29">
        <f t="shared" ca="1" si="71"/>
        <v>1.4921557976802884E-2</v>
      </c>
      <c r="N208" s="29">
        <f t="shared" ca="1" si="71"/>
        <v>1.0544141611017027E-2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9.1164578664360114</v>
      </c>
      <c r="E210" s="29">
        <f t="shared" ca="1" si="72"/>
        <v>10.291202142562053</v>
      </c>
      <c r="F210" s="29">
        <f t="shared" ca="1" si="72"/>
        <v>11.688874739814588</v>
      </c>
      <c r="G210" s="29">
        <f t="shared" ca="1" si="72"/>
        <v>13.226777787936575</v>
      </c>
      <c r="H210" s="29">
        <f t="shared" ca="1" si="72"/>
        <v>14.553969175321754</v>
      </c>
      <c r="I210" s="29">
        <f t="shared" ca="1" si="72"/>
        <v>15.235910899955149</v>
      </c>
      <c r="J210" s="29">
        <f t="shared" ca="1" si="72"/>
        <v>14.925944942635963</v>
      </c>
      <c r="K210" s="29">
        <f t="shared" ca="1" si="72"/>
        <v>13.778478975811213</v>
      </c>
      <c r="L210" s="29">
        <f t="shared" ca="1" si="72"/>
        <v>12.285239650898609</v>
      </c>
      <c r="M210" s="29">
        <f t="shared" ca="1" si="72"/>
        <v>10.748510330632682</v>
      </c>
      <c r="N210" s="29">
        <f t="shared" ca="1" si="72"/>
        <v>9.4277804684354685</v>
      </c>
      <c r="O210" s="29">
        <f t="shared" ca="1" si="72"/>
        <v>8.7701334268445628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2.012972489375978E-2</v>
      </c>
      <c r="H214" s="32">
        <f t="shared" ca="1" si="73"/>
        <v>4.9845033070262314E-2</v>
      </c>
      <c r="I214" s="32">
        <f t="shared" ca="1" si="73"/>
        <v>0.16774770744799819</v>
      </c>
      <c r="J214" s="32">
        <f t="shared" ca="1" si="73"/>
        <v>0.3249512732849793</v>
      </c>
      <c r="K214" s="32">
        <f t="shared" ca="1" si="73"/>
        <v>0.22334409048790613</v>
      </c>
      <c r="L214" s="32">
        <f t="shared" ca="1" si="73"/>
        <v>9.1063041186056154E-2</v>
      </c>
      <c r="M214" s="32">
        <f t="shared" ca="1" si="73"/>
        <v>1.3429402179122595E-2</v>
      </c>
      <c r="N214" s="32">
        <f t="shared" ca="1" si="73"/>
        <v>9.4897274499153236E-3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2.2366360993066416E-3</v>
      </c>
      <c r="H215" s="32">
        <f t="shared" ca="1" si="74"/>
        <v>5.5383370078069217E-3</v>
      </c>
      <c r="I215" s="32">
        <f t="shared" ca="1" si="74"/>
        <v>1.8638634160888682E-2</v>
      </c>
      <c r="J215" s="32">
        <f t="shared" ca="1" si="74"/>
        <v>3.6105697031664358E-2</v>
      </c>
      <c r="K215" s="32">
        <f t="shared" ca="1" si="74"/>
        <v>2.4816010054211787E-2</v>
      </c>
      <c r="L215" s="32">
        <f t="shared" ca="1" si="74"/>
        <v>1.0118115687339571E-2</v>
      </c>
      <c r="M215" s="32">
        <f t="shared" ca="1" si="74"/>
        <v>1.4921557976802879E-3</v>
      </c>
      <c r="N215" s="32">
        <f t="shared" ca="1" si="74"/>
        <v>1.0544141611017026E-3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1.82006262581078E-2</v>
      </c>
      <c r="H220" s="33">
        <f t="shared" ca="1" si="75"/>
        <v>4.5068217401028843E-2</v>
      </c>
      <c r="I220" s="33">
        <f t="shared" ca="1" si="75"/>
        <v>0.15167188548423169</v>
      </c>
      <c r="J220" s="33">
        <f t="shared" ca="1" si="75"/>
        <v>0.29381010959516879</v>
      </c>
      <c r="K220" s="33">
        <f t="shared" ca="1" si="75"/>
        <v>0.20194028181614845</v>
      </c>
      <c r="L220" s="33">
        <f t="shared" ca="1" si="75"/>
        <v>8.2336166405725775E-2</v>
      </c>
      <c r="M220" s="33">
        <f t="shared" ca="1" si="75"/>
        <v>1.2142417803623348E-2</v>
      </c>
      <c r="N220" s="33">
        <f t="shared" ca="1" si="75"/>
        <v>8.580295235965105E-3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2.2366360993066416E-3</v>
      </c>
      <c r="H221" s="33">
        <f t="shared" ca="1" si="76"/>
        <v>5.5383370078069217E-3</v>
      </c>
      <c r="I221" s="33">
        <f t="shared" ca="1" si="76"/>
        <v>1.8638634160888682E-2</v>
      </c>
      <c r="J221" s="33">
        <f t="shared" ca="1" si="76"/>
        <v>3.6105697031664358E-2</v>
      </c>
      <c r="K221" s="33">
        <f t="shared" ca="1" si="76"/>
        <v>2.4816010054211787E-2</v>
      </c>
      <c r="L221" s="33">
        <f t="shared" ca="1" si="76"/>
        <v>1.0118115687339571E-2</v>
      </c>
      <c r="M221" s="33">
        <f t="shared" ca="1" si="76"/>
        <v>1.4921557976802879E-3</v>
      </c>
      <c r="N221" s="33">
        <f t="shared" ca="1" si="76"/>
        <v>1.0544141611017026E-3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1.9290986356519787E-3</v>
      </c>
      <c r="H222" s="33">
        <f t="shared" ca="1" si="77"/>
        <v>4.776815669233471E-3</v>
      </c>
      <c r="I222" s="33">
        <f t="shared" ca="1" si="77"/>
        <v>1.6075821963766491E-2</v>
      </c>
      <c r="J222" s="33">
        <f t="shared" ca="1" si="77"/>
        <v>3.1141163689810514E-2</v>
      </c>
      <c r="K222" s="33">
        <f t="shared" ca="1" si="77"/>
        <v>2.140380867175767E-2</v>
      </c>
      <c r="L222" s="33">
        <f t="shared" ca="1" si="77"/>
        <v>8.726874780330381E-3</v>
      </c>
      <c r="M222" s="33">
        <f t="shared" ca="1" si="77"/>
        <v>1.2869843754992486E-3</v>
      </c>
      <c r="N222" s="33">
        <f t="shared" ca="1" si="77"/>
        <v>9.0943221395021849E-4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2.2366360993066423E-2</v>
      </c>
      <c r="H223" s="32">
        <f t="shared" ca="1" si="78"/>
        <v>5.5383370078069233E-2</v>
      </c>
      <c r="I223" s="32">
        <f t="shared" ca="1" si="78"/>
        <v>0.18638634160888687</v>
      </c>
      <c r="J223" s="32">
        <f t="shared" ca="1" si="78"/>
        <v>0.36105697031664369</v>
      </c>
      <c r="K223" s="32">
        <f t="shared" ca="1" si="78"/>
        <v>0.2481601005421179</v>
      </c>
      <c r="L223" s="32">
        <f t="shared" ca="1" si="78"/>
        <v>0.10118115687339573</v>
      </c>
      <c r="M223" s="32">
        <f t="shared" ca="1" si="78"/>
        <v>1.4921557976802884E-2</v>
      </c>
      <c r="N223" s="32">
        <f t="shared" ca="1" si="78"/>
        <v>1.0544141611017027E-2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4.2901476179825525E-3</v>
      </c>
      <c r="E226" s="32">
        <f ca="1">N221/2+O221+D221+E221+F221/2</f>
        <v>5.2720708055085128E-4</v>
      </c>
      <c r="F226" s="32">
        <f ca="1">N222/2+O222+D222+E222+F222/2</f>
        <v>4.5471610697510925E-4</v>
      </c>
      <c r="G226" s="32">
        <f ca="1">F220/2+G220+H220</f>
        <v>6.3268843659136639E-2</v>
      </c>
      <c r="H226" s="32">
        <f ca="1">F221/2+G221+H221</f>
        <v>7.7749731071135638E-3</v>
      </c>
      <c r="I226" s="32">
        <f ca="1">F222/2+G222+H222</f>
        <v>6.7059143048854497E-3</v>
      </c>
      <c r="J226" s="32">
        <f ca="1">I220+J220+K220</f>
        <v>0.64742227689554888</v>
      </c>
      <c r="K226" s="32">
        <f ca="1">I221+J221+K221</f>
        <v>7.9560341246764824E-2</v>
      </c>
      <c r="L226" s="32">
        <f ca="1">I222+J222+K222</f>
        <v>6.8620794325334675E-2</v>
      </c>
      <c r="M226" s="32">
        <f ca="1">L220+M220+N220/2</f>
        <v>9.8768731827331674E-2</v>
      </c>
      <c r="N226" s="32">
        <f ca="1">L221+M221+N221/2</f>
        <v>1.213747856557071E-2</v>
      </c>
      <c r="O226" s="32">
        <f ca="1">L222+M222+N222/2</f>
        <v>1.0468575262804739E-2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396.90300000000002</v>
      </c>
      <c r="E233" s="29">
        <f t="shared" ca="1" si="80"/>
        <v>340.09199999999998</v>
      </c>
      <c r="F233" s="29">
        <f t="shared" ca="1" si="80"/>
        <v>281.05</v>
      </c>
      <c r="G233" s="29">
        <f t="shared" ca="1" si="80"/>
        <v>186.697</v>
      </c>
      <c r="H233" s="29">
        <f t="shared" ca="1" si="80"/>
        <v>52.887</v>
      </c>
      <c r="I233" s="29">
        <f t="shared" ca="1" si="80"/>
        <v>8.3710000000000004</v>
      </c>
      <c r="J233" s="29">
        <f t="shared" ca="1" si="80"/>
        <v>1.7929999999999999</v>
      </c>
      <c r="K233" s="29">
        <f t="shared" ca="1" si="80"/>
        <v>1.857</v>
      </c>
      <c r="L233" s="29">
        <f t="shared" ca="1" si="80"/>
        <v>13.085000000000001</v>
      </c>
      <c r="M233" s="29">
        <f t="shared" ca="1" si="80"/>
        <v>87.47</v>
      </c>
      <c r="N233" s="29">
        <f t="shared" ca="1" si="80"/>
        <v>239.65799999999999</v>
      </c>
      <c r="O233" s="29">
        <f t="shared" ca="1" si="80"/>
        <v>361.065</v>
      </c>
    </row>
    <row r="234" spans="1:15" x14ac:dyDescent="0.4">
      <c r="D234" s="50">
        <f t="shared" ref="D234:O234" ca="1" si="81">D232/SUM($D232:$O232)*(1-$B$233)+D233/SUM($D$233:$O$233)*$B$233</f>
        <v>9.5137874138476894E-2</v>
      </c>
      <c r="E234" s="50">
        <f t="shared" ca="1" si="81"/>
        <v>9.2255424855702484E-2</v>
      </c>
      <c r="F234" s="50">
        <f t="shared" ca="1" si="81"/>
        <v>8.9259780164470753E-2</v>
      </c>
      <c r="G234" s="50">
        <f t="shared" ca="1" si="81"/>
        <v>8.4472542883352403E-2</v>
      </c>
      <c r="H234" s="50">
        <f t="shared" ca="1" si="81"/>
        <v>7.7683355251942227E-2</v>
      </c>
      <c r="I234" s="50">
        <f t="shared" ca="1" si="81"/>
        <v>7.542472378493785E-2</v>
      </c>
      <c r="J234" s="50">
        <f t="shared" ca="1" si="81"/>
        <v>7.5090972374434781E-2</v>
      </c>
      <c r="K234" s="50">
        <f t="shared" ca="1" si="81"/>
        <v>7.5094219575753143E-2</v>
      </c>
      <c r="L234" s="50">
        <f t="shared" ca="1" si="81"/>
        <v>7.5663900457043576E-2</v>
      </c>
      <c r="M234" s="50">
        <f t="shared" ca="1" si="81"/>
        <v>7.9438010926832434E-2</v>
      </c>
      <c r="N234" s="50">
        <f t="shared" ca="1" si="81"/>
        <v>8.7159652711818997E-2</v>
      </c>
      <c r="O234" s="50">
        <f t="shared" ca="1" si="81"/>
        <v>9.3319542875234404E-2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9.1164578664360114</v>
      </c>
      <c r="E236" s="29">
        <f t="shared" ca="1" si="82"/>
        <v>10.291202142562053</v>
      </c>
      <c r="F236" s="29">
        <f t="shared" ca="1" si="82"/>
        <v>11.688874739814588</v>
      </c>
      <c r="G236" s="29">
        <f t="shared" ca="1" si="82"/>
        <v>13.226777787936575</v>
      </c>
      <c r="H236" s="29">
        <f t="shared" ca="1" si="82"/>
        <v>14.553969175321754</v>
      </c>
      <c r="I236" s="29">
        <f t="shared" ca="1" si="82"/>
        <v>15.235910899955149</v>
      </c>
      <c r="J236" s="29">
        <f t="shared" ca="1" si="82"/>
        <v>14.925944942635963</v>
      </c>
      <c r="K236" s="29">
        <f t="shared" ca="1" si="82"/>
        <v>13.778478975811213</v>
      </c>
      <c r="L236" s="29">
        <f t="shared" ca="1" si="82"/>
        <v>12.285239650898609</v>
      </c>
      <c r="M236" s="29">
        <f t="shared" ca="1" si="82"/>
        <v>10.748510330632682</v>
      </c>
      <c r="N236" s="29">
        <f t="shared" ca="1" si="82"/>
        <v>9.4277804684354685</v>
      </c>
      <c r="O236" s="29">
        <f t="shared" ca="1" si="82"/>
        <v>8.7701334268445628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7.1353405603857667E-2</v>
      </c>
      <c r="E240" s="33">
        <f t="shared" ca="1" si="83"/>
        <v>6.9191568641776863E-2</v>
      </c>
      <c r="F240" s="32">
        <f t="shared" ca="1" si="83"/>
        <v>6.6944835123353058E-2</v>
      </c>
      <c r="G240" s="32">
        <f t="shared" ca="1" si="83"/>
        <v>6.3354407162514309E-2</v>
      </c>
      <c r="H240" s="32">
        <f t="shared" ca="1" si="83"/>
        <v>5.826251643895667E-2</v>
      </c>
      <c r="I240" s="32">
        <f t="shared" ca="1" si="83"/>
        <v>5.6568542838703384E-2</v>
      </c>
      <c r="J240" s="32">
        <f t="shared" ca="1" si="83"/>
        <v>5.6318229280826082E-2</v>
      </c>
      <c r="K240" s="32">
        <f t="shared" ca="1" si="83"/>
        <v>5.6320664681814861E-2</v>
      </c>
      <c r="L240" s="32">
        <f t="shared" ca="1" si="83"/>
        <v>5.6747925342782682E-2</v>
      </c>
      <c r="M240" s="32">
        <f t="shared" ca="1" si="83"/>
        <v>5.9578508195124322E-2</v>
      </c>
      <c r="N240" s="32">
        <f t="shared" ca="1" si="83"/>
        <v>6.5369739533864241E-2</v>
      </c>
      <c r="O240" s="32">
        <f t="shared" ca="1" si="83"/>
        <v>6.99896571564258E-2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2.3784468534619223E-2</v>
      </c>
      <c r="E241" s="32">
        <f t="shared" ca="1" si="84"/>
        <v>2.3063856213925621E-2</v>
      </c>
      <c r="F241" s="32">
        <f t="shared" ca="1" si="84"/>
        <v>2.2314945041117688E-2</v>
      </c>
      <c r="G241" s="32">
        <f t="shared" ca="1" si="84"/>
        <v>2.1118135720838101E-2</v>
      </c>
      <c r="H241" s="32">
        <f t="shared" ca="1" si="84"/>
        <v>1.9420838812985557E-2</v>
      </c>
      <c r="I241" s="32">
        <f t="shared" ca="1" si="84"/>
        <v>1.8856180946234462E-2</v>
      </c>
      <c r="J241" s="32">
        <f t="shared" ca="1" si="84"/>
        <v>1.8772743093608695E-2</v>
      </c>
      <c r="K241" s="32">
        <f t="shared" ca="1" si="84"/>
        <v>1.8773554893938286E-2</v>
      </c>
      <c r="L241" s="32">
        <f t="shared" ca="1" si="84"/>
        <v>1.8915975114260894E-2</v>
      </c>
      <c r="M241" s="32">
        <f t="shared" ca="1" si="84"/>
        <v>1.9859502731708108E-2</v>
      </c>
      <c r="N241" s="32">
        <f t="shared" ca="1" si="84"/>
        <v>2.1789913177954749E-2</v>
      </c>
      <c r="O241" s="32">
        <f t="shared" ca="1" si="84"/>
        <v>2.3329885718808601E-2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6.4812676756837384E-2</v>
      </c>
      <c r="E246" s="33">
        <f t="shared" ca="1" si="85"/>
        <v>6.2849008182947322E-2</v>
      </c>
      <c r="F246" s="33">
        <f t="shared" ca="1" si="85"/>
        <v>6.0808225237045696E-2</v>
      </c>
      <c r="G246" s="33">
        <f t="shared" ca="1" si="85"/>
        <v>5.7546919839283832E-2</v>
      </c>
      <c r="H246" s="33">
        <f t="shared" ca="1" si="85"/>
        <v>5.2921785765385643E-2</v>
      </c>
      <c r="I246" s="33">
        <f t="shared" ca="1" si="85"/>
        <v>5.1383093078488908E-2</v>
      </c>
      <c r="J246" s="33">
        <f t="shared" ca="1" si="85"/>
        <v>5.115572493008369E-2</v>
      </c>
      <c r="K246" s="33">
        <f t="shared" ca="1" si="85"/>
        <v>5.1157937085981833E-2</v>
      </c>
      <c r="L246" s="33">
        <f t="shared" ca="1" si="85"/>
        <v>5.1546032186360932E-2</v>
      </c>
      <c r="M246" s="33">
        <f t="shared" ca="1" si="85"/>
        <v>5.4117144943904592E-2</v>
      </c>
      <c r="N246" s="33">
        <f t="shared" ca="1" si="85"/>
        <v>5.9377513409926683E-2</v>
      </c>
      <c r="O246" s="33">
        <f t="shared" ca="1" si="85"/>
        <v>6.3573938583753431E-2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2.3784468534619223E-2</v>
      </c>
      <c r="E247" s="33">
        <f t="shared" ca="1" si="86"/>
        <v>2.3063856213925621E-2</v>
      </c>
      <c r="F247" s="33">
        <f t="shared" ca="1" si="86"/>
        <v>2.2314945041117688E-2</v>
      </c>
      <c r="G247" s="33">
        <f t="shared" ca="1" si="86"/>
        <v>2.1118135720838101E-2</v>
      </c>
      <c r="H247" s="33">
        <f t="shared" ca="1" si="86"/>
        <v>1.9420838812985557E-2</v>
      </c>
      <c r="I247" s="33">
        <f t="shared" ca="1" si="86"/>
        <v>1.8856180946234462E-2</v>
      </c>
      <c r="J247" s="33">
        <f t="shared" ca="1" si="86"/>
        <v>1.8772743093608695E-2</v>
      </c>
      <c r="K247" s="33">
        <f t="shared" ca="1" si="86"/>
        <v>1.8773554893938286E-2</v>
      </c>
      <c r="L247" s="33">
        <f t="shared" ca="1" si="86"/>
        <v>1.8915975114260894E-2</v>
      </c>
      <c r="M247" s="33">
        <f t="shared" ca="1" si="86"/>
        <v>1.9859502731708108E-2</v>
      </c>
      <c r="N247" s="33">
        <f t="shared" ca="1" si="86"/>
        <v>2.1789913177954749E-2</v>
      </c>
      <c r="O247" s="33">
        <f t="shared" ca="1" si="86"/>
        <v>2.3329885718808601E-2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6.5407288470202872E-3</v>
      </c>
      <c r="E248" s="33">
        <f t="shared" ca="1" si="87"/>
        <v>6.3425604588295461E-3</v>
      </c>
      <c r="F248" s="33">
        <f t="shared" ca="1" si="87"/>
        <v>6.1366098863073638E-3</v>
      </c>
      <c r="G248" s="33">
        <f t="shared" ca="1" si="87"/>
        <v>5.8074873232304789E-3</v>
      </c>
      <c r="H248" s="33">
        <f t="shared" ca="1" si="87"/>
        <v>5.3407306735710281E-3</v>
      </c>
      <c r="I248" s="33">
        <f t="shared" ca="1" si="87"/>
        <v>5.1854497602144773E-3</v>
      </c>
      <c r="J248" s="33">
        <f t="shared" ca="1" si="87"/>
        <v>5.1625043507423918E-3</v>
      </c>
      <c r="K248" s="33">
        <f t="shared" ca="1" si="87"/>
        <v>5.1627275958330294E-3</v>
      </c>
      <c r="L248" s="33">
        <f t="shared" ca="1" si="87"/>
        <v>5.2018931564217462E-3</v>
      </c>
      <c r="M248" s="33">
        <f t="shared" ca="1" si="87"/>
        <v>5.4613632512197302E-3</v>
      </c>
      <c r="N248" s="33">
        <f t="shared" ca="1" si="87"/>
        <v>5.9922261239375553E-3</v>
      </c>
      <c r="O248" s="33">
        <f t="shared" ca="1" si="87"/>
        <v>6.4157185726723661E-3</v>
      </c>
    </row>
    <row r="249" spans="1:15" x14ac:dyDescent="0.4">
      <c r="D249" s="32">
        <f t="shared" ref="D249:O249" ca="1" si="88">SUM(D246:D248)</f>
        <v>9.5137874138476894E-2</v>
      </c>
      <c r="E249" s="32">
        <f t="shared" ca="1" si="88"/>
        <v>9.2255424855702484E-2</v>
      </c>
      <c r="F249" s="32">
        <f t="shared" ca="1" si="88"/>
        <v>8.9259780164470739E-2</v>
      </c>
      <c r="G249" s="32">
        <f t="shared" ca="1" si="88"/>
        <v>8.4472542883352417E-2</v>
      </c>
      <c r="H249" s="32">
        <f t="shared" ca="1" si="88"/>
        <v>7.768335525194224E-2</v>
      </c>
      <c r="I249" s="32">
        <f t="shared" ca="1" si="88"/>
        <v>7.542472378493785E-2</v>
      </c>
      <c r="J249" s="32">
        <f t="shared" ca="1" si="88"/>
        <v>7.5090972374434781E-2</v>
      </c>
      <c r="K249" s="32">
        <f t="shared" ca="1" si="88"/>
        <v>7.5094219575753143E-2</v>
      </c>
      <c r="L249" s="32">
        <f t="shared" ca="1" si="88"/>
        <v>7.5663900457043576E-2</v>
      </c>
      <c r="M249" s="32">
        <f t="shared" ca="1" si="88"/>
        <v>7.9438010926832434E-2</v>
      </c>
      <c r="N249" s="32">
        <f t="shared" ca="1" si="88"/>
        <v>8.7159652711818983E-2</v>
      </c>
      <c r="O249" s="32">
        <f t="shared" ca="1" si="88"/>
        <v>9.3319542875234404E-2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0.2513284928470243</v>
      </c>
      <c r="E252" s="32">
        <f ca="1">N247/2+O247+D247+E247+F247/2</f>
        <v>9.2230639576889664E-2</v>
      </c>
      <c r="F252" s="32">
        <f ca="1">N248/2+O248+D248+E248+F248/2</f>
        <v>2.5363425883644659E-2</v>
      </c>
      <c r="G252" s="32">
        <f ca="1">F246/2+G246+H246</f>
        <v>0.14087281822319231</v>
      </c>
      <c r="H252" s="32">
        <f ca="1">F247/2+G247+H247</f>
        <v>5.1696447054382498E-2</v>
      </c>
      <c r="I252" s="32">
        <f ca="1">F248/2+G248+H248</f>
        <v>1.4216522939955189E-2</v>
      </c>
      <c r="J252" s="32">
        <f ca="1">I246+J246+K246</f>
        <v>0.15369675509455444</v>
      </c>
      <c r="K252" s="32">
        <f ca="1">I247+J247+K247</f>
        <v>5.6402478933781447E-2</v>
      </c>
      <c r="L252" s="32">
        <f ca="1">I248+J248+K248</f>
        <v>1.5510681706789898E-2</v>
      </c>
      <c r="M252" s="32">
        <f ca="1">L246+M246+N246/2</f>
        <v>0.13535193383522887</v>
      </c>
      <c r="N252" s="32">
        <f ca="1">L247+M247+N247/2</f>
        <v>4.9670434434946384E-2</v>
      </c>
      <c r="O252" s="32">
        <f ca="1">L248+M248+N248/2</f>
        <v>1.3659369469610253E-2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9.1164578664360114</v>
      </c>
      <c r="E261" s="29">
        <f t="shared" ca="1" si="91"/>
        <v>10.291202142562053</v>
      </c>
      <c r="F261" s="29">
        <f t="shared" ca="1" si="91"/>
        <v>11.688874739814588</v>
      </c>
      <c r="G261" s="29">
        <f t="shared" ca="1" si="91"/>
        <v>13.226777787936575</v>
      </c>
      <c r="H261" s="29">
        <f t="shared" ca="1" si="91"/>
        <v>14.553969175321754</v>
      </c>
      <c r="I261" s="29">
        <f t="shared" ca="1" si="91"/>
        <v>15.235910899955149</v>
      </c>
      <c r="J261" s="29">
        <f t="shared" ca="1" si="91"/>
        <v>14.925944942635963</v>
      </c>
      <c r="K261" s="29">
        <f t="shared" ca="1" si="91"/>
        <v>13.778478975811213</v>
      </c>
      <c r="L261" s="29">
        <f t="shared" ca="1" si="91"/>
        <v>12.285239650898609</v>
      </c>
      <c r="M261" s="29">
        <f t="shared" ca="1" si="91"/>
        <v>10.748510330632682</v>
      </c>
      <c r="N261" s="29">
        <f t="shared" ca="1" si="91"/>
        <v>9.4277804684354685</v>
      </c>
      <c r="O261" s="29">
        <f t="shared" ca="1" si="91"/>
        <v>8.7701334268445628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14.883542133563989</v>
      </c>
      <c r="E283" s="29">
        <f t="shared" ca="1" si="98"/>
        <v>13.708797857437947</v>
      </c>
      <c r="F283" s="29">
        <f t="shared" ca="1" si="98"/>
        <v>12.311125260185412</v>
      </c>
      <c r="G283" s="29">
        <f t="shared" ca="1" si="98"/>
        <v>10.773222212063425</v>
      </c>
      <c r="H283" s="29">
        <f t="shared" ca="1" si="98"/>
        <v>9.4460308246782461</v>
      </c>
      <c r="I283" s="29">
        <f t="shared" ca="1" si="98"/>
        <v>8.7640891000448509</v>
      </c>
      <c r="J283" s="29">
        <f t="shared" ca="1" si="98"/>
        <v>9.0740550573640366</v>
      </c>
      <c r="K283" s="29">
        <f t="shared" ca="1" si="98"/>
        <v>10.221521024188787</v>
      </c>
      <c r="L283" s="29">
        <f t="shared" ca="1" si="98"/>
        <v>11.714760349101391</v>
      </c>
      <c r="M283" s="29">
        <f t="shared" ca="1" si="98"/>
        <v>13.251489669367318</v>
      </c>
      <c r="N283" s="29">
        <f t="shared" ca="1" si="98"/>
        <v>14.572219531564532</v>
      </c>
      <c r="O283" s="29">
        <f t="shared" ca="1" si="98"/>
        <v>15.229866573155437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0.10339331526563045</v>
      </c>
      <c r="E284" s="29">
        <f t="shared" ca="1" si="99"/>
        <v>9.5232576094268301E-2</v>
      </c>
      <c r="F284" s="29">
        <f t="shared" ca="1" si="99"/>
        <v>8.552319359720946E-2</v>
      </c>
      <c r="G284" s="29">
        <f t="shared" ca="1" si="99"/>
        <v>7.4839655144096989E-2</v>
      </c>
      <c r="H284" s="29">
        <f t="shared" ca="1" si="99"/>
        <v>6.5619893053707676E-2</v>
      </c>
      <c r="I284" s="29">
        <f t="shared" ca="1" si="99"/>
        <v>6.0882565400446648E-2</v>
      </c>
      <c r="J284" s="29">
        <f t="shared" ca="1" si="99"/>
        <v>6.3035843676485709E-2</v>
      </c>
      <c r="K284" s="29">
        <f t="shared" ca="1" si="99"/>
        <v>7.1007085293556579E-2</v>
      </c>
      <c r="L284" s="29">
        <f t="shared" ca="1" si="99"/>
        <v>8.1380352819675761E-2</v>
      </c>
      <c r="M284" s="29">
        <f t="shared" ca="1" si="99"/>
        <v>9.2055737594505985E-2</v>
      </c>
      <c r="N284" s="29">
        <f t="shared" ca="1" si="99"/>
        <v>0.10123061262072328</v>
      </c>
      <c r="O284" s="29">
        <f t="shared" ca="1" si="99"/>
        <v>0.10579916943969304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9.1164578664360114</v>
      </c>
      <c r="E286" s="29">
        <f t="shared" ca="1" si="100"/>
        <v>10.291202142562053</v>
      </c>
      <c r="F286" s="29">
        <f t="shared" ca="1" si="100"/>
        <v>11.688874739814588</v>
      </c>
      <c r="G286" s="29">
        <f t="shared" ca="1" si="100"/>
        <v>13.226777787936575</v>
      </c>
      <c r="H286" s="29">
        <f t="shared" ca="1" si="100"/>
        <v>14.553969175321754</v>
      </c>
      <c r="I286" s="29">
        <f t="shared" ca="1" si="100"/>
        <v>15.235910899955149</v>
      </c>
      <c r="J286" s="29">
        <f t="shared" ca="1" si="100"/>
        <v>14.925944942635963</v>
      </c>
      <c r="K286" s="29">
        <f t="shared" ca="1" si="100"/>
        <v>13.778478975811213</v>
      </c>
      <c r="L286" s="29">
        <f t="shared" ca="1" si="100"/>
        <v>12.285239650898609</v>
      </c>
      <c r="M286" s="29">
        <f t="shared" ca="1" si="100"/>
        <v>10.748510330632682</v>
      </c>
      <c r="N286" s="29">
        <f t="shared" ca="1" si="100"/>
        <v>9.4277804684354685</v>
      </c>
      <c r="O286" s="29">
        <f t="shared" ca="1" si="100"/>
        <v>8.7701334268445628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5.1696657632815224E-2</v>
      </c>
      <c r="E290" s="33">
        <f t="shared" ca="1" si="101"/>
        <v>4.761628804713415E-2</v>
      </c>
      <c r="F290" s="32">
        <f t="shared" ca="1" si="101"/>
        <v>4.276159679860473E-2</v>
      </c>
      <c r="G290" s="32">
        <f t="shared" ca="1" si="101"/>
        <v>3.7419827572048495E-2</v>
      </c>
      <c r="H290" s="32">
        <f t="shared" ca="1" si="101"/>
        <v>3.2809946526853838E-2</v>
      </c>
      <c r="I290" s="32">
        <f t="shared" ca="1" si="101"/>
        <v>3.0441282700223324E-2</v>
      </c>
      <c r="J290" s="32">
        <f t="shared" ca="1" si="101"/>
        <v>3.1517921838242854E-2</v>
      </c>
      <c r="K290" s="32">
        <f t="shared" ca="1" si="101"/>
        <v>3.550354264677829E-2</v>
      </c>
      <c r="L290" s="32">
        <f t="shared" ca="1" si="101"/>
        <v>4.069017640983788E-2</v>
      </c>
      <c r="M290" s="32">
        <f t="shared" ca="1" si="101"/>
        <v>4.6027868797252992E-2</v>
      </c>
      <c r="N290" s="32">
        <f t="shared" ca="1" si="101"/>
        <v>5.0615306310361638E-2</v>
      </c>
      <c r="O290" s="32">
        <f t="shared" ca="1" si="101"/>
        <v>5.2899584719846522E-2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5.1696657632815224E-2</v>
      </c>
      <c r="E291" s="32">
        <f t="shared" ca="1" si="102"/>
        <v>4.761628804713415E-2</v>
      </c>
      <c r="F291" s="32">
        <f t="shared" ca="1" si="102"/>
        <v>4.276159679860473E-2</v>
      </c>
      <c r="G291" s="32">
        <f t="shared" ca="1" si="102"/>
        <v>3.7419827572048495E-2</v>
      </c>
      <c r="H291" s="32">
        <f t="shared" ca="1" si="102"/>
        <v>3.2809946526853838E-2</v>
      </c>
      <c r="I291" s="32">
        <f t="shared" ca="1" si="102"/>
        <v>3.0441282700223324E-2</v>
      </c>
      <c r="J291" s="32">
        <f t="shared" ca="1" si="102"/>
        <v>3.1517921838242854E-2</v>
      </c>
      <c r="K291" s="32">
        <f t="shared" ca="1" si="102"/>
        <v>3.550354264677829E-2</v>
      </c>
      <c r="L291" s="32">
        <f t="shared" ca="1" si="102"/>
        <v>4.069017640983788E-2</v>
      </c>
      <c r="M291" s="32">
        <f t="shared" ca="1" si="102"/>
        <v>4.6027868797252992E-2</v>
      </c>
      <c r="N291" s="32">
        <f t="shared" ca="1" si="102"/>
        <v>5.0615306310361638E-2</v>
      </c>
      <c r="O291" s="32">
        <f t="shared" ca="1" si="102"/>
        <v>5.2899584719846522E-2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4.6742394609670432E-2</v>
      </c>
      <c r="E296" s="33">
        <f t="shared" ca="1" si="103"/>
        <v>4.3053060442617128E-2</v>
      </c>
      <c r="F296" s="33">
        <f t="shared" ca="1" si="103"/>
        <v>3.8663610438738442E-2</v>
      </c>
      <c r="G296" s="33">
        <f t="shared" ca="1" si="103"/>
        <v>3.3833760763060515E-2</v>
      </c>
      <c r="H296" s="33">
        <f t="shared" ca="1" si="103"/>
        <v>2.9665659984697012E-2</v>
      </c>
      <c r="I296" s="33">
        <f t="shared" ca="1" si="103"/>
        <v>2.7523993108118587E-2</v>
      </c>
      <c r="J296" s="33">
        <f t="shared" ca="1" si="103"/>
        <v>2.8497454328744582E-2</v>
      </c>
      <c r="K296" s="33">
        <f t="shared" ca="1" si="103"/>
        <v>3.2101119809795367E-2</v>
      </c>
      <c r="L296" s="33">
        <f t="shared" ca="1" si="103"/>
        <v>3.6790701170561754E-2</v>
      </c>
      <c r="M296" s="33">
        <f t="shared" ca="1" si="103"/>
        <v>4.1616864704182917E-2</v>
      </c>
      <c r="N296" s="33">
        <f t="shared" ca="1" si="103"/>
        <v>4.5764672788951979E-2</v>
      </c>
      <c r="O296" s="33">
        <f t="shared" ca="1" si="103"/>
        <v>4.7830041184194566E-2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5.1696657632815224E-2</v>
      </c>
      <c r="E297" s="33">
        <f t="shared" ca="1" si="104"/>
        <v>4.761628804713415E-2</v>
      </c>
      <c r="F297" s="33">
        <f t="shared" ca="1" si="104"/>
        <v>4.276159679860473E-2</v>
      </c>
      <c r="G297" s="33">
        <f t="shared" ca="1" si="104"/>
        <v>3.7419827572048495E-2</v>
      </c>
      <c r="H297" s="33">
        <f t="shared" ca="1" si="104"/>
        <v>3.2809946526853838E-2</v>
      </c>
      <c r="I297" s="33">
        <f t="shared" ca="1" si="104"/>
        <v>3.0441282700223324E-2</v>
      </c>
      <c r="J297" s="33">
        <f t="shared" ca="1" si="104"/>
        <v>3.1517921838242854E-2</v>
      </c>
      <c r="K297" s="33">
        <f t="shared" ca="1" si="104"/>
        <v>3.550354264677829E-2</v>
      </c>
      <c r="L297" s="33">
        <f t="shared" ca="1" si="104"/>
        <v>4.069017640983788E-2</v>
      </c>
      <c r="M297" s="33">
        <f t="shared" ca="1" si="104"/>
        <v>4.6027868797252992E-2</v>
      </c>
      <c r="N297" s="33">
        <f t="shared" ca="1" si="104"/>
        <v>5.0615306310361638E-2</v>
      </c>
      <c r="O297" s="33">
        <f t="shared" ca="1" si="104"/>
        <v>5.2899584719846522E-2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4.9542630231447921E-3</v>
      </c>
      <c r="E298" s="33">
        <f t="shared" ca="1" si="105"/>
        <v>4.5632276045170219E-3</v>
      </c>
      <c r="F298" s="33">
        <f t="shared" ca="1" si="105"/>
        <v>4.0979863598662866E-3</v>
      </c>
      <c r="G298" s="33">
        <f t="shared" ca="1" si="105"/>
        <v>3.5860668089879805E-3</v>
      </c>
      <c r="H298" s="33">
        <f t="shared" ca="1" si="105"/>
        <v>3.1442865421568256E-3</v>
      </c>
      <c r="I298" s="33">
        <f t="shared" ca="1" si="105"/>
        <v>2.917289592104735E-3</v>
      </c>
      <c r="J298" s="33">
        <f t="shared" ca="1" si="105"/>
        <v>3.0204675094982732E-3</v>
      </c>
      <c r="K298" s="33">
        <f t="shared" ca="1" si="105"/>
        <v>3.4024228369829192E-3</v>
      </c>
      <c r="L298" s="33">
        <f t="shared" ca="1" si="105"/>
        <v>3.8994752392761296E-3</v>
      </c>
      <c r="M298" s="33">
        <f t="shared" ca="1" si="105"/>
        <v>4.4110040930700782E-3</v>
      </c>
      <c r="N298" s="33">
        <f t="shared" ca="1" si="105"/>
        <v>4.8506335214096568E-3</v>
      </c>
      <c r="O298" s="33">
        <f t="shared" ca="1" si="105"/>
        <v>5.0695435356519578E-3</v>
      </c>
    </row>
    <row r="299" spans="1:15" x14ac:dyDescent="0.4">
      <c r="D299" s="32">
        <f t="shared" ref="D299:O299" ca="1" si="106">SUM(D296:D298)</f>
        <v>0.10339331526563045</v>
      </c>
      <c r="E299" s="32">
        <f t="shared" ca="1" si="106"/>
        <v>9.5232576094268301E-2</v>
      </c>
      <c r="F299" s="32">
        <f t="shared" ca="1" si="106"/>
        <v>8.552319359720946E-2</v>
      </c>
      <c r="G299" s="32">
        <f t="shared" ca="1" si="106"/>
        <v>7.4839655144096989E-2</v>
      </c>
      <c r="H299" s="32">
        <f t="shared" ca="1" si="106"/>
        <v>6.5619893053707676E-2</v>
      </c>
      <c r="I299" s="32">
        <f t="shared" ca="1" si="106"/>
        <v>6.0882565400446648E-2</v>
      </c>
      <c r="J299" s="32">
        <f t="shared" ca="1" si="106"/>
        <v>6.3035843676485709E-2</v>
      </c>
      <c r="K299" s="32">
        <f t="shared" ca="1" si="106"/>
        <v>7.1007085293556566E-2</v>
      </c>
      <c r="L299" s="32">
        <f t="shared" ca="1" si="106"/>
        <v>8.1380352819675761E-2</v>
      </c>
      <c r="M299" s="32">
        <f t="shared" ca="1" si="106"/>
        <v>9.2055737594505985E-2</v>
      </c>
      <c r="N299" s="32">
        <f t="shared" ca="1" si="106"/>
        <v>0.10123061262072328</v>
      </c>
      <c r="O299" s="32">
        <f t="shared" ca="1" si="106"/>
        <v>0.10579916943969304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0.17983963785032733</v>
      </c>
      <c r="E302" s="32">
        <f ca="1">N297/2+O297+D297+E297+F297/2</f>
        <v>0.1989009819542791</v>
      </c>
      <c r="F302" s="32">
        <f ca="1">N298/2+O298+D298+E298+F298/2</f>
        <v>1.9061344103951744E-2</v>
      </c>
      <c r="G302" s="32">
        <f ca="1">F296/2+G296+H296</f>
        <v>8.2831225967126748E-2</v>
      </c>
      <c r="H302" s="32">
        <f ca="1">F297/2+G297+H297</f>
        <v>9.1610572498204701E-2</v>
      </c>
      <c r="I302" s="32">
        <f ca="1">F298/2+G298+H298</f>
        <v>8.7793465310779494E-3</v>
      </c>
      <c r="J302" s="32">
        <f ca="1">I296+J296+K296</f>
        <v>8.812256724665854E-2</v>
      </c>
      <c r="K302" s="32">
        <f ca="1">I297+J297+K297</f>
        <v>9.7462747185244475E-2</v>
      </c>
      <c r="L302" s="32">
        <f ca="1">I298+J298+K298</f>
        <v>9.3401799385859283E-3</v>
      </c>
      <c r="M302" s="32">
        <f ca="1">L296+M296+N296/2</f>
        <v>0.10128990226922066</v>
      </c>
      <c r="N302" s="32">
        <f ca="1">L297+M297+N297/2</f>
        <v>0.11202569836227169</v>
      </c>
      <c r="O302" s="32">
        <f ca="1">L298+M298+N298/2</f>
        <v>1.0735796093051038E-2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7</v>
      </c>
      <c r="H309" s="29">
        <f t="shared" ca="1" si="108"/>
        <v>17.333333333333332</v>
      </c>
      <c r="I309" s="29">
        <f t="shared" ca="1" si="108"/>
        <v>58.333333333333336</v>
      </c>
      <c r="J309" s="29">
        <f t="shared" ca="1" si="108"/>
        <v>113</v>
      </c>
      <c r="K309" s="29">
        <f t="shared" ca="1" si="108"/>
        <v>77.666666666666671</v>
      </c>
      <c r="L309" s="29">
        <f t="shared" ca="1" si="108"/>
        <v>31.666666666666668</v>
      </c>
      <c r="M309" s="29">
        <f t="shared" ca="1" si="108"/>
        <v>4.67</v>
      </c>
      <c r="N309" s="29">
        <f t="shared" ca="1" si="108"/>
        <v>3.3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7.7236636099306644E-2</v>
      </c>
      <c r="H310" s="50">
        <f t="shared" ca="1" si="109"/>
        <v>8.0538337007806923E-2</v>
      </c>
      <c r="I310" s="50">
        <f t="shared" ca="1" si="109"/>
        <v>9.363863416088869E-2</v>
      </c>
      <c r="J310" s="50">
        <f t="shared" ca="1" si="109"/>
        <v>0.11110569703166437</v>
      </c>
      <c r="K310" s="50">
        <f t="shared" ca="1" si="109"/>
        <v>9.9816010054211785E-2</v>
      </c>
      <c r="L310" s="50">
        <f t="shared" ca="1" si="109"/>
        <v>8.5118115687339568E-2</v>
      </c>
      <c r="M310" s="50">
        <f t="shared" ca="1" si="109"/>
        <v>7.6492155797680289E-2</v>
      </c>
      <c r="N310" s="50">
        <f t="shared" ca="1" si="109"/>
        <v>7.6054414161101702E-2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9.1164578664360114</v>
      </c>
      <c r="E312" s="29">
        <f t="shared" ca="1" si="110"/>
        <v>10.291202142562053</v>
      </c>
      <c r="F312" s="29">
        <f t="shared" ca="1" si="110"/>
        <v>11.688874739814588</v>
      </c>
      <c r="G312" s="29">
        <f t="shared" ca="1" si="110"/>
        <v>13.226777787936575</v>
      </c>
      <c r="H312" s="29">
        <f t="shared" ca="1" si="110"/>
        <v>14.553969175321754</v>
      </c>
      <c r="I312" s="29">
        <f t="shared" ca="1" si="110"/>
        <v>15.235910899955149</v>
      </c>
      <c r="J312" s="29">
        <f t="shared" ca="1" si="110"/>
        <v>14.925944942635963</v>
      </c>
      <c r="K312" s="29">
        <f t="shared" ca="1" si="110"/>
        <v>13.778478975811213</v>
      </c>
      <c r="L312" s="29">
        <f t="shared" ca="1" si="110"/>
        <v>12.285239650898609</v>
      </c>
      <c r="M312" s="29">
        <f t="shared" ca="1" si="110"/>
        <v>10.748510330632682</v>
      </c>
      <c r="N312" s="29">
        <f t="shared" ca="1" si="110"/>
        <v>9.4277804684354685</v>
      </c>
      <c r="O312" s="29">
        <f t="shared" ca="1" si="110"/>
        <v>8.7701334268445628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4.6341981659583982E-2</v>
      </c>
      <c r="H316" s="32">
        <f t="shared" ca="1" si="111"/>
        <v>4.8323002204684155E-2</v>
      </c>
      <c r="I316" s="32">
        <f t="shared" ca="1" si="111"/>
        <v>5.618318049653321E-2</v>
      </c>
      <c r="J316" s="32">
        <f t="shared" ca="1" si="111"/>
        <v>6.6663418218998613E-2</v>
      </c>
      <c r="K316" s="32">
        <f t="shared" ca="1" si="111"/>
        <v>5.9889606032527069E-2</v>
      </c>
      <c r="L316" s="32">
        <f t="shared" ca="1" si="111"/>
        <v>5.1070869412403741E-2</v>
      </c>
      <c r="M316" s="32">
        <f t="shared" ca="1" si="111"/>
        <v>4.5895293478608171E-2</v>
      </c>
      <c r="N316" s="32">
        <f t="shared" ca="1" si="111"/>
        <v>4.5632648496661023E-2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3.0894654439722658E-2</v>
      </c>
      <c r="H317" s="32">
        <f t="shared" ca="1" si="112"/>
        <v>3.2215334803122768E-2</v>
      </c>
      <c r="I317" s="32">
        <f t="shared" ca="1" si="112"/>
        <v>3.745545366435548E-2</v>
      </c>
      <c r="J317" s="32">
        <f t="shared" ca="1" si="112"/>
        <v>4.4442278812665749E-2</v>
      </c>
      <c r="K317" s="32">
        <f t="shared" ca="1" si="112"/>
        <v>3.9926404021684715E-2</v>
      </c>
      <c r="L317" s="32">
        <f t="shared" ca="1" si="112"/>
        <v>3.4047246274935827E-2</v>
      </c>
      <c r="M317" s="32">
        <f t="shared" ca="1" si="112"/>
        <v>3.0596862319072118E-2</v>
      </c>
      <c r="N317" s="32">
        <f t="shared" ca="1" si="112"/>
        <v>3.0421765664440683E-2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4.2093966674122116E-2</v>
      </c>
      <c r="H322" s="33">
        <f t="shared" ca="1" si="113"/>
        <v>4.3893393669254772E-2</v>
      </c>
      <c r="I322" s="33">
        <f t="shared" ca="1" si="113"/>
        <v>5.1033055617684328E-2</v>
      </c>
      <c r="J322" s="33">
        <f t="shared" ca="1" si="113"/>
        <v>6.0552604882257076E-2</v>
      </c>
      <c r="K322" s="33">
        <f t="shared" ca="1" si="113"/>
        <v>5.439972547954542E-2</v>
      </c>
      <c r="L322" s="33">
        <f t="shared" ca="1" si="113"/>
        <v>4.6389373049600065E-2</v>
      </c>
      <c r="M322" s="33">
        <f t="shared" ca="1" si="113"/>
        <v>4.1688224909735755E-2</v>
      </c>
      <c r="N322" s="33">
        <f t="shared" ca="1" si="113"/>
        <v>4.1449655717800432E-2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3.0894654439722658E-2</v>
      </c>
      <c r="H323" s="33">
        <f t="shared" ca="1" si="114"/>
        <v>3.2215334803122768E-2</v>
      </c>
      <c r="I323" s="33">
        <f t="shared" ca="1" si="114"/>
        <v>3.745545366435548E-2</v>
      </c>
      <c r="J323" s="33">
        <f t="shared" ca="1" si="114"/>
        <v>4.4442278812665749E-2</v>
      </c>
      <c r="K323" s="33">
        <f t="shared" ca="1" si="114"/>
        <v>3.9926404021684715E-2</v>
      </c>
      <c r="L323" s="33">
        <f t="shared" ca="1" si="114"/>
        <v>3.4047246274935827E-2</v>
      </c>
      <c r="M323" s="33">
        <f t="shared" ca="1" si="114"/>
        <v>3.0596862319072118E-2</v>
      </c>
      <c r="N323" s="33">
        <f t="shared" ca="1" si="114"/>
        <v>3.0421765664440683E-2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4.2480149854618654E-3</v>
      </c>
      <c r="H324" s="33">
        <f t="shared" ca="1" si="115"/>
        <v>4.4296085354293812E-3</v>
      </c>
      <c r="I324" s="33">
        <f t="shared" ca="1" si="115"/>
        <v>5.1501248788488781E-3</v>
      </c>
      <c r="J324" s="33">
        <f t="shared" ca="1" si="115"/>
        <v>6.1108133367415397E-3</v>
      </c>
      <c r="K324" s="33">
        <f t="shared" ca="1" si="115"/>
        <v>5.4898805529816491E-3</v>
      </c>
      <c r="L324" s="33">
        <f t="shared" ca="1" si="115"/>
        <v>4.6814963628036763E-3</v>
      </c>
      <c r="M324" s="33">
        <f t="shared" ca="1" si="115"/>
        <v>4.2070685688724158E-3</v>
      </c>
      <c r="N324" s="33">
        <f t="shared" ca="1" si="115"/>
        <v>4.182992778860594E-3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7.723663609930663E-2</v>
      </c>
      <c r="H325" s="32">
        <f t="shared" ca="1" si="116"/>
        <v>8.0538337007806923E-2</v>
      </c>
      <c r="I325" s="32">
        <f t="shared" ca="1" si="116"/>
        <v>9.3638634160888676E-2</v>
      </c>
      <c r="J325" s="32">
        <f t="shared" ca="1" si="116"/>
        <v>0.11110569703166437</v>
      </c>
      <c r="K325" s="32">
        <f t="shared" ca="1" si="116"/>
        <v>9.9816010054211785E-2</v>
      </c>
      <c r="L325" s="32">
        <f t="shared" ca="1" si="116"/>
        <v>8.5118115687339568E-2</v>
      </c>
      <c r="M325" s="32">
        <f t="shared" ca="1" si="116"/>
        <v>7.6492155797680289E-2</v>
      </c>
      <c r="N325" s="32">
        <f t="shared" ca="1" si="116"/>
        <v>7.6054414161101716E-2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0.16378732785890021</v>
      </c>
      <c r="E328" s="32">
        <f ca="1">N323/2+O323+D323+E323+F323/2</f>
        <v>0.12021088283222034</v>
      </c>
      <c r="F328" s="32">
        <f ca="1">N324/2+O324+D324+E324+F324/2</f>
        <v>1.6528996389430298E-2</v>
      </c>
      <c r="G328" s="32">
        <f ca="1">F322/2+G322+H322</f>
        <v>0.10642486034337689</v>
      </c>
      <c r="H328" s="32">
        <f ca="1">F323/2+G323+H323</f>
        <v>7.8109989242845429E-2</v>
      </c>
      <c r="I328" s="32">
        <f ca="1">F324/2+G324+H324</f>
        <v>1.0740123520891248E-2</v>
      </c>
      <c r="J328" s="32">
        <f ca="1">I322+J322+K322</f>
        <v>0.16598538597948681</v>
      </c>
      <c r="K328" s="32">
        <f ca="1">I323+J323+K323</f>
        <v>0.12182413649870594</v>
      </c>
      <c r="L328" s="32">
        <f ca="1">I324+J324+K324</f>
        <v>1.6750818768572068E-2</v>
      </c>
      <c r="M328" s="32">
        <f ca="1">L322+M322+N322/2</f>
        <v>0.10880242581823603</v>
      </c>
      <c r="N328" s="32">
        <f ca="1">L323+M323+N323/2</f>
        <v>7.9854991426228289E-2</v>
      </c>
      <c r="O328" s="32">
        <f ca="1">L324+M324+N324/2</f>
        <v>1.0980061321106389E-2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9.1164578664360114</v>
      </c>
      <c r="E337" s="29">
        <f t="shared" ca="1" si="119"/>
        <v>10.291202142562053</v>
      </c>
      <c r="F337" s="29">
        <f t="shared" ca="1" si="119"/>
        <v>11.688874739814588</v>
      </c>
      <c r="G337" s="29">
        <f t="shared" ca="1" si="119"/>
        <v>13.226777787936575</v>
      </c>
      <c r="H337" s="29">
        <f t="shared" ca="1" si="119"/>
        <v>14.553969175321754</v>
      </c>
      <c r="I337" s="29">
        <f t="shared" ca="1" si="119"/>
        <v>15.235910899955149</v>
      </c>
      <c r="J337" s="29">
        <f t="shared" ca="1" si="119"/>
        <v>14.925944942635963</v>
      </c>
      <c r="K337" s="29">
        <f t="shared" ca="1" si="119"/>
        <v>13.778478975811213</v>
      </c>
      <c r="L337" s="29">
        <f t="shared" ca="1" si="119"/>
        <v>12.285239650898609</v>
      </c>
      <c r="M337" s="29">
        <f t="shared" ca="1" si="119"/>
        <v>10.748510330632682</v>
      </c>
      <c r="N337" s="29">
        <f t="shared" ca="1" si="119"/>
        <v>9.4277804684354685</v>
      </c>
      <c r="O337" s="29">
        <f t="shared" ca="1" si="119"/>
        <v>8.7701334268445628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9.1164578664360114</v>
      </c>
      <c r="E362" s="29">
        <f t="shared" ca="1" si="128"/>
        <v>10.291202142562053</v>
      </c>
      <c r="F362" s="29">
        <f t="shared" ca="1" si="128"/>
        <v>11.688874739814588</v>
      </c>
      <c r="G362" s="29">
        <f t="shared" ca="1" si="128"/>
        <v>13.226777787936575</v>
      </c>
      <c r="H362" s="29">
        <f t="shared" ca="1" si="128"/>
        <v>14.553969175321754</v>
      </c>
      <c r="I362" s="29">
        <f t="shared" ca="1" si="128"/>
        <v>15.235910899955149</v>
      </c>
      <c r="J362" s="29">
        <f t="shared" ca="1" si="128"/>
        <v>14.925944942635963</v>
      </c>
      <c r="K362" s="29">
        <f t="shared" ca="1" si="128"/>
        <v>13.778478975811213</v>
      </c>
      <c r="L362" s="29">
        <f t="shared" ca="1" si="128"/>
        <v>12.285239650898609</v>
      </c>
      <c r="M362" s="29">
        <f t="shared" ca="1" si="128"/>
        <v>10.748510330632682</v>
      </c>
      <c r="N362" s="29">
        <f t="shared" ca="1" si="128"/>
        <v>9.4277804684354685</v>
      </c>
      <c r="O362" s="29">
        <f t="shared" ca="1" si="128"/>
        <v>8.7701334268445628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0.8</v>
      </c>
      <c r="E364" s="136">
        <f>IF(E370=0,Demands!$D16,E370)</f>
        <v>0.8</v>
      </c>
      <c r="F364" s="136">
        <f>IF(F370=0,Demands!$D16,F370)</f>
        <v>0.8</v>
      </c>
      <c r="G364" s="136">
        <f>IF(G370=0,Demands!$D16,G370)</f>
        <v>0.8</v>
      </c>
      <c r="H364" s="136">
        <f>IF(H370=0,Demands!$D16,H370)</f>
        <v>0.8</v>
      </c>
      <c r="I364" s="136">
        <f>IF(I370=0,Demands!$D16,I370)</f>
        <v>0.8</v>
      </c>
      <c r="J364" s="136">
        <f>IF(J370=0,Demands!$D16,J370)</f>
        <v>0.8</v>
      </c>
      <c r="K364" s="136">
        <f>IF(K370=0,Demands!$D16,K370)</f>
        <v>0.8</v>
      </c>
      <c r="L364" s="136">
        <f>IF(L370=0,Demands!$D16,L370)</f>
        <v>0.8</v>
      </c>
      <c r="M364" s="136">
        <f>IF(M370=0,Demands!$D16,M370)</f>
        <v>0.8</v>
      </c>
      <c r="N364" s="136">
        <f>IF(N370=0,Demands!$D16,N370)</f>
        <v>0.8</v>
      </c>
      <c r="O364" s="136">
        <f>IF(O370=0,Demands!$D16,O370)</f>
        <v>0.8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6.6666666666666666E-2</v>
      </c>
      <c r="E366" s="33">
        <f t="shared" si="129"/>
        <v>6.6666666666666666E-2</v>
      </c>
      <c r="F366" s="32">
        <f t="shared" si="129"/>
        <v>6.6666666666666666E-2</v>
      </c>
      <c r="G366" s="32">
        <f t="shared" si="129"/>
        <v>6.6666666666666666E-2</v>
      </c>
      <c r="H366" s="32">
        <f t="shared" si="129"/>
        <v>6.6666666666666666E-2</v>
      </c>
      <c r="I366" s="32">
        <f t="shared" si="129"/>
        <v>6.6666666666666666E-2</v>
      </c>
      <c r="J366" s="32">
        <f t="shared" si="129"/>
        <v>6.6666666666666666E-2</v>
      </c>
      <c r="K366" s="32">
        <f t="shared" si="129"/>
        <v>6.6666666666666666E-2</v>
      </c>
      <c r="L366" s="32">
        <f t="shared" si="129"/>
        <v>6.6666666666666666E-2</v>
      </c>
      <c r="M366" s="32">
        <f t="shared" si="129"/>
        <v>6.6666666666666666E-2</v>
      </c>
      <c r="N366" s="32">
        <f t="shared" si="129"/>
        <v>6.6666666666666666E-2</v>
      </c>
      <c r="O366" s="32">
        <f t="shared" si="129"/>
        <v>6.6666666666666666E-2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1.6666666666666663E-2</v>
      </c>
      <c r="E367" s="32">
        <f t="shared" si="130"/>
        <v>1.6666666666666663E-2</v>
      </c>
      <c r="F367" s="32">
        <f t="shared" si="130"/>
        <v>1.6666666666666663E-2</v>
      </c>
      <c r="G367" s="32">
        <f t="shared" si="130"/>
        <v>1.6666666666666663E-2</v>
      </c>
      <c r="H367" s="32">
        <f t="shared" si="130"/>
        <v>1.6666666666666663E-2</v>
      </c>
      <c r="I367" s="32">
        <f t="shared" si="130"/>
        <v>1.6666666666666663E-2</v>
      </c>
      <c r="J367" s="32">
        <f t="shared" si="130"/>
        <v>1.6666666666666663E-2</v>
      </c>
      <c r="K367" s="32">
        <f t="shared" si="130"/>
        <v>1.6666666666666663E-2</v>
      </c>
      <c r="L367" s="32">
        <f t="shared" si="130"/>
        <v>1.6666666666666663E-2</v>
      </c>
      <c r="M367" s="32">
        <f t="shared" si="130"/>
        <v>1.6666666666666663E-2</v>
      </c>
      <c r="N367" s="32">
        <f t="shared" si="130"/>
        <v>1.6666666666666663E-2</v>
      </c>
      <c r="O367" s="32">
        <f t="shared" si="130"/>
        <v>1.6666666666666663E-2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0.8</v>
      </c>
      <c r="E370" s="137">
        <v>0.8</v>
      </c>
      <c r="F370" s="137">
        <v>0.8</v>
      </c>
      <c r="G370" s="137">
        <v>0.8</v>
      </c>
      <c r="H370" s="137">
        <v>0.8</v>
      </c>
      <c r="I370" s="137">
        <v>0.8</v>
      </c>
      <c r="J370" s="137">
        <v>0.8</v>
      </c>
      <c r="K370" s="137">
        <v>0.8</v>
      </c>
      <c r="L370" s="137">
        <v>0.8</v>
      </c>
      <c r="M370" s="137">
        <v>0.8</v>
      </c>
      <c r="N370" s="137">
        <v>0.8</v>
      </c>
      <c r="O370" s="137">
        <v>0.8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6.0555555555555557E-2</v>
      </c>
      <c r="E372" s="33">
        <f t="shared" si="131"/>
        <v>6.0555555555555557E-2</v>
      </c>
      <c r="F372" s="33">
        <f t="shared" si="131"/>
        <v>6.0555555555555557E-2</v>
      </c>
      <c r="G372" s="33">
        <f t="shared" si="131"/>
        <v>6.0555555555555557E-2</v>
      </c>
      <c r="H372" s="33">
        <f t="shared" si="131"/>
        <v>6.0555555555555557E-2</v>
      </c>
      <c r="I372" s="33">
        <f t="shared" si="131"/>
        <v>6.0555555555555557E-2</v>
      </c>
      <c r="J372" s="33">
        <f t="shared" si="131"/>
        <v>6.0555555555555557E-2</v>
      </c>
      <c r="K372" s="33">
        <f t="shared" si="131"/>
        <v>6.0555555555555557E-2</v>
      </c>
      <c r="L372" s="33">
        <f t="shared" si="131"/>
        <v>6.0555555555555557E-2</v>
      </c>
      <c r="M372" s="33">
        <f t="shared" si="131"/>
        <v>6.0555555555555557E-2</v>
      </c>
      <c r="N372" s="33">
        <f t="shared" si="131"/>
        <v>6.0555555555555557E-2</v>
      </c>
      <c r="O372" s="33">
        <f t="shared" si="131"/>
        <v>6.0555555555555557E-2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1.6666666666666663E-2</v>
      </c>
      <c r="E373" s="33">
        <f t="shared" si="132"/>
        <v>1.6666666666666663E-2</v>
      </c>
      <c r="F373" s="33">
        <f t="shared" si="132"/>
        <v>1.6666666666666663E-2</v>
      </c>
      <c r="G373" s="33">
        <f t="shared" si="132"/>
        <v>1.6666666666666663E-2</v>
      </c>
      <c r="H373" s="33">
        <f t="shared" si="132"/>
        <v>1.6666666666666663E-2</v>
      </c>
      <c r="I373" s="33">
        <f t="shared" si="132"/>
        <v>1.6666666666666663E-2</v>
      </c>
      <c r="J373" s="33">
        <f t="shared" si="132"/>
        <v>1.6666666666666663E-2</v>
      </c>
      <c r="K373" s="33">
        <f t="shared" si="132"/>
        <v>1.6666666666666663E-2</v>
      </c>
      <c r="L373" s="33">
        <f t="shared" si="132"/>
        <v>1.6666666666666663E-2</v>
      </c>
      <c r="M373" s="33">
        <f t="shared" si="132"/>
        <v>1.6666666666666663E-2</v>
      </c>
      <c r="N373" s="33">
        <f t="shared" si="132"/>
        <v>1.6666666666666663E-2</v>
      </c>
      <c r="O373" s="33">
        <f t="shared" si="132"/>
        <v>1.6666666666666663E-2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6.1111111111111114E-3</v>
      </c>
      <c r="E374" s="33">
        <f t="shared" si="133"/>
        <v>6.1111111111111114E-3</v>
      </c>
      <c r="F374" s="33">
        <f t="shared" si="133"/>
        <v>6.1111111111111114E-3</v>
      </c>
      <c r="G374" s="33">
        <f t="shared" si="133"/>
        <v>6.1111111111111114E-3</v>
      </c>
      <c r="H374" s="33">
        <f t="shared" si="133"/>
        <v>6.1111111111111114E-3</v>
      </c>
      <c r="I374" s="33">
        <f t="shared" si="133"/>
        <v>6.1111111111111114E-3</v>
      </c>
      <c r="J374" s="33">
        <f t="shared" si="133"/>
        <v>6.1111111111111114E-3</v>
      </c>
      <c r="K374" s="33">
        <f t="shared" si="133"/>
        <v>6.1111111111111114E-3</v>
      </c>
      <c r="L374" s="33">
        <f t="shared" si="133"/>
        <v>6.1111111111111114E-3</v>
      </c>
      <c r="M374" s="33">
        <f t="shared" si="133"/>
        <v>6.1111111111111114E-3</v>
      </c>
      <c r="N374" s="33">
        <f t="shared" si="133"/>
        <v>6.1111111111111114E-3</v>
      </c>
      <c r="O374" s="33">
        <f t="shared" si="133"/>
        <v>6.1111111111111114E-3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0.24222222222222223</v>
      </c>
      <c r="E378" s="32">
        <f>N373/2+O373+D373+E373+F373/2</f>
        <v>6.6666666666666652E-2</v>
      </c>
      <c r="F378" s="32">
        <f>N374/2+O374+D374+E374+F374/2</f>
        <v>2.4444444444444446E-2</v>
      </c>
      <c r="G378" s="32">
        <f>F372/2+G372+H372</f>
        <v>0.15138888888888891</v>
      </c>
      <c r="H378" s="32">
        <f>F373/2+G373+H373</f>
        <v>4.1666666666666657E-2</v>
      </c>
      <c r="I378" s="32">
        <f>F374/2+G374+H374</f>
        <v>1.5277777777777779E-2</v>
      </c>
      <c r="J378" s="32">
        <f>I372+J372+K372</f>
        <v>0.18166666666666667</v>
      </c>
      <c r="K378" s="32">
        <f>I373+J373+K373</f>
        <v>4.9999999999999989E-2</v>
      </c>
      <c r="L378" s="32">
        <f>I374+J374+K374</f>
        <v>1.8333333333333333E-2</v>
      </c>
      <c r="M378" s="32">
        <f>L372+M372+N372/2</f>
        <v>0.15138888888888891</v>
      </c>
      <c r="N378" s="32">
        <f>L373+M373+N373/2</f>
        <v>4.1666666666666657E-2</v>
      </c>
      <c r="O378" s="32">
        <f>L374+M374+N374/2</f>
        <v>1.5277777777777779E-2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14.883542133563989</v>
      </c>
      <c r="E384" s="29">
        <f t="shared" ca="1" si="135"/>
        <v>13.708797857437947</v>
      </c>
      <c r="F384" s="29">
        <f t="shared" ca="1" si="135"/>
        <v>12.311125260185412</v>
      </c>
      <c r="G384" s="29">
        <f t="shared" ca="1" si="135"/>
        <v>10.773222212063425</v>
      </c>
      <c r="H384" s="29">
        <f t="shared" ca="1" si="135"/>
        <v>9.4460308246782461</v>
      </c>
      <c r="I384" s="29">
        <f t="shared" ca="1" si="135"/>
        <v>8.7640891000448509</v>
      </c>
      <c r="J384" s="29">
        <f t="shared" ca="1" si="135"/>
        <v>9.0740550573640366</v>
      </c>
      <c r="K384" s="29">
        <f t="shared" ca="1" si="135"/>
        <v>10.221521024188787</v>
      </c>
      <c r="L384" s="29">
        <f t="shared" ca="1" si="135"/>
        <v>11.714760349101391</v>
      </c>
      <c r="M384" s="29">
        <f t="shared" ca="1" si="135"/>
        <v>13.251489669367318</v>
      </c>
      <c r="N384" s="29">
        <f t="shared" ca="1" si="135"/>
        <v>14.572219531564532</v>
      </c>
      <c r="O384" s="29">
        <f t="shared" ca="1" si="135"/>
        <v>15.229866573155437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0.10339331526563045</v>
      </c>
      <c r="E385" s="29">
        <f t="shared" ca="1" si="136"/>
        <v>9.5232576094268301E-2</v>
      </c>
      <c r="F385" s="29">
        <f t="shared" ca="1" si="136"/>
        <v>8.552319359720946E-2</v>
      </c>
      <c r="G385" s="29">
        <f t="shared" ca="1" si="136"/>
        <v>7.4839655144096989E-2</v>
      </c>
      <c r="H385" s="29">
        <f t="shared" ca="1" si="136"/>
        <v>6.5619893053707676E-2</v>
      </c>
      <c r="I385" s="55">
        <f t="shared" ca="1" si="136"/>
        <v>6.0882565400446648E-2</v>
      </c>
      <c r="J385" s="55">
        <f t="shared" ca="1" si="136"/>
        <v>6.3035843676485709E-2</v>
      </c>
      <c r="K385" s="29">
        <f t="shared" ca="1" si="136"/>
        <v>7.1007085293556579E-2</v>
      </c>
      <c r="L385" s="29">
        <f t="shared" ca="1" si="136"/>
        <v>8.1380352819675761E-2</v>
      </c>
      <c r="M385" s="29">
        <f t="shared" ca="1" si="136"/>
        <v>9.2055737594505985E-2</v>
      </c>
      <c r="N385" s="29">
        <f t="shared" ca="1" si="136"/>
        <v>0.10123061262072328</v>
      </c>
      <c r="O385" s="29">
        <f t="shared" ca="1" si="136"/>
        <v>0.10579916943969304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9.1164578664360114</v>
      </c>
      <c r="E387" s="29">
        <f t="shared" ca="1" si="137"/>
        <v>10.291202142562053</v>
      </c>
      <c r="F387" s="29">
        <f t="shared" ca="1" si="137"/>
        <v>11.688874739814588</v>
      </c>
      <c r="G387" s="29">
        <f t="shared" ca="1" si="137"/>
        <v>13.226777787936575</v>
      </c>
      <c r="H387" s="29">
        <f t="shared" ca="1" si="137"/>
        <v>14.553969175321754</v>
      </c>
      <c r="I387" s="29">
        <f t="shared" ca="1" si="137"/>
        <v>15.235910899955149</v>
      </c>
      <c r="J387" s="29">
        <f t="shared" ca="1" si="137"/>
        <v>14.925944942635963</v>
      </c>
      <c r="K387" s="29">
        <f t="shared" ca="1" si="137"/>
        <v>13.778478975811213</v>
      </c>
      <c r="L387" s="29">
        <f t="shared" ca="1" si="137"/>
        <v>12.285239650898609</v>
      </c>
      <c r="M387" s="29">
        <f t="shared" ca="1" si="137"/>
        <v>10.748510330632682</v>
      </c>
      <c r="N387" s="29">
        <f t="shared" ca="1" si="137"/>
        <v>9.4277804684354685</v>
      </c>
      <c r="O387" s="29">
        <f t="shared" ca="1" si="137"/>
        <v>8.7701334268445628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1.0339331526563045E-2</v>
      </c>
      <c r="E391" s="33">
        <f t="shared" ca="1" si="138"/>
        <v>9.5232576094268304E-3</v>
      </c>
      <c r="F391" s="32">
        <f t="shared" ca="1" si="138"/>
        <v>8.5523193597209467E-3</v>
      </c>
      <c r="G391" s="32">
        <f t="shared" ca="1" si="138"/>
        <v>7.4839655144096993E-3</v>
      </c>
      <c r="H391" s="32">
        <f t="shared" ca="1" si="138"/>
        <v>6.5619893053707676E-3</v>
      </c>
      <c r="I391" s="32">
        <f t="shared" ca="1" si="138"/>
        <v>6.0882565400446655E-3</v>
      </c>
      <c r="J391" s="32">
        <f t="shared" ca="1" si="138"/>
        <v>6.3035843676485714E-3</v>
      </c>
      <c r="K391" s="32">
        <f t="shared" ca="1" si="138"/>
        <v>7.1007085293556581E-3</v>
      </c>
      <c r="L391" s="32">
        <f t="shared" ca="1" si="138"/>
        <v>8.1380352819675761E-3</v>
      </c>
      <c r="M391" s="32">
        <f t="shared" ca="1" si="138"/>
        <v>9.2055737594505995E-3</v>
      </c>
      <c r="N391" s="32">
        <f t="shared" ca="1" si="138"/>
        <v>1.0123061262072328E-2</v>
      </c>
      <c r="O391" s="32">
        <f t="shared" ca="1" si="138"/>
        <v>1.0579916943969305E-2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9.3053983739067411E-2</v>
      </c>
      <c r="E392" s="32">
        <f t="shared" ca="1" si="139"/>
        <v>8.5709318484841479E-2</v>
      </c>
      <c r="F392" s="32">
        <f t="shared" ca="1" si="139"/>
        <v>7.697087423748851E-2</v>
      </c>
      <c r="G392" s="32">
        <f t="shared" ca="1" si="139"/>
        <v>6.7355689629687299E-2</v>
      </c>
      <c r="H392" s="32">
        <f t="shared" ca="1" si="139"/>
        <v>5.9057903748336908E-2</v>
      </c>
      <c r="I392" s="32">
        <f t="shared" ca="1" si="139"/>
        <v>5.4794308860401986E-2</v>
      </c>
      <c r="J392" s="32">
        <f t="shared" ca="1" si="139"/>
        <v>5.6732259308837137E-2</v>
      </c>
      <c r="K392" s="32">
        <f t="shared" ca="1" si="139"/>
        <v>6.3906376764200926E-2</v>
      </c>
      <c r="L392" s="32">
        <f t="shared" ca="1" si="139"/>
        <v>7.3242317537708185E-2</v>
      </c>
      <c r="M392" s="32">
        <f t="shared" ca="1" si="139"/>
        <v>8.285016383505539E-2</v>
      </c>
      <c r="N392" s="32">
        <f t="shared" ca="1" si="139"/>
        <v>9.1107551358650951E-2</v>
      </c>
      <c r="O392" s="32">
        <f t="shared" ca="1" si="139"/>
        <v>9.5219252495723744E-2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9.4777205660161248E-3</v>
      </c>
      <c r="E397" s="33">
        <f t="shared" ca="1" si="140"/>
        <v>8.7296528086412608E-3</v>
      </c>
      <c r="F397" s="33">
        <f t="shared" ca="1" si="140"/>
        <v>7.8396260797442014E-3</v>
      </c>
      <c r="G397" s="33">
        <f t="shared" ca="1" si="140"/>
        <v>6.8603017215422245E-3</v>
      </c>
      <c r="H397" s="33">
        <f t="shared" ca="1" si="140"/>
        <v>6.0151568632565372E-3</v>
      </c>
      <c r="I397" s="33">
        <f t="shared" ca="1" si="140"/>
        <v>5.5809018283742764E-3</v>
      </c>
      <c r="J397" s="33">
        <f t="shared" ca="1" si="140"/>
        <v>5.778285670344524E-3</v>
      </c>
      <c r="K397" s="33">
        <f t="shared" ca="1" si="140"/>
        <v>6.5089828185760203E-3</v>
      </c>
      <c r="L397" s="33">
        <f t="shared" ca="1" si="140"/>
        <v>7.459865675136945E-3</v>
      </c>
      <c r="M397" s="33">
        <f t="shared" ca="1" si="140"/>
        <v>8.4384426128297167E-3</v>
      </c>
      <c r="N397" s="33">
        <f t="shared" ca="1" si="140"/>
        <v>9.2794728235663006E-3</v>
      </c>
      <c r="O397" s="33">
        <f t="shared" ca="1" si="140"/>
        <v>9.6982571986385293E-3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9.3053983739067411E-2</v>
      </c>
      <c r="E398" s="33">
        <f t="shared" ca="1" si="141"/>
        <v>8.5709318484841479E-2</v>
      </c>
      <c r="F398" s="33">
        <f t="shared" ca="1" si="141"/>
        <v>7.697087423748851E-2</v>
      </c>
      <c r="G398" s="33">
        <f t="shared" ca="1" si="141"/>
        <v>6.7355689629687299E-2</v>
      </c>
      <c r="H398" s="33">
        <f t="shared" ca="1" si="141"/>
        <v>5.9057903748336908E-2</v>
      </c>
      <c r="I398" s="33">
        <f t="shared" ca="1" si="141"/>
        <v>5.4794308860401986E-2</v>
      </c>
      <c r="J398" s="33">
        <f t="shared" ca="1" si="141"/>
        <v>5.6732259308837137E-2</v>
      </c>
      <c r="K398" s="33">
        <f t="shared" ca="1" si="141"/>
        <v>6.3906376764200926E-2</v>
      </c>
      <c r="L398" s="33">
        <f t="shared" ca="1" si="141"/>
        <v>7.3242317537708185E-2</v>
      </c>
      <c r="M398" s="33">
        <f t="shared" ca="1" si="141"/>
        <v>8.285016383505539E-2</v>
      </c>
      <c r="N398" s="33">
        <f t="shared" ca="1" si="141"/>
        <v>9.1107551358650951E-2</v>
      </c>
      <c r="O398" s="33">
        <f t="shared" ca="1" si="141"/>
        <v>9.5219252495723744E-2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8.6161096054692039E-4</v>
      </c>
      <c r="E399" s="33">
        <f t="shared" ca="1" si="142"/>
        <v>7.936048007855692E-4</v>
      </c>
      <c r="F399" s="33">
        <f t="shared" ca="1" si="142"/>
        <v>7.1269327997674559E-4</v>
      </c>
      <c r="G399" s="33">
        <f t="shared" ca="1" si="142"/>
        <v>6.236637928674749E-4</v>
      </c>
      <c r="H399" s="33">
        <f t="shared" ca="1" si="142"/>
        <v>5.4683244211423067E-4</v>
      </c>
      <c r="I399" s="33">
        <f t="shared" ca="1" si="142"/>
        <v>5.0735471167038875E-4</v>
      </c>
      <c r="J399" s="33">
        <f t="shared" ca="1" si="142"/>
        <v>5.2529869730404762E-4</v>
      </c>
      <c r="K399" s="33">
        <f t="shared" ca="1" si="142"/>
        <v>5.9172571077963814E-4</v>
      </c>
      <c r="L399" s="33">
        <f t="shared" ca="1" si="142"/>
        <v>6.7816960683063138E-4</v>
      </c>
      <c r="M399" s="33">
        <f t="shared" ca="1" si="142"/>
        <v>7.6713114662088329E-4</v>
      </c>
      <c r="N399" s="33">
        <f t="shared" ca="1" si="142"/>
        <v>8.4358843850602732E-4</v>
      </c>
      <c r="O399" s="33">
        <f t="shared" ca="1" si="142"/>
        <v>8.8165974533077542E-4</v>
      </c>
    </row>
    <row r="400" spans="1:15" x14ac:dyDescent="0.4">
      <c r="D400" s="32">
        <f t="shared" ref="D400:O400" ca="1" si="143">SUM(D397:D399)</f>
        <v>0.10339331526563046</v>
      </c>
      <c r="E400" s="32">
        <f t="shared" ca="1" si="143"/>
        <v>9.5232576094268301E-2</v>
      </c>
      <c r="F400" s="32">
        <f t="shared" ca="1" si="143"/>
        <v>8.552319359720946E-2</v>
      </c>
      <c r="G400" s="32">
        <f t="shared" ca="1" si="143"/>
        <v>7.4839655144097003E-2</v>
      </c>
      <c r="H400" s="32">
        <f t="shared" ca="1" si="143"/>
        <v>6.5619893053707676E-2</v>
      </c>
      <c r="I400" s="32">
        <f t="shared" ca="1" si="143"/>
        <v>6.0882565400446655E-2</v>
      </c>
      <c r="J400" s="32">
        <f t="shared" ca="1" si="143"/>
        <v>6.3035843676485695E-2</v>
      </c>
      <c r="K400" s="32">
        <f t="shared" ca="1" si="143"/>
        <v>7.1007085293556593E-2</v>
      </c>
      <c r="L400" s="32">
        <f t="shared" ca="1" si="143"/>
        <v>8.1380352819675761E-2</v>
      </c>
      <c r="M400" s="32">
        <f t="shared" ca="1" si="143"/>
        <v>9.2055737594505999E-2</v>
      </c>
      <c r="N400" s="32">
        <f t="shared" ca="1" si="143"/>
        <v>0.10123061262072328</v>
      </c>
      <c r="O400" s="32">
        <f t="shared" ca="1" si="143"/>
        <v>0.10579916943969304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3.6465180024951166E-2</v>
      </c>
      <c r="E403" s="32">
        <f ca="1">N398/2+O398+D398+E398+F398/2</f>
        <v>0.35802176751770237</v>
      </c>
      <c r="F403" s="32">
        <f ca="1">N399/2+O399+D399+E399+F399/2</f>
        <v>3.3150163659046513E-3</v>
      </c>
      <c r="G403" s="32">
        <f ca="1">F397/2+G397+H397</f>
        <v>1.6795271624670861E-2</v>
      </c>
      <c r="H403" s="32">
        <f ca="1">F398/2+G398+H398</f>
        <v>0.16489903049676846</v>
      </c>
      <c r="I403" s="32">
        <f ca="1">F399/2+G399+H399</f>
        <v>1.5268428749700782E-3</v>
      </c>
      <c r="J403" s="32">
        <f ca="1">I397+J397+K397</f>
        <v>1.7868170317294822E-2</v>
      </c>
      <c r="K403" s="32">
        <f ca="1">I398+J398+K398</f>
        <v>0.17543294493344003</v>
      </c>
      <c r="L403" s="32">
        <f ca="1">I399+J399+K399</f>
        <v>1.6243791197540747E-3</v>
      </c>
      <c r="M403" s="32">
        <f ca="1">L397+M397+N397/2</f>
        <v>2.0538044699749812E-2</v>
      </c>
      <c r="N403" s="32">
        <f ca="1">L398+M398+N398/2</f>
        <v>0.20164625705208905</v>
      </c>
      <c r="O403" s="32">
        <f ca="1">L399+M399+N399/2</f>
        <v>1.8670949727045284E-3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11.000817000000001</v>
      </c>
      <c r="C409" s="63" t="s">
        <v>58</v>
      </c>
      <c r="D409" s="32">
        <f t="shared" ref="D409:O409" ca="1" si="144">D18</f>
        <v>0.12804331639714894</v>
      </c>
      <c r="E409" s="32">
        <f t="shared" ca="1" si="144"/>
        <v>0.10971574304084165</v>
      </c>
      <c r="F409" s="32">
        <f t="shared" ca="1" si="144"/>
        <v>9.0668435545759832E-2</v>
      </c>
      <c r="G409" s="32">
        <f t="shared" ca="1" si="144"/>
        <v>6.0229585166649072E-2</v>
      </c>
      <c r="H409" s="32">
        <f t="shared" ca="1" si="144"/>
        <v>1.7061667143599357E-2</v>
      </c>
      <c r="I409" s="32">
        <f t="shared" ca="1" si="144"/>
        <v>2.7005353992298718E-3</v>
      </c>
      <c r="J409" s="32">
        <f t="shared" ca="1" si="144"/>
        <v>5.7843268078116824E-4</v>
      </c>
      <c r="K409" s="32">
        <f t="shared" ca="1" si="144"/>
        <v>5.9907946916376434E-4</v>
      </c>
      <c r="L409" s="32">
        <f t="shared" ca="1" si="144"/>
        <v>4.2213004060354647E-3</v>
      </c>
      <c r="M409" s="32">
        <f t="shared" ca="1" si="144"/>
        <v>2.8218352809776234E-2</v>
      </c>
      <c r="N409" s="32">
        <f t="shared" ca="1" si="144"/>
        <v>7.7315125159315809E-2</v>
      </c>
      <c r="O409" s="32">
        <f t="shared" ca="1" si="144"/>
        <v>0.1164817601150321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6.0413622415430704E-2</v>
      </c>
      <c r="E410" s="32">
        <f t="shared" ca="1" si="145"/>
        <v>5.1766274567107473E-2</v>
      </c>
      <c r="F410" s="32">
        <f t="shared" ca="1" si="145"/>
        <v>4.2779340493412248E-2</v>
      </c>
      <c r="G410" s="32">
        <f t="shared" ca="1" si="145"/>
        <v>2.8417628650057234E-2</v>
      </c>
      <c r="H410" s="32">
        <f t="shared" ca="1" si="145"/>
        <v>8.0500657558266967E-3</v>
      </c>
      <c r="I410" s="32">
        <f t="shared" ca="1" si="145"/>
        <v>1.2741713548135702E-3</v>
      </c>
      <c r="J410" s="32">
        <f t="shared" ca="1" si="145"/>
        <v>2.7291712330435204E-4</v>
      </c>
      <c r="K410" s="32">
        <f t="shared" ca="1" si="145"/>
        <v>2.8265872725944329E-4</v>
      </c>
      <c r="L410" s="32">
        <f t="shared" ca="1" si="145"/>
        <v>1.991701371130757E-3</v>
      </c>
      <c r="M410" s="32">
        <f t="shared" ca="1" si="145"/>
        <v>1.3314032780497309E-2</v>
      </c>
      <c r="N410" s="32">
        <f t="shared" ca="1" si="145"/>
        <v>3.6478958135457006E-2</v>
      </c>
      <c r="O410" s="32">
        <f t="shared" ca="1" si="145"/>
        <v>5.4958628625703228E-2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1.2921802572189342E-2</v>
      </c>
      <c r="E411" s="32">
        <f t="shared" ca="1" si="146"/>
        <v>1.1072230949075765E-2</v>
      </c>
      <c r="F411" s="32">
        <f t="shared" ca="1" si="146"/>
        <v>9.150025605535397E-3</v>
      </c>
      <c r="G411" s="32">
        <f t="shared" ca="1" si="146"/>
        <v>6.0782150168177968E-3</v>
      </c>
      <c r="H411" s="32">
        <f t="shared" ca="1" si="146"/>
        <v>1.7218196199962656E-3</v>
      </c>
      <c r="I411" s="32">
        <f t="shared" ca="1" si="146"/>
        <v>2.7253109533512468E-4</v>
      </c>
      <c r="J411" s="32">
        <f t="shared" ca="1" si="146"/>
        <v>5.837394026231973E-5</v>
      </c>
      <c r="K411" s="32">
        <f t="shared" ca="1" si="146"/>
        <v>6.0457561108269807E-5</v>
      </c>
      <c r="L411" s="32">
        <f t="shared" ca="1" si="146"/>
        <v>4.2600279326963404E-4</v>
      </c>
      <c r="M411" s="32">
        <f t="shared" ca="1" si="146"/>
        <v>2.8477236780508129E-3</v>
      </c>
      <c r="N411" s="32">
        <f t="shared" ca="1" si="146"/>
        <v>7.8024438234171921E-3</v>
      </c>
      <c r="O411" s="32">
        <f t="shared" ca="1" si="146"/>
        <v>1.1755040011608745E-2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0.43823259990556052</v>
      </c>
      <c r="E413" s="32">
        <f t="shared" ca="1" si="148"/>
        <v>0.20676767492267603</v>
      </c>
      <c r="F413" s="32">
        <f t="shared" ca="1" si="148"/>
        <v>4.4225308247350145E-2</v>
      </c>
      <c r="G413" s="32">
        <f t="shared" ca="1" si="148"/>
        <v>0.12262547008312835</v>
      </c>
      <c r="H413" s="32">
        <f t="shared" ca="1" si="148"/>
        <v>5.7857364652590053E-2</v>
      </c>
      <c r="I413" s="32">
        <f t="shared" ca="1" si="148"/>
        <v>1.237504743958176E-2</v>
      </c>
      <c r="J413" s="32">
        <f t="shared" ca="1" si="148"/>
        <v>3.8780475491748045E-3</v>
      </c>
      <c r="K413" s="32">
        <f t="shared" ca="1" si="148"/>
        <v>1.8297472053773656E-3</v>
      </c>
      <c r="L413" s="32">
        <f t="shared" ca="1" si="148"/>
        <v>3.9136259670571422E-4</v>
      </c>
      <c r="M413" s="32">
        <f t="shared" ca="1" si="148"/>
        <v>7.1097215795469598E-2</v>
      </c>
      <c r="N413" s="32">
        <f t="shared" ca="1" si="148"/>
        <v>3.3545213219356565E-2</v>
      </c>
      <c r="O413" s="32">
        <f t="shared" ca="1" si="148"/>
        <v>7.1749483830290429E-3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4.4003268000000002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1.8284500111831799E-2</v>
      </c>
      <c r="H415" s="32">
        <f t="shared" ca="1" si="149"/>
        <v>4.5275905038821604E-2</v>
      </c>
      <c r="I415" s="32">
        <f t="shared" ca="1" si="149"/>
        <v>0.15237083426526501</v>
      </c>
      <c r="J415" s="32">
        <f t="shared" ca="1" si="149"/>
        <v>0.29516407323385618</v>
      </c>
      <c r="K415" s="32">
        <f t="shared" ca="1" si="149"/>
        <v>0.20287088219318139</v>
      </c>
      <c r="L415" s="32">
        <f t="shared" ca="1" si="149"/>
        <v>8.2715595744001003E-2</v>
      </c>
      <c r="M415" s="32">
        <f t="shared" ca="1" si="149"/>
        <v>1.2198373646036357E-2</v>
      </c>
      <c r="N415" s="32">
        <f t="shared" ca="1" si="149"/>
        <v>8.6198357670064195E-3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2.2366360993066416E-3</v>
      </c>
      <c r="H416" s="32">
        <f t="shared" ca="1" si="150"/>
        <v>5.5383370078069217E-3</v>
      </c>
      <c r="I416" s="32">
        <f t="shared" ca="1" si="150"/>
        <v>1.8638634160888682E-2</v>
      </c>
      <c r="J416" s="32">
        <f t="shared" ca="1" si="150"/>
        <v>3.6105697031664358E-2</v>
      </c>
      <c r="K416" s="32">
        <f t="shared" ca="1" si="150"/>
        <v>2.4816010054211787E-2</v>
      </c>
      <c r="L416" s="32">
        <f t="shared" ca="1" si="150"/>
        <v>1.0118115687339571E-2</v>
      </c>
      <c r="M416" s="32">
        <f t="shared" ca="1" si="150"/>
        <v>1.4921557976802879E-3</v>
      </c>
      <c r="N416" s="32">
        <f t="shared" ca="1" si="150"/>
        <v>1.0544141611017026E-3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1.84522478192798E-3</v>
      </c>
      <c r="H417" s="32">
        <f t="shared" ca="1" si="151"/>
        <v>4.5691280314407124E-3</v>
      </c>
      <c r="I417" s="32">
        <f t="shared" ca="1" si="151"/>
        <v>1.5376873182733168E-2</v>
      </c>
      <c r="J417" s="32">
        <f t="shared" ca="1" si="151"/>
        <v>2.9787200051123106E-2</v>
      </c>
      <c r="K417" s="32">
        <f t="shared" ca="1" si="151"/>
        <v>2.047320829472473E-2</v>
      </c>
      <c r="L417" s="32">
        <f t="shared" ca="1" si="151"/>
        <v>8.3474454420551479E-3</v>
      </c>
      <c r="M417" s="32">
        <f t="shared" ca="1" si="151"/>
        <v>1.231028533086238E-3</v>
      </c>
      <c r="N417" s="32">
        <f t="shared" ca="1" si="151"/>
        <v>8.6989168290890469E-4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4.3099178835032097E-3</v>
      </c>
      <c r="E419" s="32">
        <f t="shared" ca="1" si="153"/>
        <v>5.2720708055085128E-4</v>
      </c>
      <c r="F419" s="32">
        <f t="shared" ca="1" si="153"/>
        <v>4.3494584145445234E-4</v>
      </c>
      <c r="G419" s="32">
        <f t="shared" ca="1" si="153"/>
        <v>6.3560405150653407E-2</v>
      </c>
      <c r="H419" s="32">
        <f t="shared" ca="1" si="153"/>
        <v>7.7749731071135638E-3</v>
      </c>
      <c r="I419" s="32">
        <f t="shared" ca="1" si="153"/>
        <v>6.4143528133686926E-3</v>
      </c>
      <c r="J419" s="32">
        <f t="shared" ca="1" si="153"/>
        <v>0.65040578969230256</v>
      </c>
      <c r="K419" s="32">
        <f t="shared" ca="1" si="153"/>
        <v>7.9560341246764824E-2</v>
      </c>
      <c r="L419" s="32">
        <f t="shared" ca="1" si="153"/>
        <v>6.5637281528581004E-2</v>
      </c>
      <c r="M419" s="32">
        <f t="shared" ca="1" si="153"/>
        <v>9.9223887273540576E-2</v>
      </c>
      <c r="N419" s="32">
        <f t="shared" ca="1" si="153"/>
        <v>1.213747856557071E-2</v>
      </c>
      <c r="O419" s="32">
        <f t="shared" ca="1" si="153"/>
        <v>1.0013419816595839E-2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66.004902000000001</v>
      </c>
      <c r="C421" s="67"/>
      <c r="D421" s="32">
        <f t="shared" ref="D421:O421" ca="1" si="154">D69</f>
        <v>6.4244691904016785E-2</v>
      </c>
      <c r="E421" s="32">
        <f t="shared" ca="1" si="154"/>
        <v>6.1495555900570681E-2</v>
      </c>
      <c r="F421" s="32">
        <f t="shared" ca="1" si="154"/>
        <v>5.8638459776308417E-2</v>
      </c>
      <c r="G421" s="32">
        <f t="shared" ca="1" si="154"/>
        <v>5.40726322194418E-2</v>
      </c>
      <c r="H421" s="32">
        <f t="shared" ca="1" si="154"/>
        <v>4.7597444515984348E-2</v>
      </c>
      <c r="I421" s="32">
        <f t="shared" ca="1" si="154"/>
        <v>4.5443274754328918E-2</v>
      </c>
      <c r="J421" s="32">
        <f t="shared" ca="1" si="154"/>
        <v>4.5124959346561612E-2</v>
      </c>
      <c r="K421" s="32">
        <f t="shared" ca="1" si="154"/>
        <v>4.5128056364819001E-2</v>
      </c>
      <c r="L421" s="32">
        <f t="shared" ca="1" si="154"/>
        <v>4.5671389505349755E-2</v>
      </c>
      <c r="M421" s="32">
        <f t="shared" ca="1" si="154"/>
        <v>4.9270947365910873E-2</v>
      </c>
      <c r="N421" s="32">
        <f t="shared" ca="1" si="154"/>
        <v>5.6635463218341807E-2</v>
      </c>
      <c r="O421" s="32">
        <f t="shared" ca="1" si="154"/>
        <v>6.2510458461699253E-2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3.0312043362314606E-2</v>
      </c>
      <c r="E422" s="32">
        <f t="shared" ca="1" si="155"/>
        <v>2.9014941185066125E-2</v>
      </c>
      <c r="F422" s="32">
        <f t="shared" ca="1" si="155"/>
        <v>2.7666901074011839E-2</v>
      </c>
      <c r="G422" s="32">
        <f t="shared" ca="1" si="155"/>
        <v>2.5512644297508588E-2</v>
      </c>
      <c r="H422" s="32">
        <f t="shared" ca="1" si="155"/>
        <v>2.2457509863374008E-2</v>
      </c>
      <c r="I422" s="32">
        <f t="shared" ca="1" si="155"/>
        <v>2.1441125703222038E-2</v>
      </c>
      <c r="J422" s="32">
        <f t="shared" ca="1" si="155"/>
        <v>2.1290937568495656E-2</v>
      </c>
      <c r="K422" s="32">
        <f t="shared" ca="1" si="155"/>
        <v>2.1292398809088918E-2</v>
      </c>
      <c r="L422" s="32">
        <f t="shared" ca="1" si="155"/>
        <v>2.1548755205669616E-2</v>
      </c>
      <c r="M422" s="32">
        <f t="shared" ca="1" si="155"/>
        <v>2.3247104917074598E-2</v>
      </c>
      <c r="N422" s="32">
        <f t="shared" ca="1" si="155"/>
        <v>2.672184372031855E-2</v>
      </c>
      <c r="O422" s="32">
        <f t="shared" ca="1" si="155"/>
        <v>2.9493794293855485E-2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6.4834092747172905E-3</v>
      </c>
      <c r="E423" s="32">
        <f t="shared" ca="1" si="156"/>
        <v>6.205973531250253E-3</v>
      </c>
      <c r="F423" s="32">
        <f t="shared" ca="1" si="156"/>
        <v>5.9176427297191981E-3</v>
      </c>
      <c r="G423" s="32">
        <f t="shared" ca="1" si="156"/>
        <v>5.456871141411559E-3</v>
      </c>
      <c r="H423" s="32">
        <f t="shared" ca="1" si="156"/>
        <v>4.8034118318883295E-3</v>
      </c>
      <c r="I423" s="32">
        <f t="shared" ca="1" si="156"/>
        <v>4.5860185531891575E-3</v>
      </c>
      <c r="J423" s="32">
        <f t="shared" ca="1" si="156"/>
        <v>4.5538949799282368E-3</v>
      </c>
      <c r="K423" s="32">
        <f t="shared" ca="1" si="156"/>
        <v>4.5542075230551289E-3</v>
      </c>
      <c r="L423" s="32">
        <f t="shared" ca="1" si="156"/>
        <v>4.6090393078793337E-3</v>
      </c>
      <c r="M423" s="32">
        <f t="shared" ca="1" si="156"/>
        <v>4.9722974405965112E-3</v>
      </c>
      <c r="N423" s="32">
        <f t="shared" ca="1" si="156"/>
        <v>5.7155054624014679E-3</v>
      </c>
      <c r="O423" s="32">
        <f t="shared" ca="1" si="156"/>
        <v>6.3083948906302E-3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0.24588766776361184</v>
      </c>
      <c r="E425" s="32">
        <f t="shared" ca="1" si="158"/>
        <v>0.11601515123840141</v>
      </c>
      <c r="F425" s="32">
        <f t="shared" ca="1" si="158"/>
        <v>2.4814351792658073E-2</v>
      </c>
      <c r="G425" s="32">
        <f t="shared" ca="1" si="158"/>
        <v>0.13098930662358035</v>
      </c>
      <c r="H425" s="32">
        <f t="shared" ca="1" si="158"/>
        <v>6.1803604697888523E-2</v>
      </c>
      <c r="I425" s="32">
        <f t="shared" ca="1" si="158"/>
        <v>1.3219104338159487E-2</v>
      </c>
      <c r="J425" s="32">
        <f t="shared" ca="1" si="158"/>
        <v>0.13569629046570952</v>
      </c>
      <c r="K425" s="32">
        <f t="shared" ca="1" si="158"/>
        <v>6.4024462080806616E-2</v>
      </c>
      <c r="L425" s="32">
        <f t="shared" ca="1" si="158"/>
        <v>1.3694121056172522E-2</v>
      </c>
      <c r="M425" s="32">
        <f t="shared" ca="1" si="158"/>
        <v>0.12326006848043154</v>
      </c>
      <c r="N425" s="32">
        <f t="shared" ca="1" si="158"/>
        <v>5.8156781982903485E-2</v>
      </c>
      <c r="O425" s="32">
        <f t="shared" ca="1" si="158"/>
        <v>1.2439089479676578E-2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32.113759833822527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17.601307200000001</v>
      </c>
      <c r="C433" s="67"/>
      <c r="D433" s="32">
        <f t="shared" ref="D433:O433" ca="1" si="164">D119</f>
        <v>1.8783118939922867E-2</v>
      </c>
      <c r="E433" s="32">
        <f t="shared" ca="1" si="164"/>
        <v>1.7300584657125407E-2</v>
      </c>
      <c r="F433" s="32">
        <f t="shared" ca="1" si="164"/>
        <v>1.5536713503493053E-2</v>
      </c>
      <c r="G433" s="32">
        <f t="shared" ca="1" si="164"/>
        <v>1.3595870684510954E-2</v>
      </c>
      <c r="H433" s="32">
        <f t="shared" ca="1" si="164"/>
        <v>1.1920947238090228E-2</v>
      </c>
      <c r="I433" s="32">
        <f t="shared" ca="1" si="164"/>
        <v>1.1060332714414475E-2</v>
      </c>
      <c r="J433" s="32">
        <f t="shared" ca="1" si="164"/>
        <v>1.1451511601228238E-2</v>
      </c>
      <c r="K433" s="32">
        <f t="shared" ca="1" si="164"/>
        <v>1.2899620494996112E-2</v>
      </c>
      <c r="L433" s="32">
        <f t="shared" ca="1" si="164"/>
        <v>1.4784097428907763E-2</v>
      </c>
      <c r="M433" s="32">
        <f t="shared" ca="1" si="164"/>
        <v>1.6723458996335254E-2</v>
      </c>
      <c r="N433" s="32">
        <f t="shared" ca="1" si="164"/>
        <v>1.8390227959431397E-2</v>
      </c>
      <c r="O433" s="32">
        <f t="shared" ca="1" si="164"/>
        <v>1.9220182448210905E-2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8.2714652212504361E-2</v>
      </c>
      <c r="E434" s="32">
        <f t="shared" ca="1" si="165"/>
        <v>7.6186060875414643E-2</v>
      </c>
      <c r="F434" s="32">
        <f t="shared" ca="1" si="165"/>
        <v>6.8418554877767573E-2</v>
      </c>
      <c r="G434" s="32">
        <f t="shared" ca="1" si="165"/>
        <v>5.9871724115277594E-2</v>
      </c>
      <c r="H434" s="32">
        <f t="shared" ca="1" si="165"/>
        <v>5.2495914442966141E-2</v>
      </c>
      <c r="I434" s="32">
        <f t="shared" ca="1" si="165"/>
        <v>4.8706052320357324E-2</v>
      </c>
      <c r="J434" s="32">
        <f t="shared" ca="1" si="165"/>
        <v>5.0428674941188571E-2</v>
      </c>
      <c r="K434" s="32">
        <f t="shared" ca="1" si="165"/>
        <v>5.6805668234845265E-2</v>
      </c>
      <c r="L434" s="32">
        <f t="shared" ca="1" si="165"/>
        <v>6.5104282255740609E-2</v>
      </c>
      <c r="M434" s="32">
        <f t="shared" ca="1" si="165"/>
        <v>7.3644590075604796E-2</v>
      </c>
      <c r="N434" s="32">
        <f t="shared" ca="1" si="165"/>
        <v>8.0984490096578626E-2</v>
      </c>
      <c r="O434" s="32">
        <f t="shared" ca="1" si="165"/>
        <v>8.4639335551754444E-2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1.8955441132032251E-3</v>
      </c>
      <c r="E435" s="32">
        <f t="shared" ca="1" si="166"/>
        <v>1.7459305617282524E-3</v>
      </c>
      <c r="F435" s="32">
        <f t="shared" ca="1" si="166"/>
        <v>1.5679252159488404E-3</v>
      </c>
      <c r="G435" s="32">
        <f t="shared" ca="1" si="166"/>
        <v>1.3720603443084449E-3</v>
      </c>
      <c r="H435" s="32">
        <f t="shared" ca="1" si="166"/>
        <v>1.2030313726513076E-3</v>
      </c>
      <c r="I435" s="32">
        <f t="shared" ca="1" si="166"/>
        <v>1.1161803656748555E-3</v>
      </c>
      <c r="J435" s="32">
        <f t="shared" ca="1" si="166"/>
        <v>1.1556571340689049E-3</v>
      </c>
      <c r="K435" s="32">
        <f t="shared" ca="1" si="166"/>
        <v>1.3017965637152041E-3</v>
      </c>
      <c r="L435" s="32">
        <f t="shared" ca="1" si="166"/>
        <v>1.4919731350273892E-3</v>
      </c>
      <c r="M435" s="32">
        <f t="shared" ca="1" si="166"/>
        <v>1.6876885225659433E-3</v>
      </c>
      <c r="N435" s="32">
        <f t="shared" ca="1" si="166"/>
        <v>1.8558945647132602E-3</v>
      </c>
      <c r="O435" s="32">
        <f t="shared" ca="1" si="166"/>
        <v>1.939651439727706E-3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7.22673567767214E-2</v>
      </c>
      <c r="E437" s="32">
        <f t="shared" ca="1" si="168"/>
        <v>0.31824157112684653</v>
      </c>
      <c r="F437" s="32">
        <f t="shared" ca="1" si="168"/>
        <v>7.2930360049902332E-3</v>
      </c>
      <c r="G437" s="32">
        <f t="shared" ca="1" si="168"/>
        <v>3.328517467434771E-2</v>
      </c>
      <c r="H437" s="32">
        <f t="shared" ca="1" si="168"/>
        <v>0.14657691599712752</v>
      </c>
      <c r="I437" s="32">
        <f t="shared" ca="1" si="168"/>
        <v>3.3590543249341727E-3</v>
      </c>
      <c r="J437" s="32">
        <f t="shared" ca="1" si="168"/>
        <v>3.5411464810638824E-2</v>
      </c>
      <c r="K437" s="32">
        <f t="shared" ca="1" si="168"/>
        <v>0.15594039549639116</v>
      </c>
      <c r="L437" s="32">
        <f t="shared" ca="1" si="168"/>
        <v>3.5736340634589647E-3</v>
      </c>
      <c r="M437" s="32">
        <f t="shared" ca="1" si="168"/>
        <v>4.0702670404958716E-2</v>
      </c>
      <c r="N437" s="32">
        <f t="shared" ca="1" si="168"/>
        <v>0.17924111737963472</v>
      </c>
      <c r="O437" s="32">
        <f t="shared" ca="1" si="168"/>
        <v>4.1076089399499629E-3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42.117196022058231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5.104786944879345E-2</v>
      </c>
      <c r="H439" s="32">
        <f t="shared" ca="1" si="169"/>
        <v>5.2097535195954163E-2</v>
      </c>
      <c r="I439" s="32">
        <f t="shared" ca="1" si="169"/>
        <v>5.6262337999204742E-2</v>
      </c>
      <c r="J439" s="32">
        <f t="shared" ca="1" si="169"/>
        <v>6.1815408403538843E-2</v>
      </c>
      <c r="K439" s="32">
        <f t="shared" ca="1" si="169"/>
        <v>5.8226228751957057E-2</v>
      </c>
      <c r="L439" s="32">
        <f t="shared" ca="1" si="169"/>
        <v>5.3553523167822262E-2</v>
      </c>
      <c r="M439" s="32">
        <f t="shared" ca="1" si="169"/>
        <v>5.0811186752901402E-2</v>
      </c>
      <c r="N439" s="32">
        <f t="shared" ca="1" si="169"/>
        <v>5.0672021390939126E-2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2.4085495414895998E-2</v>
      </c>
      <c r="H440" s="32">
        <f t="shared" ca="1" si="170"/>
        <v>2.4580750551171041E-2</v>
      </c>
      <c r="I440" s="32">
        <f t="shared" ca="1" si="170"/>
        <v>2.6545795124133305E-2</v>
      </c>
      <c r="J440" s="32">
        <f t="shared" ca="1" si="170"/>
        <v>2.9165854554749661E-2</v>
      </c>
      <c r="K440" s="32">
        <f t="shared" ca="1" si="170"/>
        <v>2.7472401508131773E-2</v>
      </c>
      <c r="L440" s="32">
        <f t="shared" ca="1" si="170"/>
        <v>2.5267717353100939E-2</v>
      </c>
      <c r="M440" s="32">
        <f t="shared" ca="1" si="170"/>
        <v>2.3973823369652043E-2</v>
      </c>
      <c r="N440" s="32">
        <f t="shared" ca="1" si="170"/>
        <v>2.3908162124165255E-2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5.1516198526305318E-3</v>
      </c>
      <c r="H441" s="32">
        <f t="shared" ca="1" si="171"/>
        <v>5.2575494234449165E-3</v>
      </c>
      <c r="I441" s="32">
        <f t="shared" ca="1" si="171"/>
        <v>5.6778506237729559E-3</v>
      </c>
      <c r="J441" s="32">
        <f t="shared" ca="1" si="171"/>
        <v>6.2382522242103427E-3</v>
      </c>
      <c r="K441" s="32">
        <f t="shared" ca="1" si="171"/>
        <v>5.8760414336837402E-3</v>
      </c>
      <c r="L441" s="32">
        <f t="shared" ca="1" si="171"/>
        <v>5.404483989413256E-3</v>
      </c>
      <c r="M441" s="32">
        <f t="shared" ca="1" si="171"/>
        <v>5.1277344429533538E-3</v>
      </c>
      <c r="N441" s="32">
        <f t="shared" ca="1" si="171"/>
        <v>5.1136902321131227E-3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0.201514830139914</v>
      </c>
      <c r="E443" s="32">
        <f t="shared" ca="1" si="173"/>
        <v>9.507908106208264E-2</v>
      </c>
      <c r="F443" s="32">
        <f t="shared" ca="1" si="173"/>
        <v>2.0336359004945449E-2</v>
      </c>
      <c r="G443" s="32">
        <f t="shared" ca="1" si="173"/>
        <v>0.12831380742252538</v>
      </c>
      <c r="H443" s="32">
        <f t="shared" ca="1" si="173"/>
        <v>6.0541245966067039E-2</v>
      </c>
      <c r="I443" s="32">
        <f t="shared" ca="1" si="173"/>
        <v>1.2949099831631004E-2</v>
      </c>
      <c r="J443" s="32">
        <f t="shared" ca="1" si="173"/>
        <v>0.17630397515470064</v>
      </c>
      <c r="K443" s="32">
        <f t="shared" ca="1" si="173"/>
        <v>8.3184051187014746E-2</v>
      </c>
      <c r="L443" s="32">
        <f t="shared" ca="1" si="173"/>
        <v>1.779214428166704E-2</v>
      </c>
      <c r="M443" s="32">
        <f t="shared" ca="1" si="173"/>
        <v>0.12970072061619323</v>
      </c>
      <c r="N443" s="32">
        <f t="shared" ca="1" si="173"/>
        <v>6.1195621784835612E-2</v>
      </c>
      <c r="O443" s="32">
        <f t="shared" ca="1" si="173"/>
        <v>1.3089063548423173E-2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46.778031144119282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8.1491875199999999</v>
      </c>
      <c r="C452" s="67"/>
      <c r="D452" s="32">
        <f t="shared" ref="D452:O452" ca="1" si="179">D195</f>
        <v>0.14633521873959882</v>
      </c>
      <c r="E452" s="32">
        <f t="shared" ca="1" si="179"/>
        <v>0.12538942061810476</v>
      </c>
      <c r="F452" s="32">
        <f t="shared" ca="1" si="179"/>
        <v>0.10362106919515411</v>
      </c>
      <c r="G452" s="32">
        <f t="shared" ca="1" si="179"/>
        <v>6.8833811619027518E-2</v>
      </c>
      <c r="H452" s="32">
        <f t="shared" ca="1" si="179"/>
        <v>1.9499048164113554E-2</v>
      </c>
      <c r="I452" s="32">
        <f t="shared" ca="1" si="179"/>
        <v>3.0863261705484251E-3</v>
      </c>
      <c r="J452" s="32">
        <f t="shared" ca="1" si="179"/>
        <v>6.6106592089276381E-4</v>
      </c>
      <c r="K452" s="32">
        <f t="shared" ca="1" si="179"/>
        <v>6.8466225047287372E-4</v>
      </c>
      <c r="L452" s="32">
        <f t="shared" ca="1" si="179"/>
        <v>4.8243433211833881E-3</v>
      </c>
      <c r="M452" s="32">
        <f t="shared" ca="1" si="179"/>
        <v>3.2249546068315697E-2</v>
      </c>
      <c r="N452" s="32">
        <f t="shared" ca="1" si="179"/>
        <v>8.8360143039218061E-2</v>
      </c>
      <c r="O452" s="32">
        <f t="shared" ca="1" si="179"/>
        <v>0.1331220115600367</v>
      </c>
    </row>
    <row r="453" spans="1:15" outlineLevel="1" x14ac:dyDescent="0.4">
      <c r="A453" s="35"/>
      <c r="B453" s="64"/>
      <c r="C453" s="66"/>
      <c r="D453" s="32">
        <f t="shared" ref="D453:O453" ca="1" si="180">D196</f>
        <v>4.0275748276953793E-2</v>
      </c>
      <c r="E453" s="32">
        <f t="shared" ca="1" si="180"/>
        <v>3.4510849711404973E-2</v>
      </c>
      <c r="F453" s="32">
        <f t="shared" ca="1" si="180"/>
        <v>2.8519560328941488E-2</v>
      </c>
      <c r="G453" s="32">
        <f t="shared" ca="1" si="180"/>
        <v>1.8945085766704815E-2</v>
      </c>
      <c r="H453" s="32">
        <f t="shared" ca="1" si="180"/>
        <v>5.366710503884463E-3</v>
      </c>
      <c r="I453" s="32">
        <f t="shared" ca="1" si="180"/>
        <v>8.4944756987571316E-4</v>
      </c>
      <c r="J453" s="32">
        <f t="shared" ca="1" si="180"/>
        <v>1.8194474886956797E-4</v>
      </c>
      <c r="K453" s="32">
        <f t="shared" ca="1" si="180"/>
        <v>1.8843915150629545E-4</v>
      </c>
      <c r="L453" s="32">
        <f t="shared" ca="1" si="180"/>
        <v>1.3278009140871708E-3</v>
      </c>
      <c r="M453" s="32">
        <f t="shared" ca="1" si="180"/>
        <v>8.8760218536648693E-3</v>
      </c>
      <c r="N453" s="32">
        <f t="shared" ca="1" si="180"/>
        <v>2.4319305423637992E-2</v>
      </c>
      <c r="O453" s="32">
        <f t="shared" ca="1" si="180"/>
        <v>3.6639085750468807E-2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1.4767774368216394E-2</v>
      </c>
      <c r="E454" s="32">
        <f t="shared" ca="1" si="181"/>
        <v>1.2653978227515161E-2</v>
      </c>
      <c r="F454" s="32">
        <f t="shared" ca="1" si="181"/>
        <v>1.0457172120611882E-2</v>
      </c>
      <c r="G454" s="32">
        <f t="shared" ca="1" si="181"/>
        <v>6.9465314477917687E-3</v>
      </c>
      <c r="H454" s="32">
        <f t="shared" ca="1" si="181"/>
        <v>1.9677938514243037E-3</v>
      </c>
      <c r="I454" s="32">
        <f t="shared" ca="1" si="181"/>
        <v>3.1146410895442828E-4</v>
      </c>
      <c r="J454" s="32">
        <f t="shared" ca="1" si="181"/>
        <v>6.6713074585508285E-5</v>
      </c>
      <c r="K454" s="32">
        <f t="shared" ca="1" si="181"/>
        <v>6.9094355552308352E-5</v>
      </c>
      <c r="L454" s="32">
        <f t="shared" ca="1" si="181"/>
        <v>4.8686033516529611E-4</v>
      </c>
      <c r="M454" s="32">
        <f t="shared" ca="1" si="181"/>
        <v>3.2545413463437867E-3</v>
      </c>
      <c r="N454" s="32">
        <f t="shared" ca="1" si="181"/>
        <v>8.9170786553339348E-3</v>
      </c>
      <c r="O454" s="32">
        <f t="shared" ca="1" si="181"/>
        <v>1.3434331441838566E-2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0.50083725703492632</v>
      </c>
      <c r="E456" s="32">
        <f t="shared" ca="1" si="183"/>
        <v>0.13784511661511731</v>
      </c>
      <c r="F456" s="32">
        <f t="shared" ca="1" si="183"/>
        <v>5.054320942554303E-2</v>
      </c>
      <c r="G456" s="32">
        <f t="shared" ca="1" si="183"/>
        <v>0.14014339438071813</v>
      </c>
      <c r="H456" s="32">
        <f t="shared" ca="1" si="183"/>
        <v>3.8571576435060026E-2</v>
      </c>
      <c r="I456" s="32">
        <f t="shared" ca="1" si="183"/>
        <v>1.4142911359522012E-2</v>
      </c>
      <c r="J456" s="32">
        <f t="shared" ca="1" si="183"/>
        <v>4.4320543419140625E-3</v>
      </c>
      <c r="K456" s="32">
        <f t="shared" ca="1" si="183"/>
        <v>1.2198314702515766E-3</v>
      </c>
      <c r="L456" s="32">
        <f t="shared" ca="1" si="183"/>
        <v>4.4727153909224492E-4</v>
      </c>
      <c r="M456" s="32">
        <f t="shared" ca="1" si="183"/>
        <v>8.1253960909108108E-2</v>
      </c>
      <c r="N456" s="32">
        <f t="shared" ca="1" si="183"/>
        <v>2.2363475479571036E-2</v>
      </c>
      <c r="O456" s="32">
        <f t="shared" ca="1" si="183"/>
        <v>8.1999410091760511E-3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6.1118906400000004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1.82006262581078E-2</v>
      </c>
      <c r="H458" s="32">
        <f t="shared" ca="1" si="184"/>
        <v>4.5068217401028843E-2</v>
      </c>
      <c r="I458" s="32">
        <f t="shared" ca="1" si="184"/>
        <v>0.15167188548423169</v>
      </c>
      <c r="J458" s="32">
        <f t="shared" ca="1" si="184"/>
        <v>0.29381010959516879</v>
      </c>
      <c r="K458" s="32">
        <f t="shared" ca="1" si="184"/>
        <v>0.20194028181614845</v>
      </c>
      <c r="L458" s="32">
        <f t="shared" ca="1" si="184"/>
        <v>8.2336166405725775E-2</v>
      </c>
      <c r="M458" s="32">
        <f t="shared" ca="1" si="184"/>
        <v>1.2142417803623348E-2</v>
      </c>
      <c r="N458" s="32">
        <f t="shared" ca="1" si="184"/>
        <v>8.580295235965105E-3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2.2366360993066416E-3</v>
      </c>
      <c r="H459" s="32">
        <f t="shared" ca="1" si="185"/>
        <v>5.5383370078069217E-3</v>
      </c>
      <c r="I459" s="32">
        <f t="shared" ca="1" si="185"/>
        <v>1.8638634160888682E-2</v>
      </c>
      <c r="J459" s="32">
        <f t="shared" ca="1" si="185"/>
        <v>3.6105697031664358E-2</v>
      </c>
      <c r="K459" s="32">
        <f t="shared" ca="1" si="185"/>
        <v>2.4816010054211787E-2</v>
      </c>
      <c r="L459" s="32">
        <f t="shared" ca="1" si="185"/>
        <v>1.0118115687339571E-2</v>
      </c>
      <c r="M459" s="32">
        <f t="shared" ca="1" si="185"/>
        <v>1.4921557976802879E-3</v>
      </c>
      <c r="N459" s="32">
        <f t="shared" ca="1" si="185"/>
        <v>1.0544141611017026E-3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1.9290986356519787E-3</v>
      </c>
      <c r="H460" s="32">
        <f t="shared" ca="1" si="186"/>
        <v>4.776815669233471E-3</v>
      </c>
      <c r="I460" s="32">
        <f t="shared" ca="1" si="186"/>
        <v>1.6075821963766491E-2</v>
      </c>
      <c r="J460" s="32">
        <f t="shared" ca="1" si="186"/>
        <v>3.1141163689810514E-2</v>
      </c>
      <c r="K460" s="32">
        <f t="shared" ca="1" si="186"/>
        <v>2.140380867175767E-2</v>
      </c>
      <c r="L460" s="32">
        <f t="shared" ca="1" si="186"/>
        <v>8.726874780330381E-3</v>
      </c>
      <c r="M460" s="32">
        <f t="shared" ca="1" si="186"/>
        <v>1.2869843754992486E-3</v>
      </c>
      <c r="N460" s="32">
        <f t="shared" ca="1" si="186"/>
        <v>9.0943221395021849E-4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4.2901476179825525E-3</v>
      </c>
      <c r="E462" s="32">
        <f t="shared" ca="1" si="188"/>
        <v>5.2720708055085128E-4</v>
      </c>
      <c r="F462" s="32">
        <f t="shared" ca="1" si="188"/>
        <v>4.5471610697510925E-4</v>
      </c>
      <c r="G462" s="32">
        <f t="shared" ca="1" si="188"/>
        <v>6.3268843659136639E-2</v>
      </c>
      <c r="H462" s="32">
        <f t="shared" ca="1" si="188"/>
        <v>7.7749731071135638E-3</v>
      </c>
      <c r="I462" s="32">
        <f t="shared" ca="1" si="188"/>
        <v>6.7059143048854497E-3</v>
      </c>
      <c r="J462" s="32">
        <f t="shared" ca="1" si="188"/>
        <v>0.64742227689554888</v>
      </c>
      <c r="K462" s="32">
        <f t="shared" ca="1" si="188"/>
        <v>7.9560341246764824E-2</v>
      </c>
      <c r="L462" s="32">
        <f t="shared" ca="1" si="188"/>
        <v>6.8620794325334675E-2</v>
      </c>
      <c r="M462" s="32">
        <f t="shared" ca="1" si="188"/>
        <v>9.8768731827331674E-2</v>
      </c>
      <c r="N462" s="32">
        <f t="shared" ca="1" si="188"/>
        <v>1.213747856557071E-2</v>
      </c>
      <c r="O462" s="32">
        <f t="shared" ca="1" si="188"/>
        <v>1.0468575262804739E-2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61.1189064</v>
      </c>
      <c r="C464" s="67"/>
      <c r="D464" s="32">
        <f t="shared" ref="D464:O464" ca="1" si="189">D246</f>
        <v>6.4812676756837384E-2</v>
      </c>
      <c r="E464" s="32">
        <f t="shared" ca="1" si="189"/>
        <v>6.2849008182947322E-2</v>
      </c>
      <c r="F464" s="32">
        <f t="shared" ca="1" si="189"/>
        <v>6.0808225237045696E-2</v>
      </c>
      <c r="G464" s="32">
        <f t="shared" ca="1" si="189"/>
        <v>5.7546919839283832E-2</v>
      </c>
      <c r="H464" s="32">
        <f t="shared" ca="1" si="189"/>
        <v>5.2921785765385643E-2</v>
      </c>
      <c r="I464" s="32">
        <f t="shared" ca="1" si="189"/>
        <v>5.1383093078488908E-2</v>
      </c>
      <c r="J464" s="32">
        <f t="shared" ca="1" si="189"/>
        <v>5.115572493008369E-2</v>
      </c>
      <c r="K464" s="32">
        <f t="shared" ca="1" si="189"/>
        <v>5.1157937085981833E-2</v>
      </c>
      <c r="L464" s="32">
        <f t="shared" ca="1" si="189"/>
        <v>5.1546032186360932E-2</v>
      </c>
      <c r="M464" s="32">
        <f t="shared" ca="1" si="189"/>
        <v>5.4117144943904592E-2</v>
      </c>
      <c r="N464" s="32">
        <f t="shared" ca="1" si="189"/>
        <v>5.9377513409926683E-2</v>
      </c>
      <c r="O464" s="32">
        <f t="shared" ca="1" si="189"/>
        <v>6.3573938583753431E-2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2.3784468534619223E-2</v>
      </c>
      <c r="E465" s="32">
        <f t="shared" ca="1" si="190"/>
        <v>2.3063856213925621E-2</v>
      </c>
      <c r="F465" s="32">
        <f t="shared" ca="1" si="190"/>
        <v>2.2314945041117688E-2</v>
      </c>
      <c r="G465" s="32">
        <f t="shared" ca="1" si="190"/>
        <v>2.1118135720838101E-2</v>
      </c>
      <c r="H465" s="32">
        <f t="shared" ca="1" si="190"/>
        <v>1.9420838812985557E-2</v>
      </c>
      <c r="I465" s="32">
        <f t="shared" ca="1" si="190"/>
        <v>1.8856180946234462E-2</v>
      </c>
      <c r="J465" s="32">
        <f t="shared" ca="1" si="190"/>
        <v>1.8772743093608695E-2</v>
      </c>
      <c r="K465" s="32">
        <f t="shared" ca="1" si="190"/>
        <v>1.8773554893938286E-2</v>
      </c>
      <c r="L465" s="32">
        <f t="shared" ca="1" si="190"/>
        <v>1.8915975114260894E-2</v>
      </c>
      <c r="M465" s="32">
        <f t="shared" ca="1" si="190"/>
        <v>1.9859502731708108E-2</v>
      </c>
      <c r="N465" s="32">
        <f t="shared" ca="1" si="190"/>
        <v>2.1789913177954749E-2</v>
      </c>
      <c r="O465" s="32">
        <f t="shared" ca="1" si="190"/>
        <v>2.3329885718808601E-2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6.5407288470202872E-3</v>
      </c>
      <c r="E466" s="32">
        <f t="shared" ca="1" si="191"/>
        <v>6.3425604588295461E-3</v>
      </c>
      <c r="F466" s="32">
        <f t="shared" ca="1" si="191"/>
        <v>6.1366098863073638E-3</v>
      </c>
      <c r="G466" s="32">
        <f t="shared" ca="1" si="191"/>
        <v>5.8074873232304789E-3</v>
      </c>
      <c r="H466" s="32">
        <f t="shared" ca="1" si="191"/>
        <v>5.3407306735710281E-3</v>
      </c>
      <c r="I466" s="32">
        <f t="shared" ca="1" si="191"/>
        <v>5.1854497602144773E-3</v>
      </c>
      <c r="J466" s="32">
        <f t="shared" ca="1" si="191"/>
        <v>5.1625043507423918E-3</v>
      </c>
      <c r="K466" s="32">
        <f t="shared" ca="1" si="191"/>
        <v>5.1627275958330294E-3</v>
      </c>
      <c r="L466" s="32">
        <f t="shared" ca="1" si="191"/>
        <v>5.2018931564217462E-3</v>
      </c>
      <c r="M466" s="32">
        <f t="shared" ca="1" si="191"/>
        <v>5.4613632512197302E-3</v>
      </c>
      <c r="N466" s="32">
        <f t="shared" ca="1" si="191"/>
        <v>5.9922261239375553E-3</v>
      </c>
      <c r="O466" s="32">
        <f t="shared" ca="1" si="191"/>
        <v>6.4157185726723661E-3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0.2513284928470243</v>
      </c>
      <c r="E468" s="32">
        <f t="shared" ca="1" si="193"/>
        <v>9.2230639576889664E-2</v>
      </c>
      <c r="F468" s="32">
        <f t="shared" ca="1" si="193"/>
        <v>2.5363425883644659E-2</v>
      </c>
      <c r="G468" s="32">
        <f t="shared" ca="1" si="193"/>
        <v>0.14087281822319231</v>
      </c>
      <c r="H468" s="32">
        <f t="shared" ca="1" si="193"/>
        <v>5.1696447054382498E-2</v>
      </c>
      <c r="I468" s="32">
        <f t="shared" ca="1" si="193"/>
        <v>1.4216522939955189E-2</v>
      </c>
      <c r="J468" s="32">
        <f t="shared" ca="1" si="193"/>
        <v>0.15369675509455444</v>
      </c>
      <c r="K468" s="32">
        <f t="shared" ca="1" si="193"/>
        <v>5.6402478933781447E-2</v>
      </c>
      <c r="L468" s="32">
        <f t="shared" ca="1" si="193"/>
        <v>1.5510681706789898E-2</v>
      </c>
      <c r="M468" s="32">
        <f t="shared" ca="1" si="193"/>
        <v>0.13535193383522887</v>
      </c>
      <c r="N468" s="32">
        <f t="shared" ca="1" si="193"/>
        <v>4.9670434434946384E-2</v>
      </c>
      <c r="O468" s="32">
        <f t="shared" ca="1" si="193"/>
        <v>1.3659369469610253E-2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30.412377782251184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10.186484400000001</v>
      </c>
      <c r="C476" s="67"/>
      <c r="D476" s="32">
        <f t="shared" ref="D476:O476" ca="1" si="199">D296</f>
        <v>4.6742394609670432E-2</v>
      </c>
      <c r="E476" s="32">
        <f t="shared" ca="1" si="199"/>
        <v>4.3053060442617128E-2</v>
      </c>
      <c r="F476" s="32">
        <f t="shared" ca="1" si="199"/>
        <v>3.8663610438738442E-2</v>
      </c>
      <c r="G476" s="32">
        <f t="shared" ca="1" si="199"/>
        <v>3.3833760763060515E-2</v>
      </c>
      <c r="H476" s="32">
        <f t="shared" ca="1" si="199"/>
        <v>2.9665659984697012E-2</v>
      </c>
      <c r="I476" s="32">
        <f t="shared" ca="1" si="199"/>
        <v>2.7523993108118587E-2</v>
      </c>
      <c r="J476" s="32">
        <f t="shared" ca="1" si="199"/>
        <v>2.8497454328744582E-2</v>
      </c>
      <c r="K476" s="32">
        <f t="shared" ca="1" si="199"/>
        <v>3.2101119809795367E-2</v>
      </c>
      <c r="L476" s="32">
        <f t="shared" ca="1" si="199"/>
        <v>3.6790701170561754E-2</v>
      </c>
      <c r="M476" s="32">
        <f t="shared" ca="1" si="199"/>
        <v>4.1616864704182917E-2</v>
      </c>
      <c r="N476" s="32">
        <f t="shared" ca="1" si="199"/>
        <v>4.5764672788951979E-2</v>
      </c>
      <c r="O476" s="32">
        <f t="shared" ca="1" si="199"/>
        <v>4.7830041184194566E-2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5.1696657632815224E-2</v>
      </c>
      <c r="E477" s="32">
        <f t="shared" ca="1" si="200"/>
        <v>4.761628804713415E-2</v>
      </c>
      <c r="F477" s="32">
        <f t="shared" ca="1" si="200"/>
        <v>4.276159679860473E-2</v>
      </c>
      <c r="G477" s="32">
        <f t="shared" ca="1" si="200"/>
        <v>3.7419827572048495E-2</v>
      </c>
      <c r="H477" s="32">
        <f t="shared" ca="1" si="200"/>
        <v>3.2809946526853838E-2</v>
      </c>
      <c r="I477" s="32">
        <f t="shared" ca="1" si="200"/>
        <v>3.0441282700223324E-2</v>
      </c>
      <c r="J477" s="32">
        <f t="shared" ca="1" si="200"/>
        <v>3.1517921838242854E-2</v>
      </c>
      <c r="K477" s="32">
        <f t="shared" ca="1" si="200"/>
        <v>3.550354264677829E-2</v>
      </c>
      <c r="L477" s="32">
        <f t="shared" ca="1" si="200"/>
        <v>4.069017640983788E-2</v>
      </c>
      <c r="M477" s="32">
        <f t="shared" ca="1" si="200"/>
        <v>4.6027868797252992E-2</v>
      </c>
      <c r="N477" s="32">
        <f t="shared" ca="1" si="200"/>
        <v>5.0615306310361638E-2</v>
      </c>
      <c r="O477" s="32">
        <f t="shared" ca="1" si="200"/>
        <v>5.2899584719846522E-2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4.9542630231447921E-3</v>
      </c>
      <c r="E478" s="32">
        <f t="shared" ca="1" si="201"/>
        <v>4.5632276045170219E-3</v>
      </c>
      <c r="F478" s="32">
        <f t="shared" ca="1" si="201"/>
        <v>4.0979863598662866E-3</v>
      </c>
      <c r="G478" s="32">
        <f t="shared" ca="1" si="201"/>
        <v>3.5860668089879805E-3</v>
      </c>
      <c r="H478" s="32">
        <f t="shared" ca="1" si="201"/>
        <v>3.1442865421568256E-3</v>
      </c>
      <c r="I478" s="32">
        <f t="shared" ca="1" si="201"/>
        <v>2.917289592104735E-3</v>
      </c>
      <c r="J478" s="32">
        <f t="shared" ca="1" si="201"/>
        <v>3.0204675094982732E-3</v>
      </c>
      <c r="K478" s="32">
        <f t="shared" ca="1" si="201"/>
        <v>3.4024228369829192E-3</v>
      </c>
      <c r="L478" s="32">
        <f t="shared" ca="1" si="201"/>
        <v>3.8994752392761296E-3</v>
      </c>
      <c r="M478" s="32">
        <f t="shared" ca="1" si="201"/>
        <v>4.4110040930700782E-3</v>
      </c>
      <c r="N478" s="32">
        <f t="shared" ca="1" si="201"/>
        <v>4.8506335214096568E-3</v>
      </c>
      <c r="O478" s="32">
        <f t="shared" ca="1" si="201"/>
        <v>5.0695435356519578E-3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0.17983963785032733</v>
      </c>
      <c r="E480" s="32">
        <f t="shared" ca="1" si="203"/>
        <v>0.1989009819542791</v>
      </c>
      <c r="F480" s="32">
        <f t="shared" ca="1" si="203"/>
        <v>1.9061344103951744E-2</v>
      </c>
      <c r="G480" s="32">
        <f t="shared" ca="1" si="203"/>
        <v>8.2831225967126748E-2</v>
      </c>
      <c r="H480" s="32">
        <f t="shared" ca="1" si="203"/>
        <v>9.1610572498204701E-2</v>
      </c>
      <c r="I480" s="32">
        <f t="shared" ca="1" si="203"/>
        <v>8.7793465310779494E-3</v>
      </c>
      <c r="J480" s="32">
        <f t="shared" ca="1" si="203"/>
        <v>8.812256724665854E-2</v>
      </c>
      <c r="K480" s="32">
        <f t="shared" ca="1" si="203"/>
        <v>9.7462747185244475E-2</v>
      </c>
      <c r="L480" s="32">
        <f t="shared" ca="1" si="203"/>
        <v>9.3401799385859283E-3</v>
      </c>
      <c r="M480" s="32">
        <f t="shared" ca="1" si="203"/>
        <v>0.10128990226922066</v>
      </c>
      <c r="N480" s="32">
        <f t="shared" ca="1" si="203"/>
        <v>0.11202569836227169</v>
      </c>
      <c r="O480" s="32">
        <f t="shared" ca="1" si="203"/>
        <v>1.0735796093051038E-2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39.885833461422415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4.2093966674122116E-2</v>
      </c>
      <c r="H482" s="32">
        <f t="shared" ca="1" si="204"/>
        <v>4.3893393669254772E-2</v>
      </c>
      <c r="I482" s="32">
        <f t="shared" ca="1" si="204"/>
        <v>5.1033055617684328E-2</v>
      </c>
      <c r="J482" s="32">
        <f t="shared" ca="1" si="204"/>
        <v>6.0552604882257076E-2</v>
      </c>
      <c r="K482" s="32">
        <f t="shared" ca="1" si="204"/>
        <v>5.439972547954542E-2</v>
      </c>
      <c r="L482" s="32">
        <f t="shared" ca="1" si="204"/>
        <v>4.6389373049600065E-2</v>
      </c>
      <c r="M482" s="32">
        <f t="shared" ca="1" si="204"/>
        <v>4.1688224909735755E-2</v>
      </c>
      <c r="N482" s="32">
        <f t="shared" ca="1" si="204"/>
        <v>4.1449655717800432E-2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3.0894654439722658E-2</v>
      </c>
      <c r="H483" s="32">
        <f t="shared" ca="1" si="205"/>
        <v>3.2215334803122768E-2</v>
      </c>
      <c r="I483" s="32">
        <f t="shared" ca="1" si="205"/>
        <v>3.745545366435548E-2</v>
      </c>
      <c r="J483" s="32">
        <f t="shared" ca="1" si="205"/>
        <v>4.4442278812665749E-2</v>
      </c>
      <c r="K483" s="32">
        <f t="shared" ca="1" si="205"/>
        <v>3.9926404021684715E-2</v>
      </c>
      <c r="L483" s="32">
        <f t="shared" ca="1" si="205"/>
        <v>3.4047246274935827E-2</v>
      </c>
      <c r="M483" s="32">
        <f t="shared" ca="1" si="205"/>
        <v>3.0596862319072118E-2</v>
      </c>
      <c r="N483" s="32">
        <f t="shared" ca="1" si="205"/>
        <v>3.0421765664440683E-2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4.2480149854618654E-3</v>
      </c>
      <c r="H484" s="32">
        <f t="shared" ca="1" si="206"/>
        <v>4.4296085354293812E-3</v>
      </c>
      <c r="I484" s="32">
        <f t="shared" ca="1" si="206"/>
        <v>5.1501248788488781E-3</v>
      </c>
      <c r="J484" s="32">
        <f t="shared" ca="1" si="206"/>
        <v>6.1108133367415397E-3</v>
      </c>
      <c r="K484" s="32">
        <f t="shared" ca="1" si="206"/>
        <v>5.4898805529816491E-3</v>
      </c>
      <c r="L484" s="32">
        <f t="shared" ca="1" si="206"/>
        <v>4.6814963628036763E-3</v>
      </c>
      <c r="M484" s="32">
        <f t="shared" ca="1" si="206"/>
        <v>4.2070685688724158E-3</v>
      </c>
      <c r="N484" s="32">
        <f t="shared" ca="1" si="206"/>
        <v>4.182992778860594E-3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0.16378732785890021</v>
      </c>
      <c r="E486" s="32">
        <f t="shared" ca="1" si="208"/>
        <v>0.12021088283222034</v>
      </c>
      <c r="F486" s="32">
        <f t="shared" ca="1" si="208"/>
        <v>1.6528996389430298E-2</v>
      </c>
      <c r="G486" s="32">
        <f t="shared" ca="1" si="208"/>
        <v>0.10642486034337689</v>
      </c>
      <c r="H486" s="32">
        <f t="shared" ca="1" si="208"/>
        <v>7.8109989242845429E-2</v>
      </c>
      <c r="I486" s="32">
        <f t="shared" ca="1" si="208"/>
        <v>1.0740123520891248E-2</v>
      </c>
      <c r="J486" s="32">
        <f t="shared" ca="1" si="208"/>
        <v>0.16598538597948681</v>
      </c>
      <c r="K486" s="32">
        <f t="shared" ca="1" si="208"/>
        <v>0.12182413649870594</v>
      </c>
      <c r="L486" s="32">
        <f t="shared" ca="1" si="208"/>
        <v>1.6750818768572068E-2</v>
      </c>
      <c r="M486" s="32">
        <f t="shared" ca="1" si="208"/>
        <v>0.10880242581823603</v>
      </c>
      <c r="N486" s="32">
        <f t="shared" ca="1" si="208"/>
        <v>7.9854991426228289E-2</v>
      </c>
      <c r="O486" s="32">
        <f t="shared" ca="1" si="208"/>
        <v>1.0980061321106389E-2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28.170597988958257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252.84085200000004</v>
      </c>
      <c r="C494" s="67"/>
      <c r="D494" s="32">
        <f t="shared" ref="D494:O494" si="214">D372</f>
        <v>6.0555555555555557E-2</v>
      </c>
      <c r="E494" s="32">
        <f t="shared" si="214"/>
        <v>6.0555555555555557E-2</v>
      </c>
      <c r="F494" s="32">
        <f t="shared" si="214"/>
        <v>6.0555555555555557E-2</v>
      </c>
      <c r="G494" s="32">
        <f t="shared" si="214"/>
        <v>6.0555555555555557E-2</v>
      </c>
      <c r="H494" s="32">
        <f t="shared" si="214"/>
        <v>6.0555555555555557E-2</v>
      </c>
      <c r="I494" s="32">
        <f t="shared" si="214"/>
        <v>6.0555555555555557E-2</v>
      </c>
      <c r="J494" s="32">
        <f t="shared" si="214"/>
        <v>6.0555555555555557E-2</v>
      </c>
      <c r="K494" s="32">
        <f t="shared" si="214"/>
        <v>6.0555555555555557E-2</v>
      </c>
      <c r="L494" s="32">
        <f t="shared" si="214"/>
        <v>6.0555555555555557E-2</v>
      </c>
      <c r="M494" s="32">
        <f t="shared" si="214"/>
        <v>6.0555555555555557E-2</v>
      </c>
      <c r="N494" s="32">
        <f t="shared" si="214"/>
        <v>6.0555555555555557E-2</v>
      </c>
      <c r="O494" s="32">
        <f t="shared" si="214"/>
        <v>6.0555555555555557E-2</v>
      </c>
    </row>
    <row r="495" spans="1:15" outlineLevel="1" x14ac:dyDescent="0.4">
      <c r="A495" s="73"/>
      <c r="B495" s="72">
        <f ca="1">INDIRECT(ADDRESS(MATCH($H$1,ELC_cons!$A$1:$A$33),17,,,"ELC_cons"))</f>
        <v>276.91495199999997</v>
      </c>
      <c r="C495" s="66"/>
      <c r="D495" s="32">
        <f t="shared" ref="D495:O495" si="215">D373</f>
        <v>1.6666666666666663E-2</v>
      </c>
      <c r="E495" s="32">
        <f t="shared" si="215"/>
        <v>1.6666666666666663E-2</v>
      </c>
      <c r="F495" s="32">
        <f t="shared" si="215"/>
        <v>1.6666666666666663E-2</v>
      </c>
      <c r="G495" s="32">
        <f t="shared" si="215"/>
        <v>1.6666666666666663E-2</v>
      </c>
      <c r="H495" s="32">
        <f t="shared" si="215"/>
        <v>1.6666666666666663E-2</v>
      </c>
      <c r="I495" s="32">
        <f t="shared" si="215"/>
        <v>1.6666666666666663E-2</v>
      </c>
      <c r="J495" s="32">
        <f t="shared" si="215"/>
        <v>1.6666666666666663E-2</v>
      </c>
      <c r="K495" s="32">
        <f t="shared" si="215"/>
        <v>1.6666666666666663E-2</v>
      </c>
      <c r="L495" s="32">
        <f t="shared" si="215"/>
        <v>1.6666666666666663E-2</v>
      </c>
      <c r="M495" s="32">
        <f t="shared" si="215"/>
        <v>1.6666666666666663E-2</v>
      </c>
      <c r="N495" s="32">
        <f t="shared" si="215"/>
        <v>1.6666666666666663E-2</v>
      </c>
      <c r="O495" s="32">
        <f t="shared" si="215"/>
        <v>1.6666666666666663E-2</v>
      </c>
    </row>
    <row r="496" spans="1:15" outlineLevel="1" x14ac:dyDescent="0.4">
      <c r="A496" s="6"/>
      <c r="B496" s="71"/>
      <c r="C496" s="66"/>
      <c r="D496" s="32">
        <f t="shared" ref="D496:O496" si="216">D374</f>
        <v>6.1111111111111114E-3</v>
      </c>
      <c r="E496" s="32">
        <f t="shared" si="216"/>
        <v>6.1111111111111114E-3</v>
      </c>
      <c r="F496" s="32">
        <f t="shared" si="216"/>
        <v>6.1111111111111114E-3</v>
      </c>
      <c r="G496" s="32">
        <f t="shared" si="216"/>
        <v>6.1111111111111114E-3</v>
      </c>
      <c r="H496" s="32">
        <f t="shared" si="216"/>
        <v>6.1111111111111114E-3</v>
      </c>
      <c r="I496" s="32">
        <f t="shared" si="216"/>
        <v>6.1111111111111114E-3</v>
      </c>
      <c r="J496" s="32">
        <f t="shared" si="216"/>
        <v>6.1111111111111114E-3</v>
      </c>
      <c r="K496" s="32">
        <f t="shared" si="216"/>
        <v>6.1111111111111114E-3</v>
      </c>
      <c r="L496" s="32">
        <f t="shared" si="216"/>
        <v>6.1111111111111114E-3</v>
      </c>
      <c r="M496" s="32">
        <f t="shared" si="216"/>
        <v>6.1111111111111114E-3</v>
      </c>
      <c r="N496" s="32">
        <f t="shared" si="216"/>
        <v>6.1111111111111114E-3</v>
      </c>
      <c r="O496" s="32">
        <f t="shared" si="216"/>
        <v>6.1111111111111114E-3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0.24222222222222223</v>
      </c>
      <c r="E498" s="32">
        <f t="shared" si="218"/>
        <v>6.6666666666666652E-2</v>
      </c>
      <c r="F498" s="32">
        <f t="shared" si="218"/>
        <v>2.4444444444444446E-2</v>
      </c>
      <c r="G498" s="32">
        <f t="shared" si="218"/>
        <v>0.15138888888888891</v>
      </c>
      <c r="H498" s="32">
        <f t="shared" si="218"/>
        <v>4.1666666666666657E-2</v>
      </c>
      <c r="I498" s="32">
        <f t="shared" si="218"/>
        <v>1.5277777777777779E-2</v>
      </c>
      <c r="J498" s="32">
        <f t="shared" si="218"/>
        <v>0.18166666666666667</v>
      </c>
      <c r="K498" s="32">
        <f t="shared" si="218"/>
        <v>4.9999999999999989E-2</v>
      </c>
      <c r="L498" s="32">
        <f t="shared" si="218"/>
        <v>1.8333333333333333E-2</v>
      </c>
      <c r="M498" s="32">
        <f t="shared" si="218"/>
        <v>0.15138888888888891</v>
      </c>
      <c r="N498" s="32">
        <f t="shared" si="218"/>
        <v>4.1666666666666657E-2</v>
      </c>
      <c r="O498" s="32">
        <f t="shared" si="218"/>
        <v>1.5277777777777779E-2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19.694409807368142</v>
      </c>
      <c r="D500" s="32">
        <f t="shared" ref="D500:O500" ca="1" si="219">D397</f>
        <v>9.4777205660161248E-3</v>
      </c>
      <c r="E500" s="32">
        <f t="shared" ca="1" si="219"/>
        <v>8.7296528086412608E-3</v>
      </c>
      <c r="F500" s="32">
        <f t="shared" ca="1" si="219"/>
        <v>7.8396260797442014E-3</v>
      </c>
      <c r="G500" s="32">
        <f t="shared" ca="1" si="219"/>
        <v>6.8603017215422245E-3</v>
      </c>
      <c r="H500" s="32">
        <f t="shared" ca="1" si="219"/>
        <v>6.0151568632565372E-3</v>
      </c>
      <c r="I500" s="32">
        <f t="shared" ca="1" si="219"/>
        <v>5.5809018283742764E-3</v>
      </c>
      <c r="J500" s="32">
        <f t="shared" ca="1" si="219"/>
        <v>5.778285670344524E-3</v>
      </c>
      <c r="K500" s="32">
        <f t="shared" ca="1" si="219"/>
        <v>6.5089828185760203E-3</v>
      </c>
      <c r="L500" s="32">
        <f t="shared" ca="1" si="219"/>
        <v>7.459865675136945E-3</v>
      </c>
      <c r="M500" s="32">
        <f t="shared" ca="1" si="219"/>
        <v>8.4384426128297167E-3</v>
      </c>
      <c r="N500" s="32">
        <f t="shared" ca="1" si="219"/>
        <v>9.2794728235663006E-3</v>
      </c>
      <c r="O500" s="32">
        <f t="shared" ca="1" si="219"/>
        <v>9.6982571986385293E-3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9.3053983739067411E-2</v>
      </c>
      <c r="E501" s="32">
        <f t="shared" ca="1" si="220"/>
        <v>8.5709318484841479E-2</v>
      </c>
      <c r="F501" s="32">
        <f t="shared" ca="1" si="220"/>
        <v>7.697087423748851E-2</v>
      </c>
      <c r="G501" s="32">
        <f t="shared" ca="1" si="220"/>
        <v>6.7355689629687299E-2</v>
      </c>
      <c r="H501" s="32">
        <f t="shared" ca="1" si="220"/>
        <v>5.9057903748336908E-2</v>
      </c>
      <c r="I501" s="32">
        <f t="shared" ca="1" si="220"/>
        <v>5.4794308860401986E-2</v>
      </c>
      <c r="J501" s="32">
        <f t="shared" ca="1" si="220"/>
        <v>5.6732259308837137E-2</v>
      </c>
      <c r="K501" s="32">
        <f t="shared" ca="1" si="220"/>
        <v>6.3906376764200926E-2</v>
      </c>
      <c r="L501" s="32">
        <f t="shared" ca="1" si="220"/>
        <v>7.3242317537708185E-2</v>
      </c>
      <c r="M501" s="32">
        <f t="shared" ca="1" si="220"/>
        <v>8.285016383505539E-2</v>
      </c>
      <c r="N501" s="32">
        <f t="shared" ca="1" si="220"/>
        <v>9.1107551358650951E-2</v>
      </c>
      <c r="O501" s="32">
        <f t="shared" ca="1" si="220"/>
        <v>9.5219252495723744E-2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8.6161096054692039E-4</v>
      </c>
      <c r="E502" s="32">
        <f t="shared" ca="1" si="221"/>
        <v>7.936048007855692E-4</v>
      </c>
      <c r="F502" s="32">
        <f t="shared" ca="1" si="221"/>
        <v>7.1269327997674559E-4</v>
      </c>
      <c r="G502" s="32">
        <f t="shared" ca="1" si="221"/>
        <v>6.236637928674749E-4</v>
      </c>
      <c r="H502" s="32">
        <f t="shared" ca="1" si="221"/>
        <v>5.4683244211423067E-4</v>
      </c>
      <c r="I502" s="32">
        <f t="shared" ca="1" si="221"/>
        <v>5.0735471167038875E-4</v>
      </c>
      <c r="J502" s="32">
        <f t="shared" ca="1" si="221"/>
        <v>5.2529869730404762E-4</v>
      </c>
      <c r="K502" s="32">
        <f t="shared" ca="1" si="221"/>
        <v>5.9172571077963814E-4</v>
      </c>
      <c r="L502" s="32">
        <f t="shared" ca="1" si="221"/>
        <v>6.7816960683063138E-4</v>
      </c>
      <c r="M502" s="32">
        <f t="shared" ca="1" si="221"/>
        <v>7.6713114662088329E-4</v>
      </c>
      <c r="N502" s="32">
        <f t="shared" ca="1" si="221"/>
        <v>8.4358843850602732E-4</v>
      </c>
      <c r="O502" s="32">
        <f t="shared" ca="1" si="221"/>
        <v>8.8165974533077542E-4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3.6465180024951166E-2</v>
      </c>
      <c r="E504" s="32">
        <f t="shared" ca="1" si="223"/>
        <v>0.35802176751770237</v>
      </c>
      <c r="F504" s="32">
        <f t="shared" ca="1" si="223"/>
        <v>3.3150163659046513E-3</v>
      </c>
      <c r="G504" s="32">
        <f t="shared" ca="1" si="223"/>
        <v>1.6795271624670861E-2</v>
      </c>
      <c r="H504" s="32">
        <f t="shared" ca="1" si="223"/>
        <v>0.16489903049676846</v>
      </c>
      <c r="I504" s="32">
        <f t="shared" ca="1" si="223"/>
        <v>1.5268428749700782E-3</v>
      </c>
      <c r="J504" s="32">
        <f t="shared" ca="1" si="223"/>
        <v>1.7868170317294822E-2</v>
      </c>
      <c r="K504" s="32">
        <f t="shared" ca="1" si="223"/>
        <v>0.17543294493344003</v>
      </c>
      <c r="L504" s="32">
        <f t="shared" ca="1" si="223"/>
        <v>1.6243791197540747E-3</v>
      </c>
      <c r="M504" s="32">
        <f t="shared" ca="1" si="223"/>
        <v>2.0538044699749812E-2</v>
      </c>
      <c r="N504" s="32">
        <f t="shared" ca="1" si="223"/>
        <v>0.20164625705208905</v>
      </c>
      <c r="O504" s="32">
        <f t="shared" ca="1" si="223"/>
        <v>1.8670949727045284E-3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49.13940622539333</v>
      </c>
      <c r="E507" s="171">
        <f t="shared" ca="1" si="225"/>
        <v>48.387214340675513</v>
      </c>
      <c r="F507" s="171">
        <f t="shared" ca="1" si="225"/>
        <v>47.593683194128914</v>
      </c>
      <c r="G507" s="171">
        <f t="shared" ca="1" si="225"/>
        <v>46.642266424302335</v>
      </c>
      <c r="H507" s="171">
        <f t="shared" ca="1" si="225"/>
        <v>45.365648192783766</v>
      </c>
      <c r="I507" s="171">
        <f t="shared" ca="1" si="225"/>
        <v>46.375152121405748</v>
      </c>
      <c r="J507" s="171">
        <f t="shared" ca="1" si="225"/>
        <v>48.428470362038482</v>
      </c>
      <c r="K507" s="171">
        <f t="shared" ca="1" si="225"/>
        <v>47.141619899612024</v>
      </c>
      <c r="L507" s="171">
        <f t="shared" ca="1" si="225"/>
        <v>45.598420966218839</v>
      </c>
      <c r="M507" s="171">
        <f t="shared" ca="1" si="225"/>
        <v>45.540878696063558</v>
      </c>
      <c r="N507" s="171">
        <f t="shared" ca="1" si="225"/>
        <v>47.381098858497666</v>
      </c>
      <c r="O507" s="171">
        <f t="shared" ca="1" si="225"/>
        <v>48.737480049351376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29.164872560048291</v>
      </c>
      <c r="E508" s="171">
        <f t="shared" ca="1" si="226"/>
        <v>28.591982080063865</v>
      </c>
      <c r="F508" s="171">
        <f t="shared" ca="1" si="226"/>
        <v>27.951275436970228</v>
      </c>
      <c r="G508" s="171">
        <f t="shared" ca="1" si="226"/>
        <v>27.179033040701658</v>
      </c>
      <c r="H508" s="171">
        <f t="shared" ca="1" si="226"/>
        <v>26.306970726239509</v>
      </c>
      <c r="I508" s="171">
        <f t="shared" ca="1" si="226"/>
        <v>26.348698699335529</v>
      </c>
      <c r="J508" s="171">
        <f t="shared" ca="1" si="226"/>
        <v>26.969328527581361</v>
      </c>
      <c r="K508" s="171">
        <f t="shared" ca="1" si="226"/>
        <v>26.893645005914991</v>
      </c>
      <c r="L508" s="171">
        <f t="shared" ca="1" si="226"/>
        <v>26.84826427005412</v>
      </c>
      <c r="M508" s="171">
        <f t="shared" ca="1" si="226"/>
        <v>27.315216987920024</v>
      </c>
      <c r="N508" s="171">
        <f t="shared" ca="1" si="226"/>
        <v>28.36742976662417</v>
      </c>
      <c r="O508" s="171">
        <f t="shared" ca="1" si="226"/>
        <v>29.082209503570194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4.8735979954379935</v>
      </c>
      <c r="E509" s="171">
        <f t="shared" ca="1" si="227"/>
        <v>4.7976455096737345</v>
      </c>
      <c r="F509" s="171">
        <f t="shared" ca="1" si="227"/>
        <v>4.717512971375017</v>
      </c>
      <c r="G509" s="171">
        <f t="shared" ca="1" si="227"/>
        <v>4.6220062240767712</v>
      </c>
      <c r="H509" s="171">
        <f t="shared" ca="1" si="227"/>
        <v>4.4939574749654607</v>
      </c>
      <c r="I509" s="171">
        <f t="shared" ca="1" si="227"/>
        <v>4.599114475419424</v>
      </c>
      <c r="J509" s="171">
        <f t="shared" ca="1" si="227"/>
        <v>4.8107488697100571</v>
      </c>
      <c r="K509" s="171">
        <f t="shared" ca="1" si="227"/>
        <v>4.6780767574233515</v>
      </c>
      <c r="L509" s="171">
        <f t="shared" ca="1" si="227"/>
        <v>4.5186873567162342</v>
      </c>
      <c r="M509" s="171">
        <f t="shared" ca="1" si="227"/>
        <v>4.5107603153616616</v>
      </c>
      <c r="N509" s="171">
        <f t="shared" ca="1" si="227"/>
        <v>4.6964087365697909</v>
      </c>
      <c r="O509" s="171">
        <f t="shared" ca="1" si="227"/>
        <v>4.8330493777750352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193.17195121707599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114.36619082767132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19.158568243708483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116.13799195832866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67.825171388166012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11.505014343291384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141.85831131935763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80.116838345160659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14.080037278580226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115.16308483570931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68.710726044025947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11.407946198924433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40796.518244411229</v>
      </c>
      <c r="E515" s="77">
        <f t="shared" ca="1" si="228"/>
        <v>40172.033491635957</v>
      </c>
      <c r="F515" s="77">
        <f t="shared" ca="1" si="228"/>
        <v>39513.22805656198</v>
      </c>
      <c r="G515" s="77">
        <f t="shared" ca="1" si="228"/>
        <v>38723.3428180177</v>
      </c>
      <c r="H515" s="77">
        <f t="shared" ca="1" si="228"/>
        <v>37663.468819247617</v>
      </c>
      <c r="I515" s="77">
        <f t="shared" ca="1" si="228"/>
        <v>38501.57917924926</v>
      </c>
      <c r="J515" s="77">
        <f t="shared" ca="1" si="228"/>
        <v>40206.285066034434</v>
      </c>
      <c r="K515" s="77">
        <f t="shared" ca="1" si="228"/>
        <v>39137.916064435049</v>
      </c>
      <c r="L515" s="77">
        <f t="shared" ca="1" si="228"/>
        <v>37856.721433141414</v>
      </c>
      <c r="M515" s="77">
        <f t="shared" ca="1" si="228"/>
        <v>37808.948689135366</v>
      </c>
      <c r="N515" s="77">
        <f t="shared" ca="1" si="228"/>
        <v>39336.736287669286</v>
      </c>
      <c r="O515" s="77">
        <f t="shared" ca="1" si="228"/>
        <v>40462.831091200802</v>
      </c>
      <c r="Q515" s="89">
        <f ca="1">MAX(D515:O517)</f>
        <v>44507.744250575284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22195.489010691243</v>
      </c>
      <c r="E516" s="77">
        <f t="shared" ca="1" si="229"/>
        <v>21759.499299896397</v>
      </c>
      <c r="F516" s="77">
        <f t="shared" ca="1" si="229"/>
        <v>21271.899114893626</v>
      </c>
      <c r="G516" s="77">
        <f t="shared" ca="1" si="229"/>
        <v>20684.195616972342</v>
      </c>
      <c r="H516" s="77">
        <f t="shared" ca="1" si="229"/>
        <v>20020.525666848942</v>
      </c>
      <c r="I516" s="77">
        <f t="shared" ca="1" si="229"/>
        <v>20052.282115171634</v>
      </c>
      <c r="J516" s="77">
        <f t="shared" ca="1" si="229"/>
        <v>20524.603141233907</v>
      </c>
      <c r="K516" s="77">
        <f t="shared" ca="1" si="229"/>
        <v>20467.005331746568</v>
      </c>
      <c r="L516" s="77">
        <f t="shared" ca="1" si="229"/>
        <v>20432.469003085327</v>
      </c>
      <c r="M516" s="77">
        <f t="shared" ca="1" si="229"/>
        <v>20787.836368280081</v>
      </c>
      <c r="N516" s="77">
        <f t="shared" ca="1" si="229"/>
        <v>21588.607128328895</v>
      </c>
      <c r="O516" s="77">
        <f t="shared" ca="1" si="229"/>
        <v>22132.579530875337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44507.744250575284</v>
      </c>
      <c r="E517" s="77">
        <f t="shared" ca="1" si="230"/>
        <v>43814.114243595752</v>
      </c>
      <c r="F517" s="77">
        <f t="shared" ca="1" si="230"/>
        <v>43082.31024086773</v>
      </c>
      <c r="G517" s="77">
        <f t="shared" ca="1" si="230"/>
        <v>42210.102502984206</v>
      </c>
      <c r="H517" s="77">
        <f t="shared" ca="1" si="230"/>
        <v>41040.707533931149</v>
      </c>
      <c r="I517" s="77">
        <f t="shared" ca="1" si="230"/>
        <v>42001.045437620305</v>
      </c>
      <c r="J517" s="77">
        <f t="shared" ca="1" si="230"/>
        <v>43933.779632055317</v>
      </c>
      <c r="K517" s="77">
        <f t="shared" ca="1" si="230"/>
        <v>42722.162168249786</v>
      </c>
      <c r="L517" s="77">
        <f t="shared" ca="1" si="230"/>
        <v>41266.551202887982</v>
      </c>
      <c r="M517" s="77">
        <f t="shared" ca="1" si="230"/>
        <v>41194.158131156728</v>
      </c>
      <c r="N517" s="77">
        <f t="shared" ca="1" si="230"/>
        <v>42889.57750292046</v>
      </c>
      <c r="O517" s="77">
        <f t="shared" ca="1" si="230"/>
        <v>44137.437239954656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40650.663134906565</v>
      </c>
      <c r="E522" s="173">
        <f t="shared" ca="1" si="231"/>
        <v>22061.379403485982</v>
      </c>
      <c r="F522" s="173">
        <f t="shared" ca="1" si="231"/>
        <v>44348.53760117705</v>
      </c>
      <c r="G522" s="173">
        <f t="shared" ca="1" si="231"/>
        <v>38088.020450717784</v>
      </c>
      <c r="H522" s="173">
        <f t="shared" ca="1" si="231"/>
        <v>20389.962538529948</v>
      </c>
      <c r="I522" s="173">
        <f t="shared" ca="1" si="231"/>
        <v>41504.380747804418</v>
      </c>
      <c r="J522" s="173">
        <f t="shared" ca="1" si="231"/>
        <v>39365.7207568425</v>
      </c>
      <c r="K522" s="173">
        <f t="shared" ca="1" si="231"/>
        <v>20379.741133791373</v>
      </c>
      <c r="L522" s="173">
        <f t="shared" ca="1" si="231"/>
        <v>42979.356772222913</v>
      </c>
      <c r="M522" s="173">
        <f t="shared" ca="1" si="231"/>
        <v>37768.294908733216</v>
      </c>
      <c r="N522" s="173">
        <f t="shared" ca="1" si="231"/>
        <v>20656.182673167976</v>
      </c>
      <c r="O522" s="173">
        <f t="shared" ca="1" si="231"/>
        <v>41154.207066826966</v>
      </c>
      <c r="Q522" s="89">
        <f ca="1">MAX(D522:O522)</f>
        <v>44348.53760117705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33.050762592210653</v>
      </c>
      <c r="E527" s="182">
        <f ca="1">INDIRECT(ADDRESS(E524+36,MATCH($H$1,QFR_IER!$G$4:$AJ$4,0)+6,,,"QFR_IER"))*INDIRECT(ADDRESS(MATCH($H$1,ELC_cons!$A$1:$A$33,0),19,,,"ELC_cons"))</f>
        <v>19.802556712502213</v>
      </c>
      <c r="F527" s="182">
        <f ca="1">INDIRECT(ADDRESS(F524+36,MATCH($H$1,QFR_IER!$G$4:$AJ$4,0)+6,,,"QFR_IER"))*INDIRECT(ADDRESS(MATCH($H$1,ELC_cons!$A$1:$A$33,0),19,,,"ELC_cons"))</f>
        <v>5.1547304427239045</v>
      </c>
      <c r="G527" s="182">
        <f ca="1">INDIRECT(ADDRESS(G524+36,MATCH($H$1,QFR_IER!$G$4:$AJ$4,0)+6,,,"QFR_IER"))*INDIRECT(ADDRESS(MATCH($H$1,ELC_cons!$A$1:$A$33,0),19,,,"ELC_cons"))</f>
        <v>30.03728807622338</v>
      </c>
      <c r="H527" s="182">
        <f ca="1">INDIRECT(ADDRESS(H524+36,MATCH($H$1,QFR_IER!$G$4:$AJ$4,0)+6,,,"QFR_IER"))*INDIRECT(ADDRESS(MATCH($H$1,ELC_cons!$A$1:$A$33,0),19,,,"ELC_cons"))</f>
        <v>18.984030791278045</v>
      </c>
      <c r="I527" s="182">
        <f ca="1">INDIRECT(ADDRESS(I524+36,MATCH($H$1,QFR_IER!$G$4:$AJ$4,0)+6,,,"QFR_IER"))*INDIRECT(ADDRESS(MATCH($H$1,ELC_cons!$A$1:$A$33,0),19,,,"ELC_cons"))</f>
        <v>4.9471637190355038</v>
      </c>
      <c r="J527" s="182">
        <f ca="1">INDIRECT(ADDRESS(J524+36,MATCH($H$1,QFR_IER!$G$4:$AJ$4,0)+6,,,"QFR_IER"))*INDIRECT(ADDRESS(MATCH($H$1,ELC_cons!$A$1:$A$33,0),19,,,"ELC_cons"))</f>
        <v>28.744739571758355</v>
      </c>
      <c r="K527" s="182">
        <f ca="1">INDIRECT(ADDRESS(K524+36,MATCH($H$1,QFR_IER!$G$4:$AJ$4,0)+6,,,"QFR_IER"))*INDIRECT(ADDRESS(MATCH($H$1,ELC_cons!$A$1:$A$33,0),19,,,"ELC_cons"))</f>
        <v>20.391985456051501</v>
      </c>
      <c r="L527" s="182">
        <f ca="1">INDIRECT(ADDRESS(L524+36,MATCH($H$1,QFR_IER!$G$4:$AJ$4,0)+6,,,"QFR_IER"))*INDIRECT(ADDRESS(MATCH($H$1,ELC_cons!$A$1:$A$33,0),19,,,"ELC_cons"))</f>
        <v>4.9439241593553387</v>
      </c>
      <c r="M527" s="182">
        <f ca="1">INDIRECT(ADDRESS(M524+36,MATCH($H$1,QFR_IER!$G$4:$AJ$4,0)+6,,,"QFR_IER"))*INDIRECT(ADDRESS(MATCH($H$1,ELC_cons!$A$1:$A$33,0),19,,,"ELC_cons"))</f>
        <v>30.031354553157108</v>
      </c>
      <c r="N527" s="182">
        <f ca="1">INDIRECT(ADDRESS(N524+36,MATCH($H$1,QFR_IER!$G$4:$AJ$4,0)+6,,,"QFR_IER"))*INDIRECT(ADDRESS(MATCH($H$1,ELC_cons!$A$1:$A$33,0),19,,,"ELC_cons"))</f>
        <v>18.9814878528211</v>
      </c>
      <c r="O527" s="182">
        <f ca="1">INDIRECT(ADDRESS(O524+36,MATCH($H$1,QFR_IER!$G$4:$AJ$4,0)+6,,,"QFR_IER"))*INDIRECT(ADDRESS(MATCH($H$1,ELC_cons!$A$1:$A$33,0),19,,,"ELC_cons"))</f>
        <v>4.9463160728831745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38.138713384192016</v>
      </c>
      <c r="E528" s="182">
        <f ca="1">INDIRECT(ADDRESS(E524+12,MATCH($H$1,QFR_IER!$G$4:$AJ$4,0)+6,,,"QFR_IER"))*INDIRECT(ADDRESS(MATCH($H$1,ELC_cons!$A$1:$A$33,0),20,,,"ELC_cons"))</f>
        <v>18.214376548115876</v>
      </c>
      <c r="F528" s="182">
        <f ca="1">INDIRECT(ADDRESS(F524+12,MATCH($H$1,QFR_IER!$G$4:$AJ$4,0)+6,,,"QFR_IER"))*INDIRECT(ADDRESS(MATCH($H$1,ELC_cons!$A$1:$A$33,0),20,,,"ELC_cons"))</f>
        <v>5.4999749046232251</v>
      </c>
      <c r="G528" s="182">
        <f ca="1">INDIRECT(ADDRESS(G524+12,MATCH($H$1,QFR_IER!$G$4:$AJ$4,0)+6,,,"QFR_IER"))*INDIRECT(ADDRESS(MATCH($H$1,ELC_cons!$A$1:$A$33,0),20,,,"ELC_cons"))</f>
        <v>28.670162504371632</v>
      </c>
      <c r="H528" s="182">
        <f ca="1">INDIRECT(ADDRESS(H524+12,MATCH($H$1,QFR_IER!$G$4:$AJ$4,0)+6,,,"QFR_IER"))*INDIRECT(ADDRESS(MATCH($H$1,ELC_cons!$A$1:$A$33,0),20,,,"ELC_cons"))</f>
        <v>13.534580059126256</v>
      </c>
      <c r="I528" s="182">
        <f ca="1">INDIRECT(ADDRESS(I524+12,MATCH($H$1,QFR_IER!$G$4:$AJ$4,0)+6,,,"QFR_IER"))*INDIRECT(ADDRESS(MATCH($H$1,ELC_cons!$A$1:$A$33,0),20,,,"ELC_cons"))</f>
        <v>4.5903937624426288</v>
      </c>
      <c r="J528" s="182">
        <f ca="1">INDIRECT(ADDRESS(J524+12,MATCH($H$1,QFR_IER!$G$4:$AJ$4,0)+6,,,"QFR_IER"))*INDIRECT(ADDRESS(MATCH($H$1,ELC_cons!$A$1:$A$33,0),20,,,"ELC_cons"))</f>
        <v>27.278322263140147</v>
      </c>
      <c r="K528" s="182">
        <f ca="1">INDIRECT(ADDRESS(K524+12,MATCH($H$1,QFR_IER!$G$4:$AJ$4,0)+6,,,"QFR_IER"))*INDIRECT(ADDRESS(MATCH($H$1,ELC_cons!$A$1:$A$33,0),20,,,"ELC_cons"))</f>
        <v>14.662738129436095</v>
      </c>
      <c r="L528" s="182">
        <f ca="1">INDIRECT(ADDRESS(L524+12,MATCH($H$1,QFR_IER!$G$4:$AJ$4,0)+6,,,"QFR_IER"))*INDIRECT(ADDRESS(MATCH($H$1,ELC_cons!$A$1:$A$33,0),20,,,"ELC_cons"))</f>
        <v>4.4587331187307573</v>
      </c>
      <c r="M528" s="182">
        <f ca="1">INDIRECT(ADDRESS(M524+12,MATCH($H$1,QFR_IER!$G$4:$AJ$4,0)+6,,,"QFR_IER"))*INDIRECT(ADDRESS(MATCH($H$1,ELC_cons!$A$1:$A$33,0),20,,,"ELC_cons"))</f>
        <v>30.310624511424024</v>
      </c>
      <c r="N528" s="182">
        <f ca="1">INDIRECT(ADDRESS(N524+12,MATCH($H$1,QFR_IER!$G$4:$AJ$4,0)+6,,,"QFR_IER"))*INDIRECT(ADDRESS(MATCH($H$1,ELC_cons!$A$1:$A$33,0),20,,,"ELC_cons"))</f>
        <v>13.534580059126256</v>
      </c>
      <c r="O528" s="182">
        <f ca="1">INDIRECT(ADDRESS(O524+12,MATCH($H$1,QFR_IER!$G$4:$AJ$4,0)+6,,,"QFR_IER"))*INDIRECT(ADDRESS(MATCH($H$1,ELC_cons!$A$1:$A$33,0),20,,,"ELC_cons"))</f>
        <v>4.8364887552707447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77.41631699722312</v>
      </c>
      <c r="E529" s="182">
        <f ca="1">INDIRECT(ADDRESS(E524+24,MATCH($H$1,QFR_IER!$G$4:$AJ$4,0)+6,,,"QFR_IER"))*INDIRECT(ADDRESS(MATCH($H$1,ELC_cons!$A$1:$A$33,0),21,,,"ELC_cons"))</f>
        <v>77.736455049216161</v>
      </c>
      <c r="F529" s="182">
        <f ca="1">INDIRECT(ADDRESS(F524+24,MATCH($H$1,QFR_IER!$G$4:$AJ$4,0)+6,,,"QFR_IER"))*INDIRECT(ADDRESS(MATCH($H$1,ELC_cons!$A$1:$A$33,0),21,,,"ELC_cons"))</f>
        <v>6.8153452027526642</v>
      </c>
      <c r="G529" s="182">
        <f ca="1">INDIRECT(ADDRESS(G524+24,MATCH($H$1,QFR_IER!$G$4:$AJ$4,0)+6,,,"QFR_IER"))*INDIRECT(ADDRESS(MATCH($H$1,ELC_cons!$A$1:$A$33,0),21,,,"ELC_cons"))</f>
        <v>55.756767309142909</v>
      </c>
      <c r="H529" s="182">
        <f ca="1">INDIRECT(ADDRESS(H524+24,MATCH($H$1,QFR_IER!$G$4:$AJ$4,0)+6,,,"QFR_IER"))*INDIRECT(ADDRESS(MATCH($H$1,ELC_cons!$A$1:$A$33,0),21,,,"ELC_cons"))</f>
        <v>57.046135780052019</v>
      </c>
      <c r="I529" s="182">
        <f ca="1">INDIRECT(ADDRESS(I524+24,MATCH($H$1,QFR_IER!$G$4:$AJ$4,0)+6,,,"QFR_IER"))*INDIRECT(ADDRESS(MATCH($H$1,ELC_cons!$A$1:$A$33,0),21,,,"ELC_cons"))</f>
        <v>4.9740465524376827</v>
      </c>
      <c r="J529" s="182">
        <f ca="1">INDIRECT(ADDRESS(J524+24,MATCH($H$1,QFR_IER!$G$4:$AJ$4,0)+6,,,"QFR_IER"))*INDIRECT(ADDRESS(MATCH($H$1,ELC_cons!$A$1:$A$33,0),21,,,"ELC_cons"))</f>
        <v>60.530591966270414</v>
      </c>
      <c r="K529" s="182">
        <f ca="1">INDIRECT(ADDRESS(K524+24,MATCH($H$1,QFR_IER!$G$4:$AJ$4,0)+6,,,"QFR_IER"))*INDIRECT(ADDRESS(MATCH($H$1,ELC_cons!$A$1:$A$33,0),21,,,"ELC_cons"))</f>
        <v>66.380734586704961</v>
      </c>
      <c r="L529" s="182">
        <f ca="1">INDIRECT(ADDRESS(L524+24,MATCH($H$1,QFR_IER!$G$4:$AJ$4,0)+6,,,"QFR_IER"))*INDIRECT(ADDRESS(MATCH($H$1,ELC_cons!$A$1:$A$33,0),21,,,"ELC_cons"))</f>
        <v>5.5874562682542503</v>
      </c>
      <c r="M529" s="182">
        <f ca="1">INDIRECT(ADDRESS(M524+24,MATCH($H$1,QFR_IER!$G$4:$AJ$4,0)+6,,,"QFR_IER"))*INDIRECT(ADDRESS(MATCH($H$1,ELC_cons!$A$1:$A$33,0),21,,,"ELC_cons"))</f>
        <v>55.635311105370022</v>
      </c>
      <c r="N529" s="182">
        <f ca="1">INDIRECT(ADDRESS(N524+24,MATCH($H$1,QFR_IER!$G$4:$AJ$4,0)+6,,,"QFR_IER"))*INDIRECT(ADDRESS(MATCH($H$1,ELC_cons!$A$1:$A$33,0),21,,,"ELC_cons"))</f>
        <v>56.913638103208932</v>
      </c>
      <c r="O529" s="182">
        <f ca="1">INDIRECT(ADDRESS(O524+24,MATCH($H$1,QFR_IER!$G$4:$AJ$4,0)+6,,,"QFR_IER"))*INDIRECT(ADDRESS(MATCH($H$1,ELC_cons!$A$1:$A$33,0),21,,,"ELC_cons"))</f>
        <v>4.9630050793674245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31272.262931150213</v>
      </c>
      <c r="E531" s="173">
        <f ca="1">SUM(E527:E529)/E520/(3.6*8760)*1000000+0.0002</f>
        <v>22328.971710384696</v>
      </c>
      <c r="F531" s="173">
        <f ca="1">SUM(F527:F529)/F520/(3.6*8760)*1000000+0.0003</f>
        <v>40439.932128934706</v>
      </c>
      <c r="G531" s="173">
        <f ca="1">SUM(G527:G529)/G520/(3.6*8760)*1000000+0.0004</f>
        <v>37539.098487937132</v>
      </c>
      <c r="H531" s="173">
        <f ca="1">SUM(H527:H529)/H520/(3.6*8760)*1000000+0.0005</f>
        <v>26925.429381209811</v>
      </c>
      <c r="I531" s="173">
        <f ca="1">SUM(I527:I529)/I520/(3.6*8760)*1000000+0.0006</f>
        <v>52350.664503015199</v>
      </c>
      <c r="J531" s="173">
        <f ca="1">SUM(J527:J529)/J520/(3.6*8760)*1000000+0.0007</f>
        <v>32343.671973495646</v>
      </c>
      <c r="K531" s="173">
        <f ca="1">SUM(K527:K529)/K520/(3.6*8760)*1000000+0.0008</f>
        <v>25802.671275221961</v>
      </c>
      <c r="L531" s="173">
        <f ca="1">SUM(L527:L529)/L520/(3.6*8760)*1000000+0.0009</f>
        <v>45757.368257571266</v>
      </c>
      <c r="M531" s="173">
        <f ca="1">SUM(M527:M529)/M520/(3.6*8760)*1000000+0.00013</f>
        <v>38035.317646053765</v>
      </c>
      <c r="N531" s="173">
        <f ca="1">SUM(N527:N529)/N520/(3.6*8760)*1000000+0.00014</f>
        <v>26884.832395638616</v>
      </c>
      <c r="O531" s="173">
        <f ca="1">SUM(O527:O529)/O520/(3.6*8760)*1000000+0.00015</f>
        <v>53195.5625869457</v>
      </c>
      <c r="P531" s="6"/>
      <c r="Q531" s="173">
        <f ca="1">MAX(D531:O531)</f>
        <v>53195.5625869457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44507.744250575284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44507.744250575284</v>
      </c>
      <c r="I535" s="5">
        <v>0</v>
      </c>
      <c r="J535" s="77">
        <f ca="1">H535</f>
        <v>44507.744250575284</v>
      </c>
      <c r="K535" s="75" t="str">
        <f>D519</f>
        <v>WD</v>
      </c>
      <c r="L535" s="75">
        <f>D520</f>
        <v>0.15068493150684931</v>
      </c>
      <c r="M535" s="89">
        <f ca="1">D522</f>
        <v>40650.663134906565</v>
      </c>
      <c r="N535" s="5">
        <f t="shared" ref="N535:N546" ca="1" si="235">RANK(M535,$D$522:$O$522)</f>
        <v>5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44348.53760117705</v>
      </c>
      <c r="S535" s="77"/>
      <c r="T535" s="5">
        <v>0</v>
      </c>
      <c r="U535" s="90">
        <f ca="1">R535</f>
        <v>44348.53760117705</v>
      </c>
      <c r="V535" s="75" t="str">
        <f>D525</f>
        <v>WD</v>
      </c>
      <c r="W535" s="75">
        <f>D520</f>
        <v>0.15068493150684931</v>
      </c>
      <c r="X535" s="89">
        <f ca="1">D531</f>
        <v>31272.262931150213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12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53195.5625869457</v>
      </c>
      <c r="AD535" s="77"/>
      <c r="AE535" s="5">
        <v>0</v>
      </c>
      <c r="AF535" s="90">
        <f ca="1">AC535</f>
        <v>53195.5625869457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43814.114243595752</v>
      </c>
      <c r="D536" s="5">
        <f t="shared" ca="1" si="232"/>
        <v>4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44137.437239954656</v>
      </c>
      <c r="I536" s="77">
        <f ca="1">I537</f>
        <v>30.416666666666668</v>
      </c>
      <c r="J536" s="77">
        <f ca="1">J535</f>
        <v>44507.744250575284</v>
      </c>
      <c r="K536" s="75" t="str">
        <f>E519</f>
        <v>WN</v>
      </c>
      <c r="L536" s="75">
        <f>E520</f>
        <v>0.16438356164383561</v>
      </c>
      <c r="M536" s="89">
        <f ca="1">E522</f>
        <v>22061.379403485982</v>
      </c>
      <c r="N536" s="5">
        <f t="shared" ca="1" si="235"/>
        <v>9</v>
      </c>
      <c r="O536" s="5">
        <v>2</v>
      </c>
      <c r="P536" s="7">
        <f t="shared" ca="1" si="236"/>
        <v>9</v>
      </c>
      <c r="Q536" s="7">
        <f t="shared" ref="Q536:Q546" ca="1" si="243">INDIRECT(ADDRESS(ROW($A$534)+P536,12))*8760+Q535</f>
        <v>211</v>
      </c>
      <c r="R536" s="7">
        <f t="shared" ca="1" si="237"/>
        <v>42979.356772222913</v>
      </c>
      <c r="S536" s="90"/>
      <c r="T536" s="5">
        <f ca="1">Q535</f>
        <v>120</v>
      </c>
      <c r="U536" s="90">
        <f ca="1">R535</f>
        <v>44348.53760117705</v>
      </c>
      <c r="V536" s="75" t="str">
        <f>E525</f>
        <v>WN</v>
      </c>
      <c r="W536" s="75">
        <f>E520</f>
        <v>0.16438356164383561</v>
      </c>
      <c r="X536" s="89">
        <f ca="1">E531</f>
        <v>22328.971710384696</v>
      </c>
      <c r="Y536" s="5">
        <f t="shared" ca="1" si="238"/>
        <v>12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153.99999999999997</v>
      </c>
      <c r="AC536" s="7">
        <f t="shared" ca="1" si="240"/>
        <v>52350.664503015199</v>
      </c>
      <c r="AD536" s="90"/>
      <c r="AE536" s="5">
        <f ca="1">AB535</f>
        <v>76.999999999999986</v>
      </c>
      <c r="AF536" s="90">
        <f ca="1">AC535</f>
        <v>53195.5625869457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43082.31024086773</v>
      </c>
      <c r="D537" s="5">
        <f t="shared" ca="1" si="232"/>
        <v>5</v>
      </c>
      <c r="E537" s="5">
        <v>3</v>
      </c>
      <c r="F537" s="5">
        <f t="shared" ca="1" si="233"/>
        <v>7</v>
      </c>
      <c r="G537" s="77">
        <f t="shared" ca="1" si="242"/>
        <v>91.25</v>
      </c>
      <c r="H537" s="77">
        <f t="shared" ca="1" si="234"/>
        <v>43933.779632055317</v>
      </c>
      <c r="I537" s="77">
        <f ca="1">G535</f>
        <v>30.416666666666668</v>
      </c>
      <c r="J537" s="77">
        <f ca="1">H536</f>
        <v>44137.437239954656</v>
      </c>
      <c r="K537" s="92" t="str">
        <f>F519</f>
        <v>WP</v>
      </c>
      <c r="L537" s="93">
        <f>F520</f>
        <v>1.3698630136986301E-2</v>
      </c>
      <c r="M537" s="89">
        <f ca="1">F522</f>
        <v>44348.53760117705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288</v>
      </c>
      <c r="R537" s="7">
        <f t="shared" ca="1" si="237"/>
        <v>41504.380747804418</v>
      </c>
      <c r="S537" s="90"/>
      <c r="T537" s="5">
        <f ca="1">T536</f>
        <v>120</v>
      </c>
      <c r="U537" s="90">
        <f ca="1">R536</f>
        <v>42979.356772222913</v>
      </c>
      <c r="V537" s="92" t="str">
        <f>F525</f>
        <v>WP</v>
      </c>
      <c r="W537" s="93">
        <f>F520</f>
        <v>1.3698630136986301E-2</v>
      </c>
      <c r="X537" s="89">
        <f ca="1">F531</f>
        <v>40439.932128934706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45757.368257571266</v>
      </c>
      <c r="AD537" s="90"/>
      <c r="AE537" s="5">
        <f ca="1">AE536</f>
        <v>76.999999999999986</v>
      </c>
      <c r="AF537" s="90">
        <f ca="1">AC536</f>
        <v>52350.664503015199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42210.102502984206</v>
      </c>
      <c r="D538" s="5">
        <f t="shared" ca="1" si="232"/>
        <v>8</v>
      </c>
      <c r="E538" s="5">
        <v>4</v>
      </c>
      <c r="F538" s="5">
        <f t="shared" ca="1" si="233"/>
        <v>2</v>
      </c>
      <c r="G538" s="77">
        <f t="shared" ca="1" si="242"/>
        <v>121.66666666666667</v>
      </c>
      <c r="H538" s="77">
        <f t="shared" ca="1" si="234"/>
        <v>43814.114243595752</v>
      </c>
      <c r="I538" s="77">
        <f ca="1">I539</f>
        <v>60.833333333333336</v>
      </c>
      <c r="J538" s="77">
        <f ca="1">J537</f>
        <v>44137.437239954656</v>
      </c>
      <c r="K538" s="92" t="str">
        <f>G519</f>
        <v>RD</v>
      </c>
      <c r="L538" s="75">
        <f>G520</f>
        <v>9.6689497716894973E-2</v>
      </c>
      <c r="M538" s="89">
        <f ca="1">G522</f>
        <v>38088.020450717784</v>
      </c>
      <c r="N538" s="5">
        <f t="shared" ca="1" si="235"/>
        <v>7</v>
      </c>
      <c r="O538" s="5">
        <v>4</v>
      </c>
      <c r="P538" s="7">
        <f t="shared" ca="1" si="236"/>
        <v>12</v>
      </c>
      <c r="Q538" s="7">
        <f t="shared" ca="1" si="243"/>
        <v>365</v>
      </c>
      <c r="R538" s="7">
        <f t="shared" ca="1" si="237"/>
        <v>41154.207066826966</v>
      </c>
      <c r="S538" s="90"/>
      <c r="T538" s="77">
        <f ca="1">Q536</f>
        <v>211</v>
      </c>
      <c r="U538" s="77">
        <f ca="1">R536</f>
        <v>42979.356772222913</v>
      </c>
      <c r="V538" s="92" t="str">
        <f>G525</f>
        <v>RD</v>
      </c>
      <c r="W538" s="75">
        <f>G520</f>
        <v>9.6689497716894973E-2</v>
      </c>
      <c r="X538" s="89">
        <f ca="1">G531</f>
        <v>37539.098487937132</v>
      </c>
      <c r="Y538" s="5">
        <f t="shared" ca="1" si="238"/>
        <v>6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40439.932128934706</v>
      </c>
      <c r="AD538" s="90"/>
      <c r="AE538" s="77">
        <f ca="1">AB536</f>
        <v>153.99999999999997</v>
      </c>
      <c r="AF538" s="77">
        <f ca="1">AC536</f>
        <v>52350.664503015199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41040.707533931149</v>
      </c>
      <c r="D539" s="5">
        <f t="shared" ca="1" si="232"/>
        <v>12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43082.31024086773</v>
      </c>
      <c r="I539" s="77">
        <f ca="1">G536</f>
        <v>60.833333333333336</v>
      </c>
      <c r="J539" s="77">
        <f ca="1">H537</f>
        <v>43933.779632055317</v>
      </c>
      <c r="K539" s="92" t="str">
        <f>H519</f>
        <v>RN</v>
      </c>
      <c r="L539" s="75">
        <f>H520</f>
        <v>0.10547945205479452</v>
      </c>
      <c r="M539" s="89">
        <f ca="1">H522</f>
        <v>20389.962538529948</v>
      </c>
      <c r="N539" s="5">
        <f t="shared" ca="1" si="235"/>
        <v>11</v>
      </c>
      <c r="O539" s="5">
        <v>5</v>
      </c>
      <c r="P539" s="7">
        <f t="shared" ca="1" si="236"/>
        <v>1</v>
      </c>
      <c r="Q539" s="7">
        <f t="shared" ca="1" si="243"/>
        <v>1685</v>
      </c>
      <c r="R539" s="7">
        <f t="shared" ca="1" si="237"/>
        <v>40650.663134906565</v>
      </c>
      <c r="S539" s="90"/>
      <c r="T539" s="77">
        <f ca="1">T538</f>
        <v>211</v>
      </c>
      <c r="U539" s="77">
        <f ca="1">R537</f>
        <v>41504.380747804418</v>
      </c>
      <c r="V539" s="92" t="str">
        <f>H525</f>
        <v>RN</v>
      </c>
      <c r="W539" s="75">
        <f>H520</f>
        <v>0.10547945205479452</v>
      </c>
      <c r="X539" s="89">
        <f ca="1">H531</f>
        <v>26925.429381209811</v>
      </c>
      <c r="Y539" s="5">
        <f t="shared" ca="1" si="238"/>
        <v>9</v>
      </c>
      <c r="Z539" s="5">
        <v>5</v>
      </c>
      <c r="AA539" s="7">
        <f t="shared" ca="1" si="239"/>
        <v>10</v>
      </c>
      <c r="AB539" s="7">
        <f t="shared" ca="1" si="244"/>
        <v>1212</v>
      </c>
      <c r="AC539" s="7">
        <f t="shared" ca="1" si="240"/>
        <v>38035.317646053765</v>
      </c>
      <c r="AD539" s="90"/>
      <c r="AE539" s="77">
        <f ca="1">AE538</f>
        <v>153.99999999999997</v>
      </c>
      <c r="AF539" s="77">
        <f ca="1">AC537</f>
        <v>45757.368257571266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42001.045437620305</v>
      </c>
      <c r="D540" s="5">
        <f t="shared" ca="1" si="232"/>
        <v>9</v>
      </c>
      <c r="E540" s="5">
        <v>6</v>
      </c>
      <c r="F540" s="5">
        <f t="shared" ca="1" si="233"/>
        <v>11</v>
      </c>
      <c r="G540" s="77">
        <f t="shared" ca="1" si="242"/>
        <v>182.5</v>
      </c>
      <c r="H540" s="77">
        <f t="shared" ca="1" si="234"/>
        <v>42889.57750292046</v>
      </c>
      <c r="I540" s="77">
        <f ca="1">I541</f>
        <v>91.25</v>
      </c>
      <c r="J540" s="77">
        <f ca="1">J539</f>
        <v>43933.779632055317</v>
      </c>
      <c r="K540" s="92" t="str">
        <f>I519</f>
        <v>RP</v>
      </c>
      <c r="L540" s="75">
        <f>I520</f>
        <v>8.7899543378995425E-3</v>
      </c>
      <c r="M540" s="89">
        <f ca="1">I522</f>
        <v>41504.380747804418</v>
      </c>
      <c r="N540" s="5">
        <f t="shared" ca="1" si="235"/>
        <v>3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39365.7207568425</v>
      </c>
      <c r="S540" s="90"/>
      <c r="T540" s="77">
        <f ca="1">Q537</f>
        <v>288</v>
      </c>
      <c r="U540" s="77">
        <f ca="1">R537</f>
        <v>41504.380747804418</v>
      </c>
      <c r="V540" s="92" t="str">
        <f>I525</f>
        <v>RP</v>
      </c>
      <c r="W540" s="75">
        <f>I520</f>
        <v>8.7899543378995425E-3</v>
      </c>
      <c r="X540" s="89">
        <f ca="1">I531</f>
        <v>52350.664503015199</v>
      </c>
      <c r="Y540" s="5">
        <f t="shared" ca="1" si="238"/>
        <v>2</v>
      </c>
      <c r="Z540" s="5">
        <v>6</v>
      </c>
      <c r="AA540" s="7">
        <f t="shared" ca="1" si="239"/>
        <v>4</v>
      </c>
      <c r="AB540" s="7">
        <f t="shared" ca="1" si="244"/>
        <v>2059</v>
      </c>
      <c r="AC540" s="7">
        <f t="shared" ca="1" si="240"/>
        <v>37539.098487937132</v>
      </c>
      <c r="AD540" s="90"/>
      <c r="AE540" s="77">
        <f ca="1">AB537</f>
        <v>244.99999999999997</v>
      </c>
      <c r="AF540" s="77">
        <f ca="1">AC537</f>
        <v>45757.368257571266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43933.779632055317</v>
      </c>
      <c r="D541" s="5">
        <f t="shared" ca="1" si="232"/>
        <v>3</v>
      </c>
      <c r="E541" s="5">
        <v>7</v>
      </c>
      <c r="F541" s="5">
        <f t="shared" ca="1" si="233"/>
        <v>8</v>
      </c>
      <c r="G541" s="77">
        <f t="shared" ca="1" si="242"/>
        <v>212.91666666666666</v>
      </c>
      <c r="H541" s="77">
        <f t="shared" ca="1" si="234"/>
        <v>42722.162168249786</v>
      </c>
      <c r="I541" s="77">
        <f ca="1">G537</f>
        <v>91.25</v>
      </c>
      <c r="J541" s="77">
        <f ca="1">H538</f>
        <v>43814.114243595752</v>
      </c>
      <c r="K541" s="92" t="str">
        <f>J519</f>
        <v>SD</v>
      </c>
      <c r="L541" s="75">
        <f>J520</f>
        <v>0.11426940639269406</v>
      </c>
      <c r="M541" s="89">
        <f ca="1">J522</f>
        <v>39365.7207568425</v>
      </c>
      <c r="N541" s="5">
        <f t="shared" ca="1" si="235"/>
        <v>6</v>
      </c>
      <c r="O541" s="5">
        <v>7</v>
      </c>
      <c r="P541" s="7">
        <f t="shared" ca="1" si="236"/>
        <v>4</v>
      </c>
      <c r="Q541" s="7">
        <f t="shared" ca="1" si="243"/>
        <v>3533</v>
      </c>
      <c r="R541" s="7">
        <f t="shared" ca="1" si="237"/>
        <v>38088.020450717784</v>
      </c>
      <c r="S541" s="90"/>
      <c r="T541" s="77">
        <f ca="1">T540</f>
        <v>288</v>
      </c>
      <c r="U541" s="77">
        <f ca="1">R538</f>
        <v>41154.207066826966</v>
      </c>
      <c r="V541" s="92" t="str">
        <f>J525</f>
        <v>SD</v>
      </c>
      <c r="W541" s="75">
        <f>J520</f>
        <v>0.11426940639269406</v>
      </c>
      <c r="X541" s="89">
        <f ca="1">J531</f>
        <v>32343.671973495646</v>
      </c>
      <c r="Y541" s="5">
        <f t="shared" ca="1" si="238"/>
        <v>7</v>
      </c>
      <c r="Z541" s="5">
        <v>7</v>
      </c>
      <c r="AA541" s="7">
        <f t="shared" ca="1" si="239"/>
        <v>7</v>
      </c>
      <c r="AB541" s="7">
        <f t="shared" ca="1" si="244"/>
        <v>3060</v>
      </c>
      <c r="AC541" s="7">
        <f t="shared" ca="1" si="240"/>
        <v>32343.671973495646</v>
      </c>
      <c r="AD541" s="90"/>
      <c r="AE541" s="77">
        <f ca="1">AE540</f>
        <v>244.99999999999997</v>
      </c>
      <c r="AF541" s="77">
        <f ca="1">AC538</f>
        <v>40439.932128934706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42722.162168249786</v>
      </c>
      <c r="D542" s="5">
        <f t="shared" ca="1" si="232"/>
        <v>7</v>
      </c>
      <c r="E542" s="5">
        <v>8</v>
      </c>
      <c r="F542" s="5">
        <f t="shared" ca="1" si="233"/>
        <v>4</v>
      </c>
      <c r="G542" s="77">
        <f t="shared" ca="1" si="242"/>
        <v>243.33333333333331</v>
      </c>
      <c r="H542" s="77">
        <f t="shared" ca="1" si="234"/>
        <v>42210.102502984206</v>
      </c>
      <c r="I542" s="77">
        <f ca="1">I543</f>
        <v>121.66666666666667</v>
      </c>
      <c r="J542" s="77">
        <f ca="1">J541</f>
        <v>43814.114243595752</v>
      </c>
      <c r="K542" s="92" t="str">
        <f>K519</f>
        <v>SN</v>
      </c>
      <c r="L542" s="75">
        <f>K520</f>
        <v>0.12465753424657534</v>
      </c>
      <c r="M542" s="89">
        <f ca="1">K522</f>
        <v>20379.741133791373</v>
      </c>
      <c r="N542" s="5">
        <f t="shared" ca="1" si="235"/>
        <v>12</v>
      </c>
      <c r="O542" s="5">
        <v>8</v>
      </c>
      <c r="P542" s="7">
        <f t="shared" ca="1" si="236"/>
        <v>10</v>
      </c>
      <c r="Q542" s="7">
        <f t="shared" ca="1" si="243"/>
        <v>4380</v>
      </c>
      <c r="R542" s="7">
        <f t="shared" ca="1" si="237"/>
        <v>37768.294908733216</v>
      </c>
      <c r="S542" s="90"/>
      <c r="T542" s="77">
        <f ca="1">Q538</f>
        <v>365</v>
      </c>
      <c r="U542" s="77">
        <f ca="1">R538</f>
        <v>41154.207066826966</v>
      </c>
      <c r="V542" s="92" t="str">
        <f>K525</f>
        <v>SN</v>
      </c>
      <c r="W542" s="75">
        <f>K520</f>
        <v>0.12465753424657534</v>
      </c>
      <c r="X542" s="89">
        <f ca="1">K531</f>
        <v>25802.671275221961</v>
      </c>
      <c r="Y542" s="5">
        <f t="shared" ca="1" si="238"/>
        <v>11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31272.262931150213</v>
      </c>
      <c r="AD542" s="90"/>
      <c r="AE542" s="77">
        <f ca="1">AB538</f>
        <v>365</v>
      </c>
      <c r="AF542" s="77">
        <f ca="1">AC538</f>
        <v>40439.932128934706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41266.551202887982</v>
      </c>
      <c r="D543" s="5">
        <f t="shared" ca="1" si="232"/>
        <v>10</v>
      </c>
      <c r="E543" s="5">
        <v>9</v>
      </c>
      <c r="F543" s="5">
        <f t="shared" ca="1" si="233"/>
        <v>6</v>
      </c>
      <c r="G543" s="77">
        <f t="shared" ca="1" si="242"/>
        <v>273.75</v>
      </c>
      <c r="H543" s="77">
        <f t="shared" ca="1" si="234"/>
        <v>42001.045437620305</v>
      </c>
      <c r="I543" s="77">
        <f ca="1">G538</f>
        <v>121.66666666666667</v>
      </c>
      <c r="J543" s="77">
        <f ca="1">H539</f>
        <v>43082.31024086773</v>
      </c>
      <c r="K543" s="92" t="str">
        <f>L519</f>
        <v>SP</v>
      </c>
      <c r="L543" s="75">
        <f>L520</f>
        <v>1.0388127853881279E-2</v>
      </c>
      <c r="M543" s="89">
        <f ca="1">L522</f>
        <v>42979.356772222913</v>
      </c>
      <c r="N543" s="5">
        <f t="shared" ca="1" si="235"/>
        <v>2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22061.379403485982</v>
      </c>
      <c r="S543" s="90"/>
      <c r="T543" s="77">
        <f ca="1">T542</f>
        <v>365</v>
      </c>
      <c r="U543" s="77">
        <f ca="1">R539</f>
        <v>40650.663134906565</v>
      </c>
      <c r="V543" s="92" t="str">
        <f>L525</f>
        <v>SP</v>
      </c>
      <c r="W543" s="75">
        <f>L520</f>
        <v>1.0388127853881279E-2</v>
      </c>
      <c r="X543" s="89">
        <f ca="1">L531</f>
        <v>45757.368257571266</v>
      </c>
      <c r="Y543" s="5">
        <f t="shared" ca="1" si="238"/>
        <v>3</v>
      </c>
      <c r="Z543" s="5">
        <v>9</v>
      </c>
      <c r="AA543" s="7">
        <f t="shared" ca="1" si="239"/>
        <v>5</v>
      </c>
      <c r="AB543" s="7">
        <f t="shared" ca="1" si="244"/>
        <v>5304</v>
      </c>
      <c r="AC543" s="7">
        <f t="shared" ca="1" si="240"/>
        <v>26925.429381209811</v>
      </c>
      <c r="AD543" s="90"/>
      <c r="AE543" s="77">
        <f ca="1">AE542</f>
        <v>365</v>
      </c>
      <c r="AF543" s="77">
        <f ca="1">AC539</f>
        <v>38035.317646053765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41194.158131156728</v>
      </c>
      <c r="D544" s="5">
        <f t="shared" ca="1" si="232"/>
        <v>11</v>
      </c>
      <c r="E544" s="5">
        <v>10</v>
      </c>
      <c r="F544" s="5">
        <f t="shared" ca="1" si="233"/>
        <v>9</v>
      </c>
      <c r="G544" s="77">
        <f t="shared" ca="1" si="242"/>
        <v>304.16666666666669</v>
      </c>
      <c r="H544" s="77">
        <f t="shared" ca="1" si="234"/>
        <v>41266.551202887982</v>
      </c>
      <c r="I544" s="77">
        <f ca="1">I545</f>
        <v>152.08333333333334</v>
      </c>
      <c r="J544" s="77">
        <f ca="1">J543</f>
        <v>43082.31024086773</v>
      </c>
      <c r="K544" s="92" t="str">
        <f>M519</f>
        <v>FD</v>
      </c>
      <c r="L544" s="75">
        <f>M520</f>
        <v>9.6689497716894973E-2</v>
      </c>
      <c r="M544" s="89">
        <f ca="1">M522</f>
        <v>37768.294908733216</v>
      </c>
      <c r="N544" s="5">
        <f t="shared" ca="1" si="235"/>
        <v>8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20656.182673167976</v>
      </c>
      <c r="S544" s="90"/>
      <c r="T544" s="77">
        <f ca="1">Q539</f>
        <v>1685</v>
      </c>
      <c r="U544" s="77">
        <f ca="1">U543</f>
        <v>40650.663134906565</v>
      </c>
      <c r="V544" s="92" t="str">
        <f>M525</f>
        <v>FD</v>
      </c>
      <c r="W544" s="75">
        <f>M520</f>
        <v>9.6689497716894973E-2</v>
      </c>
      <c r="X544" s="89">
        <f ca="1">M531</f>
        <v>38035.317646053765</v>
      </c>
      <c r="Y544" s="5">
        <f t="shared" ca="1" si="238"/>
        <v>5</v>
      </c>
      <c r="Z544" s="5">
        <v>10</v>
      </c>
      <c r="AA544" s="7">
        <f t="shared" ca="1" si="239"/>
        <v>11</v>
      </c>
      <c r="AB544" s="7">
        <f t="shared" ca="1" si="244"/>
        <v>6228</v>
      </c>
      <c r="AC544" s="7">
        <f t="shared" ca="1" si="240"/>
        <v>26884.832395638616</v>
      </c>
      <c r="AD544" s="90"/>
      <c r="AE544" s="77">
        <f ca="1">AB539</f>
        <v>1212</v>
      </c>
      <c r="AF544" s="77">
        <f ca="1">AF543</f>
        <v>38035.317646053765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42889.57750292046</v>
      </c>
      <c r="D545" s="5">
        <f t="shared" ca="1" si="232"/>
        <v>6</v>
      </c>
      <c r="E545" s="5">
        <v>11</v>
      </c>
      <c r="F545" s="5">
        <f t="shared" ca="1" si="233"/>
        <v>10</v>
      </c>
      <c r="G545" s="77">
        <f t="shared" ca="1" si="242"/>
        <v>334.58333333333337</v>
      </c>
      <c r="H545" s="77">
        <f t="shared" ca="1" si="234"/>
        <v>41194.158131156728</v>
      </c>
      <c r="I545" s="77">
        <f ca="1">G539</f>
        <v>152.08333333333334</v>
      </c>
      <c r="J545" s="77">
        <f ca="1">H540</f>
        <v>42889.57750292046</v>
      </c>
      <c r="K545" s="92" t="str">
        <f>N519</f>
        <v>FN</v>
      </c>
      <c r="L545" s="75">
        <f>N520</f>
        <v>0.10547945205479452</v>
      </c>
      <c r="M545" s="89">
        <f ca="1">N522</f>
        <v>20656.182673167976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20389.962538529948</v>
      </c>
      <c r="S545" s="90"/>
      <c r="T545" s="77">
        <f ca="1">T544</f>
        <v>1685</v>
      </c>
      <c r="U545" s="77">
        <f ca="1">R540</f>
        <v>39365.7207568425</v>
      </c>
      <c r="V545" s="92" t="str">
        <f>N525</f>
        <v>FN</v>
      </c>
      <c r="W545" s="75">
        <f>N520</f>
        <v>0.10547945205479452</v>
      </c>
      <c r="X545" s="89">
        <f ca="1">N531</f>
        <v>26884.832395638616</v>
      </c>
      <c r="Y545" s="5">
        <f t="shared" ca="1" si="238"/>
        <v>10</v>
      </c>
      <c r="Z545" s="5">
        <v>11</v>
      </c>
      <c r="AA545" s="7">
        <f t="shared" ca="1" si="239"/>
        <v>8</v>
      </c>
      <c r="AB545" s="7">
        <f t="shared" ca="1" si="244"/>
        <v>7320</v>
      </c>
      <c r="AC545" s="7">
        <f t="shared" ca="1" si="240"/>
        <v>25802.671275221961</v>
      </c>
      <c r="AD545" s="90"/>
      <c r="AE545" s="77">
        <f ca="1">AE544</f>
        <v>1212</v>
      </c>
      <c r="AF545" s="77">
        <f ca="1">AC540</f>
        <v>37539.098487937132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44137.437239954656</v>
      </c>
      <c r="D546" s="5">
        <f t="shared" ca="1" si="232"/>
        <v>2</v>
      </c>
      <c r="E546" s="5">
        <v>12</v>
      </c>
      <c r="F546" s="5">
        <f t="shared" ca="1" si="233"/>
        <v>5</v>
      </c>
      <c r="G546" s="77">
        <f t="shared" ca="1" si="242"/>
        <v>365.00000000000006</v>
      </c>
      <c r="H546" s="77">
        <f t="shared" ca="1" si="234"/>
        <v>41040.707533931149</v>
      </c>
      <c r="I546" s="77">
        <f ca="1">I547</f>
        <v>182.5</v>
      </c>
      <c r="J546" s="77">
        <f ca="1">J545</f>
        <v>42889.57750292046</v>
      </c>
      <c r="K546" s="92" t="str">
        <f>O519</f>
        <v>FP</v>
      </c>
      <c r="L546" s="75">
        <f>O520</f>
        <v>8.7899543378995425E-3</v>
      </c>
      <c r="M546" s="89">
        <f ca="1">O522</f>
        <v>41154.207066826966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20379.741133791373</v>
      </c>
      <c r="S546" s="90"/>
      <c r="T546" s="77">
        <f ca="1">Q540</f>
        <v>2686</v>
      </c>
      <c r="U546" s="77">
        <f ca="1">R540</f>
        <v>39365.7207568425</v>
      </c>
      <c r="V546" s="92" t="str">
        <f>O525</f>
        <v>FP</v>
      </c>
      <c r="W546" s="75">
        <f>O520</f>
        <v>8.7899543378995425E-3</v>
      </c>
      <c r="X546" s="89">
        <f ca="1">O531</f>
        <v>53195.5625869457</v>
      </c>
      <c r="Y546" s="5">
        <f t="shared" ca="1" si="238"/>
        <v>1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22328.971710384696</v>
      </c>
      <c r="AD546" s="90"/>
      <c r="AE546" s="77">
        <f ca="1">AB540</f>
        <v>2059</v>
      </c>
      <c r="AF546" s="77">
        <f ca="1">AC540</f>
        <v>37539.098487937132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40796.518244411229</v>
      </c>
      <c r="D547" s="5">
        <f t="shared" ca="1" si="232"/>
        <v>13</v>
      </c>
      <c r="E547" s="5">
        <v>13</v>
      </c>
      <c r="F547" s="5">
        <f t="shared" ca="1" si="233"/>
        <v>13</v>
      </c>
      <c r="G547" s="77">
        <f t="shared" ca="1" si="242"/>
        <v>699.58333333333348</v>
      </c>
      <c r="H547" s="77">
        <f t="shared" ca="1" si="234"/>
        <v>40796.518244411229</v>
      </c>
      <c r="I547" s="77">
        <f ca="1">G540</f>
        <v>182.5</v>
      </c>
      <c r="J547" s="77">
        <f ca="1">H541</f>
        <v>42722.162168249786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38088.020450717784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32343.671973495646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40172.033491635957</v>
      </c>
      <c r="D548" s="5">
        <f t="shared" ca="1" si="232"/>
        <v>16</v>
      </c>
      <c r="E548" s="5">
        <v>14</v>
      </c>
      <c r="F548" s="5">
        <f t="shared" ca="1" si="233"/>
        <v>24</v>
      </c>
      <c r="G548" s="77">
        <f t="shared" ca="1" si="242"/>
        <v>1034.166666666667</v>
      </c>
      <c r="H548" s="77">
        <f t="shared" ca="1" si="234"/>
        <v>40462.831091200802</v>
      </c>
      <c r="I548" s="77">
        <f ca="1">I549</f>
        <v>212.91666666666666</v>
      </c>
      <c r="J548" s="77">
        <f ca="1">J547</f>
        <v>42722.162168249786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38088.020450717784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32343.671973495646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39513.22805656198</v>
      </c>
      <c r="D549" s="5">
        <f t="shared" ca="1" si="232"/>
        <v>17</v>
      </c>
      <c r="E549" s="5">
        <v>15</v>
      </c>
      <c r="F549" s="5">
        <f t="shared" ca="1" si="233"/>
        <v>19</v>
      </c>
      <c r="G549" s="77">
        <f t="shared" ca="1" si="242"/>
        <v>1368.7500000000005</v>
      </c>
      <c r="H549" s="77">
        <f t="shared" ca="1" si="234"/>
        <v>40206.285066034434</v>
      </c>
      <c r="I549" s="77">
        <f ca="1">G541</f>
        <v>212.91666666666666</v>
      </c>
      <c r="J549" s="77">
        <f ca="1">H542</f>
        <v>42210.102502984206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37768.294908733216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31272.262931150213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38723.3428180177</v>
      </c>
      <c r="D550" s="5">
        <f t="shared" ca="1" si="232"/>
        <v>20</v>
      </c>
      <c r="E550" s="5">
        <v>16</v>
      </c>
      <c r="F550" s="5">
        <f t="shared" ca="1" si="233"/>
        <v>14</v>
      </c>
      <c r="G550" s="77">
        <f t="shared" ca="1" si="242"/>
        <v>1703.3333333333339</v>
      </c>
      <c r="H550" s="77">
        <f t="shared" ca="1" si="234"/>
        <v>40172.033491635957</v>
      </c>
      <c r="I550" s="77">
        <f ca="1">I551</f>
        <v>243.33333333333331</v>
      </c>
      <c r="J550" s="77">
        <f ca="1">J549</f>
        <v>42210.102502984206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37768.294908733216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31272.262931150213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37663.468819247617</v>
      </c>
      <c r="D551" s="5">
        <f t="shared" ca="1" si="232"/>
        <v>24</v>
      </c>
      <c r="E551" s="5">
        <v>17</v>
      </c>
      <c r="F551" s="5">
        <f t="shared" ca="1" si="233"/>
        <v>15</v>
      </c>
      <c r="G551" s="77">
        <f t="shared" ca="1" si="242"/>
        <v>2037.9166666666674</v>
      </c>
      <c r="H551" s="77">
        <f t="shared" ca="1" si="234"/>
        <v>39513.22805656198</v>
      </c>
      <c r="I551" s="77">
        <f ca="1">G542</f>
        <v>243.33333333333331</v>
      </c>
      <c r="J551" s="77">
        <f ca="1">H543</f>
        <v>42001.045437620305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22061.379403485982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26925.429381209811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38501.57917924926</v>
      </c>
      <c r="D552" s="5">
        <f t="shared" ca="1" si="232"/>
        <v>21</v>
      </c>
      <c r="E552" s="5">
        <v>18</v>
      </c>
      <c r="F552" s="5">
        <f t="shared" ca="1" si="233"/>
        <v>23</v>
      </c>
      <c r="G552" s="77">
        <f t="shared" ca="1" si="242"/>
        <v>2372.5000000000009</v>
      </c>
      <c r="H552" s="77">
        <f t="shared" ca="1" si="234"/>
        <v>39336.736287669286</v>
      </c>
      <c r="I552" s="77">
        <f ca="1">I553</f>
        <v>273.75</v>
      </c>
      <c r="J552" s="77">
        <f ca="1">J551</f>
        <v>42001.045437620305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22061.379403485982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5304</v>
      </c>
      <c r="AF552" s="77">
        <f ca="1">AC543</f>
        <v>26925.429381209811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40206.285066034434</v>
      </c>
      <c r="D553" s="5">
        <f t="shared" ca="1" si="232"/>
        <v>15</v>
      </c>
      <c r="E553" s="5">
        <v>19</v>
      </c>
      <c r="F553" s="5">
        <f t="shared" ca="1" si="233"/>
        <v>20</v>
      </c>
      <c r="G553" s="77">
        <f t="shared" ca="1" si="242"/>
        <v>2707.0833333333344</v>
      </c>
      <c r="H553" s="77">
        <f t="shared" ca="1" si="234"/>
        <v>39137.916064435049</v>
      </c>
      <c r="I553" s="77">
        <f ca="1">G543</f>
        <v>273.75</v>
      </c>
      <c r="J553" s="77">
        <f ca="1">H544</f>
        <v>41266.551202887982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20656.182673167976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5304</v>
      </c>
      <c r="AF553" s="77">
        <f ca="1">AC544</f>
        <v>26884.832395638616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39137.916064435049</v>
      </c>
      <c r="D554" s="5">
        <f t="shared" ca="1" si="232"/>
        <v>19</v>
      </c>
      <c r="E554" s="5">
        <v>20</v>
      </c>
      <c r="F554" s="5">
        <f t="shared" ca="1" si="233"/>
        <v>16</v>
      </c>
      <c r="G554" s="77">
        <f t="shared" ca="1" si="242"/>
        <v>3041.6666666666679</v>
      </c>
      <c r="H554" s="77">
        <f t="shared" ca="1" si="234"/>
        <v>38723.3428180177</v>
      </c>
      <c r="I554" s="77">
        <f ca="1">I555</f>
        <v>304.16666666666669</v>
      </c>
      <c r="J554" s="77">
        <f ca="1">J553</f>
        <v>41266.551202887982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20656.182673167976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26884.832395638616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37856.721433141414</v>
      </c>
      <c r="D555" s="5">
        <f t="shared" ca="1" si="232"/>
        <v>22</v>
      </c>
      <c r="E555" s="5">
        <v>21</v>
      </c>
      <c r="F555" s="5">
        <f t="shared" ca="1" si="233"/>
        <v>18</v>
      </c>
      <c r="G555" s="77">
        <f t="shared" ca="1" si="242"/>
        <v>3376.2500000000014</v>
      </c>
      <c r="H555" s="77">
        <f t="shared" ca="1" si="234"/>
        <v>38501.57917924926</v>
      </c>
      <c r="I555" s="77">
        <f ca="1">G544</f>
        <v>304.16666666666669</v>
      </c>
      <c r="J555" s="77">
        <f ca="1">H545</f>
        <v>41194.158131156728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20389.962538529948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25802.671275221961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37808.948689135366</v>
      </c>
      <c r="D556" s="5">
        <f t="shared" ca="1" si="232"/>
        <v>23</v>
      </c>
      <c r="E556" s="5">
        <v>22</v>
      </c>
      <c r="F556" s="5">
        <f t="shared" ca="1" si="233"/>
        <v>21</v>
      </c>
      <c r="G556" s="77">
        <f t="shared" ca="1" si="242"/>
        <v>3710.8333333333348</v>
      </c>
      <c r="H556" s="77">
        <f t="shared" ca="1" si="234"/>
        <v>37856.721433141414</v>
      </c>
      <c r="I556" s="77">
        <f ca="1">I557</f>
        <v>334.58333333333337</v>
      </c>
      <c r="J556" s="77">
        <f ca="1">J555</f>
        <v>41194.158131156728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20389.962538529948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25802.671275221961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39336.736287669286</v>
      </c>
      <c r="D557" s="5">
        <f t="shared" ca="1" si="232"/>
        <v>18</v>
      </c>
      <c r="E557" s="5">
        <v>23</v>
      </c>
      <c r="F557" s="5">
        <f t="shared" ca="1" si="233"/>
        <v>22</v>
      </c>
      <c r="G557" s="77">
        <f t="shared" ca="1" si="242"/>
        <v>4045.4166666666683</v>
      </c>
      <c r="H557" s="77">
        <f t="shared" ca="1" si="234"/>
        <v>37808.948689135366</v>
      </c>
      <c r="I557" s="77">
        <f ca="1">G545</f>
        <v>334.58333333333337</v>
      </c>
      <c r="J557" s="77">
        <f ca="1">H546</f>
        <v>41040.707533931149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20379.741133791373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22328.971710384696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40462.831091200802</v>
      </c>
      <c r="D558" s="5">
        <f t="shared" ca="1" si="232"/>
        <v>14</v>
      </c>
      <c r="E558" s="5">
        <v>24</v>
      </c>
      <c r="F558" s="5">
        <f t="shared" ca="1" si="233"/>
        <v>17</v>
      </c>
      <c r="G558" s="77">
        <f t="shared" ca="1" si="242"/>
        <v>4380.0000000000018</v>
      </c>
      <c r="H558" s="77">
        <f t="shared" ca="1" si="234"/>
        <v>37663.468819247617</v>
      </c>
      <c r="I558" s="77">
        <f ca="1">I559</f>
        <v>365.00000000000006</v>
      </c>
      <c r="J558" s="77">
        <f ca="1">J557</f>
        <v>41040.707533931149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20379.741133791373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22328.971710384696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22195.489010691243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4745.0000000000018</v>
      </c>
      <c r="H559" s="77">
        <f t="shared" ca="1" si="234"/>
        <v>22195.489010691243</v>
      </c>
      <c r="I559" s="77">
        <f ca="1">G546</f>
        <v>365.00000000000006</v>
      </c>
      <c r="J559" s="77">
        <f ca="1">H547</f>
        <v>40796.518244411229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21759.499299896397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5110.0000000000018</v>
      </c>
      <c r="H560" s="77">
        <f t="shared" ca="1" si="234"/>
        <v>22132.579530875337</v>
      </c>
      <c r="I560" s="77">
        <f ca="1">I561</f>
        <v>699.58333333333348</v>
      </c>
      <c r="J560" s="77">
        <f ca="1">J559</f>
        <v>40796.518244411229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21271.899114893626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5475.0000000000018</v>
      </c>
      <c r="H561" s="77">
        <f t="shared" ca="1" si="234"/>
        <v>21759.499299896397</v>
      </c>
      <c r="I561" s="77">
        <f ca="1">G547</f>
        <v>699.58333333333348</v>
      </c>
      <c r="J561" s="77">
        <f ca="1">H548</f>
        <v>40462.831091200802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20684.195616972342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5840.0000000000018</v>
      </c>
      <c r="H562" s="77">
        <f t="shared" ca="1" si="234"/>
        <v>21588.607128328895</v>
      </c>
      <c r="I562" s="77">
        <f ca="1">I563</f>
        <v>1034.166666666667</v>
      </c>
      <c r="J562" s="77">
        <f ca="1">J561</f>
        <v>40462.831091200802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20020.525666848942</v>
      </c>
      <c r="D563" s="5">
        <f t="shared" ca="1" si="232"/>
        <v>36</v>
      </c>
      <c r="E563" s="5">
        <v>29</v>
      </c>
      <c r="F563" s="5">
        <f t="shared" ca="1" si="233"/>
        <v>27</v>
      </c>
      <c r="G563" s="77">
        <f t="shared" ca="1" si="242"/>
        <v>6205.0000000000018</v>
      </c>
      <c r="H563" s="77">
        <f t="shared" ca="1" si="234"/>
        <v>21271.899114893626</v>
      </c>
      <c r="I563" s="77">
        <f ca="1">G548</f>
        <v>1034.166666666667</v>
      </c>
      <c r="J563" s="77">
        <f ca="1">H549</f>
        <v>40206.285066034434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20052.282115171634</v>
      </c>
      <c r="D564" s="5">
        <f t="shared" ca="1" si="232"/>
        <v>35</v>
      </c>
      <c r="E564" s="5">
        <v>30</v>
      </c>
      <c r="F564" s="5">
        <f t="shared" ca="1" si="233"/>
        <v>34</v>
      </c>
      <c r="G564" s="77">
        <f t="shared" ca="1" si="242"/>
        <v>6570.0000000000018</v>
      </c>
      <c r="H564" s="77">
        <f t="shared" ca="1" si="234"/>
        <v>20787.836368280081</v>
      </c>
      <c r="I564" s="77">
        <f ca="1">I565</f>
        <v>1368.7500000000005</v>
      </c>
      <c r="J564" s="77">
        <f ca="1">J563</f>
        <v>40206.285066034434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20524.603141233907</v>
      </c>
      <c r="D565" s="5">
        <f t="shared" ca="1" si="232"/>
        <v>32</v>
      </c>
      <c r="E565" s="5">
        <v>31</v>
      </c>
      <c r="F565" s="5">
        <f t="shared" ca="1" si="233"/>
        <v>28</v>
      </c>
      <c r="G565" s="77">
        <f t="shared" ca="1" si="242"/>
        <v>6935.0000000000018</v>
      </c>
      <c r="H565" s="77">
        <f t="shared" ca="1" si="234"/>
        <v>20684.195616972342</v>
      </c>
      <c r="I565" s="77">
        <f ca="1">G549</f>
        <v>1368.7500000000005</v>
      </c>
      <c r="J565" s="77">
        <f ca="1">H550</f>
        <v>40172.033491635957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20467.005331746568</v>
      </c>
      <c r="D566" s="5">
        <f t="shared" ca="1" si="232"/>
        <v>33</v>
      </c>
      <c r="E566" s="5">
        <v>32</v>
      </c>
      <c r="F566" s="5">
        <f t="shared" ca="1" si="233"/>
        <v>31</v>
      </c>
      <c r="G566" s="77">
        <f t="shared" ca="1" si="242"/>
        <v>7300.0000000000018</v>
      </c>
      <c r="H566" s="77">
        <f t="shared" ca="1" si="234"/>
        <v>20524.603141233907</v>
      </c>
      <c r="I566" s="77">
        <f ca="1">I567</f>
        <v>1703.3333333333339</v>
      </c>
      <c r="J566" s="77">
        <f ca="1">J565</f>
        <v>40172.033491635957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20432.469003085327</v>
      </c>
      <c r="D567" s="5">
        <f t="shared" ca="1" si="232"/>
        <v>34</v>
      </c>
      <c r="E567" s="5">
        <v>33</v>
      </c>
      <c r="F567" s="5">
        <f t="shared" ca="1" si="233"/>
        <v>32</v>
      </c>
      <c r="G567" s="77">
        <f t="shared" ca="1" si="242"/>
        <v>7665.0000000000018</v>
      </c>
      <c r="H567" s="77">
        <f t="shared" ca="1" si="234"/>
        <v>20467.005331746568</v>
      </c>
      <c r="I567" s="77">
        <f ca="1">G550</f>
        <v>1703.3333333333339</v>
      </c>
      <c r="J567" s="77">
        <f ca="1">H551</f>
        <v>39513.22805656198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20787.836368280081</v>
      </c>
      <c r="D568" s="5">
        <f t="shared" ca="1" si="232"/>
        <v>30</v>
      </c>
      <c r="E568" s="5">
        <v>34</v>
      </c>
      <c r="F568" s="5">
        <f t="shared" ca="1" si="233"/>
        <v>33</v>
      </c>
      <c r="G568" s="77">
        <f t="shared" ca="1" si="242"/>
        <v>8030.0000000000018</v>
      </c>
      <c r="H568" s="77">
        <f t="shared" ca="1" si="234"/>
        <v>20432.469003085327</v>
      </c>
      <c r="I568" s="77">
        <f ca="1">I569</f>
        <v>2037.9166666666674</v>
      </c>
      <c r="J568" s="77">
        <f ca="1">J567</f>
        <v>39513.22805656198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21588.607128328895</v>
      </c>
      <c r="D569" s="5">
        <f t="shared" ca="1" si="232"/>
        <v>28</v>
      </c>
      <c r="E569" s="5">
        <v>35</v>
      </c>
      <c r="F569" s="5">
        <f t="shared" ca="1" si="233"/>
        <v>30</v>
      </c>
      <c r="G569" s="77">
        <f t="shared" ca="1" si="242"/>
        <v>8395.0000000000018</v>
      </c>
      <c r="H569" s="77">
        <f t="shared" ca="1" si="234"/>
        <v>20052.282115171634</v>
      </c>
      <c r="I569" s="77">
        <f ca="1">G551</f>
        <v>2037.9166666666674</v>
      </c>
      <c r="J569" s="77">
        <f ca="1">H552</f>
        <v>39336.736287669286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22132.579530875337</v>
      </c>
      <c r="D570" s="5">
        <f t="shared" ca="1" si="232"/>
        <v>26</v>
      </c>
      <c r="E570" s="5">
        <v>36</v>
      </c>
      <c r="F570" s="5">
        <f t="shared" ca="1" si="233"/>
        <v>29</v>
      </c>
      <c r="G570" s="77">
        <f t="shared" ca="1" si="242"/>
        <v>8760.0000000000018</v>
      </c>
      <c r="H570" s="77">
        <f t="shared" ca="1" si="234"/>
        <v>20020.525666848942</v>
      </c>
      <c r="I570" s="77">
        <f ca="1">I571</f>
        <v>2372.5000000000009</v>
      </c>
      <c r="J570" s="77">
        <f ca="1">J569</f>
        <v>39336.736287669286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2372.5000000000009</v>
      </c>
      <c r="J571" s="77">
        <f ca="1">H553</f>
        <v>39137.916064435049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2707.0833333333344</v>
      </c>
      <c r="J572" s="77">
        <f ca="1">J571</f>
        <v>39137.916064435049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2707.0833333333344</v>
      </c>
      <c r="J573" s="77">
        <f ca="1">H554</f>
        <v>38723.3428180177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3041.6666666666679</v>
      </c>
      <c r="J574" s="77">
        <f ca="1">J573</f>
        <v>38723.3428180177</v>
      </c>
      <c r="U574" s="5"/>
      <c r="AE574" s="77"/>
      <c r="AF574" s="90"/>
    </row>
    <row r="575" spans="1:32" x14ac:dyDescent="0.4">
      <c r="B575" s="91"/>
      <c r="I575" s="77">
        <f ca="1">G554</f>
        <v>3041.6666666666679</v>
      </c>
      <c r="J575" s="77">
        <f ca="1">H555</f>
        <v>38501.57917924926</v>
      </c>
      <c r="U575" s="5"/>
      <c r="AE575" s="77"/>
      <c r="AF575" s="90"/>
    </row>
    <row r="576" spans="1:32" x14ac:dyDescent="0.4">
      <c r="B576" s="91"/>
      <c r="I576" s="77">
        <f ca="1">I577</f>
        <v>3376.2500000000014</v>
      </c>
      <c r="J576" s="77">
        <f ca="1">J575</f>
        <v>38501.57917924926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3376.2500000000014</v>
      </c>
      <c r="J577" s="77">
        <f ca="1">H556</f>
        <v>37856.721433141414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3710.8333333333348</v>
      </c>
      <c r="J578" s="77">
        <f ca="1">J577</f>
        <v>37856.721433141414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3710.8333333333348</v>
      </c>
      <c r="J579" s="77">
        <f ca="1">H557</f>
        <v>37808.948689135366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4045.4166666666683</v>
      </c>
      <c r="J580" s="77">
        <f ca="1">J579</f>
        <v>37808.948689135366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4045.4166666666683</v>
      </c>
      <c r="J581" s="77">
        <f ca="1">H558</f>
        <v>37663.468819247617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4380.0000000000018</v>
      </c>
      <c r="J582" s="77">
        <f ca="1">J581</f>
        <v>37663.468819247617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4380.0000000000018</v>
      </c>
      <c r="J583" s="77">
        <f ca="1">H559</f>
        <v>22195.489010691243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4745.0000000000018</v>
      </c>
      <c r="J584" s="77">
        <f ca="1">J583</f>
        <v>22195.489010691243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4745.0000000000018</v>
      </c>
      <c r="J585" s="77">
        <f ca="1">H560</f>
        <v>22132.579530875337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5110.0000000000018</v>
      </c>
      <c r="J586" s="77">
        <f ca="1">J585</f>
        <v>22132.579530875337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5110.0000000000018</v>
      </c>
      <c r="J587" s="77">
        <f ca="1">H561</f>
        <v>21759.499299896397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5475.0000000000018</v>
      </c>
      <c r="J588" s="77">
        <f ca="1">J587</f>
        <v>21759.499299896397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5475.0000000000018</v>
      </c>
      <c r="J589" s="77">
        <f ca="1">H562</f>
        <v>21588.607128328895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5840.0000000000018</v>
      </c>
      <c r="J590" s="77">
        <f ca="1">J589</f>
        <v>21588.607128328895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5840.0000000000018</v>
      </c>
      <c r="J591" s="77">
        <f ca="1">H563</f>
        <v>21271.899114893626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6205.0000000000018</v>
      </c>
      <c r="J592" s="77">
        <f ca="1">J591</f>
        <v>21271.899114893626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6205.0000000000018</v>
      </c>
      <c r="J593" s="77">
        <f ca="1">H564</f>
        <v>20787.836368280081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6570.0000000000018</v>
      </c>
      <c r="J594" s="77">
        <f ca="1">J593</f>
        <v>20787.836368280081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6570.0000000000018</v>
      </c>
      <c r="J595" s="77">
        <f ca="1">H565</f>
        <v>20684.195616972342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6935.0000000000018</v>
      </c>
      <c r="J596" s="77">
        <f ca="1">J595</f>
        <v>20684.195616972342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6935.0000000000018</v>
      </c>
      <c r="J597" s="77">
        <f ca="1">H566</f>
        <v>20524.603141233907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7300.0000000000018</v>
      </c>
      <c r="J598" s="77">
        <f ca="1">J597</f>
        <v>20524.603141233907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7300.0000000000018</v>
      </c>
      <c r="J599" s="77">
        <f ca="1">H567</f>
        <v>20467.005331746568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7665.0000000000018</v>
      </c>
      <c r="J600" s="77">
        <f ca="1">J599</f>
        <v>20467.005331746568</v>
      </c>
      <c r="U600" s="5"/>
    </row>
    <row r="601" spans="2:21" x14ac:dyDescent="0.4">
      <c r="B601" s="91"/>
      <c r="I601" s="77">
        <f ca="1">G567</f>
        <v>7665.0000000000018</v>
      </c>
      <c r="J601" s="77">
        <f ca="1">H568</f>
        <v>20432.469003085327</v>
      </c>
      <c r="U601" s="5"/>
    </row>
    <row r="602" spans="2:21" x14ac:dyDescent="0.4">
      <c r="B602" s="91"/>
      <c r="I602" s="77">
        <f ca="1">I603</f>
        <v>8030.0000000000018</v>
      </c>
      <c r="J602" s="77">
        <f ca="1">J601</f>
        <v>20432.469003085327</v>
      </c>
      <c r="U602" s="5"/>
    </row>
    <row r="603" spans="2:21" x14ac:dyDescent="0.4">
      <c r="B603" s="91"/>
      <c r="I603" s="77">
        <f ca="1">G568</f>
        <v>8030.0000000000018</v>
      </c>
      <c r="J603" s="77">
        <f ca="1">H569</f>
        <v>20052.282115171634</v>
      </c>
      <c r="U603" s="5"/>
    </row>
    <row r="604" spans="2:21" x14ac:dyDescent="0.4">
      <c r="B604" s="91"/>
      <c r="I604" s="77">
        <f ca="1">I605</f>
        <v>8395.0000000000018</v>
      </c>
      <c r="J604" s="77">
        <f ca="1">J603</f>
        <v>20052.282115171634</v>
      </c>
      <c r="U604" s="5"/>
    </row>
    <row r="605" spans="2:21" x14ac:dyDescent="0.4">
      <c r="B605" s="91"/>
      <c r="I605" s="77">
        <f ca="1">G569</f>
        <v>8395.0000000000018</v>
      </c>
      <c r="J605" s="77">
        <f ca="1">H570</f>
        <v>20020.525666848942</v>
      </c>
      <c r="U605" s="5"/>
    </row>
    <row r="606" spans="2:21" x14ac:dyDescent="0.4">
      <c r="B606" s="91"/>
      <c r="I606" s="77">
        <f ca="1">G570</f>
        <v>8760.0000000000018</v>
      </c>
      <c r="J606" s="77">
        <f ca="1">H570</f>
        <v>20020.525666848942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0.11990838799341409</v>
      </c>
      <c r="D609" s="135">
        <f ca="1">B452*M456+B458*M462+B464*M468+B470*M474+B476*M480+B482*M486+B488*M492+$B$500*M504</f>
        <v>24.428898474481198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6.7428946659495254E-2</v>
      </c>
      <c r="D610" s="135">
        <f ca="1">B452*N456+B458*N462+B464*N468+B470*N474+B476*N480+B482*N486+B488*N492+$B$500*N504</f>
        <v>13.73727826510761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1.223402408477209E-2</v>
      </c>
      <c r="D611" s="135">
        <f ca="1">B452*O456+B458*O462+B464*O468+B470*O474+B476*O480+B482*O486+B488*O492+$B$500*O504</f>
        <v>2.4924339097751034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0.12110501336063721</v>
      </c>
      <c r="D612" s="135">
        <f ca="1">B452*G456+B458*G462+B464*G468+B470*G474+B476*G480+B482*G486+B488*G492+$B$500*G504</f>
        <v>24.672686587198449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6.3639480328619352E-2</v>
      </c>
      <c r="D613" s="135">
        <f ca="1">B452*H456+B458*H462+B464*H468+B470*H474+B476*H480+B482*H486+B488*H492+$B$500*H504</f>
        <v>12.965251471831756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1.2348320102304451E-2</v>
      </c>
      <c r="D614" s="135">
        <f ca="1">B452*I456+B458*I462+B464*I468+B470*I474+B476*I480+B482*I486+B488*I492+$B$500*I504</f>
        <v>2.5157194017666136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0.15802499021046612</v>
      </c>
      <c r="D615" s="135">
        <f ca="1">B452*J456+B458*J462+B464*J468+B470*J474+B476*J480+B482*J486+B488*J492+$B$500*J504</f>
        <v>32.194381951781317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7.768817262283674E-2</v>
      </c>
      <c r="D616" s="135">
        <f ca="1">B452*K456+B458*K462+B464*K468+B470*K474+B476*K480+B482*K486+B488*K492+$B$500*K504</f>
        <v>15.827387169740669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1.6185866324577251E-2</v>
      </c>
      <c r="D617" s="135">
        <f ca="1">B452*L456+B458*L462+B464*L468+B470*L474+B476*L480+B482*L486+B488*L492+$B$500*L504</f>
        <v>3.29754149631583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0.21172545744481516</v>
      </c>
      <c r="D618" s="135">
        <f ca="1">B452*D456+B458*D462+B464*D468+B470*D474+B476*D480+B482*D486+B488*D492+$B$500*D504</f>
        <v>43.134761386889465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0.11815384475194519</v>
      </c>
      <c r="D619" s="135">
        <f ca="1">B452*E456+B458*E462+B464*E468+B470*E474+B476*E480+B482*E486+B488*E492+$B$500*E504</f>
        <v>24.07144592731423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2.1557496116117018E-2</v>
      </c>
      <c r="D620" s="135">
        <f ca="1">B452*F456+B458*F462+B464*F468+B470*F474+B476*F480+B482*F486+B488*F492+$B$500*F504</f>
        <v>4.3919019577977316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0.12279632007425463</v>
      </c>
      <c r="D621" s="135">
        <f ca="1">$B$494*M498+$B$495*77/365*11/24</f>
        <v>65.052063269178092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7.5023006076852222E-2</v>
      </c>
      <c r="D622" s="135">
        <f ca="1">$B$494*N498+$B$495*77/365*12/24</f>
        <v>39.743872902739724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1.1886450485328983E-2</v>
      </c>
      <c r="D623" s="135">
        <f ca="1">$B$494*O498+$B$495*77/365*1/24</f>
        <v>6.2969161335616448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0.12279632007425463</v>
      </c>
      <c r="D624" s="135">
        <f ca="1">$B$494*G498+$B$495*77/365*11/24</f>
        <v>65.052063269178092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7.5023006076852222E-2</v>
      </c>
      <c r="D625" s="135">
        <f ca="1">$B$494*H498+$B$495*77/365*12/24</f>
        <v>39.743872902739724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1.1886450485328983E-2</v>
      </c>
      <c r="D626" s="135">
        <f ca="1">$B$494*I498+$B$495*77/365*1/24</f>
        <v>6.2969161335616448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0.1464366437905065</v>
      </c>
      <c r="D627" s="135">
        <f ca="1">$B$494*J498+$B$495*91/365*11/24</f>
        <v>77.575661966301368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8.9025126966478269E-2</v>
      </c>
      <c r="D628" s="135">
        <f ca="1">$B$494*K498+$B$495*91/365*12/24</f>
        <v>47.161577712328764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1.4180200555249413E-2</v>
      </c>
      <c r="D629" s="135">
        <f ca="1">$B$494*L498+$B$495*91/365*1/24</f>
        <v>7.5120435460273978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0.19437367715058104</v>
      </c>
      <c r="D630" s="135">
        <f ca="1">$B$494*D498+$B$495*120/365*11/24</f>
        <v>102.97058361534246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0.11774542612126206</v>
      </c>
      <c r="D631" s="135">
        <f ca="1">$B$494*E498+$B$495*120/365*12/24</f>
        <v>62.376322882191772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1.882737214305125E-2</v>
      </c>
      <c r="D632" s="135">
        <f ca="1">$B$494*F498+$B$495*120/365*1/24</f>
        <v>9.9739096668493161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0.11672825341995066</v>
      </c>
      <c r="D633" s="135">
        <f ca="1">B409*M413+B415*M419+B421*M425+B427*M431+B433*M437+B439*M443+B445*M449</f>
        <v>25.682123092050031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6.9220199173291488E-2</v>
      </c>
      <c r="D634" s="135">
        <f ca="1">B409*N413+B415*N419+B421*N425+B427*N431+B433*N437+B439*N443+B445*N449</f>
        <v>15.229574876178619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1.1901825817062889E-2</v>
      </c>
      <c r="D635" s="135">
        <f ca="1">B409*O413+B415*O419+B421*O425+B427*O431+B433*O437+B439*O443+B445*O449</f>
        <v>2.6185961555876864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0.12005127483691487</v>
      </c>
      <c r="D636" s="135">
        <f ca="1">B409*G413+B415*G419+B421*G425+B427*G431+B433*G437+B439*G443+B445*G449</f>
        <v>26.413242101952108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6.8704201758808134E-2</v>
      </c>
      <c r="D637" s="135">
        <f ca="1">B409*H413+B415*H419+B421*H425+B427*H431+B433*H437+B439*H443+B445*H449</f>
        <v>15.11604701359453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1.2237176602261111E-2</v>
      </c>
      <c r="D638" s="135">
        <f ca="1">B409*I413+B415*I419+B421*I425+B427*I431+B433*I437+B439*I443+B445*I449</f>
        <v>2.6923788079631255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0.14584492861427892</v>
      </c>
      <c r="D639" s="135">
        <f ca="1">B409*J413+B415*J419+B421*J425+B427*J431+B433*J437+B439*J443+B445*J449</f>
        <v>32.088267401274919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7.7848188289520753E-2</v>
      </c>
      <c r="D640" s="135">
        <f ca="1">B409*K413+B415*K419+B421*K425+B427*K431+B433*K437+B439*K443+B445*K449</f>
        <v>17.127873463091216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1.4864587949408672E-2</v>
      </c>
      <c r="D641" s="135">
        <f ca="1">B409*L413+B415*L419+B421*L425+B427*L431+B433*L437+B439*L443+B445*L449</f>
        <v>3.2704522362370012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0.21392323049662595</v>
      </c>
      <c r="D642" s="135">
        <f ca="1">B409*D413+B415*D419+B421*D425+B427*D431+B433*D437+B439*D443+B445*D449</f>
        <v>47.066606214844029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0.12689249361281676</v>
      </c>
      <c r="D643" s="135">
        <f ca="1">B409*E413+B415*E419+B421*E425+B427*E431+B433*E437+B439*E443+B445*E449</f>
        <v>27.918422018165323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2.178363942905983E-2</v>
      </c>
      <c r="D644" s="135">
        <f ca="1">B409*F413+B415*F419+B421*F425+B427*F431+B433*F437+B439*F443+B445*F449</f>
        <v>4.7927566190614339</v>
      </c>
      <c r="P644" s="5"/>
      <c r="Q644" s="6"/>
      <c r="U644" s="5"/>
    </row>
  </sheetData>
  <autoFilter ref="A1:C607" xr:uid="{00000000-0009-0000-0000-000013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EE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690.06200000000001</v>
      </c>
      <c r="E5" s="17">
        <f ca="1">INDIRECT(ADDRESS(MATCH($H$1,HDD!$A$1:$A$34,0),E$4+1,,,"HDD"))</f>
        <v>641.12599999999998</v>
      </c>
      <c r="F5" s="17">
        <f ca="1">INDIRECT(ADDRESS(MATCH($H$1,HDD!$A$1:$A$34,0),F$4+1,,,"HDD"))</f>
        <v>592.17200000000003</v>
      </c>
      <c r="G5" s="17">
        <f ca="1">INDIRECT(ADDRESS(MATCH($H$1,HDD!$A$1:$A$34,0),G$4+1,,,"HDD"))</f>
        <v>391.66800000000001</v>
      </c>
      <c r="H5" s="17">
        <f ca="1">INDIRECT(ADDRESS(MATCH($H$1,HDD!$A$1:$A$34,0),H$4+1,,,"HDD"))</f>
        <v>230.261</v>
      </c>
      <c r="I5" s="17">
        <f ca="1">INDIRECT(ADDRESS(MATCH($H$1,HDD!$A$1:$A$34,0),I$4+1,,,"HDD"))</f>
        <v>96.048000000000002</v>
      </c>
      <c r="J5" s="17">
        <f ca="1">INDIRECT(ADDRESS(MATCH($H$1,HDD!$A$1:$A$34,0),J$4+1,,,"HDD"))</f>
        <v>24.102</v>
      </c>
      <c r="K5" s="17">
        <f ca="1">INDIRECT(ADDRESS(MATCH($H$1,HDD!$A$1:$A$34,0),K$4+1,,,"HDD"))</f>
        <v>51.182000000000002</v>
      </c>
      <c r="L5" s="17">
        <f ca="1">INDIRECT(ADDRESS(MATCH($H$1,HDD!$A$1:$A$34,0),L$4+1,,,"HDD"))</f>
        <v>196.88800000000001</v>
      </c>
      <c r="M5" s="17">
        <f ca="1">INDIRECT(ADDRESS(MATCH($H$1,HDD!$A$1:$A$34,0),M$4+1,,,"HDD"))</f>
        <v>359.05099999999999</v>
      </c>
      <c r="N5" s="17">
        <f ca="1">INDIRECT(ADDRESS(MATCH($H$1,HDD!$A$1:$A$34,0),N$4+1,,,"HDD"))</f>
        <v>522.298</v>
      </c>
      <c r="O5" s="17">
        <f ca="1">INDIRECT(ADDRESS(MATCH($H$1,HDD!$A$1:$A$34,0),O$4+1,,,"HDD"))</f>
        <v>649.702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0.15525991324225569</v>
      </c>
      <c r="E6" s="23">
        <f t="shared" ca="1" si="0"/>
        <v>0.14424959951041272</v>
      </c>
      <c r="F6" s="22">
        <f t="shared" ca="1" si="0"/>
        <v>0.13323523588386701</v>
      </c>
      <c r="G6" s="22">
        <f t="shared" ca="1" si="0"/>
        <v>8.8123008801771152E-2</v>
      </c>
      <c r="H6" s="22">
        <f t="shared" ca="1" si="0"/>
        <v>5.1807378008171784E-2</v>
      </c>
      <c r="I6" s="22">
        <f t="shared" ca="1" si="0"/>
        <v>2.161023813380852E-2</v>
      </c>
      <c r="J6" s="22">
        <f t="shared" ca="1" si="0"/>
        <v>5.4228090069658183E-3</v>
      </c>
      <c r="K6" s="22">
        <f t="shared" ca="1" si="0"/>
        <v>1.1515650593084579E-2</v>
      </c>
      <c r="L6" s="22">
        <f t="shared" ca="1" si="0"/>
        <v>4.4298648235145885E-2</v>
      </c>
      <c r="M6" s="22">
        <f t="shared" ca="1" si="0"/>
        <v>8.0784374606260229E-2</v>
      </c>
      <c r="N6" s="22">
        <f t="shared" ca="1" si="0"/>
        <v>0.11751399463613944</v>
      </c>
      <c r="O6" s="22">
        <f t="shared" ca="1" si="0"/>
        <v>0.14617914934211709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6.7882211713078489</v>
      </c>
      <c r="E8" s="114">
        <f ca="1">INDIRECT(ADDRESS(MATCH($H$1,DDuration!$A$1:$A$34,0),E$4+1,,,"DDuration"))</f>
        <v>9.0264177468870059</v>
      </c>
      <c r="F8" s="114">
        <f ca="1">INDIRECT(ADDRESS(MATCH($H$1,DDuration!$A$1:$A$34,0),F$4+1,,,"DDuration"))</f>
        <v>11.467448772581108</v>
      </c>
      <c r="G8" s="114">
        <f ca="1">INDIRECT(ADDRESS(MATCH($H$1,DDuration!$A$1:$A$34,0),G$4+1,,,"DDuration"))</f>
        <v>14.116719722513437</v>
      </c>
      <c r="H8" s="114">
        <f ca="1">INDIRECT(ADDRESS(MATCH($H$1,DDuration!$A$1:$A$34,0),H$4+1,,,"DDuration"))</f>
        <v>16.553164884193997</v>
      </c>
      <c r="I8" s="114">
        <f ca="1">INDIRECT(ADDRESS(MATCH($H$1,DDuration!$A$1:$A$34,0),I$4+1,,,"DDuration"))</f>
        <v>17.957651798810101</v>
      </c>
      <c r="J8" s="114">
        <f ca="1">INDIRECT(ADDRESS(MATCH($H$1,DDuration!$A$1:$A$34,0),J$4+1,,,"DDuration"))</f>
        <v>17.29897057184915</v>
      </c>
      <c r="K8" s="114">
        <f ca="1">INDIRECT(ADDRESS(MATCH($H$1,DDuration!$A$1:$A$34,0),K$4+1,,,"DDuration"))</f>
        <v>15.099518958951714</v>
      </c>
      <c r="L8" s="114">
        <f ca="1">INDIRECT(ADDRESS(MATCH($H$1,DDuration!$A$1:$A$34,0),L$4+1,,,"DDuration"))</f>
        <v>12.488201374944694</v>
      </c>
      <c r="M8" s="114">
        <f ca="1">INDIRECT(ADDRESS(MATCH($H$1,DDuration!$A$1:$A$34,0),M$4+1,,,"DDuration"))</f>
        <v>9.8398688790209459</v>
      </c>
      <c r="N8" s="114">
        <f ca="1">INDIRECT(ADDRESS(MATCH($H$1,DDuration!$A$1:$A$34,0),N$4+1,,,"DDuration"))</f>
        <v>7.4111548701575209</v>
      </c>
      <c r="O8" s="114">
        <f ca="1">INDIRECT(ADDRESS(MATCH($H$1,DDuration!$A$1:$A$34,0),O$4+1,,,"DDuration"))</f>
        <v>6.0555972275832302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0.10868193926957898</v>
      </c>
      <c r="E12" s="33">
        <f t="shared" ca="1" si="1"/>
        <v>0.10097471965728889</v>
      </c>
      <c r="F12" s="32">
        <f t="shared" ca="1" si="1"/>
        <v>9.3264665118706902E-2</v>
      </c>
      <c r="G12" s="32">
        <f t="shared" ca="1" si="1"/>
        <v>6.1686106161239804E-2</v>
      </c>
      <c r="H12" s="32">
        <f t="shared" ca="1" si="1"/>
        <v>3.6265164605720247E-2</v>
      </c>
      <c r="I12" s="32">
        <f t="shared" ca="1" si="1"/>
        <v>1.5127166693665962E-2</v>
      </c>
      <c r="J12" s="32">
        <f t="shared" ca="1" si="1"/>
        <v>3.7959663048760727E-3</v>
      </c>
      <c r="K12" s="32">
        <f t="shared" ca="1" si="1"/>
        <v>8.0609554151592037E-3</v>
      </c>
      <c r="L12" s="32">
        <f t="shared" ca="1" si="1"/>
        <v>3.1009053764602116E-2</v>
      </c>
      <c r="M12" s="32">
        <f t="shared" ca="1" si="1"/>
        <v>5.6549062224382156E-2</v>
      </c>
      <c r="N12" s="32">
        <f t="shared" ca="1" si="1"/>
        <v>8.2259796245297612E-2</v>
      </c>
      <c r="O12" s="32">
        <f t="shared" ca="1" si="1"/>
        <v>0.10232540453948195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4.6577973972676712E-2</v>
      </c>
      <c r="E13" s="32">
        <f t="shared" ca="1" si="2"/>
        <v>4.3274879853123824E-2</v>
      </c>
      <c r="F13" s="32">
        <f t="shared" ca="1" si="2"/>
        <v>3.9970570765160113E-2</v>
      </c>
      <c r="G13" s="32">
        <f t="shared" ca="1" si="2"/>
        <v>2.6436902640531348E-2</v>
      </c>
      <c r="H13" s="32">
        <f t="shared" ca="1" si="2"/>
        <v>1.5542213402451538E-2</v>
      </c>
      <c r="I13" s="32">
        <f t="shared" ca="1" si="2"/>
        <v>6.4830714401425569E-3</v>
      </c>
      <c r="J13" s="32">
        <f t="shared" ca="1" si="2"/>
        <v>1.6268427020897458E-3</v>
      </c>
      <c r="K13" s="32">
        <f t="shared" ca="1" si="2"/>
        <v>3.4546951779253739E-3</v>
      </c>
      <c r="L13" s="32">
        <f t="shared" ca="1" si="2"/>
        <v>1.3289594470543767E-2</v>
      </c>
      <c r="M13" s="32">
        <f t="shared" ca="1" si="2"/>
        <v>2.4235312381878073E-2</v>
      </c>
      <c r="N13" s="32">
        <f t="shared" ca="1" si="2"/>
        <v>3.5254198390841839E-2</v>
      </c>
      <c r="O13" s="32">
        <f t="shared" ca="1" si="2"/>
        <v>4.3853744802635132E-2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9.8719428169867562E-2</v>
      </c>
      <c r="E18" s="33">
        <f t="shared" ca="1" si="3"/>
        <v>9.1718703688704079E-2</v>
      </c>
      <c r="F18" s="33">
        <f t="shared" ca="1" si="3"/>
        <v>8.4715404149492107E-2</v>
      </c>
      <c r="G18" s="33">
        <f t="shared" ca="1" si="3"/>
        <v>5.6031546429792821E-2</v>
      </c>
      <c r="H18" s="33">
        <f t="shared" ca="1" si="3"/>
        <v>3.294085785019589E-2</v>
      </c>
      <c r="I18" s="33">
        <f t="shared" ca="1" si="3"/>
        <v>1.3740509746746583E-2</v>
      </c>
      <c r="J18" s="33">
        <f t="shared" ca="1" si="3"/>
        <v>3.4480027269290993E-3</v>
      </c>
      <c r="K18" s="33">
        <f t="shared" ca="1" si="3"/>
        <v>7.3220345021029433E-3</v>
      </c>
      <c r="L18" s="33">
        <f t="shared" ca="1" si="3"/>
        <v>2.8166557169513589E-2</v>
      </c>
      <c r="M18" s="33">
        <f t="shared" ca="1" si="3"/>
        <v>5.1365398187147124E-2</v>
      </c>
      <c r="N18" s="33">
        <f t="shared" ca="1" si="3"/>
        <v>7.4719314922812002E-2</v>
      </c>
      <c r="O18" s="33">
        <f t="shared" ca="1" si="3"/>
        <v>9.2945575790029447E-2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4.6577973972676712E-2</v>
      </c>
      <c r="E19" s="33">
        <f t="shared" ca="1" si="4"/>
        <v>4.3274879853123824E-2</v>
      </c>
      <c r="F19" s="33">
        <f t="shared" ca="1" si="4"/>
        <v>3.9970570765160113E-2</v>
      </c>
      <c r="G19" s="33">
        <f t="shared" ca="1" si="4"/>
        <v>2.6436902640531348E-2</v>
      </c>
      <c r="H19" s="33">
        <f t="shared" ca="1" si="4"/>
        <v>1.5542213402451538E-2</v>
      </c>
      <c r="I19" s="33">
        <f t="shared" ca="1" si="4"/>
        <v>6.4830714401425569E-3</v>
      </c>
      <c r="J19" s="33">
        <f t="shared" ca="1" si="4"/>
        <v>1.6268427020897458E-3</v>
      </c>
      <c r="K19" s="33">
        <f t="shared" ca="1" si="4"/>
        <v>3.4546951779253739E-3</v>
      </c>
      <c r="L19" s="33">
        <f t="shared" ca="1" si="4"/>
        <v>1.3289594470543767E-2</v>
      </c>
      <c r="M19" s="33">
        <f t="shared" ca="1" si="4"/>
        <v>2.4235312381878073E-2</v>
      </c>
      <c r="N19" s="33">
        <f t="shared" ca="1" si="4"/>
        <v>3.5254198390841839E-2</v>
      </c>
      <c r="O19" s="33">
        <f t="shared" ca="1" si="4"/>
        <v>4.3853744802635132E-2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9.9625110997114061E-3</v>
      </c>
      <c r="E20" s="33">
        <f t="shared" ca="1" si="5"/>
        <v>9.2560159685848159E-3</v>
      </c>
      <c r="F20" s="33">
        <f t="shared" ca="1" si="5"/>
        <v>8.5492609692147999E-3</v>
      </c>
      <c r="G20" s="33">
        <f t="shared" ca="1" si="5"/>
        <v>5.654559731446982E-3</v>
      </c>
      <c r="H20" s="33">
        <f t="shared" ca="1" si="5"/>
        <v>3.3243067555243561E-3</v>
      </c>
      <c r="I20" s="33">
        <f t="shared" ca="1" si="5"/>
        <v>1.3866569469193799E-3</v>
      </c>
      <c r="J20" s="33">
        <f t="shared" ca="1" si="5"/>
        <v>3.4796357794697339E-4</v>
      </c>
      <c r="K20" s="33">
        <f t="shared" ca="1" si="5"/>
        <v>7.3892091305626038E-4</v>
      </c>
      <c r="L20" s="33">
        <f t="shared" ca="1" si="5"/>
        <v>2.8424965950885278E-3</v>
      </c>
      <c r="M20" s="33">
        <f t="shared" ca="1" si="5"/>
        <v>5.1836640372350321E-3</v>
      </c>
      <c r="N20" s="33">
        <f t="shared" ca="1" si="5"/>
        <v>7.5404813224856145E-3</v>
      </c>
      <c r="O20" s="33">
        <f t="shared" ca="1" si="5"/>
        <v>9.379828749452512E-3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0.15525991324225569</v>
      </c>
      <c r="E21" s="33">
        <f t="shared" ca="1" si="6"/>
        <v>0.14424959951041272</v>
      </c>
      <c r="F21" s="33">
        <f t="shared" ca="1" si="6"/>
        <v>0.13323523588386701</v>
      </c>
      <c r="G21" s="33">
        <f t="shared" ca="1" si="6"/>
        <v>8.8123008801771138E-2</v>
      </c>
      <c r="H21" s="33">
        <f t="shared" ca="1" si="6"/>
        <v>5.1807378008171784E-2</v>
      </c>
      <c r="I21" s="33">
        <f t="shared" ca="1" si="6"/>
        <v>2.161023813380852E-2</v>
      </c>
      <c r="J21" s="33">
        <f t="shared" ca="1" si="6"/>
        <v>5.4228090069658183E-3</v>
      </c>
      <c r="K21" s="33">
        <f t="shared" ca="1" si="6"/>
        <v>1.1515650593084577E-2</v>
      </c>
      <c r="L21" s="33">
        <f t="shared" ca="1" si="6"/>
        <v>4.4298648235145885E-2</v>
      </c>
      <c r="M21" s="33">
        <f t="shared" ca="1" si="6"/>
        <v>8.0784374606260229E-2</v>
      </c>
      <c r="N21" s="33">
        <f t="shared" ca="1" si="6"/>
        <v>0.11751399463613946</v>
      </c>
      <c r="O21" s="33">
        <f t="shared" ca="1" si="6"/>
        <v>0.14617914934211709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0.36310106718475316</v>
      </c>
      <c r="E24" s="32">
        <f ca="1">N19/2+O19+D19+E19+F19/2</f>
        <v>0.17131898320643663</v>
      </c>
      <c r="F24" s="32">
        <f ca="1">N20/2+O20+D20+E20+F20/2</f>
        <v>3.6643226963598938E-2</v>
      </c>
      <c r="G24" s="32">
        <f ca="1">F18/2+G18+H18</f>
        <v>0.13133010635473474</v>
      </c>
      <c r="H24" s="32">
        <f ca="1">F19/2+G19+H19</f>
        <v>6.1964401425562941E-2</v>
      </c>
      <c r="I24" s="32">
        <f ca="1">F20/2+G20+H20</f>
        <v>1.3253496971578738E-2</v>
      </c>
      <c r="J24" s="32">
        <f ca="1">I18+J18+K18</f>
        <v>2.4510546975778626E-2</v>
      </c>
      <c r="K24" s="32">
        <f ca="1">I19+J19+K19</f>
        <v>1.1564609320157678E-2</v>
      </c>
      <c r="L24" s="32">
        <f ca="1">I20+J20+K20</f>
        <v>2.4735414379226136E-3</v>
      </c>
      <c r="M24" s="32">
        <f ca="1">L18+M18+N18/2</f>
        <v>0.11689161281806672</v>
      </c>
      <c r="N24" s="32">
        <f ca="1">L19+M19+N19/2</f>
        <v>5.5152006047842761E-2</v>
      </c>
      <c r="O24" s="32">
        <f ca="1">L20+M20+N20/2</f>
        <v>1.1796401293566367E-2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3</v>
      </c>
      <c r="J30" s="17">
        <f ca="1">INDIRECT(ADDRESS(MATCH($H$1,CDD!$A$1:$A$34,0),J$4+1,,,"cDD"))</f>
        <v>5</v>
      </c>
      <c r="K30" s="17">
        <f ca="1">INDIRECT(ADDRESS(MATCH($H$1,CDD!$A$1:$A$34,0),K$4+1,,,"cDD"))</f>
        <v>6.333333333333333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0.20930232558139536</v>
      </c>
      <c r="J31" s="22">
        <f t="shared" ca="1" si="7"/>
        <v>0.34883720930232559</v>
      </c>
      <c r="K31" s="22">
        <f t="shared" ca="1" si="7"/>
        <v>0.44186046511627908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6.7882211713078489</v>
      </c>
      <c r="E33" s="29">
        <f t="shared" ca="1" si="8"/>
        <v>9.0264177468870059</v>
      </c>
      <c r="F33" s="29">
        <f t="shared" ca="1" si="8"/>
        <v>11.467448772581108</v>
      </c>
      <c r="G33" s="29">
        <f t="shared" ca="1" si="8"/>
        <v>14.116719722513437</v>
      </c>
      <c r="H33" s="29">
        <f t="shared" ca="1" si="8"/>
        <v>16.553164884193997</v>
      </c>
      <c r="I33" s="29">
        <f t="shared" ca="1" si="8"/>
        <v>17.957651798810101</v>
      </c>
      <c r="J33" s="29">
        <f t="shared" ca="1" si="8"/>
        <v>17.29897057184915</v>
      </c>
      <c r="K33" s="29">
        <f t="shared" ca="1" si="8"/>
        <v>15.099518958951714</v>
      </c>
      <c r="L33" s="29">
        <f t="shared" ca="1" si="8"/>
        <v>12.488201374944694</v>
      </c>
      <c r="M33" s="29">
        <f t="shared" ca="1" si="8"/>
        <v>9.8398688790209459</v>
      </c>
      <c r="N33" s="29">
        <f t="shared" ca="1" si="8"/>
        <v>7.4111548701575209</v>
      </c>
      <c r="O33" s="29">
        <f t="shared" ca="1" si="8"/>
        <v>6.0555972275832302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0.18837209302325583</v>
      </c>
      <c r="J37" s="32">
        <f t="shared" ca="1" si="9"/>
        <v>0.31395348837209303</v>
      </c>
      <c r="K37" s="32">
        <f t="shared" ca="1" si="9"/>
        <v>0.39767441860465119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2.0930232558139531E-2</v>
      </c>
      <c r="J38" s="32">
        <f t="shared" ca="1" si="10"/>
        <v>3.4883720930232551E-2</v>
      </c>
      <c r="K38" s="32">
        <f t="shared" ca="1" si="10"/>
        <v>4.4186046511627899E-2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0.17110465116279072</v>
      </c>
      <c r="J43" s="33">
        <f t="shared" ca="1" si="11"/>
        <v>0.28517441860465115</v>
      </c>
      <c r="K43" s="33">
        <f t="shared" ca="1" si="11"/>
        <v>0.36122093023255819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2.0930232558139531E-2</v>
      </c>
      <c r="J44" s="33">
        <f t="shared" ca="1" si="12"/>
        <v>3.4883720930232551E-2</v>
      </c>
      <c r="K44" s="33">
        <f t="shared" ca="1" si="12"/>
        <v>4.4186046511627899E-2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1.7267441860465121E-2</v>
      </c>
      <c r="J45" s="33">
        <f t="shared" ca="1" si="13"/>
        <v>2.8779069767441864E-2</v>
      </c>
      <c r="K45" s="33">
        <f t="shared" ca="1" si="13"/>
        <v>3.6453488372093029E-2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0.20930232558139536</v>
      </c>
      <c r="J46" s="32">
        <f t="shared" ca="1" si="14"/>
        <v>0.34883720930232559</v>
      </c>
      <c r="K46" s="32">
        <f t="shared" ca="1" si="14"/>
        <v>0.44186046511627908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0.81750000000000012</v>
      </c>
      <c r="K49" s="32">
        <f ca="1">I44+J44+K44</f>
        <v>9.9999999999999978E-2</v>
      </c>
      <c r="L49" s="32">
        <f ca="1">I45+J45+K45</f>
        <v>8.2500000000000018E-2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690.06200000000001</v>
      </c>
      <c r="E56" s="17">
        <f t="shared" ca="1" si="15"/>
        <v>641.12599999999998</v>
      </c>
      <c r="F56" s="17">
        <f t="shared" ca="1" si="15"/>
        <v>592.17200000000003</v>
      </c>
      <c r="G56" s="17">
        <f t="shared" ca="1" si="15"/>
        <v>391.66800000000001</v>
      </c>
      <c r="H56" s="17">
        <f t="shared" ca="1" si="15"/>
        <v>230.261</v>
      </c>
      <c r="I56" s="17">
        <f t="shared" ca="1" si="15"/>
        <v>96.048000000000002</v>
      </c>
      <c r="J56" s="17">
        <f t="shared" ca="1" si="15"/>
        <v>24.102</v>
      </c>
      <c r="K56" s="17">
        <f t="shared" ca="1" si="15"/>
        <v>51.182000000000002</v>
      </c>
      <c r="L56" s="17">
        <f t="shared" ca="1" si="15"/>
        <v>196.88800000000001</v>
      </c>
      <c r="M56" s="17">
        <f t="shared" ca="1" si="15"/>
        <v>359.05099999999999</v>
      </c>
      <c r="N56" s="17">
        <f t="shared" ca="1" si="15"/>
        <v>522.298</v>
      </c>
      <c r="O56" s="17">
        <f t="shared" ca="1" si="15"/>
        <v>649.702</v>
      </c>
    </row>
    <row r="57" spans="1:15" x14ac:dyDescent="0.4">
      <c r="D57" s="50">
        <f t="shared" ref="D57:O57" ca="1" si="16">(D55/SUM($D55:$O55)*(1-$B$56)+$B$56*D56/SUM($D56:$O56))</f>
        <v>9.4122320319671687E-2</v>
      </c>
      <c r="E57" s="50">
        <f t="shared" ca="1" si="16"/>
        <v>9.2470773259895236E-2</v>
      </c>
      <c r="F57" s="50">
        <f t="shared" ca="1" si="16"/>
        <v>9.0818618715913388E-2</v>
      </c>
      <c r="G57" s="50">
        <f t="shared" ca="1" si="16"/>
        <v>8.4051784653598999E-2</v>
      </c>
      <c r="H57" s="50">
        <f t="shared" ca="1" si="16"/>
        <v>7.8604440034559103E-2</v>
      </c>
      <c r="I57" s="50">
        <f t="shared" ca="1" si="16"/>
        <v>7.4074869053404616E-2</v>
      </c>
      <c r="J57" s="50">
        <f t="shared" ca="1" si="16"/>
        <v>7.16467546843782E-2</v>
      </c>
      <c r="K57" s="50">
        <f t="shared" ca="1" si="16"/>
        <v>7.256068092229602E-2</v>
      </c>
      <c r="L57" s="50">
        <f t="shared" ca="1" si="16"/>
        <v>7.7478130568605211E-2</v>
      </c>
      <c r="M57" s="50">
        <f t="shared" ca="1" si="16"/>
        <v>8.2950989524272364E-2</v>
      </c>
      <c r="N57" s="50">
        <f t="shared" ca="1" si="16"/>
        <v>8.8460432528754254E-2</v>
      </c>
      <c r="O57" s="50">
        <f t="shared" ca="1" si="16"/>
        <v>9.2760205734650894E-2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6.7882211713078489</v>
      </c>
      <c r="E59" s="29">
        <f t="shared" ca="1" si="17"/>
        <v>9.0264177468870059</v>
      </c>
      <c r="F59" s="29">
        <f t="shared" ca="1" si="17"/>
        <v>11.467448772581108</v>
      </c>
      <c r="G59" s="29">
        <f t="shared" ca="1" si="17"/>
        <v>14.116719722513437</v>
      </c>
      <c r="H59" s="29">
        <f t="shared" ca="1" si="17"/>
        <v>16.553164884193997</v>
      </c>
      <c r="I59" s="29">
        <f t="shared" ca="1" si="17"/>
        <v>17.957651798810101</v>
      </c>
      <c r="J59" s="29">
        <f t="shared" ca="1" si="17"/>
        <v>17.29897057184915</v>
      </c>
      <c r="K59" s="29">
        <f t="shared" ca="1" si="17"/>
        <v>15.099518958951714</v>
      </c>
      <c r="L59" s="29">
        <f t="shared" ca="1" si="17"/>
        <v>12.488201374944694</v>
      </c>
      <c r="M59" s="29">
        <f t="shared" ca="1" si="17"/>
        <v>9.8398688790209459</v>
      </c>
      <c r="N59" s="29">
        <f t="shared" ca="1" si="17"/>
        <v>7.4111548701575209</v>
      </c>
      <c r="O59" s="29">
        <f t="shared" ca="1" si="17"/>
        <v>6.0555972275832302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6.5885624223770173E-2</v>
      </c>
      <c r="E63" s="33">
        <f t="shared" ca="1" si="18"/>
        <v>6.4729541281926664E-2</v>
      </c>
      <c r="F63" s="32">
        <f t="shared" ca="1" si="18"/>
        <v>6.3573033101139362E-2</v>
      </c>
      <c r="G63" s="32">
        <f t="shared" ca="1" si="18"/>
        <v>5.8836249257519298E-2</v>
      </c>
      <c r="H63" s="32">
        <f t="shared" ca="1" si="18"/>
        <v>5.5023108024191365E-2</v>
      </c>
      <c r="I63" s="32">
        <f t="shared" ca="1" si="18"/>
        <v>5.1852408337383228E-2</v>
      </c>
      <c r="J63" s="32">
        <f t="shared" ca="1" si="18"/>
        <v>5.0152728279064737E-2</v>
      </c>
      <c r="K63" s="32">
        <f t="shared" ca="1" si="18"/>
        <v>5.079247664560721E-2</v>
      </c>
      <c r="L63" s="32">
        <f t="shared" ca="1" si="18"/>
        <v>5.4234691398023643E-2</v>
      </c>
      <c r="M63" s="32">
        <f t="shared" ca="1" si="18"/>
        <v>5.8065692666990652E-2</v>
      </c>
      <c r="N63" s="32">
        <f t="shared" ca="1" si="18"/>
        <v>6.1922302770127974E-2</v>
      </c>
      <c r="O63" s="32">
        <f t="shared" ca="1" si="18"/>
        <v>6.4932144014255622E-2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2.8236696095901511E-2</v>
      </c>
      <c r="E64" s="32">
        <f t="shared" ca="1" si="19"/>
        <v>2.7741231977968576E-2</v>
      </c>
      <c r="F64" s="32">
        <f t="shared" ca="1" si="19"/>
        <v>2.7245585614774019E-2</v>
      </c>
      <c r="G64" s="32">
        <f t="shared" ca="1" si="19"/>
        <v>2.5215535396079704E-2</v>
      </c>
      <c r="H64" s="32">
        <f t="shared" ca="1" si="19"/>
        <v>2.3581332010367734E-2</v>
      </c>
      <c r="I64" s="32">
        <f t="shared" ca="1" si="19"/>
        <v>2.2222460716021387E-2</v>
      </c>
      <c r="J64" s="32">
        <f t="shared" ca="1" si="19"/>
        <v>2.1494026405313463E-2</v>
      </c>
      <c r="K64" s="32">
        <f t="shared" ca="1" si="19"/>
        <v>2.176820427668881E-2</v>
      </c>
      <c r="L64" s="32">
        <f t="shared" ca="1" si="19"/>
        <v>2.3243439170581567E-2</v>
      </c>
      <c r="M64" s="32">
        <f t="shared" ca="1" si="19"/>
        <v>2.4885296857281712E-2</v>
      </c>
      <c r="N64" s="32">
        <f t="shared" ca="1" si="19"/>
        <v>2.653812975862628E-2</v>
      </c>
      <c r="O64" s="32">
        <f t="shared" ca="1" si="19"/>
        <v>2.7828061720395272E-2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5.9846108669924569E-2</v>
      </c>
      <c r="E69" s="33">
        <f t="shared" ca="1" si="20"/>
        <v>5.8795999997750051E-2</v>
      </c>
      <c r="F69" s="33">
        <f t="shared" ca="1" si="20"/>
        <v>5.774550506686825E-2</v>
      </c>
      <c r="G69" s="33">
        <f t="shared" ca="1" si="20"/>
        <v>5.3442926408913363E-2</v>
      </c>
      <c r="H69" s="33">
        <f t="shared" ca="1" si="20"/>
        <v>4.9979323121973826E-2</v>
      </c>
      <c r="I69" s="33">
        <f t="shared" ca="1" si="20"/>
        <v>4.7099270906456429E-2</v>
      </c>
      <c r="J69" s="33">
        <f t="shared" ca="1" si="20"/>
        <v>4.5555394853483804E-2</v>
      </c>
      <c r="K69" s="33">
        <f t="shared" ca="1" si="20"/>
        <v>4.613649961975988E-2</v>
      </c>
      <c r="L69" s="33">
        <f t="shared" ca="1" si="20"/>
        <v>4.9263178019871477E-2</v>
      </c>
      <c r="M69" s="33">
        <f t="shared" ca="1" si="20"/>
        <v>5.2743004172516511E-2</v>
      </c>
      <c r="N69" s="33">
        <f t="shared" ca="1" si="20"/>
        <v>5.6246091682866241E-2</v>
      </c>
      <c r="O69" s="33">
        <f t="shared" ca="1" si="20"/>
        <v>5.8980030812948857E-2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2.8236696095901511E-2</v>
      </c>
      <c r="E70" s="33">
        <f t="shared" ca="1" si="21"/>
        <v>2.7741231977968576E-2</v>
      </c>
      <c r="F70" s="33">
        <f t="shared" ca="1" si="21"/>
        <v>2.7245585614774019E-2</v>
      </c>
      <c r="G70" s="33">
        <f t="shared" ca="1" si="21"/>
        <v>2.5215535396079704E-2</v>
      </c>
      <c r="H70" s="33">
        <f t="shared" ca="1" si="21"/>
        <v>2.3581332010367734E-2</v>
      </c>
      <c r="I70" s="33">
        <f t="shared" ca="1" si="21"/>
        <v>2.2222460716021387E-2</v>
      </c>
      <c r="J70" s="33">
        <f t="shared" ca="1" si="21"/>
        <v>2.1494026405313463E-2</v>
      </c>
      <c r="K70" s="33">
        <f t="shared" ca="1" si="21"/>
        <v>2.176820427668881E-2</v>
      </c>
      <c r="L70" s="33">
        <f t="shared" ca="1" si="21"/>
        <v>2.3243439170581567E-2</v>
      </c>
      <c r="M70" s="33">
        <f t="shared" ca="1" si="21"/>
        <v>2.4885296857281712E-2</v>
      </c>
      <c r="N70" s="33">
        <f t="shared" ca="1" si="21"/>
        <v>2.653812975862628E-2</v>
      </c>
      <c r="O70" s="33">
        <f t="shared" ca="1" si="21"/>
        <v>2.7828061720395272E-2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6.0395155538456001E-3</v>
      </c>
      <c r="E71" s="33">
        <f t="shared" ca="1" si="22"/>
        <v>5.9335412841766116E-3</v>
      </c>
      <c r="F71" s="33">
        <f t="shared" ca="1" si="22"/>
        <v>5.8275280342711087E-3</v>
      </c>
      <c r="G71" s="33">
        <f t="shared" ca="1" si="22"/>
        <v>5.3933228486059354E-3</v>
      </c>
      <c r="H71" s="33">
        <f t="shared" ca="1" si="22"/>
        <v>5.0437849022175419E-3</v>
      </c>
      <c r="I71" s="33">
        <f t="shared" ca="1" si="22"/>
        <v>4.753137430926797E-3</v>
      </c>
      <c r="J71" s="33">
        <f t="shared" ca="1" si="22"/>
        <v>4.5973334255809345E-3</v>
      </c>
      <c r="K71" s="33">
        <f t="shared" ca="1" si="22"/>
        <v>4.6559770258473281E-3</v>
      </c>
      <c r="L71" s="33">
        <f t="shared" ca="1" si="22"/>
        <v>4.9715133781521679E-3</v>
      </c>
      <c r="M71" s="33">
        <f t="shared" ca="1" si="22"/>
        <v>5.3226884944741438E-3</v>
      </c>
      <c r="N71" s="33">
        <f t="shared" ca="1" si="22"/>
        <v>5.6762110872617313E-3</v>
      </c>
      <c r="O71" s="33">
        <f t="shared" ca="1" si="22"/>
        <v>5.9521132013067657E-3</v>
      </c>
    </row>
    <row r="72" spans="1:15" x14ac:dyDescent="0.4">
      <c r="D72" s="32">
        <f t="shared" ref="D72:O72" ca="1" si="23">SUM(D69:D71)</f>
        <v>9.4122320319671687E-2</v>
      </c>
      <c r="E72" s="32">
        <f t="shared" ca="1" si="23"/>
        <v>9.2470773259895236E-2</v>
      </c>
      <c r="F72" s="32">
        <f t="shared" ca="1" si="23"/>
        <v>9.0818618715913374E-2</v>
      </c>
      <c r="G72" s="32">
        <f t="shared" ca="1" si="23"/>
        <v>8.4051784653599013E-2</v>
      </c>
      <c r="H72" s="32">
        <f t="shared" ca="1" si="23"/>
        <v>7.8604440034559103E-2</v>
      </c>
      <c r="I72" s="32">
        <f t="shared" ca="1" si="23"/>
        <v>7.4074869053404616E-2</v>
      </c>
      <c r="J72" s="32">
        <f t="shared" ca="1" si="23"/>
        <v>7.16467546843782E-2</v>
      </c>
      <c r="K72" s="32">
        <f t="shared" ca="1" si="23"/>
        <v>7.256068092229602E-2</v>
      </c>
      <c r="L72" s="32">
        <f t="shared" ca="1" si="23"/>
        <v>7.7478130568605211E-2</v>
      </c>
      <c r="M72" s="32">
        <f t="shared" ca="1" si="23"/>
        <v>8.2950989524272378E-2</v>
      </c>
      <c r="N72" s="32">
        <f t="shared" ca="1" si="23"/>
        <v>8.8460432528754254E-2</v>
      </c>
      <c r="O72" s="32">
        <f t="shared" ca="1" si="23"/>
        <v>9.2760205734650894E-2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0.23461793785549073</v>
      </c>
      <c r="E75" s="32">
        <f ca="1">N70/2+O70+D70+E70+F70/2</f>
        <v>0.11069784748096551</v>
      </c>
      <c r="F75" s="32">
        <f ca="1">N71/2+O71+D71+E71+F71/2</f>
        <v>2.3677039600095401E-2</v>
      </c>
      <c r="G75" s="32">
        <f ca="1">F69/2+G69+H69</f>
        <v>0.13229500206432132</v>
      </c>
      <c r="H75" s="32">
        <f ca="1">F70/2+G70+H70</f>
        <v>6.2419660213834452E-2</v>
      </c>
      <c r="I75" s="32">
        <f ca="1">F71/2+G71+H71</f>
        <v>1.3350871767959033E-2</v>
      </c>
      <c r="J75" s="32">
        <f ca="1">I69+J69+K69</f>
        <v>0.1387911653797001</v>
      </c>
      <c r="K75" s="32">
        <f ca="1">I70+J70+K70</f>
        <v>6.5484691398023653E-2</v>
      </c>
      <c r="L75" s="32">
        <f ca="1">I71+J71+K71</f>
        <v>1.4006447882355061E-2</v>
      </c>
      <c r="M75" s="32">
        <f ca="1">L69+M69+N69/2</f>
        <v>0.13012922803382113</v>
      </c>
      <c r="N75" s="32">
        <f ca="1">L70+M70+N70/2</f>
        <v>6.139780090717642E-2</v>
      </c>
      <c r="O75" s="32">
        <f ca="1">L71+M71+N71/2</f>
        <v>1.3132307416257177E-2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6.7882211713078489</v>
      </c>
      <c r="E84" s="29">
        <f t="shared" ca="1" si="26"/>
        <v>9.0264177468870059</v>
      </c>
      <c r="F84" s="29">
        <f t="shared" ca="1" si="26"/>
        <v>11.467448772581108</v>
      </c>
      <c r="G84" s="29">
        <f t="shared" ca="1" si="26"/>
        <v>14.116719722513437</v>
      </c>
      <c r="H84" s="29">
        <f t="shared" ca="1" si="26"/>
        <v>16.553164884193997</v>
      </c>
      <c r="I84" s="29">
        <f t="shared" ca="1" si="26"/>
        <v>17.957651798810101</v>
      </c>
      <c r="J84" s="29">
        <f t="shared" ca="1" si="26"/>
        <v>17.29897057184915</v>
      </c>
      <c r="K84" s="29">
        <f t="shared" ca="1" si="26"/>
        <v>15.099518958951714</v>
      </c>
      <c r="L84" s="29">
        <f t="shared" ca="1" si="26"/>
        <v>12.488201374944694</v>
      </c>
      <c r="M84" s="29">
        <f t="shared" ca="1" si="26"/>
        <v>9.8398688790209459</v>
      </c>
      <c r="N84" s="29">
        <f t="shared" ca="1" si="26"/>
        <v>7.4111548701575209</v>
      </c>
      <c r="O84" s="29">
        <f t="shared" ca="1" si="26"/>
        <v>6.0555972275832302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17.21177882869215</v>
      </c>
      <c r="E106" s="29">
        <f t="shared" ca="1" si="33"/>
        <v>14.973582253112994</v>
      </c>
      <c r="F106" s="29">
        <f t="shared" ca="1" si="33"/>
        <v>12.532551227418892</v>
      </c>
      <c r="G106" s="29">
        <f t="shared" ca="1" si="33"/>
        <v>9.8832802774865627</v>
      </c>
      <c r="H106" s="29">
        <f t="shared" ca="1" si="33"/>
        <v>7.4468351158060031</v>
      </c>
      <c r="I106" s="29">
        <f t="shared" ca="1" si="33"/>
        <v>6.042348201189899</v>
      </c>
      <c r="J106" s="29">
        <f t="shared" ca="1" si="33"/>
        <v>6.70102942815085</v>
      </c>
      <c r="K106" s="29">
        <f t="shared" ca="1" si="33"/>
        <v>8.9004810410482857</v>
      </c>
      <c r="L106" s="29">
        <f t="shared" ca="1" si="33"/>
        <v>11.511798625055306</v>
      </c>
      <c r="M106" s="29">
        <f t="shared" ca="1" si="33"/>
        <v>14.160131120979054</v>
      </c>
      <c r="N106" s="29">
        <f t="shared" ca="1" si="33"/>
        <v>16.588845129842479</v>
      </c>
      <c r="O106" s="29">
        <f t="shared" ca="1" si="33"/>
        <v>17.944402772416769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0.11961174431019991</v>
      </c>
      <c r="E107" s="29">
        <f t="shared" ca="1" si="34"/>
        <v>0.1040575939124585</v>
      </c>
      <c r="F107" s="29">
        <f t="shared" ca="1" si="34"/>
        <v>8.7093863329779739E-2</v>
      </c>
      <c r="G107" s="29">
        <f t="shared" ca="1" si="34"/>
        <v>6.868298769480477E-2</v>
      </c>
      <c r="H107" s="29">
        <f t="shared" ca="1" si="34"/>
        <v>5.1751126171058766E-2</v>
      </c>
      <c r="I107" s="29">
        <f t="shared" ca="1" si="34"/>
        <v>4.1990767791479935E-2</v>
      </c>
      <c r="J107" s="29">
        <f t="shared" ca="1" si="34"/>
        <v>4.6568215089945401E-2</v>
      </c>
      <c r="K107" s="29">
        <f t="shared" ca="1" si="34"/>
        <v>6.1853110774637114E-2</v>
      </c>
      <c r="L107" s="29">
        <f t="shared" ca="1" si="34"/>
        <v>8.0000232828651471E-2</v>
      </c>
      <c r="M107" s="29">
        <f t="shared" ca="1" si="34"/>
        <v>9.8404586759969964E-2</v>
      </c>
      <c r="N107" s="29">
        <f t="shared" ca="1" si="34"/>
        <v>0.11528272131666684</v>
      </c>
      <c r="O107" s="29">
        <f t="shared" ca="1" si="34"/>
        <v>0.12470305002034759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6.7882211713078489</v>
      </c>
      <c r="E109" s="29">
        <f t="shared" ca="1" si="35"/>
        <v>9.0264177468870059</v>
      </c>
      <c r="F109" s="29">
        <f t="shared" ca="1" si="35"/>
        <v>11.467448772581108</v>
      </c>
      <c r="G109" s="29">
        <f t="shared" ca="1" si="35"/>
        <v>14.116719722513437</v>
      </c>
      <c r="H109" s="29">
        <f t="shared" ca="1" si="35"/>
        <v>16.553164884193997</v>
      </c>
      <c r="I109" s="29">
        <f t="shared" ca="1" si="35"/>
        <v>17.957651798810101</v>
      </c>
      <c r="J109" s="29">
        <f t="shared" ca="1" si="35"/>
        <v>17.29897057184915</v>
      </c>
      <c r="K109" s="29">
        <f t="shared" ca="1" si="35"/>
        <v>15.099518958951714</v>
      </c>
      <c r="L109" s="29">
        <f t="shared" ca="1" si="35"/>
        <v>12.488201374944694</v>
      </c>
      <c r="M109" s="29">
        <f t="shared" ca="1" si="35"/>
        <v>9.8398688790209459</v>
      </c>
      <c r="N109" s="29">
        <f t="shared" ca="1" si="35"/>
        <v>7.4111548701575209</v>
      </c>
      <c r="O109" s="29">
        <f t="shared" ca="1" si="35"/>
        <v>6.0555972275832302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2.3922348862039984E-2</v>
      </c>
      <c r="E113" s="33">
        <f t="shared" ca="1" si="36"/>
        <v>2.0811518782491701E-2</v>
      </c>
      <c r="F113" s="32">
        <f t="shared" ca="1" si="36"/>
        <v>1.7418772665955949E-2</v>
      </c>
      <c r="G113" s="32">
        <f t="shared" ca="1" si="36"/>
        <v>1.3736597538960955E-2</v>
      </c>
      <c r="H113" s="32">
        <f t="shared" ca="1" si="36"/>
        <v>1.0350225234211754E-2</v>
      </c>
      <c r="I113" s="32">
        <f t="shared" ca="1" si="36"/>
        <v>8.3981535582959878E-3</v>
      </c>
      <c r="J113" s="32">
        <f t="shared" ca="1" si="36"/>
        <v>9.3136430179890806E-3</v>
      </c>
      <c r="K113" s="32">
        <f t="shared" ca="1" si="36"/>
        <v>1.2370622154927423E-2</v>
      </c>
      <c r="L113" s="32">
        <f t="shared" ca="1" si="36"/>
        <v>1.6000046565730296E-2</v>
      </c>
      <c r="M113" s="32">
        <f t="shared" ca="1" si="36"/>
        <v>1.9680917351993996E-2</v>
      </c>
      <c r="N113" s="32">
        <f t="shared" ca="1" si="36"/>
        <v>2.3056544263333367E-2</v>
      </c>
      <c r="O113" s="32">
        <f t="shared" ca="1" si="36"/>
        <v>2.4940610004069521E-2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9.5689395448159936E-2</v>
      </c>
      <c r="E114" s="32">
        <f t="shared" ca="1" si="37"/>
        <v>8.3246075129966804E-2</v>
      </c>
      <c r="F114" s="32">
        <f t="shared" ca="1" si="37"/>
        <v>6.9675090663823797E-2</v>
      </c>
      <c r="G114" s="32">
        <f t="shared" ca="1" si="37"/>
        <v>5.4946390155843822E-2</v>
      </c>
      <c r="H114" s="32">
        <f t="shared" ca="1" si="37"/>
        <v>4.1400900936847014E-2</v>
      </c>
      <c r="I114" s="32">
        <f t="shared" ca="1" si="37"/>
        <v>3.3592614233183951E-2</v>
      </c>
      <c r="J114" s="32">
        <f t="shared" ca="1" si="37"/>
        <v>3.7254572071956323E-2</v>
      </c>
      <c r="K114" s="32">
        <f t="shared" ca="1" si="37"/>
        <v>4.9482488619709691E-2</v>
      </c>
      <c r="L114" s="32">
        <f t="shared" ca="1" si="37"/>
        <v>6.4000186262921185E-2</v>
      </c>
      <c r="M114" s="32">
        <f t="shared" ca="1" si="37"/>
        <v>7.8723669407975982E-2</v>
      </c>
      <c r="N114" s="32">
        <f t="shared" ca="1" si="37"/>
        <v>9.2226177053333469E-2</v>
      </c>
      <c r="O114" s="32">
        <f t="shared" ca="1" si="37"/>
        <v>9.9762440016278084E-2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2.1729466883019653E-2</v>
      </c>
      <c r="E119" s="33">
        <f t="shared" ca="1" si="38"/>
        <v>1.8903796227429961E-2</v>
      </c>
      <c r="F119" s="33">
        <f t="shared" ca="1" si="38"/>
        <v>1.5822051838243319E-2</v>
      </c>
      <c r="G119" s="33">
        <f t="shared" ca="1" si="38"/>
        <v>1.2477409431222868E-2</v>
      </c>
      <c r="H119" s="33">
        <f t="shared" ca="1" si="38"/>
        <v>9.4014545877423427E-3</v>
      </c>
      <c r="I119" s="33">
        <f t="shared" ca="1" si="38"/>
        <v>7.6283228154521892E-3</v>
      </c>
      <c r="J119" s="33">
        <f t="shared" ca="1" si="38"/>
        <v>8.4598924080067483E-3</v>
      </c>
      <c r="K119" s="33">
        <f t="shared" ca="1" si="38"/>
        <v>1.1236648457392409E-2</v>
      </c>
      <c r="L119" s="33">
        <f t="shared" ca="1" si="38"/>
        <v>1.4533375630538352E-2</v>
      </c>
      <c r="M119" s="33">
        <f t="shared" ca="1" si="38"/>
        <v>1.7876833261394547E-2</v>
      </c>
      <c r="N119" s="33">
        <f t="shared" ca="1" si="38"/>
        <v>2.0943027705861143E-2</v>
      </c>
      <c r="O119" s="33">
        <f t="shared" ca="1" si="38"/>
        <v>2.2654387420363149E-2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9.5689395448159936E-2</v>
      </c>
      <c r="E120" s="33">
        <f t="shared" ca="1" si="39"/>
        <v>8.3246075129966804E-2</v>
      </c>
      <c r="F120" s="33">
        <f t="shared" ca="1" si="39"/>
        <v>6.9675090663823797E-2</v>
      </c>
      <c r="G120" s="33">
        <f t="shared" ca="1" si="39"/>
        <v>5.4946390155843822E-2</v>
      </c>
      <c r="H120" s="33">
        <f t="shared" ca="1" si="39"/>
        <v>4.1400900936847014E-2</v>
      </c>
      <c r="I120" s="33">
        <f t="shared" ca="1" si="39"/>
        <v>3.3592614233183951E-2</v>
      </c>
      <c r="J120" s="33">
        <f t="shared" ca="1" si="39"/>
        <v>3.7254572071956323E-2</v>
      </c>
      <c r="K120" s="33">
        <f t="shared" ca="1" si="39"/>
        <v>4.9482488619709691E-2</v>
      </c>
      <c r="L120" s="33">
        <f t="shared" ca="1" si="39"/>
        <v>6.4000186262921185E-2</v>
      </c>
      <c r="M120" s="33">
        <f t="shared" ca="1" si="39"/>
        <v>7.8723669407975982E-2</v>
      </c>
      <c r="N120" s="33">
        <f t="shared" ca="1" si="39"/>
        <v>9.2226177053333469E-2</v>
      </c>
      <c r="O120" s="33">
        <f t="shared" ca="1" si="39"/>
        <v>9.9762440016278084E-2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2.1928819790203321E-3</v>
      </c>
      <c r="E121" s="33">
        <f t="shared" ca="1" si="40"/>
        <v>1.9077225550617393E-3</v>
      </c>
      <c r="F121" s="33">
        <f t="shared" ca="1" si="40"/>
        <v>1.5967208277126289E-3</v>
      </c>
      <c r="G121" s="33">
        <f t="shared" ca="1" si="40"/>
        <v>1.2591881077380876E-3</v>
      </c>
      <c r="H121" s="33">
        <f t="shared" ca="1" si="40"/>
        <v>9.4877064646941081E-4</v>
      </c>
      <c r="I121" s="33">
        <f t="shared" ca="1" si="40"/>
        <v>7.6983074284379894E-4</v>
      </c>
      <c r="J121" s="33">
        <f t="shared" ca="1" si="40"/>
        <v>8.5375060998233246E-4</v>
      </c>
      <c r="K121" s="33">
        <f t="shared" ca="1" si="40"/>
        <v>1.1339736975350138E-3</v>
      </c>
      <c r="L121" s="33">
        <f t="shared" ca="1" si="40"/>
        <v>1.4666709351919441E-3</v>
      </c>
      <c r="M121" s="33">
        <f t="shared" ca="1" si="40"/>
        <v>1.8040840905994497E-3</v>
      </c>
      <c r="N121" s="33">
        <f t="shared" ca="1" si="40"/>
        <v>2.1135165574722257E-3</v>
      </c>
      <c r="O121" s="33">
        <f t="shared" ca="1" si="40"/>
        <v>2.2862225837063728E-3</v>
      </c>
    </row>
    <row r="122" spans="1:15" x14ac:dyDescent="0.4">
      <c r="D122" s="32">
        <f t="shared" ref="D122:O122" ca="1" si="41">SUM(D119:D121)</f>
        <v>0.11961174431019993</v>
      </c>
      <c r="E122" s="32">
        <f t="shared" ca="1" si="41"/>
        <v>0.1040575939124585</v>
      </c>
      <c r="F122" s="32">
        <f t="shared" ca="1" si="41"/>
        <v>8.7093863329779739E-2</v>
      </c>
      <c r="G122" s="32">
        <f t="shared" ca="1" si="41"/>
        <v>6.8682987694804784E-2</v>
      </c>
      <c r="H122" s="32">
        <f t="shared" ca="1" si="41"/>
        <v>5.1751126171058773E-2</v>
      </c>
      <c r="I122" s="32">
        <f t="shared" ca="1" si="41"/>
        <v>4.1990767791479942E-2</v>
      </c>
      <c r="J122" s="32">
        <f t="shared" ca="1" si="41"/>
        <v>4.6568215089945408E-2</v>
      </c>
      <c r="K122" s="32">
        <f t="shared" ca="1" si="41"/>
        <v>6.1853110774637114E-2</v>
      </c>
      <c r="L122" s="32">
        <f t="shared" ca="1" si="41"/>
        <v>8.0000232828651471E-2</v>
      </c>
      <c r="M122" s="32">
        <f t="shared" ca="1" si="41"/>
        <v>9.8404586759969992E-2</v>
      </c>
      <c r="N122" s="32">
        <f t="shared" ca="1" si="41"/>
        <v>0.11528272131666685</v>
      </c>
      <c r="O122" s="32">
        <f t="shared" ca="1" si="41"/>
        <v>0.12470305002034761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8.1670190302864987E-2</v>
      </c>
      <c r="E125" s="32">
        <f ca="1">N120/2+O120+D120+E120+F120/2</f>
        <v>0.3596485444529835</v>
      </c>
      <c r="F125" s="32">
        <f ca="1">N121/2+O121+D121+E121+F121/2</f>
        <v>8.2419458103808723E-3</v>
      </c>
      <c r="G125" s="32">
        <f ca="1">F119/2+G119+H119</f>
        <v>2.9789889938086872E-2</v>
      </c>
      <c r="H125" s="32">
        <f ca="1">F120/2+G120+H120</f>
        <v>0.13118483642460274</v>
      </c>
      <c r="I125" s="32">
        <f ca="1">F121/2+G121+H121</f>
        <v>3.0063191680638128E-3</v>
      </c>
      <c r="J125" s="32">
        <f ca="1">I119+J119+K119</f>
        <v>2.7324863680851345E-2</v>
      </c>
      <c r="K125" s="32">
        <f ca="1">I120+J120+K120</f>
        <v>0.12032967492484997</v>
      </c>
      <c r="L125" s="32">
        <f ca="1">I121+J121+K121</f>
        <v>2.757555050361145E-3</v>
      </c>
      <c r="M125" s="32">
        <f ca="1">L119+M119+N119/2</f>
        <v>4.2881722744863474E-2</v>
      </c>
      <c r="N125" s="32">
        <f ca="1">L120+M120+N120/2</f>
        <v>0.18883694419756392</v>
      </c>
      <c r="O125" s="32">
        <f ca="1">L121+M121+N121/2</f>
        <v>4.3275133045275064E-3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3</v>
      </c>
      <c r="J132" s="29">
        <f t="shared" ca="1" si="43"/>
        <v>5</v>
      </c>
      <c r="K132" s="29">
        <f t="shared" ca="1" si="43"/>
        <v>6.333333333333333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8.9631782945736427E-2</v>
      </c>
      <c r="J133" s="50">
        <f t="shared" ca="1" si="44"/>
        <v>9.6608527131782945E-2</v>
      </c>
      <c r="K133" s="50">
        <f t="shared" ca="1" si="44"/>
        <v>0.10125968992248062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6.7882211713078489</v>
      </c>
      <c r="E135" s="29">
        <f t="shared" ca="1" si="45"/>
        <v>9.0264177468870059</v>
      </c>
      <c r="F135" s="29">
        <f t="shared" ca="1" si="45"/>
        <v>11.467448772581108</v>
      </c>
      <c r="G135" s="29">
        <f t="shared" ca="1" si="45"/>
        <v>14.116719722513437</v>
      </c>
      <c r="H135" s="29">
        <f t="shared" ca="1" si="45"/>
        <v>16.553164884193997</v>
      </c>
      <c r="I135" s="29">
        <f t="shared" ca="1" si="45"/>
        <v>17.957651798810101</v>
      </c>
      <c r="J135" s="29">
        <f t="shared" ca="1" si="45"/>
        <v>17.29897057184915</v>
      </c>
      <c r="K135" s="29">
        <f t="shared" ca="1" si="45"/>
        <v>15.099518958951714</v>
      </c>
      <c r="L135" s="29">
        <f t="shared" ca="1" si="45"/>
        <v>12.488201374944694</v>
      </c>
      <c r="M135" s="29">
        <f t="shared" ca="1" si="45"/>
        <v>9.8398688790209459</v>
      </c>
      <c r="N135" s="29">
        <f t="shared" ca="1" si="45"/>
        <v>7.4111548701575209</v>
      </c>
      <c r="O135" s="29">
        <f t="shared" ca="1" si="45"/>
        <v>6.0555972275832302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6.274224806201549E-2</v>
      </c>
      <c r="J139" s="32">
        <f t="shared" ca="1" si="46"/>
        <v>6.7625968992248056E-2</v>
      </c>
      <c r="K139" s="32">
        <f t="shared" ca="1" si="46"/>
        <v>7.0881782945736424E-2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2.6889534883720933E-2</v>
      </c>
      <c r="J140" s="32">
        <f t="shared" ca="1" si="47"/>
        <v>2.8982558139534889E-2</v>
      </c>
      <c r="K140" s="32">
        <f t="shared" ca="1" si="47"/>
        <v>3.0377906976744189E-2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5.6990875322997403E-2</v>
      </c>
      <c r="J145" s="33">
        <f t="shared" ca="1" si="48"/>
        <v>6.1426921834625316E-2</v>
      </c>
      <c r="K145" s="33">
        <f t="shared" ca="1" si="48"/>
        <v>6.4384286175710584E-2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2.6889534883720933E-2</v>
      </c>
      <c r="J146" s="33">
        <f t="shared" ca="1" si="49"/>
        <v>2.8982558139534889E-2</v>
      </c>
      <c r="K146" s="33">
        <f t="shared" ca="1" si="49"/>
        <v>3.0377906976744189E-2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5.7513727390180866E-3</v>
      </c>
      <c r="J147" s="33">
        <f t="shared" ca="1" si="50"/>
        <v>6.1990471576227396E-3</v>
      </c>
      <c r="K147" s="33">
        <f t="shared" ca="1" si="50"/>
        <v>6.4974967700258401E-3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8.9631782945736427E-2</v>
      </c>
      <c r="J148" s="32">
        <f t="shared" ca="1" si="51"/>
        <v>9.6608527131782945E-2</v>
      </c>
      <c r="K148" s="32">
        <f t="shared" ca="1" si="51"/>
        <v>0.10125968992248061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0.18280208333333331</v>
      </c>
      <c r="K151" s="32">
        <f ca="1">I146+J146+K146</f>
        <v>8.6250000000000021E-2</v>
      </c>
      <c r="L151" s="32">
        <f ca="1">I147+J147+K147</f>
        <v>1.8447916666666668E-2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6.7882211713078489</v>
      </c>
      <c r="E160" s="29">
        <f t="shared" ca="1" si="54"/>
        <v>9.0264177468870059</v>
      </c>
      <c r="F160" s="29">
        <f t="shared" ca="1" si="54"/>
        <v>11.467448772581108</v>
      </c>
      <c r="G160" s="29">
        <f t="shared" ca="1" si="54"/>
        <v>14.116719722513437</v>
      </c>
      <c r="H160" s="29">
        <f t="shared" ca="1" si="54"/>
        <v>16.553164884193997</v>
      </c>
      <c r="I160" s="29">
        <f t="shared" ca="1" si="54"/>
        <v>17.957651798810101</v>
      </c>
      <c r="J160" s="29">
        <f t="shared" ca="1" si="54"/>
        <v>17.29897057184915</v>
      </c>
      <c r="K160" s="29">
        <f t="shared" ca="1" si="54"/>
        <v>15.099518958951714</v>
      </c>
      <c r="L160" s="29">
        <f t="shared" ca="1" si="54"/>
        <v>12.488201374944694</v>
      </c>
      <c r="M160" s="29">
        <f t="shared" ca="1" si="54"/>
        <v>9.8398688790209459</v>
      </c>
      <c r="N160" s="29">
        <f t="shared" ca="1" si="54"/>
        <v>7.4111548701575209</v>
      </c>
      <c r="O160" s="29">
        <f t="shared" ca="1" si="54"/>
        <v>6.0555972275832302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690.06200000000001</v>
      </c>
      <c r="E182" s="29">
        <f t="shared" ca="1" si="61"/>
        <v>641.12599999999998</v>
      </c>
      <c r="F182" s="29">
        <f t="shared" ca="1" si="61"/>
        <v>592.17200000000003</v>
      </c>
      <c r="G182" s="29">
        <f t="shared" ca="1" si="61"/>
        <v>391.66800000000001</v>
      </c>
      <c r="H182" s="29">
        <f t="shared" ca="1" si="61"/>
        <v>230.261</v>
      </c>
      <c r="I182" s="29">
        <f t="shared" ca="1" si="61"/>
        <v>96.048000000000002</v>
      </c>
      <c r="J182" s="29">
        <f t="shared" ca="1" si="61"/>
        <v>24.102</v>
      </c>
      <c r="K182" s="29">
        <f t="shared" ca="1" si="61"/>
        <v>51.182000000000002</v>
      </c>
      <c r="L182" s="29">
        <f t="shared" ca="1" si="61"/>
        <v>196.88800000000001</v>
      </c>
      <c r="M182" s="29">
        <f t="shared" ca="1" si="61"/>
        <v>359.05099999999999</v>
      </c>
      <c r="N182" s="29">
        <f t="shared" ca="1" si="61"/>
        <v>522.298</v>
      </c>
      <c r="O182" s="29">
        <f t="shared" ca="1" si="61"/>
        <v>649.702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0.15525991324225569</v>
      </c>
      <c r="E183" s="29">
        <f t="shared" ca="1" si="62"/>
        <v>0.14424959951041272</v>
      </c>
      <c r="F183" s="29">
        <f t="shared" ca="1" si="62"/>
        <v>0.13323523588386701</v>
      </c>
      <c r="G183" s="29">
        <f t="shared" ca="1" si="62"/>
        <v>8.8123008801771152E-2</v>
      </c>
      <c r="H183" s="29">
        <f t="shared" ca="1" si="62"/>
        <v>5.1807378008171784E-2</v>
      </c>
      <c r="I183" s="29">
        <f t="shared" ca="1" si="62"/>
        <v>2.161023813380852E-2</v>
      </c>
      <c r="J183" s="29">
        <f t="shared" ca="1" si="62"/>
        <v>5.4228090069658183E-3</v>
      </c>
      <c r="K183" s="29">
        <f t="shared" ca="1" si="62"/>
        <v>1.1515650593084579E-2</v>
      </c>
      <c r="L183" s="29">
        <f t="shared" ca="1" si="62"/>
        <v>4.4298648235145885E-2</v>
      </c>
      <c r="M183" s="29">
        <f t="shared" ca="1" si="62"/>
        <v>8.0784374606260229E-2</v>
      </c>
      <c r="N183" s="29">
        <f t="shared" ca="1" si="62"/>
        <v>0.11751399463613944</v>
      </c>
      <c r="O183" s="29">
        <f t="shared" ca="1" si="62"/>
        <v>0.14617914934211709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6.7882211713078489</v>
      </c>
      <c r="E185" s="29">
        <f t="shared" ca="1" si="63"/>
        <v>9.0264177468870059</v>
      </c>
      <c r="F185" s="29">
        <f t="shared" ca="1" si="63"/>
        <v>11.467448772581108</v>
      </c>
      <c r="G185" s="29">
        <f t="shared" ca="1" si="63"/>
        <v>14.116719722513437</v>
      </c>
      <c r="H185" s="29">
        <f t="shared" ca="1" si="63"/>
        <v>16.553164884193997</v>
      </c>
      <c r="I185" s="29">
        <f t="shared" ca="1" si="63"/>
        <v>17.957651798810101</v>
      </c>
      <c r="J185" s="29">
        <f t="shared" ca="1" si="63"/>
        <v>17.29897057184915</v>
      </c>
      <c r="K185" s="29">
        <f t="shared" ca="1" si="63"/>
        <v>15.099518958951714</v>
      </c>
      <c r="L185" s="29">
        <f t="shared" ca="1" si="63"/>
        <v>12.488201374944694</v>
      </c>
      <c r="M185" s="29">
        <f t="shared" ca="1" si="63"/>
        <v>9.8398688790209459</v>
      </c>
      <c r="N185" s="29">
        <f t="shared" ca="1" si="63"/>
        <v>7.4111548701575209</v>
      </c>
      <c r="O185" s="29">
        <f t="shared" ca="1" si="63"/>
        <v>6.0555972275832302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0.12420793059380456</v>
      </c>
      <c r="E189" s="33">
        <f t="shared" ca="1" si="64"/>
        <v>0.11539967960833018</v>
      </c>
      <c r="F189" s="32">
        <f t="shared" ca="1" si="64"/>
        <v>0.10658818870709362</v>
      </c>
      <c r="G189" s="32">
        <f t="shared" ca="1" si="64"/>
        <v>7.0498407041416924E-2</v>
      </c>
      <c r="H189" s="32">
        <f t="shared" ca="1" si="64"/>
        <v>4.1445902406537428E-2</v>
      </c>
      <c r="I189" s="32">
        <f t="shared" ca="1" si="64"/>
        <v>1.7288190507046816E-2</v>
      </c>
      <c r="J189" s="32">
        <f t="shared" ca="1" si="64"/>
        <v>4.3382472055726552E-3</v>
      </c>
      <c r="K189" s="32">
        <f t="shared" ca="1" si="64"/>
        <v>9.2125204744676632E-3</v>
      </c>
      <c r="L189" s="32">
        <f t="shared" ca="1" si="64"/>
        <v>3.5438918588116708E-2</v>
      </c>
      <c r="M189" s="32">
        <f t="shared" ca="1" si="64"/>
        <v>6.462749968500818E-2</v>
      </c>
      <c r="N189" s="32">
        <f t="shared" ca="1" si="64"/>
        <v>9.401119570891156E-2</v>
      </c>
      <c r="O189" s="32">
        <f t="shared" ca="1" si="64"/>
        <v>0.11694331947369369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3.1051982648451132E-2</v>
      </c>
      <c r="E190" s="32">
        <f t="shared" ca="1" si="65"/>
        <v>2.8849919902082539E-2</v>
      </c>
      <c r="F190" s="32">
        <f t="shared" ca="1" si="65"/>
        <v>2.6647047176773398E-2</v>
      </c>
      <c r="G190" s="32">
        <f t="shared" ca="1" si="65"/>
        <v>1.7624601760354228E-2</v>
      </c>
      <c r="H190" s="32">
        <f t="shared" ca="1" si="65"/>
        <v>1.0361475601634354E-2</v>
      </c>
      <c r="I190" s="32">
        <f t="shared" ca="1" si="65"/>
        <v>4.3220476267617032E-3</v>
      </c>
      <c r="J190" s="32">
        <f t="shared" ca="1" si="65"/>
        <v>1.0845618013931634E-3</v>
      </c>
      <c r="K190" s="32">
        <f t="shared" ca="1" si="65"/>
        <v>2.3031301186169154E-3</v>
      </c>
      <c r="L190" s="32">
        <f t="shared" ca="1" si="65"/>
        <v>8.8597296470291752E-3</v>
      </c>
      <c r="M190" s="32">
        <f t="shared" ca="1" si="65"/>
        <v>1.6156874921252042E-2</v>
      </c>
      <c r="N190" s="32">
        <f t="shared" ca="1" si="65"/>
        <v>2.3502798927227883E-2</v>
      </c>
      <c r="O190" s="32">
        <f t="shared" ca="1" si="65"/>
        <v>2.9235829868423411E-2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0.1128222036227058</v>
      </c>
      <c r="E195" s="33">
        <f t="shared" ca="1" si="66"/>
        <v>0.10482137564423324</v>
      </c>
      <c r="F195" s="33">
        <f t="shared" ca="1" si="66"/>
        <v>9.68176047422767E-2</v>
      </c>
      <c r="G195" s="33">
        <f t="shared" ca="1" si="66"/>
        <v>6.4036053062620377E-2</v>
      </c>
      <c r="H195" s="33">
        <f t="shared" ca="1" si="66"/>
        <v>3.7646694685938162E-2</v>
      </c>
      <c r="I195" s="33">
        <f t="shared" ca="1" si="66"/>
        <v>1.5703439710567525E-2</v>
      </c>
      <c r="J195" s="33">
        <f t="shared" ca="1" si="66"/>
        <v>3.9405745450618286E-3</v>
      </c>
      <c r="K195" s="33">
        <f t="shared" ca="1" si="66"/>
        <v>8.3680394309747948E-3</v>
      </c>
      <c r="L195" s="33">
        <f t="shared" ca="1" si="66"/>
        <v>3.2190351050872673E-2</v>
      </c>
      <c r="M195" s="33">
        <f t="shared" ca="1" si="66"/>
        <v>5.8703312213882433E-2</v>
      </c>
      <c r="N195" s="33">
        <f t="shared" ca="1" si="66"/>
        <v>8.5393502768928001E-2</v>
      </c>
      <c r="O195" s="33">
        <f t="shared" ca="1" si="66"/>
        <v>0.10622351518860509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3.1051982648451132E-2</v>
      </c>
      <c r="E196" s="33">
        <f t="shared" ca="1" si="67"/>
        <v>2.8849919902082539E-2</v>
      </c>
      <c r="F196" s="33">
        <f t="shared" ca="1" si="67"/>
        <v>2.6647047176773398E-2</v>
      </c>
      <c r="G196" s="33">
        <f t="shared" ca="1" si="67"/>
        <v>1.7624601760354228E-2</v>
      </c>
      <c r="H196" s="33">
        <f t="shared" ca="1" si="67"/>
        <v>1.0361475601634354E-2</v>
      </c>
      <c r="I196" s="33">
        <f t="shared" ca="1" si="67"/>
        <v>4.3220476267617032E-3</v>
      </c>
      <c r="J196" s="33">
        <f t="shared" ca="1" si="67"/>
        <v>1.0845618013931634E-3</v>
      </c>
      <c r="K196" s="33">
        <f t="shared" ca="1" si="67"/>
        <v>2.3031301186169154E-3</v>
      </c>
      <c r="L196" s="33">
        <f t="shared" ca="1" si="67"/>
        <v>8.8597296470291752E-3</v>
      </c>
      <c r="M196" s="33">
        <f t="shared" ca="1" si="67"/>
        <v>1.6156874921252042E-2</v>
      </c>
      <c r="N196" s="33">
        <f t="shared" ca="1" si="67"/>
        <v>2.3502798927227883E-2</v>
      </c>
      <c r="O196" s="33">
        <f t="shared" ca="1" si="67"/>
        <v>2.9235829868423411E-2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1.1385726971098752E-2</v>
      </c>
      <c r="E197" s="33">
        <f t="shared" ca="1" si="68"/>
        <v>1.0578303964096935E-2</v>
      </c>
      <c r="F197" s="33">
        <f t="shared" ca="1" si="68"/>
        <v>9.7705839648169167E-3</v>
      </c>
      <c r="G197" s="33">
        <f t="shared" ca="1" si="68"/>
        <v>6.4623539787965522E-3</v>
      </c>
      <c r="H197" s="33">
        <f t="shared" ca="1" si="68"/>
        <v>3.7992077205992649E-3</v>
      </c>
      <c r="I197" s="33">
        <f t="shared" ca="1" si="68"/>
        <v>1.5847507964792916E-3</v>
      </c>
      <c r="J197" s="33">
        <f t="shared" ca="1" si="68"/>
        <v>3.9767266051082676E-4</v>
      </c>
      <c r="K197" s="33">
        <f t="shared" ca="1" si="68"/>
        <v>8.4448104349286914E-4</v>
      </c>
      <c r="L197" s="33">
        <f t="shared" ca="1" si="68"/>
        <v>3.2485675372440322E-3</v>
      </c>
      <c r="M197" s="33">
        <f t="shared" ca="1" si="68"/>
        <v>5.9241874711257504E-3</v>
      </c>
      <c r="N197" s="33">
        <f t="shared" ca="1" si="68"/>
        <v>8.6176929399835612E-3</v>
      </c>
      <c r="O197" s="33">
        <f t="shared" ca="1" si="68"/>
        <v>1.0719804285088589E-2</v>
      </c>
    </row>
    <row r="198" spans="1:15" x14ac:dyDescent="0.4">
      <c r="D198" s="32">
        <f t="shared" ref="D198:O198" ca="1" si="69">SUM(D195:D197)</f>
        <v>0.15525991324225569</v>
      </c>
      <c r="E198" s="32">
        <f t="shared" ca="1" si="69"/>
        <v>0.14424959951041272</v>
      </c>
      <c r="F198" s="32">
        <f t="shared" ca="1" si="69"/>
        <v>0.13323523588386701</v>
      </c>
      <c r="G198" s="32">
        <f t="shared" ca="1" si="69"/>
        <v>8.8123008801771152E-2</v>
      </c>
      <c r="H198" s="32">
        <f t="shared" ca="1" si="69"/>
        <v>5.1807378008171784E-2</v>
      </c>
      <c r="I198" s="32">
        <f t="shared" ca="1" si="69"/>
        <v>2.161023813380852E-2</v>
      </c>
      <c r="J198" s="32">
        <f t="shared" ca="1" si="69"/>
        <v>5.4228090069658183E-3</v>
      </c>
      <c r="K198" s="32">
        <f t="shared" ca="1" si="69"/>
        <v>1.1515650593084579E-2</v>
      </c>
      <c r="L198" s="32">
        <f t="shared" ca="1" si="69"/>
        <v>4.4298648235145885E-2</v>
      </c>
      <c r="M198" s="32">
        <f t="shared" ca="1" si="69"/>
        <v>8.0784374606260229E-2</v>
      </c>
      <c r="N198" s="32">
        <f t="shared" ca="1" si="69"/>
        <v>0.11751399463613944</v>
      </c>
      <c r="O198" s="32">
        <f t="shared" ca="1" si="69"/>
        <v>0.14617914934211709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0.41497264821114649</v>
      </c>
      <c r="E201" s="32">
        <f ca="1">N196/2+O196+D196+E196+F196/2</f>
        <v>0.11421265547095773</v>
      </c>
      <c r="F201" s="32">
        <f ca="1">N197/2+O197+D197+E197+F197/2</f>
        <v>4.1877973672684518E-2</v>
      </c>
      <c r="G201" s="32">
        <f ca="1">F195/2+G195+H195</f>
        <v>0.15009155011969688</v>
      </c>
      <c r="H201" s="32">
        <f ca="1">F196/2+G196+H196</f>
        <v>4.130960095037528E-2</v>
      </c>
      <c r="I201" s="32">
        <f ca="1">F197/2+G197+H197</f>
        <v>1.5146853681804276E-2</v>
      </c>
      <c r="J201" s="32">
        <f ca="1">I195+J195+K195</f>
        <v>2.8012053686604147E-2</v>
      </c>
      <c r="K201" s="32">
        <f ca="1">I196+J196+K196</f>
        <v>7.7097395467717817E-3</v>
      </c>
      <c r="L201" s="32">
        <f ca="1">I197+J197+K197</f>
        <v>2.8269045004829874E-3</v>
      </c>
      <c r="M201" s="32">
        <f ca="1">L195+M195+N195/2</f>
        <v>0.13359041464921911</v>
      </c>
      <c r="N201" s="32">
        <f ca="1">L196+M196+N196/2</f>
        <v>3.676800403189516E-2</v>
      </c>
      <c r="O201" s="32">
        <f ca="1">L197+M197+N197/2</f>
        <v>1.3481601478361561E-2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3</v>
      </c>
      <c r="J207" s="29">
        <f t="shared" ca="1" si="70"/>
        <v>5</v>
      </c>
      <c r="K207" s="29">
        <f t="shared" ca="1" si="70"/>
        <v>6.333333333333333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0.20930232558139536</v>
      </c>
      <c r="J208" s="29">
        <f t="shared" ca="1" si="71"/>
        <v>0.34883720930232559</v>
      </c>
      <c r="K208" s="29">
        <f t="shared" ca="1" si="71"/>
        <v>0.44186046511627908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6.7882211713078489</v>
      </c>
      <c r="E210" s="29">
        <f t="shared" ca="1" si="72"/>
        <v>9.0264177468870059</v>
      </c>
      <c r="F210" s="29">
        <f t="shared" ca="1" si="72"/>
        <v>11.467448772581108</v>
      </c>
      <c r="G210" s="29">
        <f t="shared" ca="1" si="72"/>
        <v>14.116719722513437</v>
      </c>
      <c r="H210" s="29">
        <f t="shared" ca="1" si="72"/>
        <v>16.553164884193997</v>
      </c>
      <c r="I210" s="29">
        <f t="shared" ca="1" si="72"/>
        <v>17.957651798810101</v>
      </c>
      <c r="J210" s="29">
        <f t="shared" ca="1" si="72"/>
        <v>17.29897057184915</v>
      </c>
      <c r="K210" s="29">
        <f t="shared" ca="1" si="72"/>
        <v>15.099518958951714</v>
      </c>
      <c r="L210" s="29">
        <f t="shared" ca="1" si="72"/>
        <v>12.488201374944694</v>
      </c>
      <c r="M210" s="29">
        <f t="shared" ca="1" si="72"/>
        <v>9.8398688790209459</v>
      </c>
      <c r="N210" s="29">
        <f t="shared" ca="1" si="72"/>
        <v>7.4111548701575209</v>
      </c>
      <c r="O210" s="29">
        <f t="shared" ca="1" si="72"/>
        <v>6.0555972275832302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0.18837209302325583</v>
      </c>
      <c r="J214" s="32">
        <f t="shared" ca="1" si="73"/>
        <v>0.31395348837209303</v>
      </c>
      <c r="K214" s="32">
        <f t="shared" ca="1" si="73"/>
        <v>0.39767441860465119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2.0930232558139531E-2</v>
      </c>
      <c r="J215" s="32">
        <f t="shared" ca="1" si="74"/>
        <v>3.4883720930232551E-2</v>
      </c>
      <c r="K215" s="32">
        <f t="shared" ca="1" si="74"/>
        <v>4.4186046511627899E-2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0.17031976744186048</v>
      </c>
      <c r="J220" s="33">
        <f t="shared" ca="1" si="75"/>
        <v>0.28386627906976747</v>
      </c>
      <c r="K220" s="33">
        <f t="shared" ca="1" si="75"/>
        <v>0.35956395348837211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2.0930232558139531E-2</v>
      </c>
      <c r="J221" s="33">
        <f t="shared" ca="1" si="76"/>
        <v>3.4883720930232551E-2</v>
      </c>
      <c r="K221" s="33">
        <f t="shared" ca="1" si="76"/>
        <v>4.4186046511627899E-2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1.805232558139535E-2</v>
      </c>
      <c r="J222" s="33">
        <f t="shared" ca="1" si="77"/>
        <v>3.0087209302325581E-2</v>
      </c>
      <c r="K222" s="33">
        <f t="shared" ca="1" si="77"/>
        <v>3.8110465116279073E-2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0.20930232558139536</v>
      </c>
      <c r="J223" s="32">
        <f t="shared" ca="1" si="78"/>
        <v>0.34883720930232559</v>
      </c>
      <c r="K223" s="32">
        <f t="shared" ca="1" si="78"/>
        <v>0.44186046511627908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0.81375000000000008</v>
      </c>
      <c r="K226" s="32">
        <f ca="1">I221+J221+K221</f>
        <v>9.9999999999999978E-2</v>
      </c>
      <c r="L226" s="32">
        <f ca="1">I222+J222+K222</f>
        <v>8.6249999999999993E-2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690.06200000000001</v>
      </c>
      <c r="E233" s="29">
        <f t="shared" ca="1" si="80"/>
        <v>641.12599999999998</v>
      </c>
      <c r="F233" s="29">
        <f t="shared" ca="1" si="80"/>
        <v>592.17200000000003</v>
      </c>
      <c r="G233" s="29">
        <f t="shared" ca="1" si="80"/>
        <v>391.66800000000001</v>
      </c>
      <c r="H233" s="29">
        <f t="shared" ca="1" si="80"/>
        <v>230.261</v>
      </c>
      <c r="I233" s="29">
        <f t="shared" ca="1" si="80"/>
        <v>96.048000000000002</v>
      </c>
      <c r="J233" s="29">
        <f t="shared" ca="1" si="80"/>
        <v>24.102</v>
      </c>
      <c r="K233" s="29">
        <f t="shared" ca="1" si="80"/>
        <v>51.182000000000002</v>
      </c>
      <c r="L233" s="29">
        <f t="shared" ca="1" si="80"/>
        <v>196.88800000000001</v>
      </c>
      <c r="M233" s="29">
        <f t="shared" ca="1" si="80"/>
        <v>359.05099999999999</v>
      </c>
      <c r="N233" s="29">
        <f t="shared" ca="1" si="80"/>
        <v>522.298</v>
      </c>
      <c r="O233" s="29">
        <f t="shared" ca="1" si="80"/>
        <v>649.702</v>
      </c>
    </row>
    <row r="234" spans="1:15" x14ac:dyDescent="0.4">
      <c r="D234" s="50">
        <f t="shared" ref="D234:O234" ca="1" si="81">D232/SUM($D232:$O232)*(1-$B$233)+D233/SUM($D$233:$O$233)*$B$233</f>
        <v>9.0525991324225563E-2</v>
      </c>
      <c r="E234" s="50">
        <f t="shared" ca="1" si="81"/>
        <v>8.9424959951041272E-2</v>
      </c>
      <c r="F234" s="50">
        <f t="shared" ca="1" si="81"/>
        <v>8.8323523588386701E-2</v>
      </c>
      <c r="G234" s="50">
        <f t="shared" ca="1" si="81"/>
        <v>8.3812300880177118E-2</v>
      </c>
      <c r="H234" s="50">
        <f t="shared" ca="1" si="81"/>
        <v>8.0180737800817178E-2</v>
      </c>
      <c r="I234" s="50">
        <f t="shared" ca="1" si="81"/>
        <v>7.7161023813380844E-2</v>
      </c>
      <c r="J234" s="50">
        <f t="shared" ca="1" si="81"/>
        <v>7.5542280900696576E-2</v>
      </c>
      <c r="K234" s="50">
        <f t="shared" ca="1" si="81"/>
        <v>7.6151565059308451E-2</v>
      </c>
      <c r="L234" s="50">
        <f t="shared" ca="1" si="81"/>
        <v>7.9429864823514579E-2</v>
      </c>
      <c r="M234" s="50">
        <f t="shared" ca="1" si="81"/>
        <v>8.3078437460626015E-2</v>
      </c>
      <c r="N234" s="50">
        <f t="shared" ca="1" si="81"/>
        <v>8.6751399463613946E-2</v>
      </c>
      <c r="O234" s="50">
        <f t="shared" ca="1" si="81"/>
        <v>8.9617914934211701E-2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6.7882211713078489</v>
      </c>
      <c r="E236" s="29">
        <f t="shared" ca="1" si="82"/>
        <v>9.0264177468870059</v>
      </c>
      <c r="F236" s="29">
        <f t="shared" ca="1" si="82"/>
        <v>11.467448772581108</v>
      </c>
      <c r="G236" s="29">
        <f t="shared" ca="1" si="82"/>
        <v>14.116719722513437</v>
      </c>
      <c r="H236" s="29">
        <f t="shared" ca="1" si="82"/>
        <v>16.553164884193997</v>
      </c>
      <c r="I236" s="29">
        <f t="shared" ca="1" si="82"/>
        <v>17.957651798810101</v>
      </c>
      <c r="J236" s="29">
        <f t="shared" ca="1" si="82"/>
        <v>17.29897057184915</v>
      </c>
      <c r="K236" s="29">
        <f t="shared" ca="1" si="82"/>
        <v>15.099518958951714</v>
      </c>
      <c r="L236" s="29">
        <f t="shared" ca="1" si="82"/>
        <v>12.488201374944694</v>
      </c>
      <c r="M236" s="29">
        <f t="shared" ca="1" si="82"/>
        <v>9.8398688790209459</v>
      </c>
      <c r="N236" s="29">
        <f t="shared" ca="1" si="82"/>
        <v>7.4111548701575209</v>
      </c>
      <c r="O236" s="29">
        <f t="shared" ca="1" si="82"/>
        <v>6.0555972275832302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6.7894493493169172E-2</v>
      </c>
      <c r="E240" s="33">
        <f t="shared" ca="1" si="83"/>
        <v>6.7068719963280954E-2</v>
      </c>
      <c r="F240" s="32">
        <f t="shared" ca="1" si="83"/>
        <v>6.624264269129003E-2</v>
      </c>
      <c r="G240" s="32">
        <f t="shared" ca="1" si="83"/>
        <v>6.2859225660132842E-2</v>
      </c>
      <c r="H240" s="32">
        <f t="shared" ca="1" si="83"/>
        <v>6.013555335061288E-2</v>
      </c>
      <c r="I240" s="32">
        <f t="shared" ca="1" si="83"/>
        <v>5.787076786003563E-2</v>
      </c>
      <c r="J240" s="32">
        <f t="shared" ca="1" si="83"/>
        <v>5.6656710675522429E-2</v>
      </c>
      <c r="K240" s="32">
        <f t="shared" ca="1" si="83"/>
        <v>5.7113673794481339E-2</v>
      </c>
      <c r="L240" s="32">
        <f t="shared" ca="1" si="83"/>
        <v>5.9572398617635934E-2</v>
      </c>
      <c r="M240" s="32">
        <f t="shared" ca="1" si="83"/>
        <v>6.2308828095469511E-2</v>
      </c>
      <c r="N240" s="32">
        <f t="shared" ca="1" si="83"/>
        <v>6.5063549597710463E-2</v>
      </c>
      <c r="O240" s="32">
        <f t="shared" ca="1" si="83"/>
        <v>6.7213436200658783E-2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2.2631497831056391E-2</v>
      </c>
      <c r="E241" s="32">
        <f t="shared" ca="1" si="84"/>
        <v>2.2356239987760318E-2</v>
      </c>
      <c r="F241" s="32">
        <f t="shared" ca="1" si="84"/>
        <v>2.2080880897096675E-2</v>
      </c>
      <c r="G241" s="32">
        <f t="shared" ca="1" si="84"/>
        <v>2.0953075220044279E-2</v>
      </c>
      <c r="H241" s="32">
        <f t="shared" ca="1" si="84"/>
        <v>2.0045184450204295E-2</v>
      </c>
      <c r="I241" s="32">
        <f t="shared" ca="1" si="84"/>
        <v>1.9290255953345211E-2</v>
      </c>
      <c r="J241" s="32">
        <f t="shared" ca="1" si="84"/>
        <v>1.8885570225174144E-2</v>
      </c>
      <c r="K241" s="32">
        <f t="shared" ca="1" si="84"/>
        <v>1.9037891264827113E-2</v>
      </c>
      <c r="L241" s="32">
        <f t="shared" ca="1" si="84"/>
        <v>1.9857466205878645E-2</v>
      </c>
      <c r="M241" s="32">
        <f t="shared" ca="1" si="84"/>
        <v>2.0769609365156504E-2</v>
      </c>
      <c r="N241" s="32">
        <f t="shared" ca="1" si="84"/>
        <v>2.1687849865903486E-2</v>
      </c>
      <c r="O241" s="32">
        <f t="shared" ca="1" si="84"/>
        <v>2.2404478733552925E-2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6.1670831589628661E-2</v>
      </c>
      <c r="E246" s="33">
        <f t="shared" ca="1" si="85"/>
        <v>6.0920753966646868E-2</v>
      </c>
      <c r="F246" s="33">
        <f t="shared" ca="1" si="85"/>
        <v>6.0170400444588441E-2</v>
      </c>
      <c r="G246" s="33">
        <f t="shared" ca="1" si="85"/>
        <v>5.7097129974620665E-2</v>
      </c>
      <c r="H246" s="33">
        <f t="shared" ca="1" si="85"/>
        <v>5.4623127626806697E-2</v>
      </c>
      <c r="I246" s="33">
        <f t="shared" ca="1" si="85"/>
        <v>5.2565947472865693E-2</v>
      </c>
      <c r="J246" s="33">
        <f t="shared" ca="1" si="85"/>
        <v>5.1463178863599537E-2</v>
      </c>
      <c r="K246" s="33">
        <f t="shared" ca="1" si="85"/>
        <v>5.187825369665388E-2</v>
      </c>
      <c r="L246" s="33">
        <f t="shared" ca="1" si="85"/>
        <v>5.4111595411019307E-2</v>
      </c>
      <c r="M246" s="33">
        <f t="shared" ca="1" si="85"/>
        <v>5.6597185520051468E-2</v>
      </c>
      <c r="N246" s="33">
        <f t="shared" ca="1" si="85"/>
        <v>5.9099390884587003E-2</v>
      </c>
      <c r="O246" s="33">
        <f t="shared" ca="1" si="85"/>
        <v>6.1052204548931725E-2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2.2631497831056391E-2</v>
      </c>
      <c r="E247" s="33">
        <f t="shared" ca="1" si="86"/>
        <v>2.2356239987760318E-2</v>
      </c>
      <c r="F247" s="33">
        <f t="shared" ca="1" si="86"/>
        <v>2.2080880897096675E-2</v>
      </c>
      <c r="G247" s="33">
        <f t="shared" ca="1" si="86"/>
        <v>2.0953075220044279E-2</v>
      </c>
      <c r="H247" s="33">
        <f t="shared" ca="1" si="86"/>
        <v>2.0045184450204295E-2</v>
      </c>
      <c r="I247" s="33">
        <f t="shared" ca="1" si="86"/>
        <v>1.9290255953345211E-2</v>
      </c>
      <c r="J247" s="33">
        <f t="shared" ca="1" si="86"/>
        <v>1.8885570225174144E-2</v>
      </c>
      <c r="K247" s="33">
        <f t="shared" ca="1" si="86"/>
        <v>1.9037891264827113E-2</v>
      </c>
      <c r="L247" s="33">
        <f t="shared" ca="1" si="86"/>
        <v>1.9857466205878645E-2</v>
      </c>
      <c r="M247" s="33">
        <f t="shared" ca="1" si="86"/>
        <v>2.0769609365156504E-2</v>
      </c>
      <c r="N247" s="33">
        <f t="shared" ca="1" si="86"/>
        <v>2.1687849865903486E-2</v>
      </c>
      <c r="O247" s="33">
        <f t="shared" ca="1" si="86"/>
        <v>2.2404478733552925E-2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6.2236619035405082E-3</v>
      </c>
      <c r="E248" s="33">
        <f t="shared" ca="1" si="87"/>
        <v>6.1479659966340878E-3</v>
      </c>
      <c r="F248" s="33">
        <f t="shared" ca="1" si="87"/>
        <v>6.0722422467015865E-3</v>
      </c>
      <c r="G248" s="33">
        <f t="shared" ca="1" si="87"/>
        <v>5.7620956855121775E-3</v>
      </c>
      <c r="H248" s="33">
        <f t="shared" ca="1" si="87"/>
        <v>5.5124257238061813E-3</v>
      </c>
      <c r="I248" s="33">
        <f t="shared" ca="1" si="87"/>
        <v>5.3048203871699333E-3</v>
      </c>
      <c r="J248" s="33">
        <f t="shared" ca="1" si="87"/>
        <v>5.1935318119228904E-3</v>
      </c>
      <c r="K248" s="33">
        <f t="shared" ca="1" si="87"/>
        <v>5.2354200978274564E-3</v>
      </c>
      <c r="L248" s="33">
        <f t="shared" ca="1" si="87"/>
        <v>5.4608032066166276E-3</v>
      </c>
      <c r="M248" s="33">
        <f t="shared" ca="1" si="87"/>
        <v>5.711642575418039E-3</v>
      </c>
      <c r="N248" s="33">
        <f t="shared" ca="1" si="87"/>
        <v>5.9641587131234594E-3</v>
      </c>
      <c r="O248" s="33">
        <f t="shared" ca="1" si="87"/>
        <v>6.1612316517270557E-3</v>
      </c>
    </row>
    <row r="249" spans="1:15" x14ac:dyDescent="0.4">
      <c r="D249" s="32">
        <f t="shared" ref="D249:O249" ca="1" si="88">SUM(D246:D248)</f>
        <v>9.0525991324225563E-2</v>
      </c>
      <c r="E249" s="32">
        <f t="shared" ca="1" si="88"/>
        <v>8.9424959951041272E-2</v>
      </c>
      <c r="F249" s="32">
        <f t="shared" ca="1" si="88"/>
        <v>8.8323523588386701E-2</v>
      </c>
      <c r="G249" s="32">
        <f t="shared" ca="1" si="88"/>
        <v>8.3812300880177132E-2</v>
      </c>
      <c r="H249" s="32">
        <f t="shared" ca="1" si="88"/>
        <v>8.0180737800817178E-2</v>
      </c>
      <c r="I249" s="32">
        <f t="shared" ca="1" si="88"/>
        <v>7.7161023813380844E-2</v>
      </c>
      <c r="J249" s="32">
        <f t="shared" ca="1" si="88"/>
        <v>7.5542280900696576E-2</v>
      </c>
      <c r="K249" s="32">
        <f t="shared" ca="1" si="88"/>
        <v>7.6151565059308451E-2</v>
      </c>
      <c r="L249" s="32">
        <f t="shared" ca="1" si="88"/>
        <v>7.9429864823514579E-2</v>
      </c>
      <c r="M249" s="32">
        <f t="shared" ca="1" si="88"/>
        <v>8.3078437460626015E-2</v>
      </c>
      <c r="N249" s="32">
        <f t="shared" ca="1" si="88"/>
        <v>8.6751399463613946E-2</v>
      </c>
      <c r="O249" s="32">
        <f t="shared" ca="1" si="88"/>
        <v>8.9617914934211701E-2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0.24327868576979497</v>
      </c>
      <c r="E252" s="32">
        <f ca="1">N247/2+O247+D247+E247+F247/2</f>
        <v>8.9276581933869711E-2</v>
      </c>
      <c r="F252" s="32">
        <f ca="1">N248/2+O248+D248+E248+F248/2</f>
        <v>2.4551060031814176E-2</v>
      </c>
      <c r="G252" s="32">
        <f ca="1">F246/2+G246+H246</f>
        <v>0.14180545782372159</v>
      </c>
      <c r="H252" s="32">
        <f ca="1">F247/2+G247+H247</f>
        <v>5.203870011879691E-2</v>
      </c>
      <c r="I252" s="32">
        <f ca="1">F248/2+G248+H248</f>
        <v>1.4310642532669152E-2</v>
      </c>
      <c r="J252" s="32">
        <f ca="1">I246+J246+K246</f>
        <v>0.1559073800331191</v>
      </c>
      <c r="K252" s="32">
        <f ca="1">I247+J247+K247</f>
        <v>5.7213717443346468E-2</v>
      </c>
      <c r="L252" s="32">
        <f ca="1">I248+J248+K248</f>
        <v>1.573377229692028E-2</v>
      </c>
      <c r="M252" s="32">
        <f ca="1">L246+M246+N246/2</f>
        <v>0.14025847637336428</v>
      </c>
      <c r="N252" s="32">
        <f ca="1">L247+M247+N247/2</f>
        <v>5.147100050398689E-2</v>
      </c>
      <c r="O252" s="32">
        <f ca="1">L248+M248+N248/2</f>
        <v>1.4154525138596396E-2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6.7882211713078489</v>
      </c>
      <c r="E261" s="29">
        <f t="shared" ca="1" si="91"/>
        <v>9.0264177468870059</v>
      </c>
      <c r="F261" s="29">
        <f t="shared" ca="1" si="91"/>
        <v>11.467448772581108</v>
      </c>
      <c r="G261" s="29">
        <f t="shared" ca="1" si="91"/>
        <v>14.116719722513437</v>
      </c>
      <c r="H261" s="29">
        <f t="shared" ca="1" si="91"/>
        <v>16.553164884193997</v>
      </c>
      <c r="I261" s="29">
        <f t="shared" ca="1" si="91"/>
        <v>17.957651798810101</v>
      </c>
      <c r="J261" s="29">
        <f t="shared" ca="1" si="91"/>
        <v>17.29897057184915</v>
      </c>
      <c r="K261" s="29">
        <f t="shared" ca="1" si="91"/>
        <v>15.099518958951714</v>
      </c>
      <c r="L261" s="29">
        <f t="shared" ca="1" si="91"/>
        <v>12.488201374944694</v>
      </c>
      <c r="M261" s="29">
        <f t="shared" ca="1" si="91"/>
        <v>9.8398688790209459</v>
      </c>
      <c r="N261" s="29">
        <f t="shared" ca="1" si="91"/>
        <v>7.4111548701575209</v>
      </c>
      <c r="O261" s="29">
        <f t="shared" ca="1" si="91"/>
        <v>6.0555972275832302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17.21177882869215</v>
      </c>
      <c r="E283" s="29">
        <f t="shared" ca="1" si="98"/>
        <v>14.973582253112994</v>
      </c>
      <c r="F283" s="29">
        <f t="shared" ca="1" si="98"/>
        <v>12.532551227418892</v>
      </c>
      <c r="G283" s="29">
        <f t="shared" ca="1" si="98"/>
        <v>9.8832802774865627</v>
      </c>
      <c r="H283" s="29">
        <f t="shared" ca="1" si="98"/>
        <v>7.4468351158060031</v>
      </c>
      <c r="I283" s="29">
        <f t="shared" ca="1" si="98"/>
        <v>6.042348201189899</v>
      </c>
      <c r="J283" s="29">
        <f t="shared" ca="1" si="98"/>
        <v>6.70102942815085</v>
      </c>
      <c r="K283" s="29">
        <f t="shared" ca="1" si="98"/>
        <v>8.9004810410482857</v>
      </c>
      <c r="L283" s="29">
        <f t="shared" ca="1" si="98"/>
        <v>11.511798625055306</v>
      </c>
      <c r="M283" s="29">
        <f t="shared" ca="1" si="98"/>
        <v>14.160131120979054</v>
      </c>
      <c r="N283" s="29">
        <f t="shared" ca="1" si="98"/>
        <v>16.588845129842479</v>
      </c>
      <c r="O283" s="29">
        <f t="shared" ca="1" si="98"/>
        <v>17.944402772416769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0.11961174431019991</v>
      </c>
      <c r="E284" s="29">
        <f t="shared" ca="1" si="99"/>
        <v>0.1040575939124585</v>
      </c>
      <c r="F284" s="29">
        <f t="shared" ca="1" si="99"/>
        <v>8.7093863329779739E-2</v>
      </c>
      <c r="G284" s="29">
        <f t="shared" ca="1" si="99"/>
        <v>6.868298769480477E-2</v>
      </c>
      <c r="H284" s="29">
        <f t="shared" ca="1" si="99"/>
        <v>5.1751126171058766E-2</v>
      </c>
      <c r="I284" s="29">
        <f t="shared" ca="1" si="99"/>
        <v>4.1990767791479935E-2</v>
      </c>
      <c r="J284" s="29">
        <f t="shared" ca="1" si="99"/>
        <v>4.6568215089945401E-2</v>
      </c>
      <c r="K284" s="29">
        <f t="shared" ca="1" si="99"/>
        <v>6.1853110774637114E-2</v>
      </c>
      <c r="L284" s="29">
        <f t="shared" ca="1" si="99"/>
        <v>8.0000232828651471E-2</v>
      </c>
      <c r="M284" s="29">
        <f t="shared" ca="1" si="99"/>
        <v>9.8404586759969964E-2</v>
      </c>
      <c r="N284" s="29">
        <f t="shared" ca="1" si="99"/>
        <v>0.11528272131666684</v>
      </c>
      <c r="O284" s="29">
        <f t="shared" ca="1" si="99"/>
        <v>0.12470305002034759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6.7882211713078489</v>
      </c>
      <c r="E286" s="29">
        <f t="shared" ca="1" si="100"/>
        <v>9.0264177468870059</v>
      </c>
      <c r="F286" s="29">
        <f t="shared" ca="1" si="100"/>
        <v>11.467448772581108</v>
      </c>
      <c r="G286" s="29">
        <f t="shared" ca="1" si="100"/>
        <v>14.116719722513437</v>
      </c>
      <c r="H286" s="29">
        <f t="shared" ca="1" si="100"/>
        <v>16.553164884193997</v>
      </c>
      <c r="I286" s="29">
        <f t="shared" ca="1" si="100"/>
        <v>17.957651798810101</v>
      </c>
      <c r="J286" s="29">
        <f t="shared" ca="1" si="100"/>
        <v>17.29897057184915</v>
      </c>
      <c r="K286" s="29">
        <f t="shared" ca="1" si="100"/>
        <v>15.099518958951714</v>
      </c>
      <c r="L286" s="29">
        <f t="shared" ca="1" si="100"/>
        <v>12.488201374944694</v>
      </c>
      <c r="M286" s="29">
        <f t="shared" ca="1" si="100"/>
        <v>9.8398688790209459</v>
      </c>
      <c r="N286" s="29">
        <f t="shared" ca="1" si="100"/>
        <v>7.4111548701575209</v>
      </c>
      <c r="O286" s="29">
        <f t="shared" ca="1" si="100"/>
        <v>6.0555972275832302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5.9805872155099957E-2</v>
      </c>
      <c r="E290" s="33">
        <f t="shared" ca="1" si="101"/>
        <v>5.2028796956229251E-2</v>
      </c>
      <c r="F290" s="32">
        <f t="shared" ca="1" si="101"/>
        <v>4.3546931664889869E-2</v>
      </c>
      <c r="G290" s="32">
        <f t="shared" ca="1" si="101"/>
        <v>3.4341493847402385E-2</v>
      </c>
      <c r="H290" s="32">
        <f t="shared" ca="1" si="101"/>
        <v>2.5875563085529383E-2</v>
      </c>
      <c r="I290" s="32">
        <f t="shared" ca="1" si="101"/>
        <v>2.0995383895739968E-2</v>
      </c>
      <c r="J290" s="32">
        <f t="shared" ca="1" si="101"/>
        <v>2.3284107544972701E-2</v>
      </c>
      <c r="K290" s="32">
        <f t="shared" ca="1" si="101"/>
        <v>3.0926555387318557E-2</v>
      </c>
      <c r="L290" s="32">
        <f t="shared" ca="1" si="101"/>
        <v>4.0000116414325736E-2</v>
      </c>
      <c r="M290" s="32">
        <f t="shared" ca="1" si="101"/>
        <v>4.9202293379984982E-2</v>
      </c>
      <c r="N290" s="32">
        <f t="shared" ca="1" si="101"/>
        <v>5.7641360658333418E-2</v>
      </c>
      <c r="O290" s="32">
        <f t="shared" ca="1" si="101"/>
        <v>6.2351525010173797E-2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5.9805872155099957E-2</v>
      </c>
      <c r="E291" s="32">
        <f t="shared" ca="1" si="102"/>
        <v>5.2028796956229251E-2</v>
      </c>
      <c r="F291" s="32">
        <f t="shared" ca="1" si="102"/>
        <v>4.3546931664889869E-2</v>
      </c>
      <c r="G291" s="32">
        <f t="shared" ca="1" si="102"/>
        <v>3.4341493847402385E-2</v>
      </c>
      <c r="H291" s="32">
        <f t="shared" ca="1" si="102"/>
        <v>2.5875563085529383E-2</v>
      </c>
      <c r="I291" s="32">
        <f t="shared" ca="1" si="102"/>
        <v>2.0995383895739968E-2</v>
      </c>
      <c r="J291" s="32">
        <f t="shared" ca="1" si="102"/>
        <v>2.3284107544972701E-2</v>
      </c>
      <c r="K291" s="32">
        <f t="shared" ca="1" si="102"/>
        <v>3.0926555387318557E-2</v>
      </c>
      <c r="L291" s="32">
        <f t="shared" ca="1" si="102"/>
        <v>4.0000116414325736E-2</v>
      </c>
      <c r="M291" s="32">
        <f t="shared" ca="1" si="102"/>
        <v>4.9202293379984982E-2</v>
      </c>
      <c r="N291" s="32">
        <f t="shared" ca="1" si="102"/>
        <v>5.7641360658333418E-2</v>
      </c>
      <c r="O291" s="32">
        <f t="shared" ca="1" si="102"/>
        <v>6.2351525010173797E-2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5.4074476073569543E-2</v>
      </c>
      <c r="E296" s="33">
        <f t="shared" ca="1" si="103"/>
        <v>4.7042703914590617E-2</v>
      </c>
      <c r="F296" s="33">
        <f t="shared" ca="1" si="103"/>
        <v>3.9373684047004587E-2</v>
      </c>
      <c r="G296" s="33">
        <f t="shared" ca="1" si="103"/>
        <v>3.1050434020359657E-2</v>
      </c>
      <c r="H296" s="33">
        <f t="shared" ca="1" si="103"/>
        <v>2.3395821623166151E-2</v>
      </c>
      <c r="I296" s="33">
        <f t="shared" ca="1" si="103"/>
        <v>1.898332627239822E-2</v>
      </c>
      <c r="J296" s="33">
        <f t="shared" ca="1" si="103"/>
        <v>2.105271390524615E-2</v>
      </c>
      <c r="K296" s="33">
        <f t="shared" ca="1" si="103"/>
        <v>2.7962760496033863E-2</v>
      </c>
      <c r="L296" s="33">
        <f t="shared" ca="1" si="103"/>
        <v>3.616677192461952E-2</v>
      </c>
      <c r="M296" s="33">
        <f t="shared" ca="1" si="103"/>
        <v>4.4487073597736418E-2</v>
      </c>
      <c r="N296" s="33">
        <f t="shared" ca="1" si="103"/>
        <v>5.2117396928576462E-2</v>
      </c>
      <c r="O296" s="33">
        <f t="shared" ca="1" si="103"/>
        <v>5.6376170530032139E-2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5.9805872155099957E-2</v>
      </c>
      <c r="E297" s="33">
        <f t="shared" ca="1" si="104"/>
        <v>5.2028796956229251E-2</v>
      </c>
      <c r="F297" s="33">
        <f t="shared" ca="1" si="104"/>
        <v>4.3546931664889869E-2</v>
      </c>
      <c r="G297" s="33">
        <f t="shared" ca="1" si="104"/>
        <v>3.4341493847402385E-2</v>
      </c>
      <c r="H297" s="33">
        <f t="shared" ca="1" si="104"/>
        <v>2.5875563085529383E-2</v>
      </c>
      <c r="I297" s="33">
        <f t="shared" ca="1" si="104"/>
        <v>2.0995383895739968E-2</v>
      </c>
      <c r="J297" s="33">
        <f t="shared" ca="1" si="104"/>
        <v>2.3284107544972701E-2</v>
      </c>
      <c r="K297" s="33">
        <f t="shared" ca="1" si="104"/>
        <v>3.0926555387318557E-2</v>
      </c>
      <c r="L297" s="33">
        <f t="shared" ca="1" si="104"/>
        <v>4.0000116414325736E-2</v>
      </c>
      <c r="M297" s="33">
        <f t="shared" ca="1" si="104"/>
        <v>4.9202293379984982E-2</v>
      </c>
      <c r="N297" s="33">
        <f t="shared" ca="1" si="104"/>
        <v>5.7641360658333418E-2</v>
      </c>
      <c r="O297" s="33">
        <f t="shared" ca="1" si="104"/>
        <v>6.2351525010173797E-2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5.7313960815304123E-3</v>
      </c>
      <c r="E298" s="33">
        <f t="shared" ca="1" si="105"/>
        <v>4.9860930416386357E-3</v>
      </c>
      <c r="F298" s="33">
        <f t="shared" ca="1" si="105"/>
        <v>4.1732476178852791E-3</v>
      </c>
      <c r="G298" s="33">
        <f t="shared" ca="1" si="105"/>
        <v>3.2910598270427284E-3</v>
      </c>
      <c r="H298" s="33">
        <f t="shared" ca="1" si="105"/>
        <v>2.4797414623632325E-3</v>
      </c>
      <c r="I298" s="33">
        <f t="shared" ca="1" si="105"/>
        <v>2.0120576233417465E-3</v>
      </c>
      <c r="J298" s="33">
        <f t="shared" ca="1" si="105"/>
        <v>2.2313936397265503E-3</v>
      </c>
      <c r="K298" s="33">
        <f t="shared" ca="1" si="105"/>
        <v>2.963794891284695E-3</v>
      </c>
      <c r="L298" s="33">
        <f t="shared" ca="1" si="105"/>
        <v>3.8333444897062159E-3</v>
      </c>
      <c r="M298" s="33">
        <f t="shared" ca="1" si="105"/>
        <v>4.7152197822485607E-3</v>
      </c>
      <c r="N298" s="33">
        <f t="shared" ca="1" si="105"/>
        <v>5.5239637297569526E-3</v>
      </c>
      <c r="O298" s="33">
        <f t="shared" ca="1" si="105"/>
        <v>5.9753544801416552E-3</v>
      </c>
    </row>
    <row r="299" spans="1:15" x14ac:dyDescent="0.4">
      <c r="D299" s="32">
        <f t="shared" ref="D299:O299" ca="1" si="106">SUM(D296:D298)</f>
        <v>0.1196117443101999</v>
      </c>
      <c r="E299" s="32">
        <f t="shared" ca="1" si="106"/>
        <v>0.1040575939124585</v>
      </c>
      <c r="F299" s="32">
        <f t="shared" ca="1" si="106"/>
        <v>8.7093863329779739E-2</v>
      </c>
      <c r="G299" s="32">
        <f t="shared" ca="1" si="106"/>
        <v>6.868298769480477E-2</v>
      </c>
      <c r="H299" s="32">
        <f t="shared" ca="1" si="106"/>
        <v>5.1751126171058766E-2</v>
      </c>
      <c r="I299" s="32">
        <f t="shared" ca="1" si="106"/>
        <v>4.1990767791479928E-2</v>
      </c>
      <c r="J299" s="32">
        <f t="shared" ca="1" si="106"/>
        <v>4.6568215089945394E-2</v>
      </c>
      <c r="K299" s="32">
        <f t="shared" ca="1" si="106"/>
        <v>6.1853110774637114E-2</v>
      </c>
      <c r="L299" s="32">
        <f t="shared" ca="1" si="106"/>
        <v>8.0000232828651471E-2</v>
      </c>
      <c r="M299" s="32">
        <f t="shared" ca="1" si="106"/>
        <v>9.8404586759969964E-2</v>
      </c>
      <c r="N299" s="32">
        <f t="shared" ca="1" si="106"/>
        <v>0.11528272131666684</v>
      </c>
      <c r="O299" s="32">
        <f t="shared" ca="1" si="106"/>
        <v>0.12470305002034758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0.20323889100598283</v>
      </c>
      <c r="E302" s="32">
        <f ca="1">N297/2+O297+D297+E297+F297/2</f>
        <v>0.22478034028311467</v>
      </c>
      <c r="F302" s="32">
        <f ca="1">N298/2+O298+D298+E298+F298/2</f>
        <v>2.1541449277131822E-2</v>
      </c>
      <c r="G302" s="32">
        <f ca="1">F296/2+G296+H296</f>
        <v>7.4133097667028108E-2</v>
      </c>
      <c r="H302" s="32">
        <f ca="1">F297/2+G297+H297</f>
        <v>8.1990522765376703E-2</v>
      </c>
      <c r="I302" s="32">
        <f ca="1">F298/2+G298+H298</f>
        <v>7.8574250983486013E-3</v>
      </c>
      <c r="J302" s="32">
        <f ca="1">I296+J296+K296</f>
        <v>6.7998800673678222E-2</v>
      </c>
      <c r="K302" s="32">
        <f ca="1">I297+J297+K297</f>
        <v>7.5206046828031226E-2</v>
      </c>
      <c r="L302" s="32">
        <f ca="1">I298+J298+K298</f>
        <v>7.2072461543529918E-3</v>
      </c>
      <c r="M302" s="32">
        <f ca="1">L296+M296+N296/2</f>
        <v>0.10671254398664418</v>
      </c>
      <c r="N302" s="32">
        <f ca="1">L297+M297+N297/2</f>
        <v>0.11802309012347742</v>
      </c>
      <c r="O302" s="32">
        <f ca="1">L298+M298+N298/2</f>
        <v>1.1310546136833253E-2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3</v>
      </c>
      <c r="J309" s="29">
        <f t="shared" ca="1" si="108"/>
        <v>5</v>
      </c>
      <c r="K309" s="29">
        <f t="shared" ca="1" si="108"/>
        <v>6.333333333333333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9.5930232558139539E-2</v>
      </c>
      <c r="J310" s="50">
        <f t="shared" ca="1" si="109"/>
        <v>0.10988372093023255</v>
      </c>
      <c r="K310" s="50">
        <f t="shared" ca="1" si="109"/>
        <v>0.11918604651162791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6.7882211713078489</v>
      </c>
      <c r="E312" s="29">
        <f t="shared" ca="1" si="110"/>
        <v>9.0264177468870059</v>
      </c>
      <c r="F312" s="29">
        <f t="shared" ca="1" si="110"/>
        <v>11.467448772581108</v>
      </c>
      <c r="G312" s="29">
        <f t="shared" ca="1" si="110"/>
        <v>14.116719722513437</v>
      </c>
      <c r="H312" s="29">
        <f t="shared" ca="1" si="110"/>
        <v>16.553164884193997</v>
      </c>
      <c r="I312" s="29">
        <f t="shared" ca="1" si="110"/>
        <v>17.957651798810101</v>
      </c>
      <c r="J312" s="29">
        <f t="shared" ca="1" si="110"/>
        <v>17.29897057184915</v>
      </c>
      <c r="K312" s="29">
        <f t="shared" ca="1" si="110"/>
        <v>15.099518958951714</v>
      </c>
      <c r="L312" s="29">
        <f t="shared" ca="1" si="110"/>
        <v>12.488201374944694</v>
      </c>
      <c r="M312" s="29">
        <f t="shared" ca="1" si="110"/>
        <v>9.8398688790209459</v>
      </c>
      <c r="N312" s="29">
        <f t="shared" ca="1" si="110"/>
        <v>7.4111548701575209</v>
      </c>
      <c r="O312" s="29">
        <f t="shared" ca="1" si="110"/>
        <v>6.0555972275832302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5.7558139534883722E-2</v>
      </c>
      <c r="J316" s="32">
        <f t="shared" ca="1" si="111"/>
        <v>6.5930232558139526E-2</v>
      </c>
      <c r="K316" s="32">
        <f t="shared" ca="1" si="111"/>
        <v>7.1511627906976738E-2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3.8372093023255817E-2</v>
      </c>
      <c r="J317" s="32">
        <f t="shared" ca="1" si="112"/>
        <v>4.3953488372093022E-2</v>
      </c>
      <c r="K317" s="32">
        <f t="shared" ca="1" si="112"/>
        <v>4.7674418604651166E-2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5.2281976744186047E-2</v>
      </c>
      <c r="J322" s="33">
        <f t="shared" ca="1" si="113"/>
        <v>5.9886627906976735E-2</v>
      </c>
      <c r="K322" s="33">
        <f t="shared" ca="1" si="113"/>
        <v>6.4956395348837209E-2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3.8372093023255817E-2</v>
      </c>
      <c r="J323" s="33">
        <f t="shared" ca="1" si="114"/>
        <v>4.3953488372093022E-2</v>
      </c>
      <c r="K323" s="33">
        <f t="shared" ca="1" si="114"/>
        <v>4.7674418604651166E-2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5.2761627906976749E-3</v>
      </c>
      <c r="J324" s="33">
        <f t="shared" ca="1" si="115"/>
        <v>6.0436046511627897E-3</v>
      </c>
      <c r="K324" s="33">
        <f t="shared" ca="1" si="115"/>
        <v>6.5552325581395348E-3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9.5930232558139539E-2</v>
      </c>
      <c r="J325" s="32">
        <f t="shared" ca="1" si="116"/>
        <v>0.10988372093023253</v>
      </c>
      <c r="K325" s="32">
        <f t="shared" ca="1" si="116"/>
        <v>0.1191860465116279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0.17712499999999998</v>
      </c>
      <c r="K328" s="32">
        <f ca="1">I323+J323+K323</f>
        <v>0.13</v>
      </c>
      <c r="L328" s="32">
        <f ca="1">I324+J324+K324</f>
        <v>1.7874999999999999E-2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6.7882211713078489</v>
      </c>
      <c r="E337" s="29">
        <f t="shared" ca="1" si="119"/>
        <v>9.0264177468870059</v>
      </c>
      <c r="F337" s="29">
        <f t="shared" ca="1" si="119"/>
        <v>11.467448772581108</v>
      </c>
      <c r="G337" s="29">
        <f t="shared" ca="1" si="119"/>
        <v>14.116719722513437</v>
      </c>
      <c r="H337" s="29">
        <f t="shared" ca="1" si="119"/>
        <v>16.553164884193997</v>
      </c>
      <c r="I337" s="29">
        <f t="shared" ca="1" si="119"/>
        <v>17.957651798810101</v>
      </c>
      <c r="J337" s="29">
        <f t="shared" ca="1" si="119"/>
        <v>17.29897057184915</v>
      </c>
      <c r="K337" s="29">
        <f t="shared" ca="1" si="119"/>
        <v>15.099518958951714</v>
      </c>
      <c r="L337" s="29">
        <f t="shared" ca="1" si="119"/>
        <v>12.488201374944694</v>
      </c>
      <c r="M337" s="29">
        <f t="shared" ca="1" si="119"/>
        <v>9.8398688790209459</v>
      </c>
      <c r="N337" s="29">
        <f t="shared" ca="1" si="119"/>
        <v>7.4111548701575209</v>
      </c>
      <c r="O337" s="29">
        <f t="shared" ca="1" si="119"/>
        <v>6.0555972275832302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6.7882211713078489</v>
      </c>
      <c r="E362" s="29">
        <f t="shared" ca="1" si="128"/>
        <v>9.0264177468870059</v>
      </c>
      <c r="F362" s="29">
        <f t="shared" ca="1" si="128"/>
        <v>11.467448772581108</v>
      </c>
      <c r="G362" s="29">
        <f t="shared" ca="1" si="128"/>
        <v>14.116719722513437</v>
      </c>
      <c r="H362" s="29">
        <f t="shared" ca="1" si="128"/>
        <v>16.553164884193997</v>
      </c>
      <c r="I362" s="29">
        <f t="shared" ca="1" si="128"/>
        <v>17.957651798810101</v>
      </c>
      <c r="J362" s="29">
        <f t="shared" ca="1" si="128"/>
        <v>17.29897057184915</v>
      </c>
      <c r="K362" s="29">
        <f t="shared" ca="1" si="128"/>
        <v>15.099518958951714</v>
      </c>
      <c r="L362" s="29">
        <f t="shared" ca="1" si="128"/>
        <v>12.488201374944694</v>
      </c>
      <c r="M362" s="29">
        <f t="shared" ca="1" si="128"/>
        <v>9.8398688790209459</v>
      </c>
      <c r="N362" s="29">
        <f t="shared" ca="1" si="128"/>
        <v>7.4111548701575209</v>
      </c>
      <c r="O362" s="29">
        <f t="shared" ca="1" si="128"/>
        <v>6.0555972275832302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17.21177882869215</v>
      </c>
      <c r="E384" s="29">
        <f t="shared" ca="1" si="135"/>
        <v>14.973582253112994</v>
      </c>
      <c r="F384" s="29">
        <f t="shared" ca="1" si="135"/>
        <v>12.532551227418892</v>
      </c>
      <c r="G384" s="29">
        <f t="shared" ca="1" si="135"/>
        <v>9.8832802774865627</v>
      </c>
      <c r="H384" s="29">
        <f t="shared" ca="1" si="135"/>
        <v>7.4468351158060031</v>
      </c>
      <c r="I384" s="29">
        <f t="shared" ca="1" si="135"/>
        <v>6.042348201189899</v>
      </c>
      <c r="J384" s="29">
        <f t="shared" ca="1" si="135"/>
        <v>6.70102942815085</v>
      </c>
      <c r="K384" s="29">
        <f t="shared" ca="1" si="135"/>
        <v>8.9004810410482857</v>
      </c>
      <c r="L384" s="29">
        <f t="shared" ca="1" si="135"/>
        <v>11.511798625055306</v>
      </c>
      <c r="M384" s="29">
        <f t="shared" ca="1" si="135"/>
        <v>14.160131120979054</v>
      </c>
      <c r="N384" s="29">
        <f t="shared" ca="1" si="135"/>
        <v>16.588845129842479</v>
      </c>
      <c r="O384" s="29">
        <f t="shared" ca="1" si="135"/>
        <v>17.944402772416769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0.11961174431019991</v>
      </c>
      <c r="E385" s="29">
        <f t="shared" ca="1" si="136"/>
        <v>0.1040575939124585</v>
      </c>
      <c r="F385" s="29">
        <f t="shared" ca="1" si="136"/>
        <v>8.7093863329779739E-2</v>
      </c>
      <c r="G385" s="29">
        <f t="shared" ca="1" si="136"/>
        <v>6.868298769480477E-2</v>
      </c>
      <c r="H385" s="29">
        <f t="shared" ca="1" si="136"/>
        <v>5.1751126171058766E-2</v>
      </c>
      <c r="I385" s="55">
        <f t="shared" ca="1" si="136"/>
        <v>4.1990767791479935E-2</v>
      </c>
      <c r="J385" s="55">
        <f t="shared" ca="1" si="136"/>
        <v>4.6568215089945401E-2</v>
      </c>
      <c r="K385" s="29">
        <f t="shared" ca="1" si="136"/>
        <v>6.1853110774637114E-2</v>
      </c>
      <c r="L385" s="29">
        <f t="shared" ca="1" si="136"/>
        <v>8.0000232828651471E-2</v>
      </c>
      <c r="M385" s="29">
        <f t="shared" ca="1" si="136"/>
        <v>9.8404586759969964E-2</v>
      </c>
      <c r="N385" s="29">
        <f t="shared" ca="1" si="136"/>
        <v>0.11528272131666684</v>
      </c>
      <c r="O385" s="29">
        <f t="shared" ca="1" si="136"/>
        <v>0.12470305002034759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6.7882211713078489</v>
      </c>
      <c r="E387" s="29">
        <f t="shared" ca="1" si="137"/>
        <v>9.0264177468870059</v>
      </c>
      <c r="F387" s="29">
        <f t="shared" ca="1" si="137"/>
        <v>11.467448772581108</v>
      </c>
      <c r="G387" s="29">
        <f t="shared" ca="1" si="137"/>
        <v>14.116719722513437</v>
      </c>
      <c r="H387" s="29">
        <f t="shared" ca="1" si="137"/>
        <v>16.553164884193997</v>
      </c>
      <c r="I387" s="29">
        <f t="shared" ca="1" si="137"/>
        <v>17.957651798810101</v>
      </c>
      <c r="J387" s="29">
        <f t="shared" ca="1" si="137"/>
        <v>17.29897057184915</v>
      </c>
      <c r="K387" s="29">
        <f t="shared" ca="1" si="137"/>
        <v>15.099518958951714</v>
      </c>
      <c r="L387" s="29">
        <f t="shared" ca="1" si="137"/>
        <v>12.488201374944694</v>
      </c>
      <c r="M387" s="29">
        <f t="shared" ca="1" si="137"/>
        <v>9.8398688790209459</v>
      </c>
      <c r="N387" s="29">
        <f t="shared" ca="1" si="137"/>
        <v>7.4111548701575209</v>
      </c>
      <c r="O387" s="29">
        <f t="shared" ca="1" si="137"/>
        <v>6.0555972275832302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1.1961174431019992E-2</v>
      </c>
      <c r="E391" s="33">
        <f t="shared" ca="1" si="138"/>
        <v>1.040575939124585E-2</v>
      </c>
      <c r="F391" s="32">
        <f t="shared" ca="1" si="138"/>
        <v>8.7093863329779746E-3</v>
      </c>
      <c r="G391" s="32">
        <f t="shared" ca="1" si="138"/>
        <v>6.8682987694804777E-3</v>
      </c>
      <c r="H391" s="32">
        <f t="shared" ca="1" si="138"/>
        <v>5.1751126171058768E-3</v>
      </c>
      <c r="I391" s="32">
        <f t="shared" ca="1" si="138"/>
        <v>4.1990767791479939E-3</v>
      </c>
      <c r="J391" s="32">
        <f t="shared" ca="1" si="138"/>
        <v>4.6568215089945403E-3</v>
      </c>
      <c r="K391" s="32">
        <f t="shared" ca="1" si="138"/>
        <v>6.1853110774637114E-3</v>
      </c>
      <c r="L391" s="32">
        <f t="shared" ca="1" si="138"/>
        <v>8.0000232828651482E-3</v>
      </c>
      <c r="M391" s="32">
        <f t="shared" ca="1" si="138"/>
        <v>9.8404586759969978E-3</v>
      </c>
      <c r="N391" s="32">
        <f t="shared" ca="1" si="138"/>
        <v>1.1528272131666684E-2</v>
      </c>
      <c r="O391" s="32">
        <f t="shared" ca="1" si="138"/>
        <v>1.247030500203476E-2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0.10765056987917992</v>
      </c>
      <c r="E392" s="32">
        <f t="shared" ca="1" si="139"/>
        <v>9.365183452121266E-2</v>
      </c>
      <c r="F392" s="32">
        <f t="shared" ca="1" si="139"/>
        <v>7.8384476996801761E-2</v>
      </c>
      <c r="G392" s="32">
        <f t="shared" ca="1" si="139"/>
        <v>6.1814688925324296E-2</v>
      </c>
      <c r="H392" s="32">
        <f t="shared" ca="1" si="139"/>
        <v>4.657601355395289E-2</v>
      </c>
      <c r="I392" s="32">
        <f t="shared" ca="1" si="139"/>
        <v>3.7791691012331943E-2</v>
      </c>
      <c r="J392" s="32">
        <f t="shared" ca="1" si="139"/>
        <v>4.1911393580950862E-2</v>
      </c>
      <c r="K392" s="32">
        <f t="shared" ca="1" si="139"/>
        <v>5.5667799697173406E-2</v>
      </c>
      <c r="L392" s="32">
        <f t="shared" ca="1" si="139"/>
        <v>7.2000209545786328E-2</v>
      </c>
      <c r="M392" s="32">
        <f t="shared" ca="1" si="139"/>
        <v>8.8564128083972973E-2</v>
      </c>
      <c r="N392" s="32">
        <f t="shared" ca="1" si="139"/>
        <v>0.10375444918500015</v>
      </c>
      <c r="O392" s="32">
        <f t="shared" ca="1" si="139"/>
        <v>0.11223274501831283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1.0964409895101659E-2</v>
      </c>
      <c r="E397" s="33">
        <f t="shared" ca="1" si="140"/>
        <v>9.5386127753086958E-3</v>
      </c>
      <c r="F397" s="33">
        <f t="shared" ca="1" si="140"/>
        <v>7.9836041385631436E-3</v>
      </c>
      <c r="G397" s="33">
        <f t="shared" ca="1" si="140"/>
        <v>6.2959405386904376E-3</v>
      </c>
      <c r="H397" s="33">
        <f t="shared" ca="1" si="140"/>
        <v>4.7438532323470541E-3</v>
      </c>
      <c r="I397" s="33">
        <f t="shared" ca="1" si="140"/>
        <v>3.8491537142189944E-3</v>
      </c>
      <c r="J397" s="33">
        <f t="shared" ca="1" si="140"/>
        <v>4.2687530499116617E-3</v>
      </c>
      <c r="K397" s="33">
        <f t="shared" ca="1" si="140"/>
        <v>5.6698684876750685E-3</v>
      </c>
      <c r="L397" s="33">
        <f t="shared" ca="1" si="140"/>
        <v>7.333354675959719E-3</v>
      </c>
      <c r="M397" s="33">
        <f t="shared" ca="1" si="140"/>
        <v>9.0204204529972486E-3</v>
      </c>
      <c r="N397" s="33">
        <f t="shared" ca="1" si="140"/>
        <v>1.0567582787361127E-2</v>
      </c>
      <c r="O397" s="33">
        <f t="shared" ca="1" si="140"/>
        <v>1.1431112918531864E-2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0.10765056987917992</v>
      </c>
      <c r="E398" s="33">
        <f t="shared" ca="1" si="141"/>
        <v>9.365183452121266E-2</v>
      </c>
      <c r="F398" s="33">
        <f t="shared" ca="1" si="141"/>
        <v>7.8384476996801761E-2</v>
      </c>
      <c r="G398" s="33">
        <f t="shared" ca="1" si="141"/>
        <v>6.1814688925324296E-2</v>
      </c>
      <c r="H398" s="33">
        <f t="shared" ca="1" si="141"/>
        <v>4.657601355395289E-2</v>
      </c>
      <c r="I398" s="33">
        <f t="shared" ca="1" si="141"/>
        <v>3.7791691012331943E-2</v>
      </c>
      <c r="J398" s="33">
        <f t="shared" ca="1" si="141"/>
        <v>4.1911393580950862E-2</v>
      </c>
      <c r="K398" s="33">
        <f t="shared" ca="1" si="141"/>
        <v>5.5667799697173406E-2</v>
      </c>
      <c r="L398" s="33">
        <f t="shared" ca="1" si="141"/>
        <v>7.2000209545786328E-2</v>
      </c>
      <c r="M398" s="33">
        <f t="shared" ca="1" si="141"/>
        <v>8.8564128083972973E-2</v>
      </c>
      <c r="N398" s="33">
        <f t="shared" ca="1" si="141"/>
        <v>0.10375444918500015</v>
      </c>
      <c r="O398" s="33">
        <f t="shared" ca="1" si="141"/>
        <v>0.11223274501831283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9.9676453591833274E-4</v>
      </c>
      <c r="E399" s="33">
        <f t="shared" ca="1" si="142"/>
        <v>8.6714661593715421E-4</v>
      </c>
      <c r="F399" s="33">
        <f t="shared" ca="1" si="142"/>
        <v>7.2578219441483125E-4</v>
      </c>
      <c r="G399" s="33">
        <f t="shared" ca="1" si="142"/>
        <v>5.7235823079003977E-4</v>
      </c>
      <c r="H399" s="33">
        <f t="shared" ca="1" si="142"/>
        <v>4.3125938475882308E-4</v>
      </c>
      <c r="I399" s="33">
        <f t="shared" ca="1" si="142"/>
        <v>3.4992306492899949E-4</v>
      </c>
      <c r="J399" s="33">
        <f t="shared" ca="1" si="142"/>
        <v>3.8806845908287836E-4</v>
      </c>
      <c r="K399" s="33">
        <f t="shared" ca="1" si="142"/>
        <v>5.1544258978864258E-4</v>
      </c>
      <c r="L399" s="33">
        <f t="shared" ca="1" si="142"/>
        <v>6.6666860690542905E-4</v>
      </c>
      <c r="M399" s="33">
        <f t="shared" ca="1" si="142"/>
        <v>8.2003822299974978E-4</v>
      </c>
      <c r="N399" s="33">
        <f t="shared" ca="1" si="142"/>
        <v>9.6068934430555697E-4</v>
      </c>
      <c r="O399" s="33">
        <f t="shared" ca="1" si="142"/>
        <v>1.0391920835028966E-3</v>
      </c>
    </row>
    <row r="400" spans="1:15" x14ac:dyDescent="0.4">
      <c r="D400" s="32">
        <f t="shared" ref="D400:O400" ca="1" si="143">SUM(D397:D399)</f>
        <v>0.11961174431019991</v>
      </c>
      <c r="E400" s="32">
        <f t="shared" ca="1" si="143"/>
        <v>0.1040575939124585</v>
      </c>
      <c r="F400" s="32">
        <f t="shared" ca="1" si="143"/>
        <v>8.7093863329779725E-2</v>
      </c>
      <c r="G400" s="32">
        <f t="shared" ca="1" si="143"/>
        <v>6.868298769480477E-2</v>
      </c>
      <c r="H400" s="32">
        <f t="shared" ca="1" si="143"/>
        <v>5.1751126171058773E-2</v>
      </c>
      <c r="I400" s="32">
        <f t="shared" ca="1" si="143"/>
        <v>4.1990767791479942E-2</v>
      </c>
      <c r="J400" s="32">
        <f t="shared" ca="1" si="143"/>
        <v>4.6568215089945401E-2</v>
      </c>
      <c r="K400" s="32">
        <f t="shared" ca="1" si="143"/>
        <v>6.1853110774637114E-2</v>
      </c>
      <c r="L400" s="32">
        <f t="shared" ca="1" si="143"/>
        <v>8.0000232828651471E-2</v>
      </c>
      <c r="M400" s="32">
        <f t="shared" ca="1" si="143"/>
        <v>9.8404586759969978E-2</v>
      </c>
      <c r="N400" s="32">
        <f t="shared" ca="1" si="143"/>
        <v>0.11528272131666684</v>
      </c>
      <c r="O400" s="32">
        <f t="shared" ca="1" si="143"/>
        <v>0.12470305002034759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4.1209729051904349E-2</v>
      </c>
      <c r="E403" s="32">
        <f ca="1">N398/2+O398+D398+E398+F398/2</f>
        <v>0.40460461250960639</v>
      </c>
      <c r="F403" s="32">
        <f ca="1">N399/2+O399+D399+E399+F399/2</f>
        <v>3.7463390047185775E-3</v>
      </c>
      <c r="G403" s="32">
        <f ca="1">F397/2+G397+H397</f>
        <v>1.5031595840319063E-2</v>
      </c>
      <c r="H403" s="32">
        <f ca="1">F398/2+G398+H398</f>
        <v>0.14758294097767807</v>
      </c>
      <c r="I403" s="32">
        <f ca="1">F399/2+G399+H399</f>
        <v>1.3665087127562785E-3</v>
      </c>
      <c r="J403" s="32">
        <f ca="1">I397+J397+K397</f>
        <v>1.3787775251805724E-2</v>
      </c>
      <c r="K403" s="32">
        <f ca="1">I398+J398+K398</f>
        <v>0.13537088429045621</v>
      </c>
      <c r="L403" s="32">
        <f ca="1">I399+J399+K399</f>
        <v>1.2534341138005205E-3</v>
      </c>
      <c r="M403" s="32">
        <f ca="1">L397+M397+N397/2</f>
        <v>2.1637566522637531E-2</v>
      </c>
      <c r="N403" s="32">
        <f ca="1">L398+M398+N398/2</f>
        <v>0.21244156222225938</v>
      </c>
      <c r="O403" s="32">
        <f ca="1">L399+M399+N399/2</f>
        <v>1.9670515020579573E-3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0.52753680000000003</v>
      </c>
      <c r="C409" s="63" t="s">
        <v>58</v>
      </c>
      <c r="D409" s="32">
        <f t="shared" ref="D409:O409" ca="1" si="144">D18</f>
        <v>9.8719428169867562E-2</v>
      </c>
      <c r="E409" s="32">
        <f t="shared" ca="1" si="144"/>
        <v>9.1718703688704079E-2</v>
      </c>
      <c r="F409" s="32">
        <f t="shared" ca="1" si="144"/>
        <v>8.4715404149492107E-2</v>
      </c>
      <c r="G409" s="32">
        <f t="shared" ca="1" si="144"/>
        <v>5.6031546429792821E-2</v>
      </c>
      <c r="H409" s="32">
        <f t="shared" ca="1" si="144"/>
        <v>3.294085785019589E-2</v>
      </c>
      <c r="I409" s="32">
        <f t="shared" ca="1" si="144"/>
        <v>1.3740509746746583E-2</v>
      </c>
      <c r="J409" s="32">
        <f t="shared" ca="1" si="144"/>
        <v>3.4480027269290993E-3</v>
      </c>
      <c r="K409" s="32">
        <f t="shared" ca="1" si="144"/>
        <v>7.3220345021029433E-3</v>
      </c>
      <c r="L409" s="32">
        <f t="shared" ca="1" si="144"/>
        <v>2.8166557169513589E-2</v>
      </c>
      <c r="M409" s="32">
        <f t="shared" ca="1" si="144"/>
        <v>5.1365398187147124E-2</v>
      </c>
      <c r="N409" s="32">
        <f t="shared" ca="1" si="144"/>
        <v>7.4719314922812002E-2</v>
      </c>
      <c r="O409" s="32">
        <f t="shared" ca="1" si="144"/>
        <v>9.2945575790029447E-2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4.6577973972676712E-2</v>
      </c>
      <c r="E410" s="32">
        <f t="shared" ca="1" si="145"/>
        <v>4.3274879853123824E-2</v>
      </c>
      <c r="F410" s="32">
        <f t="shared" ca="1" si="145"/>
        <v>3.9970570765160113E-2</v>
      </c>
      <c r="G410" s="32">
        <f t="shared" ca="1" si="145"/>
        <v>2.6436902640531348E-2</v>
      </c>
      <c r="H410" s="32">
        <f t="shared" ca="1" si="145"/>
        <v>1.5542213402451538E-2</v>
      </c>
      <c r="I410" s="32">
        <f t="shared" ca="1" si="145"/>
        <v>6.4830714401425569E-3</v>
      </c>
      <c r="J410" s="32">
        <f t="shared" ca="1" si="145"/>
        <v>1.6268427020897458E-3</v>
      </c>
      <c r="K410" s="32">
        <f t="shared" ca="1" si="145"/>
        <v>3.4546951779253739E-3</v>
      </c>
      <c r="L410" s="32">
        <f t="shared" ca="1" si="145"/>
        <v>1.3289594470543767E-2</v>
      </c>
      <c r="M410" s="32">
        <f t="shared" ca="1" si="145"/>
        <v>2.4235312381878073E-2</v>
      </c>
      <c r="N410" s="32">
        <f t="shared" ca="1" si="145"/>
        <v>3.5254198390841839E-2</v>
      </c>
      <c r="O410" s="32">
        <f t="shared" ca="1" si="145"/>
        <v>4.3853744802635132E-2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9.9625110997114061E-3</v>
      </c>
      <c r="E411" s="32">
        <f t="shared" ca="1" si="146"/>
        <v>9.2560159685848159E-3</v>
      </c>
      <c r="F411" s="32">
        <f t="shared" ca="1" si="146"/>
        <v>8.5492609692147999E-3</v>
      </c>
      <c r="G411" s="32">
        <f t="shared" ca="1" si="146"/>
        <v>5.654559731446982E-3</v>
      </c>
      <c r="H411" s="32">
        <f t="shared" ca="1" si="146"/>
        <v>3.3243067555243561E-3</v>
      </c>
      <c r="I411" s="32">
        <f t="shared" ca="1" si="146"/>
        <v>1.3866569469193799E-3</v>
      </c>
      <c r="J411" s="32">
        <f t="shared" ca="1" si="146"/>
        <v>3.4796357794697339E-4</v>
      </c>
      <c r="K411" s="32">
        <f t="shared" ca="1" si="146"/>
        <v>7.3892091305626038E-4</v>
      </c>
      <c r="L411" s="32">
        <f t="shared" ca="1" si="146"/>
        <v>2.8424965950885278E-3</v>
      </c>
      <c r="M411" s="32">
        <f t="shared" ca="1" si="146"/>
        <v>5.1836640372350321E-3</v>
      </c>
      <c r="N411" s="32">
        <f t="shared" ca="1" si="146"/>
        <v>7.5404813224856145E-3</v>
      </c>
      <c r="O411" s="32">
        <f t="shared" ca="1" si="146"/>
        <v>9.379828749452512E-3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0.36310106718475316</v>
      </c>
      <c r="E413" s="32">
        <f t="shared" ca="1" si="148"/>
        <v>0.17131898320643663</v>
      </c>
      <c r="F413" s="32">
        <f t="shared" ca="1" si="148"/>
        <v>3.6643226963598938E-2</v>
      </c>
      <c r="G413" s="32">
        <f t="shared" ca="1" si="148"/>
        <v>0.13133010635473474</v>
      </c>
      <c r="H413" s="32">
        <f t="shared" ca="1" si="148"/>
        <v>6.1964401425562941E-2</v>
      </c>
      <c r="I413" s="32">
        <f t="shared" ca="1" si="148"/>
        <v>1.3253496971578738E-2</v>
      </c>
      <c r="J413" s="32">
        <f t="shared" ca="1" si="148"/>
        <v>2.4510546975778626E-2</v>
      </c>
      <c r="K413" s="32">
        <f t="shared" ca="1" si="148"/>
        <v>1.1564609320157678E-2</v>
      </c>
      <c r="L413" s="32">
        <f t="shared" ca="1" si="148"/>
        <v>2.4735414379226136E-3</v>
      </c>
      <c r="M413" s="32">
        <f t="shared" ca="1" si="148"/>
        <v>0.11689161281806672</v>
      </c>
      <c r="N413" s="32">
        <f t="shared" ca="1" si="148"/>
        <v>5.5152006047842761E-2</v>
      </c>
      <c r="O413" s="32">
        <f t="shared" ca="1" si="148"/>
        <v>1.1796401293566367E-2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0.26376840000000001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0.17110465116279072</v>
      </c>
      <c r="J415" s="32">
        <f t="shared" ca="1" si="149"/>
        <v>0.28517441860465115</v>
      </c>
      <c r="K415" s="32">
        <f t="shared" ca="1" si="149"/>
        <v>0.36122093023255819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2.0930232558139531E-2</v>
      </c>
      <c r="J416" s="32">
        <f t="shared" ca="1" si="150"/>
        <v>3.4883720930232551E-2</v>
      </c>
      <c r="K416" s="32">
        <f t="shared" ca="1" si="150"/>
        <v>4.4186046511627899E-2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1.7267441860465121E-2</v>
      </c>
      <c r="J417" s="32">
        <f t="shared" ca="1" si="151"/>
        <v>2.8779069767441864E-2</v>
      </c>
      <c r="K417" s="32">
        <f t="shared" ca="1" si="151"/>
        <v>3.6453488372093029E-2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0.81750000000000012</v>
      </c>
      <c r="K419" s="32">
        <f t="shared" ca="1" si="153"/>
        <v>9.9999999999999978E-2</v>
      </c>
      <c r="L419" s="32">
        <f t="shared" ca="1" si="153"/>
        <v>8.2500000000000018E-2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0.42202944000000003</v>
      </c>
      <c r="C421" s="67"/>
      <c r="D421" s="32">
        <f t="shared" ref="D421:O421" ca="1" si="154">D69</f>
        <v>5.9846108669924569E-2</v>
      </c>
      <c r="E421" s="32">
        <f t="shared" ca="1" si="154"/>
        <v>5.8795999997750051E-2</v>
      </c>
      <c r="F421" s="32">
        <f t="shared" ca="1" si="154"/>
        <v>5.774550506686825E-2</v>
      </c>
      <c r="G421" s="32">
        <f t="shared" ca="1" si="154"/>
        <v>5.3442926408913363E-2</v>
      </c>
      <c r="H421" s="32">
        <f t="shared" ca="1" si="154"/>
        <v>4.9979323121973826E-2</v>
      </c>
      <c r="I421" s="32">
        <f t="shared" ca="1" si="154"/>
        <v>4.7099270906456429E-2</v>
      </c>
      <c r="J421" s="32">
        <f t="shared" ca="1" si="154"/>
        <v>4.5555394853483804E-2</v>
      </c>
      <c r="K421" s="32">
        <f t="shared" ca="1" si="154"/>
        <v>4.613649961975988E-2</v>
      </c>
      <c r="L421" s="32">
        <f t="shared" ca="1" si="154"/>
        <v>4.9263178019871477E-2</v>
      </c>
      <c r="M421" s="32">
        <f t="shared" ca="1" si="154"/>
        <v>5.2743004172516511E-2</v>
      </c>
      <c r="N421" s="32">
        <f t="shared" ca="1" si="154"/>
        <v>5.6246091682866241E-2</v>
      </c>
      <c r="O421" s="32">
        <f t="shared" ca="1" si="154"/>
        <v>5.8980030812948857E-2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2.8236696095901511E-2</v>
      </c>
      <c r="E422" s="32">
        <f t="shared" ca="1" si="155"/>
        <v>2.7741231977968576E-2</v>
      </c>
      <c r="F422" s="32">
        <f t="shared" ca="1" si="155"/>
        <v>2.7245585614774019E-2</v>
      </c>
      <c r="G422" s="32">
        <f t="shared" ca="1" si="155"/>
        <v>2.5215535396079704E-2</v>
      </c>
      <c r="H422" s="32">
        <f t="shared" ca="1" si="155"/>
        <v>2.3581332010367734E-2</v>
      </c>
      <c r="I422" s="32">
        <f t="shared" ca="1" si="155"/>
        <v>2.2222460716021387E-2</v>
      </c>
      <c r="J422" s="32">
        <f t="shared" ca="1" si="155"/>
        <v>2.1494026405313463E-2</v>
      </c>
      <c r="K422" s="32">
        <f t="shared" ca="1" si="155"/>
        <v>2.176820427668881E-2</v>
      </c>
      <c r="L422" s="32">
        <f t="shared" ca="1" si="155"/>
        <v>2.3243439170581567E-2</v>
      </c>
      <c r="M422" s="32">
        <f t="shared" ca="1" si="155"/>
        <v>2.4885296857281712E-2</v>
      </c>
      <c r="N422" s="32">
        <f t="shared" ca="1" si="155"/>
        <v>2.653812975862628E-2</v>
      </c>
      <c r="O422" s="32">
        <f t="shared" ca="1" si="155"/>
        <v>2.7828061720395272E-2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6.0395155538456001E-3</v>
      </c>
      <c r="E423" s="32">
        <f t="shared" ca="1" si="156"/>
        <v>5.9335412841766116E-3</v>
      </c>
      <c r="F423" s="32">
        <f t="shared" ca="1" si="156"/>
        <v>5.8275280342711087E-3</v>
      </c>
      <c r="G423" s="32">
        <f t="shared" ca="1" si="156"/>
        <v>5.3933228486059354E-3</v>
      </c>
      <c r="H423" s="32">
        <f t="shared" ca="1" si="156"/>
        <v>5.0437849022175419E-3</v>
      </c>
      <c r="I423" s="32">
        <f t="shared" ca="1" si="156"/>
        <v>4.753137430926797E-3</v>
      </c>
      <c r="J423" s="32">
        <f t="shared" ca="1" si="156"/>
        <v>4.5973334255809345E-3</v>
      </c>
      <c r="K423" s="32">
        <f t="shared" ca="1" si="156"/>
        <v>4.6559770258473281E-3</v>
      </c>
      <c r="L423" s="32">
        <f t="shared" ca="1" si="156"/>
        <v>4.9715133781521679E-3</v>
      </c>
      <c r="M423" s="32">
        <f t="shared" ca="1" si="156"/>
        <v>5.3226884944741438E-3</v>
      </c>
      <c r="N423" s="32">
        <f t="shared" ca="1" si="156"/>
        <v>5.6762110872617313E-3</v>
      </c>
      <c r="O423" s="32">
        <f t="shared" ca="1" si="156"/>
        <v>5.9521132013067657E-3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0.23461793785549073</v>
      </c>
      <c r="E425" s="32">
        <f t="shared" ca="1" si="158"/>
        <v>0.11069784748096551</v>
      </c>
      <c r="F425" s="32">
        <f t="shared" ca="1" si="158"/>
        <v>2.3677039600095401E-2</v>
      </c>
      <c r="G425" s="32">
        <f t="shared" ca="1" si="158"/>
        <v>0.13229500206432132</v>
      </c>
      <c r="H425" s="32">
        <f t="shared" ca="1" si="158"/>
        <v>6.2419660213834452E-2</v>
      </c>
      <c r="I425" s="32">
        <f t="shared" ca="1" si="158"/>
        <v>1.3350871767959033E-2</v>
      </c>
      <c r="J425" s="32">
        <f t="shared" ca="1" si="158"/>
        <v>0.1387911653797001</v>
      </c>
      <c r="K425" s="32">
        <f t="shared" ca="1" si="158"/>
        <v>6.5484691398023653E-2</v>
      </c>
      <c r="L425" s="32">
        <f t="shared" ca="1" si="158"/>
        <v>1.4006447882355061E-2</v>
      </c>
      <c r="M425" s="32">
        <f t="shared" ca="1" si="158"/>
        <v>0.13012922803382113</v>
      </c>
      <c r="N425" s="32">
        <f t="shared" ca="1" si="158"/>
        <v>6.139780090717642E-2</v>
      </c>
      <c r="O425" s="32">
        <f t="shared" ca="1" si="158"/>
        <v>1.3132307416257177E-2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1.4771030400000003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1.3188420000000001</v>
      </c>
      <c r="C433" s="67"/>
      <c r="D433" s="32">
        <f t="shared" ref="D433:O433" ca="1" si="164">D119</f>
        <v>2.1729466883019653E-2</v>
      </c>
      <c r="E433" s="32">
        <f t="shared" ca="1" si="164"/>
        <v>1.8903796227429961E-2</v>
      </c>
      <c r="F433" s="32">
        <f t="shared" ca="1" si="164"/>
        <v>1.5822051838243319E-2</v>
      </c>
      <c r="G433" s="32">
        <f t="shared" ca="1" si="164"/>
        <v>1.2477409431222868E-2</v>
      </c>
      <c r="H433" s="32">
        <f t="shared" ca="1" si="164"/>
        <v>9.4014545877423427E-3</v>
      </c>
      <c r="I433" s="32">
        <f t="shared" ca="1" si="164"/>
        <v>7.6283228154521892E-3</v>
      </c>
      <c r="J433" s="32">
        <f t="shared" ca="1" si="164"/>
        <v>8.4598924080067483E-3</v>
      </c>
      <c r="K433" s="32">
        <f t="shared" ca="1" si="164"/>
        <v>1.1236648457392409E-2</v>
      </c>
      <c r="L433" s="32">
        <f t="shared" ca="1" si="164"/>
        <v>1.4533375630538352E-2</v>
      </c>
      <c r="M433" s="32">
        <f t="shared" ca="1" si="164"/>
        <v>1.7876833261394547E-2</v>
      </c>
      <c r="N433" s="32">
        <f t="shared" ca="1" si="164"/>
        <v>2.0943027705861143E-2</v>
      </c>
      <c r="O433" s="32">
        <f t="shared" ca="1" si="164"/>
        <v>2.2654387420363149E-2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9.5689395448159936E-2</v>
      </c>
      <c r="E434" s="32">
        <f t="shared" ca="1" si="165"/>
        <v>8.3246075129966804E-2</v>
      </c>
      <c r="F434" s="32">
        <f t="shared" ca="1" si="165"/>
        <v>6.9675090663823797E-2</v>
      </c>
      <c r="G434" s="32">
        <f t="shared" ca="1" si="165"/>
        <v>5.4946390155843822E-2</v>
      </c>
      <c r="H434" s="32">
        <f t="shared" ca="1" si="165"/>
        <v>4.1400900936847014E-2</v>
      </c>
      <c r="I434" s="32">
        <f t="shared" ca="1" si="165"/>
        <v>3.3592614233183951E-2</v>
      </c>
      <c r="J434" s="32">
        <f t="shared" ca="1" si="165"/>
        <v>3.7254572071956323E-2</v>
      </c>
      <c r="K434" s="32">
        <f t="shared" ca="1" si="165"/>
        <v>4.9482488619709691E-2</v>
      </c>
      <c r="L434" s="32">
        <f t="shared" ca="1" si="165"/>
        <v>6.4000186262921185E-2</v>
      </c>
      <c r="M434" s="32">
        <f t="shared" ca="1" si="165"/>
        <v>7.8723669407975982E-2</v>
      </c>
      <c r="N434" s="32">
        <f t="shared" ca="1" si="165"/>
        <v>9.2226177053333469E-2</v>
      </c>
      <c r="O434" s="32">
        <f t="shared" ca="1" si="165"/>
        <v>9.9762440016278084E-2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2.1928819790203321E-3</v>
      </c>
      <c r="E435" s="32">
        <f t="shared" ca="1" si="166"/>
        <v>1.9077225550617393E-3</v>
      </c>
      <c r="F435" s="32">
        <f t="shared" ca="1" si="166"/>
        <v>1.5967208277126289E-3</v>
      </c>
      <c r="G435" s="32">
        <f t="shared" ca="1" si="166"/>
        <v>1.2591881077380876E-3</v>
      </c>
      <c r="H435" s="32">
        <f t="shared" ca="1" si="166"/>
        <v>9.4877064646941081E-4</v>
      </c>
      <c r="I435" s="32">
        <f t="shared" ca="1" si="166"/>
        <v>7.6983074284379894E-4</v>
      </c>
      <c r="J435" s="32">
        <f t="shared" ca="1" si="166"/>
        <v>8.5375060998233246E-4</v>
      </c>
      <c r="K435" s="32">
        <f t="shared" ca="1" si="166"/>
        <v>1.1339736975350138E-3</v>
      </c>
      <c r="L435" s="32">
        <f t="shared" ca="1" si="166"/>
        <v>1.4666709351919441E-3</v>
      </c>
      <c r="M435" s="32">
        <f t="shared" ca="1" si="166"/>
        <v>1.8040840905994497E-3</v>
      </c>
      <c r="N435" s="32">
        <f t="shared" ca="1" si="166"/>
        <v>2.1135165574722257E-3</v>
      </c>
      <c r="O435" s="32">
        <f t="shared" ca="1" si="166"/>
        <v>2.2862225837063728E-3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8.1670190302864987E-2</v>
      </c>
      <c r="E437" s="32">
        <f t="shared" ca="1" si="168"/>
        <v>0.3596485444529835</v>
      </c>
      <c r="F437" s="32">
        <f t="shared" ca="1" si="168"/>
        <v>8.2419458103808723E-3</v>
      </c>
      <c r="G437" s="32">
        <f t="shared" ca="1" si="168"/>
        <v>2.9789889938086872E-2</v>
      </c>
      <c r="H437" s="32">
        <f t="shared" ca="1" si="168"/>
        <v>0.13118483642460274</v>
      </c>
      <c r="I437" s="32">
        <f t="shared" ca="1" si="168"/>
        <v>3.0063191680638128E-3</v>
      </c>
      <c r="J437" s="32">
        <f t="shared" ca="1" si="168"/>
        <v>2.7324863680851345E-2</v>
      </c>
      <c r="K437" s="32">
        <f t="shared" ca="1" si="168"/>
        <v>0.12032967492484997</v>
      </c>
      <c r="L437" s="32">
        <f t="shared" ca="1" si="168"/>
        <v>2.757555050361145E-3</v>
      </c>
      <c r="M437" s="32">
        <f t="shared" ca="1" si="168"/>
        <v>4.2881722744863474E-2</v>
      </c>
      <c r="N437" s="32">
        <f t="shared" ca="1" si="168"/>
        <v>0.18883694419756392</v>
      </c>
      <c r="O437" s="32">
        <f t="shared" ca="1" si="168"/>
        <v>4.3275133045275064E-3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0.42202944000000003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5.6990875322997403E-2</v>
      </c>
      <c r="J439" s="32">
        <f t="shared" ca="1" si="169"/>
        <v>6.1426921834625316E-2</v>
      </c>
      <c r="K439" s="32">
        <f t="shared" ca="1" si="169"/>
        <v>6.4384286175710584E-2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2.6889534883720933E-2</v>
      </c>
      <c r="J440" s="32">
        <f t="shared" ca="1" si="170"/>
        <v>2.8982558139534889E-2</v>
      </c>
      <c r="K440" s="32">
        <f t="shared" ca="1" si="170"/>
        <v>3.0377906976744189E-2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5.7513727390180866E-3</v>
      </c>
      <c r="J441" s="32">
        <f t="shared" ca="1" si="171"/>
        <v>6.1990471576227396E-3</v>
      </c>
      <c r="K441" s="32">
        <f t="shared" ca="1" si="171"/>
        <v>6.4974967700258401E-3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0.18280208333333331</v>
      </c>
      <c r="K443" s="32">
        <f t="shared" ca="1" si="173"/>
        <v>8.6250000000000021E-2</v>
      </c>
      <c r="L443" s="32">
        <f t="shared" ca="1" si="173"/>
        <v>1.8447916666666668E-2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0.84405888000000018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0.58782672000000002</v>
      </c>
      <c r="C452" s="67"/>
      <c r="D452" s="32">
        <f t="shared" ref="D452:O452" ca="1" si="179">D195</f>
        <v>0.1128222036227058</v>
      </c>
      <c r="E452" s="32">
        <f t="shared" ca="1" si="179"/>
        <v>0.10482137564423324</v>
      </c>
      <c r="F452" s="32">
        <f t="shared" ca="1" si="179"/>
        <v>9.68176047422767E-2</v>
      </c>
      <c r="G452" s="32">
        <f t="shared" ca="1" si="179"/>
        <v>6.4036053062620377E-2</v>
      </c>
      <c r="H452" s="32">
        <f t="shared" ca="1" si="179"/>
        <v>3.7646694685938162E-2</v>
      </c>
      <c r="I452" s="32">
        <f t="shared" ca="1" si="179"/>
        <v>1.5703439710567525E-2</v>
      </c>
      <c r="J452" s="32">
        <f t="shared" ca="1" si="179"/>
        <v>3.9405745450618286E-3</v>
      </c>
      <c r="K452" s="32">
        <f t="shared" ca="1" si="179"/>
        <v>8.3680394309747948E-3</v>
      </c>
      <c r="L452" s="32">
        <f t="shared" ca="1" si="179"/>
        <v>3.2190351050872673E-2</v>
      </c>
      <c r="M452" s="32">
        <f t="shared" ca="1" si="179"/>
        <v>5.8703312213882433E-2</v>
      </c>
      <c r="N452" s="32">
        <f t="shared" ca="1" si="179"/>
        <v>8.5393502768928001E-2</v>
      </c>
      <c r="O452" s="32">
        <f t="shared" ca="1" si="179"/>
        <v>0.10622351518860509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3.1051982648451132E-2</v>
      </c>
      <c r="E453" s="32">
        <f t="shared" ca="1" si="180"/>
        <v>2.8849919902082539E-2</v>
      </c>
      <c r="F453" s="32">
        <f t="shared" ca="1" si="180"/>
        <v>2.6647047176773398E-2</v>
      </c>
      <c r="G453" s="32">
        <f t="shared" ca="1" si="180"/>
        <v>1.7624601760354228E-2</v>
      </c>
      <c r="H453" s="32">
        <f t="shared" ca="1" si="180"/>
        <v>1.0361475601634354E-2</v>
      </c>
      <c r="I453" s="32">
        <f t="shared" ca="1" si="180"/>
        <v>4.3220476267617032E-3</v>
      </c>
      <c r="J453" s="32">
        <f t="shared" ca="1" si="180"/>
        <v>1.0845618013931634E-3</v>
      </c>
      <c r="K453" s="32">
        <f t="shared" ca="1" si="180"/>
        <v>2.3031301186169154E-3</v>
      </c>
      <c r="L453" s="32">
        <f t="shared" ca="1" si="180"/>
        <v>8.8597296470291752E-3</v>
      </c>
      <c r="M453" s="32">
        <f t="shared" ca="1" si="180"/>
        <v>1.6156874921252042E-2</v>
      </c>
      <c r="N453" s="32">
        <f t="shared" ca="1" si="180"/>
        <v>2.3502798927227883E-2</v>
      </c>
      <c r="O453" s="32">
        <f t="shared" ca="1" si="180"/>
        <v>2.9235829868423411E-2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1.1385726971098752E-2</v>
      </c>
      <c r="E454" s="32">
        <f t="shared" ca="1" si="181"/>
        <v>1.0578303964096935E-2</v>
      </c>
      <c r="F454" s="32">
        <f t="shared" ca="1" si="181"/>
        <v>9.7705839648169167E-3</v>
      </c>
      <c r="G454" s="32">
        <f t="shared" ca="1" si="181"/>
        <v>6.4623539787965522E-3</v>
      </c>
      <c r="H454" s="32">
        <f t="shared" ca="1" si="181"/>
        <v>3.7992077205992649E-3</v>
      </c>
      <c r="I454" s="32">
        <f t="shared" ca="1" si="181"/>
        <v>1.5847507964792916E-3</v>
      </c>
      <c r="J454" s="32">
        <f t="shared" ca="1" si="181"/>
        <v>3.9767266051082676E-4</v>
      </c>
      <c r="K454" s="32">
        <f t="shared" ca="1" si="181"/>
        <v>8.4448104349286914E-4</v>
      </c>
      <c r="L454" s="32">
        <f t="shared" ca="1" si="181"/>
        <v>3.2485675372440322E-3</v>
      </c>
      <c r="M454" s="32">
        <f t="shared" ca="1" si="181"/>
        <v>5.9241874711257504E-3</v>
      </c>
      <c r="N454" s="32">
        <f t="shared" ca="1" si="181"/>
        <v>8.6176929399835612E-3</v>
      </c>
      <c r="O454" s="32">
        <f t="shared" ca="1" si="181"/>
        <v>1.0719804285088589E-2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0.41497264821114649</v>
      </c>
      <c r="E456" s="32">
        <f t="shared" ca="1" si="183"/>
        <v>0.11421265547095773</v>
      </c>
      <c r="F456" s="32">
        <f t="shared" ca="1" si="183"/>
        <v>4.1877973672684518E-2</v>
      </c>
      <c r="G456" s="32">
        <f t="shared" ca="1" si="183"/>
        <v>0.15009155011969688</v>
      </c>
      <c r="H456" s="32">
        <f t="shared" ca="1" si="183"/>
        <v>4.130960095037528E-2</v>
      </c>
      <c r="I456" s="32">
        <f t="shared" ca="1" si="183"/>
        <v>1.5146853681804276E-2</v>
      </c>
      <c r="J456" s="32">
        <f t="shared" ca="1" si="183"/>
        <v>2.8012053686604147E-2</v>
      </c>
      <c r="K456" s="32">
        <f t="shared" ca="1" si="183"/>
        <v>7.7097395467717817E-3</v>
      </c>
      <c r="L456" s="32">
        <f t="shared" ca="1" si="183"/>
        <v>2.8269045004829874E-3</v>
      </c>
      <c r="M456" s="32">
        <f t="shared" ca="1" si="183"/>
        <v>0.13359041464921911</v>
      </c>
      <c r="N456" s="32">
        <f t="shared" ca="1" si="183"/>
        <v>3.676800403189516E-2</v>
      </c>
      <c r="O456" s="32">
        <f t="shared" ca="1" si="183"/>
        <v>1.3481601478361561E-2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0.97971120000000012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0.17031976744186048</v>
      </c>
      <c r="J458" s="32">
        <f t="shared" ca="1" si="184"/>
        <v>0.28386627906976747</v>
      </c>
      <c r="K458" s="32">
        <f t="shared" ca="1" si="184"/>
        <v>0.35956395348837211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2.0930232558139531E-2</v>
      </c>
      <c r="J459" s="32">
        <f t="shared" ca="1" si="185"/>
        <v>3.4883720930232551E-2</v>
      </c>
      <c r="K459" s="32">
        <f t="shared" ca="1" si="185"/>
        <v>4.4186046511627899E-2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1.805232558139535E-2</v>
      </c>
      <c r="J460" s="32">
        <f t="shared" ca="1" si="186"/>
        <v>3.0087209302325581E-2</v>
      </c>
      <c r="K460" s="32">
        <f t="shared" ca="1" si="186"/>
        <v>3.8110465116279073E-2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0.81375000000000008</v>
      </c>
      <c r="K462" s="32">
        <f t="shared" ca="1" si="188"/>
        <v>9.9999999999999978E-2</v>
      </c>
      <c r="L462" s="32">
        <f t="shared" ca="1" si="188"/>
        <v>8.6249999999999993E-2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0.29391336000000001</v>
      </c>
      <c r="C464" s="67"/>
      <c r="D464" s="32">
        <f t="shared" ref="D464:O464" ca="1" si="189">D246</f>
        <v>6.1670831589628661E-2</v>
      </c>
      <c r="E464" s="32">
        <f t="shared" ca="1" si="189"/>
        <v>6.0920753966646868E-2</v>
      </c>
      <c r="F464" s="32">
        <f t="shared" ca="1" si="189"/>
        <v>6.0170400444588441E-2</v>
      </c>
      <c r="G464" s="32">
        <f t="shared" ca="1" si="189"/>
        <v>5.7097129974620665E-2</v>
      </c>
      <c r="H464" s="32">
        <f t="shared" ca="1" si="189"/>
        <v>5.4623127626806697E-2</v>
      </c>
      <c r="I464" s="32">
        <f t="shared" ca="1" si="189"/>
        <v>5.2565947472865693E-2</v>
      </c>
      <c r="J464" s="32">
        <f t="shared" ca="1" si="189"/>
        <v>5.1463178863599537E-2</v>
      </c>
      <c r="K464" s="32">
        <f t="shared" ca="1" si="189"/>
        <v>5.187825369665388E-2</v>
      </c>
      <c r="L464" s="32">
        <f t="shared" ca="1" si="189"/>
        <v>5.4111595411019307E-2</v>
      </c>
      <c r="M464" s="32">
        <f t="shared" ca="1" si="189"/>
        <v>5.6597185520051468E-2</v>
      </c>
      <c r="N464" s="32">
        <f t="shared" ca="1" si="189"/>
        <v>5.9099390884587003E-2</v>
      </c>
      <c r="O464" s="32">
        <f t="shared" ca="1" si="189"/>
        <v>6.1052204548931725E-2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2.2631497831056391E-2</v>
      </c>
      <c r="E465" s="32">
        <f t="shared" ca="1" si="190"/>
        <v>2.2356239987760318E-2</v>
      </c>
      <c r="F465" s="32">
        <f t="shared" ca="1" si="190"/>
        <v>2.2080880897096675E-2</v>
      </c>
      <c r="G465" s="32">
        <f t="shared" ca="1" si="190"/>
        <v>2.0953075220044279E-2</v>
      </c>
      <c r="H465" s="32">
        <f t="shared" ca="1" si="190"/>
        <v>2.0045184450204295E-2</v>
      </c>
      <c r="I465" s="32">
        <f t="shared" ca="1" si="190"/>
        <v>1.9290255953345211E-2</v>
      </c>
      <c r="J465" s="32">
        <f t="shared" ca="1" si="190"/>
        <v>1.8885570225174144E-2</v>
      </c>
      <c r="K465" s="32">
        <f t="shared" ca="1" si="190"/>
        <v>1.9037891264827113E-2</v>
      </c>
      <c r="L465" s="32">
        <f t="shared" ca="1" si="190"/>
        <v>1.9857466205878645E-2</v>
      </c>
      <c r="M465" s="32">
        <f t="shared" ca="1" si="190"/>
        <v>2.0769609365156504E-2</v>
      </c>
      <c r="N465" s="32">
        <f t="shared" ca="1" si="190"/>
        <v>2.1687849865903486E-2</v>
      </c>
      <c r="O465" s="32">
        <f t="shared" ca="1" si="190"/>
        <v>2.2404478733552925E-2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6.2236619035405082E-3</v>
      </c>
      <c r="E466" s="32">
        <f t="shared" ca="1" si="191"/>
        <v>6.1479659966340878E-3</v>
      </c>
      <c r="F466" s="32">
        <f t="shared" ca="1" si="191"/>
        <v>6.0722422467015865E-3</v>
      </c>
      <c r="G466" s="32">
        <f t="shared" ca="1" si="191"/>
        <v>5.7620956855121775E-3</v>
      </c>
      <c r="H466" s="32">
        <f t="shared" ca="1" si="191"/>
        <v>5.5124257238061813E-3</v>
      </c>
      <c r="I466" s="32">
        <f t="shared" ca="1" si="191"/>
        <v>5.3048203871699333E-3</v>
      </c>
      <c r="J466" s="32">
        <f t="shared" ca="1" si="191"/>
        <v>5.1935318119228904E-3</v>
      </c>
      <c r="K466" s="32">
        <f t="shared" ca="1" si="191"/>
        <v>5.2354200978274564E-3</v>
      </c>
      <c r="L466" s="32">
        <f t="shared" ca="1" si="191"/>
        <v>5.4608032066166276E-3</v>
      </c>
      <c r="M466" s="32">
        <f t="shared" ca="1" si="191"/>
        <v>5.711642575418039E-3</v>
      </c>
      <c r="N466" s="32">
        <f t="shared" ca="1" si="191"/>
        <v>5.9641587131234594E-3</v>
      </c>
      <c r="O466" s="32">
        <f t="shared" ca="1" si="191"/>
        <v>6.1612316517270557E-3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0.24327868576979497</v>
      </c>
      <c r="E468" s="32">
        <f t="shared" ca="1" si="193"/>
        <v>8.9276581933869711E-2</v>
      </c>
      <c r="F468" s="32">
        <f t="shared" ca="1" si="193"/>
        <v>2.4551060031814176E-2</v>
      </c>
      <c r="G468" s="32">
        <f t="shared" ca="1" si="193"/>
        <v>0.14180545782372159</v>
      </c>
      <c r="H468" s="32">
        <f t="shared" ca="1" si="193"/>
        <v>5.203870011879691E-2</v>
      </c>
      <c r="I468" s="32">
        <f t="shared" ca="1" si="193"/>
        <v>1.4310642532669152E-2</v>
      </c>
      <c r="J468" s="32">
        <f t="shared" ca="1" si="193"/>
        <v>0.1559073800331191</v>
      </c>
      <c r="K468" s="32">
        <f t="shared" ca="1" si="193"/>
        <v>5.7213717443346468E-2</v>
      </c>
      <c r="L468" s="32">
        <f t="shared" ca="1" si="193"/>
        <v>1.573377229692028E-2</v>
      </c>
      <c r="M468" s="32">
        <f t="shared" ca="1" si="193"/>
        <v>0.14025847637336428</v>
      </c>
      <c r="N468" s="32">
        <f t="shared" ca="1" si="193"/>
        <v>5.147100050398689E-2</v>
      </c>
      <c r="O468" s="32">
        <f t="shared" ca="1" si="193"/>
        <v>1.4154525138596396E-2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0.34289892000000005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1.3715956800000002</v>
      </c>
      <c r="C476" s="67"/>
      <c r="D476" s="32">
        <f t="shared" ref="D476:O476" ca="1" si="199">D296</f>
        <v>5.4074476073569543E-2</v>
      </c>
      <c r="E476" s="32">
        <f t="shared" ca="1" si="199"/>
        <v>4.7042703914590617E-2</v>
      </c>
      <c r="F476" s="32">
        <f t="shared" ca="1" si="199"/>
        <v>3.9373684047004587E-2</v>
      </c>
      <c r="G476" s="32">
        <f t="shared" ca="1" si="199"/>
        <v>3.1050434020359657E-2</v>
      </c>
      <c r="H476" s="32">
        <f t="shared" ca="1" si="199"/>
        <v>2.3395821623166151E-2</v>
      </c>
      <c r="I476" s="32">
        <f t="shared" ca="1" si="199"/>
        <v>1.898332627239822E-2</v>
      </c>
      <c r="J476" s="32">
        <f t="shared" ca="1" si="199"/>
        <v>2.105271390524615E-2</v>
      </c>
      <c r="K476" s="32">
        <f t="shared" ca="1" si="199"/>
        <v>2.7962760496033863E-2</v>
      </c>
      <c r="L476" s="32">
        <f t="shared" ca="1" si="199"/>
        <v>3.616677192461952E-2</v>
      </c>
      <c r="M476" s="32">
        <f t="shared" ca="1" si="199"/>
        <v>4.4487073597736418E-2</v>
      </c>
      <c r="N476" s="32">
        <f t="shared" ca="1" si="199"/>
        <v>5.2117396928576462E-2</v>
      </c>
      <c r="O476" s="32">
        <f t="shared" ca="1" si="199"/>
        <v>5.6376170530032139E-2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5.9805872155099957E-2</v>
      </c>
      <c r="E477" s="32">
        <f t="shared" ca="1" si="200"/>
        <v>5.2028796956229251E-2</v>
      </c>
      <c r="F477" s="32">
        <f t="shared" ca="1" si="200"/>
        <v>4.3546931664889869E-2</v>
      </c>
      <c r="G477" s="32">
        <f t="shared" ca="1" si="200"/>
        <v>3.4341493847402385E-2</v>
      </c>
      <c r="H477" s="32">
        <f t="shared" ca="1" si="200"/>
        <v>2.5875563085529383E-2</v>
      </c>
      <c r="I477" s="32">
        <f t="shared" ca="1" si="200"/>
        <v>2.0995383895739968E-2</v>
      </c>
      <c r="J477" s="32">
        <f t="shared" ca="1" si="200"/>
        <v>2.3284107544972701E-2</v>
      </c>
      <c r="K477" s="32">
        <f t="shared" ca="1" si="200"/>
        <v>3.0926555387318557E-2</v>
      </c>
      <c r="L477" s="32">
        <f t="shared" ca="1" si="200"/>
        <v>4.0000116414325736E-2</v>
      </c>
      <c r="M477" s="32">
        <f t="shared" ca="1" si="200"/>
        <v>4.9202293379984982E-2</v>
      </c>
      <c r="N477" s="32">
        <f t="shared" ca="1" si="200"/>
        <v>5.7641360658333418E-2</v>
      </c>
      <c r="O477" s="32">
        <f t="shared" ca="1" si="200"/>
        <v>6.2351525010173797E-2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5.7313960815304123E-3</v>
      </c>
      <c r="E478" s="32">
        <f t="shared" ca="1" si="201"/>
        <v>4.9860930416386357E-3</v>
      </c>
      <c r="F478" s="32">
        <f t="shared" ca="1" si="201"/>
        <v>4.1732476178852791E-3</v>
      </c>
      <c r="G478" s="32">
        <f t="shared" ca="1" si="201"/>
        <v>3.2910598270427284E-3</v>
      </c>
      <c r="H478" s="32">
        <f t="shared" ca="1" si="201"/>
        <v>2.4797414623632325E-3</v>
      </c>
      <c r="I478" s="32">
        <f t="shared" ca="1" si="201"/>
        <v>2.0120576233417465E-3</v>
      </c>
      <c r="J478" s="32">
        <f t="shared" ca="1" si="201"/>
        <v>2.2313936397265503E-3</v>
      </c>
      <c r="K478" s="32">
        <f t="shared" ca="1" si="201"/>
        <v>2.963794891284695E-3</v>
      </c>
      <c r="L478" s="32">
        <f t="shared" ca="1" si="201"/>
        <v>3.8333444897062159E-3</v>
      </c>
      <c r="M478" s="32">
        <f t="shared" ca="1" si="201"/>
        <v>4.7152197822485607E-3</v>
      </c>
      <c r="N478" s="32">
        <f t="shared" ca="1" si="201"/>
        <v>5.5239637297569526E-3</v>
      </c>
      <c r="O478" s="32">
        <f t="shared" ca="1" si="201"/>
        <v>5.9753544801416552E-3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0.20323889100598283</v>
      </c>
      <c r="E480" s="32">
        <f t="shared" ca="1" si="203"/>
        <v>0.22478034028311467</v>
      </c>
      <c r="F480" s="32">
        <f t="shared" ca="1" si="203"/>
        <v>2.1541449277131822E-2</v>
      </c>
      <c r="G480" s="32">
        <f t="shared" ca="1" si="203"/>
        <v>7.4133097667028108E-2</v>
      </c>
      <c r="H480" s="32">
        <f t="shared" ca="1" si="203"/>
        <v>8.1990522765376703E-2</v>
      </c>
      <c r="I480" s="32">
        <f t="shared" ca="1" si="203"/>
        <v>7.8574250983486013E-3</v>
      </c>
      <c r="J480" s="32">
        <f t="shared" ca="1" si="203"/>
        <v>6.7998800673678222E-2</v>
      </c>
      <c r="K480" s="32">
        <f t="shared" ca="1" si="203"/>
        <v>7.5206046828031226E-2</v>
      </c>
      <c r="L480" s="32">
        <f t="shared" ca="1" si="203"/>
        <v>7.2072461543529918E-3</v>
      </c>
      <c r="M480" s="32">
        <f t="shared" ca="1" si="203"/>
        <v>0.10671254398664418</v>
      </c>
      <c r="N480" s="32">
        <f t="shared" ca="1" si="203"/>
        <v>0.11802309012347742</v>
      </c>
      <c r="O480" s="32">
        <f t="shared" ca="1" si="203"/>
        <v>1.1310546136833253E-2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0.48985560000000006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5.2281976744186047E-2</v>
      </c>
      <c r="J482" s="32">
        <f t="shared" ca="1" si="204"/>
        <v>5.9886627906976735E-2</v>
      </c>
      <c r="K482" s="32">
        <f t="shared" ca="1" si="204"/>
        <v>6.4956395348837209E-2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3.8372093023255817E-2</v>
      </c>
      <c r="J483" s="32">
        <f t="shared" ca="1" si="205"/>
        <v>4.3953488372093022E-2</v>
      </c>
      <c r="K483" s="32">
        <f t="shared" ca="1" si="205"/>
        <v>4.7674418604651166E-2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5.2761627906976749E-3</v>
      </c>
      <c r="J484" s="32">
        <f t="shared" ca="1" si="206"/>
        <v>6.0436046511627897E-3</v>
      </c>
      <c r="K484" s="32">
        <f t="shared" ca="1" si="206"/>
        <v>6.5552325581395348E-3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0.17712499999999998</v>
      </c>
      <c r="K486" s="32">
        <f t="shared" ca="1" si="208"/>
        <v>0.13</v>
      </c>
      <c r="L486" s="32">
        <f t="shared" ca="1" si="208"/>
        <v>1.7874999999999999E-2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0.73478340000000031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4.563612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3.0982320000000003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9.7971120000000009E-2</v>
      </c>
      <c r="D500" s="32">
        <f t="shared" ref="D500:O500" ca="1" si="219">D397</f>
        <v>1.0964409895101659E-2</v>
      </c>
      <c r="E500" s="32">
        <f t="shared" ca="1" si="219"/>
        <v>9.5386127753086958E-3</v>
      </c>
      <c r="F500" s="32">
        <f t="shared" ca="1" si="219"/>
        <v>7.9836041385631436E-3</v>
      </c>
      <c r="G500" s="32">
        <f t="shared" ca="1" si="219"/>
        <v>6.2959405386904376E-3</v>
      </c>
      <c r="H500" s="32">
        <f t="shared" ca="1" si="219"/>
        <v>4.7438532323470541E-3</v>
      </c>
      <c r="I500" s="32">
        <f t="shared" ca="1" si="219"/>
        <v>3.8491537142189944E-3</v>
      </c>
      <c r="J500" s="32">
        <f t="shared" ca="1" si="219"/>
        <v>4.2687530499116617E-3</v>
      </c>
      <c r="K500" s="32">
        <f t="shared" ca="1" si="219"/>
        <v>5.6698684876750685E-3</v>
      </c>
      <c r="L500" s="32">
        <f t="shared" ca="1" si="219"/>
        <v>7.333354675959719E-3</v>
      </c>
      <c r="M500" s="32">
        <f t="shared" ca="1" si="219"/>
        <v>9.0204204529972486E-3</v>
      </c>
      <c r="N500" s="32">
        <f t="shared" ca="1" si="219"/>
        <v>1.0567582787361127E-2</v>
      </c>
      <c r="O500" s="32">
        <f t="shared" ca="1" si="219"/>
        <v>1.1431112918531864E-2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0.10765056987917992</v>
      </c>
      <c r="E501" s="32">
        <f t="shared" ca="1" si="220"/>
        <v>9.365183452121266E-2</v>
      </c>
      <c r="F501" s="32">
        <f t="shared" ca="1" si="220"/>
        <v>7.8384476996801761E-2</v>
      </c>
      <c r="G501" s="32">
        <f t="shared" ca="1" si="220"/>
        <v>6.1814688925324296E-2</v>
      </c>
      <c r="H501" s="32">
        <f t="shared" ca="1" si="220"/>
        <v>4.657601355395289E-2</v>
      </c>
      <c r="I501" s="32">
        <f t="shared" ca="1" si="220"/>
        <v>3.7791691012331943E-2</v>
      </c>
      <c r="J501" s="32">
        <f t="shared" ca="1" si="220"/>
        <v>4.1911393580950862E-2</v>
      </c>
      <c r="K501" s="32">
        <f t="shared" ca="1" si="220"/>
        <v>5.5667799697173406E-2</v>
      </c>
      <c r="L501" s="32">
        <f t="shared" ca="1" si="220"/>
        <v>7.2000209545786328E-2</v>
      </c>
      <c r="M501" s="32">
        <f t="shared" ca="1" si="220"/>
        <v>8.8564128083972973E-2</v>
      </c>
      <c r="N501" s="32">
        <f t="shared" ca="1" si="220"/>
        <v>0.10375444918500015</v>
      </c>
      <c r="O501" s="32">
        <f t="shared" ca="1" si="220"/>
        <v>0.11223274501831283</v>
      </c>
    </row>
    <row r="502" spans="1:20" outlineLevel="1" x14ac:dyDescent="0.4">
      <c r="A502" s="6"/>
      <c r="B502" s="69"/>
      <c r="C502" s="66"/>
      <c r="D502" s="32">
        <f t="shared" ref="D502:O502" ca="1" si="221">D399</f>
        <v>9.9676453591833274E-4</v>
      </c>
      <c r="E502" s="32">
        <f t="shared" ca="1" si="221"/>
        <v>8.6714661593715421E-4</v>
      </c>
      <c r="F502" s="32">
        <f t="shared" ca="1" si="221"/>
        <v>7.2578219441483125E-4</v>
      </c>
      <c r="G502" s="32">
        <f t="shared" ca="1" si="221"/>
        <v>5.7235823079003977E-4</v>
      </c>
      <c r="H502" s="32">
        <f t="shared" ca="1" si="221"/>
        <v>4.3125938475882308E-4</v>
      </c>
      <c r="I502" s="32">
        <f t="shared" ca="1" si="221"/>
        <v>3.4992306492899949E-4</v>
      </c>
      <c r="J502" s="32">
        <f t="shared" ca="1" si="221"/>
        <v>3.8806845908287836E-4</v>
      </c>
      <c r="K502" s="32">
        <f t="shared" ca="1" si="221"/>
        <v>5.1544258978864258E-4</v>
      </c>
      <c r="L502" s="32">
        <f t="shared" ca="1" si="221"/>
        <v>6.6666860690542905E-4</v>
      </c>
      <c r="M502" s="32">
        <f t="shared" ca="1" si="221"/>
        <v>8.2003822299974978E-4</v>
      </c>
      <c r="N502" s="32">
        <f t="shared" ca="1" si="221"/>
        <v>9.6068934430555697E-4</v>
      </c>
      <c r="O502" s="32">
        <f t="shared" ca="1" si="221"/>
        <v>1.0391920835028966E-3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4.1209729051904349E-2</v>
      </c>
      <c r="E504" s="32">
        <f t="shared" ca="1" si="223"/>
        <v>0.40460461250960639</v>
      </c>
      <c r="F504" s="32">
        <f t="shared" ca="1" si="223"/>
        <v>3.7463390047185775E-3</v>
      </c>
      <c r="G504" s="32">
        <f t="shared" ca="1" si="223"/>
        <v>1.5031595840319063E-2</v>
      </c>
      <c r="H504" s="32">
        <f t="shared" ca="1" si="223"/>
        <v>0.14758294097767807</v>
      </c>
      <c r="I504" s="32">
        <f t="shared" ca="1" si="223"/>
        <v>1.3665087127562785E-3</v>
      </c>
      <c r="J504" s="32">
        <f t="shared" ca="1" si="223"/>
        <v>1.3787775251805724E-2</v>
      </c>
      <c r="K504" s="32">
        <f t="shared" ca="1" si="223"/>
        <v>0.13537088429045621</v>
      </c>
      <c r="L504" s="32">
        <f t="shared" ca="1" si="223"/>
        <v>1.2534341138005205E-3</v>
      </c>
      <c r="M504" s="32">
        <f t="shared" ca="1" si="223"/>
        <v>2.1637566522637531E-2</v>
      </c>
      <c r="N504" s="32">
        <f t="shared" ca="1" si="223"/>
        <v>0.21244156222225938</v>
      </c>
      <c r="O504" s="32">
        <f t="shared" ca="1" si="223"/>
        <v>1.9670515020579573E-3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0.93160779396543736</v>
      </c>
      <c r="E507" s="171">
        <f t="shared" ca="1" si="225"/>
        <v>0.90903687070232675</v>
      </c>
      <c r="F507" s="171">
        <f t="shared" ca="1" si="225"/>
        <v>0.88523818897309137</v>
      </c>
      <c r="G507" s="171">
        <f t="shared" ca="1" si="225"/>
        <v>0.83212490539350492</v>
      </c>
      <c r="H507" s="171">
        <f t="shared" ca="1" si="225"/>
        <v>0.78753467108920416</v>
      </c>
      <c r="I507" s="171">
        <f t="shared" ca="1" si="225"/>
        <v>0.97460072339969162</v>
      </c>
      <c r="J507" s="171">
        <f t="shared" ca="1" si="225"/>
        <v>1.1121851342125915</v>
      </c>
      <c r="K507" s="171">
        <f t="shared" ca="1" si="225"/>
        <v>1.2284278863893596</v>
      </c>
      <c r="L507" s="171">
        <f t="shared" ca="1" si="225"/>
        <v>0.80589455636656016</v>
      </c>
      <c r="M507" s="171">
        <f t="shared" ca="1" si="225"/>
        <v>0.8519038288453048</v>
      </c>
      <c r="N507" s="171">
        <f t="shared" ca="1" si="225"/>
        <v>0.89678804592184802</v>
      </c>
      <c r="O507" s="171">
        <f t="shared" ca="1" si="225"/>
        <v>0.92855819751607993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0.53966393521783818</v>
      </c>
      <c r="E508" s="171">
        <f t="shared" ca="1" si="226"/>
        <v>0.50788774981016127</v>
      </c>
      <c r="F508" s="171">
        <f t="shared" ca="1" si="226"/>
        <v>0.47353215444300251</v>
      </c>
      <c r="G508" s="171">
        <f t="shared" ca="1" si="226"/>
        <v>0.4262264655859791</v>
      </c>
      <c r="H508" s="171">
        <f t="shared" ca="1" si="226"/>
        <v>0.38428398904893268</v>
      </c>
      <c r="I508" s="171">
        <f t="shared" ca="1" si="226"/>
        <v>0.38875972483207327</v>
      </c>
      <c r="J508" s="171">
        <f t="shared" ca="1" si="226"/>
        <v>0.41320907400767737</v>
      </c>
      <c r="K508" s="171">
        <f t="shared" ca="1" si="226"/>
        <v>0.45698573856100477</v>
      </c>
      <c r="L508" s="171">
        <f t="shared" ca="1" si="226"/>
        <v>0.43368400958346431</v>
      </c>
      <c r="M508" s="171">
        <f t="shared" ca="1" si="226"/>
        <v>0.47837113867830333</v>
      </c>
      <c r="N508" s="171">
        <f t="shared" ca="1" si="226"/>
        <v>0.52034043943312747</v>
      </c>
      <c r="O508" s="171">
        <f t="shared" ca="1" si="226"/>
        <v>0.54623227079843617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9.3628996996858463E-2</v>
      </c>
      <c r="E509" s="171">
        <f t="shared" ca="1" si="227"/>
        <v>9.1303664230678566E-2</v>
      </c>
      <c r="F509" s="171">
        <f t="shared" ca="1" si="227"/>
        <v>8.8850121585273945E-2</v>
      </c>
      <c r="G509" s="171">
        <f t="shared" ca="1" si="227"/>
        <v>8.3433802178518673E-2</v>
      </c>
      <c r="H509" s="171">
        <f t="shared" ca="1" si="227"/>
        <v>7.8882126847934511E-2</v>
      </c>
      <c r="I509" s="171">
        <f t="shared" ca="1" si="227"/>
        <v>9.8577085628150651E-2</v>
      </c>
      <c r="J509" s="171">
        <f t="shared" ca="1" si="227"/>
        <v>0.11304011337751288</v>
      </c>
      <c r="K509" s="171">
        <f t="shared" ca="1" si="227"/>
        <v>0.12519399288984082</v>
      </c>
      <c r="L509" s="171">
        <f t="shared" ca="1" si="227"/>
        <v>8.0821288008970704E-2</v>
      </c>
      <c r="M509" s="171">
        <f t="shared" ca="1" si="227"/>
        <v>8.5520668934069649E-2</v>
      </c>
      <c r="N509" s="171">
        <f t="shared" ca="1" si="227"/>
        <v>9.0101848062312556E-2</v>
      </c>
      <c r="O509" s="171">
        <f t="shared" ca="1" si="227"/>
        <v>9.333679848487865E-2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3.6537318563436427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2.0836466637234046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0.36715597878278428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2.0660070418596659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1.0513438455550432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0.20707993262730934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3.314241125508492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1.2578934990445911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0.33672277203249068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2.1099207790631995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1.1762926816769614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0.21173182378241584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773.43943044037962</v>
      </c>
      <c r="E515" s="77">
        <f t="shared" ca="1" si="228"/>
        <v>754.70059834149151</v>
      </c>
      <c r="F515" s="77">
        <f t="shared" ca="1" si="228"/>
        <v>734.94245659866431</v>
      </c>
      <c r="G515" s="77">
        <f t="shared" ca="1" si="228"/>
        <v>690.84674586426297</v>
      </c>
      <c r="H515" s="77">
        <f t="shared" ca="1" si="228"/>
        <v>653.82704116994944</v>
      </c>
      <c r="I515" s="77">
        <f t="shared" ca="1" si="228"/>
        <v>809.13302067222207</v>
      </c>
      <c r="J515" s="77">
        <f t="shared" ca="1" si="228"/>
        <v>923.35835135956097</v>
      </c>
      <c r="K515" s="77">
        <f t="shared" ca="1" si="228"/>
        <v>1019.8654100368281</v>
      </c>
      <c r="L515" s="77">
        <f t="shared" ca="1" si="228"/>
        <v>669.06978527734339</v>
      </c>
      <c r="M515" s="77">
        <f t="shared" ca="1" si="228"/>
        <v>707.26760385662487</v>
      </c>
      <c r="N515" s="77">
        <f t="shared" ca="1" si="228"/>
        <v>744.53137893055032</v>
      </c>
      <c r="O515" s="77">
        <f t="shared" ca="1" si="228"/>
        <v>770.90759445087576</v>
      </c>
      <c r="Q515" s="89">
        <f ca="1">MAX(D515:O517)</f>
        <v>1143.3241359802814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410.70314704553891</v>
      </c>
      <c r="E516" s="77">
        <f t="shared" ca="1" si="229"/>
        <v>386.52035754197965</v>
      </c>
      <c r="F516" s="77">
        <f t="shared" ca="1" si="229"/>
        <v>360.37454676027585</v>
      </c>
      <c r="G516" s="77">
        <f t="shared" ca="1" si="229"/>
        <v>324.37326148095815</v>
      </c>
      <c r="H516" s="77">
        <f t="shared" ca="1" si="229"/>
        <v>292.45356853039016</v>
      </c>
      <c r="I516" s="77">
        <f t="shared" ca="1" si="229"/>
        <v>295.85976014617444</v>
      </c>
      <c r="J516" s="77">
        <f t="shared" ca="1" si="229"/>
        <v>314.46657078209847</v>
      </c>
      <c r="K516" s="77">
        <f t="shared" ca="1" si="229"/>
        <v>347.78214502359572</v>
      </c>
      <c r="L516" s="77">
        <f t="shared" ca="1" si="229"/>
        <v>330.04871353383891</v>
      </c>
      <c r="M516" s="77">
        <f t="shared" ca="1" si="229"/>
        <v>364.0571831646144</v>
      </c>
      <c r="N516" s="77">
        <f t="shared" ca="1" si="229"/>
        <v>395.99729028396303</v>
      </c>
      <c r="O516" s="77">
        <f t="shared" ca="1" si="229"/>
        <v>415.70188036410667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855.05933330464336</v>
      </c>
      <c r="E517" s="77">
        <f t="shared" ca="1" si="230"/>
        <v>833.82341763176771</v>
      </c>
      <c r="F517" s="77">
        <f t="shared" ca="1" si="230"/>
        <v>811.4166354819539</v>
      </c>
      <c r="G517" s="77">
        <f t="shared" ca="1" si="230"/>
        <v>761.95253131067273</v>
      </c>
      <c r="H517" s="77">
        <f t="shared" ca="1" si="230"/>
        <v>720.38472007246116</v>
      </c>
      <c r="I517" s="77">
        <f t="shared" ca="1" si="230"/>
        <v>900.24735733470914</v>
      </c>
      <c r="J517" s="77">
        <f t="shared" ca="1" si="230"/>
        <v>1032.329802534364</v>
      </c>
      <c r="K517" s="77">
        <f t="shared" ca="1" si="230"/>
        <v>1143.3241359802814</v>
      </c>
      <c r="L517" s="77">
        <f t="shared" ca="1" si="230"/>
        <v>738.0939544198236</v>
      </c>
      <c r="M517" s="77">
        <f t="shared" ca="1" si="230"/>
        <v>781.01067519698302</v>
      </c>
      <c r="N517" s="77">
        <f t="shared" ca="1" si="230"/>
        <v>822.8479275097036</v>
      </c>
      <c r="O517" s="77">
        <f t="shared" ca="1" si="230"/>
        <v>852.39085374318392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768.88296640228168</v>
      </c>
      <c r="E522" s="173">
        <f t="shared" ca="1" si="231"/>
        <v>401.9380138355333</v>
      </c>
      <c r="F522" s="173">
        <f t="shared" ca="1" si="231"/>
        <v>849.89809903422281</v>
      </c>
      <c r="G522" s="173">
        <f t="shared" ca="1" si="231"/>
        <v>677.55707787605479</v>
      </c>
      <c r="H522" s="173">
        <f t="shared" ca="1" si="231"/>
        <v>316.0605596305445</v>
      </c>
      <c r="I522" s="173">
        <f t="shared" ca="1" si="231"/>
        <v>747.04160399462251</v>
      </c>
      <c r="J522" s="173">
        <f t="shared" ca="1" si="231"/>
        <v>919.70283203143856</v>
      </c>
      <c r="K522" s="173">
        <f t="shared" ca="1" si="231"/>
        <v>319.97697879644664</v>
      </c>
      <c r="L522" s="173">
        <f t="shared" ca="1" si="231"/>
        <v>1027.8472894764673</v>
      </c>
      <c r="M522" s="173">
        <f t="shared" ca="1" si="231"/>
        <v>691.9588020015741</v>
      </c>
      <c r="N522" s="173">
        <f t="shared" ca="1" si="231"/>
        <v>353.6233410524776</v>
      </c>
      <c r="O522" s="173">
        <f t="shared" ca="1" si="231"/>
        <v>763.82331811838321</v>
      </c>
      <c r="Q522" s="89">
        <f ca="1">MAX(D522:O522)</f>
        <v>1027.8472894764673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0.98850158611801797</v>
      </c>
      <c r="E527" s="182">
        <f ca="1">INDIRECT(ADDRESS(E524+36,MATCH($H$1,QFR_IER!$G$4:$AJ$4,0)+6,,,"QFR_IER"))*INDIRECT(ADDRESS(MATCH($H$1,ELC_cons!$A$1:$A$33,0),19,,,"ELC_cons"))</f>
        <v>0.46158119365957018</v>
      </c>
      <c r="F527" s="182">
        <f ca="1">INDIRECT(ADDRESS(F524+36,MATCH($H$1,QFR_IER!$G$4:$AJ$4,0)+6,,,"QFR_IER"))*INDIRECT(ADDRESS(MATCH($H$1,ELC_cons!$A$1:$A$33,0),19,,,"ELC_cons"))</f>
        <v>0.25239571415465178</v>
      </c>
      <c r="G527" s="182">
        <f ca="1">INDIRECT(ADDRESS(G524+36,MATCH($H$1,QFR_IER!$G$4:$AJ$4,0)+6,,,"QFR_IER"))*INDIRECT(ADDRESS(MATCH($H$1,ELC_cons!$A$1:$A$33,0),19,,,"ELC_cons"))</f>
        <v>0.76743495461508371</v>
      </c>
      <c r="H527" s="182">
        <f ca="1">INDIRECT(ADDRESS(H524+36,MATCH($H$1,QFR_IER!$G$4:$AJ$4,0)+6,,,"QFR_IER"))*INDIRECT(ADDRESS(MATCH($H$1,ELC_cons!$A$1:$A$33,0),19,,,"ELC_cons"))</f>
        <v>0.3346449254900446</v>
      </c>
      <c r="I527" s="182">
        <f ca="1">INDIRECT(ADDRESS(I524+36,MATCH($H$1,QFR_IER!$G$4:$AJ$4,0)+6,,,"QFR_IER"))*INDIRECT(ADDRESS(MATCH($H$1,ELC_cons!$A$1:$A$33,0),19,,,"ELC_cons"))</f>
        <v>0.22627515508187873</v>
      </c>
      <c r="J527" s="182">
        <f ca="1">INDIRECT(ADDRESS(J524+36,MATCH($H$1,QFR_IER!$G$4:$AJ$4,0)+6,,,"QFR_IER"))*INDIRECT(ADDRESS(MATCH($H$1,ELC_cons!$A$1:$A$33,0),19,,,"ELC_cons"))</f>
        <v>0.50631638478424179</v>
      </c>
      <c r="K527" s="182">
        <f ca="1">INDIRECT(ADDRESS(K524+36,MATCH($H$1,QFR_IER!$G$4:$AJ$4,0)+6,,,"QFR_IER"))*INDIRECT(ADDRESS(MATCH($H$1,ELC_cons!$A$1:$A$33,0),19,,,"ELC_cons"))</f>
        <v>0.2197533224594839</v>
      </c>
      <c r="L527" s="182">
        <f ca="1">INDIRECT(ADDRESS(L524+36,MATCH($H$1,QFR_IER!$G$4:$AJ$4,0)+6,,,"QFR_IER"))*INDIRECT(ADDRESS(MATCH($H$1,ELC_cons!$A$1:$A$33,0),19,,,"ELC_cons"))</f>
        <v>0.19010972845001683</v>
      </c>
      <c r="M527" s="182">
        <f ca="1">INDIRECT(ADDRESS(M524+36,MATCH($H$1,QFR_IER!$G$4:$AJ$4,0)+6,,,"QFR_IER"))*INDIRECT(ADDRESS(MATCH($H$1,ELC_cons!$A$1:$A$33,0),19,,,"ELC_cons"))</f>
        <v>0.76743495461508371</v>
      </c>
      <c r="N527" s="182">
        <f ca="1">INDIRECT(ADDRESS(N524+36,MATCH($H$1,QFR_IER!$G$4:$AJ$4,0)+6,,,"QFR_IER"))*INDIRECT(ADDRESS(MATCH($H$1,ELC_cons!$A$1:$A$33,0),19,,,"ELC_cons"))</f>
        <v>0.3346449254900446</v>
      </c>
      <c r="O527" s="182">
        <f ca="1">INDIRECT(ADDRESS(O524+36,MATCH($H$1,QFR_IER!$G$4:$AJ$4,0)+6,,,"QFR_IER"))*INDIRECT(ADDRESS(MATCH($H$1,ELC_cons!$A$1:$A$33,0),19,,,"ELC_cons"))</f>
        <v>0.22627515508187873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0.54696322354835802</v>
      </c>
      <c r="E528" s="182">
        <f ca="1">INDIRECT(ADDRESS(E524+12,MATCH($H$1,QFR_IER!$G$4:$AJ$4,0)+6,,,"QFR_IER"))*INDIRECT(ADDRESS(MATCH($H$1,ELC_cons!$A$1:$A$33,0),20,,,"ELC_cons"))</f>
        <v>0.58729677950456449</v>
      </c>
      <c r="F528" s="182">
        <f ca="1">INDIRECT(ADDRESS(F524+12,MATCH($H$1,QFR_IER!$G$4:$AJ$4,0)+6,,,"QFR_IER"))*INDIRECT(ADDRESS(MATCH($H$1,ELC_cons!$A$1:$A$33,0),20,,,"ELC_cons"))</f>
        <v>0.10153879772786806</v>
      </c>
      <c r="G528" s="182">
        <f ca="1">INDIRECT(ADDRESS(G524+12,MATCH($H$1,QFR_IER!$G$4:$AJ$4,0)+6,,,"QFR_IER"))*INDIRECT(ADDRESS(MATCH($H$1,ELC_cons!$A$1:$A$33,0),20,,,"ELC_cons"))</f>
        <v>0.45226547547977319</v>
      </c>
      <c r="H528" s="182">
        <f ca="1">INDIRECT(ADDRESS(H524+12,MATCH($H$1,QFR_IER!$G$4:$AJ$4,0)+6,,,"QFR_IER"))*INDIRECT(ADDRESS(MATCH($H$1,ELC_cons!$A$1:$A$33,0),20,,,"ELC_cons"))</f>
        <v>0.52929054036448908</v>
      </c>
      <c r="I528" s="182">
        <f ca="1">INDIRECT(ADDRESS(I524+12,MATCH($H$1,QFR_IER!$G$4:$AJ$4,0)+6,,,"QFR_IER"))*INDIRECT(ADDRESS(MATCH($H$1,ELC_cons!$A$1:$A$33,0),20,,,"ELC_cons"))</f>
        <v>9.0571374834325175E-2</v>
      </c>
      <c r="J528" s="182">
        <f ca="1">INDIRECT(ADDRESS(J524+12,MATCH($H$1,QFR_IER!$G$4:$AJ$4,0)+6,,,"QFR_IER"))*INDIRECT(ADDRESS(MATCH($H$1,ELC_cons!$A$1:$A$33,0),20,,,"ELC_cons"))</f>
        <v>0.85319651966209842</v>
      </c>
      <c r="K528" s="182">
        <f ca="1">INDIRECT(ADDRESS(K524+12,MATCH($H$1,QFR_IER!$G$4:$AJ$4,0)+6,,,"QFR_IER"))*INDIRECT(ADDRESS(MATCH($H$1,ELC_cons!$A$1:$A$33,0),20,,,"ELC_cons"))</f>
        <v>0.61918066172692254</v>
      </c>
      <c r="L528" s="182">
        <f ca="1">INDIRECT(ADDRESS(L524+12,MATCH($H$1,QFR_IER!$G$4:$AJ$4,0)+6,,,"QFR_IER"))*INDIRECT(ADDRESS(MATCH($H$1,ELC_cons!$A$1:$A$33,0),20,,,"ELC_cons"))</f>
        <v>0.1470880580529341</v>
      </c>
      <c r="M528" s="182">
        <f ca="1">INDIRECT(ADDRESS(M524+12,MATCH($H$1,QFR_IER!$G$4:$AJ$4,0)+6,,,"QFR_IER"))*INDIRECT(ADDRESS(MATCH($H$1,ELC_cons!$A$1:$A$33,0),20,,,"ELC_cons"))</f>
        <v>0.37022333084085368</v>
      </c>
      <c r="N528" s="182">
        <f ca="1">INDIRECT(ADDRESS(N524+12,MATCH($H$1,QFR_IER!$G$4:$AJ$4,0)+6,,,"QFR_IER"))*INDIRECT(ADDRESS(MATCH($H$1,ELC_cons!$A$1:$A$33,0),20,,,"ELC_cons"))</f>
        <v>0.52929054036448908</v>
      </c>
      <c r="O528" s="182">
        <f ca="1">INDIRECT(ADDRESS(O524+12,MATCH($H$1,QFR_IER!$G$4:$AJ$4,0)+6,,,"QFR_IER"))*INDIRECT(ADDRESS(MATCH($H$1,ELC_cons!$A$1:$A$33,0),20,,,"ELC_cons"))</f>
        <v>7.1650697893326232E-2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1.1576377110814906</v>
      </c>
      <c r="E529" s="182">
        <f ca="1">INDIRECT(ADDRESS(E524+24,MATCH($H$1,QFR_IER!$G$4:$AJ$4,0)+6,,,"QFR_IER"))*INDIRECT(ADDRESS(MATCH($H$1,ELC_cons!$A$1:$A$33,0),21,,,"ELC_cons"))</f>
        <v>1.262877502997994</v>
      </c>
      <c r="F529" s="182">
        <f ca="1">INDIRECT(ADDRESS(F524+24,MATCH($H$1,QFR_IER!$G$4:$AJ$4,0)+6,,,"QFR_IER"))*INDIRECT(ADDRESS(MATCH($H$1,ELC_cons!$A$1:$A$33,0),21,,,"ELC_cons"))</f>
        <v>0.10523979191649935</v>
      </c>
      <c r="G529" s="182">
        <f ca="1">INDIRECT(ADDRESS(G524+24,MATCH($H$1,QFR_IER!$G$4:$AJ$4,0)+6,,,"QFR_IER"))*INDIRECT(ADDRESS(MATCH($H$1,ELC_cons!$A$1:$A$33,0),21,,,"ELC_cons"))</f>
        <v>0.7288889420306135</v>
      </c>
      <c r="H529" s="182">
        <f ca="1">INDIRECT(ADDRESS(H524+24,MATCH($H$1,QFR_IER!$G$4:$AJ$4,0)+6,,,"QFR_IER"))*INDIRECT(ADDRESS(MATCH($H$1,ELC_cons!$A$1:$A$33,0),21,,,"ELC_cons"))</f>
        <v>0.79515157312431084</v>
      </c>
      <c r="I529" s="182">
        <f ca="1">INDIRECT(ADDRESS(I524+24,MATCH($H$1,QFR_IER!$G$4:$AJ$4,0)+6,,,"QFR_IER"))*INDIRECT(ADDRESS(MATCH($H$1,ELC_cons!$A$1:$A$33,0),21,,,"ELC_cons"))</f>
        <v>6.6262631093692209E-2</v>
      </c>
      <c r="J529" s="182">
        <f ca="1">INDIRECT(ADDRESS(J524+24,MATCH($H$1,QFR_IER!$G$4:$AJ$4,0)+6,,,"QFR_IER"))*INDIRECT(ADDRESS(MATCH($H$1,ELC_cons!$A$1:$A$33,0),21,,,"ELC_cons"))</f>
        <v>0.88310676042634573</v>
      </c>
      <c r="K529" s="182">
        <f ca="1">INDIRECT(ADDRESS(K524+24,MATCH($H$1,QFR_IER!$G$4:$AJ$4,0)+6,,,"QFR_IER"))*INDIRECT(ADDRESS(MATCH($H$1,ELC_cons!$A$1:$A$33,0),21,,,"ELC_cons"))</f>
        <v>0.96338919319237504</v>
      </c>
      <c r="L529" s="182">
        <f ca="1">INDIRECT(ADDRESS(L524+24,MATCH($H$1,QFR_IER!$G$4:$AJ$4,0)+6,,,"QFR_IER"))*INDIRECT(ADDRESS(MATCH($H$1,ELC_cons!$A$1:$A$33,0),21,,,"ELC_cons"))</f>
        <v>8.0282432766031642E-2</v>
      </c>
      <c r="M529" s="182">
        <f ca="1">INDIRECT(ADDRESS(M524+24,MATCH($H$1,QFR_IER!$G$4:$AJ$4,0)+6,,,"QFR_IER"))*INDIRECT(ADDRESS(MATCH($H$1,ELC_cons!$A$1:$A$33,0),21,,,"ELC_cons"))</f>
        <v>0.74204508646154588</v>
      </c>
      <c r="N529" s="182">
        <f ca="1">INDIRECT(ADDRESS(N524+24,MATCH($H$1,QFR_IER!$G$4:$AJ$4,0)+6,,,"QFR_IER"))*INDIRECT(ADDRESS(MATCH($H$1,ELC_cons!$A$1:$A$33,0),21,,,"ELC_cons"))</f>
        <v>0.80950373068532611</v>
      </c>
      <c r="O529" s="182">
        <f ca="1">INDIRECT(ADDRESS(O524+24,MATCH($H$1,QFR_IER!$G$4:$AJ$4,0)+6,,,"QFR_IER"))*INDIRECT(ADDRESS(MATCH($H$1,ELC_cons!$A$1:$A$33,0),21,,,"ELC_cons"))</f>
        <v>6.745864422377687E-2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566.73042844020767</v>
      </c>
      <c r="E531" s="173">
        <f ca="1">SUM(E527:E529)/E520/(3.6*8760)*1000000+0.0002</f>
        <v>445.94068537078101</v>
      </c>
      <c r="F531" s="173">
        <f ca="1">SUM(F527:F529)/F520/(3.6*8760)*1000000+0.0003</f>
        <v>1062.9037810162483</v>
      </c>
      <c r="G531" s="173">
        <f ca="1">SUM(G527:G529)/G520/(3.6*8760)*1000000+0.0004</f>
        <v>639.04978086234769</v>
      </c>
      <c r="H531" s="173">
        <f ca="1">SUM(H527:H529)/H520/(3.6*8760)*1000000+0.0005</f>
        <v>498.76403985655503</v>
      </c>
      <c r="I531" s="173">
        <f ca="1">SUM(I527:I529)/I520/(3.6*8760)*1000000+0.0006</f>
        <v>1382.0682804108808</v>
      </c>
      <c r="J531" s="173">
        <f ca="1">SUM(J527:J529)/J520/(3.6*8760)*1000000+0.0007</f>
        <v>622.32827932974965</v>
      </c>
      <c r="K531" s="173">
        <f ca="1">SUM(K527:K529)/K520/(3.6*8760)*1000000+0.0008</f>
        <v>458.46721671214425</v>
      </c>
      <c r="L531" s="173">
        <f ca="1">SUM(L527:L529)/L520/(3.6*8760)*1000000+0.0009</f>
        <v>1274.3605436782129</v>
      </c>
      <c r="M531" s="173">
        <f ca="1">SUM(M527:M529)/M520/(3.6*8760)*1000000+0.00013</f>
        <v>616.45801138445597</v>
      </c>
      <c r="N531" s="173">
        <f ca="1">SUM(N527:N529)/N520/(3.6*8760)*1000000+0.00014</f>
        <v>503.07830153795686</v>
      </c>
      <c r="O531" s="173">
        <f ca="1">SUM(O527:O529)/O520/(3.6*8760)*1000000+0.00015</f>
        <v>1318.1260417712188</v>
      </c>
      <c r="P531" s="6"/>
      <c r="Q531" s="173">
        <f ca="1">MAX(D531:O531)</f>
        <v>1382.0682804108808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855.05933330464336</v>
      </c>
      <c r="D535" s="5">
        <f t="shared" ref="D535:D570" ca="1" si="232">RANK(C535,$D$515:$O$517)</f>
        <v>6</v>
      </c>
      <c r="E535" s="5">
        <v>1</v>
      </c>
      <c r="F535" s="5">
        <f t="shared" ref="F535:F570" ca="1" si="233">MATCH(E535,$D$535:$D$570,0)</f>
        <v>8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1143.3241359802814</v>
      </c>
      <c r="I535" s="5">
        <v>0</v>
      </c>
      <c r="J535" s="77">
        <f ca="1">H535</f>
        <v>1143.3241359802814</v>
      </c>
      <c r="K535" s="75" t="str">
        <f>D519</f>
        <v>WD</v>
      </c>
      <c r="L535" s="75">
        <f>D520</f>
        <v>0.15068493150684931</v>
      </c>
      <c r="M535" s="89">
        <f ca="1">D522</f>
        <v>768.88296640228168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1027.8472894764673</v>
      </c>
      <c r="S535" s="77"/>
      <c r="T535" s="5">
        <v>0</v>
      </c>
      <c r="U535" s="90">
        <f ca="1">R535</f>
        <v>1027.8472894764673</v>
      </c>
      <c r="V535" s="75" t="str">
        <f>D525</f>
        <v>WD</v>
      </c>
      <c r="W535" s="75">
        <f>D520</f>
        <v>0.15068493150684931</v>
      </c>
      <c r="X535" s="89">
        <f ca="1">D531</f>
        <v>566.73042844020767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1382.0682804108808</v>
      </c>
      <c r="AD535" s="77"/>
      <c r="AE535" s="5">
        <v>0</v>
      </c>
      <c r="AF535" s="90">
        <f ca="1">AC535</f>
        <v>1382.0682804108808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833.82341763176771</v>
      </c>
      <c r="D536" s="5">
        <f t="shared" ca="1" si="232"/>
        <v>8</v>
      </c>
      <c r="E536" s="5">
        <v>2</v>
      </c>
      <c r="F536" s="5">
        <f t="shared" ca="1" si="233"/>
        <v>7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1032.329802534364</v>
      </c>
      <c r="I536" s="77">
        <f ca="1">I537</f>
        <v>30.416666666666668</v>
      </c>
      <c r="J536" s="77">
        <f ca="1">J535</f>
        <v>1143.3241359802814</v>
      </c>
      <c r="K536" s="75" t="str">
        <f>E519</f>
        <v>WN</v>
      </c>
      <c r="L536" s="75">
        <f>E520</f>
        <v>0.16438356164383561</v>
      </c>
      <c r="M536" s="89">
        <f ca="1">E522</f>
        <v>401.9380138355333</v>
      </c>
      <c r="N536" s="5">
        <f t="shared" ca="1" si="235"/>
        <v>9</v>
      </c>
      <c r="O536" s="5">
        <v>2</v>
      </c>
      <c r="P536" s="7">
        <f t="shared" ca="1" si="236"/>
        <v>7</v>
      </c>
      <c r="Q536" s="7">
        <f t="shared" ref="Q536:Q546" ca="1" si="243">INDIRECT(ADDRESS(ROW($A$534)+P536,12))*8760+Q535</f>
        <v>1092</v>
      </c>
      <c r="R536" s="7">
        <f t="shared" ca="1" si="237"/>
        <v>919.70283203143856</v>
      </c>
      <c r="S536" s="90"/>
      <c r="T536" s="5">
        <f ca="1">Q535</f>
        <v>91</v>
      </c>
      <c r="U536" s="90">
        <f ca="1">R535</f>
        <v>1027.8472894764673</v>
      </c>
      <c r="V536" s="75" t="str">
        <f>E525</f>
        <v>WN</v>
      </c>
      <c r="W536" s="75">
        <f>E520</f>
        <v>0.16438356164383561</v>
      </c>
      <c r="X536" s="89">
        <f ca="1">E531</f>
        <v>445.94068537078101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1318.1260417712188</v>
      </c>
      <c r="AD536" s="90"/>
      <c r="AE536" s="5">
        <f ca="1">AB535</f>
        <v>76.999999999999986</v>
      </c>
      <c r="AF536" s="90">
        <f ca="1">AC535</f>
        <v>1382.0682804108808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811.4166354819539</v>
      </c>
      <c r="D537" s="5">
        <f t="shared" ca="1" si="232"/>
        <v>10</v>
      </c>
      <c r="E537" s="5">
        <v>3</v>
      </c>
      <c r="F537" s="5">
        <f t="shared" ca="1" si="233"/>
        <v>20</v>
      </c>
      <c r="G537" s="77">
        <f t="shared" ca="1" si="242"/>
        <v>395.41666666666669</v>
      </c>
      <c r="H537" s="77">
        <f t="shared" ca="1" si="234"/>
        <v>1019.8654100368281</v>
      </c>
      <c r="I537" s="77">
        <f ca="1">G535</f>
        <v>30.416666666666668</v>
      </c>
      <c r="J537" s="77">
        <f ca="1">H536</f>
        <v>1032.329802534364</v>
      </c>
      <c r="K537" s="92" t="str">
        <f>F519</f>
        <v>WP</v>
      </c>
      <c r="L537" s="93">
        <f>F520</f>
        <v>1.3698630136986301E-2</v>
      </c>
      <c r="M537" s="89">
        <f ca="1">F522</f>
        <v>849.89809903422281</v>
      </c>
      <c r="N537" s="5">
        <f t="shared" ca="1" si="235"/>
        <v>3</v>
      </c>
      <c r="O537" s="5">
        <v>3</v>
      </c>
      <c r="P537" s="7">
        <f t="shared" ca="1" si="236"/>
        <v>3</v>
      </c>
      <c r="Q537" s="7">
        <f t="shared" ca="1" si="243"/>
        <v>1212</v>
      </c>
      <c r="R537" s="7">
        <f t="shared" ca="1" si="237"/>
        <v>849.89809903422281</v>
      </c>
      <c r="S537" s="90"/>
      <c r="T537" s="5">
        <f ca="1">T536</f>
        <v>91</v>
      </c>
      <c r="U537" s="90">
        <f ca="1">R536</f>
        <v>919.70283203143856</v>
      </c>
      <c r="V537" s="92" t="str">
        <f>F525</f>
        <v>WP</v>
      </c>
      <c r="W537" s="93">
        <f>F520</f>
        <v>1.3698630136986301E-2</v>
      </c>
      <c r="X537" s="89">
        <f ca="1">F531</f>
        <v>1062.9037810162483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1274.3605436782129</v>
      </c>
      <c r="AD537" s="90"/>
      <c r="AE537" s="5">
        <f ca="1">AE536</f>
        <v>76.999999999999986</v>
      </c>
      <c r="AF537" s="90">
        <f ca="1">AC536</f>
        <v>1318.1260417712188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761.95253131067273</v>
      </c>
      <c r="D538" s="5">
        <f t="shared" ca="1" si="232"/>
        <v>15</v>
      </c>
      <c r="E538" s="5">
        <v>4</v>
      </c>
      <c r="F538" s="5">
        <f t="shared" ca="1" si="233"/>
        <v>19</v>
      </c>
      <c r="G538" s="77">
        <f t="shared" ca="1" si="242"/>
        <v>730</v>
      </c>
      <c r="H538" s="77">
        <f t="shared" ca="1" si="234"/>
        <v>923.35835135956097</v>
      </c>
      <c r="I538" s="77">
        <f ca="1">I539</f>
        <v>60.833333333333336</v>
      </c>
      <c r="J538" s="77">
        <f ca="1">J537</f>
        <v>1032.329802534364</v>
      </c>
      <c r="K538" s="92" t="str">
        <f>G519</f>
        <v>RD</v>
      </c>
      <c r="L538" s="75">
        <f>G520</f>
        <v>9.6689497716894973E-2</v>
      </c>
      <c r="M538" s="89">
        <f ca="1">G522</f>
        <v>677.55707787605479</v>
      </c>
      <c r="N538" s="5">
        <f t="shared" ca="1" si="235"/>
        <v>8</v>
      </c>
      <c r="O538" s="5">
        <v>4</v>
      </c>
      <c r="P538" s="7">
        <f t="shared" ca="1" si="236"/>
        <v>1</v>
      </c>
      <c r="Q538" s="7">
        <f t="shared" ca="1" si="243"/>
        <v>2532</v>
      </c>
      <c r="R538" s="7">
        <f t="shared" ca="1" si="237"/>
        <v>768.88296640228168</v>
      </c>
      <c r="S538" s="90"/>
      <c r="T538" s="77">
        <f ca="1">Q536</f>
        <v>1092</v>
      </c>
      <c r="U538" s="77">
        <f ca="1">R536</f>
        <v>919.70283203143856</v>
      </c>
      <c r="V538" s="92" t="str">
        <f>G525</f>
        <v>RD</v>
      </c>
      <c r="W538" s="75">
        <f>G520</f>
        <v>9.6689497716894973E-2</v>
      </c>
      <c r="X538" s="89">
        <f ca="1">G531</f>
        <v>639.04978086234769</v>
      </c>
      <c r="Y538" s="5">
        <f t="shared" ca="1" si="238"/>
        <v>5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1062.9037810162483</v>
      </c>
      <c r="AD538" s="90"/>
      <c r="AE538" s="77">
        <f ca="1">AB536</f>
        <v>153.99999999999997</v>
      </c>
      <c r="AF538" s="77">
        <f ca="1">AC536</f>
        <v>1318.1260417712188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720.38472007246116</v>
      </c>
      <c r="D539" s="5">
        <f t="shared" ca="1" si="232"/>
        <v>20</v>
      </c>
      <c r="E539" s="5">
        <v>5</v>
      </c>
      <c r="F539" s="5">
        <f t="shared" ca="1" si="233"/>
        <v>6</v>
      </c>
      <c r="G539" s="77">
        <f t="shared" ca="1" si="242"/>
        <v>760.41666666666663</v>
      </c>
      <c r="H539" s="77">
        <f t="shared" ca="1" si="234"/>
        <v>900.24735733470914</v>
      </c>
      <c r="I539" s="77">
        <f ca="1">G536</f>
        <v>60.833333333333336</v>
      </c>
      <c r="J539" s="77">
        <f ca="1">H537</f>
        <v>1019.8654100368281</v>
      </c>
      <c r="K539" s="92" t="str">
        <f>H519</f>
        <v>RN</v>
      </c>
      <c r="L539" s="75">
        <f>H520</f>
        <v>0.10547945205479452</v>
      </c>
      <c r="M539" s="89">
        <f ca="1">H522</f>
        <v>316.0605596305445</v>
      </c>
      <c r="N539" s="5">
        <f t="shared" ca="1" si="235"/>
        <v>12</v>
      </c>
      <c r="O539" s="5">
        <v>5</v>
      </c>
      <c r="P539" s="7">
        <f t="shared" ca="1" si="236"/>
        <v>12</v>
      </c>
      <c r="Q539" s="7">
        <f t="shared" ca="1" si="243"/>
        <v>2609</v>
      </c>
      <c r="R539" s="7">
        <f t="shared" ca="1" si="237"/>
        <v>763.82331811838321</v>
      </c>
      <c r="S539" s="90"/>
      <c r="T539" s="77">
        <f ca="1">T538</f>
        <v>1092</v>
      </c>
      <c r="U539" s="77">
        <f ca="1">R537</f>
        <v>849.89809903422281</v>
      </c>
      <c r="V539" s="92" t="str">
        <f>H525</f>
        <v>RN</v>
      </c>
      <c r="W539" s="75">
        <f>H520</f>
        <v>0.10547945205479452</v>
      </c>
      <c r="X539" s="89">
        <f ca="1">H531</f>
        <v>498.76403985655503</v>
      </c>
      <c r="Y539" s="5">
        <f t="shared" ca="1" si="238"/>
        <v>10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639.04978086234769</v>
      </c>
      <c r="AD539" s="90"/>
      <c r="AE539" s="77">
        <f ca="1">AE538</f>
        <v>153.99999999999997</v>
      </c>
      <c r="AF539" s="77">
        <f ca="1">AC537</f>
        <v>1274.3605436782129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900.24735733470914</v>
      </c>
      <c r="D540" s="5">
        <f t="shared" ca="1" si="232"/>
        <v>5</v>
      </c>
      <c r="E540" s="5">
        <v>6</v>
      </c>
      <c r="F540" s="5">
        <f t="shared" ca="1" si="233"/>
        <v>1</v>
      </c>
      <c r="G540" s="77">
        <f t="shared" ca="1" si="242"/>
        <v>790.83333333333326</v>
      </c>
      <c r="H540" s="77">
        <f t="shared" ca="1" si="234"/>
        <v>855.05933330464336</v>
      </c>
      <c r="I540" s="77">
        <f ca="1">I541</f>
        <v>395.41666666666669</v>
      </c>
      <c r="J540" s="77">
        <f ca="1">J539</f>
        <v>1019.8654100368281</v>
      </c>
      <c r="K540" s="92" t="str">
        <f>I519</f>
        <v>RP</v>
      </c>
      <c r="L540" s="75">
        <f>I520</f>
        <v>8.7899543378995425E-3</v>
      </c>
      <c r="M540" s="89">
        <f ca="1">I522</f>
        <v>747.04160399462251</v>
      </c>
      <c r="N540" s="5">
        <f t="shared" ca="1" si="235"/>
        <v>6</v>
      </c>
      <c r="O540" s="5">
        <v>6</v>
      </c>
      <c r="P540" s="7">
        <f t="shared" ca="1" si="236"/>
        <v>6</v>
      </c>
      <c r="Q540" s="7">
        <f t="shared" ca="1" si="243"/>
        <v>2686</v>
      </c>
      <c r="R540" s="7">
        <f t="shared" ca="1" si="237"/>
        <v>747.04160399462251</v>
      </c>
      <c r="S540" s="90"/>
      <c r="T540" s="77">
        <f ca="1">Q537</f>
        <v>1212</v>
      </c>
      <c r="U540" s="77">
        <f ca="1">R537</f>
        <v>849.89809903422281</v>
      </c>
      <c r="V540" s="92" t="str">
        <f>I525</f>
        <v>RP</v>
      </c>
      <c r="W540" s="75">
        <f>I520</f>
        <v>8.7899543378995425E-3</v>
      </c>
      <c r="X540" s="89">
        <f ca="1">I531</f>
        <v>1382.0682804108808</v>
      </c>
      <c r="Y540" s="5">
        <f t="shared" ca="1" si="238"/>
        <v>1</v>
      </c>
      <c r="Z540" s="5">
        <v>6</v>
      </c>
      <c r="AA540" s="7">
        <f t="shared" ca="1" si="239"/>
        <v>7</v>
      </c>
      <c r="AB540" s="7">
        <f t="shared" ca="1" si="244"/>
        <v>2213</v>
      </c>
      <c r="AC540" s="7">
        <f t="shared" ca="1" si="240"/>
        <v>622.32827932974965</v>
      </c>
      <c r="AD540" s="90"/>
      <c r="AE540" s="77">
        <f ca="1">AB537</f>
        <v>244.99999999999997</v>
      </c>
      <c r="AF540" s="77">
        <f ca="1">AC537</f>
        <v>1274.3605436782129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1032.329802534364</v>
      </c>
      <c r="D541" s="5">
        <f t="shared" ca="1" si="232"/>
        <v>2</v>
      </c>
      <c r="E541" s="5">
        <v>7</v>
      </c>
      <c r="F541" s="5">
        <f t="shared" ca="1" si="233"/>
        <v>12</v>
      </c>
      <c r="G541" s="77">
        <f t="shared" ca="1" si="242"/>
        <v>821.24999999999989</v>
      </c>
      <c r="H541" s="77">
        <f t="shared" ca="1" si="234"/>
        <v>852.39085374318392</v>
      </c>
      <c r="I541" s="77">
        <f ca="1">G537</f>
        <v>395.41666666666669</v>
      </c>
      <c r="J541" s="77">
        <f ca="1">H538</f>
        <v>923.35835135956097</v>
      </c>
      <c r="K541" s="92" t="str">
        <f>J519</f>
        <v>SD</v>
      </c>
      <c r="L541" s="75">
        <f>J520</f>
        <v>0.11426940639269406</v>
      </c>
      <c r="M541" s="89">
        <f ca="1">J522</f>
        <v>919.70283203143856</v>
      </c>
      <c r="N541" s="5">
        <f t="shared" ca="1" si="235"/>
        <v>2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691.9588020015741</v>
      </c>
      <c r="S541" s="90"/>
      <c r="T541" s="77">
        <f ca="1">T540</f>
        <v>1212</v>
      </c>
      <c r="U541" s="77">
        <f ca="1">R538</f>
        <v>768.88296640228168</v>
      </c>
      <c r="V541" s="92" t="str">
        <f>J525</f>
        <v>SD</v>
      </c>
      <c r="W541" s="75">
        <f>J520</f>
        <v>0.11426940639269406</v>
      </c>
      <c r="X541" s="89">
        <f ca="1">J531</f>
        <v>622.32827932974965</v>
      </c>
      <c r="Y541" s="5">
        <f t="shared" ca="1" si="238"/>
        <v>6</v>
      </c>
      <c r="Z541" s="5">
        <v>7</v>
      </c>
      <c r="AA541" s="7">
        <f t="shared" ca="1" si="239"/>
        <v>10</v>
      </c>
      <c r="AB541" s="7">
        <f t="shared" ca="1" si="244"/>
        <v>3060</v>
      </c>
      <c r="AC541" s="7">
        <f t="shared" ca="1" si="240"/>
        <v>616.45801138445597</v>
      </c>
      <c r="AD541" s="90"/>
      <c r="AE541" s="77">
        <f ca="1">AE540</f>
        <v>244.99999999999997</v>
      </c>
      <c r="AF541" s="77">
        <f ca="1">AC538</f>
        <v>1062.9037810162483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1143.3241359802814</v>
      </c>
      <c r="D542" s="5">
        <f t="shared" ca="1" si="232"/>
        <v>1</v>
      </c>
      <c r="E542" s="5">
        <v>8</v>
      </c>
      <c r="F542" s="5">
        <f t="shared" ca="1" si="233"/>
        <v>2</v>
      </c>
      <c r="G542" s="77">
        <f t="shared" ca="1" si="242"/>
        <v>851.66666666666652</v>
      </c>
      <c r="H542" s="77">
        <f t="shared" ca="1" si="234"/>
        <v>833.82341763176771</v>
      </c>
      <c r="I542" s="77">
        <f ca="1">I543</f>
        <v>730</v>
      </c>
      <c r="J542" s="77">
        <f ca="1">J541</f>
        <v>923.35835135956097</v>
      </c>
      <c r="K542" s="92" t="str">
        <f>K519</f>
        <v>SN</v>
      </c>
      <c r="L542" s="75">
        <f>K520</f>
        <v>0.12465753424657534</v>
      </c>
      <c r="M542" s="89">
        <f ca="1">K522</f>
        <v>319.97697879644664</v>
      </c>
      <c r="N542" s="5">
        <f t="shared" ca="1" si="235"/>
        <v>11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677.55707787605479</v>
      </c>
      <c r="S542" s="90"/>
      <c r="T542" s="77">
        <f ca="1">Q538</f>
        <v>2532</v>
      </c>
      <c r="U542" s="77">
        <f ca="1">R538</f>
        <v>768.88296640228168</v>
      </c>
      <c r="V542" s="92" t="str">
        <f>K525</f>
        <v>SN</v>
      </c>
      <c r="W542" s="75">
        <f>K520</f>
        <v>0.12465753424657534</v>
      </c>
      <c r="X542" s="89">
        <f ca="1">K531</f>
        <v>458.46721671214425</v>
      </c>
      <c r="Y542" s="5">
        <f t="shared" ca="1" si="238"/>
        <v>11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566.73042844020767</v>
      </c>
      <c r="AD542" s="90"/>
      <c r="AE542" s="77">
        <f ca="1">AB538</f>
        <v>365</v>
      </c>
      <c r="AF542" s="77">
        <f ca="1">AC538</f>
        <v>1062.9037810162483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738.0939544198236</v>
      </c>
      <c r="D543" s="5">
        <f t="shared" ca="1" si="232"/>
        <v>18</v>
      </c>
      <c r="E543" s="5">
        <v>9</v>
      </c>
      <c r="F543" s="5">
        <f t="shared" ca="1" si="233"/>
        <v>11</v>
      </c>
      <c r="G543" s="77">
        <f t="shared" ca="1" si="242"/>
        <v>882.08333333333314</v>
      </c>
      <c r="H543" s="77">
        <f t="shared" ca="1" si="234"/>
        <v>822.8479275097036</v>
      </c>
      <c r="I543" s="77">
        <f ca="1">G538</f>
        <v>730</v>
      </c>
      <c r="J543" s="77">
        <f ca="1">H539</f>
        <v>900.24735733470914</v>
      </c>
      <c r="K543" s="92" t="str">
        <f>L519</f>
        <v>SP</v>
      </c>
      <c r="L543" s="75">
        <f>L520</f>
        <v>1.0388127853881279E-2</v>
      </c>
      <c r="M543" s="89">
        <f ca="1">L522</f>
        <v>1027.8472894764673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401.9380138355333</v>
      </c>
      <c r="S543" s="90"/>
      <c r="T543" s="77">
        <f ca="1">T542</f>
        <v>2532</v>
      </c>
      <c r="U543" s="77">
        <f ca="1">R539</f>
        <v>763.82331811838321</v>
      </c>
      <c r="V543" s="92" t="str">
        <f>L525</f>
        <v>SP</v>
      </c>
      <c r="W543" s="75">
        <f>L520</f>
        <v>1.0388127853881279E-2</v>
      </c>
      <c r="X543" s="89">
        <f ca="1">L531</f>
        <v>1274.3605436782129</v>
      </c>
      <c r="Y543" s="5">
        <f t="shared" ca="1" si="238"/>
        <v>3</v>
      </c>
      <c r="Z543" s="5">
        <v>9</v>
      </c>
      <c r="AA543" s="7">
        <f t="shared" ca="1" si="239"/>
        <v>11</v>
      </c>
      <c r="AB543" s="7">
        <f t="shared" ca="1" si="244"/>
        <v>5304</v>
      </c>
      <c r="AC543" s="7">
        <f t="shared" ca="1" si="240"/>
        <v>503.07830153795686</v>
      </c>
      <c r="AD543" s="90"/>
      <c r="AE543" s="77">
        <f ca="1">AE542</f>
        <v>365</v>
      </c>
      <c r="AF543" s="77">
        <f ca="1">AC539</f>
        <v>639.04978086234769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781.01067519698302</v>
      </c>
      <c r="D544" s="5">
        <f t="shared" ca="1" si="232"/>
        <v>12</v>
      </c>
      <c r="E544" s="5">
        <v>10</v>
      </c>
      <c r="F544" s="5">
        <f t="shared" ca="1" si="233"/>
        <v>3</v>
      </c>
      <c r="G544" s="77">
        <f t="shared" ca="1" si="242"/>
        <v>912.49999999999977</v>
      </c>
      <c r="H544" s="77">
        <f t="shared" ca="1" si="234"/>
        <v>811.4166354819539</v>
      </c>
      <c r="I544" s="77">
        <f ca="1">I545</f>
        <v>760.41666666666663</v>
      </c>
      <c r="J544" s="77">
        <f ca="1">J543</f>
        <v>900.24735733470914</v>
      </c>
      <c r="K544" s="92" t="str">
        <f>M519</f>
        <v>FD</v>
      </c>
      <c r="L544" s="75">
        <f>M520</f>
        <v>9.6689497716894973E-2</v>
      </c>
      <c r="M544" s="89">
        <f ca="1">M522</f>
        <v>691.9588020015741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353.6233410524776</v>
      </c>
      <c r="S544" s="90"/>
      <c r="T544" s="77">
        <f ca="1">Q539</f>
        <v>2609</v>
      </c>
      <c r="U544" s="77">
        <f ca="1">U543</f>
        <v>763.82331811838321</v>
      </c>
      <c r="V544" s="92" t="str">
        <f>M525</f>
        <v>FD</v>
      </c>
      <c r="W544" s="75">
        <f>M520</f>
        <v>9.6689497716894973E-2</v>
      </c>
      <c r="X544" s="89">
        <f ca="1">M531</f>
        <v>616.45801138445597</v>
      </c>
      <c r="Y544" s="5">
        <f t="shared" ca="1" si="238"/>
        <v>7</v>
      </c>
      <c r="Z544" s="5">
        <v>10</v>
      </c>
      <c r="AA544" s="7">
        <f t="shared" ca="1" si="239"/>
        <v>5</v>
      </c>
      <c r="AB544" s="7">
        <f t="shared" ca="1" si="244"/>
        <v>6228</v>
      </c>
      <c r="AC544" s="7">
        <f t="shared" ca="1" si="240"/>
        <v>498.76403985655503</v>
      </c>
      <c r="AD544" s="90"/>
      <c r="AE544" s="77">
        <f ca="1">AB539</f>
        <v>1212</v>
      </c>
      <c r="AF544" s="77">
        <f ca="1">AF543</f>
        <v>639.04978086234769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822.8479275097036</v>
      </c>
      <c r="D545" s="5">
        <f t="shared" ca="1" si="232"/>
        <v>9</v>
      </c>
      <c r="E545" s="5">
        <v>11</v>
      </c>
      <c r="F545" s="5">
        <f t="shared" ca="1" si="233"/>
        <v>18</v>
      </c>
      <c r="G545" s="77">
        <f t="shared" ca="1" si="242"/>
        <v>1247.083333333333</v>
      </c>
      <c r="H545" s="77">
        <f t="shared" ca="1" si="234"/>
        <v>809.13302067222207</v>
      </c>
      <c r="I545" s="77">
        <f ca="1">G539</f>
        <v>760.41666666666663</v>
      </c>
      <c r="J545" s="77">
        <f ca="1">H540</f>
        <v>855.05933330464336</v>
      </c>
      <c r="K545" s="92" t="str">
        <f>N519</f>
        <v>FN</v>
      </c>
      <c r="L545" s="75">
        <f>N520</f>
        <v>0.10547945205479452</v>
      </c>
      <c r="M545" s="89">
        <f ca="1">N522</f>
        <v>353.6233410524776</v>
      </c>
      <c r="N545" s="5">
        <f t="shared" ca="1" si="235"/>
        <v>10</v>
      </c>
      <c r="O545" s="5">
        <v>11</v>
      </c>
      <c r="P545" s="7">
        <f t="shared" ca="1" si="236"/>
        <v>8</v>
      </c>
      <c r="Q545" s="7">
        <f t="shared" ca="1" si="243"/>
        <v>7836</v>
      </c>
      <c r="R545" s="7">
        <f t="shared" ca="1" si="237"/>
        <v>319.97697879644664</v>
      </c>
      <c r="S545" s="90"/>
      <c r="T545" s="77">
        <f ca="1">T544</f>
        <v>2609</v>
      </c>
      <c r="U545" s="77">
        <f ca="1">R540</f>
        <v>747.04160399462251</v>
      </c>
      <c r="V545" s="92" t="str">
        <f>N525</f>
        <v>FN</v>
      </c>
      <c r="W545" s="75">
        <f>N520</f>
        <v>0.10547945205479452</v>
      </c>
      <c r="X545" s="89">
        <f ca="1">N531</f>
        <v>503.07830153795686</v>
      </c>
      <c r="Y545" s="5">
        <f t="shared" ca="1" si="238"/>
        <v>9</v>
      </c>
      <c r="Z545" s="5">
        <v>11</v>
      </c>
      <c r="AA545" s="7">
        <f t="shared" ca="1" si="239"/>
        <v>8</v>
      </c>
      <c r="AB545" s="7">
        <f t="shared" ca="1" si="244"/>
        <v>7320</v>
      </c>
      <c r="AC545" s="7">
        <f t="shared" ca="1" si="240"/>
        <v>458.46721671214425</v>
      </c>
      <c r="AD545" s="90"/>
      <c r="AE545" s="77">
        <f ca="1">AE544</f>
        <v>1212</v>
      </c>
      <c r="AF545" s="77">
        <f ca="1">AC540</f>
        <v>622.32827932974965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852.39085374318392</v>
      </c>
      <c r="D546" s="5">
        <f t="shared" ca="1" si="232"/>
        <v>7</v>
      </c>
      <c r="E546" s="5">
        <v>12</v>
      </c>
      <c r="F546" s="5">
        <f t="shared" ca="1" si="233"/>
        <v>10</v>
      </c>
      <c r="G546" s="77">
        <f t="shared" ca="1" si="242"/>
        <v>1277.4999999999998</v>
      </c>
      <c r="H546" s="77">
        <f t="shared" ca="1" si="234"/>
        <v>781.01067519698302</v>
      </c>
      <c r="I546" s="77">
        <f ca="1">I547</f>
        <v>790.83333333333326</v>
      </c>
      <c r="J546" s="77">
        <f ca="1">J545</f>
        <v>855.05933330464336</v>
      </c>
      <c r="K546" s="92" t="str">
        <f>O519</f>
        <v>FP</v>
      </c>
      <c r="L546" s="75">
        <f>O520</f>
        <v>8.7899543378995425E-3</v>
      </c>
      <c r="M546" s="89">
        <f ca="1">O522</f>
        <v>763.82331811838321</v>
      </c>
      <c r="N546" s="5">
        <f t="shared" ca="1" si="235"/>
        <v>5</v>
      </c>
      <c r="O546" s="5">
        <v>12</v>
      </c>
      <c r="P546" s="7">
        <f t="shared" ca="1" si="236"/>
        <v>5</v>
      </c>
      <c r="Q546" s="7">
        <f t="shared" ca="1" si="243"/>
        <v>8760</v>
      </c>
      <c r="R546" s="7">
        <f t="shared" ca="1" si="237"/>
        <v>316.0605596305445</v>
      </c>
      <c r="S546" s="90"/>
      <c r="T546" s="77">
        <f ca="1">Q540</f>
        <v>2686</v>
      </c>
      <c r="U546" s="77">
        <f ca="1">R540</f>
        <v>747.04160399462251</v>
      </c>
      <c r="V546" s="92" t="str">
        <f>O525</f>
        <v>FP</v>
      </c>
      <c r="W546" s="75">
        <f>O520</f>
        <v>8.7899543378995425E-3</v>
      </c>
      <c r="X546" s="89">
        <f ca="1">O531</f>
        <v>1318.1260417712188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445.94068537078101</v>
      </c>
      <c r="AD546" s="90"/>
      <c r="AE546" s="77">
        <f ca="1">AB540</f>
        <v>2213</v>
      </c>
      <c r="AF546" s="77">
        <f ca="1">AC540</f>
        <v>622.32827932974965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773.43943044037962</v>
      </c>
      <c r="D547" s="5">
        <f t="shared" ca="1" si="232"/>
        <v>13</v>
      </c>
      <c r="E547" s="5">
        <v>13</v>
      </c>
      <c r="F547" s="5">
        <f t="shared" ca="1" si="233"/>
        <v>13</v>
      </c>
      <c r="G547" s="77">
        <f t="shared" ca="1" si="242"/>
        <v>1612.083333333333</v>
      </c>
      <c r="H547" s="77">
        <f t="shared" ca="1" si="234"/>
        <v>773.43943044037962</v>
      </c>
      <c r="I547" s="77">
        <f ca="1">G540</f>
        <v>790.83333333333326</v>
      </c>
      <c r="J547" s="77">
        <f ca="1">H541</f>
        <v>852.39085374318392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691.9588020015741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2213</v>
      </c>
      <c r="AF547" s="77">
        <f ca="1">AC541</f>
        <v>616.45801138445597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754.70059834149151</v>
      </c>
      <c r="D548" s="5">
        <f t="shared" ca="1" si="232"/>
        <v>16</v>
      </c>
      <c r="E548" s="5">
        <v>14</v>
      </c>
      <c r="F548" s="5">
        <f t="shared" ca="1" si="233"/>
        <v>24</v>
      </c>
      <c r="G548" s="77">
        <f t="shared" ca="1" si="242"/>
        <v>1946.6666666666665</v>
      </c>
      <c r="H548" s="77">
        <f t="shared" ca="1" si="234"/>
        <v>770.90759445087576</v>
      </c>
      <c r="I548" s="77">
        <f ca="1">I549</f>
        <v>821.24999999999989</v>
      </c>
      <c r="J548" s="77">
        <f ca="1">J547</f>
        <v>852.39085374318392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691.9588020015741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616.45801138445597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734.94245659866431</v>
      </c>
      <c r="D549" s="5">
        <f t="shared" ca="1" si="232"/>
        <v>19</v>
      </c>
      <c r="E549" s="5">
        <v>15</v>
      </c>
      <c r="F549" s="5">
        <f t="shared" ca="1" si="233"/>
        <v>4</v>
      </c>
      <c r="G549" s="77">
        <f t="shared" ca="1" si="242"/>
        <v>1977.0833333333333</v>
      </c>
      <c r="H549" s="77">
        <f t="shared" ca="1" si="234"/>
        <v>761.95253131067273</v>
      </c>
      <c r="I549" s="77">
        <f ca="1">G541</f>
        <v>821.24999999999989</v>
      </c>
      <c r="J549" s="77">
        <f ca="1">H542</f>
        <v>833.82341763176771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677.55707787605479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566.73042844020767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690.84674586426297</v>
      </c>
      <c r="D550" s="5">
        <f t="shared" ca="1" si="232"/>
        <v>22</v>
      </c>
      <c r="E550" s="5">
        <v>16</v>
      </c>
      <c r="F550" s="5">
        <f t="shared" ca="1" si="233"/>
        <v>14</v>
      </c>
      <c r="G550" s="77">
        <f t="shared" ca="1" si="242"/>
        <v>2311.6666666666665</v>
      </c>
      <c r="H550" s="77">
        <f t="shared" ca="1" si="234"/>
        <v>754.70059834149151</v>
      </c>
      <c r="I550" s="77">
        <f ca="1">I551</f>
        <v>851.66666666666652</v>
      </c>
      <c r="J550" s="77">
        <f ca="1">J549</f>
        <v>833.82341763176771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677.55707787605479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566.73042844020767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653.82704116994944</v>
      </c>
      <c r="D551" s="5">
        <f t="shared" ca="1" si="232"/>
        <v>24</v>
      </c>
      <c r="E551" s="5">
        <v>17</v>
      </c>
      <c r="F551" s="5">
        <f t="shared" ca="1" si="233"/>
        <v>23</v>
      </c>
      <c r="G551" s="77">
        <f t="shared" ca="1" si="242"/>
        <v>2646.25</v>
      </c>
      <c r="H551" s="77">
        <f t="shared" ca="1" si="234"/>
        <v>744.53137893055032</v>
      </c>
      <c r="I551" s="77">
        <f ca="1">G542</f>
        <v>851.66666666666652</v>
      </c>
      <c r="J551" s="77">
        <f ca="1">H543</f>
        <v>822.8479275097036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401.9380138355333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503.07830153795686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809.13302067222207</v>
      </c>
      <c r="D552" s="5">
        <f t="shared" ca="1" si="232"/>
        <v>11</v>
      </c>
      <c r="E552" s="5">
        <v>18</v>
      </c>
      <c r="F552" s="5">
        <f t="shared" ca="1" si="233"/>
        <v>9</v>
      </c>
      <c r="G552" s="77">
        <f t="shared" ca="1" si="242"/>
        <v>2676.6666666666665</v>
      </c>
      <c r="H552" s="77">
        <f t="shared" ca="1" si="234"/>
        <v>738.0939544198236</v>
      </c>
      <c r="I552" s="77">
        <f ca="1">I553</f>
        <v>882.08333333333314</v>
      </c>
      <c r="J552" s="77">
        <f ca="1">J551</f>
        <v>822.8479275097036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401.9380138355333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5304</v>
      </c>
      <c r="AF552" s="77">
        <f ca="1">AC543</f>
        <v>503.07830153795686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923.35835135956097</v>
      </c>
      <c r="D553" s="5">
        <f t="shared" ca="1" si="232"/>
        <v>4</v>
      </c>
      <c r="E553" s="5">
        <v>19</v>
      </c>
      <c r="F553" s="5">
        <f t="shared" ca="1" si="233"/>
        <v>15</v>
      </c>
      <c r="G553" s="77">
        <f t="shared" ca="1" si="242"/>
        <v>3011.25</v>
      </c>
      <c r="H553" s="77">
        <f t="shared" ca="1" si="234"/>
        <v>734.94245659866431</v>
      </c>
      <c r="I553" s="77">
        <f ca="1">G543</f>
        <v>882.08333333333314</v>
      </c>
      <c r="J553" s="77">
        <f ca="1">H544</f>
        <v>811.4166354819539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353.6233410524776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5304</v>
      </c>
      <c r="AF553" s="77">
        <f ca="1">AC544</f>
        <v>498.76403985655503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1019.8654100368281</v>
      </c>
      <c r="D554" s="5">
        <f t="shared" ca="1" si="232"/>
        <v>3</v>
      </c>
      <c r="E554" s="5">
        <v>20</v>
      </c>
      <c r="F554" s="5">
        <f t="shared" ca="1" si="233"/>
        <v>5</v>
      </c>
      <c r="G554" s="77">
        <f t="shared" ca="1" si="242"/>
        <v>3041.6666666666665</v>
      </c>
      <c r="H554" s="77">
        <f t="shared" ca="1" si="234"/>
        <v>720.38472007246116</v>
      </c>
      <c r="I554" s="77">
        <f ca="1">I555</f>
        <v>912.49999999999977</v>
      </c>
      <c r="J554" s="77">
        <f ca="1">J553</f>
        <v>811.4166354819539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353.6233410524776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498.76403985655503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669.06978527734339</v>
      </c>
      <c r="D555" s="5">
        <f t="shared" ca="1" si="232"/>
        <v>23</v>
      </c>
      <c r="E555" s="5">
        <v>21</v>
      </c>
      <c r="F555" s="5">
        <f t="shared" ca="1" si="233"/>
        <v>22</v>
      </c>
      <c r="G555" s="77">
        <f t="shared" ca="1" si="242"/>
        <v>3376.25</v>
      </c>
      <c r="H555" s="77">
        <f t="shared" ca="1" si="234"/>
        <v>707.26760385662487</v>
      </c>
      <c r="I555" s="77">
        <f ca="1">G544</f>
        <v>912.49999999999977</v>
      </c>
      <c r="J555" s="77">
        <f ca="1">H545</f>
        <v>809.13302067222207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319.97697879644664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458.46721671214425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707.26760385662487</v>
      </c>
      <c r="D556" s="5">
        <f t="shared" ca="1" si="232"/>
        <v>21</v>
      </c>
      <c r="E556" s="5">
        <v>22</v>
      </c>
      <c r="F556" s="5">
        <f t="shared" ca="1" si="233"/>
        <v>16</v>
      </c>
      <c r="G556" s="77">
        <f t="shared" ca="1" si="242"/>
        <v>3710.8333333333335</v>
      </c>
      <c r="H556" s="77">
        <f t="shared" ca="1" si="234"/>
        <v>690.84674586426297</v>
      </c>
      <c r="I556" s="77">
        <f ca="1">I557</f>
        <v>1247.083333333333</v>
      </c>
      <c r="J556" s="77">
        <f ca="1">J555</f>
        <v>809.13302067222207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7836</v>
      </c>
      <c r="U556" s="77">
        <f ca="1">R545</f>
        <v>319.97697879644664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458.46721671214425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744.53137893055032</v>
      </c>
      <c r="D557" s="5">
        <f t="shared" ca="1" si="232"/>
        <v>17</v>
      </c>
      <c r="E557" s="5">
        <v>23</v>
      </c>
      <c r="F557" s="5">
        <f t="shared" ca="1" si="233"/>
        <v>21</v>
      </c>
      <c r="G557" s="77">
        <f t="shared" ca="1" si="242"/>
        <v>4045.416666666667</v>
      </c>
      <c r="H557" s="77">
        <f t="shared" ca="1" si="234"/>
        <v>669.06978527734339</v>
      </c>
      <c r="I557" s="77">
        <f ca="1">G545</f>
        <v>1247.083333333333</v>
      </c>
      <c r="J557" s="77">
        <f ca="1">H546</f>
        <v>781.01067519698302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7836</v>
      </c>
      <c r="U557" s="77">
        <f ca="1">R546</f>
        <v>316.0605596305445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445.94068537078101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770.90759445087576</v>
      </c>
      <c r="D558" s="5">
        <f t="shared" ca="1" si="232"/>
        <v>14</v>
      </c>
      <c r="E558" s="5">
        <v>24</v>
      </c>
      <c r="F558" s="5">
        <f t="shared" ca="1" si="233"/>
        <v>17</v>
      </c>
      <c r="G558" s="77">
        <f t="shared" ca="1" si="242"/>
        <v>4380</v>
      </c>
      <c r="H558" s="77">
        <f t="shared" ca="1" si="234"/>
        <v>653.82704116994944</v>
      </c>
      <c r="I558" s="77">
        <f ca="1">I559</f>
        <v>1277.4999999999998</v>
      </c>
      <c r="J558" s="77">
        <f ca="1">J557</f>
        <v>781.01067519698302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316.0605596305445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445.94068537078101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410.70314704553891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</v>
      </c>
      <c r="H559" s="77">
        <f t="shared" ca="1" si="234"/>
        <v>415.70188036410667</v>
      </c>
      <c r="I559" s="77">
        <f ca="1">G546</f>
        <v>1277.4999999999998</v>
      </c>
      <c r="J559" s="77">
        <f ca="1">H547</f>
        <v>773.43943044037962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386.52035754197965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</v>
      </c>
      <c r="H560" s="77">
        <f t="shared" ca="1" si="234"/>
        <v>410.70314704553891</v>
      </c>
      <c r="I560" s="77">
        <f ca="1">I561</f>
        <v>1612.083333333333</v>
      </c>
      <c r="J560" s="77">
        <f ca="1">J559</f>
        <v>773.43943044037962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360.37454676027585</v>
      </c>
      <c r="D561" s="5">
        <f t="shared" ca="1" si="232"/>
        <v>30</v>
      </c>
      <c r="E561" s="5">
        <v>27</v>
      </c>
      <c r="F561" s="5">
        <f t="shared" ca="1" si="233"/>
        <v>35</v>
      </c>
      <c r="G561" s="77">
        <f t="shared" ca="1" si="242"/>
        <v>5475</v>
      </c>
      <c r="H561" s="77">
        <f t="shared" ca="1" si="234"/>
        <v>395.99729028396303</v>
      </c>
      <c r="I561" s="77">
        <f ca="1">G547</f>
        <v>1612.083333333333</v>
      </c>
      <c r="J561" s="77">
        <f ca="1">H548</f>
        <v>770.90759445087576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324.37326148095815</v>
      </c>
      <c r="D562" s="5">
        <f t="shared" ca="1" si="232"/>
        <v>33</v>
      </c>
      <c r="E562" s="5">
        <v>28</v>
      </c>
      <c r="F562" s="5">
        <f t="shared" ca="1" si="233"/>
        <v>26</v>
      </c>
      <c r="G562" s="77">
        <f t="shared" ca="1" si="242"/>
        <v>5840</v>
      </c>
      <c r="H562" s="77">
        <f t="shared" ca="1" si="234"/>
        <v>386.52035754197965</v>
      </c>
      <c r="I562" s="77">
        <f ca="1">I563</f>
        <v>1946.6666666666665</v>
      </c>
      <c r="J562" s="77">
        <f ca="1">J561</f>
        <v>770.90759445087576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292.45356853039016</v>
      </c>
      <c r="D563" s="5">
        <f t="shared" ca="1" si="232"/>
        <v>36</v>
      </c>
      <c r="E563" s="5">
        <v>29</v>
      </c>
      <c r="F563" s="5">
        <f t="shared" ca="1" si="233"/>
        <v>34</v>
      </c>
      <c r="G563" s="77">
        <f t="shared" ca="1" si="242"/>
        <v>6205</v>
      </c>
      <c r="H563" s="77">
        <f t="shared" ca="1" si="234"/>
        <v>364.0571831646144</v>
      </c>
      <c r="I563" s="77">
        <f ca="1">G548</f>
        <v>1946.6666666666665</v>
      </c>
      <c r="J563" s="77">
        <f ca="1">H549</f>
        <v>761.95253131067273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295.85976014617444</v>
      </c>
      <c r="D564" s="5">
        <f t="shared" ca="1" si="232"/>
        <v>35</v>
      </c>
      <c r="E564" s="5">
        <v>30</v>
      </c>
      <c r="F564" s="5">
        <f t="shared" ca="1" si="233"/>
        <v>27</v>
      </c>
      <c r="G564" s="77">
        <f t="shared" ca="1" si="242"/>
        <v>6570</v>
      </c>
      <c r="H564" s="77">
        <f t="shared" ca="1" si="234"/>
        <v>360.37454676027585</v>
      </c>
      <c r="I564" s="77">
        <f ca="1">I565</f>
        <v>1977.0833333333333</v>
      </c>
      <c r="J564" s="77">
        <f ca="1">J563</f>
        <v>761.95253131067273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314.46657078209847</v>
      </c>
      <c r="D565" s="5">
        <f t="shared" ca="1" si="232"/>
        <v>34</v>
      </c>
      <c r="E565" s="5">
        <v>31</v>
      </c>
      <c r="F565" s="5">
        <f t="shared" ca="1" si="233"/>
        <v>32</v>
      </c>
      <c r="G565" s="77">
        <f t="shared" ca="1" si="242"/>
        <v>6935</v>
      </c>
      <c r="H565" s="77">
        <f t="shared" ca="1" si="234"/>
        <v>347.78214502359572</v>
      </c>
      <c r="I565" s="77">
        <f ca="1">G549</f>
        <v>1977.0833333333333</v>
      </c>
      <c r="J565" s="77">
        <f ca="1">H550</f>
        <v>754.70059834149151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347.78214502359572</v>
      </c>
      <c r="D566" s="5">
        <f t="shared" ca="1" si="232"/>
        <v>31</v>
      </c>
      <c r="E566" s="5">
        <v>32</v>
      </c>
      <c r="F566" s="5">
        <f t="shared" ca="1" si="233"/>
        <v>33</v>
      </c>
      <c r="G566" s="77">
        <f t="shared" ca="1" si="242"/>
        <v>7300</v>
      </c>
      <c r="H566" s="77">
        <f t="shared" ca="1" si="234"/>
        <v>330.04871353383891</v>
      </c>
      <c r="I566" s="77">
        <f ca="1">I567</f>
        <v>2311.6666666666665</v>
      </c>
      <c r="J566" s="77">
        <f ca="1">J565</f>
        <v>754.70059834149151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330.04871353383891</v>
      </c>
      <c r="D567" s="5">
        <f t="shared" ca="1" si="232"/>
        <v>32</v>
      </c>
      <c r="E567" s="5">
        <v>33</v>
      </c>
      <c r="F567" s="5">
        <f t="shared" ca="1" si="233"/>
        <v>28</v>
      </c>
      <c r="G567" s="77">
        <f t="shared" ca="1" si="242"/>
        <v>7665</v>
      </c>
      <c r="H567" s="77">
        <f t="shared" ca="1" si="234"/>
        <v>324.37326148095815</v>
      </c>
      <c r="I567" s="77">
        <f ca="1">G550</f>
        <v>2311.6666666666665</v>
      </c>
      <c r="J567" s="77">
        <f ca="1">H551</f>
        <v>744.53137893055032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364.0571831646144</v>
      </c>
      <c r="D568" s="5">
        <f t="shared" ca="1" si="232"/>
        <v>29</v>
      </c>
      <c r="E568" s="5">
        <v>34</v>
      </c>
      <c r="F568" s="5">
        <f t="shared" ca="1" si="233"/>
        <v>31</v>
      </c>
      <c r="G568" s="77">
        <f t="shared" ca="1" si="242"/>
        <v>8030</v>
      </c>
      <c r="H568" s="77">
        <f t="shared" ca="1" si="234"/>
        <v>314.46657078209847</v>
      </c>
      <c r="I568" s="77">
        <f ca="1">I569</f>
        <v>2646.25</v>
      </c>
      <c r="J568" s="77">
        <f ca="1">J567</f>
        <v>744.53137893055032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395.99729028396303</v>
      </c>
      <c r="D569" s="5">
        <f t="shared" ca="1" si="232"/>
        <v>27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295.85976014617444</v>
      </c>
      <c r="I569" s="77">
        <f ca="1">G551</f>
        <v>2646.25</v>
      </c>
      <c r="J569" s="77">
        <f ca="1">H552</f>
        <v>738.0939544198236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415.70188036410667</v>
      </c>
      <c r="D570" s="5">
        <f t="shared" ca="1" si="232"/>
        <v>25</v>
      </c>
      <c r="E570" s="5">
        <v>36</v>
      </c>
      <c r="F570" s="5">
        <f t="shared" ca="1" si="233"/>
        <v>29</v>
      </c>
      <c r="G570" s="77">
        <f t="shared" ca="1" si="242"/>
        <v>8760</v>
      </c>
      <c r="H570" s="77">
        <f t="shared" ca="1" si="234"/>
        <v>292.45356853039016</v>
      </c>
      <c r="I570" s="77">
        <f ca="1">I571</f>
        <v>2676.6666666666665</v>
      </c>
      <c r="J570" s="77">
        <f ca="1">J569</f>
        <v>738.0939544198236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2676.6666666666665</v>
      </c>
      <c r="J571" s="77">
        <f ca="1">H553</f>
        <v>734.94245659866431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</v>
      </c>
      <c r="J572" s="77">
        <f ca="1">J571</f>
        <v>734.94245659866431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</v>
      </c>
      <c r="J573" s="77">
        <f ca="1">H554</f>
        <v>720.38472007246116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3041.6666666666665</v>
      </c>
      <c r="J574" s="77">
        <f ca="1">J573</f>
        <v>720.38472007246116</v>
      </c>
      <c r="U574" s="5"/>
      <c r="AE574" s="77"/>
      <c r="AF574" s="90"/>
    </row>
    <row r="575" spans="1:32" x14ac:dyDescent="0.4">
      <c r="B575" s="91"/>
      <c r="I575" s="77">
        <f ca="1">G554</f>
        <v>3041.6666666666665</v>
      </c>
      <c r="J575" s="77">
        <f ca="1">H555</f>
        <v>707.26760385662487</v>
      </c>
      <c r="U575" s="5"/>
      <c r="AE575" s="77"/>
      <c r="AF575" s="90"/>
    </row>
    <row r="576" spans="1:32" x14ac:dyDescent="0.4">
      <c r="B576" s="91"/>
      <c r="I576" s="77">
        <f ca="1">I577</f>
        <v>3376.25</v>
      </c>
      <c r="J576" s="77">
        <f ca="1">J575</f>
        <v>707.26760385662487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</v>
      </c>
      <c r="J577" s="77">
        <f ca="1">H556</f>
        <v>690.84674586426297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3710.8333333333335</v>
      </c>
      <c r="J578" s="77">
        <f ca="1">J577</f>
        <v>690.84674586426297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3710.8333333333335</v>
      </c>
      <c r="J579" s="77">
        <f ca="1">H557</f>
        <v>669.06978527734339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</v>
      </c>
      <c r="J580" s="77">
        <f ca="1">J579</f>
        <v>669.06978527734339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</v>
      </c>
      <c r="J581" s="77">
        <f ca="1">H558</f>
        <v>653.82704116994944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</v>
      </c>
      <c r="J582" s="77">
        <f ca="1">J581</f>
        <v>653.82704116994944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</v>
      </c>
      <c r="J583" s="77">
        <f ca="1">H559</f>
        <v>415.70188036410667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</v>
      </c>
      <c r="J584" s="77">
        <f ca="1">J583</f>
        <v>415.70188036410667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</v>
      </c>
      <c r="J585" s="77">
        <f ca="1">H560</f>
        <v>410.70314704553891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</v>
      </c>
      <c r="J586" s="77">
        <f ca="1">J585</f>
        <v>410.70314704553891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</v>
      </c>
      <c r="J587" s="77">
        <f ca="1">H561</f>
        <v>395.99729028396303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</v>
      </c>
      <c r="J588" s="77">
        <f ca="1">J587</f>
        <v>395.99729028396303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</v>
      </c>
      <c r="J589" s="77">
        <f ca="1">H562</f>
        <v>386.52035754197965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</v>
      </c>
      <c r="J590" s="77">
        <f ca="1">J589</f>
        <v>386.52035754197965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</v>
      </c>
      <c r="J591" s="77">
        <f ca="1">H563</f>
        <v>364.0571831646144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</v>
      </c>
      <c r="J592" s="77">
        <f ca="1">J591</f>
        <v>364.0571831646144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</v>
      </c>
      <c r="J593" s="77">
        <f ca="1">H564</f>
        <v>360.37454676027585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</v>
      </c>
      <c r="J594" s="77">
        <f ca="1">J593</f>
        <v>360.37454676027585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</v>
      </c>
      <c r="J595" s="77">
        <f ca="1">H565</f>
        <v>347.78214502359572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</v>
      </c>
      <c r="J596" s="77">
        <f ca="1">J595</f>
        <v>347.78214502359572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</v>
      </c>
      <c r="J597" s="77">
        <f ca="1">H566</f>
        <v>330.04871353383891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</v>
      </c>
      <c r="J598" s="77">
        <f ca="1">J597</f>
        <v>330.04871353383891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</v>
      </c>
      <c r="J599" s="77">
        <f ca="1">H567</f>
        <v>324.37326148095815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</v>
      </c>
      <c r="J600" s="77">
        <f ca="1">J599</f>
        <v>324.37326148095815</v>
      </c>
      <c r="U600" s="5"/>
    </row>
    <row r="601" spans="2:21" x14ac:dyDescent="0.4">
      <c r="B601" s="91"/>
      <c r="I601" s="77">
        <f ca="1">G567</f>
        <v>7665</v>
      </c>
      <c r="J601" s="77">
        <f ca="1">H568</f>
        <v>314.46657078209847</v>
      </c>
      <c r="U601" s="5"/>
    </row>
    <row r="602" spans="2:21" x14ac:dyDescent="0.4">
      <c r="B602" s="91"/>
      <c r="I602" s="77">
        <f ca="1">I603</f>
        <v>8030</v>
      </c>
      <c r="J602" s="77">
        <f ca="1">J601</f>
        <v>314.46657078209847</v>
      </c>
      <c r="U602" s="5"/>
    </row>
    <row r="603" spans="2:21" x14ac:dyDescent="0.4">
      <c r="B603" s="91"/>
      <c r="I603" s="77">
        <f ca="1">G568</f>
        <v>8030</v>
      </c>
      <c r="J603" s="77">
        <f ca="1">H569</f>
        <v>295.85976014617444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295.85976014617444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292.45356853039016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292.45356853039016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9.959152129257684E-2</v>
      </c>
      <c r="D609" s="135">
        <f ca="1">B452*M456+B458*M462+B464*M468+B470*M474+B476*M480+B482*M486+B488*M492+$B$500*M504</f>
        <v>0.48785464417688001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5.9899883659752164E-2</v>
      </c>
      <c r="D610" s="135">
        <f ca="1">B452*N456+B458*N462+B464*N468+B470*N474+B476*N480+B482*N486+B488*N492+$B$500*N504</f>
        <v>0.29342293450078094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1.0319624995184752E-2</v>
      </c>
      <c r="D611" s="135">
        <f ca="1">B452*O456+B458*O462+B464*O468+B470*O474+B476*O480+B482*O486+B488*O492+$B$500*O504</f>
        <v>5.0551260937912242E-2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9.2410112052916743E-2</v>
      </c>
      <c r="D612" s="135">
        <f ca="1">B452*G456+B458*G462+B464*G468+B470*G474+B476*G480+B482*G486+B488*G492+$B$500*G504</f>
        <v>0.45267610885748766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4.909264598169856E-2</v>
      </c>
      <c r="D613" s="135">
        <f ca="1">B452*H456+B458*H462+B464*H468+B470*H474+B476*H480+B482*H486+B488*H492+$B$500*H504</f>
        <v>0.24048307552952539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9.5499375566805086E-3</v>
      </c>
      <c r="D614" s="135">
        <f ca="1">B452*I456+B458*I462+B464*I468+B470*I474+B476*I480+B482*I486+B488*I492+$B$500*I504</f>
        <v>4.6780903917902648E-2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0.25403078810471236</v>
      </c>
      <c r="D615" s="135">
        <f ca="1">B452*J456+B458*J462+B464*J468+B470*J474+B476*J480+B482*J486+B488*J492+$B$500*J504</f>
        <v>1.2443840412550673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7.0248102589871256E-2</v>
      </c>
      <c r="D616" s="135">
        <f ca="1">B452*K456+B458*K462+B464*K468+B470*K474+B476*K480+B482*K486+B488*K492+$B$500*K504</f>
        <v>0.34411426443022941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2.6701873316701361E-2</v>
      </c>
      <c r="D617" s="135">
        <f ca="1">B452*L456+B458*L462+B464*L468+B470*L474+B476*L480+B482*L486+B488*L492+$B$500*L504</f>
        <v>0.13080062174676735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0.19385716188312746</v>
      </c>
      <c r="D618" s="135">
        <f ca="1">B452*D456+B458*D462+B464*D468+B470*D474+B476*D480+B482*D486+B488*D492+$B$500*D504</f>
        <v>0.94962016348556533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0.11425936776867802</v>
      </c>
      <c r="D619" s="135">
        <f ca="1">B452*E456+B458*E462+B464*E468+B470*E474+B476*E480+B482*E486+B488*E492+$B$500*E504</f>
        <v>0.55970591153946436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2.0038980798100056E-2</v>
      </c>
      <c r="D620" s="135">
        <f ca="1">B452*F456+B458*F462+B464*F468+B470*F474+B476*F480+B482*F486+B488*F492+$B$500*F504</f>
        <v>9.8162069622417816E-2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0.14054144989644934</v>
      </c>
      <c r="D621" s="135">
        <f ca="1">$B$494*M498+$B$495*77/365*11/24</f>
        <v>1.0768066646404109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5.5061818499388682E-2</v>
      </c>
      <c r="D622" s="135">
        <f ca="1">$B$494*N498+$B$495*77/365*12/24</f>
        <v>0.42187506369863015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1.3791771153030419E-2</v>
      </c>
      <c r="D623" s="135">
        <f ca="1">$B$494*O498+$B$495*77/365*1/24</f>
        <v>0.10567039905821919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0.14054144989644934</v>
      </c>
      <c r="D624" s="135">
        <f ca="1">$B$494*G498+$B$495*77/365*11/24</f>
        <v>1.0768066646404109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5.5061818499388682E-2</v>
      </c>
      <c r="D625" s="135">
        <f ca="1">$B$494*H498+$B$495*77/365*12/24</f>
        <v>0.42187506369863015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1.3791771153030419E-2</v>
      </c>
      <c r="D626" s="135">
        <f ca="1">$B$494*I498+$B$495*77/365*1/24</f>
        <v>0.10567039905821919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0.16793885832272876</v>
      </c>
      <c r="D627" s="135">
        <f ca="1">$B$494*J498+$B$495*91/365*11/24</f>
        <v>1.2867213340068493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6.5298675050527749E-2</v>
      </c>
      <c r="D628" s="135">
        <f ca="1">$B$494*K498+$B$495*91/365*12/24</f>
        <v>0.50030826164383568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1.6485499787908277E-2</v>
      </c>
      <c r="D629" s="135">
        <f ca="1">$B$494*L498+$B$495*91/365*1/24</f>
        <v>0.1263093276369863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0.22324144771315221</v>
      </c>
      <c r="D630" s="135">
        <f ca="1">$B$494*D498+$B$495*120/365*11/24</f>
        <v>1.7104411467123288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8.6326321830476338E-2</v>
      </c>
      <c r="D631" s="135">
        <f ca="1">$B$494*E498+$B$495*120/365*12/24</f>
        <v>0.66141881095890409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2.1919118197469872E-2</v>
      </c>
      <c r="D632" s="135">
        <f ca="1">$B$494*F498+$B$495*120/365*1/24</f>
        <v>0.16794086424657534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0.10335951354406156</v>
      </c>
      <c r="D633" s="135">
        <f ca="1">B409*M413+B415*M419+B421*M425+B427*M431+B433*M437+B439*M443+B445*M449</f>
        <v>0.54525947024590904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8.7386260726749362E-2</v>
      </c>
      <c r="D634" s="135">
        <f ca="1">B409*N413+B415*N419+B421*N425+B427*N431+B433*N437+B439*N443+B445*N449</f>
        <v>0.4609946834775504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1.0522519715455753E-2</v>
      </c>
      <c r="D635" s="135">
        <f ca="1">B409*O413+B415*O419+B421*O425+B427*O431+B433*O437+B439*O443+B445*O449</f>
        <v>5.55101637862844E-2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0.10170366661847423</v>
      </c>
      <c r="D636" s="135">
        <f ca="1">B409*G413+B415*G419+B421*G425+B427*G431+B433*G437+B439*G443+B445*G449</f>
        <v>0.53652426836176725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7.3736222065813734E-2</v>
      </c>
      <c r="D637" s="135">
        <f ca="1">B409*H413+B415*H419+B421*H425+B427*H431+B433*H437+B439*H443+B445*H449</f>
        <v>0.38898570632688778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1.0355415897277214E-2</v>
      </c>
      <c r="D638" s="135">
        <f ca="1">B409*I413+B415*I419+B421*I425+B427*I431+B433*I437+B439*I443+B445*I449</f>
        <v>5.4628629651187519E-2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0.14845139718150002</v>
      </c>
      <c r="D639" s="135">
        <f ca="1">B409*J413+B415*J419+B421*J425+B427*J431+B433*J437+B439*J443+B445*J449</f>
        <v>0.78313575024657556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7.8377654975070141E-2</v>
      </c>
      <c r="D640" s="135">
        <f ca="1">B409*K413+B415*K419+B421*K425+B427*K431+B433*K437+B439*K443+B445*K449</f>
        <v>0.41347097297052593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1.5091425403637622E-2</v>
      </c>
      <c r="D641" s="135">
        <f ca="1">B409*L413+B415*L419+B421*L425+B427*L431+B433*L437+B439*L443+B445*L449</f>
        <v>7.9612822648737008E-2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0.18836042265596412</v>
      </c>
      <c r="D642" s="135">
        <f ca="1">B409*D413+B415*D419+B421*D425+B427*D431+B433*D437+B439*D443+B445*D449</f>
        <v>0.99367054614574835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0.16349986223236676</v>
      </c>
      <c r="D643" s="135">
        <f ca="1">B409*E413+B415*E419+B421*E425+B427*E431+B433*E437+B439*E443+B445*E449</f>
        <v>0.86252194122503634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1.915563898362941E-2</v>
      </c>
      <c r="D644" s="135">
        <f ca="1">B409*F413+B415*F419+B421*F425+B427*F431+B433*F437+B439*F443+B445*F449</f>
        <v>0.10105304491379113</v>
      </c>
      <c r="P644" s="5"/>
      <c r="Q644" s="6"/>
      <c r="U644" s="5"/>
    </row>
  </sheetData>
  <autoFilter ref="A1:C607" xr:uid="{00000000-0009-0000-0000-000014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FI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879.00900000000001</v>
      </c>
      <c r="E5" s="17">
        <f ca="1">INDIRECT(ADDRESS(MATCH($H$1,HDD!$A$1:$A$34,0),E$4+1,,,"HDD"))</f>
        <v>782.06200000000001</v>
      </c>
      <c r="F5" s="17">
        <f ca="1">INDIRECT(ADDRESS(MATCH($H$1,HDD!$A$1:$A$34,0),F$4+1,,,"HDD"))</f>
        <v>713.09500000000003</v>
      </c>
      <c r="G5" s="17">
        <f ca="1">INDIRECT(ADDRESS(MATCH($H$1,HDD!$A$1:$A$34,0),G$4+1,,,"HDD"))</f>
        <v>519.12900000000002</v>
      </c>
      <c r="H5" s="17">
        <f ca="1">INDIRECT(ADDRESS(MATCH($H$1,HDD!$A$1:$A$34,0),H$4+1,,,"HDD"))</f>
        <v>339.529</v>
      </c>
      <c r="I5" s="17">
        <f ca="1">INDIRECT(ADDRESS(MATCH($H$1,HDD!$A$1:$A$34,0),I$4+1,,,"HDD"))</f>
        <v>156.57900000000001</v>
      </c>
      <c r="J5" s="17">
        <f ca="1">INDIRECT(ADDRESS(MATCH($H$1,HDD!$A$1:$A$34,0),J$4+1,,,"HDD"))</f>
        <v>70.216999999999999</v>
      </c>
      <c r="K5" s="17">
        <f ca="1">INDIRECT(ADDRESS(MATCH($H$1,HDD!$A$1:$A$34,0),K$4+1,,,"HDD"))</f>
        <v>140.83000000000001</v>
      </c>
      <c r="L5" s="17">
        <f ca="1">INDIRECT(ADDRESS(MATCH($H$1,HDD!$A$1:$A$34,0),L$4+1,,,"HDD"))</f>
        <v>289.65300000000002</v>
      </c>
      <c r="M5" s="17">
        <f ca="1">INDIRECT(ADDRESS(MATCH($H$1,HDD!$A$1:$A$34,0),M$4+1,,,"HDD"))</f>
        <v>475.75299999999999</v>
      </c>
      <c r="N5" s="17">
        <f ca="1">INDIRECT(ADDRESS(MATCH($H$1,HDD!$A$1:$A$34,0),N$4+1,,,"HDD"))</f>
        <v>663.11400000000003</v>
      </c>
      <c r="O5" s="17">
        <f ca="1">INDIRECT(ADDRESS(MATCH($H$1,HDD!$A$1:$A$34,0),O$4+1,,,"HDD"))</f>
        <v>820.86099999999999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0.15026228962853802</v>
      </c>
      <c r="E6" s="23">
        <f t="shared" ca="1" si="0"/>
        <v>0.13368967411195301</v>
      </c>
      <c r="F6" s="22">
        <f t="shared" ca="1" si="0"/>
        <v>0.12190010275510525</v>
      </c>
      <c r="G6" s="22">
        <f t="shared" ca="1" si="0"/>
        <v>8.8742563674061706E-2</v>
      </c>
      <c r="H6" s="22">
        <f t="shared" ca="1" si="0"/>
        <v>5.8040822034004069E-2</v>
      </c>
      <c r="I6" s="22">
        <f t="shared" ca="1" si="0"/>
        <v>2.6766414277609049E-2</v>
      </c>
      <c r="J6" s="22">
        <f t="shared" ca="1" si="0"/>
        <v>1.2003252743540797E-2</v>
      </c>
      <c r="K6" s="22">
        <f t="shared" ca="1" si="0"/>
        <v>2.4074199750385956E-2</v>
      </c>
      <c r="L6" s="22">
        <f t="shared" ca="1" si="0"/>
        <v>4.9514763759841963E-2</v>
      </c>
      <c r="M6" s="22">
        <f t="shared" ca="1" si="0"/>
        <v>8.1327648610703462E-2</v>
      </c>
      <c r="N6" s="22">
        <f t="shared" ca="1" si="0"/>
        <v>0.11335609524446093</v>
      </c>
      <c r="O6" s="22">
        <f t="shared" ca="1" si="0"/>
        <v>0.14032217340979597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5.8075902796531311</v>
      </c>
      <c r="E8" s="114">
        <f ca="1">INDIRECT(ADDRESS(MATCH($H$1,DDuration!$A$1:$A$34,0),E$4+1,,,"DDuration"))</f>
        <v>8.5520718356233765</v>
      </c>
      <c r="F8" s="114">
        <f ca="1">INDIRECT(ADDRESS(MATCH($H$1,DDuration!$A$1:$A$34,0),F$4+1,,,"DDuration"))</f>
        <v>11.387748993755528</v>
      </c>
      <c r="G8" s="114">
        <f ca="1">INDIRECT(ADDRESS(MATCH($H$1,DDuration!$A$1:$A$34,0),G$4+1,,,"DDuration"))</f>
        <v>14.443297641936374</v>
      </c>
      <c r="H8" s="114">
        <f ca="1">INDIRECT(ADDRESS(MATCH($H$1,DDuration!$A$1:$A$34,0),H$4+1,,,"DDuration"))</f>
        <v>17.357259351492857</v>
      </c>
      <c r="I8" s="114">
        <f ca="1">INDIRECT(ADDRESS(MATCH($H$1,DDuration!$A$1:$A$34,0),I$4+1,,,"DDuration"))</f>
        <v>19.189397010641063</v>
      </c>
      <c r="J8" s="114">
        <f ca="1">INDIRECT(ADDRESS(MATCH($H$1,DDuration!$A$1:$A$34,0),J$4+1,,,"DDuration"))</f>
        <v>18.305652457605806</v>
      </c>
      <c r="K8" s="114">
        <f ca="1">INDIRECT(ADDRESS(MATCH($H$1,DDuration!$A$1:$A$34,0),K$4+1,,,"DDuration"))</f>
        <v>15.596953006527277</v>
      </c>
      <c r="L8" s="114">
        <f ca="1">INDIRECT(ADDRESS(MATCH($H$1,DDuration!$A$1:$A$34,0),L$4+1,,,"DDuration"))</f>
        <v>12.561240506353412</v>
      </c>
      <c r="M8" s="114">
        <f ca="1">INDIRECT(ADDRESS(MATCH($H$1,DDuration!$A$1:$A$34,0),M$4+1,,,"DDuration"))</f>
        <v>9.5061318513703785</v>
      </c>
      <c r="N8" s="114">
        <f ca="1">INDIRECT(ADDRESS(MATCH($H$1,DDuration!$A$1:$A$34,0),N$4+1,,,"DDuration"))</f>
        <v>6.5982809750656974</v>
      </c>
      <c r="O8" s="114">
        <f ca="1">INDIRECT(ADDRESS(MATCH($H$1,DDuration!$A$1:$A$34,0),O$4+1,,,"DDuration"))</f>
        <v>4.8289737598726168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0.10518360273997661</v>
      </c>
      <c r="E12" s="33">
        <f t="shared" ca="1" si="1"/>
        <v>9.3582771878367096E-2</v>
      </c>
      <c r="F12" s="32">
        <f t="shared" ca="1" si="1"/>
        <v>8.533007192857367E-2</v>
      </c>
      <c r="G12" s="32">
        <f t="shared" ca="1" si="1"/>
        <v>6.211979457184319E-2</v>
      </c>
      <c r="H12" s="32">
        <f t="shared" ca="1" si="1"/>
        <v>4.0628575423802847E-2</v>
      </c>
      <c r="I12" s="32">
        <f t="shared" ca="1" si="1"/>
        <v>1.8736489994326332E-2</v>
      </c>
      <c r="J12" s="32">
        <f t="shared" ca="1" si="1"/>
        <v>8.4022769204785581E-3</v>
      </c>
      <c r="K12" s="32">
        <f t="shared" ca="1" si="1"/>
        <v>1.6851939825270168E-2</v>
      </c>
      <c r="L12" s="32">
        <f t="shared" ca="1" si="1"/>
        <v>3.4660334631889375E-2</v>
      </c>
      <c r="M12" s="32">
        <f t="shared" ca="1" si="1"/>
        <v>5.692935402749242E-2</v>
      </c>
      <c r="N12" s="32">
        <f t="shared" ca="1" si="1"/>
        <v>7.9349266671122645E-2</v>
      </c>
      <c r="O12" s="32">
        <f t="shared" ca="1" si="1"/>
        <v>9.8225521386857167E-2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4.5078686888561412E-2</v>
      </c>
      <c r="E13" s="32">
        <f t="shared" ca="1" si="2"/>
        <v>4.0106902233585907E-2</v>
      </c>
      <c r="F13" s="32">
        <f t="shared" ca="1" si="2"/>
        <v>3.6570030826531583E-2</v>
      </c>
      <c r="G13" s="32">
        <f t="shared" ca="1" si="2"/>
        <v>2.6622769102218516E-2</v>
      </c>
      <c r="H13" s="32">
        <f t="shared" ca="1" si="2"/>
        <v>1.7412246610201222E-2</v>
      </c>
      <c r="I13" s="32">
        <f t="shared" ca="1" si="2"/>
        <v>8.0299242832827158E-3</v>
      </c>
      <c r="J13" s="32">
        <f t="shared" ca="1" si="2"/>
        <v>3.6009758230622396E-3</v>
      </c>
      <c r="K13" s="32">
        <f t="shared" ca="1" si="2"/>
        <v>7.2222599251157878E-3</v>
      </c>
      <c r="L13" s="32">
        <f t="shared" ca="1" si="2"/>
        <v>1.4854429127952592E-2</v>
      </c>
      <c r="M13" s="32">
        <f t="shared" ca="1" si="2"/>
        <v>2.4398294583211043E-2</v>
      </c>
      <c r="N13" s="32">
        <f t="shared" ca="1" si="2"/>
        <v>3.4006828573338282E-2</v>
      </c>
      <c r="O13" s="32">
        <f t="shared" ca="1" si="2"/>
        <v>4.2096652022938795E-2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9.5541772488812085E-2</v>
      </c>
      <c r="E18" s="33">
        <f t="shared" ca="1" si="3"/>
        <v>8.5004351122850111E-2</v>
      </c>
      <c r="F18" s="33">
        <f t="shared" ca="1" si="3"/>
        <v>7.7508148668454416E-2</v>
      </c>
      <c r="G18" s="33">
        <f t="shared" ca="1" si="3"/>
        <v>5.642548006942423E-2</v>
      </c>
      <c r="H18" s="33">
        <f t="shared" ca="1" si="3"/>
        <v>3.6904289343287586E-2</v>
      </c>
      <c r="I18" s="33">
        <f t="shared" ca="1" si="3"/>
        <v>1.7018978411513085E-2</v>
      </c>
      <c r="J18" s="33">
        <f t="shared" ca="1" si="3"/>
        <v>7.6320682027680234E-3</v>
      </c>
      <c r="K18" s="33">
        <f t="shared" ca="1" si="3"/>
        <v>1.5307178674620402E-2</v>
      </c>
      <c r="L18" s="33">
        <f t="shared" ca="1" si="3"/>
        <v>3.1483137290632845E-2</v>
      </c>
      <c r="M18" s="33">
        <f t="shared" ca="1" si="3"/>
        <v>5.1710829908305611E-2</v>
      </c>
      <c r="N18" s="33">
        <f t="shared" ca="1" si="3"/>
        <v>7.2075583892936404E-2</v>
      </c>
      <c r="O18" s="33">
        <f t="shared" ca="1" si="3"/>
        <v>8.9221515259728587E-2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4.5078686888561412E-2</v>
      </c>
      <c r="E19" s="33">
        <f t="shared" ca="1" si="4"/>
        <v>4.0106902233585907E-2</v>
      </c>
      <c r="F19" s="33">
        <f t="shared" ca="1" si="4"/>
        <v>3.6570030826531583E-2</v>
      </c>
      <c r="G19" s="33">
        <f t="shared" ca="1" si="4"/>
        <v>2.6622769102218516E-2</v>
      </c>
      <c r="H19" s="33">
        <f t="shared" ca="1" si="4"/>
        <v>1.7412246610201222E-2</v>
      </c>
      <c r="I19" s="33">
        <f t="shared" ca="1" si="4"/>
        <v>8.0299242832827158E-3</v>
      </c>
      <c r="J19" s="33">
        <f t="shared" ca="1" si="4"/>
        <v>3.6009758230622396E-3</v>
      </c>
      <c r="K19" s="33">
        <f t="shared" ca="1" si="4"/>
        <v>7.2222599251157878E-3</v>
      </c>
      <c r="L19" s="33">
        <f t="shared" ca="1" si="4"/>
        <v>1.4854429127952592E-2</v>
      </c>
      <c r="M19" s="33">
        <f t="shared" ca="1" si="4"/>
        <v>2.4398294583211043E-2</v>
      </c>
      <c r="N19" s="33">
        <f t="shared" ca="1" si="4"/>
        <v>3.4006828573338282E-2</v>
      </c>
      <c r="O19" s="33">
        <f t="shared" ca="1" si="4"/>
        <v>4.2096652022938795E-2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9.641830251164522E-3</v>
      </c>
      <c r="E20" s="33">
        <f t="shared" ca="1" si="5"/>
        <v>8.5784207555169838E-3</v>
      </c>
      <c r="F20" s="33">
        <f t="shared" ca="1" si="5"/>
        <v>7.821923260119254E-3</v>
      </c>
      <c r="G20" s="33">
        <f t="shared" ca="1" si="5"/>
        <v>5.6943145024189595E-3</v>
      </c>
      <c r="H20" s="33">
        <f t="shared" ca="1" si="5"/>
        <v>3.724286080515261E-3</v>
      </c>
      <c r="I20" s="33">
        <f t="shared" ca="1" si="5"/>
        <v>1.7175115828132472E-3</v>
      </c>
      <c r="J20" s="33">
        <f t="shared" ca="1" si="5"/>
        <v>7.7020871771053454E-4</v>
      </c>
      <c r="K20" s="33">
        <f t="shared" ca="1" si="5"/>
        <v>1.5447611506497656E-3</v>
      </c>
      <c r="L20" s="33">
        <f t="shared" ca="1" si="5"/>
        <v>3.1771973412565266E-3</v>
      </c>
      <c r="M20" s="33">
        <f t="shared" ca="1" si="5"/>
        <v>5.2185241191868058E-3</v>
      </c>
      <c r="N20" s="33">
        <f t="shared" ca="1" si="5"/>
        <v>7.2736827781862429E-3</v>
      </c>
      <c r="O20" s="33">
        <f t="shared" ca="1" si="5"/>
        <v>9.0040061271285752E-3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0.15026228962853802</v>
      </c>
      <c r="E21" s="33">
        <f t="shared" ca="1" si="6"/>
        <v>0.13368967411195301</v>
      </c>
      <c r="F21" s="33">
        <f t="shared" ca="1" si="6"/>
        <v>0.12190010275510525</v>
      </c>
      <c r="G21" s="33">
        <f t="shared" ca="1" si="6"/>
        <v>8.8742563674061706E-2</v>
      </c>
      <c r="H21" s="33">
        <f t="shared" ca="1" si="6"/>
        <v>5.8040822034004069E-2</v>
      </c>
      <c r="I21" s="33">
        <f t="shared" ca="1" si="6"/>
        <v>2.6766414277609049E-2</v>
      </c>
      <c r="J21" s="33">
        <f t="shared" ca="1" si="6"/>
        <v>1.2003252743540797E-2</v>
      </c>
      <c r="K21" s="33">
        <f t="shared" ca="1" si="6"/>
        <v>2.4074199750385956E-2</v>
      </c>
      <c r="L21" s="33">
        <f t="shared" ca="1" si="6"/>
        <v>4.951476375984197E-2</v>
      </c>
      <c r="M21" s="33">
        <f t="shared" ca="1" si="6"/>
        <v>8.1327648610703462E-2</v>
      </c>
      <c r="N21" s="33">
        <f t="shared" ca="1" si="6"/>
        <v>0.11335609524446093</v>
      </c>
      <c r="O21" s="33">
        <f t="shared" ca="1" si="6"/>
        <v>0.14032217340979594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0.34455950515208622</v>
      </c>
      <c r="E24" s="32">
        <f ca="1">N19/2+O19+D19+E19+F19/2</f>
        <v>0.16257067084502105</v>
      </c>
      <c r="F24" s="32">
        <f ca="1">N20/2+O20+D20+E20+F20/2</f>
        <v>3.477206015296283E-2</v>
      </c>
      <c r="G24" s="32">
        <f ca="1">F18/2+G18+H18</f>
        <v>0.13208384374693904</v>
      </c>
      <c r="H24" s="32">
        <f ca="1">F19/2+G19+H19</f>
        <v>6.2320031125685529E-2</v>
      </c>
      <c r="I24" s="32">
        <f ca="1">F20/2+G20+H20</f>
        <v>1.3329562212993848E-2</v>
      </c>
      <c r="J24" s="32">
        <f ca="1">I18+J18+K18</f>
        <v>3.9958225288901514E-2</v>
      </c>
      <c r="K24" s="32">
        <f ca="1">I19+J19+K19</f>
        <v>1.8853160031460744E-2</v>
      </c>
      <c r="L24" s="32">
        <f ca="1">I20+J20+K20</f>
        <v>4.0324814511735474E-3</v>
      </c>
      <c r="M24" s="32">
        <f ca="1">L18+M18+N18/2</f>
        <v>0.11923175914540665</v>
      </c>
      <c r="N24" s="32">
        <f ca="1">L19+M19+N19/2</f>
        <v>5.6256137997832772E-2</v>
      </c>
      <c r="O24" s="32">
        <f ca="1">L20+M20+N20/2</f>
        <v>1.2032562849536455E-2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3.8333333333333335</v>
      </c>
      <c r="J30" s="17">
        <f ca="1">INDIRECT(ADDRESS(MATCH($H$1,CDD!$A$1:$A$34,0),J$4+1,,,"cDD"))</f>
        <v>5</v>
      </c>
      <c r="K30" s="17">
        <f ca="1">INDIRECT(ADDRESS(MATCH($H$1,CDD!$A$1:$A$34,0),K$4+1,,,"cDD"))</f>
        <v>4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0.29870129870129869</v>
      </c>
      <c r="J31" s="22">
        <f t="shared" ca="1" si="7"/>
        <v>0.38961038961038957</v>
      </c>
      <c r="K31" s="22">
        <f t="shared" ca="1" si="7"/>
        <v>0.31168831168831168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5.8075902796531311</v>
      </c>
      <c r="E33" s="29">
        <f t="shared" ca="1" si="8"/>
        <v>8.5520718356233765</v>
      </c>
      <c r="F33" s="29">
        <f t="shared" ca="1" si="8"/>
        <v>11.387748993755528</v>
      </c>
      <c r="G33" s="29">
        <f t="shared" ca="1" si="8"/>
        <v>14.443297641936374</v>
      </c>
      <c r="H33" s="29">
        <f t="shared" ca="1" si="8"/>
        <v>17.357259351492857</v>
      </c>
      <c r="I33" s="29">
        <f t="shared" ca="1" si="8"/>
        <v>19.189397010641063</v>
      </c>
      <c r="J33" s="29">
        <f t="shared" ca="1" si="8"/>
        <v>18.305652457605806</v>
      </c>
      <c r="K33" s="29">
        <f t="shared" ca="1" si="8"/>
        <v>15.596953006527277</v>
      </c>
      <c r="L33" s="29">
        <f t="shared" ca="1" si="8"/>
        <v>12.561240506353412</v>
      </c>
      <c r="M33" s="29">
        <f t="shared" ca="1" si="8"/>
        <v>9.5061318513703785</v>
      </c>
      <c r="N33" s="29">
        <f t="shared" ca="1" si="8"/>
        <v>6.5982809750656974</v>
      </c>
      <c r="O33" s="29">
        <f t="shared" ca="1" si="8"/>
        <v>4.8289737598726168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0.26883116883116881</v>
      </c>
      <c r="J37" s="32">
        <f t="shared" ca="1" si="9"/>
        <v>0.3506493506493506</v>
      </c>
      <c r="K37" s="32">
        <f t="shared" ca="1" si="9"/>
        <v>0.2805194805194805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2.9870129870129863E-2</v>
      </c>
      <c r="J38" s="32">
        <f t="shared" ca="1" si="10"/>
        <v>3.8961038961038946E-2</v>
      </c>
      <c r="K38" s="32">
        <f t="shared" ca="1" si="10"/>
        <v>3.1168831168831162E-2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0.24418831168831168</v>
      </c>
      <c r="J43" s="33">
        <f t="shared" ca="1" si="11"/>
        <v>0.31850649350649346</v>
      </c>
      <c r="K43" s="33">
        <f t="shared" ca="1" si="11"/>
        <v>0.25480519480519481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2.9870129870129863E-2</v>
      </c>
      <c r="J44" s="33">
        <f t="shared" ca="1" si="12"/>
        <v>3.8961038961038946E-2</v>
      </c>
      <c r="K44" s="33">
        <f t="shared" ca="1" si="12"/>
        <v>3.1168831168831162E-2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2.464285714285714E-2</v>
      </c>
      <c r="J45" s="33">
        <f t="shared" ca="1" si="13"/>
        <v>3.214285714285714E-2</v>
      </c>
      <c r="K45" s="33">
        <f t="shared" ca="1" si="13"/>
        <v>2.5714285714285714E-2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0.29870129870129869</v>
      </c>
      <c r="J46" s="32">
        <f t="shared" ca="1" si="14"/>
        <v>0.38961038961038952</v>
      </c>
      <c r="K46" s="32">
        <f t="shared" ca="1" si="14"/>
        <v>0.31168831168831168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0.81749999999999989</v>
      </c>
      <c r="K49" s="32">
        <f ca="1">I44+J44+K44</f>
        <v>9.9999999999999978E-2</v>
      </c>
      <c r="L49" s="32">
        <f ca="1">I45+J45+K45</f>
        <v>8.249999999999999E-2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879.00900000000001</v>
      </c>
      <c r="E56" s="17">
        <f t="shared" ca="1" si="15"/>
        <v>782.06200000000001</v>
      </c>
      <c r="F56" s="17">
        <f t="shared" ca="1" si="15"/>
        <v>713.09500000000003</v>
      </c>
      <c r="G56" s="17">
        <f t="shared" ca="1" si="15"/>
        <v>519.12900000000002</v>
      </c>
      <c r="H56" s="17">
        <f t="shared" ca="1" si="15"/>
        <v>339.529</v>
      </c>
      <c r="I56" s="17">
        <f t="shared" ca="1" si="15"/>
        <v>156.57900000000001</v>
      </c>
      <c r="J56" s="17">
        <f t="shared" ca="1" si="15"/>
        <v>70.216999999999999</v>
      </c>
      <c r="K56" s="17">
        <f t="shared" ca="1" si="15"/>
        <v>140.83000000000001</v>
      </c>
      <c r="L56" s="17">
        <f t="shared" ca="1" si="15"/>
        <v>289.65300000000002</v>
      </c>
      <c r="M56" s="17">
        <f t="shared" ca="1" si="15"/>
        <v>475.75299999999999</v>
      </c>
      <c r="N56" s="17">
        <f t="shared" ca="1" si="15"/>
        <v>663.11400000000003</v>
      </c>
      <c r="O56" s="17">
        <f t="shared" ca="1" si="15"/>
        <v>820.86099999999999</v>
      </c>
    </row>
    <row r="57" spans="1:15" x14ac:dyDescent="0.4">
      <c r="D57" s="50">
        <f t="shared" ref="D57:O57" ca="1" si="16">(D55/SUM($D55:$O55)*(1-$B$56)+$B$56*D56/SUM($D56:$O56))</f>
        <v>9.337267677761403E-2</v>
      </c>
      <c r="E57" s="50">
        <f t="shared" ca="1" si="16"/>
        <v>9.0886784450126282E-2</v>
      </c>
      <c r="F57" s="50">
        <f t="shared" ca="1" si="16"/>
        <v>8.9118348746599116E-2</v>
      </c>
      <c r="G57" s="50">
        <f t="shared" ca="1" si="16"/>
        <v>8.4144717884442582E-2</v>
      </c>
      <c r="H57" s="50">
        <f t="shared" ca="1" si="16"/>
        <v>7.9539456638433939E-2</v>
      </c>
      <c r="I57" s="50">
        <f t="shared" ca="1" si="16"/>
        <v>7.4848295474974694E-2</v>
      </c>
      <c r="J57" s="50">
        <f t="shared" ca="1" si="16"/>
        <v>7.2633821244864449E-2</v>
      </c>
      <c r="K57" s="50">
        <f t="shared" ca="1" si="16"/>
        <v>7.4444463295891231E-2</v>
      </c>
      <c r="L57" s="50">
        <f t="shared" ca="1" si="16"/>
        <v>7.8260547897309629E-2</v>
      </c>
      <c r="M57" s="50">
        <f t="shared" ca="1" si="16"/>
        <v>8.3032480624938856E-2</v>
      </c>
      <c r="N57" s="50">
        <f t="shared" ca="1" si="16"/>
        <v>8.7836747620002473E-2</v>
      </c>
      <c r="O57" s="50">
        <f t="shared" ca="1" si="16"/>
        <v>9.1881659344802719E-2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5.8075902796531311</v>
      </c>
      <c r="E59" s="29">
        <f t="shared" ca="1" si="17"/>
        <v>8.5520718356233765</v>
      </c>
      <c r="F59" s="29">
        <f t="shared" ca="1" si="17"/>
        <v>11.387748993755528</v>
      </c>
      <c r="G59" s="29">
        <f t="shared" ca="1" si="17"/>
        <v>14.443297641936374</v>
      </c>
      <c r="H59" s="29">
        <f t="shared" ca="1" si="17"/>
        <v>17.357259351492857</v>
      </c>
      <c r="I59" s="29">
        <f t="shared" ca="1" si="17"/>
        <v>19.189397010641063</v>
      </c>
      <c r="J59" s="29">
        <f t="shared" ca="1" si="17"/>
        <v>18.305652457605806</v>
      </c>
      <c r="K59" s="29">
        <f t="shared" ca="1" si="17"/>
        <v>15.596953006527277</v>
      </c>
      <c r="L59" s="29">
        <f t="shared" ca="1" si="17"/>
        <v>12.561240506353412</v>
      </c>
      <c r="M59" s="29">
        <f t="shared" ca="1" si="17"/>
        <v>9.5061318513703785</v>
      </c>
      <c r="N59" s="29">
        <f t="shared" ca="1" si="17"/>
        <v>6.5982809750656974</v>
      </c>
      <c r="O59" s="29">
        <f t="shared" ca="1" si="17"/>
        <v>4.8289737598726168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6.536087374432982E-2</v>
      </c>
      <c r="E63" s="33">
        <f t="shared" ca="1" si="18"/>
        <v>6.3620749115088387E-2</v>
      </c>
      <c r="F63" s="32">
        <f t="shared" ca="1" si="18"/>
        <v>6.238284412261938E-2</v>
      </c>
      <c r="G63" s="32">
        <f t="shared" ca="1" si="18"/>
        <v>5.8901302519109806E-2</v>
      </c>
      <c r="H63" s="32">
        <f t="shared" ca="1" si="18"/>
        <v>5.567761964690375E-2</v>
      </c>
      <c r="I63" s="32">
        <f t="shared" ca="1" si="18"/>
        <v>5.2393806832482286E-2</v>
      </c>
      <c r="J63" s="32">
        <f t="shared" ca="1" si="18"/>
        <v>5.0843674871405113E-2</v>
      </c>
      <c r="K63" s="32">
        <f t="shared" ca="1" si="18"/>
        <v>5.2111124307123856E-2</v>
      </c>
      <c r="L63" s="32">
        <f t="shared" ca="1" si="18"/>
        <v>5.4782383528116735E-2</v>
      </c>
      <c r="M63" s="32">
        <f t="shared" ca="1" si="18"/>
        <v>5.8122736437457197E-2</v>
      </c>
      <c r="N63" s="32">
        <f t="shared" ca="1" si="18"/>
        <v>6.1485723334001728E-2</v>
      </c>
      <c r="O63" s="32">
        <f t="shared" ca="1" si="18"/>
        <v>6.4317161541361897E-2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2.8011803033284214E-2</v>
      </c>
      <c r="E64" s="32">
        <f t="shared" ca="1" si="19"/>
        <v>2.7266035335037887E-2</v>
      </c>
      <c r="F64" s="32">
        <f t="shared" ca="1" si="19"/>
        <v>2.673550462397974E-2</v>
      </c>
      <c r="G64" s="32">
        <f t="shared" ca="1" si="19"/>
        <v>2.524341536533278E-2</v>
      </c>
      <c r="H64" s="32">
        <f t="shared" ca="1" si="19"/>
        <v>2.3861836991530185E-2</v>
      </c>
      <c r="I64" s="32">
        <f t="shared" ca="1" si="19"/>
        <v>2.2454488642492412E-2</v>
      </c>
      <c r="J64" s="32">
        <f t="shared" ca="1" si="19"/>
        <v>2.179014637345934E-2</v>
      </c>
      <c r="K64" s="32">
        <f t="shared" ca="1" si="19"/>
        <v>2.2333338988767371E-2</v>
      </c>
      <c r="L64" s="32">
        <f t="shared" ca="1" si="19"/>
        <v>2.3478164369192891E-2</v>
      </c>
      <c r="M64" s="32">
        <f t="shared" ca="1" si="19"/>
        <v>2.490974418748166E-2</v>
      </c>
      <c r="N64" s="32">
        <f t="shared" ca="1" si="19"/>
        <v>2.6351024286000745E-2</v>
      </c>
      <c r="O64" s="32">
        <f t="shared" ca="1" si="19"/>
        <v>2.7564497803440821E-2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5.936946031776625E-2</v>
      </c>
      <c r="E69" s="33">
        <f t="shared" ca="1" si="20"/>
        <v>5.7788847112871952E-2</v>
      </c>
      <c r="F69" s="33">
        <f t="shared" ca="1" si="20"/>
        <v>5.6664416744712606E-2</v>
      </c>
      <c r="G69" s="33">
        <f t="shared" ca="1" si="20"/>
        <v>5.3502016454858074E-2</v>
      </c>
      <c r="H69" s="33">
        <f t="shared" ca="1" si="20"/>
        <v>5.0573837845937573E-2</v>
      </c>
      <c r="I69" s="33">
        <f t="shared" ca="1" si="20"/>
        <v>4.7591041206171407E-2</v>
      </c>
      <c r="J69" s="33">
        <f t="shared" ca="1" si="20"/>
        <v>4.6183004674859647E-2</v>
      </c>
      <c r="K69" s="33">
        <f t="shared" ca="1" si="20"/>
        <v>4.7334271245637501E-2</v>
      </c>
      <c r="L69" s="33">
        <f t="shared" ca="1" si="20"/>
        <v>4.9760665038039366E-2</v>
      </c>
      <c r="M69" s="33">
        <f t="shared" ca="1" si="20"/>
        <v>5.2794818930690289E-2</v>
      </c>
      <c r="N69" s="33">
        <f t="shared" ca="1" si="20"/>
        <v>5.5849532028384906E-2</v>
      </c>
      <c r="O69" s="33">
        <f t="shared" ca="1" si="20"/>
        <v>5.8421421733403721E-2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2.8011803033284214E-2</v>
      </c>
      <c r="E70" s="33">
        <f t="shared" ca="1" si="21"/>
        <v>2.7266035335037887E-2</v>
      </c>
      <c r="F70" s="33">
        <f t="shared" ca="1" si="21"/>
        <v>2.673550462397974E-2</v>
      </c>
      <c r="G70" s="33">
        <f t="shared" ca="1" si="21"/>
        <v>2.524341536533278E-2</v>
      </c>
      <c r="H70" s="33">
        <f t="shared" ca="1" si="21"/>
        <v>2.3861836991530185E-2</v>
      </c>
      <c r="I70" s="33">
        <f t="shared" ca="1" si="21"/>
        <v>2.2454488642492412E-2</v>
      </c>
      <c r="J70" s="33">
        <f t="shared" ca="1" si="21"/>
        <v>2.179014637345934E-2</v>
      </c>
      <c r="K70" s="33">
        <f t="shared" ca="1" si="21"/>
        <v>2.2333338988767371E-2</v>
      </c>
      <c r="L70" s="33">
        <f t="shared" ca="1" si="21"/>
        <v>2.3478164369192891E-2</v>
      </c>
      <c r="M70" s="33">
        <f t="shared" ca="1" si="21"/>
        <v>2.490974418748166E-2</v>
      </c>
      <c r="N70" s="33">
        <f t="shared" ca="1" si="21"/>
        <v>2.6351024286000745E-2</v>
      </c>
      <c r="O70" s="33">
        <f t="shared" ca="1" si="21"/>
        <v>2.7564497803440821E-2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5.9914134265635676E-3</v>
      </c>
      <c r="E71" s="33">
        <f t="shared" ca="1" si="22"/>
        <v>5.8319020022164353E-3</v>
      </c>
      <c r="F71" s="33">
        <f t="shared" ca="1" si="22"/>
        <v>5.7184273779067769E-3</v>
      </c>
      <c r="G71" s="33">
        <f t="shared" ca="1" si="22"/>
        <v>5.3992860642517329E-3</v>
      </c>
      <c r="H71" s="33">
        <f t="shared" ca="1" si="22"/>
        <v>5.1037818009661779E-3</v>
      </c>
      <c r="I71" s="33">
        <f t="shared" ca="1" si="22"/>
        <v>4.8027656263108769E-3</v>
      </c>
      <c r="J71" s="33">
        <f t="shared" ca="1" si="22"/>
        <v>4.6606701965454687E-3</v>
      </c>
      <c r="K71" s="33">
        <f t="shared" ca="1" si="22"/>
        <v>4.7768530614863544E-3</v>
      </c>
      <c r="L71" s="33">
        <f t="shared" ca="1" si="22"/>
        <v>5.0217184900773681E-3</v>
      </c>
      <c r="M71" s="33">
        <f t="shared" ca="1" si="22"/>
        <v>5.3279175067669103E-3</v>
      </c>
      <c r="N71" s="33">
        <f t="shared" ca="1" si="22"/>
        <v>5.6361913056168248E-3</v>
      </c>
      <c r="O71" s="33">
        <f t="shared" ca="1" si="22"/>
        <v>5.8957398079581749E-3</v>
      </c>
    </row>
    <row r="72" spans="1:15" x14ac:dyDescent="0.4">
      <c r="D72" s="32">
        <f t="shared" ref="D72:O72" ca="1" si="23">SUM(D69:D71)</f>
        <v>9.337267677761403E-2</v>
      </c>
      <c r="E72" s="32">
        <f t="shared" ca="1" si="23"/>
        <v>9.0886784450126282E-2</v>
      </c>
      <c r="F72" s="32">
        <f t="shared" ca="1" si="23"/>
        <v>8.9118348746599116E-2</v>
      </c>
      <c r="G72" s="32">
        <f t="shared" ca="1" si="23"/>
        <v>8.4144717884442582E-2</v>
      </c>
      <c r="H72" s="32">
        <f t="shared" ca="1" si="23"/>
        <v>7.9539456638433939E-2</v>
      </c>
      <c r="I72" s="32">
        <f t="shared" ca="1" si="23"/>
        <v>7.4848295474974694E-2</v>
      </c>
      <c r="J72" s="32">
        <f t="shared" ca="1" si="23"/>
        <v>7.2633821244864449E-2</v>
      </c>
      <c r="K72" s="32">
        <f t="shared" ca="1" si="23"/>
        <v>7.4444463295891231E-2</v>
      </c>
      <c r="L72" s="32">
        <f t="shared" ca="1" si="23"/>
        <v>7.8260547897309615E-2</v>
      </c>
      <c r="M72" s="32">
        <f t="shared" ca="1" si="23"/>
        <v>8.3032480624938856E-2</v>
      </c>
      <c r="N72" s="32">
        <f t="shared" ca="1" si="23"/>
        <v>8.7836747620002473E-2</v>
      </c>
      <c r="O72" s="32">
        <f t="shared" ca="1" si="23"/>
        <v>9.1881659344802705E-2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0.23183670355059069</v>
      </c>
      <c r="E75" s="32">
        <f ca="1">N70/2+O70+D70+E70+F70/2</f>
        <v>0.10938560062675316</v>
      </c>
      <c r="F75" s="32">
        <f ca="1">N71/2+O71+D71+E71+F71/2</f>
        <v>2.339636457849998E-2</v>
      </c>
      <c r="G75" s="32">
        <f ca="1">F69/2+G69+H69</f>
        <v>0.13240806267315194</v>
      </c>
      <c r="H75" s="32">
        <f ca="1">F70/2+G70+H70</f>
        <v>6.2473004668852833E-2</v>
      </c>
      <c r="I75" s="32">
        <f ca="1">F71/2+G71+H71</f>
        <v>1.3362281554171299E-2</v>
      </c>
      <c r="J75" s="32">
        <f ca="1">I69+J69+K69</f>
        <v>0.14110831712666855</v>
      </c>
      <c r="K75" s="32">
        <f ca="1">I70+J70+K70</f>
        <v>6.6577974004719126E-2</v>
      </c>
      <c r="L75" s="32">
        <f ca="1">I71+J71+K71</f>
        <v>1.42402888843427E-2</v>
      </c>
      <c r="M75" s="32">
        <f ca="1">L69+M69+N69/2</f>
        <v>0.1304802499829221</v>
      </c>
      <c r="N75" s="32">
        <f ca="1">L70+M70+N70/2</f>
        <v>6.1563420699674923E-2</v>
      </c>
      <c r="O75" s="32">
        <f ca="1">L71+M71+N71/2</f>
        <v>1.3167731649652691E-2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5.8075902796531311</v>
      </c>
      <c r="E84" s="29">
        <f t="shared" ca="1" si="26"/>
        <v>8.5520718356233765</v>
      </c>
      <c r="F84" s="29">
        <f t="shared" ca="1" si="26"/>
        <v>11.387748993755528</v>
      </c>
      <c r="G84" s="29">
        <f t="shared" ca="1" si="26"/>
        <v>14.443297641936374</v>
      </c>
      <c r="H84" s="29">
        <f t="shared" ca="1" si="26"/>
        <v>17.357259351492857</v>
      </c>
      <c r="I84" s="29">
        <f t="shared" ca="1" si="26"/>
        <v>19.189397010641063</v>
      </c>
      <c r="J84" s="29">
        <f t="shared" ca="1" si="26"/>
        <v>18.305652457605806</v>
      </c>
      <c r="K84" s="29">
        <f t="shared" ca="1" si="26"/>
        <v>15.596953006527277</v>
      </c>
      <c r="L84" s="29">
        <f t="shared" ca="1" si="26"/>
        <v>12.561240506353412</v>
      </c>
      <c r="M84" s="29">
        <f t="shared" ca="1" si="26"/>
        <v>9.5061318513703785</v>
      </c>
      <c r="N84" s="29">
        <f t="shared" ca="1" si="26"/>
        <v>6.5982809750656974</v>
      </c>
      <c r="O84" s="29">
        <f t="shared" ca="1" si="26"/>
        <v>4.8289737598726168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18.19240972034687</v>
      </c>
      <c r="E106" s="29">
        <f t="shared" ca="1" si="33"/>
        <v>15.447928164376624</v>
      </c>
      <c r="F106" s="29">
        <f t="shared" ca="1" si="33"/>
        <v>12.612251006244472</v>
      </c>
      <c r="G106" s="29">
        <f t="shared" ca="1" si="33"/>
        <v>9.5567023580636263</v>
      </c>
      <c r="H106" s="29">
        <f t="shared" ca="1" si="33"/>
        <v>6.642740648507143</v>
      </c>
      <c r="I106" s="29">
        <f t="shared" ca="1" si="33"/>
        <v>4.8106029893589373</v>
      </c>
      <c r="J106" s="29">
        <f t="shared" ca="1" si="33"/>
        <v>5.6943475423941941</v>
      </c>
      <c r="K106" s="29">
        <f t="shared" ca="1" si="33"/>
        <v>8.4030469934727225</v>
      </c>
      <c r="L106" s="29">
        <f t="shared" ca="1" si="33"/>
        <v>11.438759493646588</v>
      </c>
      <c r="M106" s="29">
        <f t="shared" ca="1" si="33"/>
        <v>14.493868148629621</v>
      </c>
      <c r="N106" s="29">
        <f t="shared" ca="1" si="33"/>
        <v>17.401719024934302</v>
      </c>
      <c r="O106" s="29">
        <f t="shared" ca="1" si="33"/>
        <v>19.171026240127382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0.12645437628293679</v>
      </c>
      <c r="E107" s="29">
        <f t="shared" ca="1" si="34"/>
        <v>0.10737764545315069</v>
      </c>
      <c r="F107" s="29">
        <f t="shared" ca="1" si="34"/>
        <v>8.7667019324808693E-2</v>
      </c>
      <c r="G107" s="29">
        <f t="shared" ca="1" si="34"/>
        <v>6.6428079324697908E-2</v>
      </c>
      <c r="H107" s="29">
        <f t="shared" ca="1" si="34"/>
        <v>4.6173301856586906E-2</v>
      </c>
      <c r="I107" s="29">
        <f t="shared" ca="1" si="34"/>
        <v>3.3438220110217312E-2</v>
      </c>
      <c r="J107" s="29">
        <f t="shared" ca="1" si="34"/>
        <v>3.9581076827133063E-2</v>
      </c>
      <c r="K107" s="29">
        <f t="shared" ca="1" si="34"/>
        <v>5.8409088337943386E-2</v>
      </c>
      <c r="L107" s="29">
        <f t="shared" ca="1" si="34"/>
        <v>7.9510148433047795E-2</v>
      </c>
      <c r="M107" s="29">
        <f t="shared" ca="1" si="34"/>
        <v>0.10074603006616634</v>
      </c>
      <c r="N107" s="29">
        <f t="shared" ca="1" si="34"/>
        <v>0.1209583314896354</v>
      </c>
      <c r="O107" s="29">
        <f t="shared" ca="1" si="34"/>
        <v>0.13325668249367573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5.8075902796531311</v>
      </c>
      <c r="E109" s="29">
        <f t="shared" ca="1" si="35"/>
        <v>8.5520718356233765</v>
      </c>
      <c r="F109" s="29">
        <f t="shared" ca="1" si="35"/>
        <v>11.387748993755528</v>
      </c>
      <c r="G109" s="29">
        <f t="shared" ca="1" si="35"/>
        <v>14.443297641936374</v>
      </c>
      <c r="H109" s="29">
        <f t="shared" ca="1" si="35"/>
        <v>17.357259351492857</v>
      </c>
      <c r="I109" s="29">
        <f t="shared" ca="1" si="35"/>
        <v>19.189397010641063</v>
      </c>
      <c r="J109" s="29">
        <f t="shared" ca="1" si="35"/>
        <v>18.305652457605806</v>
      </c>
      <c r="K109" s="29">
        <f t="shared" ca="1" si="35"/>
        <v>15.596953006527277</v>
      </c>
      <c r="L109" s="29">
        <f t="shared" ca="1" si="35"/>
        <v>12.561240506353412</v>
      </c>
      <c r="M109" s="29">
        <f t="shared" ca="1" si="35"/>
        <v>9.5061318513703785</v>
      </c>
      <c r="N109" s="29">
        <f t="shared" ca="1" si="35"/>
        <v>6.5982809750656974</v>
      </c>
      <c r="O109" s="29">
        <f t="shared" ca="1" si="35"/>
        <v>4.8289737598726168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2.529087525658736E-2</v>
      </c>
      <c r="E113" s="33">
        <f t="shared" ca="1" si="36"/>
        <v>2.1475529090630139E-2</v>
      </c>
      <c r="F113" s="32">
        <f t="shared" ca="1" si="36"/>
        <v>1.7533403864961741E-2</v>
      </c>
      <c r="G113" s="32">
        <f t="shared" ca="1" si="36"/>
        <v>1.3285615864939582E-2</v>
      </c>
      <c r="H113" s="32">
        <f t="shared" ca="1" si="36"/>
        <v>9.2346603713173818E-3</v>
      </c>
      <c r="I113" s="32">
        <f t="shared" ca="1" si="36"/>
        <v>6.6876440220434629E-3</v>
      </c>
      <c r="J113" s="32">
        <f t="shared" ca="1" si="36"/>
        <v>7.9162153654266133E-3</v>
      </c>
      <c r="K113" s="32">
        <f t="shared" ca="1" si="36"/>
        <v>1.1681817667588678E-2</v>
      </c>
      <c r="L113" s="32">
        <f t="shared" ca="1" si="36"/>
        <v>1.5902029686609559E-2</v>
      </c>
      <c r="M113" s="32">
        <f t="shared" ca="1" si="36"/>
        <v>2.0149206013233268E-2</v>
      </c>
      <c r="N113" s="32">
        <f t="shared" ca="1" si="36"/>
        <v>2.4191666297927083E-2</v>
      </c>
      <c r="O113" s="32">
        <f t="shared" ca="1" si="36"/>
        <v>2.6651336498735148E-2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0.10116350102634944</v>
      </c>
      <c r="E114" s="32">
        <f t="shared" ca="1" si="37"/>
        <v>8.5902116362520556E-2</v>
      </c>
      <c r="F114" s="32">
        <f t="shared" ca="1" si="37"/>
        <v>7.0133615459846962E-2</v>
      </c>
      <c r="G114" s="32">
        <f t="shared" ca="1" si="37"/>
        <v>5.314246345975833E-2</v>
      </c>
      <c r="H114" s="32">
        <f t="shared" ca="1" si="37"/>
        <v>3.6938641485269527E-2</v>
      </c>
      <c r="I114" s="32">
        <f t="shared" ca="1" si="37"/>
        <v>2.6750576088173852E-2</v>
      </c>
      <c r="J114" s="32">
        <f t="shared" ca="1" si="37"/>
        <v>3.1664861461706453E-2</v>
      </c>
      <c r="K114" s="32">
        <f t="shared" ca="1" si="37"/>
        <v>4.6727270670354711E-2</v>
      </c>
      <c r="L114" s="32">
        <f t="shared" ca="1" si="37"/>
        <v>6.3608118746438236E-2</v>
      </c>
      <c r="M114" s="32">
        <f t="shared" ca="1" si="37"/>
        <v>8.0596824052933072E-2</v>
      </c>
      <c r="N114" s="32">
        <f t="shared" ca="1" si="37"/>
        <v>9.6766665191708331E-2</v>
      </c>
      <c r="O114" s="32">
        <f t="shared" ca="1" si="37"/>
        <v>0.10660534599494059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2.2972545024733518E-2</v>
      </c>
      <c r="E119" s="33">
        <f t="shared" ca="1" si="38"/>
        <v>1.9506938923989043E-2</v>
      </c>
      <c r="F119" s="33">
        <f t="shared" ca="1" si="38"/>
        <v>1.5926175177340247E-2</v>
      </c>
      <c r="G119" s="33">
        <f t="shared" ca="1" si="38"/>
        <v>1.2067767743986787E-2</v>
      </c>
      <c r="H119" s="33">
        <f t="shared" ca="1" si="38"/>
        <v>8.3881498372799547E-3</v>
      </c>
      <c r="I119" s="33">
        <f t="shared" ca="1" si="38"/>
        <v>6.0746099866894792E-3</v>
      </c>
      <c r="J119" s="33">
        <f t="shared" ca="1" si="38"/>
        <v>7.1905622902625069E-3</v>
      </c>
      <c r="K119" s="33">
        <f t="shared" ca="1" si="38"/>
        <v>1.0610984381393049E-2</v>
      </c>
      <c r="L119" s="33">
        <f t="shared" ca="1" si="38"/>
        <v>1.4444343632003682E-2</v>
      </c>
      <c r="M119" s="33">
        <f t="shared" ca="1" si="38"/>
        <v>1.8302195462020217E-2</v>
      </c>
      <c r="N119" s="33">
        <f t="shared" ca="1" si="38"/>
        <v>2.1974096887283766E-2</v>
      </c>
      <c r="O119" s="33">
        <f t="shared" ca="1" si="38"/>
        <v>2.4208297319684425E-2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0.10116350102634944</v>
      </c>
      <c r="E120" s="33">
        <f t="shared" ca="1" si="39"/>
        <v>8.5902116362520556E-2</v>
      </c>
      <c r="F120" s="33">
        <f t="shared" ca="1" si="39"/>
        <v>7.0133615459846962E-2</v>
      </c>
      <c r="G120" s="33">
        <f t="shared" ca="1" si="39"/>
        <v>5.314246345975833E-2</v>
      </c>
      <c r="H120" s="33">
        <f t="shared" ca="1" si="39"/>
        <v>3.6938641485269527E-2</v>
      </c>
      <c r="I120" s="33">
        <f t="shared" ca="1" si="39"/>
        <v>2.6750576088173852E-2</v>
      </c>
      <c r="J120" s="33">
        <f t="shared" ca="1" si="39"/>
        <v>3.1664861461706453E-2</v>
      </c>
      <c r="K120" s="33">
        <f t="shared" ca="1" si="39"/>
        <v>4.6727270670354711E-2</v>
      </c>
      <c r="L120" s="33">
        <f t="shared" ca="1" si="39"/>
        <v>6.3608118746438236E-2</v>
      </c>
      <c r="M120" s="33">
        <f t="shared" ca="1" si="39"/>
        <v>8.0596824052933072E-2</v>
      </c>
      <c r="N120" s="33">
        <f t="shared" ca="1" si="39"/>
        <v>9.6766665191708331E-2</v>
      </c>
      <c r="O120" s="33">
        <f t="shared" ca="1" si="39"/>
        <v>0.10660534599494059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2.3183302318538412E-3</v>
      </c>
      <c r="E121" s="33">
        <f t="shared" ca="1" si="40"/>
        <v>1.9685901666410964E-3</v>
      </c>
      <c r="F121" s="33">
        <f t="shared" ca="1" si="40"/>
        <v>1.607228687621493E-3</v>
      </c>
      <c r="G121" s="33">
        <f t="shared" ca="1" si="40"/>
        <v>1.2178481209527952E-3</v>
      </c>
      <c r="H121" s="33">
        <f t="shared" ca="1" si="40"/>
        <v>8.4651053403742677E-4</v>
      </c>
      <c r="I121" s="33">
        <f t="shared" ca="1" si="40"/>
        <v>6.130340353539841E-4</v>
      </c>
      <c r="J121" s="33">
        <f t="shared" ca="1" si="40"/>
        <v>7.2565307516410632E-4</v>
      </c>
      <c r="K121" s="33">
        <f t="shared" ca="1" si="40"/>
        <v>1.0708332861956288E-3</v>
      </c>
      <c r="L121" s="33">
        <f t="shared" ca="1" si="40"/>
        <v>1.4576860546058764E-3</v>
      </c>
      <c r="M121" s="33">
        <f t="shared" ca="1" si="40"/>
        <v>1.8470105512130497E-3</v>
      </c>
      <c r="N121" s="33">
        <f t="shared" ca="1" si="40"/>
        <v>2.2175694106433162E-3</v>
      </c>
      <c r="O121" s="33">
        <f t="shared" ca="1" si="40"/>
        <v>2.4430391790507219E-3</v>
      </c>
    </row>
    <row r="122" spans="1:15" x14ac:dyDescent="0.4">
      <c r="D122" s="32">
        <f t="shared" ref="D122:O122" ca="1" si="41">SUM(D119:D121)</f>
        <v>0.12645437628293679</v>
      </c>
      <c r="E122" s="32">
        <f t="shared" ca="1" si="41"/>
        <v>0.10737764545315069</v>
      </c>
      <c r="F122" s="32">
        <f t="shared" ca="1" si="41"/>
        <v>8.7667019324808707E-2</v>
      </c>
      <c r="G122" s="32">
        <f t="shared" ca="1" si="41"/>
        <v>6.6428079324697908E-2</v>
      </c>
      <c r="H122" s="32">
        <f t="shared" ca="1" si="41"/>
        <v>4.6173301856586906E-2</v>
      </c>
      <c r="I122" s="32">
        <f t="shared" ca="1" si="41"/>
        <v>3.3438220110217312E-2</v>
      </c>
      <c r="J122" s="32">
        <f t="shared" ca="1" si="41"/>
        <v>3.9581076827133063E-2</v>
      </c>
      <c r="K122" s="32">
        <f t="shared" ca="1" si="41"/>
        <v>5.8409088337943393E-2</v>
      </c>
      <c r="L122" s="32">
        <f t="shared" ca="1" si="41"/>
        <v>7.9510148433047795E-2</v>
      </c>
      <c r="M122" s="32">
        <f t="shared" ca="1" si="41"/>
        <v>0.10074603006616634</v>
      </c>
      <c r="N122" s="32">
        <f t="shared" ca="1" si="41"/>
        <v>0.1209583314896354</v>
      </c>
      <c r="O122" s="32">
        <f t="shared" ca="1" si="41"/>
        <v>0.13325668249367575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8.5637917300718985E-2</v>
      </c>
      <c r="E125" s="32">
        <f ca="1">N120/2+O120+D120+E120+F120/2</f>
        <v>0.37712110370958823</v>
      </c>
      <c r="F125" s="32">
        <f ca="1">N121/2+O121+D121+E121+F121/2</f>
        <v>8.6423586266780646E-3</v>
      </c>
      <c r="G125" s="32">
        <f ca="1">F119/2+G119+H119</f>
        <v>2.8419005169936864E-2</v>
      </c>
      <c r="H125" s="32">
        <f ca="1">F120/2+G120+H120</f>
        <v>0.12514791267495134</v>
      </c>
      <c r="I125" s="32">
        <f ca="1">F121/2+G121+H121</f>
        <v>2.8679729988009685E-3</v>
      </c>
      <c r="J125" s="32">
        <f ca="1">I119+J119+K119</f>
        <v>2.3876156658345034E-2</v>
      </c>
      <c r="K125" s="32">
        <f ca="1">I120+J120+K120</f>
        <v>0.10514270822023503</v>
      </c>
      <c r="L125" s="32">
        <f ca="1">I121+J121+K121</f>
        <v>2.4095203967137192E-3</v>
      </c>
      <c r="M125" s="32">
        <f ca="1">L119+M119+N119/2</f>
        <v>4.3733587537665777E-2</v>
      </c>
      <c r="N125" s="32">
        <f ca="1">L120+M120+N120/2</f>
        <v>0.19258827539522547</v>
      </c>
      <c r="O125" s="32">
        <f ca="1">L121+M121+N121/2</f>
        <v>4.4134813111405841E-3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3.8333333333333335</v>
      </c>
      <c r="J132" s="29">
        <f t="shared" ca="1" si="43"/>
        <v>5</v>
      </c>
      <c r="K132" s="29">
        <f t="shared" ca="1" si="43"/>
        <v>4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9.4101731601731603E-2</v>
      </c>
      <c r="J133" s="50">
        <f t="shared" ca="1" si="44"/>
        <v>9.864718614718615E-2</v>
      </c>
      <c r="K133" s="50">
        <f t="shared" ca="1" si="44"/>
        <v>9.4751082251082253E-2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5.8075902796531311</v>
      </c>
      <c r="E135" s="29">
        <f t="shared" ca="1" si="45"/>
        <v>8.5520718356233765</v>
      </c>
      <c r="F135" s="29">
        <f t="shared" ca="1" si="45"/>
        <v>11.387748993755528</v>
      </c>
      <c r="G135" s="29">
        <f t="shared" ca="1" si="45"/>
        <v>14.443297641936374</v>
      </c>
      <c r="H135" s="29">
        <f t="shared" ca="1" si="45"/>
        <v>17.357259351492857</v>
      </c>
      <c r="I135" s="29">
        <f t="shared" ca="1" si="45"/>
        <v>19.189397010641063</v>
      </c>
      <c r="J135" s="29">
        <f t="shared" ca="1" si="45"/>
        <v>18.305652457605806</v>
      </c>
      <c r="K135" s="29">
        <f t="shared" ca="1" si="45"/>
        <v>15.596953006527277</v>
      </c>
      <c r="L135" s="29">
        <f t="shared" ca="1" si="45"/>
        <v>12.561240506353412</v>
      </c>
      <c r="M135" s="29">
        <f t="shared" ca="1" si="45"/>
        <v>9.5061318513703785</v>
      </c>
      <c r="N135" s="29">
        <f t="shared" ca="1" si="45"/>
        <v>6.5982809750656974</v>
      </c>
      <c r="O135" s="29">
        <f t="shared" ca="1" si="45"/>
        <v>4.8289737598726168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6.5871212121212122E-2</v>
      </c>
      <c r="J139" s="32">
        <f t="shared" ca="1" si="46"/>
        <v>6.9053030303030297E-2</v>
      </c>
      <c r="K139" s="32">
        <f t="shared" ca="1" si="46"/>
        <v>6.6325757575757566E-2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2.8230519480519484E-2</v>
      </c>
      <c r="J140" s="32">
        <f t="shared" ca="1" si="47"/>
        <v>2.959415584415585E-2</v>
      </c>
      <c r="K140" s="32">
        <f t="shared" ca="1" si="47"/>
        <v>2.842532467532468E-2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5.9833017676767679E-2</v>
      </c>
      <c r="J145" s="33">
        <f t="shared" ca="1" si="48"/>
        <v>6.2723169191919184E-2</v>
      </c>
      <c r="K145" s="33">
        <f t="shared" ca="1" si="48"/>
        <v>6.0245896464646453E-2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2.8230519480519484E-2</v>
      </c>
      <c r="J146" s="33">
        <f t="shared" ca="1" si="49"/>
        <v>2.959415584415585E-2</v>
      </c>
      <c r="K146" s="33">
        <f t="shared" ca="1" si="49"/>
        <v>2.842532467532468E-2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6.038194444444445E-3</v>
      </c>
      <c r="J147" s="33">
        <f t="shared" ca="1" si="50"/>
        <v>6.3298611111111116E-3</v>
      </c>
      <c r="K147" s="33">
        <f t="shared" ca="1" si="50"/>
        <v>6.0798611111111105E-3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9.4101731601731617E-2</v>
      </c>
      <c r="J148" s="32">
        <f t="shared" ca="1" si="51"/>
        <v>9.864718614718615E-2</v>
      </c>
      <c r="K148" s="32">
        <f t="shared" ca="1" si="51"/>
        <v>9.4751082251082253E-2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0.18280208333333331</v>
      </c>
      <c r="K151" s="32">
        <f ca="1">I146+J146+K146</f>
        <v>8.6250000000000021E-2</v>
      </c>
      <c r="L151" s="32">
        <f ca="1">I147+J147+K147</f>
        <v>1.8447916666666668E-2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5.8075902796531311</v>
      </c>
      <c r="E160" s="29">
        <f t="shared" ca="1" si="54"/>
        <v>8.5520718356233765</v>
      </c>
      <c r="F160" s="29">
        <f t="shared" ca="1" si="54"/>
        <v>11.387748993755528</v>
      </c>
      <c r="G160" s="29">
        <f t="shared" ca="1" si="54"/>
        <v>14.443297641936374</v>
      </c>
      <c r="H160" s="29">
        <f t="shared" ca="1" si="54"/>
        <v>17.357259351492857</v>
      </c>
      <c r="I160" s="29">
        <f t="shared" ca="1" si="54"/>
        <v>19.189397010641063</v>
      </c>
      <c r="J160" s="29">
        <f t="shared" ca="1" si="54"/>
        <v>18.305652457605806</v>
      </c>
      <c r="K160" s="29">
        <f t="shared" ca="1" si="54"/>
        <v>15.596953006527277</v>
      </c>
      <c r="L160" s="29">
        <f t="shared" ca="1" si="54"/>
        <v>12.561240506353412</v>
      </c>
      <c r="M160" s="29">
        <f t="shared" ca="1" si="54"/>
        <v>9.5061318513703785</v>
      </c>
      <c r="N160" s="29">
        <f t="shared" ca="1" si="54"/>
        <v>6.5982809750656974</v>
      </c>
      <c r="O160" s="29">
        <f t="shared" ca="1" si="54"/>
        <v>4.8289737598726168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879.00900000000001</v>
      </c>
      <c r="E182" s="29">
        <f t="shared" ca="1" si="61"/>
        <v>782.06200000000001</v>
      </c>
      <c r="F182" s="29">
        <f t="shared" ca="1" si="61"/>
        <v>713.09500000000003</v>
      </c>
      <c r="G182" s="29">
        <f t="shared" ca="1" si="61"/>
        <v>519.12900000000002</v>
      </c>
      <c r="H182" s="29">
        <f t="shared" ca="1" si="61"/>
        <v>339.529</v>
      </c>
      <c r="I182" s="29">
        <f t="shared" ca="1" si="61"/>
        <v>156.57900000000001</v>
      </c>
      <c r="J182" s="29">
        <f t="shared" ca="1" si="61"/>
        <v>70.216999999999999</v>
      </c>
      <c r="K182" s="29">
        <f t="shared" ca="1" si="61"/>
        <v>140.83000000000001</v>
      </c>
      <c r="L182" s="29">
        <f t="shared" ca="1" si="61"/>
        <v>289.65300000000002</v>
      </c>
      <c r="M182" s="29">
        <f t="shared" ca="1" si="61"/>
        <v>475.75299999999999</v>
      </c>
      <c r="N182" s="29">
        <f t="shared" ca="1" si="61"/>
        <v>663.11400000000003</v>
      </c>
      <c r="O182" s="29">
        <f t="shared" ca="1" si="61"/>
        <v>820.86099999999999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0.15026228962853802</v>
      </c>
      <c r="E183" s="29">
        <f t="shared" ca="1" si="62"/>
        <v>0.13368967411195301</v>
      </c>
      <c r="F183" s="29">
        <f t="shared" ca="1" si="62"/>
        <v>0.12190010275510525</v>
      </c>
      <c r="G183" s="29">
        <f t="shared" ca="1" si="62"/>
        <v>8.8742563674061706E-2</v>
      </c>
      <c r="H183" s="29">
        <f t="shared" ca="1" si="62"/>
        <v>5.8040822034004069E-2</v>
      </c>
      <c r="I183" s="29">
        <f t="shared" ca="1" si="62"/>
        <v>2.6766414277609049E-2</v>
      </c>
      <c r="J183" s="29">
        <f t="shared" ca="1" si="62"/>
        <v>1.2003252743540797E-2</v>
      </c>
      <c r="K183" s="29">
        <f t="shared" ca="1" si="62"/>
        <v>2.4074199750385956E-2</v>
      </c>
      <c r="L183" s="29">
        <f t="shared" ca="1" si="62"/>
        <v>4.9514763759841963E-2</v>
      </c>
      <c r="M183" s="29">
        <f t="shared" ca="1" si="62"/>
        <v>8.1327648610703462E-2</v>
      </c>
      <c r="N183" s="29">
        <f t="shared" ca="1" si="62"/>
        <v>0.11335609524446093</v>
      </c>
      <c r="O183" s="29">
        <f t="shared" ca="1" si="62"/>
        <v>0.14032217340979597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5.8075902796531311</v>
      </c>
      <c r="E185" s="29">
        <f t="shared" ca="1" si="63"/>
        <v>8.5520718356233765</v>
      </c>
      <c r="F185" s="29">
        <f t="shared" ca="1" si="63"/>
        <v>11.387748993755528</v>
      </c>
      <c r="G185" s="29">
        <f t="shared" ca="1" si="63"/>
        <v>14.443297641936374</v>
      </c>
      <c r="H185" s="29">
        <f t="shared" ca="1" si="63"/>
        <v>17.357259351492857</v>
      </c>
      <c r="I185" s="29">
        <f t="shared" ca="1" si="63"/>
        <v>19.189397010641063</v>
      </c>
      <c r="J185" s="29">
        <f t="shared" ca="1" si="63"/>
        <v>18.305652457605806</v>
      </c>
      <c r="K185" s="29">
        <f t="shared" ca="1" si="63"/>
        <v>15.596953006527277</v>
      </c>
      <c r="L185" s="29">
        <f t="shared" ca="1" si="63"/>
        <v>12.561240506353412</v>
      </c>
      <c r="M185" s="29">
        <f t="shared" ca="1" si="63"/>
        <v>9.5061318513703785</v>
      </c>
      <c r="N185" s="29">
        <f t="shared" ca="1" si="63"/>
        <v>6.5982809750656974</v>
      </c>
      <c r="O185" s="29">
        <f t="shared" ca="1" si="63"/>
        <v>4.8289737598726168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0.12020983170283042</v>
      </c>
      <c r="E189" s="33">
        <f t="shared" ca="1" si="64"/>
        <v>0.10695173928956242</v>
      </c>
      <c r="F189" s="32">
        <f t="shared" ca="1" si="64"/>
        <v>9.7520082204084202E-2</v>
      </c>
      <c r="G189" s="32">
        <f t="shared" ca="1" si="64"/>
        <v>7.0994050939249362E-2</v>
      </c>
      <c r="H189" s="32">
        <f t="shared" ca="1" si="64"/>
        <v>4.6432657627203257E-2</v>
      </c>
      <c r="I189" s="32">
        <f t="shared" ca="1" si="64"/>
        <v>2.1413131422087242E-2</v>
      </c>
      <c r="J189" s="32">
        <f t="shared" ca="1" si="64"/>
        <v>9.6026021948326379E-3</v>
      </c>
      <c r="K189" s="32">
        <f t="shared" ca="1" si="64"/>
        <v>1.9259359800308767E-2</v>
      </c>
      <c r="L189" s="32">
        <f t="shared" ca="1" si="64"/>
        <v>3.9611811007873574E-2</v>
      </c>
      <c r="M189" s="32">
        <f t="shared" ca="1" si="64"/>
        <v>6.5062118888562767E-2</v>
      </c>
      <c r="N189" s="32">
        <f t="shared" ca="1" si="64"/>
        <v>9.0684876195568753E-2</v>
      </c>
      <c r="O189" s="32">
        <f t="shared" ca="1" si="64"/>
        <v>0.11225773872783679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3.0052457925707599E-2</v>
      </c>
      <c r="E190" s="32">
        <f t="shared" ca="1" si="65"/>
        <v>2.6737934822390595E-2</v>
      </c>
      <c r="F190" s="32">
        <f t="shared" ca="1" si="65"/>
        <v>2.4380020551021044E-2</v>
      </c>
      <c r="G190" s="32">
        <f t="shared" ca="1" si="65"/>
        <v>1.7748512734812337E-2</v>
      </c>
      <c r="H190" s="32">
        <f t="shared" ca="1" si="65"/>
        <v>1.1608164406800811E-2</v>
      </c>
      <c r="I190" s="32">
        <f t="shared" ca="1" si="65"/>
        <v>5.3532828555218088E-3</v>
      </c>
      <c r="J190" s="32">
        <f t="shared" ca="1" si="65"/>
        <v>2.400650548708159E-3</v>
      </c>
      <c r="K190" s="32">
        <f t="shared" ca="1" si="65"/>
        <v>4.8148399500771901E-3</v>
      </c>
      <c r="L190" s="32">
        <f t="shared" ca="1" si="65"/>
        <v>9.9029527519683899E-3</v>
      </c>
      <c r="M190" s="32">
        <f t="shared" ca="1" si="65"/>
        <v>1.6265529722140688E-2</v>
      </c>
      <c r="N190" s="32">
        <f t="shared" ca="1" si="65"/>
        <v>2.2671219048892181E-2</v>
      </c>
      <c r="O190" s="32">
        <f t="shared" ca="1" si="65"/>
        <v>2.8064434681959186E-2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0.10919059713007097</v>
      </c>
      <c r="E195" s="33">
        <f t="shared" ca="1" si="66"/>
        <v>9.7147829854685869E-2</v>
      </c>
      <c r="F195" s="33">
        <f t="shared" ca="1" si="66"/>
        <v>8.8580741335376481E-2</v>
      </c>
      <c r="G195" s="33">
        <f t="shared" ca="1" si="66"/>
        <v>6.4486262936484837E-2</v>
      </c>
      <c r="H195" s="33">
        <f t="shared" ca="1" si="66"/>
        <v>4.217633067804296E-2</v>
      </c>
      <c r="I195" s="33">
        <f t="shared" ca="1" si="66"/>
        <v>1.9450261041729245E-2</v>
      </c>
      <c r="J195" s="33">
        <f t="shared" ca="1" si="66"/>
        <v>8.7223636603063134E-3</v>
      </c>
      <c r="K195" s="33">
        <f t="shared" ca="1" si="66"/>
        <v>1.7493918485280462E-2</v>
      </c>
      <c r="L195" s="33">
        <f t="shared" ca="1" si="66"/>
        <v>3.598072833215183E-2</v>
      </c>
      <c r="M195" s="33">
        <f t="shared" ca="1" si="66"/>
        <v>5.9098091323777843E-2</v>
      </c>
      <c r="N195" s="33">
        <f t="shared" ca="1" si="66"/>
        <v>8.2372095877641618E-2</v>
      </c>
      <c r="O195" s="33">
        <f t="shared" ca="1" si="66"/>
        <v>0.10196744601111841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3.0052457925707599E-2</v>
      </c>
      <c r="E196" s="33">
        <f t="shared" ca="1" si="67"/>
        <v>2.6737934822390595E-2</v>
      </c>
      <c r="F196" s="33">
        <f t="shared" ca="1" si="67"/>
        <v>2.4380020551021044E-2</v>
      </c>
      <c r="G196" s="33">
        <f t="shared" ca="1" si="67"/>
        <v>1.7748512734812337E-2</v>
      </c>
      <c r="H196" s="33">
        <f t="shared" ca="1" si="67"/>
        <v>1.1608164406800811E-2</v>
      </c>
      <c r="I196" s="33">
        <f t="shared" ca="1" si="67"/>
        <v>5.3532828555218088E-3</v>
      </c>
      <c r="J196" s="33">
        <f t="shared" ca="1" si="67"/>
        <v>2.400650548708159E-3</v>
      </c>
      <c r="K196" s="33">
        <f t="shared" ca="1" si="67"/>
        <v>4.8148399500771901E-3</v>
      </c>
      <c r="L196" s="33">
        <f t="shared" ca="1" si="67"/>
        <v>9.9029527519683899E-3</v>
      </c>
      <c r="M196" s="33">
        <f t="shared" ca="1" si="67"/>
        <v>1.6265529722140688E-2</v>
      </c>
      <c r="N196" s="33">
        <f t="shared" ca="1" si="67"/>
        <v>2.2671219048892181E-2</v>
      </c>
      <c r="O196" s="33">
        <f t="shared" ca="1" si="67"/>
        <v>2.8064434681959186E-2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1.1019234572759457E-2</v>
      </c>
      <c r="E197" s="33">
        <f t="shared" ca="1" si="68"/>
        <v>9.8039094348765562E-3</v>
      </c>
      <c r="F197" s="33">
        <f t="shared" ca="1" si="68"/>
        <v>8.9393408687077191E-3</v>
      </c>
      <c r="G197" s="33">
        <f t="shared" ca="1" si="68"/>
        <v>6.5077880027645252E-3</v>
      </c>
      <c r="H197" s="33">
        <f t="shared" ca="1" si="68"/>
        <v>4.2563269491602993E-3</v>
      </c>
      <c r="I197" s="33">
        <f t="shared" ca="1" si="68"/>
        <v>1.9628703803579975E-3</v>
      </c>
      <c r="J197" s="33">
        <f t="shared" ca="1" si="68"/>
        <v>8.802385345263252E-4</v>
      </c>
      <c r="K197" s="33">
        <f t="shared" ca="1" si="68"/>
        <v>1.7654413150283038E-3</v>
      </c>
      <c r="L197" s="33">
        <f t="shared" ca="1" si="68"/>
        <v>3.6310826757217445E-3</v>
      </c>
      <c r="M197" s="33">
        <f t="shared" ca="1" si="68"/>
        <v>5.9640275647849204E-3</v>
      </c>
      <c r="N197" s="33">
        <f t="shared" ca="1" si="68"/>
        <v>8.3127803179271365E-3</v>
      </c>
      <c r="O197" s="33">
        <f t="shared" ca="1" si="68"/>
        <v>1.0290292716718372E-2</v>
      </c>
    </row>
    <row r="198" spans="1:15" x14ac:dyDescent="0.4">
      <c r="D198" s="32">
        <f t="shared" ref="D198:O198" ca="1" si="69">SUM(D195:D197)</f>
        <v>0.15026228962853802</v>
      </c>
      <c r="E198" s="32">
        <f t="shared" ca="1" si="69"/>
        <v>0.13368967411195301</v>
      </c>
      <c r="F198" s="32">
        <f t="shared" ca="1" si="69"/>
        <v>0.12190010275510525</v>
      </c>
      <c r="G198" s="32">
        <f t="shared" ca="1" si="69"/>
        <v>8.8742563674061692E-2</v>
      </c>
      <c r="H198" s="32">
        <f t="shared" ca="1" si="69"/>
        <v>5.8040822034004069E-2</v>
      </c>
      <c r="I198" s="32">
        <f t="shared" ca="1" si="69"/>
        <v>2.6766414277609053E-2</v>
      </c>
      <c r="J198" s="32">
        <f t="shared" ca="1" si="69"/>
        <v>1.2003252743540797E-2</v>
      </c>
      <c r="K198" s="32">
        <f t="shared" ca="1" si="69"/>
        <v>2.4074199750385956E-2</v>
      </c>
      <c r="L198" s="32">
        <f t="shared" ca="1" si="69"/>
        <v>4.9514763759841963E-2</v>
      </c>
      <c r="M198" s="32">
        <f t="shared" ca="1" si="69"/>
        <v>8.1327648610703462E-2</v>
      </c>
      <c r="N198" s="32">
        <f t="shared" ca="1" si="69"/>
        <v>0.11335609524446093</v>
      </c>
      <c r="O198" s="32">
        <f t="shared" ca="1" si="69"/>
        <v>0.14032217340979597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0.39378229160238432</v>
      </c>
      <c r="E201" s="32">
        <f ca="1">N196/2+O196+D196+E196+F196/2</f>
        <v>0.10838044723001398</v>
      </c>
      <c r="F201" s="32">
        <f ca="1">N197/2+O197+D197+E197+F197/2</f>
        <v>3.9739497317671811E-2</v>
      </c>
      <c r="G201" s="32">
        <f ca="1">F195/2+G195+H195</f>
        <v>0.15095296428221605</v>
      </c>
      <c r="H201" s="32">
        <f ca="1">F196/2+G196+H196</f>
        <v>4.1546687417123668E-2</v>
      </c>
      <c r="I201" s="32">
        <f ca="1">F197/2+G197+H197</f>
        <v>1.5233785386278686E-2</v>
      </c>
      <c r="J201" s="32">
        <f ca="1">I195+J195+K195</f>
        <v>4.5666543187316021E-2</v>
      </c>
      <c r="K201" s="32">
        <f ca="1">I196+J196+K196</f>
        <v>1.2568773354307158E-2</v>
      </c>
      <c r="L201" s="32">
        <f ca="1">I197+J197+K197</f>
        <v>4.6085502299126266E-3</v>
      </c>
      <c r="M201" s="32">
        <f ca="1">L195+M195+N195/2</f>
        <v>0.13626486759475048</v>
      </c>
      <c r="N201" s="32">
        <f ca="1">L196+M196+N196/2</f>
        <v>3.7504091998555172E-2</v>
      </c>
      <c r="O201" s="32">
        <f ca="1">L197+M197+N197/2</f>
        <v>1.3751500399470235E-2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3.8333333333333335</v>
      </c>
      <c r="J207" s="29">
        <f t="shared" ca="1" si="70"/>
        <v>5</v>
      </c>
      <c r="K207" s="29">
        <f t="shared" ca="1" si="70"/>
        <v>4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0.29870129870129869</v>
      </c>
      <c r="J208" s="29">
        <f t="shared" ca="1" si="71"/>
        <v>0.38961038961038957</v>
      </c>
      <c r="K208" s="29">
        <f t="shared" ca="1" si="71"/>
        <v>0.31168831168831168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5.8075902796531311</v>
      </c>
      <c r="E210" s="29">
        <f t="shared" ca="1" si="72"/>
        <v>8.5520718356233765</v>
      </c>
      <c r="F210" s="29">
        <f t="shared" ca="1" si="72"/>
        <v>11.387748993755528</v>
      </c>
      <c r="G210" s="29">
        <f t="shared" ca="1" si="72"/>
        <v>14.443297641936374</v>
      </c>
      <c r="H210" s="29">
        <f t="shared" ca="1" si="72"/>
        <v>17.357259351492857</v>
      </c>
      <c r="I210" s="29">
        <f t="shared" ca="1" si="72"/>
        <v>19.189397010641063</v>
      </c>
      <c r="J210" s="29">
        <f t="shared" ca="1" si="72"/>
        <v>18.305652457605806</v>
      </c>
      <c r="K210" s="29">
        <f t="shared" ca="1" si="72"/>
        <v>15.596953006527277</v>
      </c>
      <c r="L210" s="29">
        <f t="shared" ca="1" si="72"/>
        <v>12.561240506353412</v>
      </c>
      <c r="M210" s="29">
        <f t="shared" ca="1" si="72"/>
        <v>9.5061318513703785</v>
      </c>
      <c r="N210" s="29">
        <f t="shared" ca="1" si="72"/>
        <v>6.5982809750656974</v>
      </c>
      <c r="O210" s="29">
        <f t="shared" ca="1" si="72"/>
        <v>4.8289737598726168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0.26883116883116881</v>
      </c>
      <c r="J214" s="32">
        <f t="shared" ca="1" si="73"/>
        <v>0.3506493506493506</v>
      </c>
      <c r="K214" s="32">
        <f t="shared" ca="1" si="73"/>
        <v>0.2805194805194805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2.9870129870129863E-2</v>
      </c>
      <c r="J215" s="32">
        <f t="shared" ca="1" si="74"/>
        <v>3.8961038961038946E-2</v>
      </c>
      <c r="K215" s="32">
        <f t="shared" ca="1" si="74"/>
        <v>3.1168831168831162E-2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0.24306818181818179</v>
      </c>
      <c r="J220" s="33">
        <f t="shared" ca="1" si="75"/>
        <v>0.31704545454545452</v>
      </c>
      <c r="K220" s="33">
        <f t="shared" ca="1" si="75"/>
        <v>0.2536363636363636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2.9870129870129863E-2</v>
      </c>
      <c r="J221" s="33">
        <f t="shared" ca="1" si="76"/>
        <v>3.8961038961038946E-2</v>
      </c>
      <c r="K221" s="33">
        <f t="shared" ca="1" si="76"/>
        <v>3.1168831168831162E-2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2.5762987012987008E-2</v>
      </c>
      <c r="J222" s="33">
        <f t="shared" ca="1" si="77"/>
        <v>3.3603896103896094E-2</v>
      </c>
      <c r="K222" s="33">
        <f t="shared" ca="1" si="77"/>
        <v>2.6883116883116877E-2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0.29870129870129869</v>
      </c>
      <c r="J223" s="32">
        <f t="shared" ca="1" si="78"/>
        <v>0.38961038961038957</v>
      </c>
      <c r="K223" s="32">
        <f t="shared" ca="1" si="78"/>
        <v>0.31168831168831168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0.81374999999999997</v>
      </c>
      <c r="K226" s="32">
        <f ca="1">I221+J221+K221</f>
        <v>9.9999999999999978E-2</v>
      </c>
      <c r="L226" s="32">
        <f ca="1">I222+J222+K222</f>
        <v>8.6249999999999979E-2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879.00900000000001</v>
      </c>
      <c r="E233" s="29">
        <f t="shared" ca="1" si="80"/>
        <v>782.06200000000001</v>
      </c>
      <c r="F233" s="29">
        <f t="shared" ca="1" si="80"/>
        <v>713.09500000000003</v>
      </c>
      <c r="G233" s="29">
        <f t="shared" ca="1" si="80"/>
        <v>519.12900000000002</v>
      </c>
      <c r="H233" s="29">
        <f t="shared" ca="1" si="80"/>
        <v>339.529</v>
      </c>
      <c r="I233" s="29">
        <f t="shared" ca="1" si="80"/>
        <v>156.57900000000001</v>
      </c>
      <c r="J233" s="29">
        <f t="shared" ca="1" si="80"/>
        <v>70.216999999999999</v>
      </c>
      <c r="K233" s="29">
        <f t="shared" ca="1" si="80"/>
        <v>140.83000000000001</v>
      </c>
      <c r="L233" s="29">
        <f t="shared" ca="1" si="80"/>
        <v>289.65300000000002</v>
      </c>
      <c r="M233" s="29">
        <f t="shared" ca="1" si="80"/>
        <v>475.75299999999999</v>
      </c>
      <c r="N233" s="29">
        <f t="shared" ca="1" si="80"/>
        <v>663.11400000000003</v>
      </c>
      <c r="O233" s="29">
        <f t="shared" ca="1" si="80"/>
        <v>820.86099999999999</v>
      </c>
    </row>
    <row r="234" spans="1:15" x14ac:dyDescent="0.4">
      <c r="D234" s="50">
        <f t="shared" ref="D234:O234" ca="1" si="81">D232/SUM($D232:$O232)*(1-$B$233)+D233/SUM($D$233:$O$233)*$B$233</f>
        <v>9.0026228962853797E-2</v>
      </c>
      <c r="E234" s="50">
        <f t="shared" ca="1" si="81"/>
        <v>8.8368967411195293E-2</v>
      </c>
      <c r="F234" s="50">
        <f t="shared" ca="1" si="81"/>
        <v>8.7190010275510516E-2</v>
      </c>
      <c r="G234" s="50">
        <f t="shared" ca="1" si="81"/>
        <v>8.3874256367406169E-2</v>
      </c>
      <c r="H234" s="50">
        <f t="shared" ca="1" si="81"/>
        <v>8.0804082203400407E-2</v>
      </c>
      <c r="I234" s="50">
        <f t="shared" ca="1" si="81"/>
        <v>7.7676641427760901E-2</v>
      </c>
      <c r="J234" s="50">
        <f t="shared" ca="1" si="81"/>
        <v>7.620032527435408E-2</v>
      </c>
      <c r="K234" s="50">
        <f t="shared" ca="1" si="81"/>
        <v>7.7407419975038597E-2</v>
      </c>
      <c r="L234" s="50">
        <f t="shared" ca="1" si="81"/>
        <v>7.9951476375984196E-2</v>
      </c>
      <c r="M234" s="50">
        <f t="shared" ca="1" si="81"/>
        <v>8.3132764861070338E-2</v>
      </c>
      <c r="N234" s="50">
        <f t="shared" ca="1" si="81"/>
        <v>8.6335609524446091E-2</v>
      </c>
      <c r="O234" s="50">
        <f t="shared" ca="1" si="81"/>
        <v>8.9032217340979602E-2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5.8075902796531311</v>
      </c>
      <c r="E236" s="29">
        <f t="shared" ca="1" si="82"/>
        <v>8.5520718356233765</v>
      </c>
      <c r="F236" s="29">
        <f t="shared" ca="1" si="82"/>
        <v>11.387748993755528</v>
      </c>
      <c r="G236" s="29">
        <f t="shared" ca="1" si="82"/>
        <v>14.443297641936374</v>
      </c>
      <c r="H236" s="29">
        <f t="shared" ca="1" si="82"/>
        <v>17.357259351492857</v>
      </c>
      <c r="I236" s="29">
        <f t="shared" ca="1" si="82"/>
        <v>19.189397010641063</v>
      </c>
      <c r="J236" s="29">
        <f t="shared" ca="1" si="82"/>
        <v>18.305652457605806</v>
      </c>
      <c r="K236" s="29">
        <f t="shared" ca="1" si="82"/>
        <v>15.596953006527277</v>
      </c>
      <c r="L236" s="29">
        <f t="shared" ca="1" si="82"/>
        <v>12.561240506353412</v>
      </c>
      <c r="M236" s="29">
        <f t="shared" ca="1" si="82"/>
        <v>9.5061318513703785</v>
      </c>
      <c r="N236" s="29">
        <f t="shared" ca="1" si="82"/>
        <v>6.5982809750656974</v>
      </c>
      <c r="O236" s="29">
        <f t="shared" ca="1" si="82"/>
        <v>4.8289737598726168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6.7519671722140351E-2</v>
      </c>
      <c r="E240" s="33">
        <f t="shared" ca="1" si="83"/>
        <v>6.6276725558396477E-2</v>
      </c>
      <c r="F240" s="32">
        <f t="shared" ca="1" si="83"/>
        <v>6.539250770663288E-2</v>
      </c>
      <c r="G240" s="32">
        <f t="shared" ca="1" si="83"/>
        <v>6.290569227555462E-2</v>
      </c>
      <c r="H240" s="32">
        <f t="shared" ca="1" si="83"/>
        <v>6.0603061652550305E-2</v>
      </c>
      <c r="I240" s="32">
        <f t="shared" ca="1" si="83"/>
        <v>5.8257481070820676E-2</v>
      </c>
      <c r="J240" s="32">
        <f t="shared" ca="1" si="83"/>
        <v>5.715024395576556E-2</v>
      </c>
      <c r="K240" s="32">
        <f t="shared" ca="1" si="83"/>
        <v>5.8055564981278951E-2</v>
      </c>
      <c r="L240" s="32">
        <f t="shared" ca="1" si="83"/>
        <v>5.9963607281988143E-2</v>
      </c>
      <c r="M240" s="32">
        <f t="shared" ca="1" si="83"/>
        <v>6.234957364580275E-2</v>
      </c>
      <c r="N240" s="32">
        <f t="shared" ca="1" si="83"/>
        <v>6.4751707143334572E-2</v>
      </c>
      <c r="O240" s="32">
        <f t="shared" ca="1" si="83"/>
        <v>6.6774163005734702E-2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2.2506557240713449E-2</v>
      </c>
      <c r="E241" s="32">
        <f t="shared" ca="1" si="84"/>
        <v>2.2092241852798823E-2</v>
      </c>
      <c r="F241" s="32">
        <f t="shared" ca="1" si="84"/>
        <v>2.1797502568877629E-2</v>
      </c>
      <c r="G241" s="32">
        <f t="shared" ca="1" si="84"/>
        <v>2.0968564091851542E-2</v>
      </c>
      <c r="H241" s="32">
        <f t="shared" ca="1" si="84"/>
        <v>2.0201020550850102E-2</v>
      </c>
      <c r="I241" s="32">
        <f t="shared" ca="1" si="84"/>
        <v>1.9419160356940225E-2</v>
      </c>
      <c r="J241" s="32">
        <f t="shared" ca="1" si="84"/>
        <v>1.905008131858852E-2</v>
      </c>
      <c r="K241" s="32">
        <f t="shared" ca="1" si="84"/>
        <v>1.9351854993759649E-2</v>
      </c>
      <c r="L241" s="32">
        <f t="shared" ca="1" si="84"/>
        <v>1.9987869093996049E-2</v>
      </c>
      <c r="M241" s="32">
        <f t="shared" ca="1" si="84"/>
        <v>2.0783191215267584E-2</v>
      </c>
      <c r="N241" s="32">
        <f t="shared" ca="1" si="84"/>
        <v>2.1583902381111523E-2</v>
      </c>
      <c r="O241" s="32">
        <f t="shared" ca="1" si="84"/>
        <v>2.2258054335244901E-2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6.1330368480944156E-2</v>
      </c>
      <c r="E246" s="33">
        <f t="shared" ca="1" si="85"/>
        <v>6.0201359048876801E-2</v>
      </c>
      <c r="F246" s="33">
        <f t="shared" ca="1" si="85"/>
        <v>5.9398194500191528E-2</v>
      </c>
      <c r="G246" s="33">
        <f t="shared" ca="1" si="85"/>
        <v>5.7139337150295448E-2</v>
      </c>
      <c r="H246" s="33">
        <f t="shared" ca="1" si="85"/>
        <v>5.5047781001066526E-2</v>
      </c>
      <c r="I246" s="33">
        <f t="shared" ca="1" si="85"/>
        <v>5.2917211972662116E-2</v>
      </c>
      <c r="J246" s="33">
        <f t="shared" ca="1" si="85"/>
        <v>5.1911471593153714E-2</v>
      </c>
      <c r="K246" s="33">
        <f t="shared" ca="1" si="85"/>
        <v>5.2733804857995045E-2</v>
      </c>
      <c r="L246" s="33">
        <f t="shared" ca="1" si="85"/>
        <v>5.4466943281139227E-2</v>
      </c>
      <c r="M246" s="33">
        <f t="shared" ca="1" si="85"/>
        <v>5.6634196061604164E-2</v>
      </c>
      <c r="N246" s="33">
        <f t="shared" ca="1" si="85"/>
        <v>5.8816133988528904E-2</v>
      </c>
      <c r="O246" s="33">
        <f t="shared" ca="1" si="85"/>
        <v>6.0653198063542357E-2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2.2506557240713449E-2</v>
      </c>
      <c r="E247" s="33">
        <f t="shared" ca="1" si="86"/>
        <v>2.2092241852798823E-2</v>
      </c>
      <c r="F247" s="33">
        <f t="shared" ca="1" si="86"/>
        <v>2.1797502568877629E-2</v>
      </c>
      <c r="G247" s="33">
        <f t="shared" ca="1" si="86"/>
        <v>2.0968564091851542E-2</v>
      </c>
      <c r="H247" s="33">
        <f t="shared" ca="1" si="86"/>
        <v>2.0201020550850102E-2</v>
      </c>
      <c r="I247" s="33">
        <f t="shared" ca="1" si="86"/>
        <v>1.9419160356940225E-2</v>
      </c>
      <c r="J247" s="33">
        <f t="shared" ca="1" si="86"/>
        <v>1.905008131858852E-2</v>
      </c>
      <c r="K247" s="33">
        <f t="shared" ca="1" si="86"/>
        <v>1.9351854993759649E-2</v>
      </c>
      <c r="L247" s="33">
        <f t="shared" ca="1" si="86"/>
        <v>1.9987869093996049E-2</v>
      </c>
      <c r="M247" s="33">
        <f t="shared" ca="1" si="86"/>
        <v>2.0783191215267584E-2</v>
      </c>
      <c r="N247" s="33">
        <f t="shared" ca="1" si="86"/>
        <v>2.1583902381111523E-2</v>
      </c>
      <c r="O247" s="33">
        <f t="shared" ca="1" si="86"/>
        <v>2.2258054335244901E-2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6.1893032411961986E-3</v>
      </c>
      <c r="E248" s="33">
        <f t="shared" ca="1" si="87"/>
        <v>6.0753665095196778E-3</v>
      </c>
      <c r="F248" s="33">
        <f t="shared" ca="1" si="87"/>
        <v>5.9943132064413478E-3</v>
      </c>
      <c r="G248" s="33">
        <f t="shared" ca="1" si="87"/>
        <v>5.7663551252591736E-3</v>
      </c>
      <c r="H248" s="33">
        <f t="shared" ca="1" si="87"/>
        <v>5.5552806514837785E-3</v>
      </c>
      <c r="I248" s="33">
        <f t="shared" ca="1" si="87"/>
        <v>5.3402690981585619E-3</v>
      </c>
      <c r="J248" s="33">
        <f t="shared" ca="1" si="87"/>
        <v>5.2387723626118434E-3</v>
      </c>
      <c r="K248" s="33">
        <f t="shared" ca="1" si="87"/>
        <v>5.321760123283904E-3</v>
      </c>
      <c r="L248" s="33">
        <f t="shared" ca="1" si="87"/>
        <v>5.4966640008489139E-3</v>
      </c>
      <c r="M248" s="33">
        <f t="shared" ca="1" si="87"/>
        <v>5.715377584198586E-3</v>
      </c>
      <c r="N248" s="33">
        <f t="shared" ca="1" si="87"/>
        <v>5.9355731548056696E-3</v>
      </c>
      <c r="O248" s="33">
        <f t="shared" ca="1" si="87"/>
        <v>6.120964942192348E-3</v>
      </c>
    </row>
    <row r="249" spans="1:15" x14ac:dyDescent="0.4">
      <c r="D249" s="32">
        <f t="shared" ref="D249:O249" ca="1" si="88">SUM(D246:D248)</f>
        <v>9.0026228962853797E-2</v>
      </c>
      <c r="E249" s="32">
        <f t="shared" ca="1" si="88"/>
        <v>8.8368967411195293E-2</v>
      </c>
      <c r="F249" s="32">
        <f t="shared" ca="1" si="88"/>
        <v>8.7190010275510502E-2</v>
      </c>
      <c r="G249" s="32">
        <f t="shared" ca="1" si="88"/>
        <v>8.3874256367406169E-2</v>
      </c>
      <c r="H249" s="32">
        <f t="shared" ca="1" si="88"/>
        <v>8.0804082203400407E-2</v>
      </c>
      <c r="I249" s="32">
        <f t="shared" ca="1" si="88"/>
        <v>7.7676641427760901E-2</v>
      </c>
      <c r="J249" s="32">
        <f t="shared" ca="1" si="88"/>
        <v>7.620032527435408E-2</v>
      </c>
      <c r="K249" s="32">
        <f t="shared" ca="1" si="88"/>
        <v>7.7407419975038597E-2</v>
      </c>
      <c r="L249" s="32">
        <f t="shared" ca="1" si="88"/>
        <v>7.9951476375984196E-2</v>
      </c>
      <c r="M249" s="32">
        <f t="shared" ca="1" si="88"/>
        <v>8.3132764861070338E-2</v>
      </c>
      <c r="N249" s="32">
        <f t="shared" ca="1" si="88"/>
        <v>8.6335609524446091E-2</v>
      </c>
      <c r="O249" s="32">
        <f t="shared" ca="1" si="88"/>
        <v>8.9032217340979602E-2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0.24129208983772352</v>
      </c>
      <c r="E252" s="32">
        <f ca="1">N247/2+O247+D247+E247+F247/2</f>
        <v>8.854755590375174E-2</v>
      </c>
      <c r="F252" s="32">
        <f ca="1">N248/2+O248+D248+E248+F248/2</f>
        <v>2.4350577873531731E-2</v>
      </c>
      <c r="G252" s="32">
        <f ca="1">F246/2+G246+H246</f>
        <v>0.14188621540145774</v>
      </c>
      <c r="H252" s="32">
        <f ca="1">F247/2+G247+H247</f>
        <v>5.2068335927140455E-2</v>
      </c>
      <c r="I252" s="32">
        <f ca="1">F248/2+G248+H248</f>
        <v>1.4318792379963627E-2</v>
      </c>
      <c r="J252" s="32">
        <f ca="1">I246+J246+K246</f>
        <v>0.15756248842381088</v>
      </c>
      <c r="K252" s="32">
        <f ca="1">I247+J247+K247</f>
        <v>5.7821096669288391E-2</v>
      </c>
      <c r="L252" s="32">
        <f ca="1">I248+J248+K248</f>
        <v>1.5900801584054311E-2</v>
      </c>
      <c r="M252" s="32">
        <f ca="1">L246+M246+N246/2</f>
        <v>0.14050920633700784</v>
      </c>
      <c r="N252" s="32">
        <f ca="1">L247+M247+N247/2</f>
        <v>5.1563011499819393E-2</v>
      </c>
      <c r="O252" s="32">
        <f ca="1">L248+M248+N248/2</f>
        <v>1.4179828162450333E-2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5.8075902796531311</v>
      </c>
      <c r="E261" s="29">
        <f t="shared" ca="1" si="91"/>
        <v>8.5520718356233765</v>
      </c>
      <c r="F261" s="29">
        <f t="shared" ca="1" si="91"/>
        <v>11.387748993755528</v>
      </c>
      <c r="G261" s="29">
        <f t="shared" ca="1" si="91"/>
        <v>14.443297641936374</v>
      </c>
      <c r="H261" s="29">
        <f t="shared" ca="1" si="91"/>
        <v>17.357259351492857</v>
      </c>
      <c r="I261" s="29">
        <f t="shared" ca="1" si="91"/>
        <v>19.189397010641063</v>
      </c>
      <c r="J261" s="29">
        <f t="shared" ca="1" si="91"/>
        <v>18.305652457605806</v>
      </c>
      <c r="K261" s="29">
        <f t="shared" ca="1" si="91"/>
        <v>15.596953006527277</v>
      </c>
      <c r="L261" s="29">
        <f t="shared" ca="1" si="91"/>
        <v>12.561240506353412</v>
      </c>
      <c r="M261" s="29">
        <f t="shared" ca="1" si="91"/>
        <v>9.5061318513703785</v>
      </c>
      <c r="N261" s="29">
        <f t="shared" ca="1" si="91"/>
        <v>6.5982809750656974</v>
      </c>
      <c r="O261" s="29">
        <f t="shared" ca="1" si="91"/>
        <v>4.8289737598726168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18.19240972034687</v>
      </c>
      <c r="E283" s="29">
        <f t="shared" ca="1" si="98"/>
        <v>15.447928164376624</v>
      </c>
      <c r="F283" s="29">
        <f t="shared" ca="1" si="98"/>
        <v>12.612251006244472</v>
      </c>
      <c r="G283" s="29">
        <f t="shared" ca="1" si="98"/>
        <v>9.5567023580636263</v>
      </c>
      <c r="H283" s="29">
        <f t="shared" ca="1" si="98"/>
        <v>6.642740648507143</v>
      </c>
      <c r="I283" s="29">
        <f t="shared" ca="1" si="98"/>
        <v>4.8106029893589373</v>
      </c>
      <c r="J283" s="29">
        <f t="shared" ca="1" si="98"/>
        <v>5.6943475423941941</v>
      </c>
      <c r="K283" s="29">
        <f t="shared" ca="1" si="98"/>
        <v>8.4030469934727225</v>
      </c>
      <c r="L283" s="29">
        <f t="shared" ca="1" si="98"/>
        <v>11.438759493646588</v>
      </c>
      <c r="M283" s="29">
        <f t="shared" ca="1" si="98"/>
        <v>14.493868148629621</v>
      </c>
      <c r="N283" s="29">
        <f t="shared" ca="1" si="98"/>
        <v>17.401719024934302</v>
      </c>
      <c r="O283" s="29">
        <f t="shared" ca="1" si="98"/>
        <v>19.171026240127382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0.12645437628293679</v>
      </c>
      <c r="E284" s="29">
        <f t="shared" ca="1" si="99"/>
        <v>0.10737764545315069</v>
      </c>
      <c r="F284" s="29">
        <f t="shared" ca="1" si="99"/>
        <v>8.7667019324808693E-2</v>
      </c>
      <c r="G284" s="29">
        <f t="shared" ca="1" si="99"/>
        <v>6.6428079324697908E-2</v>
      </c>
      <c r="H284" s="29">
        <f t="shared" ca="1" si="99"/>
        <v>4.6173301856586906E-2</v>
      </c>
      <c r="I284" s="29">
        <f t="shared" ca="1" si="99"/>
        <v>3.3438220110217312E-2</v>
      </c>
      <c r="J284" s="29">
        <f t="shared" ca="1" si="99"/>
        <v>3.9581076827133063E-2</v>
      </c>
      <c r="K284" s="29">
        <f t="shared" ca="1" si="99"/>
        <v>5.8409088337943386E-2</v>
      </c>
      <c r="L284" s="29">
        <f t="shared" ca="1" si="99"/>
        <v>7.9510148433047795E-2</v>
      </c>
      <c r="M284" s="29">
        <f t="shared" ca="1" si="99"/>
        <v>0.10074603006616634</v>
      </c>
      <c r="N284" s="29">
        <f t="shared" ca="1" si="99"/>
        <v>0.1209583314896354</v>
      </c>
      <c r="O284" s="29">
        <f t="shared" ca="1" si="99"/>
        <v>0.13325668249367573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5.8075902796531311</v>
      </c>
      <c r="E286" s="29">
        <f t="shared" ca="1" si="100"/>
        <v>8.5520718356233765</v>
      </c>
      <c r="F286" s="29">
        <f t="shared" ca="1" si="100"/>
        <v>11.387748993755528</v>
      </c>
      <c r="G286" s="29">
        <f t="shared" ca="1" si="100"/>
        <v>14.443297641936374</v>
      </c>
      <c r="H286" s="29">
        <f t="shared" ca="1" si="100"/>
        <v>17.357259351492857</v>
      </c>
      <c r="I286" s="29">
        <f t="shared" ca="1" si="100"/>
        <v>19.189397010641063</v>
      </c>
      <c r="J286" s="29">
        <f t="shared" ca="1" si="100"/>
        <v>18.305652457605806</v>
      </c>
      <c r="K286" s="29">
        <f t="shared" ca="1" si="100"/>
        <v>15.596953006527277</v>
      </c>
      <c r="L286" s="29">
        <f t="shared" ca="1" si="100"/>
        <v>12.561240506353412</v>
      </c>
      <c r="M286" s="29">
        <f t="shared" ca="1" si="100"/>
        <v>9.5061318513703785</v>
      </c>
      <c r="N286" s="29">
        <f t="shared" ca="1" si="100"/>
        <v>6.5982809750656974</v>
      </c>
      <c r="O286" s="29">
        <f t="shared" ca="1" si="100"/>
        <v>4.8289737598726168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6.3227188141468396E-2</v>
      </c>
      <c r="E290" s="33">
        <f t="shared" ca="1" si="101"/>
        <v>5.3688822726575346E-2</v>
      </c>
      <c r="F290" s="32">
        <f t="shared" ca="1" si="101"/>
        <v>4.3833509662404346E-2</v>
      </c>
      <c r="G290" s="32">
        <f t="shared" ca="1" si="101"/>
        <v>3.3214039662348954E-2</v>
      </c>
      <c r="H290" s="32">
        <f t="shared" ca="1" si="101"/>
        <v>2.3086650928293453E-2</v>
      </c>
      <c r="I290" s="32">
        <f t="shared" ca="1" si="101"/>
        <v>1.6719110055108656E-2</v>
      </c>
      <c r="J290" s="32">
        <f t="shared" ca="1" si="101"/>
        <v>1.9790538413566532E-2</v>
      </c>
      <c r="K290" s="32">
        <f t="shared" ca="1" si="101"/>
        <v>2.9204544168971693E-2</v>
      </c>
      <c r="L290" s="32">
        <f t="shared" ca="1" si="101"/>
        <v>3.9755074216523897E-2</v>
      </c>
      <c r="M290" s="32">
        <f t="shared" ca="1" si="101"/>
        <v>5.0373015033083168E-2</v>
      </c>
      <c r="N290" s="32">
        <f t="shared" ca="1" si="101"/>
        <v>6.0479165744817702E-2</v>
      </c>
      <c r="O290" s="32">
        <f t="shared" ca="1" si="101"/>
        <v>6.6628341246837863E-2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6.3227188141468396E-2</v>
      </c>
      <c r="E291" s="32">
        <f t="shared" ca="1" si="102"/>
        <v>5.3688822726575346E-2</v>
      </c>
      <c r="F291" s="32">
        <f t="shared" ca="1" si="102"/>
        <v>4.3833509662404346E-2</v>
      </c>
      <c r="G291" s="32">
        <f t="shared" ca="1" si="102"/>
        <v>3.3214039662348954E-2</v>
      </c>
      <c r="H291" s="32">
        <f t="shared" ca="1" si="102"/>
        <v>2.3086650928293453E-2</v>
      </c>
      <c r="I291" s="32">
        <f t="shared" ca="1" si="102"/>
        <v>1.6719110055108656E-2</v>
      </c>
      <c r="J291" s="32">
        <f t="shared" ca="1" si="102"/>
        <v>1.9790538413566532E-2</v>
      </c>
      <c r="K291" s="32">
        <f t="shared" ca="1" si="102"/>
        <v>2.9204544168971693E-2</v>
      </c>
      <c r="L291" s="32">
        <f t="shared" ca="1" si="102"/>
        <v>3.9755074216523897E-2</v>
      </c>
      <c r="M291" s="32">
        <f t="shared" ca="1" si="102"/>
        <v>5.0373015033083168E-2</v>
      </c>
      <c r="N291" s="32">
        <f t="shared" ca="1" si="102"/>
        <v>6.0479165744817702E-2</v>
      </c>
      <c r="O291" s="32">
        <f t="shared" ca="1" si="102"/>
        <v>6.6628341246837863E-2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5.7167915944577673E-2</v>
      </c>
      <c r="E296" s="33">
        <f t="shared" ca="1" si="103"/>
        <v>4.8543643881945209E-2</v>
      </c>
      <c r="F296" s="33">
        <f t="shared" ca="1" si="103"/>
        <v>3.9632798319757266E-2</v>
      </c>
      <c r="G296" s="33">
        <f t="shared" ca="1" si="103"/>
        <v>3.0031027528040512E-2</v>
      </c>
      <c r="H296" s="33">
        <f t="shared" ca="1" si="103"/>
        <v>2.0874180214331996E-2</v>
      </c>
      <c r="I296" s="33">
        <f t="shared" ca="1" si="103"/>
        <v>1.5116862008160743E-2</v>
      </c>
      <c r="J296" s="33">
        <f t="shared" ca="1" si="103"/>
        <v>1.7893945148933072E-2</v>
      </c>
      <c r="K296" s="33">
        <f t="shared" ca="1" si="103"/>
        <v>2.6405775352778573E-2</v>
      </c>
      <c r="L296" s="33">
        <f t="shared" ca="1" si="103"/>
        <v>3.5945212937440359E-2</v>
      </c>
      <c r="M296" s="33">
        <f t="shared" ca="1" si="103"/>
        <v>4.5545601092412701E-2</v>
      </c>
      <c r="N296" s="33">
        <f t="shared" ca="1" si="103"/>
        <v>5.4683245694272672E-2</v>
      </c>
      <c r="O296" s="33">
        <f t="shared" ca="1" si="103"/>
        <v>6.024312521068257E-2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6.3227188141468396E-2</v>
      </c>
      <c r="E297" s="33">
        <f t="shared" ca="1" si="104"/>
        <v>5.3688822726575346E-2</v>
      </c>
      <c r="F297" s="33">
        <f t="shared" ca="1" si="104"/>
        <v>4.3833509662404346E-2</v>
      </c>
      <c r="G297" s="33">
        <f t="shared" ca="1" si="104"/>
        <v>3.3214039662348954E-2</v>
      </c>
      <c r="H297" s="33">
        <f t="shared" ca="1" si="104"/>
        <v>2.3086650928293453E-2</v>
      </c>
      <c r="I297" s="33">
        <f t="shared" ca="1" si="104"/>
        <v>1.6719110055108656E-2</v>
      </c>
      <c r="J297" s="33">
        <f t="shared" ca="1" si="104"/>
        <v>1.9790538413566532E-2</v>
      </c>
      <c r="K297" s="33">
        <f t="shared" ca="1" si="104"/>
        <v>2.9204544168971693E-2</v>
      </c>
      <c r="L297" s="33">
        <f t="shared" ca="1" si="104"/>
        <v>3.9755074216523897E-2</v>
      </c>
      <c r="M297" s="33">
        <f t="shared" ca="1" si="104"/>
        <v>5.0373015033083168E-2</v>
      </c>
      <c r="N297" s="33">
        <f t="shared" ca="1" si="104"/>
        <v>6.0479165744817702E-2</v>
      </c>
      <c r="O297" s="33">
        <f t="shared" ca="1" si="104"/>
        <v>6.6628341246837863E-2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6.0592721968907208E-3</v>
      </c>
      <c r="E298" s="33">
        <f t="shared" ca="1" si="105"/>
        <v>5.1451788446301369E-3</v>
      </c>
      <c r="F298" s="33">
        <f t="shared" ca="1" si="105"/>
        <v>4.2007113426470828E-3</v>
      </c>
      <c r="G298" s="33">
        <f t="shared" ca="1" si="105"/>
        <v>3.1830121343084414E-3</v>
      </c>
      <c r="H298" s="33">
        <f t="shared" ca="1" si="105"/>
        <v>2.2124707139614557E-3</v>
      </c>
      <c r="I298" s="33">
        <f t="shared" ca="1" si="105"/>
        <v>1.6022480469479127E-3</v>
      </c>
      <c r="J298" s="33">
        <f t="shared" ca="1" si="105"/>
        <v>1.8965932646334593E-3</v>
      </c>
      <c r="K298" s="33">
        <f t="shared" ca="1" si="105"/>
        <v>2.7987688161931206E-3</v>
      </c>
      <c r="L298" s="33">
        <f t="shared" ca="1" si="105"/>
        <v>3.8098612790835396E-3</v>
      </c>
      <c r="M298" s="33">
        <f t="shared" ca="1" si="105"/>
        <v>4.8274139406704695E-3</v>
      </c>
      <c r="N298" s="33">
        <f t="shared" ca="1" si="105"/>
        <v>5.7959200505450295E-3</v>
      </c>
      <c r="O298" s="33">
        <f t="shared" ca="1" si="105"/>
        <v>6.3852160361552949E-3</v>
      </c>
    </row>
    <row r="299" spans="1:15" x14ac:dyDescent="0.4">
      <c r="D299" s="32">
        <f t="shared" ref="D299:O299" ca="1" si="106">SUM(D296:D298)</f>
        <v>0.12645437628293679</v>
      </c>
      <c r="E299" s="32">
        <f t="shared" ca="1" si="106"/>
        <v>0.10737764545315071</v>
      </c>
      <c r="F299" s="32">
        <f t="shared" ca="1" si="106"/>
        <v>8.7667019324808707E-2</v>
      </c>
      <c r="G299" s="32">
        <f t="shared" ca="1" si="106"/>
        <v>6.6428079324697908E-2</v>
      </c>
      <c r="H299" s="32">
        <f t="shared" ca="1" si="106"/>
        <v>4.6173301856586899E-2</v>
      </c>
      <c r="I299" s="32">
        <f t="shared" ca="1" si="106"/>
        <v>3.3438220110217312E-2</v>
      </c>
      <c r="J299" s="32">
        <f t="shared" ca="1" si="106"/>
        <v>3.9581076827133063E-2</v>
      </c>
      <c r="K299" s="32">
        <f t="shared" ca="1" si="106"/>
        <v>5.8409088337943386E-2</v>
      </c>
      <c r="L299" s="32">
        <f t="shared" ca="1" si="106"/>
        <v>7.9510148433047809E-2</v>
      </c>
      <c r="M299" s="32">
        <f t="shared" ca="1" si="106"/>
        <v>0.10074603006616635</v>
      </c>
      <c r="N299" s="32">
        <f t="shared" ca="1" si="106"/>
        <v>0.12095833148963539</v>
      </c>
      <c r="O299" s="32">
        <f t="shared" ca="1" si="106"/>
        <v>0.13325668249367573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0.21311270704422042</v>
      </c>
      <c r="E302" s="32">
        <f ca="1">N297/2+O297+D297+E297+F297/2</f>
        <v>0.23570068981849263</v>
      </c>
      <c r="F302" s="32">
        <f ca="1">N298/2+O298+D298+E298+F298/2</f>
        <v>2.2587982774272208E-2</v>
      </c>
      <c r="G302" s="32">
        <f ca="1">F296/2+G296+H296</f>
        <v>7.0721606902251141E-2</v>
      </c>
      <c r="H302" s="32">
        <f ca="1">F297/2+G297+H297</f>
        <v>7.8217445421844584E-2</v>
      </c>
      <c r="I302" s="32">
        <f ca="1">F298/2+G298+H298</f>
        <v>7.4958385195934389E-3</v>
      </c>
      <c r="J302" s="32">
        <f ca="1">I296+J296+K296</f>
        <v>5.941658250987239E-2</v>
      </c>
      <c r="K302" s="32">
        <f ca="1">I297+J297+K297</f>
        <v>6.5714192637646884E-2</v>
      </c>
      <c r="L302" s="32">
        <f ca="1">I298+J298+K298</f>
        <v>6.2976101277744927E-3</v>
      </c>
      <c r="M302" s="32">
        <f ca="1">L296+M296+N296/2</f>
        <v>0.1088324368769894</v>
      </c>
      <c r="N302" s="32">
        <f ca="1">L297+M297+N297/2</f>
        <v>0.12036767212201592</v>
      </c>
      <c r="O302" s="32">
        <f ca="1">L298+M298+N298/2</f>
        <v>1.1535235245026525E-2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3.8333333333333335</v>
      </c>
      <c r="J309" s="29">
        <f t="shared" ca="1" si="108"/>
        <v>5</v>
      </c>
      <c r="K309" s="29">
        <f t="shared" ca="1" si="108"/>
        <v>4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0.10487012987012986</v>
      </c>
      <c r="J310" s="50">
        <f t="shared" ca="1" si="109"/>
        <v>0.11396103896103896</v>
      </c>
      <c r="K310" s="50">
        <f t="shared" ca="1" si="109"/>
        <v>0.10616883116883116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5.8075902796531311</v>
      </c>
      <c r="E312" s="29">
        <f t="shared" ca="1" si="110"/>
        <v>8.5520718356233765</v>
      </c>
      <c r="F312" s="29">
        <f t="shared" ca="1" si="110"/>
        <v>11.387748993755528</v>
      </c>
      <c r="G312" s="29">
        <f t="shared" ca="1" si="110"/>
        <v>14.443297641936374</v>
      </c>
      <c r="H312" s="29">
        <f t="shared" ca="1" si="110"/>
        <v>17.357259351492857</v>
      </c>
      <c r="I312" s="29">
        <f t="shared" ca="1" si="110"/>
        <v>19.189397010641063</v>
      </c>
      <c r="J312" s="29">
        <f t="shared" ca="1" si="110"/>
        <v>18.305652457605806</v>
      </c>
      <c r="K312" s="29">
        <f t="shared" ca="1" si="110"/>
        <v>15.596953006527277</v>
      </c>
      <c r="L312" s="29">
        <f t="shared" ca="1" si="110"/>
        <v>12.561240506353412</v>
      </c>
      <c r="M312" s="29">
        <f t="shared" ca="1" si="110"/>
        <v>9.5061318513703785</v>
      </c>
      <c r="N312" s="29">
        <f t="shared" ca="1" si="110"/>
        <v>6.5982809750656974</v>
      </c>
      <c r="O312" s="29">
        <f t="shared" ca="1" si="110"/>
        <v>4.8289737598726168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6.2922077922077921E-2</v>
      </c>
      <c r="J316" s="32">
        <f t="shared" ca="1" si="111"/>
        <v>6.8376623376623369E-2</v>
      </c>
      <c r="K316" s="32">
        <f t="shared" ca="1" si="111"/>
        <v>6.3701298701298689E-2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4.194805194805195E-2</v>
      </c>
      <c r="J317" s="32">
        <f t="shared" ca="1" si="112"/>
        <v>4.5584415584415588E-2</v>
      </c>
      <c r="K317" s="32">
        <f t="shared" ca="1" si="112"/>
        <v>4.2467532467532466E-2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5.7154220779220777E-2</v>
      </c>
      <c r="J322" s="33">
        <f t="shared" ca="1" si="113"/>
        <v>6.2108766233766224E-2</v>
      </c>
      <c r="K322" s="33">
        <f t="shared" ca="1" si="113"/>
        <v>5.7862012987012976E-2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4.194805194805195E-2</v>
      </c>
      <c r="J323" s="33">
        <f t="shared" ca="1" si="114"/>
        <v>4.5584415584415588E-2</v>
      </c>
      <c r="K323" s="33">
        <f t="shared" ca="1" si="114"/>
        <v>4.2467532467532466E-2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5.7678571428571431E-3</v>
      </c>
      <c r="J324" s="33">
        <f t="shared" ca="1" si="115"/>
        <v>6.2678571428571427E-3</v>
      </c>
      <c r="K324" s="33">
        <f t="shared" ca="1" si="115"/>
        <v>5.8392857142857135E-3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0.10487012987012988</v>
      </c>
      <c r="J325" s="32">
        <f t="shared" ca="1" si="116"/>
        <v>0.11396103896103896</v>
      </c>
      <c r="K325" s="32">
        <f t="shared" ca="1" si="116"/>
        <v>0.10616883116883116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0.17712499999999998</v>
      </c>
      <c r="K328" s="32">
        <f ca="1">I323+J323+K323</f>
        <v>0.13</v>
      </c>
      <c r="L328" s="32">
        <f ca="1">I324+J324+K324</f>
        <v>1.7874999999999999E-2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5.8075902796531311</v>
      </c>
      <c r="E337" s="29">
        <f t="shared" ca="1" si="119"/>
        <v>8.5520718356233765</v>
      </c>
      <c r="F337" s="29">
        <f t="shared" ca="1" si="119"/>
        <v>11.387748993755528</v>
      </c>
      <c r="G337" s="29">
        <f t="shared" ca="1" si="119"/>
        <v>14.443297641936374</v>
      </c>
      <c r="H337" s="29">
        <f t="shared" ca="1" si="119"/>
        <v>17.357259351492857</v>
      </c>
      <c r="I337" s="29">
        <f t="shared" ca="1" si="119"/>
        <v>19.189397010641063</v>
      </c>
      <c r="J337" s="29">
        <f t="shared" ca="1" si="119"/>
        <v>18.305652457605806</v>
      </c>
      <c r="K337" s="29">
        <f t="shared" ca="1" si="119"/>
        <v>15.596953006527277</v>
      </c>
      <c r="L337" s="29">
        <f t="shared" ca="1" si="119"/>
        <v>12.561240506353412</v>
      </c>
      <c r="M337" s="29">
        <f t="shared" ca="1" si="119"/>
        <v>9.5061318513703785</v>
      </c>
      <c r="N337" s="29">
        <f t="shared" ca="1" si="119"/>
        <v>6.5982809750656974</v>
      </c>
      <c r="O337" s="29">
        <f t="shared" ca="1" si="119"/>
        <v>4.8289737598726168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5.8075902796531311</v>
      </c>
      <c r="E362" s="29">
        <f t="shared" ca="1" si="128"/>
        <v>8.5520718356233765</v>
      </c>
      <c r="F362" s="29">
        <f t="shared" ca="1" si="128"/>
        <v>11.387748993755528</v>
      </c>
      <c r="G362" s="29">
        <f t="shared" ca="1" si="128"/>
        <v>14.443297641936374</v>
      </c>
      <c r="H362" s="29">
        <f t="shared" ca="1" si="128"/>
        <v>17.357259351492857</v>
      </c>
      <c r="I362" s="29">
        <f t="shared" ca="1" si="128"/>
        <v>19.189397010641063</v>
      </c>
      <c r="J362" s="29">
        <f t="shared" ca="1" si="128"/>
        <v>18.305652457605806</v>
      </c>
      <c r="K362" s="29">
        <f t="shared" ca="1" si="128"/>
        <v>15.596953006527277</v>
      </c>
      <c r="L362" s="29">
        <f t="shared" ca="1" si="128"/>
        <v>12.561240506353412</v>
      </c>
      <c r="M362" s="29">
        <f t="shared" ca="1" si="128"/>
        <v>9.5061318513703785</v>
      </c>
      <c r="N362" s="29">
        <f t="shared" ca="1" si="128"/>
        <v>6.5982809750656974</v>
      </c>
      <c r="O362" s="29">
        <f t="shared" ca="1" si="128"/>
        <v>4.8289737598726168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18.19240972034687</v>
      </c>
      <c r="E384" s="29">
        <f t="shared" ca="1" si="135"/>
        <v>15.447928164376624</v>
      </c>
      <c r="F384" s="29">
        <f t="shared" ca="1" si="135"/>
        <v>12.612251006244472</v>
      </c>
      <c r="G384" s="29">
        <f t="shared" ca="1" si="135"/>
        <v>9.5567023580636263</v>
      </c>
      <c r="H384" s="29">
        <f t="shared" ca="1" si="135"/>
        <v>6.642740648507143</v>
      </c>
      <c r="I384" s="29">
        <f t="shared" ca="1" si="135"/>
        <v>4.8106029893589373</v>
      </c>
      <c r="J384" s="29">
        <f t="shared" ca="1" si="135"/>
        <v>5.6943475423941941</v>
      </c>
      <c r="K384" s="29">
        <f t="shared" ca="1" si="135"/>
        <v>8.4030469934727225</v>
      </c>
      <c r="L384" s="29">
        <f t="shared" ca="1" si="135"/>
        <v>11.438759493646588</v>
      </c>
      <c r="M384" s="29">
        <f t="shared" ca="1" si="135"/>
        <v>14.493868148629621</v>
      </c>
      <c r="N384" s="29">
        <f t="shared" ca="1" si="135"/>
        <v>17.401719024934302</v>
      </c>
      <c r="O384" s="29">
        <f t="shared" ca="1" si="135"/>
        <v>19.171026240127382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0.12645437628293679</v>
      </c>
      <c r="E385" s="29">
        <f t="shared" ca="1" si="136"/>
        <v>0.10737764545315069</v>
      </c>
      <c r="F385" s="29">
        <f t="shared" ca="1" si="136"/>
        <v>8.7667019324808693E-2</v>
      </c>
      <c r="G385" s="29">
        <f t="shared" ca="1" si="136"/>
        <v>6.6428079324697908E-2</v>
      </c>
      <c r="H385" s="29">
        <f t="shared" ca="1" si="136"/>
        <v>4.6173301856586906E-2</v>
      </c>
      <c r="I385" s="55">
        <f t="shared" ca="1" si="136"/>
        <v>3.3438220110217312E-2</v>
      </c>
      <c r="J385" s="55">
        <f t="shared" ca="1" si="136"/>
        <v>3.9581076827133063E-2</v>
      </c>
      <c r="K385" s="29">
        <f t="shared" ca="1" si="136"/>
        <v>5.8409088337943386E-2</v>
      </c>
      <c r="L385" s="29">
        <f t="shared" ca="1" si="136"/>
        <v>7.9510148433047795E-2</v>
      </c>
      <c r="M385" s="29">
        <f t="shared" ca="1" si="136"/>
        <v>0.10074603006616634</v>
      </c>
      <c r="N385" s="29">
        <f t="shared" ca="1" si="136"/>
        <v>0.1209583314896354</v>
      </c>
      <c r="O385" s="29">
        <f t="shared" ca="1" si="136"/>
        <v>0.13325668249367573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5.8075902796531311</v>
      </c>
      <c r="E387" s="29">
        <f t="shared" ca="1" si="137"/>
        <v>8.5520718356233765</v>
      </c>
      <c r="F387" s="29">
        <f t="shared" ca="1" si="137"/>
        <v>11.387748993755528</v>
      </c>
      <c r="G387" s="29">
        <f t="shared" ca="1" si="137"/>
        <v>14.443297641936374</v>
      </c>
      <c r="H387" s="29">
        <f t="shared" ca="1" si="137"/>
        <v>17.357259351492857</v>
      </c>
      <c r="I387" s="29">
        <f t="shared" ca="1" si="137"/>
        <v>19.189397010641063</v>
      </c>
      <c r="J387" s="29">
        <f t="shared" ca="1" si="137"/>
        <v>18.305652457605806</v>
      </c>
      <c r="K387" s="29">
        <f t="shared" ca="1" si="137"/>
        <v>15.596953006527277</v>
      </c>
      <c r="L387" s="29">
        <f t="shared" ca="1" si="137"/>
        <v>12.561240506353412</v>
      </c>
      <c r="M387" s="29">
        <f t="shared" ca="1" si="137"/>
        <v>9.5061318513703785</v>
      </c>
      <c r="N387" s="29">
        <f t="shared" ca="1" si="137"/>
        <v>6.5982809750656974</v>
      </c>
      <c r="O387" s="29">
        <f t="shared" ca="1" si="137"/>
        <v>4.8289737598726168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1.264543762829368E-2</v>
      </c>
      <c r="E391" s="33">
        <f t="shared" ca="1" si="138"/>
        <v>1.0737764545315069E-2</v>
      </c>
      <c r="F391" s="32">
        <f t="shared" ca="1" si="138"/>
        <v>8.7667019324808703E-3</v>
      </c>
      <c r="G391" s="32">
        <f t="shared" ca="1" si="138"/>
        <v>6.6428079324697912E-3</v>
      </c>
      <c r="H391" s="32">
        <f t="shared" ca="1" si="138"/>
        <v>4.6173301856586909E-3</v>
      </c>
      <c r="I391" s="32">
        <f t="shared" ca="1" si="138"/>
        <v>3.3438220110217315E-3</v>
      </c>
      <c r="J391" s="32">
        <f t="shared" ca="1" si="138"/>
        <v>3.9581076827133067E-3</v>
      </c>
      <c r="K391" s="32">
        <f t="shared" ca="1" si="138"/>
        <v>5.8409088337943388E-3</v>
      </c>
      <c r="L391" s="32">
        <f t="shared" ca="1" si="138"/>
        <v>7.9510148433047795E-3</v>
      </c>
      <c r="M391" s="32">
        <f t="shared" ca="1" si="138"/>
        <v>1.0074603006616634E-2</v>
      </c>
      <c r="N391" s="32">
        <f t="shared" ca="1" si="138"/>
        <v>1.2095833148963541E-2</v>
      </c>
      <c r="O391" s="32">
        <f t="shared" ca="1" si="138"/>
        <v>1.3325668249367574E-2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0.11380893865464312</v>
      </c>
      <c r="E392" s="32">
        <f t="shared" ca="1" si="139"/>
        <v>9.6639880907835624E-2</v>
      </c>
      <c r="F392" s="32">
        <f t="shared" ca="1" si="139"/>
        <v>7.8900317392327821E-2</v>
      </c>
      <c r="G392" s="32">
        <f t="shared" ca="1" si="139"/>
        <v>5.9785271392228119E-2</v>
      </c>
      <c r="H392" s="32">
        <f t="shared" ca="1" si="139"/>
        <v>4.1555971670928213E-2</v>
      </c>
      <c r="I392" s="32">
        <f t="shared" ca="1" si="139"/>
        <v>3.009439809919558E-2</v>
      </c>
      <c r="J392" s="32">
        <f t="shared" ca="1" si="139"/>
        <v>3.5622969144419758E-2</v>
      </c>
      <c r="K392" s="32">
        <f t="shared" ca="1" si="139"/>
        <v>5.2568179504149048E-2</v>
      </c>
      <c r="L392" s="32">
        <f t="shared" ca="1" si="139"/>
        <v>7.1559133589743015E-2</v>
      </c>
      <c r="M392" s="32">
        <f t="shared" ca="1" si="139"/>
        <v>9.0671427059549711E-2</v>
      </c>
      <c r="N392" s="32">
        <f t="shared" ca="1" si="139"/>
        <v>0.10886249834067187</v>
      </c>
      <c r="O392" s="32">
        <f t="shared" ca="1" si="139"/>
        <v>0.11993101424430816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1.1591651159269207E-2</v>
      </c>
      <c r="E397" s="33">
        <f t="shared" ca="1" si="140"/>
        <v>9.8429508332054799E-3</v>
      </c>
      <c r="F397" s="33">
        <f t="shared" ca="1" si="140"/>
        <v>8.0361434381074643E-3</v>
      </c>
      <c r="G397" s="33">
        <f t="shared" ca="1" si="140"/>
        <v>6.0892406047639751E-3</v>
      </c>
      <c r="H397" s="33">
        <f t="shared" ca="1" si="140"/>
        <v>4.2325526701871338E-3</v>
      </c>
      <c r="I397" s="33">
        <f t="shared" ca="1" si="140"/>
        <v>3.0651701767699206E-3</v>
      </c>
      <c r="J397" s="33">
        <f t="shared" ca="1" si="140"/>
        <v>3.6282653758205313E-3</v>
      </c>
      <c r="K397" s="33">
        <f t="shared" ca="1" si="140"/>
        <v>5.3541664309781443E-3</v>
      </c>
      <c r="L397" s="33">
        <f t="shared" ca="1" si="140"/>
        <v>7.2884302730293815E-3</v>
      </c>
      <c r="M397" s="33">
        <f t="shared" ca="1" si="140"/>
        <v>9.2350527560652474E-3</v>
      </c>
      <c r="N397" s="33">
        <f t="shared" ca="1" si="140"/>
        <v>1.108784705321658E-2</v>
      </c>
      <c r="O397" s="33">
        <f t="shared" ca="1" si="140"/>
        <v>1.2215195895253609E-2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0.11380893865464312</v>
      </c>
      <c r="E398" s="33">
        <f t="shared" ca="1" si="141"/>
        <v>9.6639880907835624E-2</v>
      </c>
      <c r="F398" s="33">
        <f t="shared" ca="1" si="141"/>
        <v>7.8900317392327821E-2</v>
      </c>
      <c r="G398" s="33">
        <f t="shared" ca="1" si="141"/>
        <v>5.9785271392228119E-2</v>
      </c>
      <c r="H398" s="33">
        <f t="shared" ca="1" si="141"/>
        <v>4.1555971670928213E-2</v>
      </c>
      <c r="I398" s="33">
        <f t="shared" ca="1" si="141"/>
        <v>3.009439809919558E-2</v>
      </c>
      <c r="J398" s="33">
        <f t="shared" ca="1" si="141"/>
        <v>3.5622969144419758E-2</v>
      </c>
      <c r="K398" s="33">
        <f t="shared" ca="1" si="141"/>
        <v>5.2568179504149048E-2</v>
      </c>
      <c r="L398" s="33">
        <f t="shared" ca="1" si="141"/>
        <v>7.1559133589743015E-2</v>
      </c>
      <c r="M398" s="33">
        <f t="shared" ca="1" si="141"/>
        <v>9.0671427059549711E-2</v>
      </c>
      <c r="N398" s="33">
        <f t="shared" ca="1" si="141"/>
        <v>0.10886249834067187</v>
      </c>
      <c r="O398" s="33">
        <f t="shared" ca="1" si="141"/>
        <v>0.11993101424430816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1.0537864690244733E-3</v>
      </c>
      <c r="E399" s="33">
        <f t="shared" ca="1" si="142"/>
        <v>8.9481371210958912E-4</v>
      </c>
      <c r="F399" s="33">
        <f t="shared" ca="1" si="142"/>
        <v>7.3055849437340589E-4</v>
      </c>
      <c r="G399" s="33">
        <f t="shared" ca="1" si="142"/>
        <v>5.5356732770581597E-4</v>
      </c>
      <c r="H399" s="33">
        <f t="shared" ca="1" si="142"/>
        <v>3.8477751547155757E-4</v>
      </c>
      <c r="I399" s="33">
        <f t="shared" ca="1" si="142"/>
        <v>2.7865183425181096E-4</v>
      </c>
      <c r="J399" s="33">
        <f t="shared" ca="1" si="142"/>
        <v>3.2984230689277557E-4</v>
      </c>
      <c r="K399" s="33">
        <f t="shared" ca="1" si="142"/>
        <v>4.8674240281619492E-4</v>
      </c>
      <c r="L399" s="33">
        <f t="shared" ca="1" si="142"/>
        <v>6.6258457027539833E-4</v>
      </c>
      <c r="M399" s="33">
        <f t="shared" ca="1" si="142"/>
        <v>8.3955025055138617E-4</v>
      </c>
      <c r="N399" s="33">
        <f t="shared" ca="1" si="142"/>
        <v>1.0079860957469618E-3</v>
      </c>
      <c r="O399" s="33">
        <f t="shared" ca="1" si="142"/>
        <v>1.1104723541139644E-3</v>
      </c>
    </row>
    <row r="400" spans="1:15" x14ac:dyDescent="0.4">
      <c r="D400" s="32">
        <f t="shared" ref="D400:O400" ca="1" si="143">SUM(D397:D399)</f>
        <v>0.12645437628293682</v>
      </c>
      <c r="E400" s="32">
        <f t="shared" ca="1" si="143"/>
        <v>0.10737764545315069</v>
      </c>
      <c r="F400" s="32">
        <f t="shared" ca="1" si="143"/>
        <v>8.7667019324808693E-2</v>
      </c>
      <c r="G400" s="32">
        <f t="shared" ca="1" si="143"/>
        <v>6.6428079324697908E-2</v>
      </c>
      <c r="H400" s="32">
        <f t="shared" ca="1" si="143"/>
        <v>4.6173301856586906E-2</v>
      </c>
      <c r="I400" s="32">
        <f t="shared" ca="1" si="143"/>
        <v>3.3438220110217312E-2</v>
      </c>
      <c r="J400" s="32">
        <f t="shared" ca="1" si="143"/>
        <v>3.958107682713307E-2</v>
      </c>
      <c r="K400" s="32">
        <f t="shared" ca="1" si="143"/>
        <v>5.8409088337943386E-2</v>
      </c>
      <c r="L400" s="32">
        <f t="shared" ca="1" si="143"/>
        <v>7.9510148433047795E-2</v>
      </c>
      <c r="M400" s="32">
        <f t="shared" ca="1" si="143"/>
        <v>0.10074603006616634</v>
      </c>
      <c r="N400" s="32">
        <f t="shared" ca="1" si="143"/>
        <v>0.12095833148963542</v>
      </c>
      <c r="O400" s="32">
        <f t="shared" ca="1" si="143"/>
        <v>0.13325668249367573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4.3211793133390318E-2</v>
      </c>
      <c r="E403" s="32">
        <f ca="1">N398/2+O398+D398+E398+F398/2</f>
        <v>0.42426124167328677</v>
      </c>
      <c r="F403" s="32">
        <f ca="1">N399/2+O399+D399+E399+F399/2</f>
        <v>3.9283448303082105E-3</v>
      </c>
      <c r="G403" s="32">
        <f ca="1">F397/2+G397+H397</f>
        <v>1.4339864994004841E-2</v>
      </c>
      <c r="H403" s="32">
        <f ca="1">F398/2+G398+H398</f>
        <v>0.14079140175932026</v>
      </c>
      <c r="I403" s="32">
        <f ca="1">F399/2+G399+H399</f>
        <v>1.3036240903640764E-3</v>
      </c>
      <c r="J403" s="32">
        <f ca="1">I397+J397+K397</f>
        <v>1.2047601983568596E-2</v>
      </c>
      <c r="K403" s="32">
        <f ca="1">I398+J398+K398</f>
        <v>0.11828554674776438</v>
      </c>
      <c r="L403" s="32">
        <f ca="1">I399+J399+K399</f>
        <v>1.0952365439607814E-3</v>
      </c>
      <c r="M403" s="32">
        <f ca="1">L397+M397+N397/2</f>
        <v>2.2067406555702919E-2</v>
      </c>
      <c r="N403" s="32">
        <f ca="1">L398+M398+N398/2</f>
        <v>0.21666180981962865</v>
      </c>
      <c r="O403" s="32">
        <f ca="1">L399+M399+N399/2</f>
        <v>2.0061278687002653E-3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18.261942857142856</v>
      </c>
      <c r="C409" s="63" t="s">
        <v>58</v>
      </c>
      <c r="D409" s="32">
        <f t="shared" ref="D409:O409" ca="1" si="144">D18</f>
        <v>9.5541772488812085E-2</v>
      </c>
      <c r="E409" s="32">
        <f t="shared" ca="1" si="144"/>
        <v>8.5004351122850111E-2</v>
      </c>
      <c r="F409" s="32">
        <f t="shared" ca="1" si="144"/>
        <v>7.7508148668454416E-2</v>
      </c>
      <c r="G409" s="32">
        <f t="shared" ca="1" si="144"/>
        <v>5.642548006942423E-2</v>
      </c>
      <c r="H409" s="32">
        <f t="shared" ca="1" si="144"/>
        <v>3.6904289343287586E-2</v>
      </c>
      <c r="I409" s="32">
        <f t="shared" ca="1" si="144"/>
        <v>1.7018978411513085E-2</v>
      </c>
      <c r="J409" s="32">
        <f t="shared" ca="1" si="144"/>
        <v>7.6320682027680234E-3</v>
      </c>
      <c r="K409" s="32">
        <f t="shared" ca="1" si="144"/>
        <v>1.5307178674620402E-2</v>
      </c>
      <c r="L409" s="32">
        <f t="shared" ca="1" si="144"/>
        <v>3.1483137290632845E-2</v>
      </c>
      <c r="M409" s="32">
        <f t="shared" ca="1" si="144"/>
        <v>5.1710829908305611E-2</v>
      </c>
      <c r="N409" s="32">
        <f t="shared" ca="1" si="144"/>
        <v>7.2075583892936404E-2</v>
      </c>
      <c r="O409" s="32">
        <f t="shared" ca="1" si="144"/>
        <v>8.9221515259728587E-2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4.5078686888561412E-2</v>
      </c>
      <c r="E410" s="32">
        <f t="shared" ca="1" si="145"/>
        <v>4.0106902233585907E-2</v>
      </c>
      <c r="F410" s="32">
        <f t="shared" ca="1" si="145"/>
        <v>3.6570030826531583E-2</v>
      </c>
      <c r="G410" s="32">
        <f t="shared" ca="1" si="145"/>
        <v>2.6622769102218516E-2</v>
      </c>
      <c r="H410" s="32">
        <f t="shared" ca="1" si="145"/>
        <v>1.7412246610201222E-2</v>
      </c>
      <c r="I410" s="32">
        <f t="shared" ca="1" si="145"/>
        <v>8.0299242832827158E-3</v>
      </c>
      <c r="J410" s="32">
        <f t="shared" ca="1" si="145"/>
        <v>3.6009758230622396E-3</v>
      </c>
      <c r="K410" s="32">
        <f t="shared" ca="1" si="145"/>
        <v>7.2222599251157878E-3</v>
      </c>
      <c r="L410" s="32">
        <f t="shared" ca="1" si="145"/>
        <v>1.4854429127952592E-2</v>
      </c>
      <c r="M410" s="32">
        <f t="shared" ca="1" si="145"/>
        <v>2.4398294583211043E-2</v>
      </c>
      <c r="N410" s="32">
        <f t="shared" ca="1" si="145"/>
        <v>3.4006828573338282E-2</v>
      </c>
      <c r="O410" s="32">
        <f t="shared" ca="1" si="145"/>
        <v>4.2096652022938795E-2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9.641830251164522E-3</v>
      </c>
      <c r="E411" s="32">
        <f t="shared" ca="1" si="146"/>
        <v>8.5784207555169838E-3</v>
      </c>
      <c r="F411" s="32">
        <f t="shared" ca="1" si="146"/>
        <v>7.821923260119254E-3</v>
      </c>
      <c r="G411" s="32">
        <f t="shared" ca="1" si="146"/>
        <v>5.6943145024189595E-3</v>
      </c>
      <c r="H411" s="32">
        <f t="shared" ca="1" si="146"/>
        <v>3.724286080515261E-3</v>
      </c>
      <c r="I411" s="32">
        <f t="shared" ca="1" si="146"/>
        <v>1.7175115828132472E-3</v>
      </c>
      <c r="J411" s="32">
        <f t="shared" ca="1" si="146"/>
        <v>7.7020871771053454E-4</v>
      </c>
      <c r="K411" s="32">
        <f t="shared" ca="1" si="146"/>
        <v>1.5447611506497656E-3</v>
      </c>
      <c r="L411" s="32">
        <f t="shared" ca="1" si="146"/>
        <v>3.1771973412565266E-3</v>
      </c>
      <c r="M411" s="32">
        <f t="shared" ca="1" si="146"/>
        <v>5.2185241191868058E-3</v>
      </c>
      <c r="N411" s="32">
        <f t="shared" ca="1" si="146"/>
        <v>7.2736827781862429E-3</v>
      </c>
      <c r="O411" s="32">
        <f t="shared" ca="1" si="146"/>
        <v>9.0040061271285752E-3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0.34455950515208622</v>
      </c>
      <c r="E413" s="32">
        <f t="shared" ca="1" si="148"/>
        <v>0.16257067084502105</v>
      </c>
      <c r="F413" s="32">
        <f t="shared" ca="1" si="148"/>
        <v>3.477206015296283E-2</v>
      </c>
      <c r="G413" s="32">
        <f t="shared" ca="1" si="148"/>
        <v>0.13208384374693904</v>
      </c>
      <c r="H413" s="32">
        <f t="shared" ca="1" si="148"/>
        <v>6.2320031125685529E-2</v>
      </c>
      <c r="I413" s="32">
        <f t="shared" ca="1" si="148"/>
        <v>1.3329562212993848E-2</v>
      </c>
      <c r="J413" s="32">
        <f t="shared" ca="1" si="148"/>
        <v>3.9958225288901514E-2</v>
      </c>
      <c r="K413" s="32">
        <f t="shared" ca="1" si="148"/>
        <v>1.8853160031460744E-2</v>
      </c>
      <c r="L413" s="32">
        <f t="shared" ca="1" si="148"/>
        <v>4.0324814511735474E-3</v>
      </c>
      <c r="M413" s="32">
        <f t="shared" ca="1" si="148"/>
        <v>0.11923175914540665</v>
      </c>
      <c r="N413" s="32">
        <f t="shared" ca="1" si="148"/>
        <v>5.6256137997832772E-2</v>
      </c>
      <c r="O413" s="32">
        <f t="shared" ca="1" si="148"/>
        <v>1.2032562849536455E-2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6.5304000000000001E-2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0.24418831168831168</v>
      </c>
      <c r="J415" s="32">
        <f t="shared" ca="1" si="149"/>
        <v>0.31850649350649346</v>
      </c>
      <c r="K415" s="32">
        <f t="shared" ca="1" si="149"/>
        <v>0.25480519480519481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2.9870129870129863E-2</v>
      </c>
      <c r="J416" s="32">
        <f t="shared" ca="1" si="150"/>
        <v>3.8961038961038946E-2</v>
      </c>
      <c r="K416" s="32">
        <f t="shared" ca="1" si="150"/>
        <v>3.1168831168831162E-2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2.464285714285714E-2</v>
      </c>
      <c r="J417" s="32">
        <f t="shared" ca="1" si="151"/>
        <v>3.214285714285714E-2</v>
      </c>
      <c r="K417" s="32">
        <f t="shared" ca="1" si="151"/>
        <v>2.5714285714285714E-2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0.81749999999999989</v>
      </c>
      <c r="K419" s="32">
        <f t="shared" ca="1" si="153"/>
        <v>9.9999999999999978E-2</v>
      </c>
      <c r="L419" s="32">
        <f t="shared" ca="1" si="153"/>
        <v>8.249999999999999E-2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8.4895200000000006</v>
      </c>
      <c r="C421" s="67"/>
      <c r="D421" s="32">
        <f t="shared" ref="D421:O421" ca="1" si="154">D69</f>
        <v>5.936946031776625E-2</v>
      </c>
      <c r="E421" s="32">
        <f t="shared" ca="1" si="154"/>
        <v>5.7788847112871952E-2</v>
      </c>
      <c r="F421" s="32">
        <f t="shared" ca="1" si="154"/>
        <v>5.6664416744712606E-2</v>
      </c>
      <c r="G421" s="32">
        <f t="shared" ca="1" si="154"/>
        <v>5.3502016454858074E-2</v>
      </c>
      <c r="H421" s="32">
        <f t="shared" ca="1" si="154"/>
        <v>5.0573837845937573E-2</v>
      </c>
      <c r="I421" s="32">
        <f t="shared" ca="1" si="154"/>
        <v>4.7591041206171407E-2</v>
      </c>
      <c r="J421" s="32">
        <f t="shared" ca="1" si="154"/>
        <v>4.6183004674859647E-2</v>
      </c>
      <c r="K421" s="32">
        <f t="shared" ca="1" si="154"/>
        <v>4.7334271245637501E-2</v>
      </c>
      <c r="L421" s="32">
        <f t="shared" ca="1" si="154"/>
        <v>4.9760665038039366E-2</v>
      </c>
      <c r="M421" s="32">
        <f t="shared" ca="1" si="154"/>
        <v>5.2794818930690289E-2</v>
      </c>
      <c r="N421" s="32">
        <f t="shared" ca="1" si="154"/>
        <v>5.5849532028384906E-2</v>
      </c>
      <c r="O421" s="32">
        <f t="shared" ca="1" si="154"/>
        <v>5.8421421733403721E-2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2.8011803033284214E-2</v>
      </c>
      <c r="E422" s="32">
        <f t="shared" ca="1" si="155"/>
        <v>2.7266035335037887E-2</v>
      </c>
      <c r="F422" s="32">
        <f t="shared" ca="1" si="155"/>
        <v>2.673550462397974E-2</v>
      </c>
      <c r="G422" s="32">
        <f t="shared" ca="1" si="155"/>
        <v>2.524341536533278E-2</v>
      </c>
      <c r="H422" s="32">
        <f t="shared" ca="1" si="155"/>
        <v>2.3861836991530185E-2</v>
      </c>
      <c r="I422" s="32">
        <f t="shared" ca="1" si="155"/>
        <v>2.2454488642492412E-2</v>
      </c>
      <c r="J422" s="32">
        <f t="shared" ca="1" si="155"/>
        <v>2.179014637345934E-2</v>
      </c>
      <c r="K422" s="32">
        <f t="shared" ca="1" si="155"/>
        <v>2.2333338988767371E-2</v>
      </c>
      <c r="L422" s="32">
        <f t="shared" ca="1" si="155"/>
        <v>2.3478164369192891E-2</v>
      </c>
      <c r="M422" s="32">
        <f t="shared" ca="1" si="155"/>
        <v>2.490974418748166E-2</v>
      </c>
      <c r="N422" s="32">
        <f t="shared" ca="1" si="155"/>
        <v>2.6351024286000745E-2</v>
      </c>
      <c r="O422" s="32">
        <f t="shared" ca="1" si="155"/>
        <v>2.7564497803440821E-2</v>
      </c>
    </row>
    <row r="423" spans="1:15" outlineLevel="1" x14ac:dyDescent="0.4">
      <c r="A423" s="6"/>
      <c r="B423" s="64"/>
      <c r="C423" s="66"/>
      <c r="D423" s="32">
        <f t="shared" ref="D423:O423" ca="1" si="156">D71</f>
        <v>5.9914134265635676E-3</v>
      </c>
      <c r="E423" s="32">
        <f t="shared" ca="1" si="156"/>
        <v>5.8319020022164353E-3</v>
      </c>
      <c r="F423" s="32">
        <f t="shared" ca="1" si="156"/>
        <v>5.7184273779067769E-3</v>
      </c>
      <c r="G423" s="32">
        <f t="shared" ca="1" si="156"/>
        <v>5.3992860642517329E-3</v>
      </c>
      <c r="H423" s="32">
        <f t="shared" ca="1" si="156"/>
        <v>5.1037818009661779E-3</v>
      </c>
      <c r="I423" s="32">
        <f t="shared" ca="1" si="156"/>
        <v>4.8027656263108769E-3</v>
      </c>
      <c r="J423" s="32">
        <f t="shared" ca="1" si="156"/>
        <v>4.6606701965454687E-3</v>
      </c>
      <c r="K423" s="32">
        <f t="shared" ca="1" si="156"/>
        <v>4.7768530614863544E-3</v>
      </c>
      <c r="L423" s="32">
        <f t="shared" ca="1" si="156"/>
        <v>5.0217184900773681E-3</v>
      </c>
      <c r="M423" s="32">
        <f t="shared" ca="1" si="156"/>
        <v>5.3279175067669103E-3</v>
      </c>
      <c r="N423" s="32">
        <f t="shared" ca="1" si="156"/>
        <v>5.6361913056168248E-3</v>
      </c>
      <c r="O423" s="32">
        <f t="shared" ca="1" si="156"/>
        <v>5.8957398079581749E-3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0.23183670355059069</v>
      </c>
      <c r="E425" s="32">
        <f t="shared" ca="1" si="158"/>
        <v>0.10938560062675316</v>
      </c>
      <c r="F425" s="32">
        <f t="shared" ca="1" si="158"/>
        <v>2.339636457849998E-2</v>
      </c>
      <c r="G425" s="32">
        <f t="shared" ca="1" si="158"/>
        <v>0.13240806267315194</v>
      </c>
      <c r="H425" s="32">
        <f t="shared" ca="1" si="158"/>
        <v>6.2473004668852833E-2</v>
      </c>
      <c r="I425" s="32">
        <f t="shared" ca="1" si="158"/>
        <v>1.3362281554171299E-2</v>
      </c>
      <c r="J425" s="32">
        <f t="shared" ca="1" si="158"/>
        <v>0.14110831712666855</v>
      </c>
      <c r="K425" s="32">
        <f t="shared" ca="1" si="158"/>
        <v>6.6577974004719126E-2</v>
      </c>
      <c r="L425" s="32">
        <f t="shared" ca="1" si="158"/>
        <v>1.42402888843427E-2</v>
      </c>
      <c r="M425" s="32">
        <f t="shared" ca="1" si="158"/>
        <v>0.1304802499829221</v>
      </c>
      <c r="N425" s="32">
        <f t="shared" ca="1" si="158"/>
        <v>6.1563420699674923E-2</v>
      </c>
      <c r="O425" s="32">
        <f t="shared" ca="1" si="158"/>
        <v>1.3167731649652691E-2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5.2243200000000005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7.4170730235649076</v>
      </c>
      <c r="C433" s="67"/>
      <c r="D433" s="32">
        <f t="shared" ref="D433:O433" ca="1" si="164">D119</f>
        <v>2.2972545024733518E-2</v>
      </c>
      <c r="E433" s="32">
        <f t="shared" ca="1" si="164"/>
        <v>1.9506938923989043E-2</v>
      </c>
      <c r="F433" s="32">
        <f t="shared" ca="1" si="164"/>
        <v>1.5926175177340247E-2</v>
      </c>
      <c r="G433" s="32">
        <f t="shared" ca="1" si="164"/>
        <v>1.2067767743986787E-2</v>
      </c>
      <c r="H433" s="32">
        <f t="shared" ca="1" si="164"/>
        <v>8.3881498372799547E-3</v>
      </c>
      <c r="I433" s="32">
        <f t="shared" ca="1" si="164"/>
        <v>6.0746099866894792E-3</v>
      </c>
      <c r="J433" s="32">
        <f t="shared" ca="1" si="164"/>
        <v>7.1905622902625069E-3</v>
      </c>
      <c r="K433" s="32">
        <f t="shared" ca="1" si="164"/>
        <v>1.0610984381393049E-2</v>
      </c>
      <c r="L433" s="32">
        <f t="shared" ca="1" si="164"/>
        <v>1.4444343632003682E-2</v>
      </c>
      <c r="M433" s="32">
        <f t="shared" ca="1" si="164"/>
        <v>1.8302195462020217E-2</v>
      </c>
      <c r="N433" s="32">
        <f t="shared" ca="1" si="164"/>
        <v>2.1974096887283766E-2</v>
      </c>
      <c r="O433" s="32">
        <f t="shared" ca="1" si="164"/>
        <v>2.4208297319684425E-2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0.10116350102634944</v>
      </c>
      <c r="E434" s="32">
        <f t="shared" ca="1" si="165"/>
        <v>8.5902116362520556E-2</v>
      </c>
      <c r="F434" s="32">
        <f t="shared" ca="1" si="165"/>
        <v>7.0133615459846962E-2</v>
      </c>
      <c r="G434" s="32">
        <f t="shared" ca="1" si="165"/>
        <v>5.314246345975833E-2</v>
      </c>
      <c r="H434" s="32">
        <f t="shared" ca="1" si="165"/>
        <v>3.6938641485269527E-2</v>
      </c>
      <c r="I434" s="32">
        <f t="shared" ca="1" si="165"/>
        <v>2.6750576088173852E-2</v>
      </c>
      <c r="J434" s="32">
        <f t="shared" ca="1" si="165"/>
        <v>3.1664861461706453E-2</v>
      </c>
      <c r="K434" s="32">
        <f t="shared" ca="1" si="165"/>
        <v>4.6727270670354711E-2</v>
      </c>
      <c r="L434" s="32">
        <f t="shared" ca="1" si="165"/>
        <v>6.3608118746438236E-2</v>
      </c>
      <c r="M434" s="32">
        <f t="shared" ca="1" si="165"/>
        <v>8.0596824052933072E-2</v>
      </c>
      <c r="N434" s="32">
        <f t="shared" ca="1" si="165"/>
        <v>9.6766665191708331E-2</v>
      </c>
      <c r="O434" s="32">
        <f t="shared" ca="1" si="165"/>
        <v>0.10660534599494059</v>
      </c>
    </row>
    <row r="435" spans="1:15" outlineLevel="1" x14ac:dyDescent="0.4">
      <c r="A435" s="6"/>
      <c r="B435" s="64"/>
      <c r="C435" s="66"/>
      <c r="D435" s="32">
        <f t="shared" ref="D435:O435" ca="1" si="166">D121</f>
        <v>2.3183302318538412E-3</v>
      </c>
      <c r="E435" s="32">
        <f t="shared" ca="1" si="166"/>
        <v>1.9685901666410964E-3</v>
      </c>
      <c r="F435" s="32">
        <f t="shared" ca="1" si="166"/>
        <v>1.607228687621493E-3</v>
      </c>
      <c r="G435" s="32">
        <f t="shared" ca="1" si="166"/>
        <v>1.2178481209527952E-3</v>
      </c>
      <c r="H435" s="32">
        <f t="shared" ca="1" si="166"/>
        <v>8.4651053403742677E-4</v>
      </c>
      <c r="I435" s="32">
        <f t="shared" ca="1" si="166"/>
        <v>6.130340353539841E-4</v>
      </c>
      <c r="J435" s="32">
        <f t="shared" ca="1" si="166"/>
        <v>7.2565307516410632E-4</v>
      </c>
      <c r="K435" s="32">
        <f t="shared" ca="1" si="166"/>
        <v>1.0708332861956288E-3</v>
      </c>
      <c r="L435" s="32">
        <f t="shared" ca="1" si="166"/>
        <v>1.4576860546058764E-3</v>
      </c>
      <c r="M435" s="32">
        <f t="shared" ca="1" si="166"/>
        <v>1.8470105512130497E-3</v>
      </c>
      <c r="N435" s="32">
        <f t="shared" ca="1" si="166"/>
        <v>2.2175694106433162E-3</v>
      </c>
      <c r="O435" s="32">
        <f t="shared" ca="1" si="166"/>
        <v>2.4430391790507219E-3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8.5637917300718985E-2</v>
      </c>
      <c r="E437" s="32">
        <f t="shared" ca="1" si="168"/>
        <v>0.37712110370958823</v>
      </c>
      <c r="F437" s="32">
        <f t="shared" ca="1" si="168"/>
        <v>8.6423586266780646E-3</v>
      </c>
      <c r="G437" s="32">
        <f t="shared" ca="1" si="168"/>
        <v>2.8419005169936864E-2</v>
      </c>
      <c r="H437" s="32">
        <f t="shared" ca="1" si="168"/>
        <v>0.12514791267495134</v>
      </c>
      <c r="I437" s="32">
        <f t="shared" ca="1" si="168"/>
        <v>2.8679729988009685E-3</v>
      </c>
      <c r="J437" s="32">
        <f t="shared" ca="1" si="168"/>
        <v>2.3876156658345034E-2</v>
      </c>
      <c r="K437" s="32">
        <f t="shared" ca="1" si="168"/>
        <v>0.10514270822023503</v>
      </c>
      <c r="L437" s="32">
        <f t="shared" ca="1" si="168"/>
        <v>2.4095203967137192E-3</v>
      </c>
      <c r="M437" s="32">
        <f t="shared" ca="1" si="168"/>
        <v>4.3733587537665777E-2</v>
      </c>
      <c r="N437" s="32">
        <f t="shared" ca="1" si="168"/>
        <v>0.19258827539522547</v>
      </c>
      <c r="O437" s="32">
        <f t="shared" ca="1" si="168"/>
        <v>4.4134813111405841E-3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8.4876585475334441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5.9833017676767679E-2</v>
      </c>
      <c r="J439" s="32">
        <f t="shared" ca="1" si="169"/>
        <v>6.2723169191919184E-2</v>
      </c>
      <c r="K439" s="32">
        <f t="shared" ca="1" si="169"/>
        <v>6.0245896464646453E-2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2.8230519480519484E-2</v>
      </c>
      <c r="J440" s="32">
        <f t="shared" ca="1" si="170"/>
        <v>2.959415584415585E-2</v>
      </c>
      <c r="K440" s="32">
        <f t="shared" ca="1" si="170"/>
        <v>2.842532467532468E-2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6.038194444444445E-3</v>
      </c>
      <c r="J441" s="32">
        <f t="shared" ca="1" si="171"/>
        <v>6.3298611111111116E-3</v>
      </c>
      <c r="K441" s="32">
        <f t="shared" ca="1" si="171"/>
        <v>6.0798611111111105E-3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0.18280208333333331</v>
      </c>
      <c r="K443" s="32">
        <f t="shared" ca="1" si="173"/>
        <v>8.6250000000000021E-2</v>
      </c>
      <c r="L443" s="32">
        <f t="shared" ca="1" si="173"/>
        <v>1.8447916666666668E-2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17.358181571758792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5.2735936378160231</v>
      </c>
      <c r="C452" s="67"/>
      <c r="D452" s="32">
        <f t="shared" ref="D452:O452" ca="1" si="179">D195</f>
        <v>0.10919059713007097</v>
      </c>
      <c r="E452" s="32">
        <f t="shared" ca="1" si="179"/>
        <v>9.7147829854685869E-2</v>
      </c>
      <c r="F452" s="32">
        <f t="shared" ca="1" si="179"/>
        <v>8.8580741335376481E-2</v>
      </c>
      <c r="G452" s="32">
        <f t="shared" ca="1" si="179"/>
        <v>6.4486262936484837E-2</v>
      </c>
      <c r="H452" s="32">
        <f t="shared" ca="1" si="179"/>
        <v>4.217633067804296E-2</v>
      </c>
      <c r="I452" s="32">
        <f t="shared" ca="1" si="179"/>
        <v>1.9450261041729245E-2</v>
      </c>
      <c r="J452" s="32">
        <f t="shared" ca="1" si="179"/>
        <v>8.7223636603063134E-3</v>
      </c>
      <c r="K452" s="32">
        <f t="shared" ca="1" si="179"/>
        <v>1.7493918485280462E-2</v>
      </c>
      <c r="L452" s="32">
        <f t="shared" ca="1" si="179"/>
        <v>3.598072833215183E-2</v>
      </c>
      <c r="M452" s="32">
        <f t="shared" ca="1" si="179"/>
        <v>5.9098091323777843E-2</v>
      </c>
      <c r="N452" s="32">
        <f t="shared" ca="1" si="179"/>
        <v>8.2372095877641618E-2</v>
      </c>
      <c r="O452" s="32">
        <f t="shared" ca="1" si="179"/>
        <v>0.10196744601111841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3.0052457925707599E-2</v>
      </c>
      <c r="E453" s="32">
        <f t="shared" ca="1" si="180"/>
        <v>2.6737934822390595E-2</v>
      </c>
      <c r="F453" s="32">
        <f t="shared" ca="1" si="180"/>
        <v>2.4380020551021044E-2</v>
      </c>
      <c r="G453" s="32">
        <f t="shared" ca="1" si="180"/>
        <v>1.7748512734812337E-2</v>
      </c>
      <c r="H453" s="32">
        <f t="shared" ca="1" si="180"/>
        <v>1.1608164406800811E-2</v>
      </c>
      <c r="I453" s="32">
        <f t="shared" ca="1" si="180"/>
        <v>5.3532828555218088E-3</v>
      </c>
      <c r="J453" s="32">
        <f t="shared" ca="1" si="180"/>
        <v>2.400650548708159E-3</v>
      </c>
      <c r="K453" s="32">
        <f t="shared" ca="1" si="180"/>
        <v>4.8148399500771901E-3</v>
      </c>
      <c r="L453" s="32">
        <f t="shared" ca="1" si="180"/>
        <v>9.9029527519683899E-3</v>
      </c>
      <c r="M453" s="32">
        <f t="shared" ca="1" si="180"/>
        <v>1.6265529722140688E-2</v>
      </c>
      <c r="N453" s="32">
        <f t="shared" ca="1" si="180"/>
        <v>2.2671219048892181E-2</v>
      </c>
      <c r="O453" s="32">
        <f t="shared" ca="1" si="180"/>
        <v>2.8064434681959186E-2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1.1019234572759457E-2</v>
      </c>
      <c r="E454" s="32">
        <f t="shared" ca="1" si="181"/>
        <v>9.8039094348765562E-3</v>
      </c>
      <c r="F454" s="32">
        <f t="shared" ca="1" si="181"/>
        <v>8.9393408687077191E-3</v>
      </c>
      <c r="G454" s="32">
        <f t="shared" ca="1" si="181"/>
        <v>6.5077880027645252E-3</v>
      </c>
      <c r="H454" s="32">
        <f t="shared" ca="1" si="181"/>
        <v>4.2563269491602993E-3</v>
      </c>
      <c r="I454" s="32">
        <f t="shared" ca="1" si="181"/>
        <v>1.9628703803579975E-3</v>
      </c>
      <c r="J454" s="32">
        <f t="shared" ca="1" si="181"/>
        <v>8.802385345263252E-4</v>
      </c>
      <c r="K454" s="32">
        <f t="shared" ca="1" si="181"/>
        <v>1.7654413150283038E-3</v>
      </c>
      <c r="L454" s="32">
        <f t="shared" ca="1" si="181"/>
        <v>3.6310826757217445E-3</v>
      </c>
      <c r="M454" s="32">
        <f t="shared" ca="1" si="181"/>
        <v>5.9640275647849204E-3</v>
      </c>
      <c r="N454" s="32">
        <f t="shared" ca="1" si="181"/>
        <v>8.3127803179271365E-3</v>
      </c>
      <c r="O454" s="32">
        <f t="shared" ca="1" si="181"/>
        <v>1.0290292716718372E-2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0.39378229160238432</v>
      </c>
      <c r="E456" s="32">
        <f t="shared" ca="1" si="183"/>
        <v>0.10838044723001398</v>
      </c>
      <c r="F456" s="32">
        <f t="shared" ca="1" si="183"/>
        <v>3.9739497317671811E-2</v>
      </c>
      <c r="G456" s="32">
        <f t="shared" ca="1" si="183"/>
        <v>0.15095296428221605</v>
      </c>
      <c r="H456" s="32">
        <f t="shared" ca="1" si="183"/>
        <v>4.1546687417123668E-2</v>
      </c>
      <c r="I456" s="32">
        <f t="shared" ca="1" si="183"/>
        <v>1.5233785386278686E-2</v>
      </c>
      <c r="J456" s="32">
        <f t="shared" ca="1" si="183"/>
        <v>4.5666543187316021E-2</v>
      </c>
      <c r="K456" s="32">
        <f t="shared" ca="1" si="183"/>
        <v>1.2568773354307158E-2</v>
      </c>
      <c r="L456" s="32">
        <f t="shared" ca="1" si="183"/>
        <v>4.6085502299126266E-3</v>
      </c>
      <c r="M456" s="32">
        <f t="shared" ca="1" si="183"/>
        <v>0.13626486759475048</v>
      </c>
      <c r="N456" s="32">
        <f t="shared" ca="1" si="183"/>
        <v>3.7504091998555172E-2</v>
      </c>
      <c r="O456" s="32">
        <f t="shared" ca="1" si="183"/>
        <v>1.3751500399470235E-2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4.3023959999999999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0.24306818181818179</v>
      </c>
      <c r="J458" s="32">
        <f t="shared" ca="1" si="184"/>
        <v>0.31704545454545452</v>
      </c>
      <c r="K458" s="32">
        <f t="shared" ca="1" si="184"/>
        <v>0.2536363636363636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2.9870129870129863E-2</v>
      </c>
      <c r="J459" s="32">
        <f t="shared" ca="1" si="185"/>
        <v>3.8961038961038946E-2</v>
      </c>
      <c r="K459" s="32">
        <f t="shared" ca="1" si="185"/>
        <v>3.1168831168831162E-2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2.5762987012987008E-2</v>
      </c>
      <c r="J460" s="32">
        <f t="shared" ca="1" si="186"/>
        <v>3.3603896103896094E-2</v>
      </c>
      <c r="K460" s="32">
        <f t="shared" ca="1" si="186"/>
        <v>2.6883116883116877E-2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0.81374999999999997</v>
      </c>
      <c r="K462" s="32">
        <f t="shared" ca="1" si="188"/>
        <v>9.9999999999999978E-2</v>
      </c>
      <c r="L462" s="32">
        <f t="shared" ca="1" si="188"/>
        <v>8.6249999999999979E-2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2.3902200000000002</v>
      </c>
      <c r="C464" s="67"/>
      <c r="D464" s="32">
        <f t="shared" ref="D464:O464" ca="1" si="189">D246</f>
        <v>6.1330368480944156E-2</v>
      </c>
      <c r="E464" s="32">
        <f t="shared" ca="1" si="189"/>
        <v>6.0201359048876801E-2</v>
      </c>
      <c r="F464" s="32">
        <f t="shared" ca="1" si="189"/>
        <v>5.9398194500191528E-2</v>
      </c>
      <c r="G464" s="32">
        <f t="shared" ca="1" si="189"/>
        <v>5.7139337150295448E-2</v>
      </c>
      <c r="H464" s="32">
        <f t="shared" ca="1" si="189"/>
        <v>5.5047781001066526E-2</v>
      </c>
      <c r="I464" s="32">
        <f t="shared" ca="1" si="189"/>
        <v>5.2917211972662116E-2</v>
      </c>
      <c r="J464" s="32">
        <f t="shared" ca="1" si="189"/>
        <v>5.1911471593153714E-2</v>
      </c>
      <c r="K464" s="32">
        <f t="shared" ca="1" si="189"/>
        <v>5.2733804857995045E-2</v>
      </c>
      <c r="L464" s="32">
        <f t="shared" ca="1" si="189"/>
        <v>5.4466943281139227E-2</v>
      </c>
      <c r="M464" s="32">
        <f t="shared" ca="1" si="189"/>
        <v>5.6634196061604164E-2</v>
      </c>
      <c r="N464" s="32">
        <f t="shared" ca="1" si="189"/>
        <v>5.8816133988528904E-2</v>
      </c>
      <c r="O464" s="32">
        <f t="shared" ca="1" si="189"/>
        <v>6.0653198063542357E-2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2.2506557240713449E-2</v>
      </c>
      <c r="E465" s="32">
        <f t="shared" ca="1" si="190"/>
        <v>2.2092241852798823E-2</v>
      </c>
      <c r="F465" s="32">
        <f t="shared" ca="1" si="190"/>
        <v>2.1797502568877629E-2</v>
      </c>
      <c r="G465" s="32">
        <f t="shared" ca="1" si="190"/>
        <v>2.0968564091851542E-2</v>
      </c>
      <c r="H465" s="32">
        <f t="shared" ca="1" si="190"/>
        <v>2.0201020550850102E-2</v>
      </c>
      <c r="I465" s="32">
        <f t="shared" ca="1" si="190"/>
        <v>1.9419160356940225E-2</v>
      </c>
      <c r="J465" s="32">
        <f t="shared" ca="1" si="190"/>
        <v>1.905008131858852E-2</v>
      </c>
      <c r="K465" s="32">
        <f t="shared" ca="1" si="190"/>
        <v>1.9351854993759649E-2</v>
      </c>
      <c r="L465" s="32">
        <f t="shared" ca="1" si="190"/>
        <v>1.9987869093996049E-2</v>
      </c>
      <c r="M465" s="32">
        <f t="shared" ca="1" si="190"/>
        <v>2.0783191215267584E-2</v>
      </c>
      <c r="N465" s="32">
        <f t="shared" ca="1" si="190"/>
        <v>2.1583902381111523E-2</v>
      </c>
      <c r="O465" s="32">
        <f t="shared" ca="1" si="190"/>
        <v>2.2258054335244901E-2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6.1893032411961986E-3</v>
      </c>
      <c r="E466" s="32">
        <f t="shared" ca="1" si="191"/>
        <v>6.0753665095196778E-3</v>
      </c>
      <c r="F466" s="32">
        <f t="shared" ca="1" si="191"/>
        <v>5.9943132064413478E-3</v>
      </c>
      <c r="G466" s="32">
        <f t="shared" ca="1" si="191"/>
        <v>5.7663551252591736E-3</v>
      </c>
      <c r="H466" s="32">
        <f t="shared" ca="1" si="191"/>
        <v>5.5552806514837785E-3</v>
      </c>
      <c r="I466" s="32">
        <f t="shared" ca="1" si="191"/>
        <v>5.3402690981585619E-3</v>
      </c>
      <c r="J466" s="32">
        <f t="shared" ca="1" si="191"/>
        <v>5.2387723626118434E-3</v>
      </c>
      <c r="K466" s="32">
        <f t="shared" ca="1" si="191"/>
        <v>5.321760123283904E-3</v>
      </c>
      <c r="L466" s="32">
        <f t="shared" ca="1" si="191"/>
        <v>5.4966640008489139E-3</v>
      </c>
      <c r="M466" s="32">
        <f t="shared" ca="1" si="191"/>
        <v>5.715377584198586E-3</v>
      </c>
      <c r="N466" s="32">
        <f t="shared" ca="1" si="191"/>
        <v>5.9355731548056696E-3</v>
      </c>
      <c r="O466" s="32">
        <f t="shared" ca="1" si="191"/>
        <v>6.120964942192348E-3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0.24129208983772352</v>
      </c>
      <c r="E468" s="32">
        <f t="shared" ca="1" si="193"/>
        <v>8.854755590375174E-2</v>
      </c>
      <c r="F468" s="32">
        <f t="shared" ca="1" si="193"/>
        <v>2.4350577873531731E-2</v>
      </c>
      <c r="G468" s="32">
        <f t="shared" ca="1" si="193"/>
        <v>0.14188621540145774</v>
      </c>
      <c r="H468" s="32">
        <f t="shared" ca="1" si="193"/>
        <v>5.2068335927140455E-2</v>
      </c>
      <c r="I468" s="32">
        <f t="shared" ca="1" si="193"/>
        <v>1.4318792379963627E-2</v>
      </c>
      <c r="J468" s="32">
        <f t="shared" ca="1" si="193"/>
        <v>0.15756248842381088</v>
      </c>
      <c r="K468" s="32">
        <f t="shared" ca="1" si="193"/>
        <v>5.7821096669288391E-2</v>
      </c>
      <c r="L468" s="32">
        <f t="shared" ca="1" si="193"/>
        <v>1.5900801584054311E-2</v>
      </c>
      <c r="M468" s="32">
        <f t="shared" ca="1" si="193"/>
        <v>0.14050920633700784</v>
      </c>
      <c r="N468" s="32">
        <f t="shared" ca="1" si="193"/>
        <v>5.1563011499819393E-2</v>
      </c>
      <c r="O468" s="32">
        <f t="shared" ca="1" si="193"/>
        <v>1.4179828162450333E-2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3.8243520000000002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10.516968</v>
      </c>
      <c r="C476" s="67"/>
      <c r="D476" s="32">
        <f t="shared" ref="D476:O476" ca="1" si="199">D296</f>
        <v>5.7167915944577673E-2</v>
      </c>
      <c r="E476" s="32">
        <f t="shared" ca="1" si="199"/>
        <v>4.8543643881945209E-2</v>
      </c>
      <c r="F476" s="32">
        <f t="shared" ca="1" si="199"/>
        <v>3.9632798319757266E-2</v>
      </c>
      <c r="G476" s="32">
        <f t="shared" ca="1" si="199"/>
        <v>3.0031027528040512E-2</v>
      </c>
      <c r="H476" s="32">
        <f t="shared" ca="1" si="199"/>
        <v>2.0874180214331996E-2</v>
      </c>
      <c r="I476" s="32">
        <f t="shared" ca="1" si="199"/>
        <v>1.5116862008160743E-2</v>
      </c>
      <c r="J476" s="32">
        <f t="shared" ca="1" si="199"/>
        <v>1.7893945148933072E-2</v>
      </c>
      <c r="K476" s="32">
        <f t="shared" ca="1" si="199"/>
        <v>2.6405775352778573E-2</v>
      </c>
      <c r="L476" s="32">
        <f t="shared" ca="1" si="199"/>
        <v>3.5945212937440359E-2</v>
      </c>
      <c r="M476" s="32">
        <f t="shared" ca="1" si="199"/>
        <v>4.5545601092412701E-2</v>
      </c>
      <c r="N476" s="32">
        <f t="shared" ca="1" si="199"/>
        <v>5.4683245694272672E-2</v>
      </c>
      <c r="O476" s="32">
        <f t="shared" ca="1" si="199"/>
        <v>6.024312521068257E-2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6.3227188141468396E-2</v>
      </c>
      <c r="E477" s="32">
        <f t="shared" ca="1" si="200"/>
        <v>5.3688822726575346E-2</v>
      </c>
      <c r="F477" s="32">
        <f t="shared" ca="1" si="200"/>
        <v>4.3833509662404346E-2</v>
      </c>
      <c r="G477" s="32">
        <f t="shared" ca="1" si="200"/>
        <v>3.3214039662348954E-2</v>
      </c>
      <c r="H477" s="32">
        <f t="shared" ca="1" si="200"/>
        <v>2.3086650928293453E-2</v>
      </c>
      <c r="I477" s="32">
        <f t="shared" ca="1" si="200"/>
        <v>1.6719110055108656E-2</v>
      </c>
      <c r="J477" s="32">
        <f t="shared" ca="1" si="200"/>
        <v>1.9790538413566532E-2</v>
      </c>
      <c r="K477" s="32">
        <f t="shared" ca="1" si="200"/>
        <v>2.9204544168971693E-2</v>
      </c>
      <c r="L477" s="32">
        <f t="shared" ca="1" si="200"/>
        <v>3.9755074216523897E-2</v>
      </c>
      <c r="M477" s="32">
        <f t="shared" ca="1" si="200"/>
        <v>5.0373015033083168E-2</v>
      </c>
      <c r="N477" s="32">
        <f t="shared" ca="1" si="200"/>
        <v>6.0479165744817702E-2</v>
      </c>
      <c r="O477" s="32">
        <f t="shared" ca="1" si="200"/>
        <v>6.6628341246837863E-2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6.0592721968907208E-3</v>
      </c>
      <c r="E478" s="32">
        <f t="shared" ca="1" si="201"/>
        <v>5.1451788446301369E-3</v>
      </c>
      <c r="F478" s="32">
        <f t="shared" ca="1" si="201"/>
        <v>4.2007113426470828E-3</v>
      </c>
      <c r="G478" s="32">
        <f t="shared" ca="1" si="201"/>
        <v>3.1830121343084414E-3</v>
      </c>
      <c r="H478" s="32">
        <f t="shared" ca="1" si="201"/>
        <v>2.2124707139614557E-3</v>
      </c>
      <c r="I478" s="32">
        <f t="shared" ca="1" si="201"/>
        <v>1.6022480469479127E-3</v>
      </c>
      <c r="J478" s="32">
        <f t="shared" ca="1" si="201"/>
        <v>1.8965932646334593E-3</v>
      </c>
      <c r="K478" s="32">
        <f t="shared" ca="1" si="201"/>
        <v>2.7987688161931206E-3</v>
      </c>
      <c r="L478" s="32">
        <f t="shared" ca="1" si="201"/>
        <v>3.8098612790835396E-3</v>
      </c>
      <c r="M478" s="32">
        <f t="shared" ca="1" si="201"/>
        <v>4.8274139406704695E-3</v>
      </c>
      <c r="N478" s="32">
        <f t="shared" ca="1" si="201"/>
        <v>5.7959200505450295E-3</v>
      </c>
      <c r="O478" s="32">
        <f t="shared" ca="1" si="201"/>
        <v>6.3852160361552949E-3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0.21311270704422042</v>
      </c>
      <c r="E480" s="32">
        <f t="shared" ca="1" si="203"/>
        <v>0.23570068981849263</v>
      </c>
      <c r="F480" s="32">
        <f t="shared" ca="1" si="203"/>
        <v>2.2587982774272208E-2</v>
      </c>
      <c r="G480" s="32">
        <f t="shared" ca="1" si="203"/>
        <v>7.0721606902251141E-2</v>
      </c>
      <c r="H480" s="32">
        <f t="shared" ca="1" si="203"/>
        <v>7.8217445421844584E-2</v>
      </c>
      <c r="I480" s="32">
        <f t="shared" ca="1" si="203"/>
        <v>7.4958385195934389E-3</v>
      </c>
      <c r="J480" s="32">
        <f t="shared" ca="1" si="203"/>
        <v>5.941658250987239E-2</v>
      </c>
      <c r="K480" s="32">
        <f t="shared" ca="1" si="203"/>
        <v>6.5714192637646884E-2</v>
      </c>
      <c r="L480" s="32">
        <f t="shared" ca="1" si="203"/>
        <v>6.2976101277744927E-3</v>
      </c>
      <c r="M480" s="32">
        <f t="shared" ca="1" si="203"/>
        <v>0.1088324368769894</v>
      </c>
      <c r="N480" s="32">
        <f t="shared" ca="1" si="203"/>
        <v>0.12036767212201592</v>
      </c>
      <c r="O480" s="32">
        <f t="shared" ca="1" si="203"/>
        <v>1.1535235245026525E-2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3.8243520000000002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5.7154220779220777E-2</v>
      </c>
      <c r="J482" s="32">
        <f t="shared" ca="1" si="204"/>
        <v>6.2108766233766224E-2</v>
      </c>
      <c r="K482" s="32">
        <f t="shared" ca="1" si="204"/>
        <v>5.7862012987012976E-2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4.194805194805195E-2</v>
      </c>
      <c r="J483" s="32">
        <f t="shared" ca="1" si="205"/>
        <v>4.5584415584415588E-2</v>
      </c>
      <c r="K483" s="32">
        <f t="shared" ca="1" si="205"/>
        <v>4.2467532467532466E-2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5.7678571428571431E-3</v>
      </c>
      <c r="J484" s="32">
        <f t="shared" ca="1" si="206"/>
        <v>6.2678571428571427E-3</v>
      </c>
      <c r="K484" s="32">
        <f t="shared" ca="1" si="206"/>
        <v>5.8392857142857135E-3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0.17712499999999998</v>
      </c>
      <c r="K486" s="32">
        <f t="shared" ca="1" si="208"/>
        <v>0.13</v>
      </c>
      <c r="L486" s="32">
        <f t="shared" ca="1" si="208"/>
        <v>1.7874999999999999E-2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14.484619136251528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25.967992726429227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130.78637527357077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3.1878992259324499</v>
      </c>
      <c r="D500" s="32">
        <f t="shared" ref="D500:O500" ca="1" si="219">D397</f>
        <v>1.1591651159269207E-2</v>
      </c>
      <c r="E500" s="32">
        <f t="shared" ca="1" si="219"/>
        <v>9.8429508332054799E-3</v>
      </c>
      <c r="F500" s="32">
        <f t="shared" ca="1" si="219"/>
        <v>8.0361434381074643E-3</v>
      </c>
      <c r="G500" s="32">
        <f t="shared" ca="1" si="219"/>
        <v>6.0892406047639751E-3</v>
      </c>
      <c r="H500" s="32">
        <f t="shared" ca="1" si="219"/>
        <v>4.2325526701871338E-3</v>
      </c>
      <c r="I500" s="32">
        <f t="shared" ca="1" si="219"/>
        <v>3.0651701767699206E-3</v>
      </c>
      <c r="J500" s="32">
        <f t="shared" ca="1" si="219"/>
        <v>3.6282653758205313E-3</v>
      </c>
      <c r="K500" s="32">
        <f t="shared" ca="1" si="219"/>
        <v>5.3541664309781443E-3</v>
      </c>
      <c r="L500" s="32">
        <f t="shared" ca="1" si="219"/>
        <v>7.2884302730293815E-3</v>
      </c>
      <c r="M500" s="32">
        <f t="shared" ca="1" si="219"/>
        <v>9.2350527560652474E-3</v>
      </c>
      <c r="N500" s="32">
        <f t="shared" ca="1" si="219"/>
        <v>1.108784705321658E-2</v>
      </c>
      <c r="O500" s="32">
        <f t="shared" ca="1" si="219"/>
        <v>1.2215195895253609E-2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0.11380893865464312</v>
      </c>
      <c r="E501" s="32">
        <f t="shared" ca="1" si="220"/>
        <v>9.6639880907835624E-2</v>
      </c>
      <c r="F501" s="32">
        <f t="shared" ca="1" si="220"/>
        <v>7.8900317392327821E-2</v>
      </c>
      <c r="G501" s="32">
        <f t="shared" ca="1" si="220"/>
        <v>5.9785271392228119E-2</v>
      </c>
      <c r="H501" s="32">
        <f t="shared" ca="1" si="220"/>
        <v>4.1555971670928213E-2</v>
      </c>
      <c r="I501" s="32">
        <f t="shared" ca="1" si="220"/>
        <v>3.009439809919558E-2</v>
      </c>
      <c r="J501" s="32">
        <f t="shared" ca="1" si="220"/>
        <v>3.5622969144419758E-2</v>
      </c>
      <c r="K501" s="32">
        <f t="shared" ca="1" si="220"/>
        <v>5.2568179504149048E-2</v>
      </c>
      <c r="L501" s="32">
        <f t="shared" ca="1" si="220"/>
        <v>7.1559133589743015E-2</v>
      </c>
      <c r="M501" s="32">
        <f t="shared" ca="1" si="220"/>
        <v>9.0671427059549711E-2</v>
      </c>
      <c r="N501" s="32">
        <f t="shared" ca="1" si="220"/>
        <v>0.10886249834067187</v>
      </c>
      <c r="O501" s="32">
        <f t="shared" ca="1" si="220"/>
        <v>0.11993101424430816</v>
      </c>
    </row>
    <row r="502" spans="1:20" outlineLevel="1" x14ac:dyDescent="0.4">
      <c r="A502" s="6"/>
      <c r="B502" s="69"/>
      <c r="C502" s="66"/>
      <c r="D502" s="32">
        <f t="shared" ref="D502:O502" ca="1" si="221">D399</f>
        <v>1.0537864690244733E-3</v>
      </c>
      <c r="E502" s="32">
        <f t="shared" ca="1" si="221"/>
        <v>8.9481371210958912E-4</v>
      </c>
      <c r="F502" s="32">
        <f t="shared" ca="1" si="221"/>
        <v>7.3055849437340589E-4</v>
      </c>
      <c r="G502" s="32">
        <f t="shared" ca="1" si="221"/>
        <v>5.5356732770581597E-4</v>
      </c>
      <c r="H502" s="32">
        <f t="shared" ca="1" si="221"/>
        <v>3.8477751547155757E-4</v>
      </c>
      <c r="I502" s="32">
        <f t="shared" ca="1" si="221"/>
        <v>2.7865183425181096E-4</v>
      </c>
      <c r="J502" s="32">
        <f t="shared" ca="1" si="221"/>
        <v>3.2984230689277557E-4</v>
      </c>
      <c r="K502" s="32">
        <f t="shared" ca="1" si="221"/>
        <v>4.8674240281619492E-4</v>
      </c>
      <c r="L502" s="32">
        <f t="shared" ca="1" si="221"/>
        <v>6.6258457027539833E-4</v>
      </c>
      <c r="M502" s="32">
        <f t="shared" ca="1" si="221"/>
        <v>8.3955025055138617E-4</v>
      </c>
      <c r="N502" s="32">
        <f t="shared" ca="1" si="221"/>
        <v>1.0079860957469618E-3</v>
      </c>
      <c r="O502" s="32">
        <f t="shared" ca="1" si="221"/>
        <v>1.1104723541139644E-3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4.3211793133390318E-2</v>
      </c>
      <c r="E504" s="32">
        <f t="shared" ca="1" si="223"/>
        <v>0.42426124167328677</v>
      </c>
      <c r="F504" s="32">
        <f t="shared" ca="1" si="223"/>
        <v>3.9283448303082105E-3</v>
      </c>
      <c r="G504" s="32">
        <f t="shared" ca="1" si="223"/>
        <v>1.4339864994004841E-2</v>
      </c>
      <c r="H504" s="32">
        <f t="shared" ca="1" si="223"/>
        <v>0.14079140175932026</v>
      </c>
      <c r="I504" s="32">
        <f t="shared" ca="1" si="223"/>
        <v>1.3036240903640764E-3</v>
      </c>
      <c r="J504" s="32">
        <f t="shared" ca="1" si="223"/>
        <v>1.2047601983568596E-2</v>
      </c>
      <c r="K504" s="32">
        <f t="shared" ca="1" si="223"/>
        <v>0.11828554674776438</v>
      </c>
      <c r="L504" s="32">
        <f t="shared" ca="1" si="223"/>
        <v>1.0952365439607814E-3</v>
      </c>
      <c r="M504" s="32">
        <f t="shared" ca="1" si="223"/>
        <v>2.2067406555702919E-2</v>
      </c>
      <c r="N504" s="32">
        <f t="shared" ca="1" si="223"/>
        <v>0.21666180981962865</v>
      </c>
      <c r="O504" s="32">
        <f t="shared" ca="1" si="223"/>
        <v>2.0061278687002653E-3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13.388087442246292</v>
      </c>
      <c r="E507" s="171">
        <f t="shared" ca="1" si="225"/>
        <v>12.994047238932378</v>
      </c>
      <c r="F507" s="171">
        <f t="shared" ca="1" si="225"/>
        <v>12.674473276772197</v>
      </c>
      <c r="G507" s="171">
        <f t="shared" ca="1" si="225"/>
        <v>11.994345737143092</v>
      </c>
      <c r="H507" s="171">
        <f t="shared" ca="1" si="225"/>
        <v>11.360826041656304</v>
      </c>
      <c r="I507" s="171">
        <f t="shared" ca="1" si="225"/>
        <v>11.970567933156346</v>
      </c>
      <c r="J507" s="171">
        <f t="shared" ca="1" si="225"/>
        <v>12.13410267572613</v>
      </c>
      <c r="K507" s="171">
        <f t="shared" ca="1" si="225"/>
        <v>12.138413850220481</v>
      </c>
      <c r="L507" s="171">
        <f t="shared" ca="1" si="225"/>
        <v>11.434023037126934</v>
      </c>
      <c r="M507" s="171">
        <f t="shared" ca="1" si="225"/>
        <v>12.092056883391709</v>
      </c>
      <c r="N507" s="171">
        <f t="shared" ca="1" si="225"/>
        <v>12.747084457294747</v>
      </c>
      <c r="O507" s="171">
        <f t="shared" ca="1" si="225"/>
        <v>13.268403663539431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9.9440377411251468</v>
      </c>
      <c r="E508" s="171">
        <f t="shared" ca="1" si="226"/>
        <v>9.5601996169576928</v>
      </c>
      <c r="F508" s="171">
        <f t="shared" ca="1" si="226"/>
        <v>9.2008102733230235</v>
      </c>
      <c r="G508" s="171">
        <f t="shared" ca="1" si="226"/>
        <v>8.6708875221161907</v>
      </c>
      <c r="H508" s="171">
        <f t="shared" ca="1" si="226"/>
        <v>8.1719327250913558</v>
      </c>
      <c r="I508" s="171">
        <f t="shared" ca="1" si="226"/>
        <v>7.9889063094321848</v>
      </c>
      <c r="J508" s="171">
        <f t="shared" ca="1" si="226"/>
        <v>8.0374954283168041</v>
      </c>
      <c r="K508" s="171">
        <f t="shared" ca="1" si="226"/>
        <v>8.3305620008361245</v>
      </c>
      <c r="L508" s="171">
        <f t="shared" ca="1" si="226"/>
        <v>8.5812205311171716</v>
      </c>
      <c r="M508" s="171">
        <f t="shared" ca="1" si="226"/>
        <v>9.1017211996529763</v>
      </c>
      <c r="N508" s="171">
        <f t="shared" ca="1" si="226"/>
        <v>9.6093326110659802</v>
      </c>
      <c r="O508" s="171">
        <f t="shared" ca="1" si="226"/>
        <v>9.9703535206921323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1.3124646587620188</v>
      </c>
      <c r="E509" s="171">
        <f t="shared" ca="1" si="227"/>
        <v>1.2722947678553322</v>
      </c>
      <c r="F509" s="171">
        <f t="shared" ca="1" si="227"/>
        <v>1.2396263821594862</v>
      </c>
      <c r="G509" s="171">
        <f t="shared" ca="1" si="227"/>
        <v>1.1705394602423731</v>
      </c>
      <c r="H509" s="171">
        <f t="shared" ca="1" si="227"/>
        <v>1.1061769433338109</v>
      </c>
      <c r="I509" s="171">
        <f t="shared" ca="1" si="227"/>
        <v>1.1727461734544613</v>
      </c>
      <c r="J509" s="171">
        <f t="shared" ca="1" si="227"/>
        <v>1.1909946326601617</v>
      </c>
      <c r="K509" s="171">
        <f t="shared" ca="1" si="227"/>
        <v>1.190444732672848</v>
      </c>
      <c r="L509" s="171">
        <f t="shared" ca="1" si="227"/>
        <v>1.1142704308255882</v>
      </c>
      <c r="M509" s="171">
        <f t="shared" ca="1" si="227"/>
        <v>1.1811276491351965</v>
      </c>
      <c r="N509" s="171">
        <f t="shared" ca="1" si="227"/>
        <v>1.2476597855273659</v>
      </c>
      <c r="O509" s="171">
        <f t="shared" ca="1" si="227"/>
        <v>1.3005306664385352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52.087601433972026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38.581063290664517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5.104049924373899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29.849794989408728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21.614919826294408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2.9108374648580395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36.202027092436026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24.312173884039368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3.5504530509086587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30.057008721389252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22.659302478728485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2.9335358429265801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11115.058067452295</v>
      </c>
      <c r="E515" s="77">
        <f t="shared" ca="1" si="228"/>
        <v>10787.918006585616</v>
      </c>
      <c r="F515" s="77">
        <f t="shared" ca="1" si="228"/>
        <v>10522.601309067826</v>
      </c>
      <c r="G515" s="77">
        <f t="shared" ca="1" si="228"/>
        <v>9957.9458174703941</v>
      </c>
      <c r="H515" s="77">
        <f t="shared" ca="1" si="228"/>
        <v>9431.9850906237461</v>
      </c>
      <c r="I515" s="77">
        <f t="shared" ca="1" si="228"/>
        <v>9938.2050088471115</v>
      </c>
      <c r="J515" s="77">
        <f t="shared" ca="1" si="228"/>
        <v>10073.974824181094</v>
      </c>
      <c r="K515" s="77">
        <f t="shared" ca="1" si="228"/>
        <v>10077.554047505588</v>
      </c>
      <c r="L515" s="77">
        <f t="shared" ca="1" si="228"/>
        <v>9492.7547008110705</v>
      </c>
      <c r="M515" s="77">
        <f t="shared" ca="1" si="228"/>
        <v>10039.067566120139</v>
      </c>
      <c r="N515" s="77">
        <f t="shared" ca="1" si="228"/>
        <v>10582.884563964089</v>
      </c>
      <c r="O515" s="77">
        <f t="shared" ca="1" si="228"/>
        <v>11015.694199700647</v>
      </c>
      <c r="Q515" s="89">
        <f ca="1">MAX(D515:O517)</f>
        <v>11985.978618831221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7567.7608379947842</v>
      </c>
      <c r="E516" s="77">
        <f t="shared" ca="1" si="229"/>
        <v>7275.6465882478642</v>
      </c>
      <c r="F516" s="77">
        <f t="shared" ca="1" si="229"/>
        <v>7002.1387163797735</v>
      </c>
      <c r="G516" s="77">
        <f t="shared" ca="1" si="229"/>
        <v>6598.8489513821851</v>
      </c>
      <c r="H516" s="77">
        <f t="shared" ca="1" si="229"/>
        <v>6219.1268836311692</v>
      </c>
      <c r="I516" s="77">
        <f t="shared" ca="1" si="229"/>
        <v>6079.8373739970966</v>
      </c>
      <c r="J516" s="77">
        <f t="shared" ca="1" si="229"/>
        <v>6116.8153944572323</v>
      </c>
      <c r="K516" s="77">
        <f t="shared" ca="1" si="229"/>
        <v>6339.8493157048124</v>
      </c>
      <c r="L516" s="77">
        <f t="shared" ca="1" si="229"/>
        <v>6530.6092322048489</v>
      </c>
      <c r="M516" s="77">
        <f t="shared" ca="1" si="229"/>
        <v>6926.7284624451877</v>
      </c>
      <c r="N516" s="77">
        <f t="shared" ca="1" si="229"/>
        <v>7313.0385167929835</v>
      </c>
      <c r="O516" s="77">
        <f t="shared" ca="1" si="229"/>
        <v>7587.7880674978169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11985.978618831221</v>
      </c>
      <c r="E517" s="77">
        <f t="shared" ca="1" si="230"/>
        <v>11619.130300048695</v>
      </c>
      <c r="F517" s="77">
        <f t="shared" ca="1" si="230"/>
        <v>11320.788878168822</v>
      </c>
      <c r="G517" s="77">
        <f t="shared" ca="1" si="230"/>
        <v>10689.858084405232</v>
      </c>
      <c r="H517" s="77">
        <f t="shared" ca="1" si="230"/>
        <v>10102.072541861286</v>
      </c>
      <c r="I517" s="77">
        <f t="shared" ca="1" si="230"/>
        <v>10710.010716479099</v>
      </c>
      <c r="J517" s="77">
        <f t="shared" ca="1" si="230"/>
        <v>10876.663311964947</v>
      </c>
      <c r="K517" s="77">
        <f t="shared" ca="1" si="230"/>
        <v>10871.641394272583</v>
      </c>
      <c r="L517" s="77">
        <f t="shared" ca="1" si="230"/>
        <v>10175.985669640075</v>
      </c>
      <c r="M517" s="77">
        <f t="shared" ca="1" si="230"/>
        <v>10786.55387338079</v>
      </c>
      <c r="N517" s="77">
        <f t="shared" ca="1" si="230"/>
        <v>11394.153292487359</v>
      </c>
      <c r="O517" s="77">
        <f t="shared" ca="1" si="230"/>
        <v>11876.99238756653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10961.195587957078</v>
      </c>
      <c r="E522" s="173">
        <f t="shared" ca="1" si="231"/>
        <v>7442.3347397115203</v>
      </c>
      <c r="F522" s="173">
        <f t="shared" ca="1" si="231"/>
        <v>11814.930380495138</v>
      </c>
      <c r="G522" s="173">
        <f t="shared" ca="1" si="231"/>
        <v>9789.3857370486458</v>
      </c>
      <c r="H522" s="173">
        <f t="shared" ca="1" si="231"/>
        <v>6497.9917707715267</v>
      </c>
      <c r="I522" s="173">
        <f t="shared" ca="1" si="231"/>
        <v>10500.856655332032</v>
      </c>
      <c r="J522" s="173">
        <f t="shared" ca="1" si="231"/>
        <v>10046.072564223561</v>
      </c>
      <c r="K522" s="173">
        <f t="shared" ca="1" si="231"/>
        <v>6184.4154161679307</v>
      </c>
      <c r="L522" s="173">
        <f t="shared" ca="1" si="231"/>
        <v>10837.768775667455</v>
      </c>
      <c r="M522" s="173">
        <f t="shared" ca="1" si="231"/>
        <v>9857.3424902890129</v>
      </c>
      <c r="N522" s="173">
        <f t="shared" ca="1" si="231"/>
        <v>6811.9596196273706</v>
      </c>
      <c r="O522" s="173">
        <f t="shared" ca="1" si="231"/>
        <v>10582.741136098773</v>
      </c>
      <c r="Q522" s="89">
        <f ca="1">MAX(D522:O522)</f>
        <v>11814.930380495138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12.798397937491815</v>
      </c>
      <c r="E527" s="182">
        <f ca="1">INDIRECT(ADDRESS(E524+36,MATCH($H$1,QFR_IER!$G$4:$AJ$4,0)+6,,,"QFR_IER"))*INDIRECT(ADDRESS(MATCH($H$1,ELC_cons!$A$1:$A$33,0),19,,,"ELC_cons"))</f>
        <v>13.523219249728028</v>
      </c>
      <c r="F527" s="182">
        <f ca="1">INDIRECT(ADDRESS(F524+36,MATCH($H$1,QFR_IER!$G$4:$AJ$4,0)+6,,,"QFR_IER"))*INDIRECT(ADDRESS(MATCH($H$1,ELC_cons!$A$1:$A$33,0),19,,,"ELC_cons"))</f>
        <v>1.2856163398300871</v>
      </c>
      <c r="G527" s="182">
        <f ca="1">INDIRECT(ADDRESS(G524+36,MATCH($H$1,QFR_IER!$G$4:$AJ$4,0)+6,,,"QFR_IER"))*INDIRECT(ADDRESS(MATCH($H$1,ELC_cons!$A$1:$A$33,0),19,,,"ELC_cons"))</f>
        <v>6.2238114063798466</v>
      </c>
      <c r="H527" s="182">
        <f ca="1">INDIRECT(ADDRESS(H524+36,MATCH($H$1,QFR_IER!$G$4:$AJ$4,0)+6,,,"QFR_IER"))*INDIRECT(ADDRESS(MATCH($H$1,ELC_cons!$A$1:$A$33,0),19,,,"ELC_cons"))</f>
        <v>6.0109402290662981</v>
      </c>
      <c r="I527" s="182">
        <f ca="1">INDIRECT(ADDRESS(I524+36,MATCH($H$1,QFR_IER!$G$4:$AJ$4,0)+6,,,"QFR_IER"))*INDIRECT(ADDRESS(MATCH($H$1,ELC_cons!$A$1:$A$33,0),19,,,"ELC_cons"))</f>
        <v>0.59937849578924107</v>
      </c>
      <c r="J527" s="182">
        <f ca="1">INDIRECT(ADDRESS(J524+36,MATCH($H$1,QFR_IER!$G$4:$AJ$4,0)+6,,,"QFR_IER"))*INDIRECT(ADDRESS(MATCH($H$1,ELC_cons!$A$1:$A$33,0),19,,,"ELC_cons"))</f>
        <v>5.9427371418008921</v>
      </c>
      <c r="K527" s="182">
        <f ca="1">INDIRECT(ADDRESS(K524+36,MATCH($H$1,QFR_IER!$G$4:$AJ$4,0)+6,,,"QFR_IER"))*INDIRECT(ADDRESS(MATCH($H$1,ELC_cons!$A$1:$A$33,0),19,,,"ELC_cons"))</f>
        <v>5.4859352469248783</v>
      </c>
      <c r="L527" s="182">
        <f ca="1">INDIRECT(ADDRESS(L524+36,MATCH($H$1,QFR_IER!$G$4:$AJ$4,0)+6,,,"QFR_IER"))*INDIRECT(ADDRESS(MATCH($H$1,ELC_cons!$A$1:$A$33,0),19,,,"ELC_cons"))</f>
        <v>0.55274172821211054</v>
      </c>
      <c r="M527" s="182">
        <f ca="1">INDIRECT(ADDRESS(M524+36,MATCH($H$1,QFR_IER!$G$4:$AJ$4,0)+6,,,"QFR_IER"))*INDIRECT(ADDRESS(MATCH($H$1,ELC_cons!$A$1:$A$33,0),19,,,"ELC_cons"))</f>
        <v>6.2426939620260802</v>
      </c>
      <c r="N527" s="182">
        <f ca="1">INDIRECT(ADDRESS(N524+36,MATCH($H$1,QFR_IER!$G$4:$AJ$4,0)+6,,,"QFR_IER"))*INDIRECT(ADDRESS(MATCH($H$1,ELC_cons!$A$1:$A$33,0),19,,,"ELC_cons"))</f>
        <v>6.0336886507185872</v>
      </c>
      <c r="O527" s="182">
        <f ca="1">INDIRECT(ADDRESS(O524+36,MATCH($H$1,QFR_IER!$G$4:$AJ$4,0)+6,,,"QFR_IER"))*INDIRECT(ADDRESS(MATCH($H$1,ELC_cons!$A$1:$A$33,0),19,,,"ELC_cons"))</f>
        <v>0.6048396120321079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8.5868250134803841</v>
      </c>
      <c r="E528" s="182">
        <f ca="1">INDIRECT(ADDRESS(E524+12,MATCH($H$1,QFR_IER!$G$4:$AJ$4,0)+6,,,"QFR_IER"))*INDIRECT(ADDRESS(MATCH($H$1,ELC_cons!$A$1:$A$33,0),20,,,"ELC_cons"))</f>
        <v>6.6257643626428999</v>
      </c>
      <c r="F528" s="182">
        <f ca="1">INDIRECT(ADDRESS(F524+12,MATCH($H$1,QFR_IER!$G$4:$AJ$4,0)+6,,,"QFR_IER"))*INDIRECT(ADDRESS(MATCH($H$1,ELC_cons!$A$1:$A$33,0),20,,,"ELC_cons"))</f>
        <v>0.84095331942686002</v>
      </c>
      <c r="G528" s="182">
        <f ca="1">INDIRECT(ADDRESS(G524+12,MATCH($H$1,QFR_IER!$G$4:$AJ$4,0)+6,,,"QFR_IER"))*INDIRECT(ADDRESS(MATCH($H$1,ELC_cons!$A$1:$A$33,0),20,,,"ELC_cons"))</f>
        <v>5.3928321834609294</v>
      </c>
      <c r="H528" s="182">
        <f ca="1">INDIRECT(ADDRESS(H524+12,MATCH($H$1,QFR_IER!$G$4:$AJ$4,0)+6,,,"QFR_IER"))*INDIRECT(ADDRESS(MATCH($H$1,ELC_cons!$A$1:$A$33,0),20,,,"ELC_cons"))</f>
        <v>3.9285501612384102</v>
      </c>
      <c r="I528" s="182">
        <f ca="1">INDIRECT(ADDRESS(I524+12,MATCH($H$1,QFR_IER!$G$4:$AJ$4,0)+6,,,"QFR_IER"))*INDIRECT(ADDRESS(MATCH($H$1,ELC_cons!$A$1:$A$33,0),20,,,"ELC_cons"))</f>
        <v>0.52121542824363476</v>
      </c>
      <c r="J528" s="182">
        <f ca="1">INDIRECT(ADDRESS(J524+12,MATCH($H$1,QFR_IER!$G$4:$AJ$4,0)+6,,,"QFR_IER"))*INDIRECT(ADDRESS(MATCH($H$1,ELC_cons!$A$1:$A$33,0),20,,,"ELC_cons"))</f>
        <v>6.1284792968521931</v>
      </c>
      <c r="K528" s="182">
        <f ca="1">INDIRECT(ADDRESS(K524+12,MATCH($H$1,QFR_IER!$G$4:$AJ$4,0)+6,,,"QFR_IER"))*INDIRECT(ADDRESS(MATCH($H$1,ELC_cons!$A$1:$A$33,0),20,,,"ELC_cons"))</f>
        <v>4.9851746287120244</v>
      </c>
      <c r="L528" s="182">
        <f ca="1">INDIRECT(ADDRESS(L524+12,MATCH($H$1,QFR_IER!$G$4:$AJ$4,0)+6,,,"QFR_IER"))*INDIRECT(ADDRESS(MATCH($H$1,ELC_cons!$A$1:$A$33,0),20,,,"ELC_cons"))</f>
        <v>0.61053641369478284</v>
      </c>
      <c r="M528" s="182">
        <f ca="1">INDIRECT(ADDRESS(M524+12,MATCH($H$1,QFR_IER!$G$4:$AJ$4,0)+6,,,"QFR_IER"))*INDIRECT(ADDRESS(MATCH($H$1,ELC_cons!$A$1:$A$33,0),20,,,"ELC_cons"))</f>
        <v>5.6092387235907903</v>
      </c>
      <c r="N528" s="182">
        <f ca="1">INDIRECT(ADDRESS(N524+12,MATCH($H$1,QFR_IER!$G$4:$AJ$4,0)+6,,,"QFR_IER"))*INDIRECT(ADDRESS(MATCH($H$1,ELC_cons!$A$1:$A$33,0),20,,,"ELC_cons"))</f>
        <v>4.0321097011929838</v>
      </c>
      <c r="O528" s="182">
        <f ca="1">INDIRECT(ADDRESS(O524+12,MATCH($H$1,QFR_IER!$G$4:$AJ$4,0)+6,,,"QFR_IER"))*INDIRECT(ADDRESS(MATCH($H$1,ELC_cons!$A$1:$A$33,0),20,,,"ELC_cons"))</f>
        <v>0.54272076746409104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25.668589129860081</v>
      </c>
      <c r="E529" s="182">
        <f ca="1">INDIRECT(ADDRESS(E524+24,MATCH($H$1,QFR_IER!$G$4:$AJ$4,0)+6,,,"QFR_IER"))*INDIRECT(ADDRESS(MATCH($H$1,ELC_cons!$A$1:$A$33,0),21,,,"ELC_cons"))</f>
        <v>20.611746149532944</v>
      </c>
      <c r="F529" s="182">
        <f ca="1">INDIRECT(ADDRESS(F524+24,MATCH($H$1,QFR_IER!$G$4:$AJ$4,0)+6,,,"QFR_IER"))*INDIRECT(ADDRESS(MATCH($H$1,ELC_cons!$A$1:$A$33,0),21,,,"ELC_cons"))</f>
        <v>2.4371085068422023</v>
      </c>
      <c r="G529" s="182">
        <f ca="1">INDIRECT(ADDRESS(G524+24,MATCH($H$1,QFR_IER!$G$4:$AJ$4,0)+6,,,"QFR_IER"))*INDIRECT(ADDRESS(MATCH($H$1,ELC_cons!$A$1:$A$33,0),21,,,"ELC_cons"))</f>
        <v>15.529672142372917</v>
      </c>
      <c r="H529" s="182">
        <f ca="1">INDIRECT(ADDRESS(H524+24,MATCH($H$1,QFR_IER!$G$4:$AJ$4,0)+6,,,"QFR_IER"))*INDIRECT(ADDRESS(MATCH($H$1,ELC_cons!$A$1:$A$33,0),21,,,"ELC_cons"))</f>
        <v>12.196051627655287</v>
      </c>
      <c r="I529" s="182">
        <f ca="1">INDIRECT(ADDRESS(I524+24,MATCH($H$1,QFR_IER!$G$4:$AJ$4,0)+6,,,"QFR_IER"))*INDIRECT(ADDRESS(MATCH($H$1,ELC_cons!$A$1:$A$33,0),21,,,"ELC_cons"))</f>
        <v>1.45873734937723</v>
      </c>
      <c r="J529" s="182">
        <f ca="1">INDIRECT(ADDRESS(J524+24,MATCH($H$1,QFR_IER!$G$4:$AJ$4,0)+6,,,"QFR_IER"))*INDIRECT(ADDRESS(MATCH($H$1,ELC_cons!$A$1:$A$33,0),21,,,"ELC_cons"))</f>
        <v>15.37254725770725</v>
      </c>
      <c r="K529" s="182">
        <f ca="1">INDIRECT(ADDRESS(K524+24,MATCH($H$1,QFR_IER!$G$4:$AJ$4,0)+6,,,"QFR_IER"))*INDIRECT(ADDRESS(MATCH($H$1,ELC_cons!$A$1:$A$33,0),21,,,"ELC_cons"))</f>
        <v>12.553712098327702</v>
      </c>
      <c r="L529" s="182">
        <f ca="1">INDIRECT(ADDRESS(L524+24,MATCH($H$1,QFR_IER!$G$4:$AJ$4,0)+6,,,"QFR_IER"))*INDIRECT(ADDRESS(MATCH($H$1,ELC_cons!$A$1:$A$33,0),21,,,"ELC_cons"))</f>
        <v>1.4500427409432708</v>
      </c>
      <c r="M529" s="182">
        <f ca="1">INDIRECT(ADDRESS(M524+24,MATCH($H$1,QFR_IER!$G$4:$AJ$4,0)+6,,,"QFR_IER"))*INDIRECT(ADDRESS(MATCH($H$1,ELC_cons!$A$1:$A$33,0),21,,,"ELC_cons"))</f>
        <v>15.141298048784332</v>
      </c>
      <c r="N529" s="182">
        <f ca="1">INDIRECT(ADDRESS(N524+24,MATCH($H$1,QFR_IER!$G$4:$AJ$4,0)+6,,,"QFR_IER"))*INDIRECT(ADDRESS(MATCH($H$1,ELC_cons!$A$1:$A$33,0),21,,,"ELC_cons"))</f>
        <v>11.658478381107058</v>
      </c>
      <c r="O529" s="182">
        <f ca="1">INDIRECT(ADDRESS(O524+24,MATCH($H$1,QFR_IER!$G$4:$AJ$4,0)+6,,,"QFR_IER"))*INDIRECT(ADDRESS(MATCH($H$1,ELC_cons!$A$1:$A$33,0),21,,,"ELC_cons"))</f>
        <v>1.4219912889699018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9901.8965816566233</v>
      </c>
      <c r="E531" s="173">
        <f ca="1">SUM(E527:E529)/E520/(3.6*8760)*1000000+0.0002</f>
        <v>7862.7952929598523</v>
      </c>
      <c r="F531" s="173">
        <f ca="1">SUM(F527:F529)/F520/(3.6*8760)*1000000+0.0003</f>
        <v>10564.070128933219</v>
      </c>
      <c r="G531" s="173">
        <f ca="1">SUM(G527:G529)/G520/(3.6*8760)*1000000+0.0004</f>
        <v>8902.7669394902587</v>
      </c>
      <c r="H531" s="173">
        <f ca="1">SUM(H527:H529)/H520/(3.6*8760)*1000000+0.0005</f>
        <v>6654.5044736531972</v>
      </c>
      <c r="I531" s="173">
        <f ca="1">SUM(I527:I529)/I520/(3.6*8760)*1000000+0.0006</f>
        <v>9304.947473773831</v>
      </c>
      <c r="J531" s="173">
        <f ca="1">SUM(J527:J529)/J520/(3.6*8760)*1000000+0.0007</f>
        <v>7615.6527413920348</v>
      </c>
      <c r="K531" s="173">
        <f ca="1">SUM(K527:K529)/K520/(3.6*8760)*1000000+0.0008</f>
        <v>5856.9457465721935</v>
      </c>
      <c r="L531" s="173">
        <f ca="1">SUM(L527:L529)/L520/(3.6*8760)*1000000+0.0009</f>
        <v>7977.170872070099</v>
      </c>
      <c r="M531" s="173">
        <f ca="1">SUM(M527:M529)/M520/(3.6*8760)*1000000+0.00013</f>
        <v>8852.5616984117823</v>
      </c>
      <c r="N531" s="173">
        <f ca="1">SUM(N527:N529)/N520/(3.6*8760)*1000000+0.00014</f>
        <v>6530.8673637309485</v>
      </c>
      <c r="O531" s="173">
        <f ca="1">SUM(O527:O529)/O520/(3.6*8760)*1000000+0.00015</f>
        <v>9269.6670636583731</v>
      </c>
      <c r="P531" s="6"/>
      <c r="Q531" s="173">
        <f ca="1">MAX(D531:O531)</f>
        <v>10564.070128933219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11985.978618831221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11985.978618831221</v>
      </c>
      <c r="I535" s="5">
        <v>0</v>
      </c>
      <c r="J535" s="77">
        <f ca="1">H535</f>
        <v>11985.978618831221</v>
      </c>
      <c r="K535" s="75" t="str">
        <f>D519</f>
        <v>WD</v>
      </c>
      <c r="L535" s="75">
        <f>D520</f>
        <v>0.15068493150684931</v>
      </c>
      <c r="M535" s="89">
        <f ca="1">D522</f>
        <v>10961.195587957078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11814.930380495138</v>
      </c>
      <c r="S535" s="77"/>
      <c r="T535" s="5">
        <v>0</v>
      </c>
      <c r="U535" s="90">
        <f ca="1">R535</f>
        <v>11814.930380495138</v>
      </c>
      <c r="V535" s="75" t="str">
        <f>D525</f>
        <v>WD</v>
      </c>
      <c r="W535" s="75">
        <f>D520</f>
        <v>0.15068493150684931</v>
      </c>
      <c r="X535" s="89">
        <f ca="1">D531</f>
        <v>9901.8965816566233</v>
      </c>
      <c r="Y535" s="5">
        <f t="shared" ref="Y535:Y546" ca="1" si="238">RANK(X535,$D$531:$O$531)</f>
        <v>2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10564.070128933219</v>
      </c>
      <c r="AD535" s="77"/>
      <c r="AE535" s="5">
        <v>0</v>
      </c>
      <c r="AF535" s="90">
        <f ca="1">AC535</f>
        <v>10564.070128933219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11619.130300048695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11876.99238756653</v>
      </c>
      <c r="I536" s="77">
        <f ca="1">I537</f>
        <v>30.416666666666668</v>
      </c>
      <c r="J536" s="77">
        <f ca="1">J535</f>
        <v>11985.978618831221</v>
      </c>
      <c r="K536" s="75" t="str">
        <f>E519</f>
        <v>WN</v>
      </c>
      <c r="L536" s="75">
        <f>E520</f>
        <v>0.16438356164383561</v>
      </c>
      <c r="M536" s="89">
        <f ca="1">E522</f>
        <v>7442.3347397115203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10961.195587957078</v>
      </c>
      <c r="S536" s="90"/>
      <c r="T536" s="5">
        <f ca="1">Q535</f>
        <v>120</v>
      </c>
      <c r="U536" s="90">
        <f ca="1">R535</f>
        <v>11814.930380495138</v>
      </c>
      <c r="V536" s="75" t="str">
        <f>E525</f>
        <v>WN</v>
      </c>
      <c r="W536" s="75">
        <f>E520</f>
        <v>0.16438356164383561</v>
      </c>
      <c r="X536" s="89">
        <f ca="1">E531</f>
        <v>7862.7952929598523</v>
      </c>
      <c r="Y536" s="5">
        <f t="shared" ca="1" si="238"/>
        <v>8</v>
      </c>
      <c r="Z536" s="5">
        <v>2</v>
      </c>
      <c r="AA536" s="7">
        <f t="shared" ca="1" si="239"/>
        <v>1</v>
      </c>
      <c r="AB536" s="7">
        <f t="shared" ref="AB536:AB546" ca="1" si="244">INDIRECT(ADDRESS(ROW($A$534)+AA536,23))*8760+AB535</f>
        <v>1440</v>
      </c>
      <c r="AC536" s="7">
        <f t="shared" ca="1" si="240"/>
        <v>9901.8965816566233</v>
      </c>
      <c r="AD536" s="90"/>
      <c r="AE536" s="5">
        <f ca="1">AB535</f>
        <v>120</v>
      </c>
      <c r="AF536" s="90">
        <f ca="1">AC535</f>
        <v>10564.070128933219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11320.788878168822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11619.130300048695</v>
      </c>
      <c r="I537" s="77">
        <f ca="1">G535</f>
        <v>30.416666666666668</v>
      </c>
      <c r="J537" s="77">
        <f ca="1">H536</f>
        <v>11876.99238756653</v>
      </c>
      <c r="K537" s="92" t="str">
        <f>F519</f>
        <v>WP</v>
      </c>
      <c r="L537" s="93">
        <f>F520</f>
        <v>1.3698630136986301E-2</v>
      </c>
      <c r="M537" s="89">
        <f ca="1">F522</f>
        <v>11814.930380495138</v>
      </c>
      <c r="N537" s="5">
        <f t="shared" ca="1" si="235"/>
        <v>1</v>
      </c>
      <c r="O537" s="5">
        <v>3</v>
      </c>
      <c r="P537" s="7">
        <f t="shared" ca="1" si="236"/>
        <v>9</v>
      </c>
      <c r="Q537" s="7">
        <f t="shared" ca="1" si="243"/>
        <v>1531</v>
      </c>
      <c r="R537" s="7">
        <f t="shared" ca="1" si="237"/>
        <v>10837.768775667455</v>
      </c>
      <c r="S537" s="90"/>
      <c r="T537" s="5">
        <f ca="1">T536</f>
        <v>120</v>
      </c>
      <c r="U537" s="90">
        <f ca="1">R536</f>
        <v>10961.195587957078</v>
      </c>
      <c r="V537" s="92" t="str">
        <f>F525</f>
        <v>WP</v>
      </c>
      <c r="W537" s="93">
        <f>F520</f>
        <v>1.3698630136986301E-2</v>
      </c>
      <c r="X537" s="89">
        <f ca="1">F531</f>
        <v>10564.070128933219</v>
      </c>
      <c r="Y537" s="5">
        <f t="shared" ca="1" si="238"/>
        <v>1</v>
      </c>
      <c r="Z537" s="5">
        <v>3</v>
      </c>
      <c r="AA537" s="7">
        <f t="shared" ca="1" si="239"/>
        <v>6</v>
      </c>
      <c r="AB537" s="7">
        <f t="shared" ca="1" si="244"/>
        <v>1517</v>
      </c>
      <c r="AC537" s="7">
        <f t="shared" ca="1" si="240"/>
        <v>9304.947473773831</v>
      </c>
      <c r="AD537" s="90"/>
      <c r="AE537" s="5">
        <f ca="1">AE536</f>
        <v>120</v>
      </c>
      <c r="AF537" s="90">
        <f ca="1">AC536</f>
        <v>9901.8965816566233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10689.858084405232</v>
      </c>
      <c r="D538" s="5">
        <f t="shared" ca="1" si="232"/>
        <v>13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11394.153292487359</v>
      </c>
      <c r="I538" s="77">
        <f ca="1">I539</f>
        <v>60.833333333333336</v>
      </c>
      <c r="J538" s="77">
        <f ca="1">J537</f>
        <v>11876.99238756653</v>
      </c>
      <c r="K538" s="92" t="str">
        <f>G519</f>
        <v>RD</v>
      </c>
      <c r="L538" s="75">
        <f>G520</f>
        <v>9.6689497716894973E-2</v>
      </c>
      <c r="M538" s="89">
        <f ca="1">G522</f>
        <v>9789.3857370486458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1608</v>
      </c>
      <c r="R538" s="7">
        <f t="shared" ca="1" si="237"/>
        <v>10582.741136098773</v>
      </c>
      <c r="S538" s="90"/>
      <c r="T538" s="77">
        <f ca="1">Q536</f>
        <v>1440</v>
      </c>
      <c r="U538" s="77">
        <f ca="1">R536</f>
        <v>10961.195587957078</v>
      </c>
      <c r="V538" s="92" t="str">
        <f>G525</f>
        <v>RD</v>
      </c>
      <c r="W538" s="75">
        <f>G520</f>
        <v>9.6689497716894973E-2</v>
      </c>
      <c r="X538" s="89">
        <f ca="1">G531</f>
        <v>8902.7669394902587</v>
      </c>
      <c r="Y538" s="5">
        <f t="shared" ca="1" si="238"/>
        <v>5</v>
      </c>
      <c r="Z538" s="5">
        <v>4</v>
      </c>
      <c r="AA538" s="7">
        <f t="shared" ca="1" si="239"/>
        <v>12</v>
      </c>
      <c r="AB538" s="7">
        <f t="shared" ca="1" si="244"/>
        <v>1594</v>
      </c>
      <c r="AC538" s="7">
        <f t="shared" ca="1" si="240"/>
        <v>9269.6670636583731</v>
      </c>
      <c r="AD538" s="90"/>
      <c r="AE538" s="77">
        <f ca="1">AB536</f>
        <v>1440</v>
      </c>
      <c r="AF538" s="77">
        <f ca="1">AC536</f>
        <v>9901.8965816566233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10102.072541861286</v>
      </c>
      <c r="D539" s="5">
        <f t="shared" ca="1" si="232"/>
        <v>17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11320.788878168822</v>
      </c>
      <c r="I539" s="77">
        <f ca="1">G536</f>
        <v>60.833333333333336</v>
      </c>
      <c r="J539" s="77">
        <f ca="1">H537</f>
        <v>11619.130300048695</v>
      </c>
      <c r="K539" s="92" t="str">
        <f>H519</f>
        <v>RN</v>
      </c>
      <c r="L539" s="75">
        <f>H520</f>
        <v>0.10547945205479452</v>
      </c>
      <c r="M539" s="89">
        <f ca="1">H522</f>
        <v>6497.9917707715267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10500.856655332032</v>
      </c>
      <c r="S539" s="90"/>
      <c r="T539" s="77">
        <f ca="1">T538</f>
        <v>1440</v>
      </c>
      <c r="U539" s="77">
        <f ca="1">R537</f>
        <v>10837.768775667455</v>
      </c>
      <c r="V539" s="92" t="str">
        <f>H525</f>
        <v>RN</v>
      </c>
      <c r="W539" s="75">
        <f>H520</f>
        <v>0.10547945205479452</v>
      </c>
      <c r="X539" s="89">
        <f ca="1">H531</f>
        <v>6654.5044736531972</v>
      </c>
      <c r="Y539" s="5">
        <f t="shared" ca="1" si="238"/>
        <v>10</v>
      </c>
      <c r="Z539" s="5">
        <v>5</v>
      </c>
      <c r="AA539" s="7">
        <f t="shared" ca="1" si="239"/>
        <v>4</v>
      </c>
      <c r="AB539" s="7">
        <f t="shared" ca="1" si="244"/>
        <v>2441</v>
      </c>
      <c r="AC539" s="7">
        <f t="shared" ca="1" si="240"/>
        <v>8902.7669394902587</v>
      </c>
      <c r="AD539" s="90"/>
      <c r="AE539" s="77">
        <f ca="1">AE538</f>
        <v>1440</v>
      </c>
      <c r="AF539" s="77">
        <f ca="1">AC537</f>
        <v>9304.947473773831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10710.010716479099</v>
      </c>
      <c r="D540" s="5">
        <f t="shared" ca="1" si="232"/>
        <v>12</v>
      </c>
      <c r="E540" s="5">
        <v>6</v>
      </c>
      <c r="F540" s="5">
        <f t="shared" ca="1" si="233"/>
        <v>13</v>
      </c>
      <c r="G540" s="77">
        <f t="shared" ca="1" si="242"/>
        <v>486.66666666666674</v>
      </c>
      <c r="H540" s="77">
        <f t="shared" ca="1" si="234"/>
        <v>11115.058067452295</v>
      </c>
      <c r="I540" s="77">
        <f ca="1">I541</f>
        <v>91.25</v>
      </c>
      <c r="J540" s="77">
        <f ca="1">J539</f>
        <v>11619.130300048695</v>
      </c>
      <c r="K540" s="92" t="str">
        <f>I519</f>
        <v>RP</v>
      </c>
      <c r="L540" s="75">
        <f>I520</f>
        <v>8.7899543378995425E-3</v>
      </c>
      <c r="M540" s="89">
        <f ca="1">I522</f>
        <v>10500.856655332032</v>
      </c>
      <c r="N540" s="5">
        <f t="shared" ca="1" si="235"/>
        <v>5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10046.072564223561</v>
      </c>
      <c r="S540" s="90"/>
      <c r="T540" s="77">
        <f ca="1">Q537</f>
        <v>1531</v>
      </c>
      <c r="U540" s="77">
        <f ca="1">R537</f>
        <v>10837.768775667455</v>
      </c>
      <c r="V540" s="92" t="str">
        <f>I525</f>
        <v>RP</v>
      </c>
      <c r="W540" s="75">
        <f>I520</f>
        <v>8.7899543378995425E-3</v>
      </c>
      <c r="X540" s="89">
        <f ca="1">I531</f>
        <v>9304.947473773831</v>
      </c>
      <c r="Y540" s="5">
        <f t="shared" ca="1" si="238"/>
        <v>3</v>
      </c>
      <c r="Z540" s="5">
        <v>6</v>
      </c>
      <c r="AA540" s="7">
        <f t="shared" ca="1" si="239"/>
        <v>10</v>
      </c>
      <c r="AB540" s="7">
        <f t="shared" ca="1" si="244"/>
        <v>3288</v>
      </c>
      <c r="AC540" s="7">
        <f t="shared" ca="1" si="240"/>
        <v>8852.5616984117823</v>
      </c>
      <c r="AD540" s="90"/>
      <c r="AE540" s="77">
        <f ca="1">AB537</f>
        <v>1517</v>
      </c>
      <c r="AF540" s="77">
        <f ca="1">AC537</f>
        <v>9304.947473773831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10876.663311964947</v>
      </c>
      <c r="D541" s="5">
        <f t="shared" ca="1" si="232"/>
        <v>8</v>
      </c>
      <c r="E541" s="5">
        <v>7</v>
      </c>
      <c r="F541" s="5">
        <f t="shared" ca="1" si="233"/>
        <v>24</v>
      </c>
      <c r="G541" s="77">
        <f t="shared" ca="1" si="242"/>
        <v>821.25000000000011</v>
      </c>
      <c r="H541" s="77">
        <f t="shared" ca="1" si="234"/>
        <v>11015.694199700647</v>
      </c>
      <c r="I541" s="77">
        <f ca="1">G537</f>
        <v>91.25</v>
      </c>
      <c r="J541" s="77">
        <f ca="1">H538</f>
        <v>11394.153292487359</v>
      </c>
      <c r="K541" s="92" t="str">
        <f>J519</f>
        <v>SD</v>
      </c>
      <c r="L541" s="75">
        <f>J520</f>
        <v>0.11426940639269406</v>
      </c>
      <c r="M541" s="89">
        <f ca="1">J522</f>
        <v>10046.072564223561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9857.3424902890129</v>
      </c>
      <c r="S541" s="90"/>
      <c r="T541" s="77">
        <f ca="1">T540</f>
        <v>1531</v>
      </c>
      <c r="U541" s="77">
        <f ca="1">R538</f>
        <v>10582.741136098773</v>
      </c>
      <c r="V541" s="92" t="str">
        <f>J525</f>
        <v>SD</v>
      </c>
      <c r="W541" s="75">
        <f>J520</f>
        <v>0.11426940639269406</v>
      </c>
      <c r="X541" s="89">
        <f ca="1">J531</f>
        <v>7615.6527413920348</v>
      </c>
      <c r="Y541" s="5">
        <f t="shared" ca="1" si="238"/>
        <v>9</v>
      </c>
      <c r="Z541" s="5">
        <v>7</v>
      </c>
      <c r="AA541" s="7">
        <f t="shared" ca="1" si="239"/>
        <v>9</v>
      </c>
      <c r="AB541" s="7">
        <f t="shared" ca="1" si="244"/>
        <v>3379</v>
      </c>
      <c r="AC541" s="7">
        <f t="shared" ca="1" si="240"/>
        <v>7977.170872070099</v>
      </c>
      <c r="AD541" s="90"/>
      <c r="AE541" s="77">
        <f ca="1">AE540</f>
        <v>1517</v>
      </c>
      <c r="AF541" s="77">
        <f ca="1">AC538</f>
        <v>9269.6670636583731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10871.641394272583</v>
      </c>
      <c r="D542" s="5">
        <f t="shared" ca="1" si="232"/>
        <v>9</v>
      </c>
      <c r="E542" s="5">
        <v>8</v>
      </c>
      <c r="F542" s="5">
        <f t="shared" ca="1" si="233"/>
        <v>7</v>
      </c>
      <c r="G542" s="77">
        <f t="shared" ca="1" si="242"/>
        <v>851.66666666666674</v>
      </c>
      <c r="H542" s="77">
        <f t="shared" ca="1" si="234"/>
        <v>10876.663311964947</v>
      </c>
      <c r="I542" s="77">
        <f ca="1">I543</f>
        <v>121.66666666666667</v>
      </c>
      <c r="J542" s="77">
        <f ca="1">J541</f>
        <v>11394.153292487359</v>
      </c>
      <c r="K542" s="92" t="str">
        <f>K519</f>
        <v>SN</v>
      </c>
      <c r="L542" s="75">
        <f>K520</f>
        <v>0.12465753424657534</v>
      </c>
      <c r="M542" s="89">
        <f ca="1">K522</f>
        <v>6184.4154161679307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9789.3857370486458</v>
      </c>
      <c r="S542" s="90"/>
      <c r="T542" s="77">
        <f ca="1">Q538</f>
        <v>1608</v>
      </c>
      <c r="U542" s="77">
        <f ca="1">R538</f>
        <v>10582.741136098773</v>
      </c>
      <c r="V542" s="92" t="str">
        <f>K525</f>
        <v>SN</v>
      </c>
      <c r="W542" s="75">
        <f>K520</f>
        <v>0.12465753424657534</v>
      </c>
      <c r="X542" s="89">
        <f ca="1">K531</f>
        <v>5856.9457465721935</v>
      </c>
      <c r="Y542" s="5">
        <f t="shared" ca="1" si="238"/>
        <v>12</v>
      </c>
      <c r="Z542" s="5">
        <v>8</v>
      </c>
      <c r="AA542" s="7">
        <f t="shared" ca="1" si="239"/>
        <v>2</v>
      </c>
      <c r="AB542" s="7">
        <f t="shared" ca="1" si="244"/>
        <v>4819</v>
      </c>
      <c r="AC542" s="7">
        <f t="shared" ca="1" si="240"/>
        <v>7862.7952929598523</v>
      </c>
      <c r="AD542" s="90"/>
      <c r="AE542" s="77">
        <f ca="1">AB538</f>
        <v>1594</v>
      </c>
      <c r="AF542" s="77">
        <f ca="1">AC538</f>
        <v>9269.6670636583731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10175.985669640075</v>
      </c>
      <c r="D543" s="5">
        <f t="shared" ca="1" si="232"/>
        <v>16</v>
      </c>
      <c r="E543" s="5">
        <v>9</v>
      </c>
      <c r="F543" s="5">
        <f t="shared" ca="1" si="233"/>
        <v>8</v>
      </c>
      <c r="G543" s="77">
        <f t="shared" ca="1" si="242"/>
        <v>882.08333333333337</v>
      </c>
      <c r="H543" s="77">
        <f t="shared" ca="1" si="234"/>
        <v>10871.641394272583</v>
      </c>
      <c r="I543" s="77">
        <f ca="1">G538</f>
        <v>121.66666666666667</v>
      </c>
      <c r="J543" s="77">
        <f ca="1">H539</f>
        <v>11320.788878168822</v>
      </c>
      <c r="K543" s="92" t="str">
        <f>L519</f>
        <v>SP</v>
      </c>
      <c r="L543" s="75">
        <f>L520</f>
        <v>1.0388127853881279E-2</v>
      </c>
      <c r="M543" s="89">
        <f ca="1">L522</f>
        <v>10837.768775667455</v>
      </c>
      <c r="N543" s="5">
        <f t="shared" ca="1" si="235"/>
        <v>3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7442.3347397115203</v>
      </c>
      <c r="S543" s="90"/>
      <c r="T543" s="77">
        <f ca="1">T542</f>
        <v>1608</v>
      </c>
      <c r="U543" s="77">
        <f ca="1">R539</f>
        <v>10500.856655332032</v>
      </c>
      <c r="V543" s="92" t="str">
        <f>L525</f>
        <v>SP</v>
      </c>
      <c r="W543" s="75">
        <f>L520</f>
        <v>1.0388127853881279E-2</v>
      </c>
      <c r="X543" s="89">
        <f ca="1">L531</f>
        <v>7977.170872070099</v>
      </c>
      <c r="Y543" s="5">
        <f t="shared" ca="1" si="238"/>
        <v>7</v>
      </c>
      <c r="Z543" s="5">
        <v>9</v>
      </c>
      <c r="AA543" s="7">
        <f t="shared" ca="1" si="239"/>
        <v>7</v>
      </c>
      <c r="AB543" s="7">
        <f t="shared" ca="1" si="244"/>
        <v>5820</v>
      </c>
      <c r="AC543" s="7">
        <f t="shared" ca="1" si="240"/>
        <v>7615.6527413920348</v>
      </c>
      <c r="AD543" s="90"/>
      <c r="AE543" s="77">
        <f ca="1">AE542</f>
        <v>1594</v>
      </c>
      <c r="AF543" s="77">
        <f ca="1">AC539</f>
        <v>8902.7669394902587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10786.55387338079</v>
      </c>
      <c r="D544" s="5">
        <f t="shared" ca="1" si="232"/>
        <v>11</v>
      </c>
      <c r="E544" s="5">
        <v>10</v>
      </c>
      <c r="F544" s="5">
        <f t="shared" ca="1" si="233"/>
        <v>14</v>
      </c>
      <c r="G544" s="77">
        <f t="shared" ca="1" si="242"/>
        <v>1216.6666666666667</v>
      </c>
      <c r="H544" s="77">
        <f t="shared" ca="1" si="234"/>
        <v>10787.918006585616</v>
      </c>
      <c r="I544" s="77">
        <f ca="1">I545</f>
        <v>152.08333333333334</v>
      </c>
      <c r="J544" s="77">
        <f ca="1">J543</f>
        <v>11320.788878168822</v>
      </c>
      <c r="K544" s="92" t="str">
        <f>M519</f>
        <v>FD</v>
      </c>
      <c r="L544" s="75">
        <f>M520</f>
        <v>9.6689497716894973E-2</v>
      </c>
      <c r="M544" s="89">
        <f ca="1">M522</f>
        <v>9857.3424902890129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6811.9596196273706</v>
      </c>
      <c r="S544" s="90"/>
      <c r="T544" s="77">
        <f ca="1">Q539</f>
        <v>1685</v>
      </c>
      <c r="U544" s="77">
        <f ca="1">U543</f>
        <v>10500.856655332032</v>
      </c>
      <c r="V544" s="92" t="str">
        <f>M525</f>
        <v>FD</v>
      </c>
      <c r="W544" s="75">
        <f>M520</f>
        <v>9.6689497716894973E-2</v>
      </c>
      <c r="X544" s="89">
        <f ca="1">M531</f>
        <v>8852.5616984117823</v>
      </c>
      <c r="Y544" s="5">
        <f t="shared" ca="1" si="238"/>
        <v>6</v>
      </c>
      <c r="Z544" s="5">
        <v>10</v>
      </c>
      <c r="AA544" s="7">
        <f t="shared" ca="1" si="239"/>
        <v>5</v>
      </c>
      <c r="AB544" s="7">
        <f t="shared" ca="1" si="244"/>
        <v>6744</v>
      </c>
      <c r="AC544" s="7">
        <f t="shared" ca="1" si="240"/>
        <v>6654.5044736531972</v>
      </c>
      <c r="AD544" s="90"/>
      <c r="AE544" s="77">
        <f ca="1">AB539</f>
        <v>2441</v>
      </c>
      <c r="AF544" s="77">
        <f ca="1">AF543</f>
        <v>8902.7669394902587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11394.153292487359</v>
      </c>
      <c r="D545" s="5">
        <f t="shared" ca="1" si="232"/>
        <v>4</v>
      </c>
      <c r="E545" s="5">
        <v>11</v>
      </c>
      <c r="F545" s="5">
        <f t="shared" ca="1" si="233"/>
        <v>10</v>
      </c>
      <c r="G545" s="77">
        <f t="shared" ca="1" si="242"/>
        <v>1247.0833333333335</v>
      </c>
      <c r="H545" s="77">
        <f t="shared" ca="1" si="234"/>
        <v>10786.55387338079</v>
      </c>
      <c r="I545" s="77">
        <f ca="1">G539</f>
        <v>152.08333333333334</v>
      </c>
      <c r="J545" s="77">
        <f ca="1">H540</f>
        <v>11115.058067452295</v>
      </c>
      <c r="K545" s="92" t="str">
        <f>N519</f>
        <v>FN</v>
      </c>
      <c r="L545" s="75">
        <f>N520</f>
        <v>0.10547945205479452</v>
      </c>
      <c r="M545" s="89">
        <f ca="1">N522</f>
        <v>6811.9596196273706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6497.9917707715267</v>
      </c>
      <c r="S545" s="90"/>
      <c r="T545" s="77">
        <f ca="1">T544</f>
        <v>1685</v>
      </c>
      <c r="U545" s="77">
        <f ca="1">R540</f>
        <v>10046.072564223561</v>
      </c>
      <c r="V545" s="92" t="str">
        <f>N525</f>
        <v>FN</v>
      </c>
      <c r="W545" s="75">
        <f>N520</f>
        <v>0.10547945205479452</v>
      </c>
      <c r="X545" s="89">
        <f ca="1">N531</f>
        <v>6530.8673637309485</v>
      </c>
      <c r="Y545" s="5">
        <f t="shared" ca="1" si="238"/>
        <v>11</v>
      </c>
      <c r="Z545" s="5">
        <v>11</v>
      </c>
      <c r="AA545" s="7">
        <f t="shared" ca="1" si="239"/>
        <v>11</v>
      </c>
      <c r="AB545" s="7">
        <f t="shared" ca="1" si="244"/>
        <v>7668</v>
      </c>
      <c r="AC545" s="7">
        <f t="shared" ca="1" si="240"/>
        <v>6530.8673637309485</v>
      </c>
      <c r="AD545" s="90"/>
      <c r="AE545" s="77">
        <f ca="1">AE544</f>
        <v>2441</v>
      </c>
      <c r="AF545" s="77">
        <f ca="1">AC540</f>
        <v>8852.5616984117823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11876.99238756653</v>
      </c>
      <c r="D546" s="5">
        <f t="shared" ca="1" si="232"/>
        <v>2</v>
      </c>
      <c r="E546" s="5">
        <v>12</v>
      </c>
      <c r="F546" s="5">
        <f t="shared" ca="1" si="233"/>
        <v>6</v>
      </c>
      <c r="G546" s="77">
        <f t="shared" ca="1" si="242"/>
        <v>1277.5000000000002</v>
      </c>
      <c r="H546" s="77">
        <f t="shared" ca="1" si="234"/>
        <v>10710.010716479099</v>
      </c>
      <c r="I546" s="77">
        <f ca="1">I547</f>
        <v>486.66666666666674</v>
      </c>
      <c r="J546" s="77">
        <f ca="1">J545</f>
        <v>11115.058067452295</v>
      </c>
      <c r="K546" s="92" t="str">
        <f>O519</f>
        <v>FP</v>
      </c>
      <c r="L546" s="75">
        <f>O520</f>
        <v>8.7899543378995425E-3</v>
      </c>
      <c r="M546" s="89">
        <f ca="1">O522</f>
        <v>10582.741136098773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6184.4154161679307</v>
      </c>
      <c r="S546" s="90"/>
      <c r="T546" s="77">
        <f ca="1">Q540</f>
        <v>2686</v>
      </c>
      <c r="U546" s="77">
        <f ca="1">R540</f>
        <v>10046.072564223561</v>
      </c>
      <c r="V546" s="92" t="str">
        <f>O525</f>
        <v>FP</v>
      </c>
      <c r="W546" s="75">
        <f>O520</f>
        <v>8.7899543378995425E-3</v>
      </c>
      <c r="X546" s="89">
        <f ca="1">O531</f>
        <v>9269.6670636583731</v>
      </c>
      <c r="Y546" s="5">
        <f t="shared" ca="1" si="238"/>
        <v>4</v>
      </c>
      <c r="Z546" s="5">
        <v>12</v>
      </c>
      <c r="AA546" s="7">
        <f t="shared" ca="1" si="239"/>
        <v>8</v>
      </c>
      <c r="AB546" s="7">
        <f t="shared" ca="1" si="244"/>
        <v>8760</v>
      </c>
      <c r="AC546" s="7">
        <f t="shared" ca="1" si="240"/>
        <v>5856.9457465721935</v>
      </c>
      <c r="AD546" s="90"/>
      <c r="AE546" s="77">
        <f ca="1">AB540</f>
        <v>3288</v>
      </c>
      <c r="AF546" s="77">
        <f ca="1">AC540</f>
        <v>8852.5616984117823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11115.058067452295</v>
      </c>
      <c r="D547" s="5">
        <f t="shared" ca="1" si="232"/>
        <v>6</v>
      </c>
      <c r="E547" s="5">
        <v>13</v>
      </c>
      <c r="F547" s="5">
        <f t="shared" ca="1" si="233"/>
        <v>4</v>
      </c>
      <c r="G547" s="77">
        <f t="shared" ca="1" si="242"/>
        <v>1307.916666666667</v>
      </c>
      <c r="H547" s="77">
        <f t="shared" ca="1" si="234"/>
        <v>10689.858084405232</v>
      </c>
      <c r="I547" s="77">
        <f ca="1">G540</f>
        <v>486.66666666666674</v>
      </c>
      <c r="J547" s="77">
        <f ca="1">H541</f>
        <v>11015.694199700647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9857.3424902890129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3288</v>
      </c>
      <c r="AF547" s="77">
        <f ca="1">AC541</f>
        <v>7977.170872070099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10787.918006585616</v>
      </c>
      <c r="D548" s="5">
        <f t="shared" ca="1" si="232"/>
        <v>10</v>
      </c>
      <c r="E548" s="5">
        <v>14</v>
      </c>
      <c r="F548" s="5">
        <f t="shared" ca="1" si="233"/>
        <v>23</v>
      </c>
      <c r="G548" s="77">
        <f t="shared" ca="1" si="242"/>
        <v>1642.5000000000005</v>
      </c>
      <c r="H548" s="77">
        <f t="shared" ca="1" si="234"/>
        <v>10582.884563964089</v>
      </c>
      <c r="I548" s="77">
        <f ca="1">I549</f>
        <v>821.25000000000011</v>
      </c>
      <c r="J548" s="77">
        <f ca="1">J547</f>
        <v>11015.694199700647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9857.3424902890129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3379</v>
      </c>
      <c r="AF548" s="77">
        <f ca="1">AC541</f>
        <v>7977.170872070099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10522.601309067826</v>
      </c>
      <c r="D549" s="5">
        <f t="shared" ca="1" si="232"/>
        <v>15</v>
      </c>
      <c r="E549" s="5">
        <v>15</v>
      </c>
      <c r="F549" s="5">
        <f t="shared" ca="1" si="233"/>
        <v>15</v>
      </c>
      <c r="G549" s="77">
        <f t="shared" ca="1" si="242"/>
        <v>1977.0833333333339</v>
      </c>
      <c r="H549" s="77">
        <f t="shared" ca="1" si="234"/>
        <v>10522.601309067826</v>
      </c>
      <c r="I549" s="77">
        <f ca="1">G541</f>
        <v>821.25000000000011</v>
      </c>
      <c r="J549" s="77">
        <f ca="1">H542</f>
        <v>10876.663311964947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9789.3857370486458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3379</v>
      </c>
      <c r="AF549" s="77">
        <f ca="1">AC542</f>
        <v>7862.7952929598523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9957.9458174703941</v>
      </c>
      <c r="D550" s="5">
        <f t="shared" ca="1" si="232"/>
        <v>21</v>
      </c>
      <c r="E550" s="5">
        <v>16</v>
      </c>
      <c r="F550" s="5">
        <f t="shared" ca="1" si="233"/>
        <v>9</v>
      </c>
      <c r="G550" s="77">
        <f t="shared" ca="1" si="242"/>
        <v>2007.5000000000007</v>
      </c>
      <c r="H550" s="77">
        <f t="shared" ca="1" si="234"/>
        <v>10175.985669640075</v>
      </c>
      <c r="I550" s="77">
        <f ca="1">I551</f>
        <v>851.66666666666674</v>
      </c>
      <c r="J550" s="77">
        <f ca="1">J549</f>
        <v>10876.663311964947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9789.3857370486458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4819</v>
      </c>
      <c r="AF550" s="77">
        <f ca="1">AC542</f>
        <v>7862.7952929598523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9431.9850906237461</v>
      </c>
      <c r="D551" s="5">
        <f t="shared" ca="1" si="232"/>
        <v>24</v>
      </c>
      <c r="E551" s="5">
        <v>17</v>
      </c>
      <c r="F551" s="5">
        <f t="shared" ca="1" si="233"/>
        <v>5</v>
      </c>
      <c r="G551" s="77">
        <f t="shared" ca="1" si="242"/>
        <v>2037.9166666666674</v>
      </c>
      <c r="H551" s="77">
        <f t="shared" ca="1" si="234"/>
        <v>10102.072541861286</v>
      </c>
      <c r="I551" s="77">
        <f ca="1">G542</f>
        <v>851.66666666666674</v>
      </c>
      <c r="J551" s="77">
        <f ca="1">H543</f>
        <v>10871.641394272583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7442.3347397115203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4819</v>
      </c>
      <c r="AF551" s="77">
        <f ca="1">AC543</f>
        <v>7615.6527413920348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9938.2050088471115</v>
      </c>
      <c r="D552" s="5">
        <f t="shared" ca="1" si="232"/>
        <v>22</v>
      </c>
      <c r="E552" s="5">
        <v>18</v>
      </c>
      <c r="F552" s="5">
        <f t="shared" ca="1" si="233"/>
        <v>20</v>
      </c>
      <c r="G552" s="77">
        <f t="shared" ca="1" si="242"/>
        <v>2372.5000000000009</v>
      </c>
      <c r="H552" s="77">
        <f t="shared" ca="1" si="234"/>
        <v>10077.554047505588</v>
      </c>
      <c r="I552" s="77">
        <f ca="1">I553</f>
        <v>882.08333333333337</v>
      </c>
      <c r="J552" s="77">
        <f ca="1">J551</f>
        <v>10871.641394272583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7442.3347397115203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5820</v>
      </c>
      <c r="AF552" s="77">
        <f ca="1">AC543</f>
        <v>7615.6527413920348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10073.974824181094</v>
      </c>
      <c r="D553" s="5">
        <f t="shared" ca="1" si="232"/>
        <v>19</v>
      </c>
      <c r="E553" s="5">
        <v>19</v>
      </c>
      <c r="F553" s="5">
        <f t="shared" ca="1" si="233"/>
        <v>19</v>
      </c>
      <c r="G553" s="77">
        <f t="shared" ca="1" si="242"/>
        <v>2707.0833333333344</v>
      </c>
      <c r="H553" s="77">
        <f t="shared" ca="1" si="234"/>
        <v>10073.974824181094</v>
      </c>
      <c r="I553" s="77">
        <f ca="1">G543</f>
        <v>882.08333333333337</v>
      </c>
      <c r="J553" s="77">
        <f ca="1">H544</f>
        <v>10787.918006585616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6811.9596196273706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5820</v>
      </c>
      <c r="AF553" s="77">
        <f ca="1">AC544</f>
        <v>6654.5044736531972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10077.554047505588</v>
      </c>
      <c r="D554" s="5">
        <f t="shared" ca="1" si="232"/>
        <v>18</v>
      </c>
      <c r="E554" s="5">
        <v>20</v>
      </c>
      <c r="F554" s="5">
        <f t="shared" ca="1" si="233"/>
        <v>22</v>
      </c>
      <c r="G554" s="77">
        <f t="shared" ca="1" si="242"/>
        <v>3041.6666666666679</v>
      </c>
      <c r="H554" s="77">
        <f t="shared" ca="1" si="234"/>
        <v>10039.067566120139</v>
      </c>
      <c r="I554" s="77">
        <f ca="1">I555</f>
        <v>1216.6666666666667</v>
      </c>
      <c r="J554" s="77">
        <f ca="1">J553</f>
        <v>10787.918006585616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6811.9596196273706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6744</v>
      </c>
      <c r="AF554" s="77">
        <f ca="1">AC544</f>
        <v>6654.5044736531972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9492.7547008110705</v>
      </c>
      <c r="D555" s="5">
        <f t="shared" ca="1" si="232"/>
        <v>23</v>
      </c>
      <c r="E555" s="5">
        <v>21</v>
      </c>
      <c r="F555" s="5">
        <f t="shared" ca="1" si="233"/>
        <v>16</v>
      </c>
      <c r="G555" s="77">
        <f t="shared" ca="1" si="242"/>
        <v>3376.2500000000014</v>
      </c>
      <c r="H555" s="77">
        <f t="shared" ca="1" si="234"/>
        <v>9957.9458174703941</v>
      </c>
      <c r="I555" s="77">
        <f ca="1">G544</f>
        <v>1216.6666666666667</v>
      </c>
      <c r="J555" s="77">
        <f ca="1">H545</f>
        <v>10786.55387338079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6497.9917707715267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6744</v>
      </c>
      <c r="AF555" s="77">
        <f ca="1">AC545</f>
        <v>6530.8673637309485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10039.067566120139</v>
      </c>
      <c r="D556" s="5">
        <f t="shared" ca="1" si="232"/>
        <v>20</v>
      </c>
      <c r="E556" s="5">
        <v>22</v>
      </c>
      <c r="F556" s="5">
        <f t="shared" ca="1" si="233"/>
        <v>18</v>
      </c>
      <c r="G556" s="77">
        <f t="shared" ca="1" si="242"/>
        <v>3710.8333333333348</v>
      </c>
      <c r="H556" s="77">
        <f t="shared" ca="1" si="234"/>
        <v>9938.2050088471115</v>
      </c>
      <c r="I556" s="77">
        <f ca="1">I557</f>
        <v>1247.0833333333335</v>
      </c>
      <c r="J556" s="77">
        <f ca="1">J555</f>
        <v>10786.55387338079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6497.9917707715267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7668</v>
      </c>
      <c r="AF556" s="77">
        <f ca="1">AC545</f>
        <v>6530.8673637309485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10582.884563964089</v>
      </c>
      <c r="D557" s="5">
        <f t="shared" ca="1" si="232"/>
        <v>14</v>
      </c>
      <c r="E557" s="5">
        <v>23</v>
      </c>
      <c r="F557" s="5">
        <f t="shared" ca="1" si="233"/>
        <v>21</v>
      </c>
      <c r="G557" s="77">
        <f t="shared" ca="1" si="242"/>
        <v>4045.4166666666683</v>
      </c>
      <c r="H557" s="77">
        <f t="shared" ca="1" si="234"/>
        <v>9492.7547008110705</v>
      </c>
      <c r="I557" s="77">
        <f ca="1">G545</f>
        <v>1247.0833333333335</v>
      </c>
      <c r="J557" s="77">
        <f ca="1">H546</f>
        <v>10710.010716479099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6184.4154161679307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7668</v>
      </c>
      <c r="AF557" s="77">
        <f ca="1">AC546</f>
        <v>5856.9457465721935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11015.694199700647</v>
      </c>
      <c r="D558" s="5">
        <f t="shared" ca="1" si="232"/>
        <v>7</v>
      </c>
      <c r="E558" s="5">
        <v>24</v>
      </c>
      <c r="F558" s="5">
        <f t="shared" ca="1" si="233"/>
        <v>17</v>
      </c>
      <c r="G558" s="77">
        <f t="shared" ca="1" si="242"/>
        <v>4380.0000000000018</v>
      </c>
      <c r="H558" s="77">
        <f t="shared" ca="1" si="234"/>
        <v>9431.9850906237461</v>
      </c>
      <c r="I558" s="77">
        <f ca="1">I559</f>
        <v>1277.5000000000002</v>
      </c>
      <c r="J558" s="77">
        <f ca="1">J557</f>
        <v>10710.010716479099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6184.4154161679307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5856.9457465721935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7567.7608379947842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4745.0000000000018</v>
      </c>
      <c r="H559" s="77">
        <f t="shared" ca="1" si="234"/>
        <v>7587.7880674978169</v>
      </c>
      <c r="I559" s="77">
        <f ca="1">G546</f>
        <v>1277.5000000000002</v>
      </c>
      <c r="J559" s="77">
        <f ca="1">H547</f>
        <v>10689.858084405232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7275.6465882478642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5110.0000000000018</v>
      </c>
      <c r="H560" s="77">
        <f t="shared" ca="1" si="234"/>
        <v>7567.7608379947842</v>
      </c>
      <c r="I560" s="77">
        <f ca="1">I561</f>
        <v>1307.916666666667</v>
      </c>
      <c r="J560" s="77">
        <f ca="1">J559</f>
        <v>10689.858084405232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7002.1387163797735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5475.0000000000018</v>
      </c>
      <c r="H561" s="77">
        <f t="shared" ca="1" si="234"/>
        <v>7313.0385167929835</v>
      </c>
      <c r="I561" s="77">
        <f ca="1">G547</f>
        <v>1307.916666666667</v>
      </c>
      <c r="J561" s="77">
        <f ca="1">H548</f>
        <v>10582.884563964089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6598.8489513821851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5840.0000000000018</v>
      </c>
      <c r="H562" s="77">
        <f t="shared" ca="1" si="234"/>
        <v>7275.6465882478642</v>
      </c>
      <c r="I562" s="77">
        <f ca="1">I563</f>
        <v>1642.5000000000005</v>
      </c>
      <c r="J562" s="77">
        <f ca="1">J561</f>
        <v>10582.884563964089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6219.1268836311692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6205.0000000000018</v>
      </c>
      <c r="H563" s="77">
        <f t="shared" ca="1" si="234"/>
        <v>7002.1387163797735</v>
      </c>
      <c r="I563" s="77">
        <f ca="1">G548</f>
        <v>1642.5000000000005</v>
      </c>
      <c r="J563" s="77">
        <f ca="1">H549</f>
        <v>10522.601309067826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6079.8373739970966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6570.0000000000018</v>
      </c>
      <c r="H564" s="77">
        <f t="shared" ca="1" si="234"/>
        <v>6926.7284624451877</v>
      </c>
      <c r="I564" s="77">
        <f ca="1">I565</f>
        <v>1977.0833333333339</v>
      </c>
      <c r="J564" s="77">
        <f ca="1">J563</f>
        <v>10522.601309067826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6116.8153944572323</v>
      </c>
      <c r="D565" s="5">
        <f t="shared" ca="1" si="232"/>
        <v>35</v>
      </c>
      <c r="E565" s="5">
        <v>31</v>
      </c>
      <c r="F565" s="5">
        <f t="shared" ca="1" si="233"/>
        <v>28</v>
      </c>
      <c r="G565" s="77">
        <f t="shared" ca="1" si="242"/>
        <v>6935.0000000000018</v>
      </c>
      <c r="H565" s="77">
        <f t="shared" ca="1" si="234"/>
        <v>6598.8489513821851</v>
      </c>
      <c r="I565" s="77">
        <f ca="1">G549</f>
        <v>1977.0833333333339</v>
      </c>
      <c r="J565" s="77">
        <f ca="1">H550</f>
        <v>10175.985669640075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6339.8493157048124</v>
      </c>
      <c r="D566" s="5">
        <f t="shared" ca="1" si="232"/>
        <v>33</v>
      </c>
      <c r="E566" s="5">
        <v>32</v>
      </c>
      <c r="F566" s="5">
        <f t="shared" ca="1" si="233"/>
        <v>33</v>
      </c>
      <c r="G566" s="77">
        <f t="shared" ca="1" si="242"/>
        <v>7300.0000000000018</v>
      </c>
      <c r="H566" s="77">
        <f t="shared" ca="1" si="234"/>
        <v>6530.6092322048489</v>
      </c>
      <c r="I566" s="77">
        <f ca="1">I567</f>
        <v>2007.5000000000007</v>
      </c>
      <c r="J566" s="77">
        <f ca="1">J565</f>
        <v>10175.985669640075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6530.6092322048489</v>
      </c>
      <c r="D567" s="5">
        <f t="shared" ca="1" si="232"/>
        <v>32</v>
      </c>
      <c r="E567" s="5">
        <v>33</v>
      </c>
      <c r="F567" s="5">
        <f t="shared" ca="1" si="233"/>
        <v>32</v>
      </c>
      <c r="G567" s="77">
        <f t="shared" ca="1" si="242"/>
        <v>7665.0000000000018</v>
      </c>
      <c r="H567" s="77">
        <f t="shared" ca="1" si="234"/>
        <v>6339.8493157048124</v>
      </c>
      <c r="I567" s="77">
        <f ca="1">G550</f>
        <v>2007.5000000000007</v>
      </c>
      <c r="J567" s="77">
        <f ca="1">H551</f>
        <v>10102.072541861286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6926.7284624451877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8030.0000000000018</v>
      </c>
      <c r="H568" s="77">
        <f t="shared" ca="1" si="234"/>
        <v>6219.1268836311692</v>
      </c>
      <c r="I568" s="77">
        <f ca="1">I569</f>
        <v>2037.9166666666674</v>
      </c>
      <c r="J568" s="77">
        <f ca="1">J567</f>
        <v>10102.072541861286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7313.0385167929835</v>
      </c>
      <c r="D569" s="5">
        <f t="shared" ca="1" si="232"/>
        <v>27</v>
      </c>
      <c r="E569" s="5">
        <v>35</v>
      </c>
      <c r="F569" s="5">
        <f t="shared" ca="1" si="233"/>
        <v>31</v>
      </c>
      <c r="G569" s="77">
        <f t="shared" ca="1" si="242"/>
        <v>8395.0000000000018</v>
      </c>
      <c r="H569" s="77">
        <f t="shared" ca="1" si="234"/>
        <v>6116.8153944572323</v>
      </c>
      <c r="I569" s="77">
        <f ca="1">G551</f>
        <v>2037.9166666666674</v>
      </c>
      <c r="J569" s="77">
        <f ca="1">H552</f>
        <v>10077.554047505588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7587.7880674978169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8760.0000000000018</v>
      </c>
      <c r="H570" s="77">
        <f t="shared" ca="1" si="234"/>
        <v>6079.8373739970966</v>
      </c>
      <c r="I570" s="77">
        <f ca="1">I571</f>
        <v>2372.5000000000009</v>
      </c>
      <c r="J570" s="77">
        <f ca="1">J569</f>
        <v>10077.554047505588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2372.5000000000009</v>
      </c>
      <c r="J571" s="77">
        <f ca="1">H553</f>
        <v>10073.974824181094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2707.0833333333344</v>
      </c>
      <c r="J572" s="77">
        <f ca="1">J571</f>
        <v>10073.974824181094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2707.0833333333344</v>
      </c>
      <c r="J573" s="77">
        <f ca="1">H554</f>
        <v>10039.067566120139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3041.6666666666679</v>
      </c>
      <c r="J574" s="77">
        <f ca="1">J573</f>
        <v>10039.067566120139</v>
      </c>
      <c r="U574" s="5"/>
      <c r="AE574" s="77"/>
      <c r="AF574" s="90"/>
    </row>
    <row r="575" spans="1:32" x14ac:dyDescent="0.4">
      <c r="B575" s="91"/>
      <c r="I575" s="77">
        <f ca="1">G554</f>
        <v>3041.6666666666679</v>
      </c>
      <c r="J575" s="77">
        <f ca="1">H555</f>
        <v>9957.9458174703941</v>
      </c>
      <c r="U575" s="5"/>
      <c r="AE575" s="77"/>
      <c r="AF575" s="90"/>
    </row>
    <row r="576" spans="1:32" x14ac:dyDescent="0.4">
      <c r="B576" s="91"/>
      <c r="I576" s="77">
        <f ca="1">I577</f>
        <v>3376.2500000000014</v>
      </c>
      <c r="J576" s="77">
        <f ca="1">J575</f>
        <v>9957.9458174703941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3376.2500000000014</v>
      </c>
      <c r="J577" s="77">
        <f ca="1">H556</f>
        <v>9938.2050088471115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3710.8333333333348</v>
      </c>
      <c r="J578" s="77">
        <f ca="1">J577</f>
        <v>9938.2050088471115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3710.8333333333348</v>
      </c>
      <c r="J579" s="77">
        <f ca="1">H557</f>
        <v>9492.7547008110705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4045.4166666666683</v>
      </c>
      <c r="J580" s="77">
        <f ca="1">J579</f>
        <v>9492.7547008110705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4045.4166666666683</v>
      </c>
      <c r="J581" s="77">
        <f ca="1">H558</f>
        <v>9431.9850906237461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4380.0000000000018</v>
      </c>
      <c r="J582" s="77">
        <f ca="1">J581</f>
        <v>9431.9850906237461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4380.0000000000018</v>
      </c>
      <c r="J583" s="77">
        <f ca="1">H559</f>
        <v>7587.7880674978169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4745.0000000000018</v>
      </c>
      <c r="J584" s="77">
        <f ca="1">J583</f>
        <v>7587.7880674978169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4745.0000000000018</v>
      </c>
      <c r="J585" s="77">
        <f ca="1">H560</f>
        <v>7567.7608379947842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5110.0000000000018</v>
      </c>
      <c r="J586" s="77">
        <f ca="1">J585</f>
        <v>7567.7608379947842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5110.0000000000018</v>
      </c>
      <c r="J587" s="77">
        <f ca="1">H561</f>
        <v>7313.0385167929835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5475.0000000000018</v>
      </c>
      <c r="J588" s="77">
        <f ca="1">J587</f>
        <v>7313.0385167929835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5475.0000000000018</v>
      </c>
      <c r="J589" s="77">
        <f ca="1">H562</f>
        <v>7275.6465882478642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5840.0000000000018</v>
      </c>
      <c r="J590" s="77">
        <f ca="1">J589</f>
        <v>7275.6465882478642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5840.0000000000018</v>
      </c>
      <c r="J591" s="77">
        <f ca="1">H563</f>
        <v>7002.1387163797735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6205.0000000000018</v>
      </c>
      <c r="J592" s="77">
        <f ca="1">J591</f>
        <v>7002.1387163797735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6205.0000000000018</v>
      </c>
      <c r="J593" s="77">
        <f ca="1">H564</f>
        <v>6926.7284624451877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6570.0000000000018</v>
      </c>
      <c r="J594" s="77">
        <f ca="1">J593</f>
        <v>6926.7284624451877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6570.0000000000018</v>
      </c>
      <c r="J595" s="77">
        <f ca="1">H565</f>
        <v>6598.8489513821851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6935.0000000000018</v>
      </c>
      <c r="J596" s="77">
        <f ca="1">J595</f>
        <v>6598.8489513821851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6935.0000000000018</v>
      </c>
      <c r="J597" s="77">
        <f ca="1">H566</f>
        <v>6530.6092322048489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7300.0000000000018</v>
      </c>
      <c r="J598" s="77">
        <f ca="1">J597</f>
        <v>6530.6092322048489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7300.0000000000018</v>
      </c>
      <c r="J599" s="77">
        <f ca="1">H567</f>
        <v>6339.8493157048124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7665.0000000000018</v>
      </c>
      <c r="J600" s="77">
        <f ca="1">J599</f>
        <v>6339.8493157048124</v>
      </c>
      <c r="U600" s="5"/>
    </row>
    <row r="601" spans="2:21" x14ac:dyDescent="0.4">
      <c r="B601" s="91"/>
      <c r="I601" s="77">
        <f ca="1">G567</f>
        <v>7665.0000000000018</v>
      </c>
      <c r="J601" s="77">
        <f ca="1">H568</f>
        <v>6219.1268836311692</v>
      </c>
      <c r="U601" s="5"/>
    </row>
    <row r="602" spans="2:21" x14ac:dyDescent="0.4">
      <c r="B602" s="91"/>
      <c r="I602" s="77">
        <f ca="1">I603</f>
        <v>8030.0000000000018</v>
      </c>
      <c r="J602" s="77">
        <f ca="1">J601</f>
        <v>6219.1268836311692</v>
      </c>
      <c r="U602" s="5"/>
    </row>
    <row r="603" spans="2:21" x14ac:dyDescent="0.4">
      <c r="B603" s="91"/>
      <c r="I603" s="77">
        <f ca="1">G568</f>
        <v>8030.0000000000018</v>
      </c>
      <c r="J603" s="77">
        <f ca="1">H569</f>
        <v>6116.8153944572323</v>
      </c>
      <c r="U603" s="5"/>
    </row>
    <row r="604" spans="2:21" x14ac:dyDescent="0.4">
      <c r="B604" s="91"/>
      <c r="I604" s="77">
        <f ca="1">I605</f>
        <v>8395.0000000000018</v>
      </c>
      <c r="J604" s="77">
        <f ca="1">J603</f>
        <v>6116.8153944572323</v>
      </c>
      <c r="U604" s="5"/>
    </row>
    <row r="605" spans="2:21" x14ac:dyDescent="0.4">
      <c r="B605" s="91"/>
      <c r="I605" s="77">
        <f ca="1">G569</f>
        <v>8395.0000000000018</v>
      </c>
      <c r="J605" s="77">
        <f ca="1">H570</f>
        <v>6079.8373739970966</v>
      </c>
      <c r="U605" s="5"/>
    </row>
    <row r="606" spans="2:21" x14ac:dyDescent="0.4">
      <c r="B606" s="91"/>
      <c r="I606" s="77">
        <f ca="1">G570</f>
        <v>8760.0000000000018</v>
      </c>
      <c r="J606" s="77">
        <f ca="1">H570</f>
        <v>6079.8373739970966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0.11627231717343295</v>
      </c>
      <c r="D609" s="135">
        <f ca="1">B452*M456+B458*M462+B464*M468+B470*M474+B476*M480+B482*M486+B488*M492+$B$500*M504</f>
        <v>5.5583283590856585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6.6446728796208235E-2</v>
      </c>
      <c r="D610" s="135">
        <f ca="1">B452*N456+B458*N462+B464*N468+B470*N474+B476*N480+B482*N486+B488*N492+$B$500*N504</f>
        <v>3.176446002065457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1.2086774966073851E-2</v>
      </c>
      <c r="D611" s="135">
        <f ca="1">B452*O456+B458*O462+B464*O468+B470*O474+B476*O480+B482*O486+B488*O492+$B$500*O504</f>
        <v>0.57780102518818077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0.10906179690308154</v>
      </c>
      <c r="D612" s="135">
        <f ca="1">B452*G456+B458*G462+B464*G468+B470*G474+B476*G480+B482*G486+B488*G492+$B$500*G504</f>
        <v>5.2136337638736716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5.258539054088477E-2</v>
      </c>
      <c r="D613" s="135">
        <f ca="1">B452*H456+B458*H462+B464*H468+B470*H474+B476*H480+B482*H486+B488*H492+$B$500*H504</f>
        <v>2.513813043572672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1.1321728367350526E-2</v>
      </c>
      <c r="D614" s="135">
        <f ca="1">B452*I456+B458*I462+B464*I468+B470*I474+B476*I480+B482*I486+B488*I492+$B$500*I504</f>
        <v>0.54122843156417155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0.1869483425512955</v>
      </c>
      <c r="D615" s="135">
        <f ca="1">B452*J456+B458*J462+B464*J468+B470*J474+B476*J480+B482*J486+B488*J492+$B$500*J504</f>
        <v>8.9369533466591502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6.1385152549114461E-2</v>
      </c>
      <c r="D616" s="135">
        <f ca="1">B452*K456+B458*K462+B464*K468+B470*K474+B476*K480+B482*K486+B488*K492+$B$500*K504</f>
        <v>2.9344803865188873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1.9591535580554001E-2</v>
      </c>
      <c r="D617" s="135">
        <f ca="1">B452*L456+B458*L462+B464*L468+B470*L474+B476*L480+B482*L486+B488*L492+$B$500*L504</f>
        <v>0.93656160350703566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0.21535142577346325</v>
      </c>
      <c r="D618" s="135">
        <f ca="1">B452*D456+B458*D462+B464*D468+B470*D474+B476*D480+B482*D486+B488*D492+$B$500*D504</f>
        <v>10.294745698244947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0.12661326717170643</v>
      </c>
      <c r="D619" s="135">
        <f ca="1">B452*E456+B458*E462+B464*E468+B470*E474+B476*E480+B482*E486+B488*E492+$B$500*E504</f>
        <v>6.052671269183123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2.2335539626834489E-2</v>
      </c>
      <c r="D620" s="135">
        <f ca="1">B452*F456+B458*F462+B464*F468+B470*F474+B476*F480+B482*F486+B488*F492+$B$500*F504</f>
        <v>1.0677370705370466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0.10888591439209444</v>
      </c>
      <c r="D621" s="135">
        <f ca="1">$B$494*M498+$B$495*77/365*11/24</f>
        <v>17.068342694634868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9.145694140118793E-2</v>
      </c>
      <c r="D622" s="135">
        <f ca="1">$B$494*N498+$B$495*77/365*12/24</f>
        <v>14.336275048556248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1.0181095187469248E-2</v>
      </c>
      <c r="D623" s="135">
        <f ca="1">$B$494*O498+$B$495*77/365*1/24</f>
        <v>1.5959311416595834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0.10888591439209444</v>
      </c>
      <c r="D624" s="135">
        <f ca="1">$B$494*G498+$B$495*77/365*11/24</f>
        <v>17.068342694634868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9.145694140118793E-2</v>
      </c>
      <c r="D625" s="135">
        <f ca="1">$B$494*H498+$B$495*77/365*12/24</f>
        <v>14.336275048556248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1.0181095187469248E-2</v>
      </c>
      <c r="D626" s="135">
        <f ca="1">$B$494*I498+$B$495*77/365*1/24</f>
        <v>1.5959311416595834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0.12919633588919849</v>
      </c>
      <c r="D627" s="135">
        <f ca="1">$B$494*J498+$B$495*91/365*11/24</f>
        <v>20.252089980227026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0.10814822635635477</v>
      </c>
      <c r="D628" s="135">
        <f ca="1">$B$494*K498+$B$495*91/365*12/24</f>
        <v>16.952706872811333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1.20839722812072E-2</v>
      </c>
      <c r="D629" s="135">
        <f ca="1">$B$494*L498+$B$495*91/365*1/24</f>
        <v>1.894215437870153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0.17086486558434574</v>
      </c>
      <c r="D630" s="135">
        <f ca="1">$B$494*D498+$B$495*120/365*11/24</f>
        <v>26.783814018079067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0.14267372721316757</v>
      </c>
      <c r="D631" s="135">
        <f ca="1">$B$494*E498+$B$495*120/365*12/24</f>
        <v>22.364729939504482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1.5984970714223036E-2</v>
      </c>
      <c r="D632" s="135">
        <f ca="1">$B$494*F498+$B$495*120/365*1/24</f>
        <v>2.5057139818065406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0.11378074341033821</v>
      </c>
      <c r="D633" s="135">
        <f ca="1">B409*M413+B415*M419+B421*M425+B427*M431+B433*M437+B439*M443+B445*M449</f>
        <v>7.4303376676687272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7.8809589429541582E-2</v>
      </c>
      <c r="D634" s="135">
        <f ca="1">B409*N413+B415*N419+B421*N425+B427*N431+B433*N437+B439*N443+B445*N449</f>
        <v>5.1465814281067832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1.1634871923294376E-2</v>
      </c>
      <c r="D635" s="135">
        <f ca="1">B409*O413+B415*O419+B421*O425+B427*O431+B433*O437+B439*O443+B445*O449</f>
        <v>0.75980367607881594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0.11588598754900453</v>
      </c>
      <c r="D636" s="135">
        <f ca="1">B409*G413+B415*G419+B421*G425+B427*G431+B433*G437+B439*G443+B445*G449</f>
        <v>7.5678185309001922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7.2963857254769837E-2</v>
      </c>
      <c r="D637" s="135">
        <f ca="1">B409*H413+B415*H419+B421*H425+B427*H431+B433*H437+B439*H443+B445*H449</f>
        <v>4.7648317341654893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1.1847327753801984E-2</v>
      </c>
      <c r="D638" s="135">
        <f ca="1">B409*I413+B415*I419+B421*I425+B427*I431+B433*I437+B439*I443+B445*I449</f>
        <v>0.7736778916342848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0.10738980407861461</v>
      </c>
      <c r="D639" s="135">
        <f ca="1">B409*J413+B415*J419+B421*J425+B427*J431+B433*J437+B439*J443+B445*J449</f>
        <v>7.0129837655498486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6.7759809884680097E-2</v>
      </c>
      <c r="D640" s="135">
        <f ca="1">B409*K413+B415*K419+B421*K425+B427*K431+B433*K437+B439*K443+B445*K449</f>
        <v>4.4249866247091489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1.1020397058855051E-2</v>
      </c>
      <c r="D641" s="135">
        <f ca="1">B409*L413+B415*L419+B421*L425+B427*L431+B433*L437+B439*L443+B445*L449</f>
        <v>0.71967600953147026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0.22983342088766406</v>
      </c>
      <c r="D642" s="135">
        <f ca="1">B409*D413+B415*D419+B421*D425+B427*D431+B433*D437+B439*D443+B445*D449</f>
        <v>15.009041717648014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0.15563613380462016</v>
      </c>
      <c r="D643" s="135">
        <f ca="1">B409*E413+B415*E419+B421*E425+B427*E431+B433*E437+B439*E443+B445*E449</f>
        <v>10.163662081976915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2.3438056964815521E-2</v>
      </c>
      <c r="D644" s="135">
        <f ca="1">B409*F413+B415*F419+B421*F425+B427*F431+B433*F437+B439*F443+B445*F449</f>
        <v>1.5305988720303128</v>
      </c>
      <c r="P644" s="5"/>
      <c r="Q644" s="6"/>
      <c r="U644" s="5"/>
    </row>
  </sheetData>
  <autoFilter ref="A1:C607" xr:uid="{00000000-0009-0000-0000-000015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HU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585.12300000000005</v>
      </c>
      <c r="E5" s="17">
        <f ca="1">INDIRECT(ADDRESS(MATCH($H$1,HDD!$A$1:$A$34,0),E$4+1,,,"HDD"))</f>
        <v>480.05</v>
      </c>
      <c r="F5" s="17">
        <f ca="1">INDIRECT(ADDRESS(MATCH($H$1,HDD!$A$1:$A$34,0),F$4+1,,,"HDD"))</f>
        <v>378.09</v>
      </c>
      <c r="G5" s="17">
        <f ca="1">INDIRECT(ADDRESS(MATCH($H$1,HDD!$A$1:$A$34,0),G$4+1,,,"HDD"))</f>
        <v>207.91800000000001</v>
      </c>
      <c r="H5" s="17">
        <f ca="1">INDIRECT(ADDRESS(MATCH($H$1,HDD!$A$1:$A$34,0),H$4+1,,,"HDD"))</f>
        <v>59.063000000000002</v>
      </c>
      <c r="I5" s="17">
        <f ca="1">INDIRECT(ADDRESS(MATCH($H$1,HDD!$A$1:$A$34,0),I$4+1,,,"HDD"))</f>
        <v>11.209</v>
      </c>
      <c r="J5" s="17">
        <f ca="1">INDIRECT(ADDRESS(MATCH($H$1,HDD!$A$1:$A$34,0),J$4+1,,,"HDD"))</f>
        <v>1.286</v>
      </c>
      <c r="K5" s="17">
        <f ca="1">INDIRECT(ADDRESS(MATCH($H$1,HDD!$A$1:$A$34,0),K$4+1,,,"HDD"))</f>
        <v>4.0519999999999996</v>
      </c>
      <c r="L5" s="17">
        <f ca="1">INDIRECT(ADDRESS(MATCH($H$1,HDD!$A$1:$A$34,0),L$4+1,,,"HDD"))</f>
        <v>50.454999999999998</v>
      </c>
      <c r="M5" s="17">
        <f ca="1">INDIRECT(ADDRESS(MATCH($H$1,HDD!$A$1:$A$34,0),M$4+1,,,"HDD"))</f>
        <v>202.49799999999999</v>
      </c>
      <c r="N5" s="17">
        <f ca="1">INDIRECT(ADDRESS(MATCH($H$1,HDD!$A$1:$A$34,0),N$4+1,,,"HDD"))</f>
        <v>393.851</v>
      </c>
      <c r="O5" s="17">
        <f ca="1">INDIRECT(ADDRESS(MATCH($H$1,HDD!$A$1:$A$34,0),O$4+1,,,"HDD"))</f>
        <v>548.18799999999999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0.20026230558532238</v>
      </c>
      <c r="E6" s="23">
        <f t="shared" ca="1" si="0"/>
        <v>0.16430036043060006</v>
      </c>
      <c r="F6" s="22">
        <f t="shared" ca="1" si="0"/>
        <v>0.12940386058786704</v>
      </c>
      <c r="G6" s="22">
        <f t="shared" ca="1" si="0"/>
        <v>7.1161342235203637E-2</v>
      </c>
      <c r="H6" s="22">
        <f t="shared" ca="1" si="0"/>
        <v>2.021471135946783E-2</v>
      </c>
      <c r="I6" s="22">
        <f t="shared" ca="1" si="0"/>
        <v>3.8363560880462369E-3</v>
      </c>
      <c r="J6" s="22">
        <f t="shared" ca="1" si="0"/>
        <v>4.4014220084106175E-4</v>
      </c>
      <c r="K6" s="22">
        <f t="shared" ca="1" si="0"/>
        <v>1.3868244150917434E-3</v>
      </c>
      <c r="L6" s="22">
        <f t="shared" ca="1" si="0"/>
        <v>1.7268565119312417E-2</v>
      </c>
      <c r="M6" s="22">
        <f t="shared" ca="1" si="0"/>
        <v>6.9306310564473811E-2</v>
      </c>
      <c r="N6" s="22">
        <f t="shared" ca="1" si="0"/>
        <v>0.13479816947391368</v>
      </c>
      <c r="O6" s="22">
        <f t="shared" ca="1" si="0"/>
        <v>0.18762105193985998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8.716110213145889</v>
      </c>
      <c r="E8" s="114">
        <f ca="1">INDIRECT(ADDRESS(MATCH($H$1,DDuration!$A$1:$A$34,0),E$4+1,,,"DDuration"))</f>
        <v>10.063169136372684</v>
      </c>
      <c r="F8" s="114">
        <f ca="1">INDIRECT(ADDRESS(MATCH($H$1,DDuration!$A$1:$A$34,0),F$4+1,,,"DDuration"))</f>
        <v>11.648168474607761</v>
      </c>
      <c r="G8" s="114">
        <f ca="1">INDIRECT(ADDRESS(MATCH($H$1,DDuration!$A$1:$A$34,0),G$4+1,,,"DDuration"))</f>
        <v>13.388860890758442</v>
      </c>
      <c r="H8" s="114">
        <f ca="1">INDIRECT(ADDRESS(MATCH($H$1,DDuration!$A$1:$A$34,0),H$4+1,,,"DDuration"))</f>
        <v>14.903824194763676</v>
      </c>
      <c r="I8" s="114">
        <f ca="1">INDIRECT(ADDRESS(MATCH($H$1,DDuration!$A$1:$A$34,0),I$4+1,,,"DDuration"))</f>
        <v>15.692690455778973</v>
      </c>
      <c r="J8" s="114">
        <f ca="1">INDIRECT(ADDRESS(MATCH($H$1,DDuration!$A$1:$A$34,0),J$4+1,,,"DDuration"))</f>
        <v>15.332940615900508</v>
      </c>
      <c r="K8" s="114">
        <f ca="1">INDIRECT(ADDRESS(MATCH($H$1,DDuration!$A$1:$A$34,0),K$4+1,,,"DDuration"))</f>
        <v>14.016221755927912</v>
      </c>
      <c r="L8" s="114">
        <f ca="1">INDIRECT(ADDRESS(MATCH($H$1,DDuration!$A$1:$A$34,0),L$4+1,,,"DDuration"))</f>
        <v>12.322555188764738</v>
      </c>
      <c r="M8" s="114">
        <f ca="1">INDIRECT(ADDRESS(MATCH($H$1,DDuration!$A$1:$A$34,0),M$4+1,,,"DDuration"))</f>
        <v>10.583091367678858</v>
      </c>
      <c r="N8" s="114">
        <f ca="1">INDIRECT(ADDRESS(MATCH($H$1,DDuration!$A$1:$A$34,0),N$4+1,,,"DDuration"))</f>
        <v>9.0751805947253779</v>
      </c>
      <c r="O8" s="114">
        <f ca="1">INDIRECT(ADDRESS(MATCH($H$1,DDuration!$A$1:$A$34,0),O$4+1,,,"DDuration"))</f>
        <v>8.3143458764627809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0.14018361390972564</v>
      </c>
      <c r="E12" s="33">
        <f t="shared" ca="1" si="1"/>
        <v>0.11501025230142004</v>
      </c>
      <c r="F12" s="32">
        <f t="shared" ca="1" si="1"/>
        <v>9.0582702411506927E-2</v>
      </c>
      <c r="G12" s="32">
        <f t="shared" ca="1" si="1"/>
        <v>4.9812939564642542E-2</v>
      </c>
      <c r="H12" s="32">
        <f t="shared" ca="1" si="1"/>
        <v>1.4150297951627481E-2</v>
      </c>
      <c r="I12" s="32">
        <f t="shared" ca="1" si="1"/>
        <v>2.6854492616323659E-3</v>
      </c>
      <c r="J12" s="32">
        <f t="shared" ca="1" si="1"/>
        <v>3.080995405887432E-4</v>
      </c>
      <c r="K12" s="32">
        <f t="shared" ca="1" si="1"/>
        <v>9.7077709056422033E-4</v>
      </c>
      <c r="L12" s="32">
        <f t="shared" ca="1" si="1"/>
        <v>1.2087995583518691E-2</v>
      </c>
      <c r="M12" s="32">
        <f t="shared" ca="1" si="1"/>
        <v>4.8514417395131668E-2</v>
      </c>
      <c r="N12" s="32">
        <f t="shared" ca="1" si="1"/>
        <v>9.4358718631739572E-2</v>
      </c>
      <c r="O12" s="32">
        <f t="shared" ca="1" si="1"/>
        <v>0.13133473635790197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6.0078691675596721E-2</v>
      </c>
      <c r="E13" s="32">
        <f t="shared" ca="1" si="2"/>
        <v>4.9290108129180027E-2</v>
      </c>
      <c r="F13" s="32">
        <f t="shared" ca="1" si="2"/>
        <v>3.8821158176360115E-2</v>
      </c>
      <c r="G13" s="32">
        <f t="shared" ca="1" si="2"/>
        <v>2.1348402670561095E-2</v>
      </c>
      <c r="H13" s="32">
        <f t="shared" ca="1" si="2"/>
        <v>6.0644134078403503E-3</v>
      </c>
      <c r="I13" s="32">
        <f t="shared" ca="1" si="2"/>
        <v>1.1509068264138713E-3</v>
      </c>
      <c r="J13" s="32">
        <f t="shared" ca="1" si="2"/>
        <v>1.3204266025231855E-4</v>
      </c>
      <c r="K13" s="32">
        <f t="shared" ca="1" si="2"/>
        <v>4.1604732452752308E-4</v>
      </c>
      <c r="L13" s="32">
        <f t="shared" ca="1" si="2"/>
        <v>5.1805695357937257E-3</v>
      </c>
      <c r="M13" s="32">
        <f t="shared" ca="1" si="2"/>
        <v>2.0791893169342147E-2</v>
      </c>
      <c r="N13" s="32">
        <f t="shared" ca="1" si="2"/>
        <v>4.043945084217411E-2</v>
      </c>
      <c r="O13" s="32">
        <f t="shared" ca="1" si="2"/>
        <v>5.6286315581957999E-2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0.12733344930133411</v>
      </c>
      <c r="E18" s="33">
        <f t="shared" ca="1" si="3"/>
        <v>0.10446764584045654</v>
      </c>
      <c r="F18" s="33">
        <f t="shared" ca="1" si="3"/>
        <v>8.2279288023785452E-2</v>
      </c>
      <c r="G18" s="33">
        <f t="shared" ca="1" si="3"/>
        <v>4.524675343788364E-2</v>
      </c>
      <c r="H18" s="33">
        <f t="shared" ca="1" si="3"/>
        <v>1.2853187306061628E-2</v>
      </c>
      <c r="I18" s="33">
        <f t="shared" ca="1" si="3"/>
        <v>2.4392830793160654E-3</v>
      </c>
      <c r="J18" s="33">
        <f t="shared" ca="1" si="3"/>
        <v>2.7985708270144172E-4</v>
      </c>
      <c r="K18" s="33">
        <f t="shared" ca="1" si="3"/>
        <v>8.8178919059583351E-4</v>
      </c>
      <c r="L18" s="33">
        <f t="shared" ca="1" si="3"/>
        <v>1.0979929321696145E-2</v>
      </c>
      <c r="M18" s="33">
        <f t="shared" ca="1" si="3"/>
        <v>4.40672624672446E-2</v>
      </c>
      <c r="N18" s="33">
        <f t="shared" ca="1" si="3"/>
        <v>8.5709169423830112E-2</v>
      </c>
      <c r="O18" s="33">
        <f t="shared" ca="1" si="3"/>
        <v>0.11929571885842762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6.0078691675596721E-2</v>
      </c>
      <c r="E19" s="33">
        <f t="shared" ca="1" si="4"/>
        <v>4.9290108129180027E-2</v>
      </c>
      <c r="F19" s="33">
        <f t="shared" ca="1" si="4"/>
        <v>3.8821158176360115E-2</v>
      </c>
      <c r="G19" s="33">
        <f t="shared" ca="1" si="4"/>
        <v>2.1348402670561095E-2</v>
      </c>
      <c r="H19" s="33">
        <f t="shared" ca="1" si="4"/>
        <v>6.0644134078403503E-3</v>
      </c>
      <c r="I19" s="33">
        <f t="shared" ca="1" si="4"/>
        <v>1.1509068264138713E-3</v>
      </c>
      <c r="J19" s="33">
        <f t="shared" ca="1" si="4"/>
        <v>1.3204266025231855E-4</v>
      </c>
      <c r="K19" s="33">
        <f t="shared" ca="1" si="4"/>
        <v>4.1604732452752308E-4</v>
      </c>
      <c r="L19" s="33">
        <f t="shared" ca="1" si="4"/>
        <v>5.1805695357937257E-3</v>
      </c>
      <c r="M19" s="33">
        <f t="shared" ca="1" si="4"/>
        <v>2.0791893169342147E-2</v>
      </c>
      <c r="N19" s="33">
        <f t="shared" ca="1" si="4"/>
        <v>4.043945084217411E-2</v>
      </c>
      <c r="O19" s="33">
        <f t="shared" ca="1" si="4"/>
        <v>5.6286315581957999E-2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1.2850164608391518E-2</v>
      </c>
      <c r="E20" s="33">
        <f t="shared" ca="1" si="5"/>
        <v>1.0542606460963505E-2</v>
      </c>
      <c r="F20" s="33">
        <f t="shared" ca="1" si="5"/>
        <v>8.3034143877214681E-3</v>
      </c>
      <c r="G20" s="33">
        <f t="shared" ca="1" si="5"/>
        <v>4.5661861267589001E-3</v>
      </c>
      <c r="H20" s="33">
        <f t="shared" ca="1" si="5"/>
        <v>1.2971106455658525E-3</v>
      </c>
      <c r="I20" s="33">
        <f t="shared" ca="1" si="5"/>
        <v>2.4616618231630021E-4</v>
      </c>
      <c r="J20" s="33">
        <f t="shared" ca="1" si="5"/>
        <v>2.8242457887301465E-5</v>
      </c>
      <c r="K20" s="33">
        <f t="shared" ca="1" si="5"/>
        <v>8.8987899968386862E-5</v>
      </c>
      <c r="L20" s="33">
        <f t="shared" ca="1" si="5"/>
        <v>1.1080662618225467E-3</v>
      </c>
      <c r="M20" s="33">
        <f t="shared" ca="1" si="5"/>
        <v>4.4471549278870693E-3</v>
      </c>
      <c r="N20" s="33">
        <f t="shared" ca="1" si="5"/>
        <v>8.6495492079094616E-3</v>
      </c>
      <c r="O20" s="33">
        <f t="shared" ca="1" si="5"/>
        <v>1.2039017499474346E-2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0.20026230558532235</v>
      </c>
      <c r="E21" s="33">
        <f t="shared" ca="1" si="6"/>
        <v>0.16430036043060006</v>
      </c>
      <c r="F21" s="33">
        <f t="shared" ca="1" si="6"/>
        <v>0.12940386058786704</v>
      </c>
      <c r="G21" s="33">
        <f t="shared" ca="1" si="6"/>
        <v>7.1161342235203637E-2</v>
      </c>
      <c r="H21" s="33">
        <f t="shared" ca="1" si="6"/>
        <v>2.021471135946783E-2</v>
      </c>
      <c r="I21" s="33">
        <f t="shared" ca="1" si="6"/>
        <v>3.8363560880462369E-3</v>
      </c>
      <c r="J21" s="33">
        <f t="shared" ca="1" si="6"/>
        <v>4.4014220084106175E-4</v>
      </c>
      <c r="K21" s="33">
        <f t="shared" ca="1" si="6"/>
        <v>1.3868244150917436E-3</v>
      </c>
      <c r="L21" s="33">
        <f t="shared" ca="1" si="6"/>
        <v>1.7268565119312417E-2</v>
      </c>
      <c r="M21" s="33">
        <f t="shared" ca="1" si="6"/>
        <v>6.9306310564473811E-2</v>
      </c>
      <c r="N21" s="33">
        <f t="shared" ca="1" si="6"/>
        <v>0.13479816947391368</v>
      </c>
      <c r="O21" s="33">
        <f t="shared" ca="1" si="6"/>
        <v>0.18762105193985995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0.43509104272402604</v>
      </c>
      <c r="E24" s="32">
        <f ca="1">N19/2+O19+D19+E19+F19/2</f>
        <v>0.20528541989600188</v>
      </c>
      <c r="F24" s="32">
        <f ca="1">N20/2+O20+D20+E20+F20/2</f>
        <v>4.3908270366644839E-2</v>
      </c>
      <c r="G24" s="32">
        <f ca="1">F18/2+G18+H18</f>
        <v>9.9239584755837981E-2</v>
      </c>
      <c r="H24" s="32">
        <f ca="1">F19/2+G19+H19</f>
        <v>4.6823395166581502E-2</v>
      </c>
      <c r="I24" s="32">
        <f ca="1">F20/2+G20+H20</f>
        <v>1.0015003966185487E-2</v>
      </c>
      <c r="J24" s="32">
        <f ca="1">I18+J18+K18</f>
        <v>3.6009293526133405E-3</v>
      </c>
      <c r="K24" s="32">
        <f ca="1">I19+J19+K19</f>
        <v>1.6989968111937128E-3</v>
      </c>
      <c r="L24" s="32">
        <f ca="1">I20+J20+K20</f>
        <v>3.6339654017198856E-4</v>
      </c>
      <c r="M24" s="32">
        <f ca="1">L18+M18+N18/2</f>
        <v>9.7901776500855797E-2</v>
      </c>
      <c r="N24" s="32">
        <f ca="1">L19+M19+N19/2</f>
        <v>4.619218812622293E-2</v>
      </c>
      <c r="O24" s="32">
        <f ca="1">L20+M20+N20/2</f>
        <v>9.8799957936643468E-3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11</v>
      </c>
      <c r="I30" s="17">
        <f ca="1">INDIRECT(ADDRESS(MATCH($H$1,CDD!$A$1:$A$34,0),I$4+1,,,"cDD"))</f>
        <v>31.666666666666668</v>
      </c>
      <c r="J30" s="17">
        <f ca="1">INDIRECT(ADDRESS(MATCH($H$1,CDD!$A$1:$A$34,0),J$4+1,,,"cDD"))</f>
        <v>53.666666666666664</v>
      </c>
      <c r="K30" s="17">
        <f ca="1">INDIRECT(ADDRESS(MATCH($H$1,CDD!$A$1:$A$34,0),K$4+1,,,"cDD"))</f>
        <v>34</v>
      </c>
      <c r="L30" s="17">
        <f ca="1">INDIRECT(ADDRESS(MATCH($H$1,CDD!$A$1:$A$34,0),L$4+1,,,"cDD"))</f>
        <v>8.6666666666666661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7.9136690647482008E-2</v>
      </c>
      <c r="I31" s="22">
        <f t="shared" ca="1" si="7"/>
        <v>0.22781774580335731</v>
      </c>
      <c r="J31" s="22">
        <f t="shared" ca="1" si="7"/>
        <v>0.38609112709832133</v>
      </c>
      <c r="K31" s="22">
        <f t="shared" ca="1" si="7"/>
        <v>0.2446043165467626</v>
      </c>
      <c r="L31" s="22">
        <f t="shared" ca="1" si="7"/>
        <v>6.2350119904076733E-2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8.716110213145889</v>
      </c>
      <c r="E33" s="29">
        <f t="shared" ca="1" si="8"/>
        <v>10.063169136372684</v>
      </c>
      <c r="F33" s="29">
        <f t="shared" ca="1" si="8"/>
        <v>11.648168474607761</v>
      </c>
      <c r="G33" s="29">
        <f t="shared" ca="1" si="8"/>
        <v>13.388860890758442</v>
      </c>
      <c r="H33" s="29">
        <f t="shared" ca="1" si="8"/>
        <v>14.903824194763676</v>
      </c>
      <c r="I33" s="29">
        <f t="shared" ca="1" si="8"/>
        <v>15.692690455778973</v>
      </c>
      <c r="J33" s="29">
        <f t="shared" ca="1" si="8"/>
        <v>15.332940615900508</v>
      </c>
      <c r="K33" s="29">
        <f t="shared" ca="1" si="8"/>
        <v>14.016221755927912</v>
      </c>
      <c r="L33" s="29">
        <f t="shared" ca="1" si="8"/>
        <v>12.322555188764738</v>
      </c>
      <c r="M33" s="29">
        <f t="shared" ca="1" si="8"/>
        <v>10.583091367678858</v>
      </c>
      <c r="N33" s="29">
        <f t="shared" ca="1" si="8"/>
        <v>9.0751805947253779</v>
      </c>
      <c r="O33" s="29">
        <f t="shared" ca="1" si="8"/>
        <v>8.3143458764627809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7.1223021582733803E-2</v>
      </c>
      <c r="I37" s="32">
        <f t="shared" ca="1" si="9"/>
        <v>0.20503597122302158</v>
      </c>
      <c r="J37" s="32">
        <f t="shared" ca="1" si="9"/>
        <v>0.34748201438848919</v>
      </c>
      <c r="K37" s="32">
        <f t="shared" ca="1" si="9"/>
        <v>0.22014388489208633</v>
      </c>
      <c r="L37" s="32">
        <f t="shared" ca="1" si="9"/>
        <v>5.6115107913669061E-2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7.9136690647481998E-3</v>
      </c>
      <c r="I38" s="32">
        <f t="shared" ca="1" si="10"/>
        <v>2.2781774580335725E-2</v>
      </c>
      <c r="J38" s="32">
        <f t="shared" ca="1" si="10"/>
        <v>3.8609112709832125E-2</v>
      </c>
      <c r="K38" s="32">
        <f t="shared" ca="1" si="10"/>
        <v>2.4460431654676255E-2</v>
      </c>
      <c r="L38" s="32">
        <f t="shared" ca="1" si="10"/>
        <v>6.235011990407672E-3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6.4694244604316539E-2</v>
      </c>
      <c r="I43" s="33">
        <f t="shared" ca="1" si="11"/>
        <v>0.18624100719424461</v>
      </c>
      <c r="J43" s="33">
        <f t="shared" ca="1" si="11"/>
        <v>0.31562949640287769</v>
      </c>
      <c r="K43" s="33">
        <f t="shared" ca="1" si="11"/>
        <v>0.19996402877697841</v>
      </c>
      <c r="L43" s="33">
        <f t="shared" ca="1" si="11"/>
        <v>5.0971223021582732E-2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7.9136690647481998E-3</v>
      </c>
      <c r="I44" s="33">
        <f t="shared" ca="1" si="12"/>
        <v>2.2781774580335725E-2</v>
      </c>
      <c r="J44" s="33">
        <f t="shared" ca="1" si="12"/>
        <v>3.8609112709832125E-2</v>
      </c>
      <c r="K44" s="33">
        <f t="shared" ca="1" si="12"/>
        <v>2.4460431654676255E-2</v>
      </c>
      <c r="L44" s="33">
        <f t="shared" ca="1" si="12"/>
        <v>6.235011990407672E-3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6.5287769784172656E-3</v>
      </c>
      <c r="I45" s="33">
        <f t="shared" ca="1" si="13"/>
        <v>1.8794964028776982E-2</v>
      </c>
      <c r="J45" s="33">
        <f t="shared" ca="1" si="13"/>
        <v>3.1852517985611513E-2</v>
      </c>
      <c r="K45" s="33">
        <f t="shared" ca="1" si="13"/>
        <v>2.0179856115107916E-2</v>
      </c>
      <c r="L45" s="33">
        <f t="shared" ca="1" si="13"/>
        <v>5.1438848920863306E-3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7.9136690647482008E-2</v>
      </c>
      <c r="I46" s="32">
        <f t="shared" ca="1" si="14"/>
        <v>0.22781774580335731</v>
      </c>
      <c r="J46" s="32">
        <f t="shared" ca="1" si="14"/>
        <v>0.38609112709832133</v>
      </c>
      <c r="K46" s="32">
        <f t="shared" ca="1" si="14"/>
        <v>0.2446043165467626</v>
      </c>
      <c r="L46" s="32">
        <f t="shared" ca="1" si="14"/>
        <v>6.2350119904076733E-2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6.4694244604316539E-2</v>
      </c>
      <c r="H49" s="32">
        <f ca="1">F44/2+G44+H44</f>
        <v>7.9136690647481998E-3</v>
      </c>
      <c r="I49" s="32">
        <f ca="1">F45/2+G45+H45</f>
        <v>6.5287769784172656E-3</v>
      </c>
      <c r="J49" s="32">
        <f ca="1">I43+J43+K43</f>
        <v>0.70183453237410065</v>
      </c>
      <c r="K49" s="32">
        <f ca="1">I44+J44+K44</f>
        <v>8.5851318944844102E-2</v>
      </c>
      <c r="L49" s="32">
        <f ca="1">I45+J45+K45</f>
        <v>7.0827338129496417E-2</v>
      </c>
      <c r="M49" s="32">
        <f ca="1">L43+M43+N43/2</f>
        <v>5.0971223021582732E-2</v>
      </c>
      <c r="N49" s="32">
        <f ca="1">L44+M44+N44/2</f>
        <v>6.235011990407672E-3</v>
      </c>
      <c r="O49" s="32">
        <f ca="1">L45+M45+N45/2</f>
        <v>5.1438848920863306E-3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585.12300000000005</v>
      </c>
      <c r="E56" s="17">
        <f t="shared" ca="1" si="15"/>
        <v>480.05</v>
      </c>
      <c r="F56" s="17">
        <f t="shared" ca="1" si="15"/>
        <v>378.09</v>
      </c>
      <c r="G56" s="17">
        <f t="shared" ca="1" si="15"/>
        <v>207.91800000000001</v>
      </c>
      <c r="H56" s="17">
        <f t="shared" ca="1" si="15"/>
        <v>59.063000000000002</v>
      </c>
      <c r="I56" s="17">
        <f t="shared" ca="1" si="15"/>
        <v>11.209</v>
      </c>
      <c r="J56" s="17">
        <f t="shared" ca="1" si="15"/>
        <v>1.286</v>
      </c>
      <c r="K56" s="17">
        <f t="shared" ca="1" si="15"/>
        <v>4.0519999999999996</v>
      </c>
      <c r="L56" s="17">
        <f t="shared" ca="1" si="15"/>
        <v>50.454999999999998</v>
      </c>
      <c r="M56" s="17">
        <f t="shared" ca="1" si="15"/>
        <v>202.49799999999999</v>
      </c>
      <c r="N56" s="17">
        <f t="shared" ca="1" si="15"/>
        <v>393.851</v>
      </c>
      <c r="O56" s="17">
        <f t="shared" ca="1" si="15"/>
        <v>548.18799999999999</v>
      </c>
    </row>
    <row r="57" spans="1:15" x14ac:dyDescent="0.4">
      <c r="D57" s="50">
        <f t="shared" ref="D57:O57" ca="1" si="16">(D55/SUM($D55:$O55)*(1-$B$56)+$B$56*D56/SUM($D56:$O56))</f>
        <v>0.10087267917113169</v>
      </c>
      <c r="E57" s="50">
        <f t="shared" ca="1" si="16"/>
        <v>9.5478387397923331E-2</v>
      </c>
      <c r="F57" s="50">
        <f t="shared" ca="1" si="16"/>
        <v>9.0243912421513389E-2</v>
      </c>
      <c r="G57" s="50">
        <f t="shared" ca="1" si="16"/>
        <v>8.1507534668613879E-2</v>
      </c>
      <c r="H57" s="50">
        <f t="shared" ca="1" si="16"/>
        <v>7.3865540037253513E-2</v>
      </c>
      <c r="I57" s="50">
        <f t="shared" ca="1" si="16"/>
        <v>7.1408786746540262E-2</v>
      </c>
      <c r="J57" s="50">
        <f t="shared" ca="1" si="16"/>
        <v>7.0899354663459493E-2</v>
      </c>
      <c r="K57" s="50">
        <f t="shared" ca="1" si="16"/>
        <v>7.1041356995597091E-2</v>
      </c>
      <c r="L57" s="50">
        <f t="shared" ca="1" si="16"/>
        <v>7.3423618101230187E-2</v>
      </c>
      <c r="M57" s="50">
        <f t="shared" ca="1" si="16"/>
        <v>8.1229279918004396E-2</v>
      </c>
      <c r="N57" s="50">
        <f t="shared" ca="1" si="16"/>
        <v>9.105305875442038E-2</v>
      </c>
      <c r="O57" s="50">
        <f t="shared" ca="1" si="16"/>
        <v>9.8976491124312338E-2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8.716110213145889</v>
      </c>
      <c r="E59" s="29">
        <f t="shared" ca="1" si="17"/>
        <v>10.063169136372684</v>
      </c>
      <c r="F59" s="29">
        <f t="shared" ca="1" si="17"/>
        <v>11.648168474607761</v>
      </c>
      <c r="G59" s="29">
        <f t="shared" ca="1" si="17"/>
        <v>13.388860890758442</v>
      </c>
      <c r="H59" s="29">
        <f t="shared" ca="1" si="17"/>
        <v>14.903824194763676</v>
      </c>
      <c r="I59" s="29">
        <f t="shared" ca="1" si="17"/>
        <v>15.692690455778973</v>
      </c>
      <c r="J59" s="29">
        <f t="shared" ca="1" si="17"/>
        <v>15.332940615900508</v>
      </c>
      <c r="K59" s="29">
        <f t="shared" ca="1" si="17"/>
        <v>14.016221755927912</v>
      </c>
      <c r="L59" s="29">
        <f t="shared" ca="1" si="17"/>
        <v>12.322555188764738</v>
      </c>
      <c r="M59" s="29">
        <f t="shared" ca="1" si="17"/>
        <v>10.583091367678858</v>
      </c>
      <c r="N59" s="29">
        <f t="shared" ca="1" si="17"/>
        <v>9.0751805947253779</v>
      </c>
      <c r="O59" s="29">
        <f t="shared" ca="1" si="17"/>
        <v>8.3143458764627809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7.0610875419792177E-2</v>
      </c>
      <c r="E63" s="33">
        <f t="shared" ca="1" si="18"/>
        <v>6.6834871178546321E-2</v>
      </c>
      <c r="F63" s="32">
        <f t="shared" ca="1" si="18"/>
        <v>6.3170738695059375E-2</v>
      </c>
      <c r="G63" s="32">
        <f t="shared" ca="1" si="18"/>
        <v>5.7055274268029713E-2</v>
      </c>
      <c r="H63" s="32">
        <f t="shared" ca="1" si="18"/>
        <v>5.1705878026077456E-2</v>
      </c>
      <c r="I63" s="32">
        <f t="shared" ca="1" si="18"/>
        <v>4.9986150722578178E-2</v>
      </c>
      <c r="J63" s="32">
        <f t="shared" ca="1" si="18"/>
        <v>4.962954826442164E-2</v>
      </c>
      <c r="K63" s="32">
        <f t="shared" ca="1" si="18"/>
        <v>4.9728949896917958E-2</v>
      </c>
      <c r="L63" s="32">
        <f t="shared" ca="1" si="18"/>
        <v>5.1396532670861125E-2</v>
      </c>
      <c r="M63" s="32">
        <f t="shared" ca="1" si="18"/>
        <v>5.6860495942603076E-2</v>
      </c>
      <c r="N63" s="32">
        <f t="shared" ca="1" si="18"/>
        <v>6.3737141128094268E-2</v>
      </c>
      <c r="O63" s="32">
        <f t="shared" ca="1" si="18"/>
        <v>6.9283543787018634E-2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3.0261803751339508E-2</v>
      </c>
      <c r="E64" s="32">
        <f t="shared" ca="1" si="19"/>
        <v>2.8643516219377003E-2</v>
      </c>
      <c r="F64" s="32">
        <f t="shared" ca="1" si="19"/>
        <v>2.7073173726454021E-2</v>
      </c>
      <c r="G64" s="32">
        <f t="shared" ca="1" si="19"/>
        <v>2.4452260400584166E-2</v>
      </c>
      <c r="H64" s="32">
        <f t="shared" ca="1" si="19"/>
        <v>2.2159662011176057E-2</v>
      </c>
      <c r="I64" s="32">
        <f t="shared" ca="1" si="19"/>
        <v>2.1422636023962081E-2</v>
      </c>
      <c r="J64" s="32">
        <f t="shared" ca="1" si="19"/>
        <v>2.126980639903785E-2</v>
      </c>
      <c r="K64" s="32">
        <f t="shared" ca="1" si="19"/>
        <v>2.1312407098679129E-2</v>
      </c>
      <c r="L64" s="32">
        <f t="shared" ca="1" si="19"/>
        <v>2.2027085430369058E-2</v>
      </c>
      <c r="M64" s="32">
        <f t="shared" ca="1" si="19"/>
        <v>2.4368783975401324E-2</v>
      </c>
      <c r="N64" s="32">
        <f t="shared" ca="1" si="19"/>
        <v>2.7315917626326118E-2</v>
      </c>
      <c r="O64" s="32">
        <f t="shared" ca="1" si="19"/>
        <v>2.9692947337293704E-2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6.4138211839644563E-2</v>
      </c>
      <c r="E69" s="33">
        <f t="shared" ca="1" si="20"/>
        <v>6.0708341320512907E-2</v>
      </c>
      <c r="F69" s="33">
        <f t="shared" ca="1" si="20"/>
        <v>5.7380087648012265E-2</v>
      </c>
      <c r="G69" s="33">
        <f t="shared" ca="1" si="20"/>
        <v>5.182520746012699E-2</v>
      </c>
      <c r="H69" s="33">
        <f t="shared" ca="1" si="20"/>
        <v>4.6966172540353686E-2</v>
      </c>
      <c r="I69" s="33">
        <f t="shared" ca="1" si="20"/>
        <v>4.5404086906341845E-2</v>
      </c>
      <c r="J69" s="33">
        <f t="shared" ca="1" si="20"/>
        <v>4.5080173006849654E-2</v>
      </c>
      <c r="K69" s="33">
        <f t="shared" ca="1" si="20"/>
        <v>4.5170462823033809E-2</v>
      </c>
      <c r="L69" s="33">
        <f t="shared" ca="1" si="20"/>
        <v>4.6685183842698853E-2</v>
      </c>
      <c r="M69" s="33">
        <f t="shared" ca="1" si="20"/>
        <v>5.1648283814531126E-2</v>
      </c>
      <c r="N69" s="33">
        <f t="shared" ca="1" si="20"/>
        <v>5.7894569858018961E-2</v>
      </c>
      <c r="O69" s="33">
        <f t="shared" ca="1" si="20"/>
        <v>6.2932552273208597E-2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3.0261803751339508E-2</v>
      </c>
      <c r="E70" s="33">
        <f t="shared" ca="1" si="21"/>
        <v>2.8643516219377003E-2</v>
      </c>
      <c r="F70" s="33">
        <f t="shared" ca="1" si="21"/>
        <v>2.7073173726454021E-2</v>
      </c>
      <c r="G70" s="33">
        <f t="shared" ca="1" si="21"/>
        <v>2.4452260400584166E-2</v>
      </c>
      <c r="H70" s="33">
        <f t="shared" ca="1" si="21"/>
        <v>2.2159662011176057E-2</v>
      </c>
      <c r="I70" s="33">
        <f t="shared" ca="1" si="21"/>
        <v>2.1422636023962081E-2</v>
      </c>
      <c r="J70" s="33">
        <f t="shared" ca="1" si="21"/>
        <v>2.126980639903785E-2</v>
      </c>
      <c r="K70" s="33">
        <f t="shared" ca="1" si="21"/>
        <v>2.1312407098679129E-2</v>
      </c>
      <c r="L70" s="33">
        <f t="shared" ca="1" si="21"/>
        <v>2.2027085430369058E-2</v>
      </c>
      <c r="M70" s="33">
        <f t="shared" ca="1" si="21"/>
        <v>2.4368783975401324E-2</v>
      </c>
      <c r="N70" s="33">
        <f t="shared" ca="1" si="21"/>
        <v>2.7315917626326118E-2</v>
      </c>
      <c r="O70" s="33">
        <f t="shared" ca="1" si="21"/>
        <v>2.9692947337293704E-2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6.4726635801476175E-3</v>
      </c>
      <c r="E71" s="33">
        <f t="shared" ca="1" si="22"/>
        <v>6.1265298580334129E-3</v>
      </c>
      <c r="F71" s="33">
        <f t="shared" ca="1" si="22"/>
        <v>5.7906510470471101E-3</v>
      </c>
      <c r="G71" s="33">
        <f t="shared" ca="1" si="22"/>
        <v>5.2300668079027241E-3</v>
      </c>
      <c r="H71" s="33">
        <f t="shared" ca="1" si="22"/>
        <v>4.7397054857237679E-3</v>
      </c>
      <c r="I71" s="33">
        <f t="shared" ca="1" si="22"/>
        <v>4.5820638162363337E-3</v>
      </c>
      <c r="J71" s="33">
        <f t="shared" ca="1" si="22"/>
        <v>4.5493752575719842E-3</v>
      </c>
      <c r="K71" s="33">
        <f t="shared" ca="1" si="22"/>
        <v>4.5584870738841462E-3</v>
      </c>
      <c r="L71" s="33">
        <f t="shared" ca="1" si="22"/>
        <v>4.7113488281622703E-3</v>
      </c>
      <c r="M71" s="33">
        <f t="shared" ca="1" si="22"/>
        <v>5.2122121280719488E-3</v>
      </c>
      <c r="N71" s="33">
        <f t="shared" ca="1" si="22"/>
        <v>5.8425712700753089E-3</v>
      </c>
      <c r="O71" s="33">
        <f t="shared" ca="1" si="22"/>
        <v>6.3509915138100425E-3</v>
      </c>
    </row>
    <row r="72" spans="1:15" x14ac:dyDescent="0.4">
      <c r="D72" s="32">
        <f t="shared" ref="D72:O72" ca="1" si="23">SUM(D69:D71)</f>
        <v>0.10087267917113169</v>
      </c>
      <c r="E72" s="32">
        <f t="shared" ca="1" si="23"/>
        <v>9.5478387397923331E-2</v>
      </c>
      <c r="F72" s="32">
        <f t="shared" ca="1" si="23"/>
        <v>9.0243912421513403E-2</v>
      </c>
      <c r="G72" s="32">
        <f t="shared" ca="1" si="23"/>
        <v>8.1507534668613879E-2</v>
      </c>
      <c r="H72" s="32">
        <f t="shared" ca="1" si="23"/>
        <v>7.3865540037253499E-2</v>
      </c>
      <c r="I72" s="32">
        <f t="shared" ca="1" si="23"/>
        <v>7.1408786746540262E-2</v>
      </c>
      <c r="J72" s="32">
        <f t="shared" ca="1" si="23"/>
        <v>7.0899354663459493E-2</v>
      </c>
      <c r="K72" s="32">
        <f t="shared" ca="1" si="23"/>
        <v>7.1041356995597091E-2</v>
      </c>
      <c r="L72" s="32">
        <f t="shared" ca="1" si="23"/>
        <v>7.3423618101230173E-2</v>
      </c>
      <c r="M72" s="32">
        <f t="shared" ca="1" si="23"/>
        <v>8.1229279918004396E-2</v>
      </c>
      <c r="N72" s="32">
        <f t="shared" ca="1" si="23"/>
        <v>9.1053058754420393E-2</v>
      </c>
      <c r="O72" s="32">
        <f t="shared" ca="1" si="23"/>
        <v>9.8976491124312338E-2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0.2454164341863817</v>
      </c>
      <c r="E75" s="32">
        <f ca="1">N70/2+O70+D70+E70+F70/2</f>
        <v>0.11579281298440028</v>
      </c>
      <c r="F75" s="32">
        <f ca="1">N71/2+O71+D71+E71+F71/2</f>
        <v>2.4766796110552283E-2</v>
      </c>
      <c r="G75" s="32">
        <f ca="1">F69/2+G69+H69</f>
        <v>0.12748142382448679</v>
      </c>
      <c r="H75" s="32">
        <f ca="1">F70/2+G70+H70</f>
        <v>6.014850927498723E-2</v>
      </c>
      <c r="I75" s="32">
        <f ca="1">F71/2+G71+H71</f>
        <v>1.2865097817150048E-2</v>
      </c>
      <c r="J75" s="32">
        <f ca="1">I69+J69+K69</f>
        <v>0.13565472273622531</v>
      </c>
      <c r="K75" s="32">
        <f ca="1">I70+J70+K70</f>
        <v>6.4004849521679064E-2</v>
      </c>
      <c r="L75" s="32">
        <f ca="1">I71+J71+K71</f>
        <v>1.3689926147692464E-2</v>
      </c>
      <c r="M75" s="32">
        <f ca="1">L69+M69+N69/2</f>
        <v>0.12728075258623944</v>
      </c>
      <c r="N75" s="32">
        <f ca="1">L70+M70+N70/2</f>
        <v>6.0053828218933444E-2</v>
      </c>
      <c r="O75" s="32">
        <f ca="1">L71+M71+N71/2</f>
        <v>1.2844846591271872E-2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8.716110213145889</v>
      </c>
      <c r="E84" s="29">
        <f t="shared" ca="1" si="26"/>
        <v>10.063169136372684</v>
      </c>
      <c r="F84" s="29">
        <f t="shared" ca="1" si="26"/>
        <v>11.648168474607761</v>
      </c>
      <c r="G84" s="29">
        <f t="shared" ca="1" si="26"/>
        <v>13.388860890758442</v>
      </c>
      <c r="H84" s="29">
        <f t="shared" ca="1" si="26"/>
        <v>14.903824194763676</v>
      </c>
      <c r="I84" s="29">
        <f t="shared" ca="1" si="26"/>
        <v>15.692690455778973</v>
      </c>
      <c r="J84" s="29">
        <f t="shared" ca="1" si="26"/>
        <v>15.332940615900508</v>
      </c>
      <c r="K84" s="29">
        <f t="shared" ca="1" si="26"/>
        <v>14.016221755927912</v>
      </c>
      <c r="L84" s="29">
        <f t="shared" ca="1" si="26"/>
        <v>12.322555188764738</v>
      </c>
      <c r="M84" s="29">
        <f t="shared" ca="1" si="26"/>
        <v>10.583091367678858</v>
      </c>
      <c r="N84" s="29">
        <f t="shared" ca="1" si="26"/>
        <v>9.0751805947253779</v>
      </c>
      <c r="O84" s="29">
        <f t="shared" ca="1" si="26"/>
        <v>8.3143458764627809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15.283889786854111</v>
      </c>
      <c r="E106" s="29">
        <f t="shared" ca="1" si="33"/>
        <v>13.936830863627316</v>
      </c>
      <c r="F106" s="29">
        <f t="shared" ca="1" si="33"/>
        <v>12.351831525392239</v>
      </c>
      <c r="G106" s="29">
        <f t="shared" ca="1" si="33"/>
        <v>10.611139109241558</v>
      </c>
      <c r="H106" s="29">
        <f t="shared" ca="1" si="33"/>
        <v>9.0961758052363244</v>
      </c>
      <c r="I106" s="29">
        <f t="shared" ca="1" si="33"/>
        <v>8.3073095442210274</v>
      </c>
      <c r="J106" s="29">
        <f t="shared" ca="1" si="33"/>
        <v>8.6670593840994918</v>
      </c>
      <c r="K106" s="29">
        <f t="shared" ca="1" si="33"/>
        <v>9.9837782440720879</v>
      </c>
      <c r="L106" s="29">
        <f t="shared" ca="1" si="33"/>
        <v>11.677444811235262</v>
      </c>
      <c r="M106" s="29">
        <f t="shared" ca="1" si="33"/>
        <v>13.416908632321142</v>
      </c>
      <c r="N106" s="29">
        <f t="shared" ca="1" si="33"/>
        <v>14.924819405274622</v>
      </c>
      <c r="O106" s="29">
        <f t="shared" ca="1" si="33"/>
        <v>15.685654123537219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0.10618027027749032</v>
      </c>
      <c r="E107" s="29">
        <f t="shared" ca="1" si="34"/>
        <v>9.6821979780594092E-2</v>
      </c>
      <c r="F107" s="29">
        <f t="shared" ca="1" si="34"/>
        <v>8.5810669147603449E-2</v>
      </c>
      <c r="G107" s="29">
        <f t="shared" ca="1" si="34"/>
        <v>7.3717727246397802E-2</v>
      </c>
      <c r="H107" s="29">
        <f t="shared" ca="1" si="34"/>
        <v>6.3192971093149919E-2</v>
      </c>
      <c r="I107" s="29">
        <f t="shared" ca="1" si="34"/>
        <v>5.7712557796827775E-2</v>
      </c>
      <c r="J107" s="29">
        <f t="shared" ca="1" si="34"/>
        <v>6.0211812617641393E-2</v>
      </c>
      <c r="K107" s="29">
        <f t="shared" ca="1" si="34"/>
        <v>6.9359324565261657E-2</v>
      </c>
      <c r="L107" s="29">
        <f t="shared" ca="1" si="34"/>
        <v>8.11255683925374E-2</v>
      </c>
      <c r="M107" s="29">
        <f t="shared" ca="1" si="34"/>
        <v>9.3209974995604836E-2</v>
      </c>
      <c r="N107" s="29">
        <f t="shared" ca="1" si="34"/>
        <v>0.10368573579075616</v>
      </c>
      <c r="O107" s="29">
        <f t="shared" ca="1" si="34"/>
        <v>0.10897140829613534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8.716110213145889</v>
      </c>
      <c r="E109" s="29">
        <f t="shared" ca="1" si="35"/>
        <v>10.063169136372684</v>
      </c>
      <c r="F109" s="29">
        <f t="shared" ca="1" si="35"/>
        <v>11.648168474607761</v>
      </c>
      <c r="G109" s="29">
        <f t="shared" ca="1" si="35"/>
        <v>13.388860890758442</v>
      </c>
      <c r="H109" s="29">
        <f t="shared" ca="1" si="35"/>
        <v>14.903824194763676</v>
      </c>
      <c r="I109" s="29">
        <f t="shared" ca="1" si="35"/>
        <v>15.692690455778973</v>
      </c>
      <c r="J109" s="29">
        <f t="shared" ca="1" si="35"/>
        <v>15.332940615900508</v>
      </c>
      <c r="K109" s="29">
        <f t="shared" ca="1" si="35"/>
        <v>14.016221755927912</v>
      </c>
      <c r="L109" s="29">
        <f t="shared" ca="1" si="35"/>
        <v>12.322555188764738</v>
      </c>
      <c r="M109" s="29">
        <f t="shared" ca="1" si="35"/>
        <v>10.583091367678858</v>
      </c>
      <c r="N109" s="29">
        <f t="shared" ca="1" si="35"/>
        <v>9.0751805947253779</v>
      </c>
      <c r="O109" s="29">
        <f t="shared" ca="1" si="35"/>
        <v>8.3143458764627809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2.1236054055498065E-2</v>
      </c>
      <c r="E113" s="33">
        <f t="shared" ca="1" si="36"/>
        <v>1.9364395956118819E-2</v>
      </c>
      <c r="F113" s="32">
        <f t="shared" ca="1" si="36"/>
        <v>1.7162133829520691E-2</v>
      </c>
      <c r="G113" s="32">
        <f t="shared" ca="1" si="36"/>
        <v>1.4743545449279562E-2</v>
      </c>
      <c r="H113" s="32">
        <f t="shared" ca="1" si="36"/>
        <v>1.2638594218629985E-2</v>
      </c>
      <c r="I113" s="32">
        <f t="shared" ca="1" si="36"/>
        <v>1.1542511559365556E-2</v>
      </c>
      <c r="J113" s="32">
        <f t="shared" ca="1" si="36"/>
        <v>1.2042362523528279E-2</v>
      </c>
      <c r="K113" s="32">
        <f t="shared" ca="1" si="36"/>
        <v>1.3871864913052333E-2</v>
      </c>
      <c r="L113" s="32">
        <f t="shared" ca="1" si="36"/>
        <v>1.6225113678507482E-2</v>
      </c>
      <c r="M113" s="32">
        <f t="shared" ca="1" si="36"/>
        <v>1.8641994999120969E-2</v>
      </c>
      <c r="N113" s="32">
        <f t="shared" ca="1" si="36"/>
        <v>2.0737147158151233E-2</v>
      </c>
      <c r="O113" s="32">
        <f t="shared" ca="1" si="36"/>
        <v>2.1794281659227071E-2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8.4944216221992261E-2</v>
      </c>
      <c r="E114" s="32">
        <f t="shared" ca="1" si="37"/>
        <v>7.7457583824475276E-2</v>
      </c>
      <c r="F114" s="32">
        <f t="shared" ca="1" si="37"/>
        <v>6.8648535318082765E-2</v>
      </c>
      <c r="G114" s="32">
        <f t="shared" ca="1" si="37"/>
        <v>5.8974181797118247E-2</v>
      </c>
      <c r="H114" s="32">
        <f t="shared" ca="1" si="37"/>
        <v>5.0554376874519941E-2</v>
      </c>
      <c r="I114" s="32">
        <f t="shared" ca="1" si="37"/>
        <v>4.6170046237462223E-2</v>
      </c>
      <c r="J114" s="32">
        <f t="shared" ca="1" si="37"/>
        <v>4.8169450094113116E-2</v>
      </c>
      <c r="K114" s="32">
        <f t="shared" ca="1" si="37"/>
        <v>5.5487459652209331E-2</v>
      </c>
      <c r="L114" s="32">
        <f t="shared" ca="1" si="37"/>
        <v>6.4900454714029929E-2</v>
      </c>
      <c r="M114" s="32">
        <f t="shared" ca="1" si="37"/>
        <v>7.4567979996483874E-2</v>
      </c>
      <c r="N114" s="32">
        <f t="shared" ca="1" si="37"/>
        <v>8.294858863260493E-2</v>
      </c>
      <c r="O114" s="32">
        <f t="shared" ca="1" si="37"/>
        <v>8.7177126636908284E-2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1.9289415767077409E-2</v>
      </c>
      <c r="E119" s="33">
        <f t="shared" ca="1" si="38"/>
        <v>1.7589326326807927E-2</v>
      </c>
      <c r="F119" s="33">
        <f t="shared" ca="1" si="38"/>
        <v>1.5588938228481295E-2</v>
      </c>
      <c r="G119" s="33">
        <f t="shared" ca="1" si="38"/>
        <v>1.3392053783095602E-2</v>
      </c>
      <c r="H119" s="33">
        <f t="shared" ca="1" si="38"/>
        <v>1.148005641525557E-2</v>
      </c>
      <c r="I119" s="33">
        <f t="shared" ca="1" si="38"/>
        <v>1.0484447999757045E-2</v>
      </c>
      <c r="J119" s="33">
        <f t="shared" ca="1" si="38"/>
        <v>1.0938479292204853E-2</v>
      </c>
      <c r="K119" s="33">
        <f t="shared" ca="1" si="38"/>
        <v>1.2600277296022536E-2</v>
      </c>
      <c r="L119" s="33">
        <f t="shared" ca="1" si="38"/>
        <v>1.4737811591310962E-2</v>
      </c>
      <c r="M119" s="33">
        <f t="shared" ca="1" si="38"/>
        <v>1.6933145457534878E-2</v>
      </c>
      <c r="N119" s="33">
        <f t="shared" ca="1" si="38"/>
        <v>1.8836242001987368E-2</v>
      </c>
      <c r="O119" s="33">
        <f t="shared" ca="1" si="38"/>
        <v>1.9796472507131256E-2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8.4944216221992261E-2</v>
      </c>
      <c r="E120" s="33">
        <f t="shared" ca="1" si="39"/>
        <v>7.7457583824475276E-2</v>
      </c>
      <c r="F120" s="33">
        <f t="shared" ca="1" si="39"/>
        <v>6.8648535318082765E-2</v>
      </c>
      <c r="G120" s="33">
        <f t="shared" ca="1" si="39"/>
        <v>5.8974181797118247E-2</v>
      </c>
      <c r="H120" s="33">
        <f t="shared" ca="1" si="39"/>
        <v>5.0554376874519941E-2</v>
      </c>
      <c r="I120" s="33">
        <f t="shared" ca="1" si="39"/>
        <v>4.6170046237462223E-2</v>
      </c>
      <c r="J120" s="33">
        <f t="shared" ca="1" si="39"/>
        <v>4.8169450094113116E-2</v>
      </c>
      <c r="K120" s="33">
        <f t="shared" ca="1" si="39"/>
        <v>5.5487459652209331E-2</v>
      </c>
      <c r="L120" s="33">
        <f t="shared" ca="1" si="39"/>
        <v>6.4900454714029929E-2</v>
      </c>
      <c r="M120" s="33">
        <f t="shared" ca="1" si="39"/>
        <v>7.4567979996483874E-2</v>
      </c>
      <c r="N120" s="33">
        <f t="shared" ca="1" si="39"/>
        <v>8.294858863260493E-2</v>
      </c>
      <c r="O120" s="33">
        <f t="shared" ca="1" si="39"/>
        <v>8.7177126636908284E-2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1.9466382884206562E-3</v>
      </c>
      <c r="E121" s="33">
        <f t="shared" ca="1" si="40"/>
        <v>1.775069629310892E-3</v>
      </c>
      <c r="F121" s="33">
        <f t="shared" ca="1" si="40"/>
        <v>1.5731956010393967E-3</v>
      </c>
      <c r="G121" s="33">
        <f t="shared" ca="1" si="40"/>
        <v>1.35149166618396E-3</v>
      </c>
      <c r="H121" s="33">
        <f t="shared" ca="1" si="40"/>
        <v>1.1585378033744155E-3</v>
      </c>
      <c r="I121" s="33">
        <f t="shared" ca="1" si="40"/>
        <v>1.0580635596085094E-3</v>
      </c>
      <c r="J121" s="33">
        <f t="shared" ca="1" si="40"/>
        <v>1.1038832313234256E-3</v>
      </c>
      <c r="K121" s="33">
        <f t="shared" ca="1" si="40"/>
        <v>1.2715876170297973E-3</v>
      </c>
      <c r="L121" s="33">
        <f t="shared" ca="1" si="40"/>
        <v>1.4873020871965193E-3</v>
      </c>
      <c r="M121" s="33">
        <f t="shared" ca="1" si="40"/>
        <v>1.7088495415860888E-3</v>
      </c>
      <c r="N121" s="33">
        <f t="shared" ca="1" si="40"/>
        <v>1.9009051561638631E-3</v>
      </c>
      <c r="O121" s="33">
        <f t="shared" ca="1" si="40"/>
        <v>1.9978091520958152E-3</v>
      </c>
    </row>
    <row r="122" spans="1:15" x14ac:dyDescent="0.4">
      <c r="D122" s="32">
        <f t="shared" ref="D122:O122" ca="1" si="41">SUM(D119:D121)</f>
        <v>0.10618027027749033</v>
      </c>
      <c r="E122" s="32">
        <f t="shared" ca="1" si="41"/>
        <v>9.6821979780594092E-2</v>
      </c>
      <c r="F122" s="32">
        <f t="shared" ca="1" si="41"/>
        <v>8.5810669147603463E-2</v>
      </c>
      <c r="G122" s="32">
        <f t="shared" ca="1" si="41"/>
        <v>7.3717727246397816E-2</v>
      </c>
      <c r="H122" s="32">
        <f t="shared" ca="1" si="41"/>
        <v>6.3192971093149919E-2</v>
      </c>
      <c r="I122" s="32">
        <f t="shared" ca="1" si="41"/>
        <v>5.7712557796827782E-2</v>
      </c>
      <c r="J122" s="32">
        <f t="shared" ca="1" si="41"/>
        <v>6.0211812617641393E-2</v>
      </c>
      <c r="K122" s="32">
        <f t="shared" ca="1" si="41"/>
        <v>6.9359324565261657E-2</v>
      </c>
      <c r="L122" s="32">
        <f t="shared" ca="1" si="41"/>
        <v>8.1125568392537414E-2</v>
      </c>
      <c r="M122" s="32">
        <f t="shared" ca="1" si="41"/>
        <v>9.320997499560485E-2</v>
      </c>
      <c r="N122" s="32">
        <f t="shared" ca="1" si="41"/>
        <v>0.10368573579075617</v>
      </c>
      <c r="O122" s="32">
        <f t="shared" ca="1" si="41"/>
        <v>0.10897140829613534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7.3887804716250921E-2</v>
      </c>
      <c r="E125" s="32">
        <f ca="1">N120/2+O120+D120+E120+F120/2</f>
        <v>0.32537748865871968</v>
      </c>
      <c r="F125" s="32">
        <f ca="1">N121/2+O121+D121+E121+F121/2</f>
        <v>7.4565674484289935E-3</v>
      </c>
      <c r="G125" s="32">
        <f ca="1">F119/2+G119+H119</f>
        <v>3.2666579312591822E-2</v>
      </c>
      <c r="H125" s="32">
        <f ca="1">F120/2+G120+H120</f>
        <v>0.14385282633067958</v>
      </c>
      <c r="I125" s="32">
        <f ca="1">F121/2+G121+H121</f>
        <v>3.2966272700780739E-3</v>
      </c>
      <c r="J125" s="32">
        <f ca="1">I119+J119+K119</f>
        <v>3.402320458798444E-2</v>
      </c>
      <c r="K125" s="32">
        <f ca="1">I120+J120+K120</f>
        <v>0.14982695598378468</v>
      </c>
      <c r="L125" s="32">
        <f ca="1">I121+J121+K121</f>
        <v>3.4335344079617323E-3</v>
      </c>
      <c r="M125" s="32">
        <f ca="1">L119+M119+N119/2</f>
        <v>4.1089078049839529E-2</v>
      </c>
      <c r="N125" s="32">
        <f ca="1">L120+M120+N120/2</f>
        <v>0.18094272902681624</v>
      </c>
      <c r="O125" s="32">
        <f ca="1">L121+M121+N121/2</f>
        <v>4.1466042068645393E-3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11</v>
      </c>
      <c r="I132" s="29">
        <f t="shared" ca="1" si="43"/>
        <v>31.666666666666668</v>
      </c>
      <c r="J132" s="29">
        <f t="shared" ca="1" si="43"/>
        <v>53.666666666666664</v>
      </c>
      <c r="K132" s="29">
        <f t="shared" ca="1" si="43"/>
        <v>34</v>
      </c>
      <c r="L132" s="29">
        <f t="shared" ca="1" si="43"/>
        <v>8.6666666666666661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8.3123501199040759E-2</v>
      </c>
      <c r="I133" s="50">
        <f t="shared" ca="1" si="44"/>
        <v>9.0557553956834527E-2</v>
      </c>
      <c r="J133" s="50">
        <f t="shared" ca="1" si="44"/>
        <v>9.8471223021582732E-2</v>
      </c>
      <c r="K133" s="50">
        <f t="shared" ca="1" si="44"/>
        <v>9.1396882494004794E-2</v>
      </c>
      <c r="L133" s="50">
        <f t="shared" ca="1" si="44"/>
        <v>8.2284172661870505E-2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8.716110213145889</v>
      </c>
      <c r="E135" s="29">
        <f t="shared" ca="1" si="45"/>
        <v>10.063169136372684</v>
      </c>
      <c r="F135" s="29">
        <f t="shared" ca="1" si="45"/>
        <v>11.648168474607761</v>
      </c>
      <c r="G135" s="29">
        <f t="shared" ca="1" si="45"/>
        <v>13.388860890758442</v>
      </c>
      <c r="H135" s="29">
        <f t="shared" ca="1" si="45"/>
        <v>14.903824194763676</v>
      </c>
      <c r="I135" s="29">
        <f t="shared" ca="1" si="45"/>
        <v>15.692690455778973</v>
      </c>
      <c r="J135" s="29">
        <f t="shared" ca="1" si="45"/>
        <v>15.332940615900508</v>
      </c>
      <c r="K135" s="29">
        <f t="shared" ca="1" si="45"/>
        <v>14.016221755927912</v>
      </c>
      <c r="L135" s="29">
        <f t="shared" ca="1" si="45"/>
        <v>12.322555188764738</v>
      </c>
      <c r="M135" s="29">
        <f t="shared" ca="1" si="45"/>
        <v>10.583091367678858</v>
      </c>
      <c r="N135" s="29">
        <f t="shared" ca="1" si="45"/>
        <v>9.0751805947253779</v>
      </c>
      <c r="O135" s="29">
        <f t="shared" ca="1" si="45"/>
        <v>8.3143458764627809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5.8186450839328524E-2</v>
      </c>
      <c r="I139" s="32">
        <f t="shared" ca="1" si="46"/>
        <v>6.339028776978417E-2</v>
      </c>
      <c r="J139" s="32">
        <f t="shared" ca="1" si="46"/>
        <v>6.8929856115107907E-2</v>
      </c>
      <c r="K139" s="32">
        <f t="shared" ca="1" si="46"/>
        <v>6.3977817745803356E-2</v>
      </c>
      <c r="L139" s="32">
        <f t="shared" ca="1" si="46"/>
        <v>5.7598920863309352E-2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2.4937050359712231E-2</v>
      </c>
      <c r="I140" s="32">
        <f t="shared" ca="1" si="47"/>
        <v>2.7167266187050364E-2</v>
      </c>
      <c r="J140" s="32">
        <f t="shared" ca="1" si="47"/>
        <v>2.9541366906474825E-2</v>
      </c>
      <c r="K140" s="32">
        <f t="shared" ca="1" si="47"/>
        <v>2.7419064748201442E-2</v>
      </c>
      <c r="L140" s="32">
        <f t="shared" ca="1" si="47"/>
        <v>2.4685251798561157E-2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5.2852692845723408E-2</v>
      </c>
      <c r="I145" s="33">
        <f t="shared" ca="1" si="48"/>
        <v>5.7579511390887288E-2</v>
      </c>
      <c r="J145" s="33">
        <f t="shared" ca="1" si="48"/>
        <v>6.2611285971223021E-2</v>
      </c>
      <c r="K145" s="33">
        <f t="shared" ca="1" si="48"/>
        <v>5.8113184452438051E-2</v>
      </c>
      <c r="L145" s="33">
        <f t="shared" ca="1" si="48"/>
        <v>5.2319019784172659E-2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2.4937050359712231E-2</v>
      </c>
      <c r="I146" s="33">
        <f t="shared" ca="1" si="49"/>
        <v>2.7167266187050364E-2</v>
      </c>
      <c r="J146" s="33">
        <f t="shared" ca="1" si="49"/>
        <v>2.9541366906474825E-2</v>
      </c>
      <c r="K146" s="33">
        <f t="shared" ca="1" si="49"/>
        <v>2.7419064748201442E-2</v>
      </c>
      <c r="L146" s="33">
        <f t="shared" ca="1" si="49"/>
        <v>2.4685251798561157E-2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5.3337579936051155E-3</v>
      </c>
      <c r="I147" s="33">
        <f t="shared" ca="1" si="50"/>
        <v>5.8107763788968828E-3</v>
      </c>
      <c r="J147" s="33">
        <f t="shared" ca="1" si="50"/>
        <v>6.3185701438848918E-3</v>
      </c>
      <c r="K147" s="33">
        <f t="shared" ca="1" si="50"/>
        <v>5.8646332933653079E-3</v>
      </c>
      <c r="L147" s="33">
        <f t="shared" ca="1" si="50"/>
        <v>5.2799010791366912E-3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8.3123501199040745E-2</v>
      </c>
      <c r="I148" s="32">
        <f t="shared" ca="1" si="51"/>
        <v>9.0557553956834541E-2</v>
      </c>
      <c r="J148" s="32">
        <f t="shared" ca="1" si="51"/>
        <v>9.8471223021582732E-2</v>
      </c>
      <c r="K148" s="32">
        <f t="shared" ca="1" si="51"/>
        <v>9.1396882494004808E-2</v>
      </c>
      <c r="L148" s="32">
        <f t="shared" ca="1" si="51"/>
        <v>8.2284172661870505E-2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0.12835790117905674</v>
      </c>
      <c r="H151" s="32">
        <f ca="1">F146/2+G146+H146</f>
        <v>6.0562050359712238E-2</v>
      </c>
      <c r="I151" s="32">
        <f ca="1">F147/2+G147+H147</f>
        <v>1.295354966027178E-2</v>
      </c>
      <c r="J151" s="32">
        <f ca="1">I145+J145+K145</f>
        <v>0.17830398181454835</v>
      </c>
      <c r="K151" s="32">
        <f ca="1">I146+J146+K146</f>
        <v>8.4127697841726634E-2</v>
      </c>
      <c r="L151" s="32">
        <f ca="1">I147+J147+K147</f>
        <v>1.7993979816147084E-2</v>
      </c>
      <c r="M151" s="32">
        <f ca="1">L145+M145+N145/2</f>
        <v>0.12782422811750599</v>
      </c>
      <c r="N151" s="32">
        <f ca="1">L146+M146+N146/2</f>
        <v>6.0310251798561164E-2</v>
      </c>
      <c r="O151" s="32">
        <f ca="1">L147+M147+N147/2</f>
        <v>1.2899692745803357E-2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8.716110213145889</v>
      </c>
      <c r="E160" s="29">
        <f t="shared" ca="1" si="54"/>
        <v>10.063169136372684</v>
      </c>
      <c r="F160" s="29">
        <f t="shared" ca="1" si="54"/>
        <v>11.648168474607761</v>
      </c>
      <c r="G160" s="29">
        <f t="shared" ca="1" si="54"/>
        <v>13.388860890758442</v>
      </c>
      <c r="H160" s="29">
        <f t="shared" ca="1" si="54"/>
        <v>14.903824194763676</v>
      </c>
      <c r="I160" s="29">
        <f t="shared" ca="1" si="54"/>
        <v>15.692690455778973</v>
      </c>
      <c r="J160" s="29">
        <f t="shared" ca="1" si="54"/>
        <v>15.332940615900508</v>
      </c>
      <c r="K160" s="29">
        <f t="shared" ca="1" si="54"/>
        <v>14.016221755927912</v>
      </c>
      <c r="L160" s="29">
        <f t="shared" ca="1" si="54"/>
        <v>12.322555188764738</v>
      </c>
      <c r="M160" s="29">
        <f t="shared" ca="1" si="54"/>
        <v>10.583091367678858</v>
      </c>
      <c r="N160" s="29">
        <f t="shared" ca="1" si="54"/>
        <v>9.0751805947253779</v>
      </c>
      <c r="O160" s="29">
        <f t="shared" ca="1" si="54"/>
        <v>8.3143458764627809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585.12300000000005</v>
      </c>
      <c r="E182" s="29">
        <f t="shared" ca="1" si="61"/>
        <v>480.05</v>
      </c>
      <c r="F182" s="29">
        <f t="shared" ca="1" si="61"/>
        <v>378.09</v>
      </c>
      <c r="G182" s="29">
        <f t="shared" ca="1" si="61"/>
        <v>207.91800000000001</v>
      </c>
      <c r="H182" s="29">
        <f t="shared" ca="1" si="61"/>
        <v>59.063000000000002</v>
      </c>
      <c r="I182" s="29">
        <f t="shared" ca="1" si="61"/>
        <v>11.209</v>
      </c>
      <c r="J182" s="29">
        <f t="shared" ca="1" si="61"/>
        <v>1.286</v>
      </c>
      <c r="K182" s="29">
        <f t="shared" ca="1" si="61"/>
        <v>4.0519999999999996</v>
      </c>
      <c r="L182" s="29">
        <f t="shared" ca="1" si="61"/>
        <v>50.454999999999998</v>
      </c>
      <c r="M182" s="29">
        <f t="shared" ca="1" si="61"/>
        <v>202.49799999999999</v>
      </c>
      <c r="N182" s="29">
        <f t="shared" ca="1" si="61"/>
        <v>393.851</v>
      </c>
      <c r="O182" s="29">
        <f t="shared" ca="1" si="61"/>
        <v>548.18799999999999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0.20026230558532238</v>
      </c>
      <c r="E183" s="29">
        <f t="shared" ca="1" si="62"/>
        <v>0.16430036043060006</v>
      </c>
      <c r="F183" s="29">
        <f t="shared" ca="1" si="62"/>
        <v>0.12940386058786704</v>
      </c>
      <c r="G183" s="29">
        <f t="shared" ca="1" si="62"/>
        <v>7.1161342235203637E-2</v>
      </c>
      <c r="H183" s="29">
        <f t="shared" ca="1" si="62"/>
        <v>2.021471135946783E-2</v>
      </c>
      <c r="I183" s="29">
        <f t="shared" ca="1" si="62"/>
        <v>3.8363560880462369E-3</v>
      </c>
      <c r="J183" s="29">
        <f t="shared" ca="1" si="62"/>
        <v>4.4014220084106175E-4</v>
      </c>
      <c r="K183" s="29">
        <f t="shared" ca="1" si="62"/>
        <v>1.3868244150917434E-3</v>
      </c>
      <c r="L183" s="29">
        <f t="shared" ca="1" si="62"/>
        <v>1.7268565119312417E-2</v>
      </c>
      <c r="M183" s="29">
        <f t="shared" ca="1" si="62"/>
        <v>6.9306310564473811E-2</v>
      </c>
      <c r="N183" s="29">
        <f t="shared" ca="1" si="62"/>
        <v>0.13479816947391368</v>
      </c>
      <c r="O183" s="29">
        <f t="shared" ca="1" si="62"/>
        <v>0.18762105193985998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8.716110213145889</v>
      </c>
      <c r="E185" s="29">
        <f t="shared" ca="1" si="63"/>
        <v>10.063169136372684</v>
      </c>
      <c r="F185" s="29">
        <f t="shared" ca="1" si="63"/>
        <v>11.648168474607761</v>
      </c>
      <c r="G185" s="29">
        <f t="shared" ca="1" si="63"/>
        <v>13.388860890758442</v>
      </c>
      <c r="H185" s="29">
        <f t="shared" ca="1" si="63"/>
        <v>14.903824194763676</v>
      </c>
      <c r="I185" s="29">
        <f t="shared" ca="1" si="63"/>
        <v>15.692690455778973</v>
      </c>
      <c r="J185" s="29">
        <f t="shared" ca="1" si="63"/>
        <v>15.332940615900508</v>
      </c>
      <c r="K185" s="29">
        <f t="shared" ca="1" si="63"/>
        <v>14.016221755927912</v>
      </c>
      <c r="L185" s="29">
        <f t="shared" ca="1" si="63"/>
        <v>12.322555188764738</v>
      </c>
      <c r="M185" s="29">
        <f t="shared" ca="1" si="63"/>
        <v>10.583091367678858</v>
      </c>
      <c r="N185" s="29">
        <f t="shared" ca="1" si="63"/>
        <v>9.0751805947253779</v>
      </c>
      <c r="O185" s="29">
        <f t="shared" ca="1" si="63"/>
        <v>8.3143458764627809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0.16020984446825792</v>
      </c>
      <c r="E189" s="33">
        <f t="shared" ca="1" si="64"/>
        <v>0.13144028834448004</v>
      </c>
      <c r="F189" s="32">
        <f t="shared" ca="1" si="64"/>
        <v>0.10352308847029364</v>
      </c>
      <c r="G189" s="32">
        <f t="shared" ca="1" si="64"/>
        <v>5.6929073788162914E-2</v>
      </c>
      <c r="H189" s="32">
        <f t="shared" ca="1" si="64"/>
        <v>1.6171769087574266E-2</v>
      </c>
      <c r="I189" s="32">
        <f t="shared" ca="1" si="64"/>
        <v>3.0690848704369895E-3</v>
      </c>
      <c r="J189" s="32">
        <f t="shared" ca="1" si="64"/>
        <v>3.521137606728494E-4</v>
      </c>
      <c r="K189" s="32">
        <f t="shared" ca="1" si="64"/>
        <v>1.1094595320733948E-3</v>
      </c>
      <c r="L189" s="32">
        <f t="shared" ca="1" si="64"/>
        <v>1.3814852095449935E-2</v>
      </c>
      <c r="M189" s="32">
        <f t="shared" ca="1" si="64"/>
        <v>5.5445048451579049E-2</v>
      </c>
      <c r="N189" s="32">
        <f t="shared" ca="1" si="64"/>
        <v>0.10783853557913095</v>
      </c>
      <c r="O189" s="32">
        <f t="shared" ca="1" si="64"/>
        <v>0.15009684155188799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4.0052461117064467E-2</v>
      </c>
      <c r="E190" s="32">
        <f t="shared" ca="1" si="65"/>
        <v>3.2860072086120004E-2</v>
      </c>
      <c r="F190" s="32">
        <f t="shared" ca="1" si="65"/>
        <v>2.5880772117573402E-2</v>
      </c>
      <c r="G190" s="32">
        <f t="shared" ca="1" si="65"/>
        <v>1.4232268447040725E-2</v>
      </c>
      <c r="H190" s="32">
        <f t="shared" ca="1" si="65"/>
        <v>4.0429422718935648E-3</v>
      </c>
      <c r="I190" s="32">
        <f t="shared" ca="1" si="65"/>
        <v>7.6727121760924717E-4</v>
      </c>
      <c r="J190" s="32">
        <f t="shared" ca="1" si="65"/>
        <v>8.8028440168212336E-5</v>
      </c>
      <c r="K190" s="32">
        <f t="shared" ca="1" si="65"/>
        <v>2.773648830183486E-4</v>
      </c>
      <c r="L190" s="32">
        <f t="shared" ca="1" si="65"/>
        <v>3.4537130238624825E-3</v>
      </c>
      <c r="M190" s="32">
        <f t="shared" ca="1" si="65"/>
        <v>1.3861262112894759E-2</v>
      </c>
      <c r="N190" s="32">
        <f t="shared" ca="1" si="65"/>
        <v>2.6959633894782731E-2</v>
      </c>
      <c r="O190" s="32">
        <f t="shared" ca="1" si="65"/>
        <v>3.752421038797199E-2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0.14552394205866762</v>
      </c>
      <c r="E195" s="33">
        <f t="shared" ca="1" si="66"/>
        <v>0.11939159524623603</v>
      </c>
      <c r="F195" s="33">
        <f t="shared" ca="1" si="66"/>
        <v>9.4033472027183387E-2</v>
      </c>
      <c r="G195" s="33">
        <f t="shared" ca="1" si="66"/>
        <v>5.1710575357581313E-2</v>
      </c>
      <c r="H195" s="33">
        <f t="shared" ca="1" si="66"/>
        <v>1.4689356921213292E-2</v>
      </c>
      <c r="I195" s="33">
        <f t="shared" ca="1" si="66"/>
        <v>2.7877520906469319E-3</v>
      </c>
      <c r="J195" s="33">
        <f t="shared" ca="1" si="66"/>
        <v>3.1983666594450488E-4</v>
      </c>
      <c r="K195" s="33">
        <f t="shared" ca="1" si="66"/>
        <v>1.007759074966667E-3</v>
      </c>
      <c r="L195" s="33">
        <f t="shared" ca="1" si="66"/>
        <v>1.2548490653367024E-2</v>
      </c>
      <c r="M195" s="33">
        <f t="shared" ca="1" si="66"/>
        <v>5.0362585676850966E-2</v>
      </c>
      <c r="N195" s="33">
        <f t="shared" ca="1" si="66"/>
        <v>9.7953336484377276E-2</v>
      </c>
      <c r="O195" s="33">
        <f t="shared" ca="1" si="66"/>
        <v>0.13633796440963158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4.0052461117064467E-2</v>
      </c>
      <c r="E196" s="33">
        <f t="shared" ca="1" si="67"/>
        <v>3.2860072086120004E-2</v>
      </c>
      <c r="F196" s="33">
        <f t="shared" ca="1" si="67"/>
        <v>2.5880772117573402E-2</v>
      </c>
      <c r="G196" s="33">
        <f t="shared" ca="1" si="67"/>
        <v>1.4232268447040725E-2</v>
      </c>
      <c r="H196" s="33">
        <f t="shared" ca="1" si="67"/>
        <v>4.0429422718935648E-3</v>
      </c>
      <c r="I196" s="33">
        <f t="shared" ca="1" si="67"/>
        <v>7.6727121760924717E-4</v>
      </c>
      <c r="J196" s="33">
        <f t="shared" ca="1" si="67"/>
        <v>8.8028440168212336E-5</v>
      </c>
      <c r="K196" s="33">
        <f t="shared" ca="1" si="67"/>
        <v>2.773648830183486E-4</v>
      </c>
      <c r="L196" s="33">
        <f t="shared" ca="1" si="67"/>
        <v>3.4537130238624825E-3</v>
      </c>
      <c r="M196" s="33">
        <f t="shared" ca="1" si="67"/>
        <v>1.3861262112894759E-2</v>
      </c>
      <c r="N196" s="33">
        <f t="shared" ca="1" si="67"/>
        <v>2.6959633894782731E-2</v>
      </c>
      <c r="O196" s="33">
        <f t="shared" ca="1" si="67"/>
        <v>3.752421038797199E-2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1.468590240959031E-2</v>
      </c>
      <c r="E197" s="33">
        <f t="shared" ca="1" si="68"/>
        <v>1.2048693098244006E-2</v>
      </c>
      <c r="F197" s="33">
        <f t="shared" ca="1" si="68"/>
        <v>9.4896164431102509E-3</v>
      </c>
      <c r="G197" s="33">
        <f t="shared" ca="1" si="68"/>
        <v>5.218498430581601E-3</v>
      </c>
      <c r="H197" s="33">
        <f t="shared" ca="1" si="68"/>
        <v>1.4824121663609745E-3</v>
      </c>
      <c r="I197" s="33">
        <f t="shared" ca="1" si="68"/>
        <v>2.8133277979005742E-4</v>
      </c>
      <c r="J197" s="33">
        <f t="shared" ca="1" si="68"/>
        <v>3.2277094728344529E-5</v>
      </c>
      <c r="K197" s="33">
        <f t="shared" ca="1" si="68"/>
        <v>1.0170045710672787E-4</v>
      </c>
      <c r="L197" s="33">
        <f t="shared" ca="1" si="68"/>
        <v>1.266361442082911E-3</v>
      </c>
      <c r="M197" s="33">
        <f t="shared" ca="1" si="68"/>
        <v>5.0824627747280806E-3</v>
      </c>
      <c r="N197" s="33">
        <f t="shared" ca="1" si="68"/>
        <v>9.8851990947536727E-3</v>
      </c>
      <c r="O197" s="33">
        <f t="shared" ca="1" si="68"/>
        <v>1.37588771422564E-2</v>
      </c>
    </row>
    <row r="198" spans="1:15" x14ac:dyDescent="0.4">
      <c r="D198" s="32">
        <f t="shared" ref="D198:O198" ca="1" si="69">SUM(D195:D197)</f>
        <v>0.2002623055853224</v>
      </c>
      <c r="E198" s="32">
        <f t="shared" ca="1" si="69"/>
        <v>0.16430036043060003</v>
      </c>
      <c r="F198" s="32">
        <f t="shared" ca="1" si="69"/>
        <v>0.12940386058786704</v>
      </c>
      <c r="G198" s="32">
        <f t="shared" ca="1" si="69"/>
        <v>7.1161342235203637E-2</v>
      </c>
      <c r="H198" s="32">
        <f t="shared" ca="1" si="69"/>
        <v>2.0214711359467834E-2</v>
      </c>
      <c r="I198" s="32">
        <f t="shared" ca="1" si="69"/>
        <v>3.8363560880462369E-3</v>
      </c>
      <c r="J198" s="32">
        <f t="shared" ca="1" si="69"/>
        <v>4.4014220084106175E-4</v>
      </c>
      <c r="K198" s="32">
        <f t="shared" ca="1" si="69"/>
        <v>1.3868244150917434E-3</v>
      </c>
      <c r="L198" s="32">
        <f t="shared" ca="1" si="69"/>
        <v>1.7268565119312421E-2</v>
      </c>
      <c r="M198" s="32">
        <f t="shared" ca="1" si="69"/>
        <v>6.9306310564473811E-2</v>
      </c>
      <c r="N198" s="32">
        <f t="shared" ca="1" si="69"/>
        <v>0.13479816947391368</v>
      </c>
      <c r="O198" s="32">
        <f t="shared" ca="1" si="69"/>
        <v>0.18762105193985998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0.49724690597031557</v>
      </c>
      <c r="E201" s="32">
        <f ca="1">N196/2+O196+D196+E196+F196/2</f>
        <v>0.13685694659733452</v>
      </c>
      <c r="F201" s="32">
        <f ca="1">N197/2+O197+D197+E197+F197/2</f>
        <v>5.0180880419022675E-2</v>
      </c>
      <c r="G201" s="32">
        <f ca="1">F195/2+G195+H195</f>
        <v>0.11341666829238629</v>
      </c>
      <c r="H201" s="32">
        <f ca="1">F196/2+G196+H196</f>
        <v>3.121559677772099E-2</v>
      </c>
      <c r="I201" s="32">
        <f ca="1">F197/2+G197+H197</f>
        <v>1.1445718818497701E-2</v>
      </c>
      <c r="J201" s="32">
        <f ca="1">I195+J195+K195</f>
        <v>4.1153478315581037E-3</v>
      </c>
      <c r="K201" s="32">
        <f ca="1">I196+J196+K196</f>
        <v>1.1326645407958081E-3</v>
      </c>
      <c r="L201" s="32">
        <f ca="1">I197+J197+K197</f>
        <v>4.1531033162512982E-4</v>
      </c>
      <c r="M201" s="32">
        <f ca="1">L195+M195+N195/2</f>
        <v>0.11188774457240663</v>
      </c>
      <c r="N201" s="32">
        <f ca="1">L196+M196+N196/2</f>
        <v>3.0794792084148606E-2</v>
      </c>
      <c r="O201" s="32">
        <f ca="1">L197+M197+N197/2</f>
        <v>1.1291423764187828E-2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11</v>
      </c>
      <c r="I207" s="29">
        <f t="shared" ca="1" si="70"/>
        <v>31.666666666666668</v>
      </c>
      <c r="J207" s="29">
        <f t="shared" ca="1" si="70"/>
        <v>53.666666666666664</v>
      </c>
      <c r="K207" s="29">
        <f t="shared" ca="1" si="70"/>
        <v>34</v>
      </c>
      <c r="L207" s="29">
        <f t="shared" ca="1" si="70"/>
        <v>8.6666666666666661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7.9136690647482008E-2</v>
      </c>
      <c r="I208" s="29">
        <f t="shared" ca="1" si="71"/>
        <v>0.22781774580335731</v>
      </c>
      <c r="J208" s="29">
        <f t="shared" ca="1" si="71"/>
        <v>0.38609112709832133</v>
      </c>
      <c r="K208" s="29">
        <f t="shared" ca="1" si="71"/>
        <v>0.2446043165467626</v>
      </c>
      <c r="L208" s="29">
        <f t="shared" ca="1" si="71"/>
        <v>6.2350119904076733E-2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8.716110213145889</v>
      </c>
      <c r="E210" s="29">
        <f t="shared" ca="1" si="72"/>
        <v>10.063169136372684</v>
      </c>
      <c r="F210" s="29">
        <f t="shared" ca="1" si="72"/>
        <v>11.648168474607761</v>
      </c>
      <c r="G210" s="29">
        <f t="shared" ca="1" si="72"/>
        <v>13.388860890758442</v>
      </c>
      <c r="H210" s="29">
        <f t="shared" ca="1" si="72"/>
        <v>14.903824194763676</v>
      </c>
      <c r="I210" s="29">
        <f t="shared" ca="1" si="72"/>
        <v>15.692690455778973</v>
      </c>
      <c r="J210" s="29">
        <f t="shared" ca="1" si="72"/>
        <v>15.332940615900508</v>
      </c>
      <c r="K210" s="29">
        <f t="shared" ca="1" si="72"/>
        <v>14.016221755927912</v>
      </c>
      <c r="L210" s="29">
        <f t="shared" ca="1" si="72"/>
        <v>12.322555188764738</v>
      </c>
      <c r="M210" s="29">
        <f t="shared" ca="1" si="72"/>
        <v>10.583091367678858</v>
      </c>
      <c r="N210" s="29">
        <f t="shared" ca="1" si="72"/>
        <v>9.0751805947253779</v>
      </c>
      <c r="O210" s="29">
        <f t="shared" ca="1" si="72"/>
        <v>8.3143458764627809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7.1223021582733803E-2</v>
      </c>
      <c r="I214" s="32">
        <f t="shared" ca="1" si="73"/>
        <v>0.20503597122302158</v>
      </c>
      <c r="J214" s="32">
        <f t="shared" ca="1" si="73"/>
        <v>0.34748201438848919</v>
      </c>
      <c r="K214" s="32">
        <f t="shared" ca="1" si="73"/>
        <v>0.22014388489208633</v>
      </c>
      <c r="L214" s="32">
        <f t="shared" ca="1" si="73"/>
        <v>5.6115107913669061E-2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7.9136690647481998E-3</v>
      </c>
      <c r="I215" s="32">
        <f t="shared" ca="1" si="74"/>
        <v>2.2781774580335725E-2</v>
      </c>
      <c r="J215" s="32">
        <f t="shared" ca="1" si="74"/>
        <v>3.8609112709832125E-2</v>
      </c>
      <c r="K215" s="32">
        <f t="shared" ca="1" si="74"/>
        <v>2.4460431654676255E-2</v>
      </c>
      <c r="L215" s="32">
        <f t="shared" ca="1" si="74"/>
        <v>6.235011990407672E-3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6.4397482014388482E-2</v>
      </c>
      <c r="I220" s="33">
        <f t="shared" ca="1" si="75"/>
        <v>0.18538669064748201</v>
      </c>
      <c r="J220" s="33">
        <f t="shared" ca="1" si="75"/>
        <v>0.31418165467625897</v>
      </c>
      <c r="K220" s="33">
        <f t="shared" ca="1" si="75"/>
        <v>0.19904676258992807</v>
      </c>
      <c r="L220" s="33">
        <f t="shared" ca="1" si="75"/>
        <v>5.0737410071942442E-2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7.9136690647481998E-3</v>
      </c>
      <c r="I221" s="33">
        <f t="shared" ca="1" si="76"/>
        <v>2.2781774580335725E-2</v>
      </c>
      <c r="J221" s="33">
        <f t="shared" ca="1" si="76"/>
        <v>3.8609112709832125E-2</v>
      </c>
      <c r="K221" s="33">
        <f t="shared" ca="1" si="76"/>
        <v>2.4460431654676255E-2</v>
      </c>
      <c r="L221" s="33">
        <f t="shared" ca="1" si="76"/>
        <v>6.235011990407672E-3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6.8255395683453225E-3</v>
      </c>
      <c r="I222" s="33">
        <f t="shared" ca="1" si="77"/>
        <v>1.9649280575539569E-2</v>
      </c>
      <c r="J222" s="33">
        <f t="shared" ca="1" si="77"/>
        <v>3.3300359712230214E-2</v>
      </c>
      <c r="K222" s="33">
        <f t="shared" ca="1" si="77"/>
        <v>2.109712230215827E-2</v>
      </c>
      <c r="L222" s="33">
        <f t="shared" ca="1" si="77"/>
        <v>5.377697841726618E-3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7.9136690647482008E-2</v>
      </c>
      <c r="I223" s="32">
        <f t="shared" ca="1" si="78"/>
        <v>0.22781774580335731</v>
      </c>
      <c r="J223" s="32">
        <f t="shared" ca="1" si="78"/>
        <v>0.38609112709832133</v>
      </c>
      <c r="K223" s="32">
        <f t="shared" ca="1" si="78"/>
        <v>0.2446043165467626</v>
      </c>
      <c r="L223" s="32">
        <f t="shared" ca="1" si="78"/>
        <v>6.2350119904076733E-2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6.4397482014388482E-2</v>
      </c>
      <c r="H226" s="32">
        <f ca="1">F221/2+G221+H221</f>
        <v>7.9136690647481998E-3</v>
      </c>
      <c r="I226" s="32">
        <f ca="1">F222/2+G222+H222</f>
        <v>6.8255395683453225E-3</v>
      </c>
      <c r="J226" s="32">
        <f ca="1">I220+J220+K220</f>
        <v>0.69861510791366899</v>
      </c>
      <c r="K226" s="32">
        <f ca="1">I221+J221+K221</f>
        <v>8.5851318944844102E-2</v>
      </c>
      <c r="L226" s="32">
        <f ca="1">I222+J222+K222</f>
        <v>7.4046762589928053E-2</v>
      </c>
      <c r="M226" s="32">
        <f ca="1">L220+M220+N220/2</f>
        <v>5.0737410071942442E-2</v>
      </c>
      <c r="N226" s="32">
        <f ca="1">L221+M221+N221/2</f>
        <v>6.235011990407672E-3</v>
      </c>
      <c r="O226" s="32">
        <f ca="1">L222+M222+N222/2</f>
        <v>5.377697841726618E-3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585.12300000000005</v>
      </c>
      <c r="E233" s="29">
        <f t="shared" ca="1" si="80"/>
        <v>480.05</v>
      </c>
      <c r="F233" s="29">
        <f t="shared" ca="1" si="80"/>
        <v>378.09</v>
      </c>
      <c r="G233" s="29">
        <f t="shared" ca="1" si="80"/>
        <v>207.91800000000001</v>
      </c>
      <c r="H233" s="29">
        <f t="shared" ca="1" si="80"/>
        <v>59.063000000000002</v>
      </c>
      <c r="I233" s="29">
        <f t="shared" ca="1" si="80"/>
        <v>11.209</v>
      </c>
      <c r="J233" s="29">
        <f t="shared" ca="1" si="80"/>
        <v>1.286</v>
      </c>
      <c r="K233" s="29">
        <f t="shared" ca="1" si="80"/>
        <v>4.0519999999999996</v>
      </c>
      <c r="L233" s="29">
        <f t="shared" ca="1" si="80"/>
        <v>50.454999999999998</v>
      </c>
      <c r="M233" s="29">
        <f t="shared" ca="1" si="80"/>
        <v>202.49799999999999</v>
      </c>
      <c r="N233" s="29">
        <f t="shared" ca="1" si="80"/>
        <v>393.851</v>
      </c>
      <c r="O233" s="29">
        <f t="shared" ca="1" si="80"/>
        <v>548.18799999999999</v>
      </c>
    </row>
    <row r="234" spans="1:15" x14ac:dyDescent="0.4">
      <c r="D234" s="50">
        <f t="shared" ref="D234:O234" ca="1" si="81">D232/SUM($D232:$O232)*(1-$B$233)+D233/SUM($D$233:$O$233)*$B$233</f>
        <v>9.5026230558532238E-2</v>
      </c>
      <c r="E234" s="50">
        <f t="shared" ca="1" si="81"/>
        <v>9.1430036043060006E-2</v>
      </c>
      <c r="F234" s="50">
        <f t="shared" ca="1" si="81"/>
        <v>8.7940386058786707E-2</v>
      </c>
      <c r="G234" s="50">
        <f t="shared" ca="1" si="81"/>
        <v>8.2116134223520362E-2</v>
      </c>
      <c r="H234" s="50">
        <f t="shared" ca="1" si="81"/>
        <v>7.7021471135946776E-2</v>
      </c>
      <c r="I234" s="50">
        <f t="shared" ca="1" si="81"/>
        <v>7.5383635608804622E-2</v>
      </c>
      <c r="J234" s="50">
        <f t="shared" ca="1" si="81"/>
        <v>7.504401422008411E-2</v>
      </c>
      <c r="K234" s="50">
        <f t="shared" ca="1" si="81"/>
        <v>7.5138682441509175E-2</v>
      </c>
      <c r="L234" s="50">
        <f t="shared" ca="1" si="81"/>
        <v>7.6726856511931243E-2</v>
      </c>
      <c r="M234" s="50">
        <f t="shared" ca="1" si="81"/>
        <v>8.1930631056447378E-2</v>
      </c>
      <c r="N234" s="50">
        <f t="shared" ca="1" si="81"/>
        <v>8.8479816947391363E-2</v>
      </c>
      <c r="O234" s="50">
        <f t="shared" ca="1" si="81"/>
        <v>9.3762105193985992E-2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8.716110213145889</v>
      </c>
      <c r="E236" s="29">
        <f t="shared" ca="1" si="82"/>
        <v>10.063169136372684</v>
      </c>
      <c r="F236" s="29">
        <f t="shared" ca="1" si="82"/>
        <v>11.648168474607761</v>
      </c>
      <c r="G236" s="29">
        <f t="shared" ca="1" si="82"/>
        <v>13.388860890758442</v>
      </c>
      <c r="H236" s="29">
        <f t="shared" ca="1" si="82"/>
        <v>14.903824194763676</v>
      </c>
      <c r="I236" s="29">
        <f t="shared" ca="1" si="82"/>
        <v>15.692690455778973</v>
      </c>
      <c r="J236" s="29">
        <f t="shared" ca="1" si="82"/>
        <v>15.332940615900508</v>
      </c>
      <c r="K236" s="29">
        <f t="shared" ca="1" si="82"/>
        <v>14.016221755927912</v>
      </c>
      <c r="L236" s="29">
        <f t="shared" ca="1" si="82"/>
        <v>12.322555188764738</v>
      </c>
      <c r="M236" s="29">
        <f t="shared" ca="1" si="82"/>
        <v>10.583091367678858</v>
      </c>
      <c r="N236" s="29">
        <f t="shared" ca="1" si="82"/>
        <v>9.0751805947253779</v>
      </c>
      <c r="O236" s="29">
        <f t="shared" ca="1" si="82"/>
        <v>8.3143458764627809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7.1269672918899185E-2</v>
      </c>
      <c r="E240" s="33">
        <f t="shared" ca="1" si="83"/>
        <v>6.8572527032295008E-2</v>
      </c>
      <c r="F240" s="32">
        <f t="shared" ca="1" si="83"/>
        <v>6.5955289544090023E-2</v>
      </c>
      <c r="G240" s="32">
        <f t="shared" ca="1" si="83"/>
        <v>6.1587100667640268E-2</v>
      </c>
      <c r="H240" s="32">
        <f t="shared" ca="1" si="83"/>
        <v>5.7766103351960085E-2</v>
      </c>
      <c r="I240" s="32">
        <f t="shared" ca="1" si="83"/>
        <v>5.6537726706603467E-2</v>
      </c>
      <c r="J240" s="32">
        <f t="shared" ca="1" si="83"/>
        <v>5.6283010665063082E-2</v>
      </c>
      <c r="K240" s="32">
        <f t="shared" ca="1" si="83"/>
        <v>5.6354011831131881E-2</v>
      </c>
      <c r="L240" s="32">
        <f t="shared" ca="1" si="83"/>
        <v>5.7545142383948436E-2</v>
      </c>
      <c r="M240" s="32">
        <f t="shared" ca="1" si="83"/>
        <v>6.1447973292335534E-2</v>
      </c>
      <c r="N240" s="32">
        <f t="shared" ca="1" si="83"/>
        <v>6.6359862710543518E-2</v>
      </c>
      <c r="O240" s="32">
        <f t="shared" ca="1" si="83"/>
        <v>7.0321578895489498E-2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2.3756557639633059E-2</v>
      </c>
      <c r="E241" s="32">
        <f t="shared" ca="1" si="84"/>
        <v>2.2857509010765002E-2</v>
      </c>
      <c r="F241" s="32">
        <f t="shared" ca="1" si="84"/>
        <v>2.1985096514696677E-2</v>
      </c>
      <c r="G241" s="32">
        <f t="shared" ca="1" si="84"/>
        <v>2.0529033555880091E-2</v>
      </c>
      <c r="H241" s="32">
        <f t="shared" ca="1" si="84"/>
        <v>1.9255367783986694E-2</v>
      </c>
      <c r="I241" s="32">
        <f t="shared" ca="1" si="84"/>
        <v>1.8845908902201156E-2</v>
      </c>
      <c r="J241" s="32">
        <f t="shared" ca="1" si="84"/>
        <v>1.8761003555021027E-2</v>
      </c>
      <c r="K241" s="32">
        <f t="shared" ca="1" si="84"/>
        <v>1.8784670610377294E-2</v>
      </c>
      <c r="L241" s="32">
        <f t="shared" ca="1" si="84"/>
        <v>1.9181714127982811E-2</v>
      </c>
      <c r="M241" s="32">
        <f t="shared" ca="1" si="84"/>
        <v>2.0482657764111845E-2</v>
      </c>
      <c r="N241" s="32">
        <f t="shared" ca="1" si="84"/>
        <v>2.2119954236847841E-2</v>
      </c>
      <c r="O241" s="32">
        <f t="shared" ca="1" si="84"/>
        <v>2.3440526298496498E-2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6.4736619568000087E-2</v>
      </c>
      <c r="E246" s="33">
        <f t="shared" ca="1" si="85"/>
        <v>6.2286712054334635E-2</v>
      </c>
      <c r="F246" s="33">
        <f t="shared" ca="1" si="85"/>
        <v>5.9909388002548442E-2</v>
      </c>
      <c r="G246" s="33">
        <f t="shared" ca="1" si="85"/>
        <v>5.5941616439773245E-2</v>
      </c>
      <c r="H246" s="33">
        <f t="shared" ca="1" si="85"/>
        <v>5.2470877211363745E-2</v>
      </c>
      <c r="I246" s="33">
        <f t="shared" ca="1" si="85"/>
        <v>5.1355101758498146E-2</v>
      </c>
      <c r="J246" s="33">
        <f t="shared" ca="1" si="85"/>
        <v>5.1123734687432296E-2</v>
      </c>
      <c r="K246" s="33">
        <f t="shared" ca="1" si="85"/>
        <v>5.1188227413278123E-2</v>
      </c>
      <c r="L246" s="33">
        <f t="shared" ca="1" si="85"/>
        <v>5.2270170998753161E-2</v>
      </c>
      <c r="M246" s="33">
        <f t="shared" ca="1" si="85"/>
        <v>5.5815242407204778E-2</v>
      </c>
      <c r="N246" s="33">
        <f t="shared" ca="1" si="85"/>
        <v>6.0276875295410363E-2</v>
      </c>
      <c r="O246" s="33">
        <f t="shared" ca="1" si="85"/>
        <v>6.3875434163402967E-2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2.3756557639633059E-2</v>
      </c>
      <c r="E247" s="33">
        <f t="shared" ca="1" si="86"/>
        <v>2.2857509010765002E-2</v>
      </c>
      <c r="F247" s="33">
        <f t="shared" ca="1" si="86"/>
        <v>2.1985096514696677E-2</v>
      </c>
      <c r="G247" s="33">
        <f t="shared" ca="1" si="86"/>
        <v>2.0529033555880091E-2</v>
      </c>
      <c r="H247" s="33">
        <f t="shared" ca="1" si="86"/>
        <v>1.9255367783986694E-2</v>
      </c>
      <c r="I247" s="33">
        <f t="shared" ca="1" si="86"/>
        <v>1.8845908902201156E-2</v>
      </c>
      <c r="J247" s="33">
        <f t="shared" ca="1" si="86"/>
        <v>1.8761003555021027E-2</v>
      </c>
      <c r="K247" s="33">
        <f t="shared" ca="1" si="86"/>
        <v>1.8784670610377294E-2</v>
      </c>
      <c r="L247" s="33">
        <f t="shared" ca="1" si="86"/>
        <v>1.9181714127982811E-2</v>
      </c>
      <c r="M247" s="33">
        <f t="shared" ca="1" si="86"/>
        <v>2.0482657764111845E-2</v>
      </c>
      <c r="N247" s="33">
        <f t="shared" ca="1" si="86"/>
        <v>2.2119954236847841E-2</v>
      </c>
      <c r="O247" s="33">
        <f t="shared" ca="1" si="86"/>
        <v>2.3440526298496498E-2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6.5330533508990932E-3</v>
      </c>
      <c r="E248" s="33">
        <f t="shared" ca="1" si="87"/>
        <v>6.2858149779603757E-3</v>
      </c>
      <c r="F248" s="33">
        <f t="shared" ca="1" si="87"/>
        <v>6.0459015415415852E-3</v>
      </c>
      <c r="G248" s="33">
        <f t="shared" ca="1" si="87"/>
        <v>5.6454842278670257E-3</v>
      </c>
      <c r="H248" s="33">
        <f t="shared" ca="1" si="87"/>
        <v>5.2952261405963411E-3</v>
      </c>
      <c r="I248" s="33">
        <f t="shared" ca="1" si="87"/>
        <v>5.1826249481053185E-3</v>
      </c>
      <c r="J248" s="33">
        <f t="shared" ca="1" si="87"/>
        <v>5.1592759776307832E-3</v>
      </c>
      <c r="K248" s="33">
        <f t="shared" ca="1" si="87"/>
        <v>5.1657844178537565E-3</v>
      </c>
      <c r="L248" s="33">
        <f t="shared" ca="1" si="87"/>
        <v>5.2749713851952731E-3</v>
      </c>
      <c r="M248" s="33">
        <f t="shared" ca="1" si="87"/>
        <v>5.6327308851307576E-3</v>
      </c>
      <c r="N248" s="33">
        <f t="shared" ca="1" si="87"/>
        <v>6.0829874151331568E-3</v>
      </c>
      <c r="O248" s="33">
        <f t="shared" ca="1" si="87"/>
        <v>6.4461447320865372E-3</v>
      </c>
    </row>
    <row r="249" spans="1:15" x14ac:dyDescent="0.4">
      <c r="D249" s="32">
        <f t="shared" ref="D249:O249" ca="1" si="88">SUM(D246:D248)</f>
        <v>9.5026230558532238E-2</v>
      </c>
      <c r="E249" s="32">
        <f t="shared" ca="1" si="88"/>
        <v>9.143003604306002E-2</v>
      </c>
      <c r="F249" s="32">
        <f t="shared" ca="1" si="88"/>
        <v>8.7940386058786707E-2</v>
      </c>
      <c r="G249" s="32">
        <f t="shared" ca="1" si="88"/>
        <v>8.2116134223520362E-2</v>
      </c>
      <c r="H249" s="32">
        <f t="shared" ca="1" si="88"/>
        <v>7.7021471135946776E-2</v>
      </c>
      <c r="I249" s="32">
        <f t="shared" ca="1" si="88"/>
        <v>7.5383635608804622E-2</v>
      </c>
      <c r="J249" s="32">
        <f t="shared" ca="1" si="88"/>
        <v>7.504401422008411E-2</v>
      </c>
      <c r="K249" s="32">
        <f t="shared" ca="1" si="88"/>
        <v>7.5138682441509175E-2</v>
      </c>
      <c r="L249" s="32">
        <f t="shared" ca="1" si="88"/>
        <v>7.6726856511931243E-2</v>
      </c>
      <c r="M249" s="32">
        <f t="shared" ca="1" si="88"/>
        <v>8.1930631056447392E-2</v>
      </c>
      <c r="N249" s="32">
        <f t="shared" ca="1" si="88"/>
        <v>8.8479816947391363E-2</v>
      </c>
      <c r="O249" s="32">
        <f t="shared" ca="1" si="88"/>
        <v>9.3762105193985992E-2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0.25099189743471712</v>
      </c>
      <c r="E252" s="32">
        <f ca="1">N247/2+O247+D247+E247+F247/2</f>
        <v>9.2107118324666823E-2</v>
      </c>
      <c r="F252" s="32">
        <f ca="1">N248/2+O248+D248+E248+F248/2</f>
        <v>2.5329457539283382E-2</v>
      </c>
      <c r="G252" s="32">
        <f ca="1">F246/2+G246+H246</f>
        <v>0.13836718765241121</v>
      </c>
      <c r="H252" s="32">
        <f ca="1">F247/2+G247+H247</f>
        <v>5.0776949597215126E-2</v>
      </c>
      <c r="I252" s="32">
        <f ca="1">F248/2+G248+H248</f>
        <v>1.3963661139234158E-2</v>
      </c>
      <c r="J252" s="32">
        <f ca="1">I246+J246+K246</f>
        <v>0.15366706385920859</v>
      </c>
      <c r="K252" s="32">
        <f ca="1">I247+J247+K247</f>
        <v>5.6391583067599477E-2</v>
      </c>
      <c r="L252" s="32">
        <f ca="1">I248+J248+K248</f>
        <v>1.5507685343589858E-2</v>
      </c>
      <c r="M252" s="32">
        <f ca="1">L246+M246+N246/2</f>
        <v>0.13822385105366311</v>
      </c>
      <c r="N252" s="32">
        <f ca="1">L247+M247+N247/2</f>
        <v>5.0724349010518574E-2</v>
      </c>
      <c r="O252" s="32">
        <f ca="1">L248+M248+N248/2</f>
        <v>1.3949195977892608E-2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8.716110213145889</v>
      </c>
      <c r="E261" s="29">
        <f t="shared" ca="1" si="91"/>
        <v>10.063169136372684</v>
      </c>
      <c r="F261" s="29">
        <f t="shared" ca="1" si="91"/>
        <v>11.648168474607761</v>
      </c>
      <c r="G261" s="29">
        <f t="shared" ca="1" si="91"/>
        <v>13.388860890758442</v>
      </c>
      <c r="H261" s="29">
        <f t="shared" ca="1" si="91"/>
        <v>14.903824194763676</v>
      </c>
      <c r="I261" s="29">
        <f t="shared" ca="1" si="91"/>
        <v>15.692690455778973</v>
      </c>
      <c r="J261" s="29">
        <f t="shared" ca="1" si="91"/>
        <v>15.332940615900508</v>
      </c>
      <c r="K261" s="29">
        <f t="shared" ca="1" si="91"/>
        <v>14.016221755927912</v>
      </c>
      <c r="L261" s="29">
        <f t="shared" ca="1" si="91"/>
        <v>12.322555188764738</v>
      </c>
      <c r="M261" s="29">
        <f t="shared" ca="1" si="91"/>
        <v>10.583091367678858</v>
      </c>
      <c r="N261" s="29">
        <f t="shared" ca="1" si="91"/>
        <v>9.0751805947253779</v>
      </c>
      <c r="O261" s="29">
        <f t="shared" ca="1" si="91"/>
        <v>8.3143458764627809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15.283889786854111</v>
      </c>
      <c r="E283" s="29">
        <f t="shared" ca="1" si="98"/>
        <v>13.936830863627316</v>
      </c>
      <c r="F283" s="29">
        <f t="shared" ca="1" si="98"/>
        <v>12.351831525392239</v>
      </c>
      <c r="G283" s="29">
        <f t="shared" ca="1" si="98"/>
        <v>10.611139109241558</v>
      </c>
      <c r="H283" s="29">
        <f t="shared" ca="1" si="98"/>
        <v>9.0961758052363244</v>
      </c>
      <c r="I283" s="29">
        <f t="shared" ca="1" si="98"/>
        <v>8.3073095442210274</v>
      </c>
      <c r="J283" s="29">
        <f t="shared" ca="1" si="98"/>
        <v>8.6670593840994918</v>
      </c>
      <c r="K283" s="29">
        <f t="shared" ca="1" si="98"/>
        <v>9.9837782440720879</v>
      </c>
      <c r="L283" s="29">
        <f t="shared" ca="1" si="98"/>
        <v>11.677444811235262</v>
      </c>
      <c r="M283" s="29">
        <f t="shared" ca="1" si="98"/>
        <v>13.416908632321142</v>
      </c>
      <c r="N283" s="29">
        <f t="shared" ca="1" si="98"/>
        <v>14.924819405274622</v>
      </c>
      <c r="O283" s="29">
        <f t="shared" ca="1" si="98"/>
        <v>15.685654123537219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0.10618027027749032</v>
      </c>
      <c r="E284" s="29">
        <f t="shared" ca="1" si="99"/>
        <v>9.6821979780594092E-2</v>
      </c>
      <c r="F284" s="29">
        <f t="shared" ca="1" si="99"/>
        <v>8.5810669147603449E-2</v>
      </c>
      <c r="G284" s="29">
        <f t="shared" ca="1" si="99"/>
        <v>7.3717727246397802E-2</v>
      </c>
      <c r="H284" s="29">
        <f t="shared" ca="1" si="99"/>
        <v>6.3192971093149919E-2</v>
      </c>
      <c r="I284" s="29">
        <f t="shared" ca="1" si="99"/>
        <v>5.7712557796827775E-2</v>
      </c>
      <c r="J284" s="29">
        <f t="shared" ca="1" si="99"/>
        <v>6.0211812617641393E-2</v>
      </c>
      <c r="K284" s="29">
        <f t="shared" ca="1" si="99"/>
        <v>6.9359324565261657E-2</v>
      </c>
      <c r="L284" s="29">
        <f t="shared" ca="1" si="99"/>
        <v>8.11255683925374E-2</v>
      </c>
      <c r="M284" s="29">
        <f t="shared" ca="1" si="99"/>
        <v>9.3209974995604836E-2</v>
      </c>
      <c r="N284" s="29">
        <f t="shared" ca="1" si="99"/>
        <v>0.10368573579075616</v>
      </c>
      <c r="O284" s="29">
        <f t="shared" ca="1" si="99"/>
        <v>0.10897140829613534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8.716110213145889</v>
      </c>
      <c r="E286" s="29">
        <f t="shared" ca="1" si="100"/>
        <v>10.063169136372684</v>
      </c>
      <c r="F286" s="29">
        <f t="shared" ca="1" si="100"/>
        <v>11.648168474607761</v>
      </c>
      <c r="G286" s="29">
        <f t="shared" ca="1" si="100"/>
        <v>13.388860890758442</v>
      </c>
      <c r="H286" s="29">
        <f t="shared" ca="1" si="100"/>
        <v>14.903824194763676</v>
      </c>
      <c r="I286" s="29">
        <f t="shared" ca="1" si="100"/>
        <v>15.692690455778973</v>
      </c>
      <c r="J286" s="29">
        <f t="shared" ca="1" si="100"/>
        <v>15.332940615900508</v>
      </c>
      <c r="K286" s="29">
        <f t="shared" ca="1" si="100"/>
        <v>14.016221755927912</v>
      </c>
      <c r="L286" s="29">
        <f t="shared" ca="1" si="100"/>
        <v>12.322555188764738</v>
      </c>
      <c r="M286" s="29">
        <f t="shared" ca="1" si="100"/>
        <v>10.583091367678858</v>
      </c>
      <c r="N286" s="29">
        <f t="shared" ca="1" si="100"/>
        <v>9.0751805947253779</v>
      </c>
      <c r="O286" s="29">
        <f t="shared" ca="1" si="100"/>
        <v>8.3143458764627809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5.3090135138745158E-2</v>
      </c>
      <c r="E290" s="33">
        <f t="shared" ca="1" si="101"/>
        <v>4.8410989890297046E-2</v>
      </c>
      <c r="F290" s="32">
        <f t="shared" ca="1" si="101"/>
        <v>4.2905334573801725E-2</v>
      </c>
      <c r="G290" s="32">
        <f t="shared" ca="1" si="101"/>
        <v>3.6858863623198901E-2</v>
      </c>
      <c r="H290" s="32">
        <f t="shared" ca="1" si="101"/>
        <v>3.1596485546574959E-2</v>
      </c>
      <c r="I290" s="32">
        <f t="shared" ca="1" si="101"/>
        <v>2.8856278898413888E-2</v>
      </c>
      <c r="J290" s="32">
        <f t="shared" ca="1" si="101"/>
        <v>3.0105906308820696E-2</v>
      </c>
      <c r="K290" s="32">
        <f t="shared" ca="1" si="101"/>
        <v>3.4679662282630828E-2</v>
      </c>
      <c r="L290" s="32">
        <f t="shared" ca="1" si="101"/>
        <v>4.05627841962687E-2</v>
      </c>
      <c r="M290" s="32">
        <f t="shared" ca="1" si="101"/>
        <v>4.6604987497802418E-2</v>
      </c>
      <c r="N290" s="32">
        <f t="shared" ca="1" si="101"/>
        <v>5.1842867895378078E-2</v>
      </c>
      <c r="O290" s="32">
        <f t="shared" ca="1" si="101"/>
        <v>5.4485704148067672E-2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5.3090135138745158E-2</v>
      </c>
      <c r="E291" s="32">
        <f t="shared" ca="1" si="102"/>
        <v>4.8410989890297046E-2</v>
      </c>
      <c r="F291" s="32">
        <f t="shared" ca="1" si="102"/>
        <v>4.2905334573801725E-2</v>
      </c>
      <c r="G291" s="32">
        <f t="shared" ca="1" si="102"/>
        <v>3.6858863623198901E-2</v>
      </c>
      <c r="H291" s="32">
        <f t="shared" ca="1" si="102"/>
        <v>3.1596485546574959E-2</v>
      </c>
      <c r="I291" s="32">
        <f t="shared" ca="1" si="102"/>
        <v>2.8856278898413888E-2</v>
      </c>
      <c r="J291" s="32">
        <f t="shared" ca="1" si="102"/>
        <v>3.0105906308820696E-2</v>
      </c>
      <c r="K291" s="32">
        <f t="shared" ca="1" si="102"/>
        <v>3.4679662282630828E-2</v>
      </c>
      <c r="L291" s="32">
        <f t="shared" ca="1" si="102"/>
        <v>4.05627841962687E-2</v>
      </c>
      <c r="M291" s="32">
        <f t="shared" ca="1" si="102"/>
        <v>4.6604987497802418E-2</v>
      </c>
      <c r="N291" s="32">
        <f t="shared" ca="1" si="102"/>
        <v>5.1842867895378078E-2</v>
      </c>
      <c r="O291" s="32">
        <f t="shared" ca="1" si="102"/>
        <v>5.4485704148067672E-2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4.8002330521282083E-2</v>
      </c>
      <c r="E296" s="33">
        <f t="shared" ca="1" si="103"/>
        <v>4.3771603359143582E-2</v>
      </c>
      <c r="F296" s="33">
        <f t="shared" ca="1" si="103"/>
        <v>3.8793573343812393E-2</v>
      </c>
      <c r="G296" s="33">
        <f t="shared" ca="1" si="103"/>
        <v>3.3326555859309007E-2</v>
      </c>
      <c r="H296" s="33">
        <f t="shared" ca="1" si="103"/>
        <v>2.8568489015028193E-2</v>
      </c>
      <c r="I296" s="33">
        <f t="shared" ca="1" si="103"/>
        <v>2.6090885503982558E-2</v>
      </c>
      <c r="J296" s="33">
        <f t="shared" ca="1" si="103"/>
        <v>2.7220756954225378E-2</v>
      </c>
      <c r="K296" s="33">
        <f t="shared" ca="1" si="103"/>
        <v>3.1356194647212038E-2</v>
      </c>
      <c r="L296" s="33">
        <f t="shared" ca="1" si="103"/>
        <v>3.6675517377459617E-2</v>
      </c>
      <c r="M296" s="33">
        <f t="shared" ca="1" si="103"/>
        <v>4.2138676195929689E-2</v>
      </c>
      <c r="N296" s="33">
        <f t="shared" ca="1" si="103"/>
        <v>4.6874593055404347E-2</v>
      </c>
      <c r="O296" s="33">
        <f t="shared" ca="1" si="103"/>
        <v>4.9264157500544518E-2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5.3090135138745158E-2</v>
      </c>
      <c r="E297" s="33">
        <f t="shared" ca="1" si="104"/>
        <v>4.8410989890297046E-2</v>
      </c>
      <c r="F297" s="33">
        <f t="shared" ca="1" si="104"/>
        <v>4.2905334573801725E-2</v>
      </c>
      <c r="G297" s="33">
        <f t="shared" ca="1" si="104"/>
        <v>3.6858863623198901E-2</v>
      </c>
      <c r="H297" s="33">
        <f t="shared" ca="1" si="104"/>
        <v>3.1596485546574959E-2</v>
      </c>
      <c r="I297" s="33">
        <f t="shared" ca="1" si="104"/>
        <v>2.8856278898413888E-2</v>
      </c>
      <c r="J297" s="33">
        <f t="shared" ca="1" si="104"/>
        <v>3.0105906308820696E-2</v>
      </c>
      <c r="K297" s="33">
        <f t="shared" ca="1" si="104"/>
        <v>3.4679662282630828E-2</v>
      </c>
      <c r="L297" s="33">
        <f t="shared" ca="1" si="104"/>
        <v>4.05627841962687E-2</v>
      </c>
      <c r="M297" s="33">
        <f t="shared" ca="1" si="104"/>
        <v>4.6604987497802418E-2</v>
      </c>
      <c r="N297" s="33">
        <f t="shared" ca="1" si="104"/>
        <v>5.1842867895378078E-2</v>
      </c>
      <c r="O297" s="33">
        <f t="shared" ca="1" si="104"/>
        <v>5.4485704148067672E-2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5.0878046174630777E-3</v>
      </c>
      <c r="E298" s="33">
        <f t="shared" ca="1" si="105"/>
        <v>4.6393865311534664E-3</v>
      </c>
      <c r="F298" s="33">
        <f t="shared" ca="1" si="105"/>
        <v>4.1117612299893316E-3</v>
      </c>
      <c r="G298" s="33">
        <f t="shared" ca="1" si="105"/>
        <v>3.5323077638898946E-3</v>
      </c>
      <c r="H298" s="33">
        <f t="shared" ca="1" si="105"/>
        <v>3.0279965315467669E-3</v>
      </c>
      <c r="I298" s="33">
        <f t="shared" ca="1" si="105"/>
        <v>2.7653933944313306E-3</v>
      </c>
      <c r="J298" s="33">
        <f t="shared" ca="1" si="105"/>
        <v>2.8851493545953167E-3</v>
      </c>
      <c r="K298" s="33">
        <f t="shared" ca="1" si="105"/>
        <v>3.3234676354187876E-3</v>
      </c>
      <c r="L298" s="33">
        <f t="shared" ca="1" si="105"/>
        <v>3.8872668188090834E-3</v>
      </c>
      <c r="M298" s="33">
        <f t="shared" ca="1" si="105"/>
        <v>4.4663113018727314E-3</v>
      </c>
      <c r="N298" s="33">
        <f t="shared" ca="1" si="105"/>
        <v>4.968274839973732E-3</v>
      </c>
      <c r="O298" s="33">
        <f t="shared" ca="1" si="105"/>
        <v>5.2215466475231519E-3</v>
      </c>
    </row>
    <row r="299" spans="1:15" x14ac:dyDescent="0.4">
      <c r="D299" s="32">
        <f t="shared" ref="D299:O299" ca="1" si="106">SUM(D296:D298)</f>
        <v>0.10618027027749033</v>
      </c>
      <c r="E299" s="32">
        <f t="shared" ca="1" si="106"/>
        <v>9.6821979780594092E-2</v>
      </c>
      <c r="F299" s="32">
        <f t="shared" ca="1" si="106"/>
        <v>8.5810669147603436E-2</v>
      </c>
      <c r="G299" s="32">
        <f t="shared" ca="1" si="106"/>
        <v>7.3717727246397802E-2</v>
      </c>
      <c r="H299" s="32">
        <f t="shared" ca="1" si="106"/>
        <v>6.3192971093149919E-2</v>
      </c>
      <c r="I299" s="32">
        <f t="shared" ca="1" si="106"/>
        <v>5.7712557796827775E-2</v>
      </c>
      <c r="J299" s="32">
        <f t="shared" ca="1" si="106"/>
        <v>6.0211812617641386E-2</v>
      </c>
      <c r="K299" s="32">
        <f t="shared" ca="1" si="106"/>
        <v>6.9359324565261657E-2</v>
      </c>
      <c r="L299" s="32">
        <f t="shared" ca="1" si="106"/>
        <v>8.11255683925374E-2</v>
      </c>
      <c r="M299" s="32">
        <f t="shared" ca="1" si="106"/>
        <v>9.3209974995604836E-2</v>
      </c>
      <c r="N299" s="32">
        <f t="shared" ca="1" si="106"/>
        <v>0.10368573579075617</v>
      </c>
      <c r="O299" s="32">
        <f t="shared" ca="1" si="106"/>
        <v>0.10897140829613534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0.18387217458057856</v>
      </c>
      <c r="E302" s="32">
        <f ca="1">N297/2+O297+D297+E297+F297/2</f>
        <v>0.20336093041169978</v>
      </c>
      <c r="F302" s="32">
        <f ca="1">N298/2+O298+D298+E298+F298/2</f>
        <v>1.9488755831121227E-2</v>
      </c>
      <c r="G302" s="32">
        <f ca="1">F296/2+G296+H296</f>
        <v>8.1291831546243393E-2</v>
      </c>
      <c r="H302" s="32">
        <f ca="1">F297/2+G297+H297</f>
        <v>8.9908016456674719E-2</v>
      </c>
      <c r="I302" s="32">
        <f ca="1">F298/2+G298+H298</f>
        <v>8.6161849104313265E-3</v>
      </c>
      <c r="J302" s="32">
        <f ca="1">I296+J296+K296</f>
        <v>8.4667837105419974E-2</v>
      </c>
      <c r="K302" s="32">
        <f ca="1">I297+J297+K297</f>
        <v>9.3641847489865412E-2</v>
      </c>
      <c r="L302" s="32">
        <f ca="1">I298+J298+K298</f>
        <v>8.9740103844454348E-3</v>
      </c>
      <c r="M302" s="32">
        <f ca="1">L296+M296+N296/2</f>
        <v>0.10225149010109148</v>
      </c>
      <c r="N302" s="32">
        <f ca="1">L297+M297+N297/2</f>
        <v>0.11308920564176014</v>
      </c>
      <c r="O302" s="32">
        <f ca="1">L298+M298+N298/2</f>
        <v>1.0837715540668681E-2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11</v>
      </c>
      <c r="I309" s="29">
        <f t="shared" ca="1" si="108"/>
        <v>31.666666666666668</v>
      </c>
      <c r="J309" s="29">
        <f t="shared" ca="1" si="108"/>
        <v>53.666666666666664</v>
      </c>
      <c r="K309" s="29">
        <f t="shared" ca="1" si="108"/>
        <v>34</v>
      </c>
      <c r="L309" s="29">
        <f t="shared" ca="1" si="108"/>
        <v>8.6666666666666661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8.2913669064748202E-2</v>
      </c>
      <c r="I310" s="50">
        <f t="shared" ca="1" si="109"/>
        <v>9.7781774580335726E-2</v>
      </c>
      <c r="J310" s="50">
        <f t="shared" ca="1" si="109"/>
        <v>0.11360911270983214</v>
      </c>
      <c r="K310" s="50">
        <f t="shared" ca="1" si="109"/>
        <v>9.946043165467626E-2</v>
      </c>
      <c r="L310" s="50">
        <f t="shared" ca="1" si="109"/>
        <v>8.1235011990407668E-2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8.716110213145889</v>
      </c>
      <c r="E312" s="29">
        <f t="shared" ca="1" si="110"/>
        <v>10.063169136372684</v>
      </c>
      <c r="F312" s="29">
        <f t="shared" ca="1" si="110"/>
        <v>11.648168474607761</v>
      </c>
      <c r="G312" s="29">
        <f t="shared" ca="1" si="110"/>
        <v>13.388860890758442</v>
      </c>
      <c r="H312" s="29">
        <f t="shared" ca="1" si="110"/>
        <v>14.903824194763676</v>
      </c>
      <c r="I312" s="29">
        <f t="shared" ca="1" si="110"/>
        <v>15.692690455778973</v>
      </c>
      <c r="J312" s="29">
        <f t="shared" ca="1" si="110"/>
        <v>15.332940615900508</v>
      </c>
      <c r="K312" s="29">
        <f t="shared" ca="1" si="110"/>
        <v>14.016221755927912</v>
      </c>
      <c r="L312" s="29">
        <f t="shared" ca="1" si="110"/>
        <v>12.322555188764738</v>
      </c>
      <c r="M312" s="29">
        <f t="shared" ca="1" si="110"/>
        <v>10.583091367678858</v>
      </c>
      <c r="N312" s="29">
        <f t="shared" ca="1" si="110"/>
        <v>9.0751805947253779</v>
      </c>
      <c r="O312" s="29">
        <f t="shared" ca="1" si="110"/>
        <v>8.3143458764627809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4.9748201438848921E-2</v>
      </c>
      <c r="I316" s="32">
        <f t="shared" ca="1" si="111"/>
        <v>5.8669064748201431E-2</v>
      </c>
      <c r="J316" s="32">
        <f t="shared" ca="1" si="111"/>
        <v>6.8165467625899284E-2</v>
      </c>
      <c r="K316" s="32">
        <f t="shared" ca="1" si="111"/>
        <v>5.967625899280575E-2</v>
      </c>
      <c r="L316" s="32">
        <f t="shared" ca="1" si="111"/>
        <v>4.8741007194244602E-2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3.3165467625899281E-2</v>
      </c>
      <c r="I317" s="32">
        <f t="shared" ca="1" si="112"/>
        <v>3.9112709832134294E-2</v>
      </c>
      <c r="J317" s="32">
        <f t="shared" ca="1" si="112"/>
        <v>4.5443645083932858E-2</v>
      </c>
      <c r="K317" s="32">
        <f t="shared" ca="1" si="112"/>
        <v>3.9784172661870509E-2</v>
      </c>
      <c r="L317" s="32">
        <f t="shared" ca="1" si="112"/>
        <v>3.2494004796163066E-2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4.5187949640287772E-2</v>
      </c>
      <c r="I322" s="33">
        <f t="shared" ca="1" si="113"/>
        <v>5.3291067146282969E-2</v>
      </c>
      <c r="J322" s="33">
        <f t="shared" ca="1" si="113"/>
        <v>6.1916966426858518E-2</v>
      </c>
      <c r="K322" s="33">
        <f t="shared" ca="1" si="113"/>
        <v>5.4205935251798558E-2</v>
      </c>
      <c r="L322" s="33">
        <f t="shared" ca="1" si="113"/>
        <v>4.4273081534772177E-2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3.3165467625899281E-2</v>
      </c>
      <c r="I323" s="33">
        <f t="shared" ca="1" si="114"/>
        <v>3.9112709832134294E-2</v>
      </c>
      <c r="J323" s="33">
        <f t="shared" ca="1" si="114"/>
        <v>4.5443645083932858E-2</v>
      </c>
      <c r="K323" s="33">
        <f t="shared" ca="1" si="114"/>
        <v>3.9784172661870509E-2</v>
      </c>
      <c r="L323" s="33">
        <f t="shared" ca="1" si="114"/>
        <v>3.2494004796163066E-2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4.5602517985611516E-3</v>
      </c>
      <c r="I324" s="33">
        <f t="shared" ca="1" si="115"/>
        <v>5.3779976019184654E-3</v>
      </c>
      <c r="J324" s="33">
        <f t="shared" ca="1" si="115"/>
        <v>6.2485011990407683E-3</v>
      </c>
      <c r="K324" s="33">
        <f t="shared" ca="1" si="115"/>
        <v>5.4703237410071949E-3</v>
      </c>
      <c r="L324" s="33">
        <f t="shared" ca="1" si="115"/>
        <v>4.4679256594724222E-3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8.2913669064748202E-2</v>
      </c>
      <c r="I325" s="32">
        <f t="shared" ca="1" si="116"/>
        <v>9.7781774580335726E-2</v>
      </c>
      <c r="J325" s="32">
        <f t="shared" ca="1" si="116"/>
        <v>0.11360911270983215</v>
      </c>
      <c r="K325" s="32">
        <f t="shared" ca="1" si="116"/>
        <v>9.9460431654676273E-2</v>
      </c>
      <c r="L325" s="32">
        <f t="shared" ca="1" si="116"/>
        <v>8.1235011990407655E-2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0.10650044964028776</v>
      </c>
      <c r="H328" s="32">
        <f ca="1">F323/2+G323+H323</f>
        <v>7.8165467625899279E-2</v>
      </c>
      <c r="I328" s="32">
        <f ca="1">F324/2+G324+H324</f>
        <v>1.0747751798561151E-2</v>
      </c>
      <c r="J328" s="32">
        <f ca="1">I322+J322+K322</f>
        <v>0.16941396882494006</v>
      </c>
      <c r="K328" s="32">
        <f ca="1">I323+J323+K323</f>
        <v>0.12434052757793766</v>
      </c>
      <c r="L328" s="32">
        <f ca="1">I324+J324+K324</f>
        <v>1.7096822541966428E-2</v>
      </c>
      <c r="M328" s="32">
        <f ca="1">L322+M322+N322/2</f>
        <v>0.10558558153477217</v>
      </c>
      <c r="N328" s="32">
        <f ca="1">L323+M323+N323/2</f>
        <v>7.7494004796163057E-2</v>
      </c>
      <c r="O328" s="32">
        <f ca="1">L324+M324+N324/2</f>
        <v>1.0655425659472422E-2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8.716110213145889</v>
      </c>
      <c r="E337" s="29">
        <f t="shared" ca="1" si="119"/>
        <v>10.063169136372684</v>
      </c>
      <c r="F337" s="29">
        <f t="shared" ca="1" si="119"/>
        <v>11.648168474607761</v>
      </c>
      <c r="G337" s="29">
        <f t="shared" ca="1" si="119"/>
        <v>13.388860890758442</v>
      </c>
      <c r="H337" s="29">
        <f t="shared" ca="1" si="119"/>
        <v>14.903824194763676</v>
      </c>
      <c r="I337" s="29">
        <f t="shared" ca="1" si="119"/>
        <v>15.692690455778973</v>
      </c>
      <c r="J337" s="29">
        <f t="shared" ca="1" si="119"/>
        <v>15.332940615900508</v>
      </c>
      <c r="K337" s="29">
        <f t="shared" ca="1" si="119"/>
        <v>14.016221755927912</v>
      </c>
      <c r="L337" s="29">
        <f t="shared" ca="1" si="119"/>
        <v>12.322555188764738</v>
      </c>
      <c r="M337" s="29">
        <f t="shared" ca="1" si="119"/>
        <v>10.583091367678858</v>
      </c>
      <c r="N337" s="29">
        <f t="shared" ca="1" si="119"/>
        <v>9.0751805947253779</v>
      </c>
      <c r="O337" s="29">
        <f t="shared" ca="1" si="119"/>
        <v>8.3143458764627809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8.716110213145889</v>
      </c>
      <c r="E362" s="29">
        <f t="shared" ca="1" si="128"/>
        <v>10.063169136372684</v>
      </c>
      <c r="F362" s="29">
        <f t="shared" ca="1" si="128"/>
        <v>11.648168474607761</v>
      </c>
      <c r="G362" s="29">
        <f t="shared" ca="1" si="128"/>
        <v>13.388860890758442</v>
      </c>
      <c r="H362" s="29">
        <f t="shared" ca="1" si="128"/>
        <v>14.903824194763676</v>
      </c>
      <c r="I362" s="29">
        <f t="shared" ca="1" si="128"/>
        <v>15.692690455778973</v>
      </c>
      <c r="J362" s="29">
        <f t="shared" ca="1" si="128"/>
        <v>15.332940615900508</v>
      </c>
      <c r="K362" s="29">
        <f t="shared" ca="1" si="128"/>
        <v>14.016221755927912</v>
      </c>
      <c r="L362" s="29">
        <f t="shared" ca="1" si="128"/>
        <v>12.322555188764738</v>
      </c>
      <c r="M362" s="29">
        <f t="shared" ca="1" si="128"/>
        <v>10.583091367678858</v>
      </c>
      <c r="N362" s="29">
        <f t="shared" ca="1" si="128"/>
        <v>9.0751805947253779</v>
      </c>
      <c r="O362" s="29">
        <f t="shared" ca="1" si="128"/>
        <v>8.3143458764627809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15.283889786854111</v>
      </c>
      <c r="E384" s="29">
        <f t="shared" ca="1" si="135"/>
        <v>13.936830863627316</v>
      </c>
      <c r="F384" s="29">
        <f t="shared" ca="1" si="135"/>
        <v>12.351831525392239</v>
      </c>
      <c r="G384" s="29">
        <f t="shared" ca="1" si="135"/>
        <v>10.611139109241558</v>
      </c>
      <c r="H384" s="29">
        <f t="shared" ca="1" si="135"/>
        <v>9.0961758052363244</v>
      </c>
      <c r="I384" s="29">
        <f t="shared" ca="1" si="135"/>
        <v>8.3073095442210274</v>
      </c>
      <c r="J384" s="29">
        <f t="shared" ca="1" si="135"/>
        <v>8.6670593840994918</v>
      </c>
      <c r="K384" s="29">
        <f t="shared" ca="1" si="135"/>
        <v>9.9837782440720879</v>
      </c>
      <c r="L384" s="29">
        <f t="shared" ca="1" si="135"/>
        <v>11.677444811235262</v>
      </c>
      <c r="M384" s="29">
        <f t="shared" ca="1" si="135"/>
        <v>13.416908632321142</v>
      </c>
      <c r="N384" s="29">
        <f t="shared" ca="1" si="135"/>
        <v>14.924819405274622</v>
      </c>
      <c r="O384" s="29">
        <f t="shared" ca="1" si="135"/>
        <v>15.685654123537219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0.10618027027749032</v>
      </c>
      <c r="E385" s="29">
        <f t="shared" ca="1" si="136"/>
        <v>9.6821979780594092E-2</v>
      </c>
      <c r="F385" s="29">
        <f t="shared" ca="1" si="136"/>
        <v>8.5810669147603449E-2</v>
      </c>
      <c r="G385" s="29">
        <f t="shared" ca="1" si="136"/>
        <v>7.3717727246397802E-2</v>
      </c>
      <c r="H385" s="29">
        <f t="shared" ca="1" si="136"/>
        <v>6.3192971093149919E-2</v>
      </c>
      <c r="I385" s="55">
        <f t="shared" ca="1" si="136"/>
        <v>5.7712557796827775E-2</v>
      </c>
      <c r="J385" s="55">
        <f t="shared" ca="1" si="136"/>
        <v>6.0211812617641393E-2</v>
      </c>
      <c r="K385" s="29">
        <f t="shared" ca="1" si="136"/>
        <v>6.9359324565261657E-2</v>
      </c>
      <c r="L385" s="29">
        <f t="shared" ca="1" si="136"/>
        <v>8.11255683925374E-2</v>
      </c>
      <c r="M385" s="29">
        <f t="shared" ca="1" si="136"/>
        <v>9.3209974995604836E-2</v>
      </c>
      <c r="N385" s="29">
        <f t="shared" ca="1" si="136"/>
        <v>0.10368573579075616</v>
      </c>
      <c r="O385" s="29">
        <f t="shared" ca="1" si="136"/>
        <v>0.10897140829613534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8.716110213145889</v>
      </c>
      <c r="E387" s="29">
        <f t="shared" ca="1" si="137"/>
        <v>10.063169136372684</v>
      </c>
      <c r="F387" s="29">
        <f t="shared" ca="1" si="137"/>
        <v>11.648168474607761</v>
      </c>
      <c r="G387" s="29">
        <f t="shared" ca="1" si="137"/>
        <v>13.388860890758442</v>
      </c>
      <c r="H387" s="29">
        <f t="shared" ca="1" si="137"/>
        <v>14.903824194763676</v>
      </c>
      <c r="I387" s="29">
        <f t="shared" ca="1" si="137"/>
        <v>15.692690455778973</v>
      </c>
      <c r="J387" s="29">
        <f t="shared" ca="1" si="137"/>
        <v>15.332940615900508</v>
      </c>
      <c r="K387" s="29">
        <f t="shared" ca="1" si="137"/>
        <v>14.016221755927912</v>
      </c>
      <c r="L387" s="29">
        <f t="shared" ca="1" si="137"/>
        <v>12.322555188764738</v>
      </c>
      <c r="M387" s="29">
        <f t="shared" ca="1" si="137"/>
        <v>10.583091367678858</v>
      </c>
      <c r="N387" s="29">
        <f t="shared" ca="1" si="137"/>
        <v>9.0751805947253779</v>
      </c>
      <c r="O387" s="29">
        <f t="shared" ca="1" si="137"/>
        <v>8.3143458764627809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1.0618027027749033E-2</v>
      </c>
      <c r="E391" s="33">
        <f t="shared" ca="1" si="138"/>
        <v>9.6821979780594095E-3</v>
      </c>
      <c r="F391" s="32">
        <f t="shared" ca="1" si="138"/>
        <v>8.5810669147603456E-3</v>
      </c>
      <c r="G391" s="32">
        <f t="shared" ca="1" si="138"/>
        <v>7.3717727246397809E-3</v>
      </c>
      <c r="H391" s="32">
        <f t="shared" ca="1" si="138"/>
        <v>6.3192971093149926E-3</v>
      </c>
      <c r="I391" s="32">
        <f t="shared" ca="1" si="138"/>
        <v>5.7712557796827779E-3</v>
      </c>
      <c r="J391" s="32">
        <f t="shared" ca="1" si="138"/>
        <v>6.0211812617641395E-3</v>
      </c>
      <c r="K391" s="32">
        <f t="shared" ca="1" si="138"/>
        <v>6.9359324565261664E-3</v>
      </c>
      <c r="L391" s="32">
        <f t="shared" ca="1" si="138"/>
        <v>8.1125568392537411E-3</v>
      </c>
      <c r="M391" s="32">
        <f t="shared" ca="1" si="138"/>
        <v>9.3209974995604843E-3</v>
      </c>
      <c r="N391" s="32">
        <f t="shared" ca="1" si="138"/>
        <v>1.0368573579075616E-2</v>
      </c>
      <c r="O391" s="32">
        <f t="shared" ca="1" si="138"/>
        <v>1.0897140829613535E-2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9.5562243249741288E-2</v>
      </c>
      <c r="E392" s="32">
        <f t="shared" ca="1" si="139"/>
        <v>8.7139781802534691E-2</v>
      </c>
      <c r="F392" s="32">
        <f t="shared" ca="1" si="139"/>
        <v>7.72296022328431E-2</v>
      </c>
      <c r="G392" s="32">
        <f t="shared" ca="1" si="139"/>
        <v>6.6345954521758024E-2</v>
      </c>
      <c r="H392" s="32">
        <f t="shared" ca="1" si="139"/>
        <v>5.687367398383493E-2</v>
      </c>
      <c r="I392" s="32">
        <f t="shared" ca="1" si="139"/>
        <v>5.1941302017144995E-2</v>
      </c>
      <c r="J392" s="32">
        <f t="shared" ca="1" si="139"/>
        <v>5.4190631355877254E-2</v>
      </c>
      <c r="K392" s="32">
        <f t="shared" ca="1" si="139"/>
        <v>6.2423392108735494E-2</v>
      </c>
      <c r="L392" s="32">
        <f t="shared" ca="1" si="139"/>
        <v>7.3013011553283658E-2</v>
      </c>
      <c r="M392" s="32">
        <f t="shared" ca="1" si="139"/>
        <v>8.3888977496044348E-2</v>
      </c>
      <c r="N392" s="32">
        <f t="shared" ca="1" si="139"/>
        <v>9.3317162211680543E-2</v>
      </c>
      <c r="O392" s="32">
        <f t="shared" ca="1" si="139"/>
        <v>9.8074267466521814E-2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9.7331914421032797E-3</v>
      </c>
      <c r="E397" s="33">
        <f t="shared" ca="1" si="140"/>
        <v>8.8753481465544595E-3</v>
      </c>
      <c r="F397" s="33">
        <f t="shared" ca="1" si="140"/>
        <v>7.8659780051969844E-3</v>
      </c>
      <c r="G397" s="33">
        <f t="shared" ca="1" si="140"/>
        <v>6.7574583309197994E-3</v>
      </c>
      <c r="H397" s="33">
        <f t="shared" ca="1" si="140"/>
        <v>5.7926890168720768E-3</v>
      </c>
      <c r="I397" s="33">
        <f t="shared" ca="1" si="140"/>
        <v>5.2903177980425462E-3</v>
      </c>
      <c r="J397" s="33">
        <f t="shared" ca="1" si="140"/>
        <v>5.5194161566171282E-3</v>
      </c>
      <c r="K397" s="33">
        <f t="shared" ca="1" si="140"/>
        <v>6.3579380851489856E-3</v>
      </c>
      <c r="L397" s="33">
        <f t="shared" ca="1" si="140"/>
        <v>7.4365104359825959E-3</v>
      </c>
      <c r="M397" s="33">
        <f t="shared" ca="1" si="140"/>
        <v>8.5442477079304448E-3</v>
      </c>
      <c r="N397" s="33">
        <f t="shared" ca="1" si="140"/>
        <v>9.5045257808193152E-3</v>
      </c>
      <c r="O397" s="33">
        <f t="shared" ca="1" si="140"/>
        <v>9.989045760479074E-3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9.5562243249741288E-2</v>
      </c>
      <c r="E398" s="33">
        <f t="shared" ca="1" si="141"/>
        <v>8.7139781802534691E-2</v>
      </c>
      <c r="F398" s="33">
        <f t="shared" ca="1" si="141"/>
        <v>7.72296022328431E-2</v>
      </c>
      <c r="G398" s="33">
        <f t="shared" ca="1" si="141"/>
        <v>6.6345954521758024E-2</v>
      </c>
      <c r="H398" s="33">
        <f t="shared" ca="1" si="141"/>
        <v>5.687367398383493E-2</v>
      </c>
      <c r="I398" s="33">
        <f t="shared" ca="1" si="141"/>
        <v>5.1941302017144995E-2</v>
      </c>
      <c r="J398" s="33">
        <f t="shared" ca="1" si="141"/>
        <v>5.4190631355877254E-2</v>
      </c>
      <c r="K398" s="33">
        <f t="shared" ca="1" si="141"/>
        <v>6.2423392108735494E-2</v>
      </c>
      <c r="L398" s="33">
        <f t="shared" ca="1" si="141"/>
        <v>7.3013011553283658E-2</v>
      </c>
      <c r="M398" s="33">
        <f t="shared" ca="1" si="141"/>
        <v>8.3888977496044348E-2</v>
      </c>
      <c r="N398" s="33">
        <f t="shared" ca="1" si="141"/>
        <v>9.3317162211680543E-2</v>
      </c>
      <c r="O398" s="33">
        <f t="shared" ca="1" si="141"/>
        <v>9.8074267466521814E-2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8.8483558564575275E-4</v>
      </c>
      <c r="E399" s="33">
        <f t="shared" ca="1" si="142"/>
        <v>8.0684983150495083E-4</v>
      </c>
      <c r="F399" s="33">
        <f t="shared" ca="1" si="142"/>
        <v>7.1508890956336214E-4</v>
      </c>
      <c r="G399" s="33">
        <f t="shared" ca="1" si="142"/>
        <v>6.1431439371998177E-4</v>
      </c>
      <c r="H399" s="33">
        <f t="shared" ca="1" si="142"/>
        <v>5.2660809244291608E-4</v>
      </c>
      <c r="I399" s="33">
        <f t="shared" ca="1" si="142"/>
        <v>4.8093798164023147E-4</v>
      </c>
      <c r="J399" s="33">
        <f t="shared" ca="1" si="142"/>
        <v>5.0176510514701159E-4</v>
      </c>
      <c r="K399" s="33">
        <f t="shared" ca="1" si="142"/>
        <v>5.779943713771805E-4</v>
      </c>
      <c r="L399" s="33">
        <f t="shared" ca="1" si="142"/>
        <v>6.7604640327114513E-4</v>
      </c>
      <c r="M399" s="33">
        <f t="shared" ca="1" si="142"/>
        <v>7.7674979163004036E-4</v>
      </c>
      <c r="N399" s="33">
        <f t="shared" ca="1" si="142"/>
        <v>8.6404779825630139E-4</v>
      </c>
      <c r="O399" s="33">
        <f t="shared" ca="1" si="142"/>
        <v>9.0809506913446132E-4</v>
      </c>
    </row>
    <row r="400" spans="1:15" x14ac:dyDescent="0.4">
      <c r="D400" s="32">
        <f t="shared" ref="D400:O400" ca="1" si="143">SUM(D397:D399)</f>
        <v>0.10618027027749033</v>
      </c>
      <c r="E400" s="32">
        <f t="shared" ca="1" si="143"/>
        <v>9.6821979780594092E-2</v>
      </c>
      <c r="F400" s="32">
        <f t="shared" ca="1" si="143"/>
        <v>8.5810669147603449E-2</v>
      </c>
      <c r="G400" s="32">
        <f t="shared" ca="1" si="143"/>
        <v>7.3717727246397802E-2</v>
      </c>
      <c r="H400" s="32">
        <f t="shared" ca="1" si="143"/>
        <v>6.3192971093149919E-2</v>
      </c>
      <c r="I400" s="32">
        <f t="shared" ca="1" si="143"/>
        <v>5.7712557796827768E-2</v>
      </c>
      <c r="J400" s="32">
        <f t="shared" ca="1" si="143"/>
        <v>6.0211812617641393E-2</v>
      </c>
      <c r="K400" s="32">
        <f t="shared" ca="1" si="143"/>
        <v>6.9359324565261657E-2</v>
      </c>
      <c r="L400" s="32">
        <f t="shared" ca="1" si="143"/>
        <v>8.1125568392537387E-2</v>
      </c>
      <c r="M400" s="32">
        <f t="shared" ca="1" si="143"/>
        <v>9.3209974995604836E-2</v>
      </c>
      <c r="N400" s="32">
        <f t="shared" ca="1" si="143"/>
        <v>0.10368573579075616</v>
      </c>
      <c r="O400" s="32">
        <f t="shared" ca="1" si="143"/>
        <v>0.10897140829613534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3.728283724214497E-2</v>
      </c>
      <c r="E403" s="32">
        <f ca="1">N398/2+O398+D398+E398+F398/2</f>
        <v>0.36604967474105959</v>
      </c>
      <c r="F403" s="32">
        <f ca="1">N399/2+O399+D399+E399+F399/2</f>
        <v>3.3893488401949968E-3</v>
      </c>
      <c r="G403" s="32">
        <f ca="1">F397/2+G397+H397</f>
        <v>1.6483136350390368E-2</v>
      </c>
      <c r="H403" s="32">
        <f ca="1">F398/2+G398+H398</f>
        <v>0.1618344296220145</v>
      </c>
      <c r="I403" s="32">
        <f ca="1">F399/2+G399+H399</f>
        <v>1.4984669409445789E-3</v>
      </c>
      <c r="J403" s="32">
        <f ca="1">I397+J397+K397</f>
        <v>1.7167672039808658E-2</v>
      </c>
      <c r="K403" s="32">
        <f ca="1">I398+J398+K398</f>
        <v>0.16855532548175775</v>
      </c>
      <c r="L403" s="32">
        <f ca="1">I399+J399+K399</f>
        <v>1.5606974581644237E-3</v>
      </c>
      <c r="M403" s="32">
        <f ca="1">L397+M397+N397/2</f>
        <v>2.0733021034322695E-2</v>
      </c>
      <c r="N403" s="32">
        <f ca="1">L398+M398+N398/2</f>
        <v>0.20356057015516826</v>
      </c>
      <c r="O403" s="32">
        <f ca="1">L399+M399+N399/2</f>
        <v>1.8848200940293363E-3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9.8707996800000011</v>
      </c>
      <c r="C409" s="63" t="s">
        <v>58</v>
      </c>
      <c r="D409" s="32">
        <f t="shared" ref="D409:O409" ca="1" si="144">D18</f>
        <v>0.12733344930133411</v>
      </c>
      <c r="E409" s="32">
        <f t="shared" ca="1" si="144"/>
        <v>0.10446764584045654</v>
      </c>
      <c r="F409" s="32">
        <f t="shared" ca="1" si="144"/>
        <v>8.2279288023785452E-2</v>
      </c>
      <c r="G409" s="32">
        <f t="shared" ca="1" si="144"/>
        <v>4.524675343788364E-2</v>
      </c>
      <c r="H409" s="32">
        <f t="shared" ca="1" si="144"/>
        <v>1.2853187306061628E-2</v>
      </c>
      <c r="I409" s="32">
        <f t="shared" ca="1" si="144"/>
        <v>2.4392830793160654E-3</v>
      </c>
      <c r="J409" s="32">
        <f t="shared" ca="1" si="144"/>
        <v>2.7985708270144172E-4</v>
      </c>
      <c r="K409" s="32">
        <f t="shared" ca="1" si="144"/>
        <v>8.8178919059583351E-4</v>
      </c>
      <c r="L409" s="32">
        <f t="shared" ca="1" si="144"/>
        <v>1.0979929321696145E-2</v>
      </c>
      <c r="M409" s="32">
        <f t="shared" ca="1" si="144"/>
        <v>4.40672624672446E-2</v>
      </c>
      <c r="N409" s="32">
        <f t="shared" ca="1" si="144"/>
        <v>8.5709169423830112E-2</v>
      </c>
      <c r="O409" s="32">
        <f t="shared" ca="1" si="144"/>
        <v>0.11929571885842762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6.0078691675596721E-2</v>
      </c>
      <c r="E410" s="32">
        <f t="shared" ca="1" si="145"/>
        <v>4.9290108129180027E-2</v>
      </c>
      <c r="F410" s="32">
        <f t="shared" ca="1" si="145"/>
        <v>3.8821158176360115E-2</v>
      </c>
      <c r="G410" s="32">
        <f t="shared" ca="1" si="145"/>
        <v>2.1348402670561095E-2</v>
      </c>
      <c r="H410" s="32">
        <f t="shared" ca="1" si="145"/>
        <v>6.0644134078403503E-3</v>
      </c>
      <c r="I410" s="32">
        <f t="shared" ca="1" si="145"/>
        <v>1.1509068264138713E-3</v>
      </c>
      <c r="J410" s="32">
        <f t="shared" ca="1" si="145"/>
        <v>1.3204266025231855E-4</v>
      </c>
      <c r="K410" s="32">
        <f t="shared" ca="1" si="145"/>
        <v>4.1604732452752308E-4</v>
      </c>
      <c r="L410" s="32">
        <f t="shared" ca="1" si="145"/>
        <v>5.1805695357937257E-3</v>
      </c>
      <c r="M410" s="32">
        <f t="shared" ca="1" si="145"/>
        <v>2.0791893169342147E-2</v>
      </c>
      <c r="N410" s="32">
        <f t="shared" ca="1" si="145"/>
        <v>4.043945084217411E-2</v>
      </c>
      <c r="O410" s="32">
        <f t="shared" ca="1" si="145"/>
        <v>5.6286315581957999E-2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1.2850164608391518E-2</v>
      </c>
      <c r="E411" s="32">
        <f t="shared" ca="1" si="146"/>
        <v>1.0542606460963505E-2</v>
      </c>
      <c r="F411" s="32">
        <f t="shared" ca="1" si="146"/>
        <v>8.3034143877214681E-3</v>
      </c>
      <c r="G411" s="32">
        <f t="shared" ca="1" si="146"/>
        <v>4.5661861267589001E-3</v>
      </c>
      <c r="H411" s="32">
        <f t="shared" ca="1" si="146"/>
        <v>1.2971106455658525E-3</v>
      </c>
      <c r="I411" s="32">
        <f t="shared" ca="1" si="146"/>
        <v>2.4616618231630021E-4</v>
      </c>
      <c r="J411" s="32">
        <f t="shared" ca="1" si="146"/>
        <v>2.8242457887301465E-5</v>
      </c>
      <c r="K411" s="32">
        <f t="shared" ca="1" si="146"/>
        <v>8.8987899968386862E-5</v>
      </c>
      <c r="L411" s="32">
        <f t="shared" ca="1" si="146"/>
        <v>1.1080662618225467E-3</v>
      </c>
      <c r="M411" s="32">
        <f t="shared" ca="1" si="146"/>
        <v>4.4471549278870693E-3</v>
      </c>
      <c r="N411" s="32">
        <f t="shared" ca="1" si="146"/>
        <v>8.6495492079094616E-3</v>
      </c>
      <c r="O411" s="32">
        <f t="shared" ca="1" si="146"/>
        <v>1.2039017499474346E-2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0.43509104272402604</v>
      </c>
      <c r="E413" s="32">
        <f t="shared" ca="1" si="148"/>
        <v>0.20528541989600188</v>
      </c>
      <c r="F413" s="32">
        <f t="shared" ca="1" si="148"/>
        <v>4.3908270366644839E-2</v>
      </c>
      <c r="G413" s="32">
        <f t="shared" ca="1" si="148"/>
        <v>9.9239584755837981E-2</v>
      </c>
      <c r="H413" s="32">
        <f t="shared" ca="1" si="148"/>
        <v>4.6823395166581502E-2</v>
      </c>
      <c r="I413" s="32">
        <f t="shared" ca="1" si="148"/>
        <v>1.0015003966185487E-2</v>
      </c>
      <c r="J413" s="32">
        <f t="shared" ca="1" si="148"/>
        <v>3.6009293526133405E-3</v>
      </c>
      <c r="K413" s="32">
        <f t="shared" ca="1" si="148"/>
        <v>1.6989968111937128E-3</v>
      </c>
      <c r="L413" s="32">
        <f t="shared" ca="1" si="148"/>
        <v>3.6339654017198856E-4</v>
      </c>
      <c r="M413" s="32">
        <f t="shared" ca="1" si="148"/>
        <v>9.7901776500855797E-2</v>
      </c>
      <c r="N413" s="32">
        <f t="shared" ca="1" si="148"/>
        <v>4.619218812622293E-2</v>
      </c>
      <c r="O413" s="32">
        <f t="shared" ca="1" si="148"/>
        <v>9.8799957936643468E-3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6.4694244604316539E-2</v>
      </c>
      <c r="I415" s="32">
        <f t="shared" ca="1" si="149"/>
        <v>0.18624100719424461</v>
      </c>
      <c r="J415" s="32">
        <f t="shared" ca="1" si="149"/>
        <v>0.31562949640287769</v>
      </c>
      <c r="K415" s="32">
        <f t="shared" ca="1" si="149"/>
        <v>0.19996402877697841</v>
      </c>
      <c r="L415" s="32">
        <f t="shared" ca="1" si="149"/>
        <v>5.0971223021582732E-2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7.9136690647481998E-3</v>
      </c>
      <c r="I416" s="32">
        <f t="shared" ca="1" si="150"/>
        <v>2.2781774580335725E-2</v>
      </c>
      <c r="J416" s="32">
        <f t="shared" ca="1" si="150"/>
        <v>3.8609112709832125E-2</v>
      </c>
      <c r="K416" s="32">
        <f t="shared" ca="1" si="150"/>
        <v>2.4460431654676255E-2</v>
      </c>
      <c r="L416" s="32">
        <f t="shared" ca="1" si="150"/>
        <v>6.235011990407672E-3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6.5287769784172656E-3</v>
      </c>
      <c r="I417" s="32">
        <f t="shared" ca="1" si="151"/>
        <v>1.8794964028776982E-2</v>
      </c>
      <c r="J417" s="32">
        <f t="shared" ca="1" si="151"/>
        <v>3.1852517985611513E-2</v>
      </c>
      <c r="K417" s="32">
        <f t="shared" ca="1" si="151"/>
        <v>2.0179856115107916E-2</v>
      </c>
      <c r="L417" s="32">
        <f t="shared" ca="1" si="151"/>
        <v>5.1438848920863306E-3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6.4694244604316539E-2</v>
      </c>
      <c r="H419" s="32">
        <f t="shared" ca="1" si="153"/>
        <v>7.9136690647481998E-3</v>
      </c>
      <c r="I419" s="32">
        <f t="shared" ca="1" si="153"/>
        <v>6.5287769784172656E-3</v>
      </c>
      <c r="J419" s="32">
        <f t="shared" ca="1" si="153"/>
        <v>0.70183453237410065</v>
      </c>
      <c r="K419" s="32">
        <f t="shared" ca="1" si="153"/>
        <v>8.5851318944844102E-2</v>
      </c>
      <c r="L419" s="32">
        <f t="shared" ca="1" si="153"/>
        <v>7.0827338129496417E-2</v>
      </c>
      <c r="M419" s="32">
        <f t="shared" ca="1" si="153"/>
        <v>5.0971223021582732E-2</v>
      </c>
      <c r="N419" s="32">
        <f t="shared" ca="1" si="153"/>
        <v>6.235011990407672E-3</v>
      </c>
      <c r="O419" s="32">
        <f t="shared" ca="1" si="153"/>
        <v>5.1438848920863306E-3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2.8202284800000004</v>
      </c>
      <c r="C421" s="67"/>
      <c r="D421" s="32">
        <f t="shared" ref="D421:O421" ca="1" si="154">D69</f>
        <v>6.4138211839644563E-2</v>
      </c>
      <c r="E421" s="32">
        <f t="shared" ca="1" si="154"/>
        <v>6.0708341320512907E-2</v>
      </c>
      <c r="F421" s="32">
        <f t="shared" ca="1" si="154"/>
        <v>5.7380087648012265E-2</v>
      </c>
      <c r="G421" s="32">
        <f t="shared" ca="1" si="154"/>
        <v>5.182520746012699E-2</v>
      </c>
      <c r="H421" s="32">
        <f t="shared" ca="1" si="154"/>
        <v>4.6966172540353686E-2</v>
      </c>
      <c r="I421" s="32">
        <f t="shared" ca="1" si="154"/>
        <v>4.5404086906341845E-2</v>
      </c>
      <c r="J421" s="32">
        <f t="shared" ca="1" si="154"/>
        <v>4.5080173006849654E-2</v>
      </c>
      <c r="K421" s="32">
        <f t="shared" ca="1" si="154"/>
        <v>4.5170462823033809E-2</v>
      </c>
      <c r="L421" s="32">
        <f t="shared" ca="1" si="154"/>
        <v>4.6685183842698853E-2</v>
      </c>
      <c r="M421" s="32">
        <f t="shared" ca="1" si="154"/>
        <v>5.1648283814531126E-2</v>
      </c>
      <c r="N421" s="32">
        <f t="shared" ca="1" si="154"/>
        <v>5.7894569858018961E-2</v>
      </c>
      <c r="O421" s="32">
        <f t="shared" ca="1" si="154"/>
        <v>6.2932552273208597E-2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3.0261803751339508E-2</v>
      </c>
      <c r="E422" s="32">
        <f t="shared" ca="1" si="155"/>
        <v>2.8643516219377003E-2</v>
      </c>
      <c r="F422" s="32">
        <f t="shared" ca="1" si="155"/>
        <v>2.7073173726454021E-2</v>
      </c>
      <c r="G422" s="32">
        <f t="shared" ca="1" si="155"/>
        <v>2.4452260400584166E-2</v>
      </c>
      <c r="H422" s="32">
        <f t="shared" ca="1" si="155"/>
        <v>2.2159662011176057E-2</v>
      </c>
      <c r="I422" s="32">
        <f t="shared" ca="1" si="155"/>
        <v>2.1422636023962081E-2</v>
      </c>
      <c r="J422" s="32">
        <f t="shared" ca="1" si="155"/>
        <v>2.126980639903785E-2</v>
      </c>
      <c r="K422" s="32">
        <f t="shared" ca="1" si="155"/>
        <v>2.1312407098679129E-2</v>
      </c>
      <c r="L422" s="32">
        <f t="shared" ca="1" si="155"/>
        <v>2.2027085430369058E-2</v>
      </c>
      <c r="M422" s="32">
        <f t="shared" ca="1" si="155"/>
        <v>2.4368783975401324E-2</v>
      </c>
      <c r="N422" s="32">
        <f t="shared" ca="1" si="155"/>
        <v>2.7315917626326118E-2</v>
      </c>
      <c r="O422" s="32">
        <f t="shared" ca="1" si="155"/>
        <v>2.9692947337293704E-2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6.4726635801476175E-3</v>
      </c>
      <c r="E423" s="32">
        <f t="shared" ca="1" si="156"/>
        <v>6.1265298580334129E-3</v>
      </c>
      <c r="F423" s="32">
        <f t="shared" ca="1" si="156"/>
        <v>5.7906510470471101E-3</v>
      </c>
      <c r="G423" s="32">
        <f t="shared" ca="1" si="156"/>
        <v>5.2300668079027241E-3</v>
      </c>
      <c r="H423" s="32">
        <f t="shared" ca="1" si="156"/>
        <v>4.7397054857237679E-3</v>
      </c>
      <c r="I423" s="32">
        <f t="shared" ca="1" si="156"/>
        <v>4.5820638162363337E-3</v>
      </c>
      <c r="J423" s="32">
        <f t="shared" ca="1" si="156"/>
        <v>4.5493752575719842E-3</v>
      </c>
      <c r="K423" s="32">
        <f t="shared" ca="1" si="156"/>
        <v>4.5584870738841462E-3</v>
      </c>
      <c r="L423" s="32">
        <f t="shared" ca="1" si="156"/>
        <v>4.7113488281622703E-3</v>
      </c>
      <c r="M423" s="32">
        <f t="shared" ca="1" si="156"/>
        <v>5.2122121280719488E-3</v>
      </c>
      <c r="N423" s="32">
        <f t="shared" ca="1" si="156"/>
        <v>5.8425712700753089E-3</v>
      </c>
      <c r="O423" s="32">
        <f t="shared" ca="1" si="156"/>
        <v>6.3509915138100425E-3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0.2454164341863817</v>
      </c>
      <c r="E425" s="32">
        <f t="shared" ca="1" si="158"/>
        <v>0.11579281298440028</v>
      </c>
      <c r="F425" s="32">
        <f t="shared" ca="1" si="158"/>
        <v>2.4766796110552283E-2</v>
      </c>
      <c r="G425" s="32">
        <f t="shared" ca="1" si="158"/>
        <v>0.12748142382448679</v>
      </c>
      <c r="H425" s="32">
        <f t="shared" ca="1" si="158"/>
        <v>6.014850927498723E-2</v>
      </c>
      <c r="I425" s="32">
        <f t="shared" ca="1" si="158"/>
        <v>1.2865097817150048E-2</v>
      </c>
      <c r="J425" s="32">
        <f t="shared" ca="1" si="158"/>
        <v>0.13565472273622531</v>
      </c>
      <c r="K425" s="32">
        <f t="shared" ca="1" si="158"/>
        <v>6.4004849521679064E-2</v>
      </c>
      <c r="L425" s="32">
        <f t="shared" ca="1" si="158"/>
        <v>1.3689926147692464E-2</v>
      </c>
      <c r="M425" s="32">
        <f t="shared" ca="1" si="158"/>
        <v>0.12728075258623944</v>
      </c>
      <c r="N425" s="32">
        <f t="shared" ca="1" si="158"/>
        <v>6.0053828218933444E-2</v>
      </c>
      <c r="O425" s="32">
        <f t="shared" ca="1" si="158"/>
        <v>1.2844846591271872E-2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10.5758568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5.2879284000000002</v>
      </c>
      <c r="C433" s="67"/>
      <c r="D433" s="32">
        <f t="shared" ref="D433:O433" ca="1" si="164">D119</f>
        <v>1.9289415767077409E-2</v>
      </c>
      <c r="E433" s="32">
        <f t="shared" ca="1" si="164"/>
        <v>1.7589326326807927E-2</v>
      </c>
      <c r="F433" s="32">
        <f t="shared" ca="1" si="164"/>
        <v>1.5588938228481295E-2</v>
      </c>
      <c r="G433" s="32">
        <f t="shared" ca="1" si="164"/>
        <v>1.3392053783095602E-2</v>
      </c>
      <c r="H433" s="32">
        <f t="shared" ca="1" si="164"/>
        <v>1.148005641525557E-2</v>
      </c>
      <c r="I433" s="32">
        <f t="shared" ca="1" si="164"/>
        <v>1.0484447999757045E-2</v>
      </c>
      <c r="J433" s="32">
        <f t="shared" ca="1" si="164"/>
        <v>1.0938479292204853E-2</v>
      </c>
      <c r="K433" s="32">
        <f t="shared" ca="1" si="164"/>
        <v>1.2600277296022536E-2</v>
      </c>
      <c r="L433" s="32">
        <f t="shared" ca="1" si="164"/>
        <v>1.4737811591310962E-2</v>
      </c>
      <c r="M433" s="32">
        <f t="shared" ca="1" si="164"/>
        <v>1.6933145457534878E-2</v>
      </c>
      <c r="N433" s="32">
        <f t="shared" ca="1" si="164"/>
        <v>1.8836242001987368E-2</v>
      </c>
      <c r="O433" s="32">
        <f t="shared" ca="1" si="164"/>
        <v>1.9796472507131256E-2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8.4944216221992261E-2</v>
      </c>
      <c r="E434" s="32">
        <f t="shared" ca="1" si="165"/>
        <v>7.7457583824475276E-2</v>
      </c>
      <c r="F434" s="32">
        <f t="shared" ca="1" si="165"/>
        <v>6.8648535318082765E-2</v>
      </c>
      <c r="G434" s="32">
        <f t="shared" ca="1" si="165"/>
        <v>5.8974181797118247E-2</v>
      </c>
      <c r="H434" s="32">
        <f t="shared" ca="1" si="165"/>
        <v>5.0554376874519941E-2</v>
      </c>
      <c r="I434" s="32">
        <f t="shared" ca="1" si="165"/>
        <v>4.6170046237462223E-2</v>
      </c>
      <c r="J434" s="32">
        <f t="shared" ca="1" si="165"/>
        <v>4.8169450094113116E-2</v>
      </c>
      <c r="K434" s="32">
        <f t="shared" ca="1" si="165"/>
        <v>5.5487459652209331E-2</v>
      </c>
      <c r="L434" s="32">
        <f t="shared" ca="1" si="165"/>
        <v>6.4900454714029929E-2</v>
      </c>
      <c r="M434" s="32">
        <f t="shared" ca="1" si="165"/>
        <v>7.4567979996483874E-2</v>
      </c>
      <c r="N434" s="32">
        <f t="shared" ca="1" si="165"/>
        <v>8.294858863260493E-2</v>
      </c>
      <c r="O434" s="32">
        <f t="shared" ca="1" si="165"/>
        <v>8.7177126636908284E-2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1.9466382884206562E-3</v>
      </c>
      <c r="E435" s="32">
        <f t="shared" ca="1" si="166"/>
        <v>1.775069629310892E-3</v>
      </c>
      <c r="F435" s="32">
        <f t="shared" ca="1" si="166"/>
        <v>1.5731956010393967E-3</v>
      </c>
      <c r="G435" s="32">
        <f t="shared" ca="1" si="166"/>
        <v>1.35149166618396E-3</v>
      </c>
      <c r="H435" s="32">
        <f t="shared" ca="1" si="166"/>
        <v>1.1585378033744155E-3</v>
      </c>
      <c r="I435" s="32">
        <f t="shared" ca="1" si="166"/>
        <v>1.0580635596085094E-3</v>
      </c>
      <c r="J435" s="32">
        <f t="shared" ca="1" si="166"/>
        <v>1.1038832313234256E-3</v>
      </c>
      <c r="K435" s="32">
        <f t="shared" ca="1" si="166"/>
        <v>1.2715876170297973E-3</v>
      </c>
      <c r="L435" s="32">
        <f t="shared" ca="1" si="166"/>
        <v>1.4873020871965193E-3</v>
      </c>
      <c r="M435" s="32">
        <f t="shared" ca="1" si="166"/>
        <v>1.7088495415860888E-3</v>
      </c>
      <c r="N435" s="32">
        <f t="shared" ca="1" si="166"/>
        <v>1.9009051561638631E-3</v>
      </c>
      <c r="O435" s="32">
        <f t="shared" ca="1" si="166"/>
        <v>1.9978091520958152E-3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7.3887804716250921E-2</v>
      </c>
      <c r="E437" s="32">
        <f t="shared" ca="1" si="168"/>
        <v>0.32537748865871968</v>
      </c>
      <c r="F437" s="32">
        <f t="shared" ca="1" si="168"/>
        <v>7.4565674484289935E-3</v>
      </c>
      <c r="G437" s="32">
        <f t="shared" ca="1" si="168"/>
        <v>3.2666579312591822E-2</v>
      </c>
      <c r="H437" s="32">
        <f t="shared" ca="1" si="168"/>
        <v>0.14385282633067958</v>
      </c>
      <c r="I437" s="32">
        <f t="shared" ca="1" si="168"/>
        <v>3.2966272700780739E-3</v>
      </c>
      <c r="J437" s="32">
        <f t="shared" ca="1" si="168"/>
        <v>3.402320458798444E-2</v>
      </c>
      <c r="K437" s="32">
        <f t="shared" ca="1" si="168"/>
        <v>0.14982695598378468</v>
      </c>
      <c r="L437" s="32">
        <f t="shared" ca="1" si="168"/>
        <v>3.4335344079617323E-3</v>
      </c>
      <c r="M437" s="32">
        <f t="shared" ca="1" si="168"/>
        <v>4.1089078049839529E-2</v>
      </c>
      <c r="N437" s="32">
        <f t="shared" ca="1" si="168"/>
        <v>0.18094272902681624</v>
      </c>
      <c r="O437" s="32">
        <f t="shared" ca="1" si="168"/>
        <v>4.1466042068645393E-3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2.4676999200000003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5.2852692845723408E-2</v>
      </c>
      <c r="I439" s="32">
        <f t="shared" ca="1" si="169"/>
        <v>5.7579511390887288E-2</v>
      </c>
      <c r="J439" s="32">
        <f t="shared" ca="1" si="169"/>
        <v>6.2611285971223021E-2</v>
      </c>
      <c r="K439" s="32">
        <f t="shared" ca="1" si="169"/>
        <v>5.8113184452438051E-2</v>
      </c>
      <c r="L439" s="32">
        <f t="shared" ca="1" si="169"/>
        <v>5.2319019784172659E-2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2.4937050359712231E-2</v>
      </c>
      <c r="I440" s="32">
        <f t="shared" ca="1" si="170"/>
        <v>2.7167266187050364E-2</v>
      </c>
      <c r="J440" s="32">
        <f t="shared" ca="1" si="170"/>
        <v>2.9541366906474825E-2</v>
      </c>
      <c r="K440" s="32">
        <f t="shared" ca="1" si="170"/>
        <v>2.7419064748201442E-2</v>
      </c>
      <c r="L440" s="32">
        <f t="shared" ca="1" si="170"/>
        <v>2.4685251798561157E-2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5.3337579936051155E-3</v>
      </c>
      <c r="I441" s="32">
        <f t="shared" ca="1" si="171"/>
        <v>5.8107763788968828E-3</v>
      </c>
      <c r="J441" s="32">
        <f t="shared" ca="1" si="171"/>
        <v>6.3185701438848918E-3</v>
      </c>
      <c r="K441" s="32">
        <f t="shared" ca="1" si="171"/>
        <v>5.8646332933653079E-3</v>
      </c>
      <c r="L441" s="32">
        <f t="shared" ca="1" si="171"/>
        <v>5.2799010791366912E-3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0.12835790117905674</v>
      </c>
      <c r="H443" s="32">
        <f t="shared" ca="1" si="173"/>
        <v>6.0562050359712238E-2</v>
      </c>
      <c r="I443" s="32">
        <f t="shared" ca="1" si="173"/>
        <v>1.295354966027178E-2</v>
      </c>
      <c r="J443" s="32">
        <f t="shared" ca="1" si="173"/>
        <v>0.17830398181454835</v>
      </c>
      <c r="K443" s="32">
        <f t="shared" ca="1" si="173"/>
        <v>8.4127697841726634E-2</v>
      </c>
      <c r="L443" s="32">
        <f t="shared" ca="1" si="173"/>
        <v>1.7993979816147084E-2</v>
      </c>
      <c r="M443" s="32">
        <f t="shared" ca="1" si="173"/>
        <v>0.12782422811750599</v>
      </c>
      <c r="N443" s="32">
        <f t="shared" ca="1" si="173"/>
        <v>6.0310251798561164E-2</v>
      </c>
      <c r="O443" s="32">
        <f t="shared" ca="1" si="173"/>
        <v>1.2899692745803357E-2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4.2303427199999959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2.5589721600000002</v>
      </c>
      <c r="C452" s="67"/>
      <c r="D452" s="32">
        <f t="shared" ref="D452:O452" ca="1" si="179">D195</f>
        <v>0.14552394205866762</v>
      </c>
      <c r="E452" s="32">
        <f t="shared" ca="1" si="179"/>
        <v>0.11939159524623603</v>
      </c>
      <c r="F452" s="32">
        <f t="shared" ca="1" si="179"/>
        <v>9.4033472027183387E-2</v>
      </c>
      <c r="G452" s="32">
        <f t="shared" ca="1" si="179"/>
        <v>5.1710575357581313E-2</v>
      </c>
      <c r="H452" s="32">
        <f t="shared" ca="1" si="179"/>
        <v>1.4689356921213292E-2</v>
      </c>
      <c r="I452" s="32">
        <f t="shared" ca="1" si="179"/>
        <v>2.7877520906469319E-3</v>
      </c>
      <c r="J452" s="32">
        <f t="shared" ca="1" si="179"/>
        <v>3.1983666594450488E-4</v>
      </c>
      <c r="K452" s="32">
        <f t="shared" ca="1" si="179"/>
        <v>1.007759074966667E-3</v>
      </c>
      <c r="L452" s="32">
        <f t="shared" ca="1" si="179"/>
        <v>1.2548490653367024E-2</v>
      </c>
      <c r="M452" s="32">
        <f t="shared" ca="1" si="179"/>
        <v>5.0362585676850966E-2</v>
      </c>
      <c r="N452" s="32">
        <f t="shared" ca="1" si="179"/>
        <v>9.7953336484377276E-2</v>
      </c>
      <c r="O452" s="32">
        <f t="shared" ca="1" si="179"/>
        <v>0.13633796440963158</v>
      </c>
    </row>
    <row r="453" spans="1:15" outlineLevel="1" x14ac:dyDescent="0.4">
      <c r="A453" s="35"/>
      <c r="B453" s="64"/>
      <c r="C453" s="66"/>
      <c r="D453" s="32">
        <f t="shared" ref="D453:O453" ca="1" si="180">D196</f>
        <v>4.0052461117064467E-2</v>
      </c>
      <c r="E453" s="32">
        <f t="shared" ca="1" si="180"/>
        <v>3.2860072086120004E-2</v>
      </c>
      <c r="F453" s="32">
        <f t="shared" ca="1" si="180"/>
        <v>2.5880772117573402E-2</v>
      </c>
      <c r="G453" s="32">
        <f t="shared" ca="1" si="180"/>
        <v>1.4232268447040725E-2</v>
      </c>
      <c r="H453" s="32">
        <f t="shared" ca="1" si="180"/>
        <v>4.0429422718935648E-3</v>
      </c>
      <c r="I453" s="32">
        <f t="shared" ca="1" si="180"/>
        <v>7.6727121760924717E-4</v>
      </c>
      <c r="J453" s="32">
        <f t="shared" ca="1" si="180"/>
        <v>8.8028440168212336E-5</v>
      </c>
      <c r="K453" s="32">
        <f t="shared" ca="1" si="180"/>
        <v>2.773648830183486E-4</v>
      </c>
      <c r="L453" s="32">
        <f t="shared" ca="1" si="180"/>
        <v>3.4537130238624825E-3</v>
      </c>
      <c r="M453" s="32">
        <f t="shared" ca="1" si="180"/>
        <v>1.3861262112894759E-2</v>
      </c>
      <c r="N453" s="32">
        <f t="shared" ca="1" si="180"/>
        <v>2.6959633894782731E-2</v>
      </c>
      <c r="O453" s="32">
        <f t="shared" ca="1" si="180"/>
        <v>3.752421038797199E-2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1.468590240959031E-2</v>
      </c>
      <c r="E454" s="32">
        <f t="shared" ca="1" si="181"/>
        <v>1.2048693098244006E-2</v>
      </c>
      <c r="F454" s="32">
        <f t="shared" ca="1" si="181"/>
        <v>9.4896164431102509E-3</v>
      </c>
      <c r="G454" s="32">
        <f t="shared" ca="1" si="181"/>
        <v>5.218498430581601E-3</v>
      </c>
      <c r="H454" s="32">
        <f t="shared" ca="1" si="181"/>
        <v>1.4824121663609745E-3</v>
      </c>
      <c r="I454" s="32">
        <f t="shared" ca="1" si="181"/>
        <v>2.8133277979005742E-4</v>
      </c>
      <c r="J454" s="32">
        <f t="shared" ca="1" si="181"/>
        <v>3.2277094728344529E-5</v>
      </c>
      <c r="K454" s="32">
        <f t="shared" ca="1" si="181"/>
        <v>1.0170045710672787E-4</v>
      </c>
      <c r="L454" s="32">
        <f t="shared" ca="1" si="181"/>
        <v>1.266361442082911E-3</v>
      </c>
      <c r="M454" s="32">
        <f t="shared" ca="1" si="181"/>
        <v>5.0824627747280806E-3</v>
      </c>
      <c r="N454" s="32">
        <f t="shared" ca="1" si="181"/>
        <v>9.8851990947536727E-3</v>
      </c>
      <c r="O454" s="32">
        <f t="shared" ca="1" si="181"/>
        <v>1.37588771422564E-2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0.49724690597031557</v>
      </c>
      <c r="E456" s="32">
        <f t="shared" ca="1" si="183"/>
        <v>0.13685694659733452</v>
      </c>
      <c r="F456" s="32">
        <f t="shared" ca="1" si="183"/>
        <v>5.0180880419022675E-2</v>
      </c>
      <c r="G456" s="32">
        <f t="shared" ca="1" si="183"/>
        <v>0.11341666829238629</v>
      </c>
      <c r="H456" s="32">
        <f t="shared" ca="1" si="183"/>
        <v>3.121559677772099E-2</v>
      </c>
      <c r="I456" s="32">
        <f t="shared" ca="1" si="183"/>
        <v>1.1445718818497701E-2</v>
      </c>
      <c r="J456" s="32">
        <f t="shared" ca="1" si="183"/>
        <v>4.1153478315581037E-3</v>
      </c>
      <c r="K456" s="32">
        <f t="shared" ca="1" si="183"/>
        <v>1.1326645407958081E-3</v>
      </c>
      <c r="L456" s="32">
        <f t="shared" ca="1" si="183"/>
        <v>4.1531033162512982E-4</v>
      </c>
      <c r="M456" s="32">
        <f t="shared" ca="1" si="183"/>
        <v>0.11188774457240663</v>
      </c>
      <c r="N456" s="32">
        <f t="shared" ca="1" si="183"/>
        <v>3.0794792084148606E-2</v>
      </c>
      <c r="O456" s="32">
        <f t="shared" ca="1" si="183"/>
        <v>1.1291423764187828E-2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2.9079231998832005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6.4397482014388482E-2</v>
      </c>
      <c r="I458" s="32">
        <f t="shared" ca="1" si="184"/>
        <v>0.18538669064748201</v>
      </c>
      <c r="J458" s="32">
        <f t="shared" ca="1" si="184"/>
        <v>0.31418165467625897</v>
      </c>
      <c r="K458" s="32">
        <f t="shared" ca="1" si="184"/>
        <v>0.19904676258992807</v>
      </c>
      <c r="L458" s="32">
        <f t="shared" ca="1" si="184"/>
        <v>5.0737410071942442E-2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7.9136690647481998E-3</v>
      </c>
      <c r="I459" s="32">
        <f t="shared" ca="1" si="185"/>
        <v>2.2781774580335725E-2</v>
      </c>
      <c r="J459" s="32">
        <f t="shared" ca="1" si="185"/>
        <v>3.8609112709832125E-2</v>
      </c>
      <c r="K459" s="32">
        <f t="shared" ca="1" si="185"/>
        <v>2.4460431654676255E-2</v>
      </c>
      <c r="L459" s="32">
        <f t="shared" ca="1" si="185"/>
        <v>6.235011990407672E-3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6.8255395683453225E-3</v>
      </c>
      <c r="I460" s="32">
        <f t="shared" ca="1" si="186"/>
        <v>1.9649280575539569E-2</v>
      </c>
      <c r="J460" s="32">
        <f t="shared" ca="1" si="186"/>
        <v>3.3300359712230214E-2</v>
      </c>
      <c r="K460" s="32">
        <f t="shared" ca="1" si="186"/>
        <v>2.109712230215827E-2</v>
      </c>
      <c r="L460" s="32">
        <f t="shared" ca="1" si="186"/>
        <v>5.377697841726618E-3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6.4397482014388482E-2</v>
      </c>
      <c r="H462" s="32">
        <f t="shared" ca="1" si="188"/>
        <v>7.9136690647481998E-3</v>
      </c>
      <c r="I462" s="32">
        <f t="shared" ca="1" si="188"/>
        <v>6.8255395683453225E-3</v>
      </c>
      <c r="J462" s="32">
        <f t="shared" ca="1" si="188"/>
        <v>0.69861510791366899</v>
      </c>
      <c r="K462" s="32">
        <f t="shared" ca="1" si="188"/>
        <v>8.5851318944844102E-2</v>
      </c>
      <c r="L462" s="32">
        <f t="shared" ca="1" si="188"/>
        <v>7.4046762589928053E-2</v>
      </c>
      <c r="M462" s="32">
        <f t="shared" ca="1" si="188"/>
        <v>5.0737410071942442E-2</v>
      </c>
      <c r="N462" s="32">
        <f t="shared" ca="1" si="188"/>
        <v>6.235011990407672E-3</v>
      </c>
      <c r="O462" s="32">
        <f t="shared" ca="1" si="188"/>
        <v>5.377697841726618E-3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3.6349047995328001</v>
      </c>
      <c r="C464" s="67"/>
      <c r="D464" s="32">
        <f t="shared" ref="D464:O464" ca="1" si="189">D246</f>
        <v>6.4736619568000087E-2</v>
      </c>
      <c r="E464" s="32">
        <f t="shared" ca="1" si="189"/>
        <v>6.2286712054334635E-2</v>
      </c>
      <c r="F464" s="32">
        <f t="shared" ca="1" si="189"/>
        <v>5.9909388002548442E-2</v>
      </c>
      <c r="G464" s="32">
        <f t="shared" ca="1" si="189"/>
        <v>5.5941616439773245E-2</v>
      </c>
      <c r="H464" s="32">
        <f t="shared" ca="1" si="189"/>
        <v>5.2470877211363745E-2</v>
      </c>
      <c r="I464" s="32">
        <f t="shared" ca="1" si="189"/>
        <v>5.1355101758498146E-2</v>
      </c>
      <c r="J464" s="32">
        <f t="shared" ca="1" si="189"/>
        <v>5.1123734687432296E-2</v>
      </c>
      <c r="K464" s="32">
        <f t="shared" ca="1" si="189"/>
        <v>5.1188227413278123E-2</v>
      </c>
      <c r="L464" s="32">
        <f t="shared" ca="1" si="189"/>
        <v>5.2270170998753161E-2</v>
      </c>
      <c r="M464" s="32">
        <f t="shared" ca="1" si="189"/>
        <v>5.5815242407204778E-2</v>
      </c>
      <c r="N464" s="32">
        <f t="shared" ca="1" si="189"/>
        <v>6.0276875295410363E-2</v>
      </c>
      <c r="O464" s="32">
        <f t="shared" ca="1" si="189"/>
        <v>6.3875434163402967E-2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2.3756557639633059E-2</v>
      </c>
      <c r="E465" s="32">
        <f t="shared" ca="1" si="190"/>
        <v>2.2857509010765002E-2</v>
      </c>
      <c r="F465" s="32">
        <f t="shared" ca="1" si="190"/>
        <v>2.1985096514696677E-2</v>
      </c>
      <c r="G465" s="32">
        <f t="shared" ca="1" si="190"/>
        <v>2.0529033555880091E-2</v>
      </c>
      <c r="H465" s="32">
        <f t="shared" ca="1" si="190"/>
        <v>1.9255367783986694E-2</v>
      </c>
      <c r="I465" s="32">
        <f t="shared" ca="1" si="190"/>
        <v>1.8845908902201156E-2</v>
      </c>
      <c r="J465" s="32">
        <f t="shared" ca="1" si="190"/>
        <v>1.8761003555021027E-2</v>
      </c>
      <c r="K465" s="32">
        <f t="shared" ca="1" si="190"/>
        <v>1.8784670610377294E-2</v>
      </c>
      <c r="L465" s="32">
        <f t="shared" ca="1" si="190"/>
        <v>1.9181714127982811E-2</v>
      </c>
      <c r="M465" s="32">
        <f t="shared" ca="1" si="190"/>
        <v>2.0482657764111845E-2</v>
      </c>
      <c r="N465" s="32">
        <f t="shared" ca="1" si="190"/>
        <v>2.2119954236847841E-2</v>
      </c>
      <c r="O465" s="32">
        <f t="shared" ca="1" si="190"/>
        <v>2.3440526298496498E-2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6.5330533508990932E-3</v>
      </c>
      <c r="E466" s="32">
        <f t="shared" ca="1" si="191"/>
        <v>6.2858149779603757E-3</v>
      </c>
      <c r="F466" s="32">
        <f t="shared" ca="1" si="191"/>
        <v>6.0459015415415852E-3</v>
      </c>
      <c r="G466" s="32">
        <f t="shared" ca="1" si="191"/>
        <v>5.6454842278670257E-3</v>
      </c>
      <c r="H466" s="32">
        <f t="shared" ca="1" si="191"/>
        <v>5.2952261405963411E-3</v>
      </c>
      <c r="I466" s="32">
        <f t="shared" ca="1" si="191"/>
        <v>5.1826249481053185E-3</v>
      </c>
      <c r="J466" s="32">
        <f t="shared" ca="1" si="191"/>
        <v>5.1592759776307832E-3</v>
      </c>
      <c r="K466" s="32">
        <f t="shared" ca="1" si="191"/>
        <v>5.1657844178537565E-3</v>
      </c>
      <c r="L466" s="32">
        <f t="shared" ca="1" si="191"/>
        <v>5.2749713851952731E-3</v>
      </c>
      <c r="M466" s="32">
        <f t="shared" ca="1" si="191"/>
        <v>5.6327308851307576E-3</v>
      </c>
      <c r="N466" s="32">
        <f t="shared" ca="1" si="191"/>
        <v>6.0829874151331568E-3</v>
      </c>
      <c r="O466" s="32">
        <f t="shared" ca="1" si="191"/>
        <v>6.4461447320865372E-3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0.25099189743471712</v>
      </c>
      <c r="E468" s="32">
        <f t="shared" ca="1" si="193"/>
        <v>9.2107118324666823E-2</v>
      </c>
      <c r="F468" s="32">
        <f t="shared" ca="1" si="193"/>
        <v>2.5329457539283382E-2</v>
      </c>
      <c r="G468" s="32">
        <f t="shared" ca="1" si="193"/>
        <v>0.13836718765241121</v>
      </c>
      <c r="H468" s="32">
        <f t="shared" ca="1" si="193"/>
        <v>5.0776949597215126E-2</v>
      </c>
      <c r="I468" s="32">
        <f t="shared" ca="1" si="193"/>
        <v>1.3963661139234158E-2</v>
      </c>
      <c r="J468" s="32">
        <f t="shared" ca="1" si="193"/>
        <v>0.15366706385920859</v>
      </c>
      <c r="K468" s="32">
        <f t="shared" ca="1" si="193"/>
        <v>5.6391583067599477E-2</v>
      </c>
      <c r="L468" s="32">
        <f t="shared" ca="1" si="193"/>
        <v>1.5507685343589858E-2</v>
      </c>
      <c r="M468" s="32">
        <f t="shared" ca="1" si="193"/>
        <v>0.13822385105366311</v>
      </c>
      <c r="N468" s="32">
        <f t="shared" ca="1" si="193"/>
        <v>5.0724349010518574E-2</v>
      </c>
      <c r="O468" s="32">
        <f t="shared" ca="1" si="193"/>
        <v>1.3949195977892608E-2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3.6349047995328001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7.9967880000000005</v>
      </c>
      <c r="C476" s="67"/>
      <c r="D476" s="32">
        <f t="shared" ref="D476:O476" ca="1" si="199">D296</f>
        <v>4.8002330521282083E-2</v>
      </c>
      <c r="E476" s="32">
        <f t="shared" ca="1" si="199"/>
        <v>4.3771603359143582E-2</v>
      </c>
      <c r="F476" s="32">
        <f t="shared" ca="1" si="199"/>
        <v>3.8793573343812393E-2</v>
      </c>
      <c r="G476" s="32">
        <f t="shared" ca="1" si="199"/>
        <v>3.3326555859309007E-2</v>
      </c>
      <c r="H476" s="32">
        <f t="shared" ca="1" si="199"/>
        <v>2.8568489015028193E-2</v>
      </c>
      <c r="I476" s="32">
        <f t="shared" ca="1" si="199"/>
        <v>2.6090885503982558E-2</v>
      </c>
      <c r="J476" s="32">
        <f t="shared" ca="1" si="199"/>
        <v>2.7220756954225378E-2</v>
      </c>
      <c r="K476" s="32">
        <f t="shared" ca="1" si="199"/>
        <v>3.1356194647212038E-2</v>
      </c>
      <c r="L476" s="32">
        <f t="shared" ca="1" si="199"/>
        <v>3.6675517377459617E-2</v>
      </c>
      <c r="M476" s="32">
        <f t="shared" ca="1" si="199"/>
        <v>4.2138676195929689E-2</v>
      </c>
      <c r="N476" s="32">
        <f t="shared" ca="1" si="199"/>
        <v>4.6874593055404347E-2</v>
      </c>
      <c r="O476" s="32">
        <f t="shared" ca="1" si="199"/>
        <v>4.9264157500544518E-2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5.3090135138745158E-2</v>
      </c>
      <c r="E477" s="32">
        <f t="shared" ca="1" si="200"/>
        <v>4.8410989890297046E-2</v>
      </c>
      <c r="F477" s="32">
        <f t="shared" ca="1" si="200"/>
        <v>4.2905334573801725E-2</v>
      </c>
      <c r="G477" s="32">
        <f t="shared" ca="1" si="200"/>
        <v>3.6858863623198901E-2</v>
      </c>
      <c r="H477" s="32">
        <f t="shared" ca="1" si="200"/>
        <v>3.1596485546574959E-2</v>
      </c>
      <c r="I477" s="32">
        <f t="shared" ca="1" si="200"/>
        <v>2.8856278898413888E-2</v>
      </c>
      <c r="J477" s="32">
        <f t="shared" ca="1" si="200"/>
        <v>3.0105906308820696E-2</v>
      </c>
      <c r="K477" s="32">
        <f t="shared" ca="1" si="200"/>
        <v>3.4679662282630828E-2</v>
      </c>
      <c r="L477" s="32">
        <f t="shared" ca="1" si="200"/>
        <v>4.05627841962687E-2</v>
      </c>
      <c r="M477" s="32">
        <f t="shared" ca="1" si="200"/>
        <v>4.6604987497802418E-2</v>
      </c>
      <c r="N477" s="32">
        <f t="shared" ca="1" si="200"/>
        <v>5.1842867895378078E-2</v>
      </c>
      <c r="O477" s="32">
        <f t="shared" ca="1" si="200"/>
        <v>5.4485704148067672E-2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5.0878046174630777E-3</v>
      </c>
      <c r="E478" s="32">
        <f t="shared" ca="1" si="201"/>
        <v>4.6393865311534664E-3</v>
      </c>
      <c r="F478" s="32">
        <f t="shared" ca="1" si="201"/>
        <v>4.1117612299893316E-3</v>
      </c>
      <c r="G478" s="32">
        <f t="shared" ca="1" si="201"/>
        <v>3.5323077638898946E-3</v>
      </c>
      <c r="H478" s="32">
        <f t="shared" ca="1" si="201"/>
        <v>3.0279965315467669E-3</v>
      </c>
      <c r="I478" s="32">
        <f t="shared" ca="1" si="201"/>
        <v>2.7653933944313306E-3</v>
      </c>
      <c r="J478" s="32">
        <f t="shared" ca="1" si="201"/>
        <v>2.8851493545953167E-3</v>
      </c>
      <c r="K478" s="32">
        <f t="shared" ca="1" si="201"/>
        <v>3.3234676354187876E-3</v>
      </c>
      <c r="L478" s="32">
        <f t="shared" ca="1" si="201"/>
        <v>3.8872668188090834E-3</v>
      </c>
      <c r="M478" s="32">
        <f t="shared" ca="1" si="201"/>
        <v>4.4663113018727314E-3</v>
      </c>
      <c r="N478" s="32">
        <f t="shared" ca="1" si="201"/>
        <v>4.968274839973732E-3</v>
      </c>
      <c r="O478" s="32">
        <f t="shared" ca="1" si="201"/>
        <v>5.2215466475231519E-3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0.18387217458057856</v>
      </c>
      <c r="E480" s="32">
        <f t="shared" ca="1" si="203"/>
        <v>0.20336093041169978</v>
      </c>
      <c r="F480" s="32">
        <f t="shared" ca="1" si="203"/>
        <v>1.9488755831121227E-2</v>
      </c>
      <c r="G480" s="32">
        <f t="shared" ca="1" si="203"/>
        <v>8.1291831546243393E-2</v>
      </c>
      <c r="H480" s="32">
        <f t="shared" ca="1" si="203"/>
        <v>8.9908016456674719E-2</v>
      </c>
      <c r="I480" s="32">
        <f t="shared" ca="1" si="203"/>
        <v>8.6161849104313265E-3</v>
      </c>
      <c r="J480" s="32">
        <f t="shared" ca="1" si="203"/>
        <v>8.4667837105419974E-2</v>
      </c>
      <c r="K480" s="32">
        <f t="shared" ca="1" si="203"/>
        <v>9.3641847489865412E-2</v>
      </c>
      <c r="L480" s="32">
        <f t="shared" ca="1" si="203"/>
        <v>8.9740103844454348E-3</v>
      </c>
      <c r="M480" s="32">
        <f t="shared" ca="1" si="203"/>
        <v>0.10225149010109148</v>
      </c>
      <c r="N480" s="32">
        <f t="shared" ca="1" si="203"/>
        <v>0.11308920564176014</v>
      </c>
      <c r="O480" s="32">
        <f t="shared" ca="1" si="203"/>
        <v>1.0837715540668681E-2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3.1987152000000005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4.5187949640287772E-2</v>
      </c>
      <c r="I482" s="32">
        <f t="shared" ca="1" si="204"/>
        <v>5.3291067146282969E-2</v>
      </c>
      <c r="J482" s="32">
        <f t="shared" ca="1" si="204"/>
        <v>6.1916966426858518E-2</v>
      </c>
      <c r="K482" s="32">
        <f t="shared" ca="1" si="204"/>
        <v>5.4205935251798558E-2</v>
      </c>
      <c r="L482" s="32">
        <f t="shared" ca="1" si="204"/>
        <v>4.4273081534772177E-2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3.3165467625899281E-2</v>
      </c>
      <c r="I483" s="32">
        <f t="shared" ca="1" si="205"/>
        <v>3.9112709832134294E-2</v>
      </c>
      <c r="J483" s="32">
        <f t="shared" ca="1" si="205"/>
        <v>4.5443645083932858E-2</v>
      </c>
      <c r="K483" s="32">
        <f t="shared" ca="1" si="205"/>
        <v>3.9784172661870509E-2</v>
      </c>
      <c r="L483" s="32">
        <f t="shared" ca="1" si="205"/>
        <v>3.2494004796163066E-2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4.5602517985611516E-3</v>
      </c>
      <c r="I484" s="32">
        <f t="shared" ca="1" si="206"/>
        <v>5.3779976019184654E-3</v>
      </c>
      <c r="J484" s="32">
        <f t="shared" ca="1" si="206"/>
        <v>6.2485011990407683E-3</v>
      </c>
      <c r="K484" s="32">
        <f t="shared" ca="1" si="206"/>
        <v>5.4703237410071949E-3</v>
      </c>
      <c r="L484" s="32">
        <f t="shared" ca="1" si="206"/>
        <v>4.4679256594724222E-3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0.10650044964028776</v>
      </c>
      <c r="H486" s="32">
        <f t="shared" ca="1" si="208"/>
        <v>7.8165467625899279E-2</v>
      </c>
      <c r="I486" s="32">
        <f t="shared" ca="1" si="208"/>
        <v>1.0747751798561151E-2</v>
      </c>
      <c r="J486" s="32">
        <f t="shared" ca="1" si="208"/>
        <v>0.16941396882494006</v>
      </c>
      <c r="K486" s="32">
        <f t="shared" ca="1" si="208"/>
        <v>0.12434052757793766</v>
      </c>
      <c r="L486" s="32">
        <f t="shared" ca="1" si="208"/>
        <v>1.7096822541966428E-2</v>
      </c>
      <c r="M486" s="32">
        <f t="shared" ca="1" si="208"/>
        <v>0.10558558153477217</v>
      </c>
      <c r="N486" s="32">
        <f t="shared" ca="1" si="208"/>
        <v>7.7494004796163057E-2</v>
      </c>
      <c r="O486" s="32">
        <f t="shared" ca="1" si="208"/>
        <v>1.0655425659472422E-2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6.4555862410512024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11.011284000000002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24.785856000000003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1.5993576000000003</v>
      </c>
      <c r="D500" s="32">
        <f t="shared" ref="D500:O500" ca="1" si="219">D397</f>
        <v>9.7331914421032797E-3</v>
      </c>
      <c r="E500" s="32">
        <f t="shared" ca="1" si="219"/>
        <v>8.8753481465544595E-3</v>
      </c>
      <c r="F500" s="32">
        <f t="shared" ca="1" si="219"/>
        <v>7.8659780051969844E-3</v>
      </c>
      <c r="G500" s="32">
        <f t="shared" ca="1" si="219"/>
        <v>6.7574583309197994E-3</v>
      </c>
      <c r="H500" s="32">
        <f t="shared" ca="1" si="219"/>
        <v>5.7926890168720768E-3</v>
      </c>
      <c r="I500" s="32">
        <f t="shared" ca="1" si="219"/>
        <v>5.2903177980425462E-3</v>
      </c>
      <c r="J500" s="32">
        <f t="shared" ca="1" si="219"/>
        <v>5.5194161566171282E-3</v>
      </c>
      <c r="K500" s="32">
        <f t="shared" ca="1" si="219"/>
        <v>6.3579380851489856E-3</v>
      </c>
      <c r="L500" s="32">
        <f t="shared" ca="1" si="219"/>
        <v>7.4365104359825959E-3</v>
      </c>
      <c r="M500" s="32">
        <f t="shared" ca="1" si="219"/>
        <v>8.5442477079304448E-3</v>
      </c>
      <c r="N500" s="32">
        <f t="shared" ca="1" si="219"/>
        <v>9.5045257808193152E-3</v>
      </c>
      <c r="O500" s="32">
        <f t="shared" ca="1" si="219"/>
        <v>9.989045760479074E-3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9.5562243249741288E-2</v>
      </c>
      <c r="E501" s="32">
        <f t="shared" ca="1" si="220"/>
        <v>8.7139781802534691E-2</v>
      </c>
      <c r="F501" s="32">
        <f t="shared" ca="1" si="220"/>
        <v>7.72296022328431E-2</v>
      </c>
      <c r="G501" s="32">
        <f t="shared" ca="1" si="220"/>
        <v>6.6345954521758024E-2</v>
      </c>
      <c r="H501" s="32">
        <f t="shared" ca="1" si="220"/>
        <v>5.687367398383493E-2</v>
      </c>
      <c r="I501" s="32">
        <f t="shared" ca="1" si="220"/>
        <v>5.1941302017144995E-2</v>
      </c>
      <c r="J501" s="32">
        <f t="shared" ca="1" si="220"/>
        <v>5.4190631355877254E-2</v>
      </c>
      <c r="K501" s="32">
        <f t="shared" ca="1" si="220"/>
        <v>6.2423392108735494E-2</v>
      </c>
      <c r="L501" s="32">
        <f t="shared" ca="1" si="220"/>
        <v>7.3013011553283658E-2</v>
      </c>
      <c r="M501" s="32">
        <f t="shared" ca="1" si="220"/>
        <v>8.3888977496044348E-2</v>
      </c>
      <c r="N501" s="32">
        <f t="shared" ca="1" si="220"/>
        <v>9.3317162211680543E-2</v>
      </c>
      <c r="O501" s="32">
        <f t="shared" ca="1" si="220"/>
        <v>9.8074267466521814E-2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8.8483558564575275E-4</v>
      </c>
      <c r="E502" s="32">
        <f t="shared" ca="1" si="221"/>
        <v>8.0684983150495083E-4</v>
      </c>
      <c r="F502" s="32">
        <f t="shared" ca="1" si="221"/>
        <v>7.1508890956336214E-4</v>
      </c>
      <c r="G502" s="32">
        <f t="shared" ca="1" si="221"/>
        <v>6.1431439371998177E-4</v>
      </c>
      <c r="H502" s="32">
        <f t="shared" ca="1" si="221"/>
        <v>5.2660809244291608E-4</v>
      </c>
      <c r="I502" s="32">
        <f t="shared" ca="1" si="221"/>
        <v>4.8093798164023147E-4</v>
      </c>
      <c r="J502" s="32">
        <f t="shared" ca="1" si="221"/>
        <v>5.0176510514701159E-4</v>
      </c>
      <c r="K502" s="32">
        <f t="shared" ca="1" si="221"/>
        <v>5.779943713771805E-4</v>
      </c>
      <c r="L502" s="32">
        <f t="shared" ca="1" si="221"/>
        <v>6.7604640327114513E-4</v>
      </c>
      <c r="M502" s="32">
        <f t="shared" ca="1" si="221"/>
        <v>7.7674979163004036E-4</v>
      </c>
      <c r="N502" s="32">
        <f t="shared" ca="1" si="221"/>
        <v>8.6404779825630139E-4</v>
      </c>
      <c r="O502" s="32">
        <f t="shared" ca="1" si="221"/>
        <v>9.0809506913446132E-4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3.728283724214497E-2</v>
      </c>
      <c r="E504" s="32">
        <f t="shared" ca="1" si="223"/>
        <v>0.36604967474105959</v>
      </c>
      <c r="F504" s="32">
        <f t="shared" ca="1" si="223"/>
        <v>3.3893488401949968E-3</v>
      </c>
      <c r="G504" s="32">
        <f t="shared" ca="1" si="223"/>
        <v>1.6483136350390368E-2</v>
      </c>
      <c r="H504" s="32">
        <f t="shared" ca="1" si="223"/>
        <v>0.1618344296220145</v>
      </c>
      <c r="I504" s="32">
        <f t="shared" ca="1" si="223"/>
        <v>1.4984669409445789E-3</v>
      </c>
      <c r="J504" s="32">
        <f t="shared" ca="1" si="223"/>
        <v>1.7167672039808658E-2</v>
      </c>
      <c r="K504" s="32">
        <f t="shared" ca="1" si="223"/>
        <v>0.16855532548175775</v>
      </c>
      <c r="L504" s="32">
        <f t="shared" ca="1" si="223"/>
        <v>1.5606974581644237E-3</v>
      </c>
      <c r="M504" s="32">
        <f t="shared" ca="1" si="223"/>
        <v>2.0733021034322695E-2</v>
      </c>
      <c r="N504" s="32">
        <f t="shared" ca="1" si="223"/>
        <v>0.20356057015516826</v>
      </c>
      <c r="O504" s="32">
        <f t="shared" ca="1" si="223"/>
        <v>1.8848200940293363E-3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5.9639284737492098</v>
      </c>
      <c r="E507" s="171">
        <f t="shared" ca="1" si="225"/>
        <v>5.6085803835660082</v>
      </c>
      <c r="F507" s="171">
        <f t="shared" ca="1" si="225"/>
        <v>5.2546445310471501</v>
      </c>
      <c r="G507" s="171">
        <f t="shared" ca="1" si="225"/>
        <v>4.693603716161185</v>
      </c>
      <c r="H507" s="171">
        <f t="shared" ca="1" si="225"/>
        <v>4.4103621675391249</v>
      </c>
      <c r="I507" s="171">
        <f t="shared" ca="1" si="225"/>
        <v>4.6321817679983228</v>
      </c>
      <c r="J507" s="171">
        <f t="shared" ca="1" si="225"/>
        <v>5.0291338776362249</v>
      </c>
      <c r="K507" s="171">
        <f t="shared" ca="1" si="225"/>
        <v>4.7099548686142576</v>
      </c>
      <c r="L507" s="171">
        <f t="shared" ca="1" si="225"/>
        <v>4.4255914296654364</v>
      </c>
      <c r="M507" s="171">
        <f t="shared" ca="1" si="225"/>
        <v>4.7696048188835043</v>
      </c>
      <c r="N507" s="171">
        <f t="shared" ca="1" si="225"/>
        <v>5.3857321011384647</v>
      </c>
      <c r="O507" s="171">
        <f t="shared" ca="1" si="225"/>
        <v>5.867733468322843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3.631409886443179</v>
      </c>
      <c r="E508" s="171">
        <f t="shared" ca="1" si="226"/>
        <v>3.4082034829943906</v>
      </c>
      <c r="F508" s="171">
        <f t="shared" ca="1" si="226"/>
        <v>3.1729477826901658</v>
      </c>
      <c r="G508" s="171">
        <f t="shared" ca="1" si="226"/>
        <v>2.8410688122358776</v>
      </c>
      <c r="H508" s="171">
        <f t="shared" ca="1" si="226"/>
        <v>2.5873461528650754</v>
      </c>
      <c r="I508" s="171">
        <f t="shared" ca="1" si="226"/>
        <v>2.5416734786117514</v>
      </c>
      <c r="J508" s="171">
        <f t="shared" ca="1" si="226"/>
        <v>2.625435976458486</v>
      </c>
      <c r="K508" s="171">
        <f t="shared" ca="1" si="226"/>
        <v>2.6528860802177934</v>
      </c>
      <c r="L508" s="171">
        <f t="shared" ca="1" si="226"/>
        <v>2.7421970721205158</v>
      </c>
      <c r="M508" s="171">
        <f t="shared" ca="1" si="226"/>
        <v>3.0226763712994127</v>
      </c>
      <c r="N508" s="171">
        <f t="shared" ca="1" si="226"/>
        <v>3.3656761694882302</v>
      </c>
      <c r="O508" s="171">
        <f t="shared" ca="1" si="226"/>
        <v>3.611738494510885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0.59724914110873994</v>
      </c>
      <c r="E509" s="171">
        <f t="shared" ca="1" si="227"/>
        <v>0.56123041328306278</v>
      </c>
      <c r="F509" s="171">
        <f t="shared" ca="1" si="227"/>
        <v>0.52532631186511514</v>
      </c>
      <c r="G509" s="171">
        <f t="shared" ca="1" si="227"/>
        <v>0.46850345825904105</v>
      </c>
      <c r="H509" s="171">
        <f t="shared" ca="1" si="227"/>
        <v>0.44069190530048424</v>
      </c>
      <c r="I509" s="171">
        <f t="shared" ca="1" si="227"/>
        <v>0.46476983726055748</v>
      </c>
      <c r="J509" s="171">
        <f t="shared" ca="1" si="227"/>
        <v>0.50677149841068536</v>
      </c>
      <c r="K509" s="171">
        <f t="shared" ca="1" si="227"/>
        <v>0.47301655175407892</v>
      </c>
      <c r="L509" s="171">
        <f t="shared" ca="1" si="227"/>
        <v>0.44232987124731604</v>
      </c>
      <c r="M509" s="171">
        <f t="shared" ca="1" si="227"/>
        <v>0.47650220565088602</v>
      </c>
      <c r="N509" s="171">
        <f t="shared" ca="1" si="227"/>
        <v>0.53885695579395554</v>
      </c>
      <c r="O509" s="171">
        <f t="shared" ca="1" si="227"/>
        <v>0.58758848580858536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22.708557655429502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13.864075127708887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2.2734439480025266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11.761115116347172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7.0474273660350768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1.1745700619578363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14.363489566303604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7.8115072284387157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1.443850528521212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11.91788926624146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7.4802500377530841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1.190972097260933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4951.3727469897958</v>
      </c>
      <c r="E515" s="77">
        <f t="shared" ca="1" si="228"/>
        <v>4656.3556526077273</v>
      </c>
      <c r="F515" s="77">
        <f t="shared" ca="1" si="228"/>
        <v>4362.511026191075</v>
      </c>
      <c r="G515" s="77">
        <f t="shared" ca="1" si="228"/>
        <v>3896.7237161985759</v>
      </c>
      <c r="H515" s="77">
        <f t="shared" ca="1" si="228"/>
        <v>3661.5709153500411</v>
      </c>
      <c r="I515" s="77">
        <f t="shared" ca="1" si="228"/>
        <v>3845.7299858848673</v>
      </c>
      <c r="J515" s="77">
        <f t="shared" ca="1" si="228"/>
        <v>4175.2875696440215</v>
      </c>
      <c r="K515" s="77">
        <f t="shared" ca="1" si="228"/>
        <v>3910.2987701239163</v>
      </c>
      <c r="L515" s="77">
        <f t="shared" ca="1" si="228"/>
        <v>3674.2145534789838</v>
      </c>
      <c r="M515" s="77">
        <f t="shared" ca="1" si="228"/>
        <v>3959.8213523316758</v>
      </c>
      <c r="N515" s="77">
        <f t="shared" ca="1" si="228"/>
        <v>4471.3425497206008</v>
      </c>
      <c r="O515" s="77">
        <f t="shared" ca="1" si="228"/>
        <v>4871.5097287860872</v>
      </c>
      <c r="Q515" s="89">
        <f ca="1">MAX(D515:O517)</f>
        <v>5454.3300557875791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2763.630050565585</v>
      </c>
      <c r="E516" s="77">
        <f t="shared" ca="1" si="229"/>
        <v>2593.7621636182571</v>
      </c>
      <c r="F516" s="77">
        <f t="shared" ca="1" si="229"/>
        <v>2414.7243399468539</v>
      </c>
      <c r="G516" s="77">
        <f t="shared" ca="1" si="229"/>
        <v>2162.1528251414593</v>
      </c>
      <c r="H516" s="77">
        <f t="shared" ca="1" si="229"/>
        <v>1969.0609991362828</v>
      </c>
      <c r="I516" s="77">
        <f t="shared" ca="1" si="229"/>
        <v>1934.302495138319</v>
      </c>
      <c r="J516" s="77">
        <f t="shared" ca="1" si="229"/>
        <v>1998.0486883245705</v>
      </c>
      <c r="K516" s="77">
        <f t="shared" ca="1" si="229"/>
        <v>2018.9391782479402</v>
      </c>
      <c r="L516" s="77">
        <f t="shared" ca="1" si="229"/>
        <v>2086.9079696503163</v>
      </c>
      <c r="M516" s="77">
        <f t="shared" ca="1" si="229"/>
        <v>2300.3625352354738</v>
      </c>
      <c r="N516" s="77">
        <f t="shared" ca="1" si="229"/>
        <v>2561.397389260449</v>
      </c>
      <c r="O516" s="77">
        <f t="shared" ca="1" si="229"/>
        <v>2748.6594326566856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5454.3300557875791</v>
      </c>
      <c r="E517" s="77">
        <f t="shared" ca="1" si="230"/>
        <v>5125.3919021284264</v>
      </c>
      <c r="F517" s="77">
        <f t="shared" ca="1" si="230"/>
        <v>4797.5005649782197</v>
      </c>
      <c r="G517" s="77">
        <f t="shared" ca="1" si="230"/>
        <v>4278.5703950597353</v>
      </c>
      <c r="H517" s="77">
        <f t="shared" ca="1" si="230"/>
        <v>4024.5836100500842</v>
      </c>
      <c r="I517" s="77">
        <f t="shared" ca="1" si="230"/>
        <v>4244.4733996397936</v>
      </c>
      <c r="J517" s="77">
        <f t="shared" ca="1" si="230"/>
        <v>4628.050213796213</v>
      </c>
      <c r="K517" s="77">
        <f t="shared" ca="1" si="230"/>
        <v>4319.7858607678436</v>
      </c>
      <c r="L517" s="77">
        <f t="shared" ca="1" si="230"/>
        <v>4039.5422031718354</v>
      </c>
      <c r="M517" s="77">
        <f t="shared" ca="1" si="230"/>
        <v>4351.6183164464474</v>
      </c>
      <c r="N517" s="77">
        <f t="shared" ca="1" si="230"/>
        <v>4921.0680894425168</v>
      </c>
      <c r="O517" s="77">
        <f t="shared" ca="1" si="230"/>
        <v>5366.1048932290905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4778.7368803513264</v>
      </c>
      <c r="E522" s="173">
        <f t="shared" ca="1" si="231"/>
        <v>2674.397208277177</v>
      </c>
      <c r="F522" s="173">
        <f t="shared" ca="1" si="231"/>
        <v>5262.6017314873307</v>
      </c>
      <c r="G522" s="173">
        <f t="shared" ca="1" si="231"/>
        <v>3857.1150191352394</v>
      </c>
      <c r="H522" s="173">
        <f t="shared" ca="1" si="231"/>
        <v>2118.6349705492657</v>
      </c>
      <c r="I522" s="173">
        <f t="shared" ca="1" si="231"/>
        <v>4237.2657357786302</v>
      </c>
      <c r="J522" s="173">
        <f t="shared" ca="1" si="231"/>
        <v>3985.8723405215906</v>
      </c>
      <c r="K522" s="173">
        <f t="shared" ca="1" si="231"/>
        <v>1987.0541382882366</v>
      </c>
      <c r="L522" s="173">
        <f t="shared" ca="1" si="231"/>
        <v>4407.3581456691454</v>
      </c>
      <c r="M522" s="173">
        <f t="shared" ca="1" si="231"/>
        <v>3908.5298656176897</v>
      </c>
      <c r="N522" s="173">
        <f t="shared" ca="1" si="231"/>
        <v>2248.752416351937</v>
      </c>
      <c r="O522" s="173">
        <f t="shared" ca="1" si="231"/>
        <v>4296.4361373049533</v>
      </c>
      <c r="Q522" s="89">
        <f ca="1">MAX(D522:O522)</f>
        <v>5262.6017314873307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6.1131571872125114</v>
      </c>
      <c r="E527" s="182">
        <f ca="1">INDIRECT(ADDRESS(E524+36,MATCH($H$1,QFR_IER!$G$4:$AJ$4,0)+6,,,"QFR_IER"))*INDIRECT(ADDRESS(MATCH($H$1,ELC_cons!$A$1:$A$33,0),19,,,"ELC_cons"))</f>
        <v>3.4516036855573065</v>
      </c>
      <c r="F527" s="182">
        <f ca="1">INDIRECT(ADDRESS(F524+36,MATCH($H$1,QFR_IER!$G$4:$AJ$4,0)+6,,,"QFR_IER"))*INDIRECT(ADDRESS(MATCH($H$1,ELC_cons!$A$1:$A$33,0),19,,,"ELC_cons"))</f>
        <v>0.91751032837059288</v>
      </c>
      <c r="G527" s="182">
        <f ca="1">INDIRECT(ADDRESS(G524+36,MATCH($H$1,QFR_IER!$G$4:$AJ$4,0)+6,,,"QFR_IER"))*INDIRECT(ADDRESS(MATCH($H$1,ELC_cons!$A$1:$A$33,0),19,,,"ELC_cons"))</f>
        <v>4.6562663430391096</v>
      </c>
      <c r="H527" s="182">
        <f ca="1">INDIRECT(ADDRESS(H524+36,MATCH($H$1,QFR_IER!$G$4:$AJ$4,0)+6,,,"QFR_IER"))*INDIRECT(ADDRESS(MATCH($H$1,ELC_cons!$A$1:$A$33,0),19,,,"ELC_cons"))</f>
        <v>2.2584471706094589</v>
      </c>
      <c r="I527" s="182">
        <f ca="1">INDIRECT(ADDRESS(I524+36,MATCH($H$1,QFR_IER!$G$4:$AJ$4,0)+6,,,"QFR_IER"))*INDIRECT(ADDRESS(MATCH($H$1,ELC_cons!$A$1:$A$33,0),19,,,"ELC_cons"))</f>
        <v>1.1846856713928016</v>
      </c>
      <c r="J527" s="182">
        <f ca="1">INDIRECT(ADDRESS(J524+36,MATCH($H$1,QFR_IER!$G$4:$AJ$4,0)+6,,,"QFR_IER"))*INDIRECT(ADDRESS(MATCH($H$1,ELC_cons!$A$1:$A$33,0),19,,,"ELC_cons"))</f>
        <v>4.7922175764569994</v>
      </c>
      <c r="K527" s="182">
        <f ca="1">INDIRECT(ADDRESS(K524+36,MATCH($H$1,QFR_IER!$G$4:$AJ$4,0)+6,,,"QFR_IER"))*INDIRECT(ADDRESS(MATCH($H$1,ELC_cons!$A$1:$A$33,0),19,,,"ELC_cons"))</f>
        <v>3.0522088290243983</v>
      </c>
      <c r="L527" s="182">
        <f ca="1">INDIRECT(ADDRESS(L524+36,MATCH($H$1,QFR_IER!$G$4:$AJ$4,0)+6,,,"QFR_IER"))*INDIRECT(ADDRESS(MATCH($H$1,ELC_cons!$A$1:$A$33,0),19,,,"ELC_cons"))</f>
        <v>0.72736170896750352</v>
      </c>
      <c r="M527" s="182">
        <f ca="1">INDIRECT(ADDRESS(M524+36,MATCH($H$1,QFR_IER!$G$4:$AJ$4,0)+6,,,"QFR_IER"))*INDIRECT(ADDRESS(MATCH($H$1,ELC_cons!$A$1:$A$33,0),19,,,"ELC_cons"))</f>
        <v>4.656265270338694</v>
      </c>
      <c r="N527" s="182">
        <f ca="1">INDIRECT(ADDRESS(N524+36,MATCH($H$1,QFR_IER!$G$4:$AJ$4,0)+6,,,"QFR_IER"))*INDIRECT(ADDRESS(MATCH($H$1,ELC_cons!$A$1:$A$33,0),19,,,"ELC_cons"))</f>
        <v>2.2584467108807105</v>
      </c>
      <c r="O527" s="182">
        <f ca="1">INDIRECT(ADDRESS(O524+36,MATCH($H$1,QFR_IER!$G$4:$AJ$4,0)+6,,,"QFR_IER"))*INDIRECT(ADDRESS(MATCH($H$1,ELC_cons!$A$1:$A$33,0),19,,,"ELC_cons"))</f>
        <v>1.1846855181498914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5.2435553876364933</v>
      </c>
      <c r="E528" s="182">
        <f ca="1">INDIRECT(ADDRESS(E524+12,MATCH($H$1,QFR_IER!$G$4:$AJ$4,0)+6,,,"QFR_IER"))*INDIRECT(ADDRESS(MATCH($H$1,ELC_cons!$A$1:$A$33,0),20,,,"ELC_cons"))</f>
        <v>2.8030496015799593</v>
      </c>
      <c r="F528" s="182">
        <f ca="1">INDIRECT(ADDRESS(F524+12,MATCH($H$1,QFR_IER!$G$4:$AJ$4,0)+6,,,"QFR_IER"))*INDIRECT(ADDRESS(MATCH($H$1,ELC_cons!$A$1:$A$33,0),20,,,"ELC_cons"))</f>
        <v>0.86693411342032567</v>
      </c>
      <c r="G528" s="182">
        <f ca="1">INDIRECT(ADDRESS(G524+12,MATCH($H$1,QFR_IER!$G$4:$AJ$4,0)+6,,,"QFR_IER"))*INDIRECT(ADDRESS(MATCH($H$1,ELC_cons!$A$1:$A$33,0),20,,,"ELC_cons"))</f>
        <v>4.3704380326181598</v>
      </c>
      <c r="H528" s="182">
        <f ca="1">INDIRECT(ADDRESS(H524+12,MATCH($H$1,QFR_IER!$G$4:$AJ$4,0)+6,,,"QFR_IER"))*INDIRECT(ADDRESS(MATCH($H$1,ELC_cons!$A$1:$A$33,0),20,,,"ELC_cons"))</f>
        <v>2.0358728645366804</v>
      </c>
      <c r="I528" s="182">
        <f ca="1">INDIRECT(ADDRESS(I524+12,MATCH($H$1,QFR_IER!$G$4:$AJ$4,0)+6,,,"QFR_IER"))*INDIRECT(ADDRESS(MATCH($H$1,ELC_cons!$A$1:$A$33,0),20,,,"ELC_cons"))</f>
        <v>0.88994204138750477</v>
      </c>
      <c r="J528" s="182">
        <f ca="1">INDIRECT(ADDRESS(J524+12,MATCH($H$1,QFR_IER!$G$4:$AJ$4,0)+6,,,"QFR_IER"))*INDIRECT(ADDRESS(MATCH($H$1,ELC_cons!$A$1:$A$33,0),20,,,"ELC_cons"))</f>
        <v>5.3934157048331546</v>
      </c>
      <c r="K528" s="182">
        <f ca="1">INDIRECT(ADDRESS(K524+12,MATCH($H$1,QFR_IER!$G$4:$AJ$4,0)+6,,,"QFR_IER"))*INDIRECT(ADDRESS(MATCH($H$1,ELC_cons!$A$1:$A$33,0),20,,,"ELC_cons"))</f>
        <v>2.7647075208077796</v>
      </c>
      <c r="L528" s="182">
        <f ca="1">INDIRECT(ADDRESS(L524+12,MATCH($H$1,QFR_IER!$G$4:$AJ$4,0)+6,,,"QFR_IER"))*INDIRECT(ADDRESS(MATCH($H$1,ELC_cons!$A$1:$A$33,0),20,,,"ELC_cons"))</f>
        <v>0.67670070349514944</v>
      </c>
      <c r="M528" s="182">
        <f ca="1">INDIRECT(ADDRESS(M524+12,MATCH($H$1,QFR_IER!$G$4:$AJ$4,0)+6,,,"QFR_IER"))*INDIRECT(ADDRESS(MATCH($H$1,ELC_cons!$A$1:$A$33,0),20,,,"ELC_cons"))</f>
        <v>4.0599934036798855</v>
      </c>
      <c r="N528" s="182">
        <f ca="1">INDIRECT(ADDRESS(N524+12,MATCH($H$1,QFR_IER!$G$4:$AJ$4,0)+6,,,"QFR_IER"))*INDIRECT(ADDRESS(MATCH($H$1,ELC_cons!$A$1:$A$33,0),20,,,"ELC_cons"))</f>
        <v>2.0358728645366804</v>
      </c>
      <c r="O528" s="182">
        <f ca="1">INDIRECT(ADDRESS(O524+12,MATCH($H$1,QFR_IER!$G$4:$AJ$4,0)+6,,,"QFR_IER"))*INDIRECT(ADDRESS(MATCH($H$1,ELC_cons!$A$1:$A$33,0),20,,,"ELC_cons"))</f>
        <v>0.84666976146823991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5.3724863950695427</v>
      </c>
      <c r="E529" s="182">
        <f ca="1">INDIRECT(ADDRESS(E524+24,MATCH($H$1,QFR_IER!$G$4:$AJ$4,0)+6,,,"QFR_IER"))*INDIRECT(ADDRESS(MATCH($H$1,ELC_cons!$A$1:$A$33,0),21,,,"ELC_cons"))</f>
        <v>5.860894249166793</v>
      </c>
      <c r="F529" s="182">
        <f ca="1">INDIRECT(ADDRESS(F524+24,MATCH($H$1,QFR_IER!$G$4:$AJ$4,0)+6,,,"QFR_IER"))*INDIRECT(ADDRESS(MATCH($H$1,ELC_cons!$A$1:$A$33,0),21,,,"ELC_cons"))</f>
        <v>0.48840785409723242</v>
      </c>
      <c r="G529" s="182">
        <f ca="1">INDIRECT(ADDRESS(G524+24,MATCH($H$1,QFR_IER!$G$4:$AJ$4,0)+6,,,"QFR_IER"))*INDIRECT(ADDRESS(MATCH($H$1,ELC_cons!$A$1:$A$33,0),21,,,"ELC_cons"))</f>
        <v>3.4672652774722428</v>
      </c>
      <c r="H529" s="182">
        <f ca="1">INDIRECT(ADDRESS(H524+24,MATCH($H$1,QFR_IER!$G$4:$AJ$4,0)+6,,,"QFR_IER"))*INDIRECT(ADDRESS(MATCH($H$1,ELC_cons!$A$1:$A$33,0),21,,,"ELC_cons"))</f>
        <v>3.7824712117879193</v>
      </c>
      <c r="I529" s="182">
        <f ca="1">INDIRECT(ADDRESS(I524+24,MATCH($H$1,QFR_IER!$G$4:$AJ$4,0)+6,,,"QFR_IER"))*INDIRECT(ADDRESS(MATCH($H$1,ELC_cons!$A$1:$A$33,0),21,,,"ELC_cons"))</f>
        <v>0.3152059343156598</v>
      </c>
      <c r="J529" s="182">
        <f ca="1">INDIRECT(ADDRESS(J524+24,MATCH($H$1,QFR_IER!$G$4:$AJ$4,0)+6,,,"QFR_IER"))*INDIRECT(ADDRESS(MATCH($H$1,ELC_cons!$A$1:$A$33,0),21,,,"ELC_cons"))</f>
        <v>4.0985991606756134</v>
      </c>
      <c r="K529" s="182">
        <f ca="1">INDIRECT(ADDRESS(K524+24,MATCH($H$1,QFR_IER!$G$4:$AJ$4,0)+6,,,"QFR_IER"))*INDIRECT(ADDRESS(MATCH($H$1,ELC_cons!$A$1:$A$33,0),21,,,"ELC_cons"))</f>
        <v>4.4711990843733842</v>
      </c>
      <c r="L529" s="182">
        <f ca="1">INDIRECT(ADDRESS(L524+24,MATCH($H$1,QFR_IER!$G$4:$AJ$4,0)+6,,,"QFR_IER"))*INDIRECT(ADDRESS(MATCH($H$1,ELC_cons!$A$1:$A$33,0),21,,,"ELC_cons"))</f>
        <v>0.37259992369778422</v>
      </c>
      <c r="M529" s="182">
        <f ca="1">INDIRECT(ADDRESS(M524+24,MATCH($H$1,QFR_IER!$G$4:$AJ$4,0)+6,,,"QFR_IER"))*INDIRECT(ADDRESS(MATCH($H$1,ELC_cons!$A$1:$A$33,0),21,,,"ELC_cons"))</f>
        <v>3.4686716667825492</v>
      </c>
      <c r="N529" s="182">
        <f ca="1">INDIRECT(ADDRESS(N524+24,MATCH($H$1,QFR_IER!$G$4:$AJ$4,0)+6,,,"QFR_IER"))*INDIRECT(ADDRESS(MATCH($H$1,ELC_cons!$A$1:$A$33,0),21,,,"ELC_cons"))</f>
        <v>3.7840054546718953</v>
      </c>
      <c r="O529" s="182">
        <f ca="1">INDIRECT(ADDRESS(O524+24,MATCH($H$1,QFR_IER!$G$4:$AJ$4,0)+6,,,"QFR_IER"))*INDIRECT(ADDRESS(MATCH($H$1,ELC_cons!$A$1:$A$33,0),21,,,"ELC_cons"))</f>
        <v>0.31533378788932237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3520.4544286865635</v>
      </c>
      <c r="E531" s="173">
        <f ca="1">SUM(E527:E529)/E520/(3.6*8760)*1000000+0.0002</f>
        <v>2337.1042772191477</v>
      </c>
      <c r="F531" s="173">
        <f ca="1">SUM(F527:F529)/F520/(3.6*8760)*1000000+0.0003</f>
        <v>5261.2324664077569</v>
      </c>
      <c r="G531" s="173">
        <f ca="1">SUM(G527:G529)/G520/(3.6*8760)*1000000+0.0004</f>
        <v>4097.4586359732102</v>
      </c>
      <c r="H531" s="173">
        <f ca="1">SUM(H527:H529)/H520/(3.6*8760)*1000000+0.0005</f>
        <v>2428.0882966973486</v>
      </c>
      <c r="I531" s="173">
        <f ca="1">SUM(I527:I529)/I520/(3.6*8760)*1000000+0.0006</f>
        <v>8621.3341032322005</v>
      </c>
      <c r="J531" s="173">
        <f ca="1">SUM(J527:J529)/J520/(3.6*8760)*1000000+0.0007</f>
        <v>3963.8791665239669</v>
      </c>
      <c r="K531" s="173">
        <f ca="1">SUM(K527:K529)/K520/(3.6*8760)*1000000+0.0008</f>
        <v>2617.0427806180201</v>
      </c>
      <c r="L531" s="173">
        <f ca="1">SUM(L527:L529)/L520/(3.6*8760)*1000000+0.0009</f>
        <v>5423.2681043969387</v>
      </c>
      <c r="M531" s="173">
        <f ca="1">SUM(M527:M529)/M520/(3.6*8760)*1000000+0.00013</f>
        <v>3996.1074174200212</v>
      </c>
      <c r="N531" s="173">
        <f ca="1">SUM(N527:N529)/N520/(3.6*8760)*1000000+0.00014</f>
        <v>2428.5490307194823</v>
      </c>
      <c r="O531" s="173">
        <f ca="1">SUM(O527:O529)/O520/(3.6*8760)*1000000+0.00015</f>
        <v>8465.6894267224179</v>
      </c>
      <c r="P531" s="6"/>
      <c r="Q531" s="173">
        <f ca="1">MAX(D531:O531)</f>
        <v>8621.3341032322005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5454.3300557875791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5454.3300557875791</v>
      </c>
      <c r="I535" s="5">
        <v>0</v>
      </c>
      <c r="J535" s="77">
        <f ca="1">H535</f>
        <v>5454.3300557875791</v>
      </c>
      <c r="K535" s="75" t="str">
        <f>D519</f>
        <v>WD</v>
      </c>
      <c r="L535" s="75">
        <f>D520</f>
        <v>0.15068493150684931</v>
      </c>
      <c r="M535" s="89">
        <f ca="1">D522</f>
        <v>4778.7368803513264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5262.6017314873307</v>
      </c>
      <c r="S535" s="77"/>
      <c r="T535" s="5">
        <v>0</v>
      </c>
      <c r="U535" s="90">
        <f ca="1">R535</f>
        <v>5262.6017314873307</v>
      </c>
      <c r="V535" s="75" t="str">
        <f>D525</f>
        <v>WD</v>
      </c>
      <c r="W535" s="75">
        <f>D520</f>
        <v>0.15068493150684931</v>
      </c>
      <c r="X535" s="89">
        <f ca="1">D531</f>
        <v>3520.4544286865635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8621.3341032322005</v>
      </c>
      <c r="AD535" s="77"/>
      <c r="AE535" s="5">
        <v>0</v>
      </c>
      <c r="AF535" s="90">
        <f ca="1">AC535</f>
        <v>8621.3341032322005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5125.3919021284264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5366.1048932290905</v>
      </c>
      <c r="I536" s="77">
        <f ca="1">I537</f>
        <v>30.416666666666668</v>
      </c>
      <c r="J536" s="77">
        <f ca="1">J535</f>
        <v>5454.3300557875791</v>
      </c>
      <c r="K536" s="75" t="str">
        <f>E519</f>
        <v>WN</v>
      </c>
      <c r="L536" s="75">
        <f>E520</f>
        <v>0.16438356164383561</v>
      </c>
      <c r="M536" s="89">
        <f ca="1">E522</f>
        <v>2674.397208277177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4778.7368803513264</v>
      </c>
      <c r="S536" s="90"/>
      <c r="T536" s="5">
        <f ca="1">Q535</f>
        <v>120</v>
      </c>
      <c r="U536" s="90">
        <f ca="1">R535</f>
        <v>5262.6017314873307</v>
      </c>
      <c r="V536" s="75" t="str">
        <f>E525</f>
        <v>WN</v>
      </c>
      <c r="W536" s="75">
        <f>E520</f>
        <v>0.16438356164383561</v>
      </c>
      <c r="X536" s="89">
        <f ca="1">E531</f>
        <v>2337.1042772191477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8465.6894267224179</v>
      </c>
      <c r="AD536" s="90"/>
      <c r="AE536" s="5">
        <f ca="1">AB535</f>
        <v>76.999999999999986</v>
      </c>
      <c r="AF536" s="90">
        <f ca="1">AC535</f>
        <v>8621.3341032322005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4797.5005649782197</v>
      </c>
      <c r="D537" s="5">
        <f t="shared" ca="1" si="232"/>
        <v>7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5125.3919021284264</v>
      </c>
      <c r="I537" s="77">
        <f ca="1">G535</f>
        <v>30.416666666666668</v>
      </c>
      <c r="J537" s="77">
        <f ca="1">H536</f>
        <v>5366.1048932290905</v>
      </c>
      <c r="K537" s="92" t="str">
        <f>F519</f>
        <v>WP</v>
      </c>
      <c r="L537" s="93">
        <f>F520</f>
        <v>1.3698630136986301E-2</v>
      </c>
      <c r="M537" s="89">
        <f ca="1">F522</f>
        <v>5262.6017314873307</v>
      </c>
      <c r="N537" s="5">
        <f t="shared" ca="1" si="235"/>
        <v>1</v>
      </c>
      <c r="O537" s="5">
        <v>3</v>
      </c>
      <c r="P537" s="7">
        <f t="shared" ca="1" si="236"/>
        <v>9</v>
      </c>
      <c r="Q537" s="7">
        <f t="shared" ca="1" si="243"/>
        <v>1531</v>
      </c>
      <c r="R537" s="7">
        <f t="shared" ca="1" si="237"/>
        <v>4407.3581456691454</v>
      </c>
      <c r="S537" s="90"/>
      <c r="T537" s="5">
        <f ca="1">T536</f>
        <v>120</v>
      </c>
      <c r="U537" s="90">
        <f ca="1">R536</f>
        <v>4778.7368803513264</v>
      </c>
      <c r="V537" s="92" t="str">
        <f>F525</f>
        <v>WP</v>
      </c>
      <c r="W537" s="93">
        <f>F520</f>
        <v>1.3698630136986301E-2</v>
      </c>
      <c r="X537" s="89">
        <f ca="1">F531</f>
        <v>5261.2324664077569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5423.2681043969387</v>
      </c>
      <c r="AD537" s="90"/>
      <c r="AE537" s="5">
        <f ca="1">AE536</f>
        <v>76.999999999999986</v>
      </c>
      <c r="AF537" s="90">
        <f ca="1">AC536</f>
        <v>8465.6894267224179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4278.5703950597353</v>
      </c>
      <c r="D538" s="5">
        <f t="shared" ca="1" si="232"/>
        <v>14</v>
      </c>
      <c r="E538" s="5">
        <v>4</v>
      </c>
      <c r="F538" s="5">
        <f t="shared" ca="1" si="233"/>
        <v>13</v>
      </c>
      <c r="G538" s="77">
        <f t="shared" ca="1" si="242"/>
        <v>425.83333333333337</v>
      </c>
      <c r="H538" s="77">
        <f t="shared" ca="1" si="234"/>
        <v>4951.3727469897958</v>
      </c>
      <c r="I538" s="77">
        <f ca="1">I539</f>
        <v>60.833333333333336</v>
      </c>
      <c r="J538" s="77">
        <f ca="1">J537</f>
        <v>5366.1048932290905</v>
      </c>
      <c r="K538" s="92" t="str">
        <f>G519</f>
        <v>RD</v>
      </c>
      <c r="L538" s="75">
        <f>G520</f>
        <v>9.6689497716894973E-2</v>
      </c>
      <c r="M538" s="89">
        <f ca="1">G522</f>
        <v>3857.1150191352394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1608</v>
      </c>
      <c r="R538" s="7">
        <f t="shared" ca="1" si="237"/>
        <v>4296.4361373049533</v>
      </c>
      <c r="S538" s="90"/>
      <c r="T538" s="77">
        <f ca="1">Q536</f>
        <v>1440</v>
      </c>
      <c r="U538" s="77">
        <f ca="1">R536</f>
        <v>4778.7368803513264</v>
      </c>
      <c r="V538" s="92" t="str">
        <f>G525</f>
        <v>RD</v>
      </c>
      <c r="W538" s="75">
        <f>G520</f>
        <v>9.6689497716894973E-2</v>
      </c>
      <c r="X538" s="89">
        <f ca="1">G531</f>
        <v>4097.4586359732102</v>
      </c>
      <c r="Y538" s="5">
        <f t="shared" ca="1" si="238"/>
        <v>5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5261.2324664077569</v>
      </c>
      <c r="AD538" s="90"/>
      <c r="AE538" s="77">
        <f ca="1">AB536</f>
        <v>153.99999999999997</v>
      </c>
      <c r="AF538" s="77">
        <f ca="1">AC536</f>
        <v>8465.6894267224179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4024.5836100500842</v>
      </c>
      <c r="D539" s="5">
        <f t="shared" ca="1" si="232"/>
        <v>18</v>
      </c>
      <c r="E539" s="5">
        <v>5</v>
      </c>
      <c r="F539" s="5">
        <f t="shared" ca="1" si="233"/>
        <v>11</v>
      </c>
      <c r="G539" s="77">
        <f t="shared" ca="1" si="242"/>
        <v>456.25000000000006</v>
      </c>
      <c r="H539" s="77">
        <f t="shared" ca="1" si="234"/>
        <v>4921.0680894425168</v>
      </c>
      <c r="I539" s="77">
        <f ca="1">G536</f>
        <v>60.833333333333336</v>
      </c>
      <c r="J539" s="77">
        <f ca="1">H537</f>
        <v>5125.3919021284264</v>
      </c>
      <c r="K539" s="92" t="str">
        <f>H519</f>
        <v>RN</v>
      </c>
      <c r="L539" s="75">
        <f>H520</f>
        <v>0.10547945205479452</v>
      </c>
      <c r="M539" s="89">
        <f ca="1">H522</f>
        <v>2118.6349705492657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4237.2657357786302</v>
      </c>
      <c r="S539" s="90"/>
      <c r="T539" s="77">
        <f ca="1">T538</f>
        <v>1440</v>
      </c>
      <c r="U539" s="77">
        <f ca="1">R537</f>
        <v>4407.3581456691454</v>
      </c>
      <c r="V539" s="92" t="str">
        <f>H525</f>
        <v>RN</v>
      </c>
      <c r="W539" s="75">
        <f>H520</f>
        <v>0.10547945205479452</v>
      </c>
      <c r="X539" s="89">
        <f ca="1">H531</f>
        <v>2428.0882966973486</v>
      </c>
      <c r="Y539" s="5">
        <f t="shared" ca="1" si="238"/>
        <v>11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4097.4586359732102</v>
      </c>
      <c r="AD539" s="90"/>
      <c r="AE539" s="77">
        <f ca="1">AE538</f>
        <v>153.99999999999997</v>
      </c>
      <c r="AF539" s="77">
        <f ca="1">AC537</f>
        <v>5423.2681043969387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4244.4733996397936</v>
      </c>
      <c r="D540" s="5">
        <f t="shared" ca="1" si="232"/>
        <v>15</v>
      </c>
      <c r="E540" s="5">
        <v>6</v>
      </c>
      <c r="F540" s="5">
        <f t="shared" ca="1" si="233"/>
        <v>24</v>
      </c>
      <c r="G540" s="77">
        <f t="shared" ca="1" si="242"/>
        <v>790.83333333333348</v>
      </c>
      <c r="H540" s="77">
        <f t="shared" ca="1" si="234"/>
        <v>4871.5097287860872</v>
      </c>
      <c r="I540" s="77">
        <f ca="1">I541</f>
        <v>91.25</v>
      </c>
      <c r="J540" s="77">
        <f ca="1">J539</f>
        <v>5125.3919021284264</v>
      </c>
      <c r="K540" s="92" t="str">
        <f>I519</f>
        <v>RP</v>
      </c>
      <c r="L540" s="75">
        <f>I520</f>
        <v>8.7899543378995425E-3</v>
      </c>
      <c r="M540" s="89">
        <f ca="1">I522</f>
        <v>4237.2657357786302</v>
      </c>
      <c r="N540" s="5">
        <f t="shared" ca="1" si="235"/>
        <v>5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3985.8723405215906</v>
      </c>
      <c r="S540" s="90"/>
      <c r="T540" s="77">
        <f ca="1">Q537</f>
        <v>1531</v>
      </c>
      <c r="U540" s="77">
        <f ca="1">R537</f>
        <v>4407.3581456691454</v>
      </c>
      <c r="V540" s="92" t="str">
        <f>I525</f>
        <v>RP</v>
      </c>
      <c r="W540" s="75">
        <f>I520</f>
        <v>8.7899543378995425E-3</v>
      </c>
      <c r="X540" s="89">
        <f ca="1">I531</f>
        <v>8621.3341032322005</v>
      </c>
      <c r="Y540" s="5">
        <f t="shared" ca="1" si="238"/>
        <v>1</v>
      </c>
      <c r="Z540" s="5">
        <v>6</v>
      </c>
      <c r="AA540" s="7">
        <f t="shared" ca="1" si="239"/>
        <v>10</v>
      </c>
      <c r="AB540" s="7">
        <f t="shared" ca="1" si="244"/>
        <v>2059</v>
      </c>
      <c r="AC540" s="7">
        <f t="shared" ca="1" si="240"/>
        <v>3996.1074174200212</v>
      </c>
      <c r="AD540" s="90"/>
      <c r="AE540" s="77">
        <f ca="1">AB537</f>
        <v>244.99999999999997</v>
      </c>
      <c r="AF540" s="77">
        <f ca="1">AC537</f>
        <v>5423.2681043969387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4628.050213796213</v>
      </c>
      <c r="D541" s="5">
        <f t="shared" ca="1" si="232"/>
        <v>9</v>
      </c>
      <c r="E541" s="5">
        <v>7</v>
      </c>
      <c r="F541" s="5">
        <f t="shared" ca="1" si="233"/>
        <v>3</v>
      </c>
      <c r="G541" s="77">
        <f t="shared" ca="1" si="242"/>
        <v>821.25000000000011</v>
      </c>
      <c r="H541" s="77">
        <f t="shared" ca="1" si="234"/>
        <v>4797.5005649782197</v>
      </c>
      <c r="I541" s="77">
        <f ca="1">G537</f>
        <v>91.25</v>
      </c>
      <c r="J541" s="77">
        <f ca="1">H538</f>
        <v>4951.3727469897958</v>
      </c>
      <c r="K541" s="92" t="str">
        <f>J519</f>
        <v>SD</v>
      </c>
      <c r="L541" s="75">
        <f>J520</f>
        <v>0.11426940639269406</v>
      </c>
      <c r="M541" s="89">
        <f ca="1">J522</f>
        <v>3985.8723405215906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3908.5298656176897</v>
      </c>
      <c r="S541" s="90"/>
      <c r="T541" s="77">
        <f ca="1">T540</f>
        <v>1531</v>
      </c>
      <c r="U541" s="77">
        <f ca="1">R538</f>
        <v>4296.4361373049533</v>
      </c>
      <c r="V541" s="92" t="str">
        <f>J525</f>
        <v>SD</v>
      </c>
      <c r="W541" s="75">
        <f>J520</f>
        <v>0.11426940639269406</v>
      </c>
      <c r="X541" s="89">
        <f ca="1">J531</f>
        <v>3963.8791665239669</v>
      </c>
      <c r="Y541" s="5">
        <f t="shared" ca="1" si="238"/>
        <v>7</v>
      </c>
      <c r="Z541" s="5">
        <v>7</v>
      </c>
      <c r="AA541" s="7">
        <f t="shared" ca="1" si="239"/>
        <v>7</v>
      </c>
      <c r="AB541" s="7">
        <f t="shared" ca="1" si="244"/>
        <v>3060</v>
      </c>
      <c r="AC541" s="7">
        <f t="shared" ca="1" si="240"/>
        <v>3963.8791665239669</v>
      </c>
      <c r="AD541" s="90"/>
      <c r="AE541" s="77">
        <f ca="1">AE540</f>
        <v>244.99999999999997</v>
      </c>
      <c r="AF541" s="77">
        <f ca="1">AC538</f>
        <v>5261.2324664077569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4319.7858607678436</v>
      </c>
      <c r="D542" s="5">
        <f t="shared" ca="1" si="232"/>
        <v>13</v>
      </c>
      <c r="E542" s="5">
        <v>8</v>
      </c>
      <c r="F542" s="5">
        <f t="shared" ca="1" si="233"/>
        <v>14</v>
      </c>
      <c r="G542" s="77">
        <f t="shared" ca="1" si="242"/>
        <v>1155.8333333333335</v>
      </c>
      <c r="H542" s="77">
        <f t="shared" ca="1" si="234"/>
        <v>4656.3556526077273</v>
      </c>
      <c r="I542" s="77">
        <f ca="1">I543</f>
        <v>425.83333333333337</v>
      </c>
      <c r="J542" s="77">
        <f ca="1">J541</f>
        <v>4951.3727469897958</v>
      </c>
      <c r="K542" s="92" t="str">
        <f>K519</f>
        <v>SN</v>
      </c>
      <c r="L542" s="75">
        <f>K520</f>
        <v>0.12465753424657534</v>
      </c>
      <c r="M542" s="89">
        <f ca="1">K522</f>
        <v>1987.0541382882366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3857.1150191352394</v>
      </c>
      <c r="S542" s="90"/>
      <c r="T542" s="77">
        <f ca="1">Q538</f>
        <v>1608</v>
      </c>
      <c r="U542" s="77">
        <f ca="1">R538</f>
        <v>4296.4361373049533</v>
      </c>
      <c r="V542" s="92" t="str">
        <f>K525</f>
        <v>SN</v>
      </c>
      <c r="W542" s="75">
        <f>K520</f>
        <v>0.12465753424657534</v>
      </c>
      <c r="X542" s="89">
        <f ca="1">K531</f>
        <v>2617.0427806180201</v>
      </c>
      <c r="Y542" s="5">
        <f t="shared" ca="1" si="238"/>
        <v>9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3520.4544286865635</v>
      </c>
      <c r="AD542" s="90"/>
      <c r="AE542" s="77">
        <f ca="1">AB538</f>
        <v>365</v>
      </c>
      <c r="AF542" s="77">
        <f ca="1">AC538</f>
        <v>5261.2324664077569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4039.5422031718354</v>
      </c>
      <c r="D543" s="5">
        <f t="shared" ca="1" si="232"/>
        <v>17</v>
      </c>
      <c r="E543" s="5">
        <v>9</v>
      </c>
      <c r="F543" s="5">
        <f t="shared" ca="1" si="233"/>
        <v>7</v>
      </c>
      <c r="G543" s="77">
        <f t="shared" ca="1" si="242"/>
        <v>1186.2500000000002</v>
      </c>
      <c r="H543" s="77">
        <f t="shared" ca="1" si="234"/>
        <v>4628.050213796213</v>
      </c>
      <c r="I543" s="77">
        <f ca="1">G538</f>
        <v>425.83333333333337</v>
      </c>
      <c r="J543" s="77">
        <f ca="1">H539</f>
        <v>4921.0680894425168</v>
      </c>
      <c r="K543" s="92" t="str">
        <f>L519</f>
        <v>SP</v>
      </c>
      <c r="L543" s="75">
        <f>L520</f>
        <v>1.0388127853881279E-2</v>
      </c>
      <c r="M543" s="89">
        <f ca="1">L522</f>
        <v>4407.3581456691454</v>
      </c>
      <c r="N543" s="5">
        <f t="shared" ca="1" si="235"/>
        <v>3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2674.397208277177</v>
      </c>
      <c r="S543" s="90"/>
      <c r="T543" s="77">
        <f ca="1">T542</f>
        <v>1608</v>
      </c>
      <c r="U543" s="77">
        <f ca="1">R539</f>
        <v>4237.2657357786302</v>
      </c>
      <c r="V543" s="92" t="str">
        <f>L525</f>
        <v>SP</v>
      </c>
      <c r="W543" s="75">
        <f>L520</f>
        <v>1.0388127853881279E-2</v>
      </c>
      <c r="X543" s="89">
        <f ca="1">L531</f>
        <v>5423.2681043969387</v>
      </c>
      <c r="Y543" s="5">
        <f t="shared" ca="1" si="238"/>
        <v>3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2617.0427806180201</v>
      </c>
      <c r="AD543" s="90"/>
      <c r="AE543" s="77">
        <f ca="1">AE542</f>
        <v>365</v>
      </c>
      <c r="AF543" s="77">
        <f ca="1">AC539</f>
        <v>4097.4586359732102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4351.6183164464474</v>
      </c>
      <c r="D544" s="5">
        <f t="shared" ca="1" si="232"/>
        <v>12</v>
      </c>
      <c r="E544" s="5">
        <v>10</v>
      </c>
      <c r="F544" s="5">
        <f t="shared" ca="1" si="233"/>
        <v>23</v>
      </c>
      <c r="G544" s="77">
        <f t="shared" ca="1" si="242"/>
        <v>1520.8333333333335</v>
      </c>
      <c r="H544" s="77">
        <f t="shared" ca="1" si="234"/>
        <v>4471.3425497206008</v>
      </c>
      <c r="I544" s="77">
        <f ca="1">I545</f>
        <v>456.25000000000006</v>
      </c>
      <c r="J544" s="77">
        <f ca="1">J543</f>
        <v>4921.0680894425168</v>
      </c>
      <c r="K544" s="92" t="str">
        <f>M519</f>
        <v>FD</v>
      </c>
      <c r="L544" s="75">
        <f>M520</f>
        <v>9.6689497716894973E-2</v>
      </c>
      <c r="M544" s="89">
        <f ca="1">M522</f>
        <v>3908.5298656176897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2248.752416351937</v>
      </c>
      <c r="S544" s="90"/>
      <c r="T544" s="77">
        <f ca="1">Q539</f>
        <v>1685</v>
      </c>
      <c r="U544" s="77">
        <f ca="1">U543</f>
        <v>4237.2657357786302</v>
      </c>
      <c r="V544" s="92" t="str">
        <f>M525</f>
        <v>FD</v>
      </c>
      <c r="W544" s="75">
        <f>M520</f>
        <v>9.6689497716894973E-2</v>
      </c>
      <c r="X544" s="89">
        <f ca="1">M531</f>
        <v>3996.1074174200212</v>
      </c>
      <c r="Y544" s="5">
        <f t="shared" ca="1" si="238"/>
        <v>6</v>
      </c>
      <c r="Z544" s="5">
        <v>10</v>
      </c>
      <c r="AA544" s="7">
        <f t="shared" ca="1" si="239"/>
        <v>11</v>
      </c>
      <c r="AB544" s="7">
        <f t="shared" ca="1" si="244"/>
        <v>6396</v>
      </c>
      <c r="AC544" s="7">
        <f t="shared" ca="1" si="240"/>
        <v>2428.5490307194823</v>
      </c>
      <c r="AD544" s="90"/>
      <c r="AE544" s="77">
        <f ca="1">AB539</f>
        <v>1212</v>
      </c>
      <c r="AF544" s="77">
        <f ca="1">AF543</f>
        <v>4097.4586359732102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4921.0680894425168</v>
      </c>
      <c r="D545" s="5">
        <f t="shared" ca="1" si="232"/>
        <v>5</v>
      </c>
      <c r="E545" s="5">
        <v>11</v>
      </c>
      <c r="F545" s="5">
        <f t="shared" ca="1" si="233"/>
        <v>15</v>
      </c>
      <c r="G545" s="77">
        <f t="shared" ca="1" si="242"/>
        <v>1855.416666666667</v>
      </c>
      <c r="H545" s="77">
        <f t="shared" ca="1" si="234"/>
        <v>4362.511026191075</v>
      </c>
      <c r="I545" s="77">
        <f ca="1">G539</f>
        <v>456.25000000000006</v>
      </c>
      <c r="J545" s="77">
        <f ca="1">H540</f>
        <v>4871.5097287860872</v>
      </c>
      <c r="K545" s="92" t="str">
        <f>N519</f>
        <v>FN</v>
      </c>
      <c r="L545" s="75">
        <f>N520</f>
        <v>0.10547945205479452</v>
      </c>
      <c r="M545" s="89">
        <f ca="1">N522</f>
        <v>2248.752416351937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2118.6349705492657</v>
      </c>
      <c r="S545" s="90"/>
      <c r="T545" s="77">
        <f ca="1">T544</f>
        <v>1685</v>
      </c>
      <c r="U545" s="77">
        <f ca="1">R540</f>
        <v>3985.8723405215906</v>
      </c>
      <c r="V545" s="92" t="str">
        <f>N525</f>
        <v>FN</v>
      </c>
      <c r="W545" s="75">
        <f>N520</f>
        <v>0.10547945205479452</v>
      </c>
      <c r="X545" s="89">
        <f ca="1">N531</f>
        <v>2428.5490307194823</v>
      </c>
      <c r="Y545" s="5">
        <f t="shared" ca="1" si="238"/>
        <v>10</v>
      </c>
      <c r="Z545" s="5">
        <v>11</v>
      </c>
      <c r="AA545" s="7">
        <f t="shared" ca="1" si="239"/>
        <v>5</v>
      </c>
      <c r="AB545" s="7">
        <f t="shared" ca="1" si="244"/>
        <v>7320</v>
      </c>
      <c r="AC545" s="7">
        <f t="shared" ca="1" si="240"/>
        <v>2428.0882966973486</v>
      </c>
      <c r="AD545" s="90"/>
      <c r="AE545" s="77">
        <f ca="1">AE544</f>
        <v>1212</v>
      </c>
      <c r="AF545" s="77">
        <f ca="1">AC540</f>
        <v>3996.1074174200212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5366.1048932290905</v>
      </c>
      <c r="D546" s="5">
        <f t="shared" ca="1" si="232"/>
        <v>2</v>
      </c>
      <c r="E546" s="5">
        <v>12</v>
      </c>
      <c r="F546" s="5">
        <f t="shared" ca="1" si="233"/>
        <v>10</v>
      </c>
      <c r="G546" s="77">
        <f t="shared" ca="1" si="242"/>
        <v>1885.8333333333337</v>
      </c>
      <c r="H546" s="77">
        <f t="shared" ca="1" si="234"/>
        <v>4351.6183164464474</v>
      </c>
      <c r="I546" s="77">
        <f ca="1">I547</f>
        <v>790.83333333333348</v>
      </c>
      <c r="J546" s="77">
        <f ca="1">J545</f>
        <v>4871.5097287860872</v>
      </c>
      <c r="K546" s="92" t="str">
        <f>O519</f>
        <v>FP</v>
      </c>
      <c r="L546" s="75">
        <f>O520</f>
        <v>8.7899543378995425E-3</v>
      </c>
      <c r="M546" s="89">
        <f ca="1">O522</f>
        <v>4296.4361373049533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1987.0541382882366</v>
      </c>
      <c r="S546" s="90"/>
      <c r="T546" s="77">
        <f ca="1">Q540</f>
        <v>2686</v>
      </c>
      <c r="U546" s="77">
        <f ca="1">R540</f>
        <v>3985.8723405215906</v>
      </c>
      <c r="V546" s="92" t="str">
        <f>O525</f>
        <v>FP</v>
      </c>
      <c r="W546" s="75">
        <f>O520</f>
        <v>8.7899543378995425E-3</v>
      </c>
      <c r="X546" s="89">
        <f ca="1">O531</f>
        <v>8465.6894267224179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2337.1042772191477</v>
      </c>
      <c r="AD546" s="90"/>
      <c r="AE546" s="77">
        <f ca="1">AB540</f>
        <v>2059</v>
      </c>
      <c r="AF546" s="77">
        <f ca="1">AC540</f>
        <v>3996.1074174200212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4951.3727469897958</v>
      </c>
      <c r="D547" s="5">
        <f t="shared" ca="1" si="232"/>
        <v>4</v>
      </c>
      <c r="E547" s="5">
        <v>13</v>
      </c>
      <c r="F547" s="5">
        <f t="shared" ca="1" si="233"/>
        <v>8</v>
      </c>
      <c r="G547" s="77">
        <f t="shared" ca="1" si="242"/>
        <v>1916.2500000000005</v>
      </c>
      <c r="H547" s="77">
        <f t="shared" ca="1" si="234"/>
        <v>4319.7858607678436</v>
      </c>
      <c r="I547" s="77">
        <f ca="1">G540</f>
        <v>790.83333333333348</v>
      </c>
      <c r="J547" s="77">
        <f ca="1">H541</f>
        <v>4797.5005649782197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3908.5298656176897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3963.8791665239669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4656.3556526077273</v>
      </c>
      <c r="D548" s="5">
        <f t="shared" ca="1" si="232"/>
        <v>8</v>
      </c>
      <c r="E548" s="5">
        <v>14</v>
      </c>
      <c r="F548" s="5">
        <f t="shared" ca="1" si="233"/>
        <v>4</v>
      </c>
      <c r="G548" s="77">
        <f t="shared" ca="1" si="242"/>
        <v>1946.6666666666672</v>
      </c>
      <c r="H548" s="77">
        <f t="shared" ca="1" si="234"/>
        <v>4278.5703950597353</v>
      </c>
      <c r="I548" s="77">
        <f ca="1">I549</f>
        <v>821.25000000000011</v>
      </c>
      <c r="J548" s="77">
        <f ca="1">J547</f>
        <v>4797.5005649782197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3908.5298656176897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3963.8791665239669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4362.511026191075</v>
      </c>
      <c r="D549" s="5">
        <f t="shared" ca="1" si="232"/>
        <v>11</v>
      </c>
      <c r="E549" s="5">
        <v>15</v>
      </c>
      <c r="F549" s="5">
        <f t="shared" ca="1" si="233"/>
        <v>6</v>
      </c>
      <c r="G549" s="77">
        <f t="shared" ca="1" si="242"/>
        <v>1977.0833333333339</v>
      </c>
      <c r="H549" s="77">
        <f t="shared" ca="1" si="234"/>
        <v>4244.4733996397936</v>
      </c>
      <c r="I549" s="77">
        <f ca="1">G541</f>
        <v>821.25000000000011</v>
      </c>
      <c r="J549" s="77">
        <f ca="1">H542</f>
        <v>4656.3556526077273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3857.1150191352394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3520.4544286865635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3896.7237161985759</v>
      </c>
      <c r="D550" s="5">
        <f t="shared" ca="1" si="232"/>
        <v>21</v>
      </c>
      <c r="E550" s="5">
        <v>16</v>
      </c>
      <c r="F550" s="5">
        <f t="shared" ca="1" si="233"/>
        <v>19</v>
      </c>
      <c r="G550" s="77">
        <f t="shared" ca="1" si="242"/>
        <v>2311.6666666666674</v>
      </c>
      <c r="H550" s="77">
        <f t="shared" ca="1" si="234"/>
        <v>4175.2875696440215</v>
      </c>
      <c r="I550" s="77">
        <f ca="1">I551</f>
        <v>1155.8333333333335</v>
      </c>
      <c r="J550" s="77">
        <f ca="1">J549</f>
        <v>4656.3556526077273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3857.1150191352394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3520.4544286865635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3661.5709153500411</v>
      </c>
      <c r="D551" s="5">
        <f t="shared" ca="1" si="232"/>
        <v>24</v>
      </c>
      <c r="E551" s="5">
        <v>17</v>
      </c>
      <c r="F551" s="5">
        <f t="shared" ca="1" si="233"/>
        <v>9</v>
      </c>
      <c r="G551" s="77">
        <f t="shared" ca="1" si="242"/>
        <v>2342.0833333333339</v>
      </c>
      <c r="H551" s="77">
        <f t="shared" ca="1" si="234"/>
        <v>4039.5422031718354</v>
      </c>
      <c r="I551" s="77">
        <f ca="1">G542</f>
        <v>1155.8333333333335</v>
      </c>
      <c r="J551" s="77">
        <f ca="1">H543</f>
        <v>4628.050213796213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2674.397208277177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2617.0427806180201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3845.7299858848673</v>
      </c>
      <c r="D552" s="5">
        <f t="shared" ca="1" si="232"/>
        <v>22</v>
      </c>
      <c r="E552" s="5">
        <v>18</v>
      </c>
      <c r="F552" s="5">
        <f t="shared" ca="1" si="233"/>
        <v>5</v>
      </c>
      <c r="G552" s="77">
        <f t="shared" ca="1" si="242"/>
        <v>2372.5000000000005</v>
      </c>
      <c r="H552" s="77">
        <f t="shared" ca="1" si="234"/>
        <v>4024.5836100500842</v>
      </c>
      <c r="I552" s="77">
        <f ca="1">I553</f>
        <v>1186.2500000000002</v>
      </c>
      <c r="J552" s="77">
        <f ca="1">J551</f>
        <v>4628.050213796213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2674.397208277177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2617.0427806180201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4175.2875696440215</v>
      </c>
      <c r="D553" s="5">
        <f t="shared" ca="1" si="232"/>
        <v>16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3959.8213523316758</v>
      </c>
      <c r="I553" s="77">
        <f ca="1">G543</f>
        <v>1186.2500000000002</v>
      </c>
      <c r="J553" s="77">
        <f ca="1">H544</f>
        <v>4471.3425497206008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2248.752416351937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2428.5490307194823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3910.2987701239163</v>
      </c>
      <c r="D554" s="5">
        <f t="shared" ca="1" si="232"/>
        <v>20</v>
      </c>
      <c r="E554" s="5">
        <v>20</v>
      </c>
      <c r="F554" s="5">
        <f t="shared" ca="1" si="233"/>
        <v>20</v>
      </c>
      <c r="G554" s="77">
        <f t="shared" ca="1" si="242"/>
        <v>3041.6666666666674</v>
      </c>
      <c r="H554" s="77">
        <f t="shared" ca="1" si="234"/>
        <v>3910.2987701239163</v>
      </c>
      <c r="I554" s="77">
        <f ca="1">I555</f>
        <v>1520.8333333333335</v>
      </c>
      <c r="J554" s="77">
        <f ca="1">J553</f>
        <v>4471.3425497206008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2248.752416351937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2428.5490307194823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3674.2145534789838</v>
      </c>
      <c r="D555" s="5">
        <f t="shared" ca="1" si="232"/>
        <v>23</v>
      </c>
      <c r="E555" s="5">
        <v>21</v>
      </c>
      <c r="F555" s="5">
        <f t="shared" ca="1" si="233"/>
        <v>16</v>
      </c>
      <c r="G555" s="77">
        <f t="shared" ca="1" si="242"/>
        <v>3376.2500000000009</v>
      </c>
      <c r="H555" s="77">
        <f t="shared" ca="1" si="234"/>
        <v>3896.7237161985759</v>
      </c>
      <c r="I555" s="77">
        <f ca="1">G544</f>
        <v>1520.8333333333335</v>
      </c>
      <c r="J555" s="77">
        <f ca="1">H545</f>
        <v>4362.511026191075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2118.6349705492657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2428.0882966973486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3959.8213523316758</v>
      </c>
      <c r="D556" s="5">
        <f t="shared" ca="1" si="232"/>
        <v>19</v>
      </c>
      <c r="E556" s="5">
        <v>22</v>
      </c>
      <c r="F556" s="5">
        <f t="shared" ca="1" si="233"/>
        <v>18</v>
      </c>
      <c r="G556" s="77">
        <f t="shared" ca="1" si="242"/>
        <v>3710.8333333333344</v>
      </c>
      <c r="H556" s="77">
        <f t="shared" ca="1" si="234"/>
        <v>3845.7299858848673</v>
      </c>
      <c r="I556" s="77">
        <f ca="1">I557</f>
        <v>1855.416666666667</v>
      </c>
      <c r="J556" s="77">
        <f ca="1">J555</f>
        <v>4362.511026191075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2118.6349705492657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2428.0882966973486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4471.3425497206008</v>
      </c>
      <c r="D557" s="5">
        <f t="shared" ca="1" si="232"/>
        <v>10</v>
      </c>
      <c r="E557" s="5">
        <v>23</v>
      </c>
      <c r="F557" s="5">
        <f t="shared" ca="1" si="233"/>
        <v>21</v>
      </c>
      <c r="G557" s="77">
        <f t="shared" ca="1" si="242"/>
        <v>4045.4166666666679</v>
      </c>
      <c r="H557" s="77">
        <f t="shared" ca="1" si="234"/>
        <v>3674.2145534789838</v>
      </c>
      <c r="I557" s="77">
        <f ca="1">G545</f>
        <v>1855.416666666667</v>
      </c>
      <c r="J557" s="77">
        <f ca="1">H546</f>
        <v>4351.6183164464474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1987.0541382882366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2337.1042772191477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4871.5097287860872</v>
      </c>
      <c r="D558" s="5">
        <f t="shared" ca="1" si="232"/>
        <v>6</v>
      </c>
      <c r="E558" s="5">
        <v>24</v>
      </c>
      <c r="F558" s="5">
        <f t="shared" ca="1" si="233"/>
        <v>17</v>
      </c>
      <c r="G558" s="77">
        <f t="shared" ca="1" si="242"/>
        <v>4380.0000000000009</v>
      </c>
      <c r="H558" s="77">
        <f t="shared" ca="1" si="234"/>
        <v>3661.5709153500411</v>
      </c>
      <c r="I558" s="77">
        <f ca="1">I559</f>
        <v>1885.8333333333337</v>
      </c>
      <c r="J558" s="77">
        <f ca="1">J557</f>
        <v>4351.6183164464474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1987.0541382882366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2337.1042772191477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2763.630050565585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2763.630050565585</v>
      </c>
      <c r="I559" s="77">
        <f ca="1">G546</f>
        <v>1885.8333333333337</v>
      </c>
      <c r="J559" s="77">
        <f ca="1">H547</f>
        <v>4319.7858607678436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2593.7621636182571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2748.6594326566856</v>
      </c>
      <c r="I560" s="77">
        <f ca="1">I561</f>
        <v>1916.2500000000005</v>
      </c>
      <c r="J560" s="77">
        <f ca="1">J559</f>
        <v>4319.7858607678436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2414.7243399468539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2593.7621636182571</v>
      </c>
      <c r="I561" s="77">
        <f ca="1">G547</f>
        <v>1916.2500000000005</v>
      </c>
      <c r="J561" s="77">
        <f ca="1">H548</f>
        <v>4278.5703950597353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2162.1528251414593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2561.397389260449</v>
      </c>
      <c r="I562" s="77">
        <f ca="1">I563</f>
        <v>1946.6666666666672</v>
      </c>
      <c r="J562" s="77">
        <f ca="1">J561</f>
        <v>4278.5703950597353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1969.0609991362828</v>
      </c>
      <c r="D563" s="5">
        <f t="shared" ca="1" si="232"/>
        <v>35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2414.7243399468539</v>
      </c>
      <c r="I563" s="77">
        <f ca="1">G548</f>
        <v>1946.6666666666672</v>
      </c>
      <c r="J563" s="77">
        <f ca="1">H549</f>
        <v>4244.4733996397936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1934.302495138319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2300.3625352354738</v>
      </c>
      <c r="I564" s="77">
        <f ca="1">I565</f>
        <v>1977.0833333333339</v>
      </c>
      <c r="J564" s="77">
        <f ca="1">J563</f>
        <v>4244.4733996397936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1998.0486883245705</v>
      </c>
      <c r="D565" s="5">
        <f t="shared" ca="1" si="232"/>
        <v>34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2162.1528251414593</v>
      </c>
      <c r="I565" s="77">
        <f ca="1">G549</f>
        <v>1977.0833333333339</v>
      </c>
      <c r="J565" s="77">
        <f ca="1">H550</f>
        <v>4175.2875696440215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2018.9391782479402</v>
      </c>
      <c r="D566" s="5">
        <f t="shared" ca="1" si="232"/>
        <v>33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2086.9079696503163</v>
      </c>
      <c r="I566" s="77">
        <f ca="1">I567</f>
        <v>2311.6666666666674</v>
      </c>
      <c r="J566" s="77">
        <f ca="1">J565</f>
        <v>4175.2875696440215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2086.9079696503163</v>
      </c>
      <c r="D567" s="5">
        <f t="shared" ca="1" si="232"/>
        <v>32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2018.9391782479402</v>
      </c>
      <c r="I567" s="77">
        <f ca="1">G550</f>
        <v>2311.6666666666674</v>
      </c>
      <c r="J567" s="77">
        <f ca="1">H551</f>
        <v>4039.5422031718354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2300.3625352354738</v>
      </c>
      <c r="D568" s="5">
        <f t="shared" ca="1" si="232"/>
        <v>30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1998.0486883245705</v>
      </c>
      <c r="I568" s="77">
        <f ca="1">I569</f>
        <v>2342.0833333333339</v>
      </c>
      <c r="J568" s="77">
        <f ca="1">J567</f>
        <v>4039.5422031718354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2561.397389260449</v>
      </c>
      <c r="D569" s="5">
        <f t="shared" ca="1" si="232"/>
        <v>28</v>
      </c>
      <c r="E569" s="5">
        <v>35</v>
      </c>
      <c r="F569" s="5">
        <f t="shared" ca="1" si="233"/>
        <v>29</v>
      </c>
      <c r="G569" s="77">
        <f t="shared" ca="1" si="242"/>
        <v>8395</v>
      </c>
      <c r="H569" s="77">
        <f t="shared" ca="1" si="234"/>
        <v>1969.0609991362828</v>
      </c>
      <c r="I569" s="77">
        <f ca="1">G551</f>
        <v>2342.0833333333339</v>
      </c>
      <c r="J569" s="77">
        <f ca="1">H552</f>
        <v>4024.5836100500842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2748.6594326566856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1934.302495138319</v>
      </c>
      <c r="I570" s="77">
        <f ca="1">I571</f>
        <v>2372.5000000000005</v>
      </c>
      <c r="J570" s="77">
        <f ca="1">J569</f>
        <v>4024.5836100500842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3959.8213523316758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3959.8213523316758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3910.2987701239163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3910.2987701239163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3896.7237161985759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3896.7237161985759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3845.7299858848673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3845.7299858848673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3674.2145534789838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3674.2145534789838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3661.5709153500411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3661.5709153500411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2763.630050565585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2763.630050565585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2748.6594326566856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2748.6594326566856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2593.7621636182571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2593.7621636182571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2561.397389260449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2561.397389260449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2414.7243399468539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2414.7243399468539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2300.3625352354738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2300.3625352354738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2162.1528251414593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2162.1528251414593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2086.9079696503163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2086.9079696503163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2018.9391782479402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2018.9391782479402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1998.0486883245705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1998.0486883245705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1969.0609991362828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1969.0609991362828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1934.302495138319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1934.302495138319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0.11594581335541693</v>
      </c>
      <c r="D609" s="135">
        <f ca="1">B452*M456+B458*M462+B464*M468+B470*M474+B476*M480+B482*M486+B488*M492+$B$500*M504</f>
        <v>3.7087763555633524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6.6035931131982695E-2</v>
      </c>
      <c r="D610" s="135">
        <f ca="1">B452*N456+B458*N462+B464*N468+B470*N474+B476*N480+B482*N486+B488*N492+$B$500*N504</f>
        <v>2.112301366580263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1.2007607371323909E-2</v>
      </c>
      <c r="D611" s="135">
        <f ca="1">B452*O456+B458*O462+B464*O468+B470*O474+B476*O480+B482*O486+B488*O492+$B$500*O504</f>
        <v>0.38408916214285843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0.11196531829195124</v>
      </c>
      <c r="D612" s="135">
        <f ca="1">B452*G456+B458*G462+B464*G468+B470*G474+B476*G480+B482*G486+B488*G492+$B$500*G504</f>
        <v>3.5814516549330255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5.841372001266007E-2</v>
      </c>
      <c r="D613" s="135">
        <f ca="1">B452*H456+B458*H462+B464*H468+B470*H474+B476*H480+B482*H486+B488*H492+$B$500*H504</f>
        <v>1.8684885409304002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1.1587749031533621E-2</v>
      </c>
      <c r="D614" s="135">
        <f ca="1">B452*I456+B458*I462+B464*I468+B470*I474+B476*I480+B482*I486+B488*I492+$B$500*I504</f>
        <v>0.37065908960951882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0.17968896096410417</v>
      </c>
      <c r="D615" s="135">
        <f ca="1">B452*J456+B458*J462+B464*J468+B470*J474+B476*J480+B482*J486+B488*J492+$B$500*J504</f>
        <v>5.7477381070808677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7.1825695446803367E-2</v>
      </c>
      <c r="D616" s="135">
        <f ca="1">B452*K456+B458*K462+B464*K468+B470*K474+B476*K480+B482*K486+B488*K492+$B$500*K504</f>
        <v>2.2974994377626077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1.8751482145113574E-2</v>
      </c>
      <c r="D617" s="135">
        <f ca="1">B452*L456+B458*L462+B464*L468+B470*L474+B476*L480+B482*L486+B488*L492+$B$500*L504</f>
        <v>0.5998065096010341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0.2117108879510276</v>
      </c>
      <c r="D618" s="135">
        <f ca="1">B452*D456+B458*D462+B464*D468+B470*D474+B476*D480+B482*D486+B488*D492+$B$500*D504</f>
        <v>6.7720283529444902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0.12022465840855383</v>
      </c>
      <c r="D619" s="135">
        <f ca="1">B452*E456+B458*E462+B464*E468+B470*E474+B476*E480+B482*E486+B488*E492+$B$500*E504</f>
        <v>3.8456444226624904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2.1842175889528886E-2</v>
      </c>
      <c r="D620" s="135">
        <f ca="1">B452*F456+B458*F462+B464*F468+B470*F474+B476*F480+B482*F486+B488*F492+$B$500*F504</f>
        <v>0.69866900018909595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0.11933610543672729</v>
      </c>
      <c r="D621" s="135">
        <f ca="1">$B$494*M498+$B$495*77/365*11/24</f>
        <v>4.2718912733732877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7.9442107933456171E-2</v>
      </c>
      <c r="D622" s="135">
        <f ca="1">$B$494*N498+$B$495*77/365*12/24</f>
        <v>2.8438002595890413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1.1373059026943312E-2</v>
      </c>
      <c r="D623" s="135">
        <f ca="1">$B$494*O498+$B$495*77/365*1/24</f>
        <v>0.40712298621575349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0.11933610543672729</v>
      </c>
      <c r="D624" s="135">
        <f ca="1">$B$494*G498+$B$495*77/365*11/24</f>
        <v>4.2718912733732877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7.9442107933456171E-2</v>
      </c>
      <c r="D625" s="135">
        <f ca="1">$B$494*H498+$B$495*77/365*12/24</f>
        <v>2.8438002595890413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1.1373059026943312E-2</v>
      </c>
      <c r="D626" s="135">
        <f ca="1">$B$494*I498+$B$495*77/365*1/24</f>
        <v>0.40712298621575349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0.14198609775961976</v>
      </c>
      <c r="D627" s="135">
        <f ca="1">$B$494*J498+$B$495*91/365*11/24</f>
        <v>5.0826962195547951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9.4002643595289606E-2</v>
      </c>
      <c r="D628" s="135">
        <f ca="1">$B$494*K498+$B$495*91/365*12/24</f>
        <v>3.3650257931506853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1.3537013671927157E-2</v>
      </c>
      <c r="D629" s="135">
        <f ca="1">$B$494*L498+$B$495*91/365*1/24</f>
        <v>0.48458637359589046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0.18815553152287112</v>
      </c>
      <c r="D630" s="135">
        <f ca="1">$B$494*D498+$B$495*120/365*11/24</f>
        <v>6.7354299036986305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0.12407220486528348</v>
      </c>
      <c r="D631" s="135">
        <f ca="1">$B$494*E498+$B$495*120/365*12/24</f>
        <v>4.4414300876712334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1.794396379075543E-2</v>
      </c>
      <c r="D632" s="135">
        <f ca="1">$B$494*F498+$B$495*120/365*1/24</f>
        <v>0.6423425839726028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0.1116851819695068</v>
      </c>
      <c r="D633" s="135">
        <f ca="1">B409*M413+B415*M419+B421*M425+B427*M431+B433*M437+B439*M443+B445*M449</f>
        <v>3.9372216373048192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7.1601245912778819E-2</v>
      </c>
      <c r="D634" s="135">
        <f ca="1">B409*N413+B415*N419+B421*N425+B427*N431+B433*N437+B439*N443+B445*N449</f>
        <v>2.5241484115837798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1.1339789006097016E-2</v>
      </c>
      <c r="D635" s="135">
        <f ca="1">B409*O413+B415*O419+B421*O425+B427*O431+B433*O437+B439*O443+B445*O449</f>
        <v>0.39975994890232119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0.11084980428368302</v>
      </c>
      <c r="D636" s="135">
        <f ca="1">B409*G413+B415*G419+B421*G425+B427*G431+B433*G437+B439*G443+B445*G449</f>
        <v>3.9077721880408598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6.6239698863423596E-2</v>
      </c>
      <c r="D637" s="135">
        <f ca="1">B409*H413+B415*H419+B421*H425+B427*H431+B433*H437+B439*H443+B445*H449</f>
        <v>2.3351385655156354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1.125548483596801E-2</v>
      </c>
      <c r="D638" s="135">
        <f ca="1">B409*I413+B415*I419+B421*I425+B427*I431+B433*I437+B439*I443+B445*I449</f>
        <v>0.39678798613256383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0.10022039745284583</v>
      </c>
      <c r="D639" s="135">
        <f ca="1">B409*J413+B415*J419+B421*J425+B427*J431+B433*J437+B439*J443+B445*J449</f>
        <v>3.5330552396679402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6.095908931535713E-2</v>
      </c>
      <c r="D640" s="135">
        <f ca="1">B409*K413+B415*K419+B421*K425+B427*K431+B433*K437+B439*K443+B445*K449</f>
        <v>2.1489819975254232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1.019655387138811E-2</v>
      </c>
      <c r="D641" s="135">
        <f ca="1">B409*L413+B415*L419+B421*L425+B427*L431+B433*L437+B439*L443+B445*L449</f>
        <v>0.35945764532428748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0.26100294962729775</v>
      </c>
      <c r="D642" s="135">
        <f ca="1">B409*D413+B415*D419+B421*D425+B427*D431+B433*D437+B439*D443+B445*D449</f>
        <v>9.2010993987863792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0.15819996590844052</v>
      </c>
      <c r="D643" s="135">
        <f ca="1">B409*E413+B415*E419+B421*E425+B427*E431+B433*E437+B439*E443+B445*E449</f>
        <v>5.5770006173751616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2.6449838953213536E-2</v>
      </c>
      <c r="D644" s="135">
        <f ca="1">B409*F413+B415*F419+B421*F425+B427*F431+B433*F437+B439*F443+B445*F449</f>
        <v>0.93243236384082739</v>
      </c>
      <c r="P644" s="5"/>
      <c r="Q644" s="6"/>
      <c r="U644" s="5"/>
    </row>
  </sheetData>
  <autoFilter ref="A1:C607" xr:uid="{00000000-0009-0000-0000-000016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IE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388.637</v>
      </c>
      <c r="E5" s="17">
        <f ca="1">INDIRECT(ADDRESS(MATCH($H$1,HDD!$A$1:$A$34,0),E$4+1,,,"HDD"))</f>
        <v>346.46600000000001</v>
      </c>
      <c r="F5" s="17">
        <f ca="1">INDIRECT(ADDRESS(MATCH($H$1,HDD!$A$1:$A$34,0),F$4+1,,,"HDD"))</f>
        <v>341.39699999999999</v>
      </c>
      <c r="G5" s="17">
        <f ca="1">INDIRECT(ADDRESS(MATCH($H$1,HDD!$A$1:$A$34,0),G$4+1,,,"HDD"))</f>
        <v>289.26499999999999</v>
      </c>
      <c r="H5" s="17">
        <f ca="1">INDIRECT(ADDRESS(MATCH($H$1,HDD!$A$1:$A$34,0),H$4+1,,,"HDD"))</f>
        <v>218.58500000000001</v>
      </c>
      <c r="I5" s="17">
        <f ca="1">INDIRECT(ADDRESS(MATCH($H$1,HDD!$A$1:$A$34,0),I$4+1,,,"HDD"))</f>
        <v>133.96100000000001</v>
      </c>
      <c r="J5" s="17">
        <f ca="1">INDIRECT(ADDRESS(MATCH($H$1,HDD!$A$1:$A$34,0),J$4+1,,,"HDD"))</f>
        <v>65.25</v>
      </c>
      <c r="K5" s="17">
        <f ca="1">INDIRECT(ADDRESS(MATCH($H$1,HDD!$A$1:$A$34,0),K$4+1,,,"HDD"))</f>
        <v>70.518000000000001</v>
      </c>
      <c r="L5" s="17">
        <f ca="1">INDIRECT(ADDRESS(MATCH($H$1,HDD!$A$1:$A$34,0),L$4+1,,,"HDD"))</f>
        <v>133.49600000000001</v>
      </c>
      <c r="M5" s="17">
        <f ca="1">INDIRECT(ADDRESS(MATCH($H$1,HDD!$A$1:$A$34,0),M$4+1,,,"HDD"))</f>
        <v>240.1</v>
      </c>
      <c r="N5" s="17">
        <f ca="1">INDIRECT(ADDRESS(MATCH($H$1,HDD!$A$1:$A$34,0),N$4+1,,,"HDD"))</f>
        <v>308.93599999999998</v>
      </c>
      <c r="O5" s="17">
        <f ca="1">INDIRECT(ADDRESS(MATCH($H$1,HDD!$A$1:$A$34,0),O$4+1,,,"HDD"))</f>
        <v>369.81599999999997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0.1337164153787451</v>
      </c>
      <c r="E6" s="23">
        <f t="shared" ca="1" si="0"/>
        <v>0.11920684744533408</v>
      </c>
      <c r="F6" s="22">
        <f t="shared" ca="1" si="0"/>
        <v>0.117462781621558</v>
      </c>
      <c r="G6" s="22">
        <f t="shared" ca="1" si="0"/>
        <v>9.9525981557424273E-2</v>
      </c>
      <c r="H6" s="22">
        <f t="shared" ca="1" si="0"/>
        <v>7.5207462633673575E-2</v>
      </c>
      <c r="I6" s="22">
        <f t="shared" ca="1" si="0"/>
        <v>4.6091300418004653E-2</v>
      </c>
      <c r="J6" s="22">
        <f t="shared" ca="1" si="0"/>
        <v>2.2450245610847956E-2</v>
      </c>
      <c r="K6" s="22">
        <f t="shared" ca="1" si="0"/>
        <v>2.4262780382923774E-2</v>
      </c>
      <c r="L6" s="22">
        <f t="shared" ca="1" si="0"/>
        <v>4.5931310161927343E-2</v>
      </c>
      <c r="M6" s="22">
        <f t="shared" ca="1" si="0"/>
        <v>8.2610022546583825E-2</v>
      </c>
      <c r="N6" s="22">
        <f t="shared" ca="1" si="0"/>
        <v>0.10629408548709463</v>
      </c>
      <c r="O6" s="22">
        <f t="shared" ca="1" si="0"/>
        <v>0.12724076675588272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8.03764024372731</v>
      </c>
      <c r="E8" s="114">
        <f ca="1">INDIRECT(ADDRESS(MATCH($H$1,DDuration!$A$1:$A$34,0),E$4+1,,,"DDuration"))</f>
        <v>9.6854461494671806</v>
      </c>
      <c r="F8" s="114">
        <f ca="1">INDIRECT(ADDRESS(MATCH($H$1,DDuration!$A$1:$A$34,0),F$4+1,,,"DDuration"))</f>
        <v>11.581426208693919</v>
      </c>
      <c r="G8" s="114">
        <f ca="1">INDIRECT(ADDRESS(MATCH($H$1,DDuration!$A$1:$A$34,0),G$4+1,,,"DDuration"))</f>
        <v>13.655935846644001</v>
      </c>
      <c r="H8" s="114">
        <f ca="1">INDIRECT(ADDRESS(MATCH($H$1,DDuration!$A$1:$A$34,0),H$4+1,,,"DDuration"))</f>
        <v>15.491923604890244</v>
      </c>
      <c r="I8" s="114">
        <f ca="1">INDIRECT(ADDRESS(MATCH($H$1,DDuration!$A$1:$A$34,0),I$4+1,,,"DDuration"))</f>
        <v>16.475057033758887</v>
      </c>
      <c r="J8" s="114">
        <f ca="1">INDIRECT(ADDRESS(MATCH($H$1,DDuration!$A$1:$A$34,0),J$4+1,,,"DDuration"))</f>
        <v>16.023480829295959</v>
      </c>
      <c r="K8" s="114">
        <f ca="1">INDIRECT(ADDRESS(MATCH($H$1,DDuration!$A$1:$A$34,0),K$4+1,,,"DDuration"))</f>
        <v>14.410394673063537</v>
      </c>
      <c r="L8" s="114">
        <f ca="1">INDIRECT(ADDRESS(MATCH($H$1,DDuration!$A$1:$A$34,0),L$4+1,,,"DDuration"))</f>
        <v>12.383734750246457</v>
      </c>
      <c r="M8" s="114">
        <f ca="1">INDIRECT(ADDRESS(MATCH($H$1,DDuration!$A$1:$A$34,0),M$4+1,,,"DDuration"))</f>
        <v>10.310459273352382</v>
      </c>
      <c r="N8" s="114">
        <f ca="1">INDIRECT(ADDRESS(MATCH($H$1,DDuration!$A$1:$A$34,0),N$4+1,,,"DDuration"))</f>
        <v>8.4822240460070173</v>
      </c>
      <c r="O8" s="114">
        <f ca="1">INDIRECT(ADDRESS(MATCH($H$1,DDuration!$A$1:$A$34,0),O$4+1,,,"DDuration"))</f>
        <v>7.5338354329302923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9.3601490765121559E-2</v>
      </c>
      <c r="E12" s="33">
        <f t="shared" ca="1" si="1"/>
        <v>8.3444793211733856E-2</v>
      </c>
      <c r="F12" s="32">
        <f t="shared" ca="1" si="1"/>
        <v>8.2223947135090597E-2</v>
      </c>
      <c r="G12" s="32">
        <f t="shared" ca="1" si="1"/>
        <v>6.9668187090196981E-2</v>
      </c>
      <c r="H12" s="32">
        <f t="shared" ca="1" si="1"/>
        <v>5.2645223843571502E-2</v>
      </c>
      <c r="I12" s="32">
        <f t="shared" ca="1" si="1"/>
        <v>3.2263910292603254E-2</v>
      </c>
      <c r="J12" s="32">
        <f t="shared" ca="1" si="1"/>
        <v>1.5715171927593568E-2</v>
      </c>
      <c r="K12" s="32">
        <f t="shared" ca="1" si="1"/>
        <v>1.698394626804664E-2</v>
      </c>
      <c r="L12" s="32">
        <f t="shared" ca="1" si="1"/>
        <v>3.2151917113349138E-2</v>
      </c>
      <c r="M12" s="32">
        <f t="shared" ca="1" si="1"/>
        <v>5.7827015782608675E-2</v>
      </c>
      <c r="N12" s="32">
        <f t="shared" ca="1" si="1"/>
        <v>7.4405859840966232E-2</v>
      </c>
      <c r="O12" s="32">
        <f t="shared" ca="1" si="1"/>
        <v>8.9068536729117895E-2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4.0114924613623537E-2</v>
      </c>
      <c r="E13" s="32">
        <f t="shared" ca="1" si="2"/>
        <v>3.5762054233600231E-2</v>
      </c>
      <c r="F13" s="32">
        <f t="shared" ca="1" si="2"/>
        <v>3.5238834486467405E-2</v>
      </c>
      <c r="G13" s="32">
        <f t="shared" ca="1" si="2"/>
        <v>2.9857794467227285E-2</v>
      </c>
      <c r="H13" s="32">
        <f t="shared" ca="1" si="2"/>
        <v>2.2562238790102076E-2</v>
      </c>
      <c r="I13" s="32">
        <f t="shared" ca="1" si="2"/>
        <v>1.3827390125401398E-2</v>
      </c>
      <c r="J13" s="32">
        <f t="shared" ca="1" si="2"/>
        <v>6.7350736832543882E-3</v>
      </c>
      <c r="K13" s="32">
        <f t="shared" ca="1" si="2"/>
        <v>7.2788341148771335E-3</v>
      </c>
      <c r="L13" s="32">
        <f t="shared" ca="1" si="2"/>
        <v>1.3779393048578205E-2</v>
      </c>
      <c r="M13" s="32">
        <f t="shared" ca="1" si="2"/>
        <v>2.478300676397515E-2</v>
      </c>
      <c r="N13" s="32">
        <f t="shared" ca="1" si="2"/>
        <v>3.1888225646128393E-2</v>
      </c>
      <c r="O13" s="32">
        <f t="shared" ca="1" si="2"/>
        <v>3.8172230026764821E-2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8.5021354111652084E-2</v>
      </c>
      <c r="E18" s="33">
        <f t="shared" ca="1" si="3"/>
        <v>7.5795687167324918E-2</v>
      </c>
      <c r="F18" s="33">
        <f t="shared" ca="1" si="3"/>
        <v>7.4686751981040619E-2</v>
      </c>
      <c r="G18" s="33">
        <f t="shared" ca="1" si="3"/>
        <v>6.3281936606928921E-2</v>
      </c>
      <c r="H18" s="33">
        <f t="shared" ca="1" si="3"/>
        <v>4.7819411657910781E-2</v>
      </c>
      <c r="I18" s="33">
        <f t="shared" ca="1" si="3"/>
        <v>2.9306385182447957E-2</v>
      </c>
      <c r="J18" s="33">
        <f t="shared" ca="1" si="3"/>
        <v>1.4274614500897492E-2</v>
      </c>
      <c r="K18" s="33">
        <f t="shared" ca="1" si="3"/>
        <v>1.5427084526809031E-2</v>
      </c>
      <c r="L18" s="33">
        <f t="shared" ca="1" si="3"/>
        <v>2.9204658044625468E-2</v>
      </c>
      <c r="M18" s="33">
        <f t="shared" ca="1" si="3"/>
        <v>5.2526206002536213E-2</v>
      </c>
      <c r="N18" s="33">
        <f t="shared" ca="1" si="3"/>
        <v>6.7585322688877666E-2</v>
      </c>
      <c r="O18" s="33">
        <f t="shared" ca="1" si="3"/>
        <v>8.0903920862282083E-2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4.0114924613623537E-2</v>
      </c>
      <c r="E19" s="33">
        <f t="shared" ca="1" si="4"/>
        <v>3.5762054233600231E-2</v>
      </c>
      <c r="F19" s="33">
        <f t="shared" ca="1" si="4"/>
        <v>3.5238834486467405E-2</v>
      </c>
      <c r="G19" s="33">
        <f t="shared" ca="1" si="4"/>
        <v>2.9857794467227285E-2</v>
      </c>
      <c r="H19" s="33">
        <f t="shared" ca="1" si="4"/>
        <v>2.2562238790102076E-2</v>
      </c>
      <c r="I19" s="33">
        <f t="shared" ca="1" si="4"/>
        <v>1.3827390125401398E-2</v>
      </c>
      <c r="J19" s="33">
        <f t="shared" ca="1" si="4"/>
        <v>6.7350736832543882E-3</v>
      </c>
      <c r="K19" s="33">
        <f t="shared" ca="1" si="4"/>
        <v>7.2788341148771335E-3</v>
      </c>
      <c r="L19" s="33">
        <f t="shared" ca="1" si="4"/>
        <v>1.3779393048578205E-2</v>
      </c>
      <c r="M19" s="33">
        <f t="shared" ca="1" si="4"/>
        <v>2.478300676397515E-2</v>
      </c>
      <c r="N19" s="33">
        <f t="shared" ca="1" si="4"/>
        <v>3.1888225646128393E-2</v>
      </c>
      <c r="O19" s="33">
        <f t="shared" ca="1" si="4"/>
        <v>3.8172230026764821E-2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8.5801366534694768E-3</v>
      </c>
      <c r="E20" s="33">
        <f t="shared" ca="1" si="5"/>
        <v>7.6491060444089367E-3</v>
      </c>
      <c r="F20" s="33">
        <f t="shared" ca="1" si="5"/>
        <v>7.5371951540499724E-3</v>
      </c>
      <c r="G20" s="33">
        <f t="shared" ca="1" si="5"/>
        <v>6.3862504832680571E-3</v>
      </c>
      <c r="H20" s="33">
        <f t="shared" ca="1" si="5"/>
        <v>4.8258121856607208E-3</v>
      </c>
      <c r="I20" s="33">
        <f t="shared" ca="1" si="5"/>
        <v>2.9575251101552984E-3</v>
      </c>
      <c r="J20" s="33">
        <f t="shared" ca="1" si="5"/>
        <v>1.4405574266960772E-3</v>
      </c>
      <c r="K20" s="33">
        <f t="shared" ca="1" si="5"/>
        <v>1.5568617412376087E-3</v>
      </c>
      <c r="L20" s="33">
        <f t="shared" ca="1" si="5"/>
        <v>2.9472590687236711E-3</v>
      </c>
      <c r="M20" s="33">
        <f t="shared" ca="1" si="5"/>
        <v>5.3008097800724624E-3</v>
      </c>
      <c r="N20" s="33">
        <f t="shared" ca="1" si="5"/>
        <v>6.8205371520885716E-3</v>
      </c>
      <c r="O20" s="33">
        <f t="shared" ca="1" si="5"/>
        <v>8.1646158668358081E-3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0.1337164153787451</v>
      </c>
      <c r="E21" s="33">
        <f t="shared" ca="1" si="6"/>
        <v>0.11920684744533408</v>
      </c>
      <c r="F21" s="33">
        <f t="shared" ca="1" si="6"/>
        <v>0.117462781621558</v>
      </c>
      <c r="G21" s="33">
        <f t="shared" ca="1" si="6"/>
        <v>9.9525981557424273E-2</v>
      </c>
      <c r="H21" s="33">
        <f t="shared" ca="1" si="6"/>
        <v>7.5207462633673575E-2</v>
      </c>
      <c r="I21" s="33">
        <f t="shared" ca="1" si="6"/>
        <v>4.6091300418004653E-2</v>
      </c>
      <c r="J21" s="33">
        <f t="shared" ca="1" si="6"/>
        <v>2.2450245610847956E-2</v>
      </c>
      <c r="K21" s="33">
        <f t="shared" ca="1" si="6"/>
        <v>2.4262780382923774E-2</v>
      </c>
      <c r="L21" s="33">
        <f t="shared" ca="1" si="6"/>
        <v>4.593131016192735E-2</v>
      </c>
      <c r="M21" s="33">
        <f t="shared" ca="1" si="6"/>
        <v>8.2610022546583839E-2</v>
      </c>
      <c r="N21" s="33">
        <f t="shared" ca="1" si="6"/>
        <v>0.10629408548709463</v>
      </c>
      <c r="O21" s="33">
        <f t="shared" ca="1" si="6"/>
        <v>0.12724076675588272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0.3128569994762182</v>
      </c>
      <c r="E24" s="32">
        <f ca="1">N19/2+O19+D19+E19+F19/2</f>
        <v>0.14761273894028651</v>
      </c>
      <c r="F24" s="32">
        <f ca="1">N20/2+O20+D20+E20+F20/2</f>
        <v>3.1572724717783496E-2</v>
      </c>
      <c r="G24" s="32">
        <f ca="1">F18/2+G18+H18</f>
        <v>0.14844472425536001</v>
      </c>
      <c r="H24" s="32">
        <f ca="1">F19/2+G19+H19</f>
        <v>7.0039450500563066E-2</v>
      </c>
      <c r="I24" s="32">
        <f ca="1">F20/2+G20+H20</f>
        <v>1.4980660245953764E-2</v>
      </c>
      <c r="J24" s="32">
        <f ca="1">I18+J18+K18</f>
        <v>5.9008084210154479E-2</v>
      </c>
      <c r="K24" s="32">
        <f ca="1">I19+J19+K19</f>
        <v>2.7841297923532918E-2</v>
      </c>
      <c r="L24" s="32">
        <f ca="1">I20+J20+K20</f>
        <v>5.9549442780889843E-3</v>
      </c>
      <c r="M24" s="32">
        <f ca="1">L18+M18+N18/2</f>
        <v>0.11552352539160052</v>
      </c>
      <c r="N24" s="32">
        <f ca="1">L19+M19+N19/2</f>
        <v>5.4506512635617552E-2</v>
      </c>
      <c r="O24" s="32">
        <f ca="1">L20+M20+N20/2</f>
        <v>1.1658337424840419E-2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1</v>
      </c>
      <c r="E30" s="17">
        <f ca="1">INDIRECT(ADDRESS(MATCH($H$1,CDD!$A$1:$A$34,0),E$4+1,,,"cDD"))</f>
        <v>1</v>
      </c>
      <c r="F30" s="17">
        <f ca="1">INDIRECT(ADDRESS(MATCH($H$1,CDD!$A$1:$A$34,0),F$4+1,,,"cDD"))</f>
        <v>1</v>
      </c>
      <c r="G30" s="17">
        <f ca="1">INDIRECT(ADDRESS(MATCH($H$1,CDD!$A$1:$A$34,0),G$4+1,,,"cDD"))</f>
        <v>1</v>
      </c>
      <c r="H30" s="17">
        <f ca="1">INDIRECT(ADDRESS(MATCH($H$1,CDD!$A$1:$A$34,0),H$4+1,,,"cDD"))</f>
        <v>1</v>
      </c>
      <c r="I30" s="17">
        <f ca="1">INDIRECT(ADDRESS(MATCH($H$1,CDD!$A$1:$A$34,0),I$4+1,,,"cDD"))</f>
        <v>1</v>
      </c>
      <c r="J30" s="17">
        <f ca="1">INDIRECT(ADDRESS(MATCH($H$1,CDD!$A$1:$A$34,0),J$4+1,,,"cDD"))</f>
        <v>1</v>
      </c>
      <c r="K30" s="17">
        <f ca="1">INDIRECT(ADDRESS(MATCH($H$1,CDD!$A$1:$A$34,0),K$4+1,,,"cDD"))</f>
        <v>1</v>
      </c>
      <c r="L30" s="17">
        <f ca="1">INDIRECT(ADDRESS(MATCH($H$1,CDD!$A$1:$A$34,0),L$4+1,,,"cDD"))</f>
        <v>1</v>
      </c>
      <c r="M30" s="17">
        <f ca="1">INDIRECT(ADDRESS(MATCH($H$1,CDD!$A$1:$A$34,0),M$4+1,,,"cDD"))</f>
        <v>1</v>
      </c>
      <c r="N30" s="17">
        <f ca="1">INDIRECT(ADDRESS(MATCH($H$1,CDD!$A$1:$A$34,0),N$4+1,,,"cDD"))</f>
        <v>1</v>
      </c>
      <c r="O30" s="17">
        <f ca="1">INDIRECT(ADDRESS(MATCH($H$1,CDD!$A$1:$A$34,0),O$4+1,,,"cDD"))</f>
        <v>1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8.3333333333333329E-2</v>
      </c>
      <c r="E31" s="23">
        <f t="shared" ca="1" si="7"/>
        <v>8.3333333333333329E-2</v>
      </c>
      <c r="F31" s="22">
        <f t="shared" ca="1" si="7"/>
        <v>8.3333333333333329E-2</v>
      </c>
      <c r="G31" s="22">
        <f t="shared" ca="1" si="7"/>
        <v>8.3333333333333329E-2</v>
      </c>
      <c r="H31" s="22">
        <f t="shared" ca="1" si="7"/>
        <v>8.3333333333333329E-2</v>
      </c>
      <c r="I31" s="22">
        <f t="shared" ca="1" si="7"/>
        <v>8.3333333333333329E-2</v>
      </c>
      <c r="J31" s="22">
        <f t="shared" ca="1" si="7"/>
        <v>8.3333333333333329E-2</v>
      </c>
      <c r="K31" s="22">
        <f t="shared" ca="1" si="7"/>
        <v>8.3333333333333329E-2</v>
      </c>
      <c r="L31" s="22">
        <f t="shared" ca="1" si="7"/>
        <v>8.3333333333333329E-2</v>
      </c>
      <c r="M31" s="22">
        <f t="shared" ca="1" si="7"/>
        <v>8.3333333333333329E-2</v>
      </c>
      <c r="N31" s="22">
        <f t="shared" ca="1" si="7"/>
        <v>8.3333333333333329E-2</v>
      </c>
      <c r="O31" s="22">
        <f t="shared" ca="1" si="7"/>
        <v>8.3333333333333329E-2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8.03764024372731</v>
      </c>
      <c r="E33" s="29">
        <f t="shared" ca="1" si="8"/>
        <v>9.6854461494671806</v>
      </c>
      <c r="F33" s="29">
        <f t="shared" ca="1" si="8"/>
        <v>11.581426208693919</v>
      </c>
      <c r="G33" s="29">
        <f t="shared" ca="1" si="8"/>
        <v>13.655935846644001</v>
      </c>
      <c r="H33" s="29">
        <f t="shared" ca="1" si="8"/>
        <v>15.491923604890244</v>
      </c>
      <c r="I33" s="29">
        <f t="shared" ca="1" si="8"/>
        <v>16.475057033758887</v>
      </c>
      <c r="J33" s="29">
        <f t="shared" ca="1" si="8"/>
        <v>16.023480829295959</v>
      </c>
      <c r="K33" s="29">
        <f t="shared" ca="1" si="8"/>
        <v>14.410394673063537</v>
      </c>
      <c r="L33" s="29">
        <f t="shared" ca="1" si="8"/>
        <v>12.383734750246457</v>
      </c>
      <c r="M33" s="29">
        <f t="shared" ca="1" si="8"/>
        <v>10.310459273352382</v>
      </c>
      <c r="N33" s="29">
        <f t="shared" ca="1" si="8"/>
        <v>8.4822240460070173</v>
      </c>
      <c r="O33" s="29">
        <f t="shared" ca="1" si="8"/>
        <v>7.5338354329302923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7.4999999999999997E-2</v>
      </c>
      <c r="E37" s="33">
        <f t="shared" ca="1" si="9"/>
        <v>7.4999999999999997E-2</v>
      </c>
      <c r="F37" s="32">
        <f t="shared" ca="1" si="9"/>
        <v>7.4999999999999997E-2</v>
      </c>
      <c r="G37" s="32">
        <f t="shared" ca="1" si="9"/>
        <v>7.4999999999999997E-2</v>
      </c>
      <c r="H37" s="32">
        <f t="shared" ca="1" si="9"/>
        <v>7.4999999999999997E-2</v>
      </c>
      <c r="I37" s="32">
        <f t="shared" ca="1" si="9"/>
        <v>7.4999999999999997E-2</v>
      </c>
      <c r="J37" s="32">
        <f t="shared" ca="1" si="9"/>
        <v>7.4999999999999997E-2</v>
      </c>
      <c r="K37" s="32">
        <f t="shared" ca="1" si="9"/>
        <v>7.4999999999999997E-2</v>
      </c>
      <c r="L37" s="32">
        <f t="shared" ca="1" si="9"/>
        <v>7.4999999999999997E-2</v>
      </c>
      <c r="M37" s="32">
        <f t="shared" ca="1" si="9"/>
        <v>7.4999999999999997E-2</v>
      </c>
      <c r="N37" s="32">
        <f t="shared" ca="1" si="9"/>
        <v>7.4999999999999997E-2</v>
      </c>
      <c r="O37" s="32">
        <f t="shared" ca="1" si="9"/>
        <v>7.4999999999999997E-2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8.3333333333333315E-3</v>
      </c>
      <c r="E38" s="32">
        <f t="shared" ca="1" si="10"/>
        <v>8.3333333333333315E-3</v>
      </c>
      <c r="F38" s="32">
        <f t="shared" ca="1" si="10"/>
        <v>8.3333333333333315E-3</v>
      </c>
      <c r="G38" s="32">
        <f t="shared" ca="1" si="10"/>
        <v>8.3333333333333315E-3</v>
      </c>
      <c r="H38" s="32">
        <f t="shared" ca="1" si="10"/>
        <v>8.3333333333333315E-3</v>
      </c>
      <c r="I38" s="32">
        <f t="shared" ca="1" si="10"/>
        <v>8.3333333333333315E-3</v>
      </c>
      <c r="J38" s="32">
        <f t="shared" ca="1" si="10"/>
        <v>8.3333333333333315E-3</v>
      </c>
      <c r="K38" s="32">
        <f t="shared" ca="1" si="10"/>
        <v>8.3333333333333315E-3</v>
      </c>
      <c r="L38" s="32">
        <f t="shared" ca="1" si="10"/>
        <v>8.3333333333333315E-3</v>
      </c>
      <c r="M38" s="32">
        <f t="shared" ca="1" si="10"/>
        <v>8.3333333333333315E-3</v>
      </c>
      <c r="N38" s="32">
        <f t="shared" ca="1" si="10"/>
        <v>8.3333333333333315E-3</v>
      </c>
      <c r="O38" s="32">
        <f t="shared" ca="1" si="10"/>
        <v>8.3333333333333315E-3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6.8124999999999991E-2</v>
      </c>
      <c r="E43" s="33">
        <f t="shared" ca="1" si="11"/>
        <v>6.8124999999999991E-2</v>
      </c>
      <c r="F43" s="33">
        <f t="shared" ca="1" si="11"/>
        <v>6.8124999999999991E-2</v>
      </c>
      <c r="G43" s="33">
        <f t="shared" ca="1" si="11"/>
        <v>6.8124999999999991E-2</v>
      </c>
      <c r="H43" s="33">
        <f t="shared" ca="1" si="11"/>
        <v>6.8124999999999991E-2</v>
      </c>
      <c r="I43" s="33">
        <f t="shared" ca="1" si="11"/>
        <v>6.8124999999999991E-2</v>
      </c>
      <c r="J43" s="33">
        <f t="shared" ca="1" si="11"/>
        <v>6.8124999999999991E-2</v>
      </c>
      <c r="K43" s="33">
        <f t="shared" ca="1" si="11"/>
        <v>6.8124999999999991E-2</v>
      </c>
      <c r="L43" s="33">
        <f t="shared" ca="1" si="11"/>
        <v>6.8124999999999991E-2</v>
      </c>
      <c r="M43" s="33">
        <f t="shared" ca="1" si="11"/>
        <v>6.8124999999999991E-2</v>
      </c>
      <c r="N43" s="33">
        <f t="shared" ca="1" si="11"/>
        <v>6.8124999999999991E-2</v>
      </c>
      <c r="O43" s="33">
        <f t="shared" ca="1" si="11"/>
        <v>6.8124999999999991E-2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8.3333333333333315E-3</v>
      </c>
      <c r="E44" s="33">
        <f t="shared" ca="1" si="12"/>
        <v>8.3333333333333315E-3</v>
      </c>
      <c r="F44" s="33">
        <f t="shared" ca="1" si="12"/>
        <v>8.3333333333333315E-3</v>
      </c>
      <c r="G44" s="33">
        <f t="shared" ca="1" si="12"/>
        <v>8.3333333333333315E-3</v>
      </c>
      <c r="H44" s="33">
        <f t="shared" ca="1" si="12"/>
        <v>8.3333333333333315E-3</v>
      </c>
      <c r="I44" s="33">
        <f t="shared" ca="1" si="12"/>
        <v>8.3333333333333315E-3</v>
      </c>
      <c r="J44" s="33">
        <f t="shared" ca="1" si="12"/>
        <v>8.3333333333333315E-3</v>
      </c>
      <c r="K44" s="33">
        <f t="shared" ca="1" si="12"/>
        <v>8.3333333333333315E-3</v>
      </c>
      <c r="L44" s="33">
        <f t="shared" ca="1" si="12"/>
        <v>8.3333333333333315E-3</v>
      </c>
      <c r="M44" s="33">
        <f t="shared" ca="1" si="12"/>
        <v>8.3333333333333315E-3</v>
      </c>
      <c r="N44" s="33">
        <f t="shared" ca="1" si="12"/>
        <v>8.3333333333333315E-3</v>
      </c>
      <c r="O44" s="33">
        <f t="shared" ca="1" si="12"/>
        <v>8.3333333333333315E-3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6.875E-3</v>
      </c>
      <c r="E45" s="33">
        <f t="shared" ca="1" si="13"/>
        <v>6.875E-3</v>
      </c>
      <c r="F45" s="33">
        <f t="shared" ca="1" si="13"/>
        <v>6.875E-3</v>
      </c>
      <c r="G45" s="33">
        <f t="shared" ca="1" si="13"/>
        <v>6.875E-3</v>
      </c>
      <c r="H45" s="33">
        <f t="shared" ca="1" si="13"/>
        <v>6.875E-3</v>
      </c>
      <c r="I45" s="33">
        <f t="shared" ca="1" si="13"/>
        <v>6.875E-3</v>
      </c>
      <c r="J45" s="33">
        <f t="shared" ca="1" si="13"/>
        <v>6.875E-3</v>
      </c>
      <c r="K45" s="33">
        <f t="shared" ca="1" si="13"/>
        <v>6.875E-3</v>
      </c>
      <c r="L45" s="33">
        <f t="shared" ca="1" si="13"/>
        <v>6.875E-3</v>
      </c>
      <c r="M45" s="33">
        <f t="shared" ca="1" si="13"/>
        <v>6.875E-3</v>
      </c>
      <c r="N45" s="33">
        <f t="shared" ca="1" si="13"/>
        <v>6.875E-3</v>
      </c>
      <c r="O45" s="33">
        <f t="shared" ca="1" si="13"/>
        <v>6.875E-3</v>
      </c>
    </row>
    <row r="46" spans="1:20" x14ac:dyDescent="0.4">
      <c r="D46" s="32">
        <f t="shared" ref="D46:O46" ca="1" si="14">SUM(D43:D45)</f>
        <v>8.3333333333333329E-2</v>
      </c>
      <c r="E46" s="32">
        <f t="shared" ca="1" si="14"/>
        <v>8.3333333333333329E-2</v>
      </c>
      <c r="F46" s="32">
        <f t="shared" ca="1" si="14"/>
        <v>8.3333333333333329E-2</v>
      </c>
      <c r="G46" s="32">
        <f t="shared" ca="1" si="14"/>
        <v>8.3333333333333329E-2</v>
      </c>
      <c r="H46" s="32">
        <f t="shared" ca="1" si="14"/>
        <v>8.3333333333333329E-2</v>
      </c>
      <c r="I46" s="32">
        <f t="shared" ca="1" si="14"/>
        <v>8.3333333333333329E-2</v>
      </c>
      <c r="J46" s="32">
        <f t="shared" ca="1" si="14"/>
        <v>8.3333333333333329E-2</v>
      </c>
      <c r="K46" s="32">
        <f t="shared" ca="1" si="14"/>
        <v>8.3333333333333329E-2</v>
      </c>
      <c r="L46" s="32">
        <f t="shared" ca="1" si="14"/>
        <v>8.3333333333333329E-2</v>
      </c>
      <c r="M46" s="32">
        <f t="shared" ca="1" si="14"/>
        <v>8.3333333333333329E-2</v>
      </c>
      <c r="N46" s="32">
        <f t="shared" ca="1" si="14"/>
        <v>8.3333333333333329E-2</v>
      </c>
      <c r="O46" s="32">
        <f t="shared" ca="1" si="14"/>
        <v>8.3333333333333329E-2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0.27249999999999996</v>
      </c>
      <c r="E49" s="32">
        <f ca="1">N44/2+O44+D44+E44+F44/2</f>
        <v>3.3333333333333326E-2</v>
      </c>
      <c r="F49" s="32">
        <f ca="1">N45/2+O45+D45+E45+F45/2</f>
        <v>2.75E-2</v>
      </c>
      <c r="G49" s="32">
        <f ca="1">F43/2+G43+H43</f>
        <v>0.17031249999999998</v>
      </c>
      <c r="H49" s="32">
        <f ca="1">F44/2+G44+H44</f>
        <v>2.0833333333333329E-2</v>
      </c>
      <c r="I49" s="32">
        <f ca="1">F45/2+G45+H45</f>
        <v>1.7187500000000001E-2</v>
      </c>
      <c r="J49" s="32">
        <f ca="1">I43+J43+K43</f>
        <v>0.20437499999999997</v>
      </c>
      <c r="K49" s="32">
        <f ca="1">I44+J44+K44</f>
        <v>2.4999999999999994E-2</v>
      </c>
      <c r="L49" s="32">
        <f ca="1">I45+J45+K45</f>
        <v>2.0625000000000001E-2</v>
      </c>
      <c r="M49" s="32">
        <f ca="1">L43+M43+N43/2</f>
        <v>0.17031249999999998</v>
      </c>
      <c r="N49" s="32">
        <f ca="1">L44+M44+N44/2</f>
        <v>2.0833333333333329E-2</v>
      </c>
      <c r="O49" s="32">
        <f ca="1">L45+M45+N45/2</f>
        <v>1.7187500000000001E-2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388.637</v>
      </c>
      <c r="E56" s="17">
        <f t="shared" ca="1" si="15"/>
        <v>346.46600000000001</v>
      </c>
      <c r="F56" s="17">
        <f t="shared" ca="1" si="15"/>
        <v>341.39699999999999</v>
      </c>
      <c r="G56" s="17">
        <f t="shared" ca="1" si="15"/>
        <v>289.26499999999999</v>
      </c>
      <c r="H56" s="17">
        <f t="shared" ca="1" si="15"/>
        <v>218.58500000000001</v>
      </c>
      <c r="I56" s="17">
        <f t="shared" ca="1" si="15"/>
        <v>133.96100000000001</v>
      </c>
      <c r="J56" s="17">
        <f t="shared" ca="1" si="15"/>
        <v>65.25</v>
      </c>
      <c r="K56" s="17">
        <f t="shared" ca="1" si="15"/>
        <v>70.518000000000001</v>
      </c>
      <c r="L56" s="17">
        <f t="shared" ca="1" si="15"/>
        <v>133.49600000000001</v>
      </c>
      <c r="M56" s="17">
        <f t="shared" ca="1" si="15"/>
        <v>240.1</v>
      </c>
      <c r="N56" s="17">
        <f t="shared" ca="1" si="15"/>
        <v>308.93599999999998</v>
      </c>
      <c r="O56" s="17">
        <f t="shared" ca="1" si="15"/>
        <v>369.81599999999997</v>
      </c>
    </row>
    <row r="57" spans="1:15" x14ac:dyDescent="0.4">
      <c r="D57" s="50">
        <f t="shared" ref="D57:O57" ca="1" si="16">(D55/SUM($D55:$O55)*(1-$B$56)+$B$56*D56/SUM($D56:$O56))</f>
        <v>9.08907956401451E-2</v>
      </c>
      <c r="E57" s="50">
        <f t="shared" ca="1" si="16"/>
        <v>8.871436045013345E-2</v>
      </c>
      <c r="F57" s="50">
        <f t="shared" ca="1" si="16"/>
        <v>8.8452750576567041E-2</v>
      </c>
      <c r="G57" s="50">
        <f t="shared" ca="1" si="16"/>
        <v>8.576223056694697E-2</v>
      </c>
      <c r="H57" s="50">
        <f t="shared" ca="1" si="16"/>
        <v>8.2114452728384371E-2</v>
      </c>
      <c r="I57" s="50">
        <f t="shared" ca="1" si="16"/>
        <v>7.7747028396034035E-2</v>
      </c>
      <c r="J57" s="50">
        <f t="shared" ca="1" si="16"/>
        <v>7.420087017496052E-2</v>
      </c>
      <c r="K57" s="50">
        <f t="shared" ca="1" si="16"/>
        <v>7.4472750390771891E-2</v>
      </c>
      <c r="L57" s="50">
        <f t="shared" ca="1" si="16"/>
        <v>7.772302985762243E-2</v>
      </c>
      <c r="M57" s="50">
        <f t="shared" ca="1" si="16"/>
        <v>8.322483671532091E-2</v>
      </c>
      <c r="N57" s="50">
        <f t="shared" ca="1" si="16"/>
        <v>8.6777446156397528E-2</v>
      </c>
      <c r="O57" s="50">
        <f t="shared" ca="1" si="16"/>
        <v>8.9919448346715738E-2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8.03764024372731</v>
      </c>
      <c r="E59" s="29">
        <f t="shared" ca="1" si="17"/>
        <v>9.6854461494671806</v>
      </c>
      <c r="F59" s="29">
        <f t="shared" ca="1" si="17"/>
        <v>11.581426208693919</v>
      </c>
      <c r="G59" s="29">
        <f t="shared" ca="1" si="17"/>
        <v>13.655935846644001</v>
      </c>
      <c r="H59" s="29">
        <f t="shared" ca="1" si="17"/>
        <v>15.491923604890244</v>
      </c>
      <c r="I59" s="29">
        <f t="shared" ca="1" si="17"/>
        <v>16.475057033758887</v>
      </c>
      <c r="J59" s="29">
        <f t="shared" ca="1" si="17"/>
        <v>16.023480829295959</v>
      </c>
      <c r="K59" s="29">
        <f t="shared" ca="1" si="17"/>
        <v>14.410394673063537</v>
      </c>
      <c r="L59" s="29">
        <f t="shared" ca="1" si="17"/>
        <v>12.383734750246457</v>
      </c>
      <c r="M59" s="29">
        <f t="shared" ca="1" si="17"/>
        <v>10.310459273352382</v>
      </c>
      <c r="N59" s="29">
        <f t="shared" ca="1" si="17"/>
        <v>8.4822240460070173</v>
      </c>
      <c r="O59" s="29">
        <f t="shared" ca="1" si="17"/>
        <v>7.5338354329302923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6.3623556948101567E-2</v>
      </c>
      <c r="E63" s="33">
        <f t="shared" ca="1" si="18"/>
        <v>6.2100052315093413E-2</v>
      </c>
      <c r="F63" s="32">
        <f t="shared" ca="1" si="18"/>
        <v>6.1916925403596924E-2</v>
      </c>
      <c r="G63" s="32">
        <f t="shared" ca="1" si="18"/>
        <v>6.0033561396862875E-2</v>
      </c>
      <c r="H63" s="32">
        <f t="shared" ca="1" si="18"/>
        <v>5.7480116909869053E-2</v>
      </c>
      <c r="I63" s="32">
        <f t="shared" ca="1" si="18"/>
        <v>5.4422919877223822E-2</v>
      </c>
      <c r="J63" s="32">
        <f t="shared" ca="1" si="18"/>
        <v>5.1940609122472364E-2</v>
      </c>
      <c r="K63" s="32">
        <f t="shared" ca="1" si="18"/>
        <v>5.2130925273540324E-2</v>
      </c>
      <c r="L63" s="32">
        <f t="shared" ca="1" si="18"/>
        <v>5.4406120900335697E-2</v>
      </c>
      <c r="M63" s="32">
        <f t="shared" ca="1" si="18"/>
        <v>5.8257385700724633E-2</v>
      </c>
      <c r="N63" s="32">
        <f t="shared" ca="1" si="18"/>
        <v>6.0744212309478268E-2</v>
      </c>
      <c r="O63" s="32">
        <f t="shared" ca="1" si="18"/>
        <v>6.2943613842701016E-2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2.7267238692043533E-2</v>
      </c>
      <c r="E64" s="32">
        <f t="shared" ca="1" si="19"/>
        <v>2.6614308135040038E-2</v>
      </c>
      <c r="F64" s="32">
        <f t="shared" ca="1" si="19"/>
        <v>2.6535825172970116E-2</v>
      </c>
      <c r="G64" s="32">
        <f t="shared" ca="1" si="19"/>
        <v>2.5728669170084095E-2</v>
      </c>
      <c r="H64" s="32">
        <f t="shared" ca="1" si="19"/>
        <v>2.4634335818515315E-2</v>
      </c>
      <c r="I64" s="32">
        <f t="shared" ca="1" si="19"/>
        <v>2.3324108518810213E-2</v>
      </c>
      <c r="J64" s="32">
        <f t="shared" ca="1" si="19"/>
        <v>2.226026105248816E-2</v>
      </c>
      <c r="K64" s="32">
        <f t="shared" ca="1" si="19"/>
        <v>2.2341825117231571E-2</v>
      </c>
      <c r="L64" s="32">
        <f t="shared" ca="1" si="19"/>
        <v>2.3316908957286733E-2</v>
      </c>
      <c r="M64" s="32">
        <f t="shared" ca="1" si="19"/>
        <v>2.4967451014596277E-2</v>
      </c>
      <c r="N64" s="32">
        <f t="shared" ca="1" si="19"/>
        <v>2.6033233846919263E-2</v>
      </c>
      <c r="O64" s="32">
        <f t="shared" ca="1" si="19"/>
        <v>2.6975834504014726E-2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5.7791397561192254E-2</v>
      </c>
      <c r="E69" s="33">
        <f t="shared" ca="1" si="20"/>
        <v>5.6407547519543182E-2</v>
      </c>
      <c r="F69" s="33">
        <f t="shared" ca="1" si="20"/>
        <v>5.624120724160054E-2</v>
      </c>
      <c r="G69" s="33">
        <f t="shared" ca="1" si="20"/>
        <v>5.4530484935483778E-2</v>
      </c>
      <c r="H69" s="33">
        <f t="shared" ca="1" si="20"/>
        <v>5.2211106193131053E-2</v>
      </c>
      <c r="I69" s="33">
        <f t="shared" ca="1" si="20"/>
        <v>4.9434152221811641E-2</v>
      </c>
      <c r="J69" s="33">
        <f t="shared" ca="1" si="20"/>
        <v>4.7179386619579065E-2</v>
      </c>
      <c r="K69" s="33">
        <f t="shared" ca="1" si="20"/>
        <v>4.7352257123465795E-2</v>
      </c>
      <c r="L69" s="33">
        <f t="shared" ca="1" si="20"/>
        <v>4.941889315113826E-2</v>
      </c>
      <c r="M69" s="33">
        <f t="shared" ca="1" si="20"/>
        <v>5.2917125344824872E-2</v>
      </c>
      <c r="N69" s="33">
        <f t="shared" ca="1" si="20"/>
        <v>5.5175992847776092E-2</v>
      </c>
      <c r="O69" s="33">
        <f t="shared" ca="1" si="20"/>
        <v>5.7173782573786754E-2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2.7267238692043533E-2</v>
      </c>
      <c r="E70" s="33">
        <f t="shared" ca="1" si="21"/>
        <v>2.6614308135040038E-2</v>
      </c>
      <c r="F70" s="33">
        <f t="shared" ca="1" si="21"/>
        <v>2.6535825172970116E-2</v>
      </c>
      <c r="G70" s="33">
        <f t="shared" ca="1" si="21"/>
        <v>2.5728669170084095E-2</v>
      </c>
      <c r="H70" s="33">
        <f t="shared" ca="1" si="21"/>
        <v>2.4634335818515315E-2</v>
      </c>
      <c r="I70" s="33">
        <f t="shared" ca="1" si="21"/>
        <v>2.3324108518810213E-2</v>
      </c>
      <c r="J70" s="33">
        <f t="shared" ca="1" si="21"/>
        <v>2.226026105248816E-2</v>
      </c>
      <c r="K70" s="33">
        <f t="shared" ca="1" si="21"/>
        <v>2.2341825117231571E-2</v>
      </c>
      <c r="L70" s="33">
        <f t="shared" ca="1" si="21"/>
        <v>2.3316908957286733E-2</v>
      </c>
      <c r="M70" s="33">
        <f t="shared" ca="1" si="21"/>
        <v>2.4967451014596277E-2</v>
      </c>
      <c r="N70" s="33">
        <f t="shared" ca="1" si="21"/>
        <v>2.6033233846919263E-2</v>
      </c>
      <c r="O70" s="33">
        <f t="shared" ca="1" si="21"/>
        <v>2.6975834504014726E-2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5.8321593869093101E-3</v>
      </c>
      <c r="E71" s="33">
        <f t="shared" ca="1" si="22"/>
        <v>5.69250479555023E-3</v>
      </c>
      <c r="F71" s="33">
        <f t="shared" ca="1" si="22"/>
        <v>5.6757181619963857E-3</v>
      </c>
      <c r="G71" s="33">
        <f t="shared" ca="1" si="22"/>
        <v>5.5030764613790972E-3</v>
      </c>
      <c r="H71" s="33">
        <f t="shared" ca="1" si="22"/>
        <v>5.2690107167379973E-3</v>
      </c>
      <c r="I71" s="33">
        <f t="shared" ca="1" si="22"/>
        <v>4.9887676554121836E-3</v>
      </c>
      <c r="J71" s="33">
        <f t="shared" ca="1" si="22"/>
        <v>4.7612225028933006E-3</v>
      </c>
      <c r="K71" s="33">
        <f t="shared" ca="1" si="22"/>
        <v>4.7786681500745299E-3</v>
      </c>
      <c r="L71" s="33">
        <f t="shared" ca="1" si="22"/>
        <v>4.9872277491974397E-3</v>
      </c>
      <c r="M71" s="33">
        <f t="shared" ca="1" si="22"/>
        <v>5.3402603558997588E-3</v>
      </c>
      <c r="N71" s="33">
        <f t="shared" ca="1" si="22"/>
        <v>5.5682194617021749E-3</v>
      </c>
      <c r="O71" s="33">
        <f t="shared" ca="1" si="22"/>
        <v>5.7698312689142602E-3</v>
      </c>
    </row>
    <row r="72" spans="1:15" x14ac:dyDescent="0.4">
      <c r="D72" s="32">
        <f t="shared" ref="D72:O72" ca="1" si="23">SUM(D69:D71)</f>
        <v>9.08907956401451E-2</v>
      </c>
      <c r="E72" s="32">
        <f t="shared" ca="1" si="23"/>
        <v>8.871436045013345E-2</v>
      </c>
      <c r="F72" s="32">
        <f t="shared" ca="1" si="23"/>
        <v>8.8452750576567041E-2</v>
      </c>
      <c r="G72" s="32">
        <f t="shared" ca="1" si="23"/>
        <v>8.576223056694697E-2</v>
      </c>
      <c r="H72" s="32">
        <f t="shared" ca="1" si="23"/>
        <v>8.2114452728384357E-2</v>
      </c>
      <c r="I72" s="32">
        <f t="shared" ca="1" si="23"/>
        <v>7.7747028396034049E-2</v>
      </c>
      <c r="J72" s="32">
        <f t="shared" ca="1" si="23"/>
        <v>7.4200870174960534E-2</v>
      </c>
      <c r="K72" s="32">
        <f t="shared" ca="1" si="23"/>
        <v>7.4472750390771905E-2</v>
      </c>
      <c r="L72" s="32">
        <f t="shared" ca="1" si="23"/>
        <v>7.772302985762243E-2</v>
      </c>
      <c r="M72" s="32">
        <f t="shared" ca="1" si="23"/>
        <v>8.3224836715320896E-2</v>
      </c>
      <c r="N72" s="32">
        <f t="shared" ca="1" si="23"/>
        <v>8.6777446156397528E-2</v>
      </c>
      <c r="O72" s="32">
        <f t="shared" ca="1" si="23"/>
        <v>8.9919448346715738E-2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0.22708132769921052</v>
      </c>
      <c r="E75" s="32">
        <f ca="1">N70/2+O70+D70+E70+F70/2</f>
        <v>0.10714191084104299</v>
      </c>
      <c r="F75" s="32">
        <f ca="1">N71/2+O71+D71+E71+F71/2</f>
        <v>2.291646426322308E-2</v>
      </c>
      <c r="G75" s="32">
        <f ca="1">F69/2+G69+H69</f>
        <v>0.1348621947494151</v>
      </c>
      <c r="H75" s="32">
        <f ca="1">F70/2+G70+H70</f>
        <v>6.3630917575084475E-2</v>
      </c>
      <c r="I75" s="32">
        <f ca="1">F71/2+G71+H71</f>
        <v>1.3609946259115286E-2</v>
      </c>
      <c r="J75" s="32">
        <f ca="1">I69+J69+K69</f>
        <v>0.14396579596485651</v>
      </c>
      <c r="K75" s="32">
        <f ca="1">I70+J70+K70</f>
        <v>6.7926194688529937E-2</v>
      </c>
      <c r="L75" s="32">
        <f ca="1">I71+J71+K71</f>
        <v>1.4528658308380012E-2</v>
      </c>
      <c r="M75" s="32">
        <f ca="1">L69+M69+N69/2</f>
        <v>0.12992401491985117</v>
      </c>
      <c r="N75" s="32">
        <f ca="1">L70+M70+N70/2</f>
        <v>6.130097689534264E-2</v>
      </c>
      <c r="O75" s="32">
        <f ca="1">L71+M71+N71/2</f>
        <v>1.3111597835948285E-2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8.03764024372731</v>
      </c>
      <c r="E84" s="29">
        <f t="shared" ca="1" si="26"/>
        <v>9.6854461494671806</v>
      </c>
      <c r="F84" s="29">
        <f t="shared" ca="1" si="26"/>
        <v>11.581426208693919</v>
      </c>
      <c r="G84" s="29">
        <f t="shared" ca="1" si="26"/>
        <v>13.655935846644001</v>
      </c>
      <c r="H84" s="29">
        <f t="shared" ca="1" si="26"/>
        <v>15.491923604890244</v>
      </c>
      <c r="I84" s="29">
        <f t="shared" ca="1" si="26"/>
        <v>16.475057033758887</v>
      </c>
      <c r="J84" s="29">
        <f t="shared" ca="1" si="26"/>
        <v>16.023480829295959</v>
      </c>
      <c r="K84" s="29">
        <f t="shared" ca="1" si="26"/>
        <v>14.410394673063537</v>
      </c>
      <c r="L84" s="29">
        <f t="shared" ca="1" si="26"/>
        <v>12.383734750246457</v>
      </c>
      <c r="M84" s="29">
        <f t="shared" ca="1" si="26"/>
        <v>10.310459273352382</v>
      </c>
      <c r="N84" s="29">
        <f t="shared" ca="1" si="26"/>
        <v>8.4822240460070173</v>
      </c>
      <c r="O84" s="29">
        <f t="shared" ca="1" si="26"/>
        <v>7.5338354329302923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15.96235975627269</v>
      </c>
      <c r="E106" s="29">
        <f t="shared" ca="1" si="33"/>
        <v>14.314553850532819</v>
      </c>
      <c r="F106" s="29">
        <f t="shared" ca="1" si="33"/>
        <v>12.418573791306081</v>
      </c>
      <c r="G106" s="29">
        <f t="shared" ca="1" si="33"/>
        <v>10.344064153355999</v>
      </c>
      <c r="H106" s="29">
        <f t="shared" ca="1" si="33"/>
        <v>8.5080763951097556</v>
      </c>
      <c r="I106" s="29">
        <f t="shared" ca="1" si="33"/>
        <v>7.5249429662411131</v>
      </c>
      <c r="J106" s="29">
        <f t="shared" ca="1" si="33"/>
        <v>7.9765191707040408</v>
      </c>
      <c r="K106" s="29">
        <f t="shared" ca="1" si="33"/>
        <v>9.5896053269364625</v>
      </c>
      <c r="L106" s="29">
        <f t="shared" ca="1" si="33"/>
        <v>11.616265249753543</v>
      </c>
      <c r="M106" s="29">
        <f t="shared" ca="1" si="33"/>
        <v>13.689540726647618</v>
      </c>
      <c r="N106" s="29">
        <f t="shared" ca="1" si="33"/>
        <v>15.517775953992983</v>
      </c>
      <c r="O106" s="29">
        <f t="shared" ca="1" si="33"/>
        <v>16.466164567069708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0.11090483260066482</v>
      </c>
      <c r="E107" s="29">
        <f t="shared" ca="1" si="34"/>
        <v>9.9456046774205012E-2</v>
      </c>
      <c r="F107" s="29">
        <f t="shared" ca="1" si="34"/>
        <v>8.6282972473576663E-2</v>
      </c>
      <c r="G107" s="29">
        <f t="shared" ca="1" si="34"/>
        <v>7.186949303580692E-2</v>
      </c>
      <c r="H107" s="29">
        <f t="shared" ca="1" si="34"/>
        <v>5.9113239067457822E-2</v>
      </c>
      <c r="I107" s="29">
        <f t="shared" ca="1" si="34"/>
        <v>5.2282529196384563E-2</v>
      </c>
      <c r="J107" s="29">
        <f t="shared" ca="1" si="34"/>
        <v>5.5420034184813602E-2</v>
      </c>
      <c r="K107" s="29">
        <f t="shared" ca="1" si="34"/>
        <v>6.6627590765356473E-2</v>
      </c>
      <c r="L107" s="29">
        <f t="shared" ca="1" si="34"/>
        <v>8.0708615307494028E-2</v>
      </c>
      <c r="M107" s="29">
        <f t="shared" ca="1" si="34"/>
        <v>9.5113519921277298E-2</v>
      </c>
      <c r="N107" s="29">
        <f t="shared" ca="1" si="34"/>
        <v>0.10781591010288549</v>
      </c>
      <c r="O107" s="29">
        <f t="shared" ca="1" si="34"/>
        <v>0.11440521657007736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8.03764024372731</v>
      </c>
      <c r="E109" s="29">
        <f t="shared" ca="1" si="35"/>
        <v>9.6854461494671806</v>
      </c>
      <c r="F109" s="29">
        <f t="shared" ca="1" si="35"/>
        <v>11.581426208693919</v>
      </c>
      <c r="G109" s="29">
        <f t="shared" ca="1" si="35"/>
        <v>13.655935846644001</v>
      </c>
      <c r="H109" s="29">
        <f t="shared" ca="1" si="35"/>
        <v>15.491923604890244</v>
      </c>
      <c r="I109" s="29">
        <f t="shared" ca="1" si="35"/>
        <v>16.475057033758887</v>
      </c>
      <c r="J109" s="29">
        <f t="shared" ca="1" si="35"/>
        <v>16.023480829295959</v>
      </c>
      <c r="K109" s="29">
        <f t="shared" ca="1" si="35"/>
        <v>14.410394673063537</v>
      </c>
      <c r="L109" s="29">
        <f t="shared" ca="1" si="35"/>
        <v>12.383734750246457</v>
      </c>
      <c r="M109" s="29">
        <f t="shared" ca="1" si="35"/>
        <v>10.310459273352382</v>
      </c>
      <c r="N109" s="29">
        <f t="shared" ca="1" si="35"/>
        <v>8.4822240460070173</v>
      </c>
      <c r="O109" s="29">
        <f t="shared" ca="1" si="35"/>
        <v>7.5338354329302923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2.2180966520132964E-2</v>
      </c>
      <c r="E113" s="33">
        <f t="shared" ca="1" si="36"/>
        <v>1.9891209354841004E-2</v>
      </c>
      <c r="F113" s="32">
        <f t="shared" ca="1" si="36"/>
        <v>1.7256594494715335E-2</v>
      </c>
      <c r="G113" s="32">
        <f t="shared" ca="1" si="36"/>
        <v>1.4373898607161385E-2</v>
      </c>
      <c r="H113" s="32">
        <f t="shared" ca="1" si="36"/>
        <v>1.1822647813491564E-2</v>
      </c>
      <c r="I113" s="32">
        <f t="shared" ca="1" si="36"/>
        <v>1.0456505839276913E-2</v>
      </c>
      <c r="J113" s="32">
        <f t="shared" ca="1" si="36"/>
        <v>1.1084006836962722E-2</v>
      </c>
      <c r="K113" s="32">
        <f t="shared" ca="1" si="36"/>
        <v>1.3325518153071295E-2</v>
      </c>
      <c r="L113" s="32">
        <f t="shared" ca="1" si="36"/>
        <v>1.6141723061498806E-2</v>
      </c>
      <c r="M113" s="32">
        <f t="shared" ca="1" si="36"/>
        <v>1.902270398425546E-2</v>
      </c>
      <c r="N113" s="32">
        <f t="shared" ca="1" si="36"/>
        <v>2.1563182020577099E-2</v>
      </c>
      <c r="O113" s="32">
        <f t="shared" ca="1" si="36"/>
        <v>2.2881043314015474E-2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8.8723866080531857E-2</v>
      </c>
      <c r="E114" s="32">
        <f t="shared" ca="1" si="37"/>
        <v>7.9564837419364015E-2</v>
      </c>
      <c r="F114" s="32">
        <f t="shared" ca="1" si="37"/>
        <v>6.9026377978861339E-2</v>
      </c>
      <c r="G114" s="32">
        <f t="shared" ca="1" si="37"/>
        <v>5.749559442864554E-2</v>
      </c>
      <c r="H114" s="32">
        <f t="shared" ca="1" si="37"/>
        <v>4.7290591253966258E-2</v>
      </c>
      <c r="I114" s="32">
        <f t="shared" ca="1" si="37"/>
        <v>4.1826023357107653E-2</v>
      </c>
      <c r="J114" s="32">
        <f t="shared" ca="1" si="37"/>
        <v>4.4336027347850887E-2</v>
      </c>
      <c r="K114" s="32">
        <f t="shared" ca="1" si="37"/>
        <v>5.330207261228518E-2</v>
      </c>
      <c r="L114" s="32">
        <f t="shared" ca="1" si="37"/>
        <v>6.4566892245995225E-2</v>
      </c>
      <c r="M114" s="32">
        <f t="shared" ca="1" si="37"/>
        <v>7.6090815937021841E-2</v>
      </c>
      <c r="N114" s="32">
        <f t="shared" ca="1" si="37"/>
        <v>8.6252728082308397E-2</v>
      </c>
      <c r="O114" s="32">
        <f t="shared" ca="1" si="37"/>
        <v>9.1524173256061894E-2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2.0147711255787442E-2</v>
      </c>
      <c r="E119" s="33">
        <f t="shared" ca="1" si="38"/>
        <v>1.8067848497313913E-2</v>
      </c>
      <c r="F119" s="33">
        <f t="shared" ca="1" si="38"/>
        <v>1.567473999936643E-2</v>
      </c>
      <c r="G119" s="33">
        <f t="shared" ca="1" si="38"/>
        <v>1.3056291234838258E-2</v>
      </c>
      <c r="H119" s="33">
        <f t="shared" ca="1" si="38"/>
        <v>1.0738905097254838E-2</v>
      </c>
      <c r="I119" s="33">
        <f t="shared" ca="1" si="38"/>
        <v>9.4979928040098624E-3</v>
      </c>
      <c r="J119" s="33">
        <f t="shared" ca="1" si="38"/>
        <v>1.0067972876907805E-2</v>
      </c>
      <c r="K119" s="33">
        <f t="shared" ca="1" si="38"/>
        <v>1.2104012322373093E-2</v>
      </c>
      <c r="L119" s="33">
        <f t="shared" ca="1" si="38"/>
        <v>1.4662065114194749E-2</v>
      </c>
      <c r="M119" s="33">
        <f t="shared" ca="1" si="38"/>
        <v>1.7278956119032043E-2</v>
      </c>
      <c r="N119" s="33">
        <f t="shared" ca="1" si="38"/>
        <v>1.9586557002024198E-2</v>
      </c>
      <c r="O119" s="33">
        <f t="shared" ca="1" si="38"/>
        <v>2.0783614343564055E-2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8.8723866080531857E-2</v>
      </c>
      <c r="E120" s="33">
        <f t="shared" ca="1" si="39"/>
        <v>7.9564837419364015E-2</v>
      </c>
      <c r="F120" s="33">
        <f t="shared" ca="1" si="39"/>
        <v>6.9026377978861339E-2</v>
      </c>
      <c r="G120" s="33">
        <f t="shared" ca="1" si="39"/>
        <v>5.749559442864554E-2</v>
      </c>
      <c r="H120" s="33">
        <f t="shared" ca="1" si="39"/>
        <v>4.7290591253966258E-2</v>
      </c>
      <c r="I120" s="33">
        <f t="shared" ca="1" si="39"/>
        <v>4.1826023357107653E-2</v>
      </c>
      <c r="J120" s="33">
        <f t="shared" ca="1" si="39"/>
        <v>4.4336027347850887E-2</v>
      </c>
      <c r="K120" s="33">
        <f t="shared" ca="1" si="39"/>
        <v>5.330207261228518E-2</v>
      </c>
      <c r="L120" s="33">
        <f t="shared" ca="1" si="39"/>
        <v>6.4566892245995225E-2</v>
      </c>
      <c r="M120" s="33">
        <f t="shared" ca="1" si="39"/>
        <v>7.6090815937021841E-2</v>
      </c>
      <c r="N120" s="33">
        <f t="shared" ca="1" si="39"/>
        <v>8.6252728082308397E-2</v>
      </c>
      <c r="O120" s="33">
        <f t="shared" ca="1" si="39"/>
        <v>9.1524173256061894E-2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2.0332552643455219E-3</v>
      </c>
      <c r="E121" s="33">
        <f t="shared" ca="1" si="40"/>
        <v>1.8233608575270921E-3</v>
      </c>
      <c r="F121" s="33">
        <f t="shared" ca="1" si="40"/>
        <v>1.5818544953489057E-3</v>
      </c>
      <c r="G121" s="33">
        <f t="shared" ca="1" si="40"/>
        <v>1.3176073723231271E-3</v>
      </c>
      <c r="H121" s="33">
        <f t="shared" ca="1" si="40"/>
        <v>1.0837427162367268E-3</v>
      </c>
      <c r="I121" s="33">
        <f t="shared" ca="1" si="40"/>
        <v>9.5851303526705049E-4</v>
      </c>
      <c r="J121" s="33">
        <f t="shared" ca="1" si="40"/>
        <v>1.0160339600549162E-3</v>
      </c>
      <c r="K121" s="33">
        <f t="shared" ca="1" si="40"/>
        <v>1.2215058306982022E-3</v>
      </c>
      <c r="L121" s="33">
        <f t="shared" ca="1" si="40"/>
        <v>1.4796579473040574E-3</v>
      </c>
      <c r="M121" s="33">
        <f t="shared" ca="1" si="40"/>
        <v>1.7437478652234174E-3</v>
      </c>
      <c r="N121" s="33">
        <f t="shared" ca="1" si="40"/>
        <v>1.9766250185529011E-3</v>
      </c>
      <c r="O121" s="33">
        <f t="shared" ca="1" si="40"/>
        <v>2.0974289704514186E-3</v>
      </c>
    </row>
    <row r="122" spans="1:15" x14ac:dyDescent="0.4">
      <c r="D122" s="32">
        <f t="shared" ref="D122:O122" ca="1" si="41">SUM(D119:D121)</f>
        <v>0.11090483260066482</v>
      </c>
      <c r="E122" s="32">
        <f t="shared" ca="1" si="41"/>
        <v>9.9456046774205012E-2</v>
      </c>
      <c r="F122" s="32">
        <f t="shared" ca="1" si="41"/>
        <v>8.6282972473576677E-2</v>
      </c>
      <c r="G122" s="32">
        <f t="shared" ca="1" si="41"/>
        <v>7.1869493035806933E-2</v>
      </c>
      <c r="H122" s="32">
        <f t="shared" ca="1" si="41"/>
        <v>5.9113239067457822E-2</v>
      </c>
      <c r="I122" s="32">
        <f t="shared" ca="1" si="41"/>
        <v>5.2282529196384563E-2</v>
      </c>
      <c r="J122" s="32">
        <f t="shared" ca="1" si="41"/>
        <v>5.5420034184813609E-2</v>
      </c>
      <c r="K122" s="32">
        <f t="shared" ca="1" si="41"/>
        <v>6.6627590765356473E-2</v>
      </c>
      <c r="L122" s="32">
        <f t="shared" ca="1" si="41"/>
        <v>8.0708615307494042E-2</v>
      </c>
      <c r="M122" s="32">
        <f t="shared" ca="1" si="41"/>
        <v>9.5113519921277298E-2</v>
      </c>
      <c r="N122" s="32">
        <f t="shared" ca="1" si="41"/>
        <v>0.10781591010288551</v>
      </c>
      <c r="O122" s="32">
        <f t="shared" ca="1" si="41"/>
        <v>0.11440521657007736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7.6629822597360731E-2</v>
      </c>
      <c r="E125" s="32">
        <f ca="1">N120/2+O120+D120+E120+F120/2</f>
        <v>0.33745242978654266</v>
      </c>
      <c r="F125" s="32">
        <f ca="1">N121/2+O121+D121+E121+F121/2</f>
        <v>7.7332848492749351E-3</v>
      </c>
      <c r="G125" s="32">
        <f ca="1">F119/2+G119+H119</f>
        <v>3.1632566331776309E-2</v>
      </c>
      <c r="H125" s="32">
        <f ca="1">F120/2+G120+H120</f>
        <v>0.13929937467204245</v>
      </c>
      <c r="I125" s="32">
        <f ca="1">F121/2+G121+H121</f>
        <v>3.1922773362343063E-3</v>
      </c>
      <c r="J125" s="32">
        <f ca="1">I119+J119+K119</f>
        <v>3.1669978003290758E-2</v>
      </c>
      <c r="K125" s="32">
        <f ca="1">I120+J120+K120</f>
        <v>0.13946412331724373</v>
      </c>
      <c r="L125" s="32">
        <f ca="1">I121+J121+K121</f>
        <v>3.1960528260201685E-3</v>
      </c>
      <c r="M125" s="32">
        <f ca="1">L119+M119+N119/2</f>
        <v>4.1734299734238894E-2</v>
      </c>
      <c r="N125" s="32">
        <f ca="1">L120+M120+N120/2</f>
        <v>0.18378407222417126</v>
      </c>
      <c r="O125" s="32">
        <f ca="1">L121+M121+N121/2</f>
        <v>4.2117183218039252E-3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1</v>
      </c>
      <c r="E132" s="29">
        <f t="shared" ca="1" si="43"/>
        <v>1</v>
      </c>
      <c r="F132" s="29">
        <f t="shared" ca="1" si="43"/>
        <v>1</v>
      </c>
      <c r="G132" s="29">
        <f t="shared" ca="1" si="43"/>
        <v>1</v>
      </c>
      <c r="H132" s="29">
        <f t="shared" ca="1" si="43"/>
        <v>1</v>
      </c>
      <c r="I132" s="29">
        <f t="shared" ca="1" si="43"/>
        <v>1</v>
      </c>
      <c r="J132" s="29">
        <f t="shared" ca="1" si="43"/>
        <v>1</v>
      </c>
      <c r="K132" s="29">
        <f t="shared" ca="1" si="43"/>
        <v>1</v>
      </c>
      <c r="L132" s="29">
        <f t="shared" ca="1" si="43"/>
        <v>1</v>
      </c>
      <c r="M132" s="29">
        <f t="shared" ca="1" si="43"/>
        <v>1</v>
      </c>
      <c r="N132" s="29">
        <f t="shared" ca="1" si="43"/>
        <v>1</v>
      </c>
      <c r="O132" s="29">
        <f t="shared" ca="1" si="43"/>
        <v>1</v>
      </c>
    </row>
    <row r="133" spans="1:15" x14ac:dyDescent="0.4">
      <c r="D133" s="50">
        <f t="shared" ref="D133:O133" ca="1" si="44">(D131/SUM($D131:$O131)*(1-$B$132)+$B$132*D132/SUM($D$132:$O$132))</f>
        <v>8.3333333333333329E-2</v>
      </c>
      <c r="E133" s="50">
        <f t="shared" ca="1" si="44"/>
        <v>8.3333333333333329E-2</v>
      </c>
      <c r="F133" s="50">
        <f t="shared" ca="1" si="44"/>
        <v>8.3333333333333329E-2</v>
      </c>
      <c r="G133" s="50">
        <f t="shared" ca="1" si="44"/>
        <v>8.3333333333333329E-2</v>
      </c>
      <c r="H133" s="50">
        <f t="shared" ca="1" si="44"/>
        <v>8.3333333333333329E-2</v>
      </c>
      <c r="I133" s="50">
        <f t="shared" ca="1" si="44"/>
        <v>8.3333333333333329E-2</v>
      </c>
      <c r="J133" s="50">
        <f t="shared" ca="1" si="44"/>
        <v>8.3333333333333329E-2</v>
      </c>
      <c r="K133" s="50">
        <f t="shared" ca="1" si="44"/>
        <v>8.3333333333333329E-2</v>
      </c>
      <c r="L133" s="50">
        <f t="shared" ca="1" si="44"/>
        <v>8.3333333333333329E-2</v>
      </c>
      <c r="M133" s="50">
        <f t="shared" ca="1" si="44"/>
        <v>8.3333333333333329E-2</v>
      </c>
      <c r="N133" s="50">
        <f t="shared" ca="1" si="44"/>
        <v>8.3333333333333329E-2</v>
      </c>
      <c r="O133" s="50">
        <f t="shared" ca="1" si="44"/>
        <v>8.3333333333333329E-2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8.03764024372731</v>
      </c>
      <c r="E135" s="29">
        <f t="shared" ca="1" si="45"/>
        <v>9.6854461494671806</v>
      </c>
      <c r="F135" s="29">
        <f t="shared" ca="1" si="45"/>
        <v>11.581426208693919</v>
      </c>
      <c r="G135" s="29">
        <f t="shared" ca="1" si="45"/>
        <v>13.655935846644001</v>
      </c>
      <c r="H135" s="29">
        <f t="shared" ca="1" si="45"/>
        <v>15.491923604890244</v>
      </c>
      <c r="I135" s="29">
        <f t="shared" ca="1" si="45"/>
        <v>16.475057033758887</v>
      </c>
      <c r="J135" s="29">
        <f t="shared" ca="1" si="45"/>
        <v>16.023480829295959</v>
      </c>
      <c r="K135" s="29">
        <f t="shared" ca="1" si="45"/>
        <v>14.410394673063537</v>
      </c>
      <c r="L135" s="29">
        <f t="shared" ca="1" si="45"/>
        <v>12.383734750246457</v>
      </c>
      <c r="M135" s="29">
        <f t="shared" ca="1" si="45"/>
        <v>10.310459273352382</v>
      </c>
      <c r="N135" s="29">
        <f t="shared" ca="1" si="45"/>
        <v>8.4822240460070173</v>
      </c>
      <c r="O135" s="29">
        <f t="shared" ca="1" si="45"/>
        <v>7.5338354329302923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5.8333333333333327E-2</v>
      </c>
      <c r="E139" s="33">
        <f t="shared" ca="1" si="46"/>
        <v>5.8333333333333327E-2</v>
      </c>
      <c r="F139" s="32">
        <f t="shared" ca="1" si="46"/>
        <v>5.8333333333333327E-2</v>
      </c>
      <c r="G139" s="32">
        <f t="shared" ca="1" si="46"/>
        <v>5.8333333333333327E-2</v>
      </c>
      <c r="H139" s="32">
        <f t="shared" ca="1" si="46"/>
        <v>5.8333333333333327E-2</v>
      </c>
      <c r="I139" s="32">
        <f t="shared" ca="1" si="46"/>
        <v>5.8333333333333327E-2</v>
      </c>
      <c r="J139" s="32">
        <f t="shared" ca="1" si="46"/>
        <v>5.8333333333333327E-2</v>
      </c>
      <c r="K139" s="32">
        <f t="shared" ca="1" si="46"/>
        <v>5.8333333333333327E-2</v>
      </c>
      <c r="L139" s="32">
        <f t="shared" ca="1" si="46"/>
        <v>5.8333333333333327E-2</v>
      </c>
      <c r="M139" s="32">
        <f t="shared" ca="1" si="46"/>
        <v>5.8333333333333327E-2</v>
      </c>
      <c r="N139" s="32">
        <f t="shared" ca="1" si="46"/>
        <v>5.8333333333333327E-2</v>
      </c>
      <c r="O139" s="32">
        <f t="shared" ca="1" si="46"/>
        <v>5.8333333333333327E-2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2.5000000000000001E-2</v>
      </c>
      <c r="E140" s="32">
        <f t="shared" ca="1" si="47"/>
        <v>2.5000000000000001E-2</v>
      </c>
      <c r="F140" s="32">
        <f t="shared" ca="1" si="47"/>
        <v>2.5000000000000001E-2</v>
      </c>
      <c r="G140" s="32">
        <f t="shared" ca="1" si="47"/>
        <v>2.5000000000000001E-2</v>
      </c>
      <c r="H140" s="32">
        <f t="shared" ca="1" si="47"/>
        <v>2.5000000000000001E-2</v>
      </c>
      <c r="I140" s="32">
        <f t="shared" ca="1" si="47"/>
        <v>2.5000000000000001E-2</v>
      </c>
      <c r="J140" s="32">
        <f t="shared" ca="1" si="47"/>
        <v>2.5000000000000001E-2</v>
      </c>
      <c r="K140" s="32">
        <f t="shared" ca="1" si="47"/>
        <v>2.5000000000000001E-2</v>
      </c>
      <c r="L140" s="32">
        <f t="shared" ca="1" si="47"/>
        <v>2.5000000000000001E-2</v>
      </c>
      <c r="M140" s="32">
        <f t="shared" ca="1" si="47"/>
        <v>2.5000000000000001E-2</v>
      </c>
      <c r="N140" s="32">
        <f t="shared" ca="1" si="47"/>
        <v>2.5000000000000001E-2</v>
      </c>
      <c r="O140" s="32">
        <f t="shared" ca="1" si="47"/>
        <v>2.5000000000000001E-2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5.2986111111111109E-2</v>
      </c>
      <c r="E145" s="33">
        <f t="shared" ca="1" si="48"/>
        <v>5.2986111111111109E-2</v>
      </c>
      <c r="F145" s="33">
        <f t="shared" ca="1" si="48"/>
        <v>5.2986111111111109E-2</v>
      </c>
      <c r="G145" s="33">
        <f t="shared" ca="1" si="48"/>
        <v>5.2986111111111109E-2</v>
      </c>
      <c r="H145" s="33">
        <f t="shared" ca="1" si="48"/>
        <v>5.2986111111111109E-2</v>
      </c>
      <c r="I145" s="33">
        <f t="shared" ca="1" si="48"/>
        <v>5.2986111111111109E-2</v>
      </c>
      <c r="J145" s="33">
        <f t="shared" ca="1" si="48"/>
        <v>5.2986111111111109E-2</v>
      </c>
      <c r="K145" s="33">
        <f t="shared" ca="1" si="48"/>
        <v>5.2986111111111109E-2</v>
      </c>
      <c r="L145" s="33">
        <f t="shared" ca="1" si="48"/>
        <v>5.2986111111111109E-2</v>
      </c>
      <c r="M145" s="33">
        <f t="shared" ca="1" si="48"/>
        <v>5.2986111111111109E-2</v>
      </c>
      <c r="N145" s="33">
        <f t="shared" ca="1" si="48"/>
        <v>5.2986111111111109E-2</v>
      </c>
      <c r="O145" s="33">
        <f t="shared" ca="1" si="48"/>
        <v>5.2986111111111109E-2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2.5000000000000001E-2</v>
      </c>
      <c r="E146" s="33">
        <f t="shared" ca="1" si="49"/>
        <v>2.5000000000000001E-2</v>
      </c>
      <c r="F146" s="33">
        <f t="shared" ca="1" si="49"/>
        <v>2.5000000000000001E-2</v>
      </c>
      <c r="G146" s="33">
        <f t="shared" ca="1" si="49"/>
        <v>2.5000000000000001E-2</v>
      </c>
      <c r="H146" s="33">
        <f t="shared" ca="1" si="49"/>
        <v>2.5000000000000001E-2</v>
      </c>
      <c r="I146" s="33">
        <f t="shared" ca="1" si="49"/>
        <v>2.5000000000000001E-2</v>
      </c>
      <c r="J146" s="33">
        <f t="shared" ca="1" si="49"/>
        <v>2.5000000000000001E-2</v>
      </c>
      <c r="K146" s="33">
        <f t="shared" ca="1" si="49"/>
        <v>2.5000000000000001E-2</v>
      </c>
      <c r="L146" s="33">
        <f t="shared" ca="1" si="49"/>
        <v>2.5000000000000001E-2</v>
      </c>
      <c r="M146" s="33">
        <f t="shared" ca="1" si="49"/>
        <v>2.5000000000000001E-2</v>
      </c>
      <c r="N146" s="33">
        <f t="shared" ca="1" si="49"/>
        <v>2.5000000000000001E-2</v>
      </c>
      <c r="O146" s="33">
        <f t="shared" ca="1" si="49"/>
        <v>2.5000000000000001E-2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5.347222222222222E-3</v>
      </c>
      <c r="E147" s="33">
        <f t="shared" ca="1" si="50"/>
        <v>5.347222222222222E-3</v>
      </c>
      <c r="F147" s="33">
        <f t="shared" ca="1" si="50"/>
        <v>5.347222222222222E-3</v>
      </c>
      <c r="G147" s="33">
        <f t="shared" ca="1" si="50"/>
        <v>5.347222222222222E-3</v>
      </c>
      <c r="H147" s="33">
        <f t="shared" ca="1" si="50"/>
        <v>5.347222222222222E-3</v>
      </c>
      <c r="I147" s="33">
        <f t="shared" ca="1" si="50"/>
        <v>5.347222222222222E-3</v>
      </c>
      <c r="J147" s="33">
        <f t="shared" ca="1" si="50"/>
        <v>5.347222222222222E-3</v>
      </c>
      <c r="K147" s="33">
        <f t="shared" ca="1" si="50"/>
        <v>5.347222222222222E-3</v>
      </c>
      <c r="L147" s="33">
        <f t="shared" ca="1" si="50"/>
        <v>5.347222222222222E-3</v>
      </c>
      <c r="M147" s="33">
        <f t="shared" ca="1" si="50"/>
        <v>5.347222222222222E-3</v>
      </c>
      <c r="N147" s="33">
        <f t="shared" ca="1" si="50"/>
        <v>5.347222222222222E-3</v>
      </c>
      <c r="O147" s="33">
        <f t="shared" ca="1" si="50"/>
        <v>5.347222222222222E-3</v>
      </c>
    </row>
    <row r="148" spans="1:15" x14ac:dyDescent="0.4">
      <c r="D148" s="32">
        <f t="shared" ref="D148:O148" ca="1" si="51">SUM(D145:D147)</f>
        <v>8.3333333333333343E-2</v>
      </c>
      <c r="E148" s="32">
        <f t="shared" ca="1" si="51"/>
        <v>8.3333333333333343E-2</v>
      </c>
      <c r="F148" s="32">
        <f t="shared" ca="1" si="51"/>
        <v>8.3333333333333343E-2</v>
      </c>
      <c r="G148" s="32">
        <f t="shared" ca="1" si="51"/>
        <v>8.3333333333333343E-2</v>
      </c>
      <c r="H148" s="32">
        <f t="shared" ca="1" si="51"/>
        <v>8.3333333333333343E-2</v>
      </c>
      <c r="I148" s="32">
        <f t="shared" ca="1" si="51"/>
        <v>8.3333333333333343E-2</v>
      </c>
      <c r="J148" s="32">
        <f t="shared" ca="1" si="51"/>
        <v>8.3333333333333343E-2</v>
      </c>
      <c r="K148" s="32">
        <f t="shared" ca="1" si="51"/>
        <v>8.3333333333333343E-2</v>
      </c>
      <c r="L148" s="32">
        <f t="shared" ca="1" si="51"/>
        <v>8.3333333333333343E-2</v>
      </c>
      <c r="M148" s="32">
        <f t="shared" ca="1" si="51"/>
        <v>8.3333333333333343E-2</v>
      </c>
      <c r="N148" s="32">
        <f t="shared" ca="1" si="51"/>
        <v>8.3333333333333343E-2</v>
      </c>
      <c r="O148" s="32">
        <f t="shared" ca="1" si="51"/>
        <v>8.3333333333333343E-2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0.21194444444444446</v>
      </c>
      <c r="E151" s="32">
        <f ca="1">N146/2+O146+D146+E146+F146/2</f>
        <v>9.9999999999999992E-2</v>
      </c>
      <c r="F151" s="32">
        <f ca="1">N147/2+O147+D147+E147+F147/2</f>
        <v>2.1388888888888888E-2</v>
      </c>
      <c r="G151" s="32">
        <f ca="1">F145/2+G145+H145</f>
        <v>0.13246527777777778</v>
      </c>
      <c r="H151" s="32">
        <f ca="1">F146/2+G146+H146</f>
        <v>6.25E-2</v>
      </c>
      <c r="I151" s="32">
        <f ca="1">F147/2+G147+H147</f>
        <v>1.3368055555555555E-2</v>
      </c>
      <c r="J151" s="32">
        <f ca="1">I145+J145+K145</f>
        <v>0.15895833333333331</v>
      </c>
      <c r="K151" s="32">
        <f ca="1">I146+J146+K146</f>
        <v>7.5000000000000011E-2</v>
      </c>
      <c r="L151" s="32">
        <f ca="1">I147+J147+K147</f>
        <v>1.6041666666666666E-2</v>
      </c>
      <c r="M151" s="32">
        <f ca="1">L145+M145+N145/2</f>
        <v>0.13246527777777778</v>
      </c>
      <c r="N151" s="32">
        <f ca="1">L146+M146+N146/2</f>
        <v>6.25E-2</v>
      </c>
      <c r="O151" s="32">
        <f ca="1">L147+M147+N147/2</f>
        <v>1.3368055555555555E-2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8.03764024372731</v>
      </c>
      <c r="E160" s="29">
        <f t="shared" ca="1" si="54"/>
        <v>9.6854461494671806</v>
      </c>
      <c r="F160" s="29">
        <f t="shared" ca="1" si="54"/>
        <v>11.581426208693919</v>
      </c>
      <c r="G160" s="29">
        <f t="shared" ca="1" si="54"/>
        <v>13.655935846644001</v>
      </c>
      <c r="H160" s="29">
        <f t="shared" ca="1" si="54"/>
        <v>15.491923604890244</v>
      </c>
      <c r="I160" s="29">
        <f t="shared" ca="1" si="54"/>
        <v>16.475057033758887</v>
      </c>
      <c r="J160" s="29">
        <f t="shared" ca="1" si="54"/>
        <v>16.023480829295959</v>
      </c>
      <c r="K160" s="29">
        <f t="shared" ca="1" si="54"/>
        <v>14.410394673063537</v>
      </c>
      <c r="L160" s="29">
        <f t="shared" ca="1" si="54"/>
        <v>12.383734750246457</v>
      </c>
      <c r="M160" s="29">
        <f t="shared" ca="1" si="54"/>
        <v>10.310459273352382</v>
      </c>
      <c r="N160" s="29">
        <f t="shared" ca="1" si="54"/>
        <v>8.4822240460070173</v>
      </c>
      <c r="O160" s="29">
        <f t="shared" ca="1" si="54"/>
        <v>7.5338354329302923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388.637</v>
      </c>
      <c r="E182" s="29">
        <f t="shared" ca="1" si="61"/>
        <v>346.46600000000001</v>
      </c>
      <c r="F182" s="29">
        <f t="shared" ca="1" si="61"/>
        <v>341.39699999999999</v>
      </c>
      <c r="G182" s="29">
        <f t="shared" ca="1" si="61"/>
        <v>289.26499999999999</v>
      </c>
      <c r="H182" s="29">
        <f t="shared" ca="1" si="61"/>
        <v>218.58500000000001</v>
      </c>
      <c r="I182" s="29">
        <f t="shared" ca="1" si="61"/>
        <v>133.96100000000001</v>
      </c>
      <c r="J182" s="29">
        <f t="shared" ca="1" si="61"/>
        <v>65.25</v>
      </c>
      <c r="K182" s="29">
        <f t="shared" ca="1" si="61"/>
        <v>70.518000000000001</v>
      </c>
      <c r="L182" s="29">
        <f t="shared" ca="1" si="61"/>
        <v>133.49600000000001</v>
      </c>
      <c r="M182" s="29">
        <f t="shared" ca="1" si="61"/>
        <v>240.1</v>
      </c>
      <c r="N182" s="29">
        <f t="shared" ca="1" si="61"/>
        <v>308.93599999999998</v>
      </c>
      <c r="O182" s="29">
        <f t="shared" ca="1" si="61"/>
        <v>369.81599999999997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0.1337164153787451</v>
      </c>
      <c r="E183" s="29">
        <f t="shared" ca="1" si="62"/>
        <v>0.11920684744533408</v>
      </c>
      <c r="F183" s="29">
        <f t="shared" ca="1" si="62"/>
        <v>0.117462781621558</v>
      </c>
      <c r="G183" s="29">
        <f t="shared" ca="1" si="62"/>
        <v>9.9525981557424273E-2</v>
      </c>
      <c r="H183" s="29">
        <f t="shared" ca="1" si="62"/>
        <v>7.5207462633673575E-2</v>
      </c>
      <c r="I183" s="29">
        <f t="shared" ca="1" si="62"/>
        <v>4.6091300418004653E-2</v>
      </c>
      <c r="J183" s="29">
        <f t="shared" ca="1" si="62"/>
        <v>2.2450245610847956E-2</v>
      </c>
      <c r="K183" s="29">
        <f t="shared" ca="1" si="62"/>
        <v>2.4262780382923774E-2</v>
      </c>
      <c r="L183" s="29">
        <f t="shared" ca="1" si="62"/>
        <v>4.5931310161927343E-2</v>
      </c>
      <c r="M183" s="29">
        <f t="shared" ca="1" si="62"/>
        <v>8.2610022546583825E-2</v>
      </c>
      <c r="N183" s="29">
        <f t="shared" ca="1" si="62"/>
        <v>0.10629408548709463</v>
      </c>
      <c r="O183" s="29">
        <f t="shared" ca="1" si="62"/>
        <v>0.12724076675588272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8.03764024372731</v>
      </c>
      <c r="E185" s="29">
        <f t="shared" ca="1" si="63"/>
        <v>9.6854461494671806</v>
      </c>
      <c r="F185" s="29">
        <f t="shared" ca="1" si="63"/>
        <v>11.581426208693919</v>
      </c>
      <c r="G185" s="29">
        <f t="shared" ca="1" si="63"/>
        <v>13.655935846644001</v>
      </c>
      <c r="H185" s="29">
        <f t="shared" ca="1" si="63"/>
        <v>15.491923604890244</v>
      </c>
      <c r="I185" s="29">
        <f t="shared" ca="1" si="63"/>
        <v>16.475057033758887</v>
      </c>
      <c r="J185" s="29">
        <f t="shared" ca="1" si="63"/>
        <v>16.023480829295959</v>
      </c>
      <c r="K185" s="29">
        <f t="shared" ca="1" si="63"/>
        <v>14.410394673063537</v>
      </c>
      <c r="L185" s="29">
        <f t="shared" ca="1" si="63"/>
        <v>12.383734750246457</v>
      </c>
      <c r="M185" s="29">
        <f t="shared" ca="1" si="63"/>
        <v>10.310459273352382</v>
      </c>
      <c r="N185" s="29">
        <f t="shared" ca="1" si="63"/>
        <v>8.4822240460070173</v>
      </c>
      <c r="O185" s="29">
        <f t="shared" ca="1" si="63"/>
        <v>7.5338354329302923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0.10697313230299609</v>
      </c>
      <c r="E189" s="33">
        <f t="shared" ca="1" si="64"/>
        <v>9.5365477956267264E-2</v>
      </c>
      <c r="F189" s="32">
        <f t="shared" ca="1" si="64"/>
        <v>9.3970225297246412E-2</v>
      </c>
      <c r="G189" s="32">
        <f t="shared" ca="1" si="64"/>
        <v>7.9620785245939421E-2</v>
      </c>
      <c r="H189" s="32">
        <f t="shared" ca="1" si="64"/>
        <v>6.016597010693886E-2</v>
      </c>
      <c r="I189" s="32">
        <f t="shared" ca="1" si="64"/>
        <v>3.6873040334403723E-2</v>
      </c>
      <c r="J189" s="32">
        <f t="shared" ca="1" si="64"/>
        <v>1.7960196488678366E-2</v>
      </c>
      <c r="K189" s="32">
        <f t="shared" ca="1" si="64"/>
        <v>1.941022430633902E-2</v>
      </c>
      <c r="L189" s="32">
        <f t="shared" ca="1" si="64"/>
        <v>3.6745048129541873E-2</v>
      </c>
      <c r="M189" s="32">
        <f t="shared" ca="1" si="64"/>
        <v>6.6088018037267063E-2</v>
      </c>
      <c r="N189" s="32">
        <f t="shared" ca="1" si="64"/>
        <v>8.5035268389675706E-2</v>
      </c>
      <c r="O189" s="32">
        <f t="shared" ca="1" si="64"/>
        <v>0.10179261340470619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2.6743283075749014E-2</v>
      </c>
      <c r="E190" s="32">
        <f t="shared" ca="1" si="65"/>
        <v>2.3841369489066809E-2</v>
      </c>
      <c r="F190" s="32">
        <f t="shared" ca="1" si="65"/>
        <v>2.3492556324311596E-2</v>
      </c>
      <c r="G190" s="32">
        <f t="shared" ca="1" si="65"/>
        <v>1.9905196311484852E-2</v>
      </c>
      <c r="H190" s="32">
        <f t="shared" ca="1" si="65"/>
        <v>1.5041492526734711E-2</v>
      </c>
      <c r="I190" s="32">
        <f t="shared" ca="1" si="65"/>
        <v>9.218260083600929E-3</v>
      </c>
      <c r="J190" s="32">
        <f t="shared" ca="1" si="65"/>
        <v>4.4900491221695898E-3</v>
      </c>
      <c r="K190" s="32">
        <f t="shared" ca="1" si="65"/>
        <v>4.8525560765847534E-3</v>
      </c>
      <c r="L190" s="32">
        <f t="shared" ca="1" si="65"/>
        <v>9.1862620323854664E-3</v>
      </c>
      <c r="M190" s="32">
        <f t="shared" ca="1" si="65"/>
        <v>1.6522004509316762E-2</v>
      </c>
      <c r="N190" s="32">
        <f t="shared" ca="1" si="65"/>
        <v>2.1258817097418919E-2</v>
      </c>
      <c r="O190" s="32">
        <f t="shared" ca="1" si="65"/>
        <v>2.544815335117654E-2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9.7167261841888106E-2</v>
      </c>
      <c r="E195" s="33">
        <f t="shared" ca="1" si="66"/>
        <v>8.6623642476942764E-2</v>
      </c>
      <c r="F195" s="33">
        <f t="shared" ca="1" si="66"/>
        <v>8.5356287978332154E-2</v>
      </c>
      <c r="G195" s="33">
        <f t="shared" ca="1" si="66"/>
        <v>7.2322213265061636E-2</v>
      </c>
      <c r="H195" s="33">
        <f t="shared" ca="1" si="66"/>
        <v>5.4650756180469461E-2</v>
      </c>
      <c r="I195" s="33">
        <f t="shared" ca="1" si="66"/>
        <v>3.3493011637083382E-2</v>
      </c>
      <c r="J195" s="33">
        <f t="shared" ca="1" si="66"/>
        <v>1.6313845143882851E-2</v>
      </c>
      <c r="K195" s="33">
        <f t="shared" ca="1" si="66"/>
        <v>1.7630953744924609E-2</v>
      </c>
      <c r="L195" s="33">
        <f t="shared" ca="1" si="66"/>
        <v>3.3376752051000533E-2</v>
      </c>
      <c r="M195" s="33">
        <f t="shared" ca="1" si="66"/>
        <v>6.0029949717184249E-2</v>
      </c>
      <c r="N195" s="33">
        <f t="shared" ca="1" si="66"/>
        <v>7.7240368787288766E-2</v>
      </c>
      <c r="O195" s="33">
        <f t="shared" ca="1" si="66"/>
        <v>9.2461623842608115E-2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2.6743283075749014E-2</v>
      </c>
      <c r="E196" s="33">
        <f t="shared" ca="1" si="67"/>
        <v>2.3841369489066809E-2</v>
      </c>
      <c r="F196" s="33">
        <f t="shared" ca="1" si="67"/>
        <v>2.3492556324311596E-2</v>
      </c>
      <c r="G196" s="33">
        <f t="shared" ca="1" si="67"/>
        <v>1.9905196311484852E-2</v>
      </c>
      <c r="H196" s="33">
        <f t="shared" ca="1" si="67"/>
        <v>1.5041492526734711E-2</v>
      </c>
      <c r="I196" s="33">
        <f t="shared" ca="1" si="67"/>
        <v>9.218260083600929E-3</v>
      </c>
      <c r="J196" s="33">
        <f t="shared" ca="1" si="67"/>
        <v>4.4900491221695898E-3</v>
      </c>
      <c r="K196" s="33">
        <f t="shared" ca="1" si="67"/>
        <v>4.8525560765847534E-3</v>
      </c>
      <c r="L196" s="33">
        <f t="shared" ca="1" si="67"/>
        <v>9.1862620323854664E-3</v>
      </c>
      <c r="M196" s="33">
        <f t="shared" ca="1" si="67"/>
        <v>1.6522004509316762E-2</v>
      </c>
      <c r="N196" s="33">
        <f t="shared" ca="1" si="67"/>
        <v>2.1258817097418919E-2</v>
      </c>
      <c r="O196" s="33">
        <f t="shared" ca="1" si="67"/>
        <v>2.544815335117654E-2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9.805870461107976E-3</v>
      </c>
      <c r="E197" s="33">
        <f t="shared" ca="1" si="68"/>
        <v>8.7418354793245001E-3</v>
      </c>
      <c r="F197" s="33">
        <f t="shared" ca="1" si="68"/>
        <v>8.6139373189142547E-3</v>
      </c>
      <c r="G197" s="33">
        <f t="shared" ca="1" si="68"/>
        <v>7.2985719808777811E-3</v>
      </c>
      <c r="H197" s="33">
        <f t="shared" ca="1" si="68"/>
        <v>5.5152139264693966E-3</v>
      </c>
      <c r="I197" s="33">
        <f t="shared" ca="1" si="68"/>
        <v>3.3800286973203414E-3</v>
      </c>
      <c r="J197" s="33">
        <f t="shared" ca="1" si="68"/>
        <v>1.6463513447955169E-3</v>
      </c>
      <c r="K197" s="33">
        <f t="shared" ca="1" si="68"/>
        <v>1.7792705614144105E-3</v>
      </c>
      <c r="L197" s="33">
        <f t="shared" ca="1" si="68"/>
        <v>3.3682960785413386E-3</v>
      </c>
      <c r="M197" s="33">
        <f t="shared" ca="1" si="68"/>
        <v>6.0580683200828142E-3</v>
      </c>
      <c r="N197" s="33">
        <f t="shared" ca="1" si="68"/>
        <v>7.7948996023869408E-3</v>
      </c>
      <c r="O197" s="33">
        <f t="shared" ca="1" si="68"/>
        <v>9.3309895620980673E-3</v>
      </c>
    </row>
    <row r="198" spans="1:15" x14ac:dyDescent="0.4">
      <c r="D198" s="32">
        <f t="shared" ref="D198:O198" ca="1" si="69">SUM(D195:D197)</f>
        <v>0.1337164153787451</v>
      </c>
      <c r="E198" s="32">
        <f t="shared" ca="1" si="69"/>
        <v>0.11920684744533408</v>
      </c>
      <c r="F198" s="32">
        <f t="shared" ca="1" si="69"/>
        <v>0.117462781621558</v>
      </c>
      <c r="G198" s="32">
        <f t="shared" ca="1" si="69"/>
        <v>9.9525981557424273E-2</v>
      </c>
      <c r="H198" s="32">
        <f t="shared" ca="1" si="69"/>
        <v>7.5207462633673561E-2</v>
      </c>
      <c r="I198" s="32">
        <f t="shared" ca="1" si="69"/>
        <v>4.6091300418004653E-2</v>
      </c>
      <c r="J198" s="32">
        <f t="shared" ca="1" si="69"/>
        <v>2.2450245610847956E-2</v>
      </c>
      <c r="K198" s="32">
        <f t="shared" ca="1" si="69"/>
        <v>2.4262780382923774E-2</v>
      </c>
      <c r="L198" s="32">
        <f t="shared" ca="1" si="69"/>
        <v>4.5931310161927343E-2</v>
      </c>
      <c r="M198" s="32">
        <f t="shared" ca="1" si="69"/>
        <v>8.2610022546583839E-2</v>
      </c>
      <c r="N198" s="32">
        <f t="shared" ca="1" si="69"/>
        <v>0.10629408548709463</v>
      </c>
      <c r="O198" s="32">
        <f t="shared" ca="1" si="69"/>
        <v>0.12724076675588272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0.35755085654424945</v>
      </c>
      <c r="E201" s="32">
        <f ca="1">N196/2+O196+D196+E196+F196/2</f>
        <v>9.8408492626857622E-2</v>
      </c>
      <c r="F201" s="32">
        <f ca="1">N197/2+O197+D197+E197+F197/2</f>
        <v>3.6083113963181139E-2</v>
      </c>
      <c r="G201" s="32">
        <f ca="1">F195/2+G195+H195</f>
        <v>0.16965111343469719</v>
      </c>
      <c r="H201" s="32">
        <f ca="1">F196/2+G196+H196</f>
        <v>4.6692967000375368E-2</v>
      </c>
      <c r="I201" s="32">
        <f ca="1">F197/2+G197+H197</f>
        <v>1.7120754566804303E-2</v>
      </c>
      <c r="J201" s="32">
        <f ca="1">I195+J195+K195</f>
        <v>6.7437810525890846E-2</v>
      </c>
      <c r="K201" s="32">
        <f ca="1">I196+J196+K196</f>
        <v>1.8560865282355274E-2</v>
      </c>
      <c r="L201" s="32">
        <f ca="1">I197+J197+K197</f>
        <v>6.8056506035302691E-3</v>
      </c>
      <c r="M201" s="32">
        <f ca="1">L195+M195+N195/2</f>
        <v>0.13202688616182917</v>
      </c>
      <c r="N201" s="32">
        <f ca="1">L196+M196+N196/2</f>
        <v>3.6337675090411692E-2</v>
      </c>
      <c r="O201" s="32">
        <f ca="1">L197+M197+N197/2</f>
        <v>1.3323814199817622E-2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1</v>
      </c>
      <c r="E207" s="29">
        <f t="shared" ca="1" si="70"/>
        <v>1</v>
      </c>
      <c r="F207" s="29">
        <f t="shared" ca="1" si="70"/>
        <v>1</v>
      </c>
      <c r="G207" s="29">
        <f t="shared" ca="1" si="70"/>
        <v>1</v>
      </c>
      <c r="H207" s="29">
        <f t="shared" ca="1" si="70"/>
        <v>1</v>
      </c>
      <c r="I207" s="29">
        <f t="shared" ca="1" si="70"/>
        <v>1</v>
      </c>
      <c r="J207" s="29">
        <f t="shared" ca="1" si="70"/>
        <v>1</v>
      </c>
      <c r="K207" s="29">
        <f t="shared" ca="1" si="70"/>
        <v>1</v>
      </c>
      <c r="L207" s="29">
        <f t="shared" ca="1" si="70"/>
        <v>1</v>
      </c>
      <c r="M207" s="29">
        <f t="shared" ca="1" si="70"/>
        <v>1</v>
      </c>
      <c r="N207" s="29">
        <f t="shared" ca="1" si="70"/>
        <v>1</v>
      </c>
      <c r="O207" s="29">
        <f t="shared" ca="1" si="70"/>
        <v>1</v>
      </c>
    </row>
    <row r="208" spans="1:15" x14ac:dyDescent="0.4">
      <c r="A208" s="26"/>
      <c r="B208" s="41"/>
      <c r="C208" s="41"/>
      <c r="D208" s="29">
        <f t="shared" ref="D208:O208" ca="1" si="71">D207/SUM($D207:$O207)</f>
        <v>8.3333333333333329E-2</v>
      </c>
      <c r="E208" s="29">
        <f t="shared" ca="1" si="71"/>
        <v>8.3333333333333329E-2</v>
      </c>
      <c r="F208" s="29">
        <f t="shared" ca="1" si="71"/>
        <v>8.3333333333333329E-2</v>
      </c>
      <c r="G208" s="29">
        <f t="shared" ca="1" si="71"/>
        <v>8.3333333333333329E-2</v>
      </c>
      <c r="H208" s="29">
        <f t="shared" ca="1" si="71"/>
        <v>8.3333333333333329E-2</v>
      </c>
      <c r="I208" s="29">
        <f t="shared" ca="1" si="71"/>
        <v>8.3333333333333329E-2</v>
      </c>
      <c r="J208" s="29">
        <f t="shared" ca="1" si="71"/>
        <v>8.3333333333333329E-2</v>
      </c>
      <c r="K208" s="29">
        <f t="shared" ca="1" si="71"/>
        <v>8.3333333333333329E-2</v>
      </c>
      <c r="L208" s="29">
        <f t="shared" ca="1" si="71"/>
        <v>8.3333333333333329E-2</v>
      </c>
      <c r="M208" s="29">
        <f t="shared" ca="1" si="71"/>
        <v>8.3333333333333329E-2</v>
      </c>
      <c r="N208" s="29">
        <f t="shared" ca="1" si="71"/>
        <v>8.3333333333333329E-2</v>
      </c>
      <c r="O208" s="29">
        <f t="shared" ca="1" si="71"/>
        <v>8.3333333333333329E-2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8.03764024372731</v>
      </c>
      <c r="E210" s="29">
        <f t="shared" ca="1" si="72"/>
        <v>9.6854461494671806</v>
      </c>
      <c r="F210" s="29">
        <f t="shared" ca="1" si="72"/>
        <v>11.581426208693919</v>
      </c>
      <c r="G210" s="29">
        <f t="shared" ca="1" si="72"/>
        <v>13.655935846644001</v>
      </c>
      <c r="H210" s="29">
        <f t="shared" ca="1" si="72"/>
        <v>15.491923604890244</v>
      </c>
      <c r="I210" s="29">
        <f t="shared" ca="1" si="72"/>
        <v>16.475057033758887</v>
      </c>
      <c r="J210" s="29">
        <f t="shared" ca="1" si="72"/>
        <v>16.023480829295959</v>
      </c>
      <c r="K210" s="29">
        <f t="shared" ca="1" si="72"/>
        <v>14.410394673063537</v>
      </c>
      <c r="L210" s="29">
        <f t="shared" ca="1" si="72"/>
        <v>12.383734750246457</v>
      </c>
      <c r="M210" s="29">
        <f t="shared" ca="1" si="72"/>
        <v>10.310459273352382</v>
      </c>
      <c r="N210" s="29">
        <f t="shared" ca="1" si="72"/>
        <v>8.4822240460070173</v>
      </c>
      <c r="O210" s="29">
        <f t="shared" ca="1" si="72"/>
        <v>7.5338354329302923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7.4999999999999997E-2</v>
      </c>
      <c r="E214" s="33">
        <f t="shared" ca="1" si="73"/>
        <v>7.4999999999999997E-2</v>
      </c>
      <c r="F214" s="32">
        <f t="shared" ca="1" si="73"/>
        <v>7.4999999999999997E-2</v>
      </c>
      <c r="G214" s="32">
        <f t="shared" ca="1" si="73"/>
        <v>7.4999999999999997E-2</v>
      </c>
      <c r="H214" s="32">
        <f t="shared" ca="1" si="73"/>
        <v>7.4999999999999997E-2</v>
      </c>
      <c r="I214" s="32">
        <f t="shared" ca="1" si="73"/>
        <v>7.4999999999999997E-2</v>
      </c>
      <c r="J214" s="32">
        <f t="shared" ca="1" si="73"/>
        <v>7.4999999999999997E-2</v>
      </c>
      <c r="K214" s="32">
        <f t="shared" ca="1" si="73"/>
        <v>7.4999999999999997E-2</v>
      </c>
      <c r="L214" s="32">
        <f t="shared" ca="1" si="73"/>
        <v>7.4999999999999997E-2</v>
      </c>
      <c r="M214" s="32">
        <f t="shared" ca="1" si="73"/>
        <v>7.4999999999999997E-2</v>
      </c>
      <c r="N214" s="32">
        <f t="shared" ca="1" si="73"/>
        <v>7.4999999999999997E-2</v>
      </c>
      <c r="O214" s="32">
        <f t="shared" ca="1" si="73"/>
        <v>7.4999999999999997E-2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8.3333333333333315E-3</v>
      </c>
      <c r="E215" s="32">
        <f t="shared" ca="1" si="74"/>
        <v>8.3333333333333315E-3</v>
      </c>
      <c r="F215" s="32">
        <f t="shared" ca="1" si="74"/>
        <v>8.3333333333333315E-3</v>
      </c>
      <c r="G215" s="32">
        <f t="shared" ca="1" si="74"/>
        <v>8.3333333333333315E-3</v>
      </c>
      <c r="H215" s="32">
        <f t="shared" ca="1" si="74"/>
        <v>8.3333333333333315E-3</v>
      </c>
      <c r="I215" s="32">
        <f t="shared" ca="1" si="74"/>
        <v>8.3333333333333315E-3</v>
      </c>
      <c r="J215" s="32">
        <f t="shared" ca="1" si="74"/>
        <v>8.3333333333333315E-3</v>
      </c>
      <c r="K215" s="32">
        <f t="shared" ca="1" si="74"/>
        <v>8.3333333333333315E-3</v>
      </c>
      <c r="L215" s="32">
        <f t="shared" ca="1" si="74"/>
        <v>8.3333333333333315E-3</v>
      </c>
      <c r="M215" s="32">
        <f t="shared" ca="1" si="74"/>
        <v>8.3333333333333315E-3</v>
      </c>
      <c r="N215" s="32">
        <f t="shared" ca="1" si="74"/>
        <v>8.3333333333333315E-3</v>
      </c>
      <c r="O215" s="32">
        <f t="shared" ca="1" si="74"/>
        <v>8.3333333333333315E-3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6.7812499999999998E-2</v>
      </c>
      <c r="E220" s="33">
        <f t="shared" ca="1" si="75"/>
        <v>6.7812499999999998E-2</v>
      </c>
      <c r="F220" s="33">
        <f t="shared" ca="1" si="75"/>
        <v>6.7812499999999998E-2</v>
      </c>
      <c r="G220" s="33">
        <f t="shared" ca="1" si="75"/>
        <v>6.7812499999999998E-2</v>
      </c>
      <c r="H220" s="33">
        <f t="shared" ca="1" si="75"/>
        <v>6.7812499999999998E-2</v>
      </c>
      <c r="I220" s="33">
        <f t="shared" ca="1" si="75"/>
        <v>6.7812499999999998E-2</v>
      </c>
      <c r="J220" s="33">
        <f t="shared" ca="1" si="75"/>
        <v>6.7812499999999998E-2</v>
      </c>
      <c r="K220" s="33">
        <f t="shared" ca="1" si="75"/>
        <v>6.7812499999999998E-2</v>
      </c>
      <c r="L220" s="33">
        <f t="shared" ca="1" si="75"/>
        <v>6.7812499999999998E-2</v>
      </c>
      <c r="M220" s="33">
        <f t="shared" ca="1" si="75"/>
        <v>6.7812499999999998E-2</v>
      </c>
      <c r="N220" s="33">
        <f t="shared" ca="1" si="75"/>
        <v>6.7812499999999998E-2</v>
      </c>
      <c r="O220" s="33">
        <f t="shared" ca="1" si="75"/>
        <v>6.7812499999999998E-2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8.3333333333333315E-3</v>
      </c>
      <c r="E221" s="33">
        <f t="shared" ca="1" si="76"/>
        <v>8.3333333333333315E-3</v>
      </c>
      <c r="F221" s="33">
        <f t="shared" ca="1" si="76"/>
        <v>8.3333333333333315E-3</v>
      </c>
      <c r="G221" s="33">
        <f t="shared" ca="1" si="76"/>
        <v>8.3333333333333315E-3</v>
      </c>
      <c r="H221" s="33">
        <f t="shared" ca="1" si="76"/>
        <v>8.3333333333333315E-3</v>
      </c>
      <c r="I221" s="33">
        <f t="shared" ca="1" si="76"/>
        <v>8.3333333333333315E-3</v>
      </c>
      <c r="J221" s="33">
        <f t="shared" ca="1" si="76"/>
        <v>8.3333333333333315E-3</v>
      </c>
      <c r="K221" s="33">
        <f t="shared" ca="1" si="76"/>
        <v>8.3333333333333315E-3</v>
      </c>
      <c r="L221" s="33">
        <f t="shared" ca="1" si="76"/>
        <v>8.3333333333333315E-3</v>
      </c>
      <c r="M221" s="33">
        <f t="shared" ca="1" si="76"/>
        <v>8.3333333333333315E-3</v>
      </c>
      <c r="N221" s="33">
        <f t="shared" ca="1" si="76"/>
        <v>8.3333333333333315E-3</v>
      </c>
      <c r="O221" s="33">
        <f t="shared" ca="1" si="76"/>
        <v>8.3333333333333315E-3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7.1874999999999986E-3</v>
      </c>
      <c r="E222" s="33">
        <f t="shared" ca="1" si="77"/>
        <v>7.1874999999999986E-3</v>
      </c>
      <c r="F222" s="33">
        <f t="shared" ca="1" si="77"/>
        <v>7.1874999999999986E-3</v>
      </c>
      <c r="G222" s="33">
        <f t="shared" ca="1" si="77"/>
        <v>7.1874999999999986E-3</v>
      </c>
      <c r="H222" s="33">
        <f t="shared" ca="1" si="77"/>
        <v>7.1874999999999986E-3</v>
      </c>
      <c r="I222" s="33">
        <f t="shared" ca="1" si="77"/>
        <v>7.1874999999999986E-3</v>
      </c>
      <c r="J222" s="33">
        <f t="shared" ca="1" si="77"/>
        <v>7.1874999999999986E-3</v>
      </c>
      <c r="K222" s="33">
        <f t="shared" ca="1" si="77"/>
        <v>7.1874999999999986E-3</v>
      </c>
      <c r="L222" s="33">
        <f t="shared" ca="1" si="77"/>
        <v>7.1874999999999986E-3</v>
      </c>
      <c r="M222" s="33">
        <f t="shared" ca="1" si="77"/>
        <v>7.1874999999999986E-3</v>
      </c>
      <c r="N222" s="33">
        <f t="shared" ca="1" si="77"/>
        <v>7.1874999999999986E-3</v>
      </c>
      <c r="O222" s="33">
        <f t="shared" ca="1" si="77"/>
        <v>7.1874999999999986E-3</v>
      </c>
    </row>
    <row r="223" spans="1:15" x14ac:dyDescent="0.4">
      <c r="D223" s="32">
        <f t="shared" ref="D223:O223" ca="1" si="78">SUM(D220:D222)</f>
        <v>8.3333333333333329E-2</v>
      </c>
      <c r="E223" s="32">
        <f t="shared" ca="1" si="78"/>
        <v>8.3333333333333329E-2</v>
      </c>
      <c r="F223" s="32">
        <f t="shared" ca="1" si="78"/>
        <v>8.3333333333333329E-2</v>
      </c>
      <c r="G223" s="32">
        <f t="shared" ca="1" si="78"/>
        <v>8.3333333333333329E-2</v>
      </c>
      <c r="H223" s="32">
        <f t="shared" ca="1" si="78"/>
        <v>8.3333333333333329E-2</v>
      </c>
      <c r="I223" s="32">
        <f t="shared" ca="1" si="78"/>
        <v>8.3333333333333329E-2</v>
      </c>
      <c r="J223" s="32">
        <f t="shared" ca="1" si="78"/>
        <v>8.3333333333333329E-2</v>
      </c>
      <c r="K223" s="32">
        <f t="shared" ca="1" si="78"/>
        <v>8.3333333333333329E-2</v>
      </c>
      <c r="L223" s="32">
        <f t="shared" ca="1" si="78"/>
        <v>8.3333333333333329E-2</v>
      </c>
      <c r="M223" s="32">
        <f t="shared" ca="1" si="78"/>
        <v>8.3333333333333329E-2</v>
      </c>
      <c r="N223" s="32">
        <f t="shared" ca="1" si="78"/>
        <v>8.3333333333333329E-2</v>
      </c>
      <c r="O223" s="32">
        <f t="shared" ca="1" si="78"/>
        <v>8.3333333333333329E-2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0.27124999999999999</v>
      </c>
      <c r="E226" s="32">
        <f ca="1">N221/2+O221+D221+E221+F221/2</f>
        <v>3.3333333333333326E-2</v>
      </c>
      <c r="F226" s="32">
        <f ca="1">N222/2+O222+D222+E222+F222/2</f>
        <v>2.8749999999999994E-2</v>
      </c>
      <c r="G226" s="32">
        <f ca="1">F220/2+G220+H220</f>
        <v>0.16953124999999999</v>
      </c>
      <c r="H226" s="32">
        <f ca="1">F221/2+G221+H221</f>
        <v>2.0833333333333329E-2</v>
      </c>
      <c r="I226" s="32">
        <f ca="1">F222/2+G222+H222</f>
        <v>1.7968749999999995E-2</v>
      </c>
      <c r="J226" s="32">
        <f ca="1">I220+J220+K220</f>
        <v>0.20343749999999999</v>
      </c>
      <c r="K226" s="32">
        <f ca="1">I221+J221+K221</f>
        <v>2.4999999999999994E-2</v>
      </c>
      <c r="L226" s="32">
        <f ca="1">I222+J222+K222</f>
        <v>2.1562499999999995E-2</v>
      </c>
      <c r="M226" s="32">
        <f ca="1">L220+M220+N220/2</f>
        <v>0.16953124999999999</v>
      </c>
      <c r="N226" s="32">
        <f ca="1">L221+M221+N221/2</f>
        <v>2.0833333333333329E-2</v>
      </c>
      <c r="O226" s="32">
        <f ca="1">L222+M222+N222/2</f>
        <v>1.7968749999999995E-2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388.637</v>
      </c>
      <c r="E233" s="29">
        <f t="shared" ca="1" si="80"/>
        <v>346.46600000000001</v>
      </c>
      <c r="F233" s="29">
        <f t="shared" ca="1" si="80"/>
        <v>341.39699999999999</v>
      </c>
      <c r="G233" s="29">
        <f t="shared" ca="1" si="80"/>
        <v>289.26499999999999</v>
      </c>
      <c r="H233" s="29">
        <f t="shared" ca="1" si="80"/>
        <v>218.58500000000001</v>
      </c>
      <c r="I233" s="29">
        <f t="shared" ca="1" si="80"/>
        <v>133.96100000000001</v>
      </c>
      <c r="J233" s="29">
        <f t="shared" ca="1" si="80"/>
        <v>65.25</v>
      </c>
      <c r="K233" s="29">
        <f t="shared" ca="1" si="80"/>
        <v>70.518000000000001</v>
      </c>
      <c r="L233" s="29">
        <f t="shared" ca="1" si="80"/>
        <v>133.49600000000001</v>
      </c>
      <c r="M233" s="29">
        <f t="shared" ca="1" si="80"/>
        <v>240.1</v>
      </c>
      <c r="N233" s="29">
        <f t="shared" ca="1" si="80"/>
        <v>308.93599999999998</v>
      </c>
      <c r="O233" s="29">
        <f t="shared" ca="1" si="80"/>
        <v>369.81599999999997</v>
      </c>
    </row>
    <row r="234" spans="1:15" x14ac:dyDescent="0.4">
      <c r="D234" s="50">
        <f t="shared" ref="D234:O234" ca="1" si="81">D232/SUM($D232:$O232)*(1-$B$233)+D233/SUM($D$233:$O$233)*$B$233</f>
        <v>8.837164153787451E-2</v>
      </c>
      <c r="E234" s="50">
        <f t="shared" ca="1" si="81"/>
        <v>8.6920684744533405E-2</v>
      </c>
      <c r="F234" s="50">
        <f t="shared" ca="1" si="81"/>
        <v>8.6746278162155799E-2</v>
      </c>
      <c r="G234" s="50">
        <f t="shared" ca="1" si="81"/>
        <v>8.4952598155742423E-2</v>
      </c>
      <c r="H234" s="50">
        <f t="shared" ca="1" si="81"/>
        <v>8.2520746263367362E-2</v>
      </c>
      <c r="I234" s="50">
        <f t="shared" ca="1" si="81"/>
        <v>7.9609130041800466E-2</v>
      </c>
      <c r="J234" s="50">
        <f t="shared" ca="1" si="81"/>
        <v>7.7245024561084799E-2</v>
      </c>
      <c r="K234" s="50">
        <f t="shared" ca="1" si="81"/>
        <v>7.742627803829237E-2</v>
      </c>
      <c r="L234" s="50">
        <f t="shared" ca="1" si="81"/>
        <v>7.9593131016192725E-2</v>
      </c>
      <c r="M234" s="50">
        <f t="shared" ca="1" si="81"/>
        <v>8.3261002254658378E-2</v>
      </c>
      <c r="N234" s="50">
        <f t="shared" ca="1" si="81"/>
        <v>8.5629408548709457E-2</v>
      </c>
      <c r="O234" s="50">
        <f t="shared" ca="1" si="81"/>
        <v>8.7724076675588264E-2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8.03764024372731</v>
      </c>
      <c r="E236" s="29">
        <f t="shared" ca="1" si="82"/>
        <v>9.6854461494671806</v>
      </c>
      <c r="F236" s="29">
        <f t="shared" ca="1" si="82"/>
        <v>11.581426208693919</v>
      </c>
      <c r="G236" s="29">
        <f t="shared" ca="1" si="82"/>
        <v>13.655935846644001</v>
      </c>
      <c r="H236" s="29">
        <f t="shared" ca="1" si="82"/>
        <v>15.491923604890244</v>
      </c>
      <c r="I236" s="29">
        <f t="shared" ca="1" si="82"/>
        <v>16.475057033758887</v>
      </c>
      <c r="J236" s="29">
        <f t="shared" ca="1" si="82"/>
        <v>16.023480829295959</v>
      </c>
      <c r="K236" s="29">
        <f t="shared" ca="1" si="82"/>
        <v>14.410394673063537</v>
      </c>
      <c r="L236" s="29">
        <f t="shared" ca="1" si="82"/>
        <v>12.383734750246457</v>
      </c>
      <c r="M236" s="29">
        <f t="shared" ca="1" si="82"/>
        <v>10.310459273352382</v>
      </c>
      <c r="N236" s="29">
        <f t="shared" ca="1" si="82"/>
        <v>8.4822240460070173</v>
      </c>
      <c r="O236" s="29">
        <f t="shared" ca="1" si="82"/>
        <v>7.5338354329302923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6.6278731153405879E-2</v>
      </c>
      <c r="E240" s="33">
        <f t="shared" ca="1" si="83"/>
        <v>6.5190513558400054E-2</v>
      </c>
      <c r="F240" s="32">
        <f t="shared" ca="1" si="83"/>
        <v>6.5059708621616849E-2</v>
      </c>
      <c r="G240" s="32">
        <f t="shared" ca="1" si="83"/>
        <v>6.3714448616806821E-2</v>
      </c>
      <c r="H240" s="32">
        <f t="shared" ca="1" si="83"/>
        <v>6.1890559697525521E-2</v>
      </c>
      <c r="I240" s="32">
        <f t="shared" ca="1" si="83"/>
        <v>5.9706847531350346E-2</v>
      </c>
      <c r="J240" s="32">
        <f t="shared" ca="1" si="83"/>
        <v>5.7933768420813603E-2</v>
      </c>
      <c r="K240" s="32">
        <f t="shared" ca="1" si="83"/>
        <v>5.8069708528719274E-2</v>
      </c>
      <c r="L240" s="32">
        <f t="shared" ca="1" si="83"/>
        <v>5.9694848262144544E-2</v>
      </c>
      <c r="M240" s="32">
        <f t="shared" ca="1" si="83"/>
        <v>6.2445751690993784E-2</v>
      </c>
      <c r="N240" s="32">
        <f t="shared" ca="1" si="83"/>
        <v>6.4222056411532086E-2</v>
      </c>
      <c r="O240" s="32">
        <f t="shared" ca="1" si="83"/>
        <v>6.5793057506691205E-2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2.2092910384468627E-2</v>
      </c>
      <c r="E241" s="32">
        <f t="shared" ca="1" si="84"/>
        <v>2.1730171186133351E-2</v>
      </c>
      <c r="F241" s="32">
        <f t="shared" ca="1" si="84"/>
        <v>2.168656954053895E-2</v>
      </c>
      <c r="G241" s="32">
        <f t="shared" ca="1" si="84"/>
        <v>2.1238149538935606E-2</v>
      </c>
      <c r="H241" s="32">
        <f t="shared" ca="1" si="84"/>
        <v>2.063018656584184E-2</v>
      </c>
      <c r="I241" s="32">
        <f t="shared" ca="1" si="84"/>
        <v>1.9902282510450117E-2</v>
      </c>
      <c r="J241" s="32">
        <f t="shared" ca="1" si="84"/>
        <v>1.93112561402712E-2</v>
      </c>
      <c r="K241" s="32">
        <f t="shared" ca="1" si="84"/>
        <v>1.9356569509573093E-2</v>
      </c>
      <c r="L241" s="32">
        <f t="shared" ca="1" si="84"/>
        <v>1.9898282754048181E-2</v>
      </c>
      <c r="M241" s="32">
        <f t="shared" ca="1" si="84"/>
        <v>2.0815250563664595E-2</v>
      </c>
      <c r="N241" s="32">
        <f t="shared" ca="1" si="84"/>
        <v>2.1407352137177364E-2</v>
      </c>
      <c r="O241" s="32">
        <f t="shared" ca="1" si="84"/>
        <v>2.1931019168897066E-2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6.0203180797677003E-2</v>
      </c>
      <c r="E246" s="33">
        <f t="shared" ca="1" si="85"/>
        <v>5.9214716482213381E-2</v>
      </c>
      <c r="F246" s="33">
        <f t="shared" ca="1" si="85"/>
        <v>5.9095901997968638E-2</v>
      </c>
      <c r="G246" s="33">
        <f t="shared" ca="1" si="85"/>
        <v>5.7873957493599526E-2</v>
      </c>
      <c r="H246" s="33">
        <f t="shared" ca="1" si="85"/>
        <v>5.6217258391919017E-2</v>
      </c>
      <c r="I246" s="33">
        <f t="shared" ca="1" si="85"/>
        <v>5.4233719840976566E-2</v>
      </c>
      <c r="J246" s="33">
        <f t="shared" ca="1" si="85"/>
        <v>5.2623172982239022E-2</v>
      </c>
      <c r="K246" s="33">
        <f t="shared" ca="1" si="85"/>
        <v>5.274665191358667E-2</v>
      </c>
      <c r="L246" s="33">
        <f t="shared" ca="1" si="85"/>
        <v>5.4222820504781291E-2</v>
      </c>
      <c r="M246" s="33">
        <f t="shared" ca="1" si="85"/>
        <v>5.6721557785986018E-2</v>
      </c>
      <c r="N246" s="33">
        <f t="shared" ca="1" si="85"/>
        <v>5.8335034573808314E-2</v>
      </c>
      <c r="O246" s="33">
        <f t="shared" ca="1" si="85"/>
        <v>5.9762027235244514E-2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2.2092910384468627E-2</v>
      </c>
      <c r="E247" s="33">
        <f t="shared" ca="1" si="86"/>
        <v>2.1730171186133351E-2</v>
      </c>
      <c r="F247" s="33">
        <f t="shared" ca="1" si="86"/>
        <v>2.168656954053895E-2</v>
      </c>
      <c r="G247" s="33">
        <f t="shared" ca="1" si="86"/>
        <v>2.1238149538935606E-2</v>
      </c>
      <c r="H247" s="33">
        <f t="shared" ca="1" si="86"/>
        <v>2.063018656584184E-2</v>
      </c>
      <c r="I247" s="33">
        <f t="shared" ca="1" si="86"/>
        <v>1.9902282510450117E-2</v>
      </c>
      <c r="J247" s="33">
        <f t="shared" ca="1" si="86"/>
        <v>1.93112561402712E-2</v>
      </c>
      <c r="K247" s="33">
        <f t="shared" ca="1" si="86"/>
        <v>1.9356569509573093E-2</v>
      </c>
      <c r="L247" s="33">
        <f t="shared" ca="1" si="86"/>
        <v>1.9898282754048181E-2</v>
      </c>
      <c r="M247" s="33">
        <f t="shared" ca="1" si="86"/>
        <v>2.0815250563664595E-2</v>
      </c>
      <c r="N247" s="33">
        <f t="shared" ca="1" si="86"/>
        <v>2.1407352137177364E-2</v>
      </c>
      <c r="O247" s="33">
        <f t="shared" ca="1" si="86"/>
        <v>2.1931019168897066E-2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6.0755503557288733E-3</v>
      </c>
      <c r="E248" s="33">
        <f t="shared" ca="1" si="87"/>
        <v>5.9757970761866721E-3</v>
      </c>
      <c r="F248" s="33">
        <f t="shared" ca="1" si="87"/>
        <v>5.9638066236482115E-3</v>
      </c>
      <c r="G248" s="33">
        <f t="shared" ca="1" si="87"/>
        <v>5.8404911232072922E-3</v>
      </c>
      <c r="H248" s="33">
        <f t="shared" ca="1" si="87"/>
        <v>5.6733013056065066E-3</v>
      </c>
      <c r="I248" s="33">
        <f t="shared" ca="1" si="87"/>
        <v>5.4731276903737828E-3</v>
      </c>
      <c r="J248" s="33">
        <f t="shared" ca="1" si="87"/>
        <v>5.3105954385745807E-3</v>
      </c>
      <c r="K248" s="33">
        <f t="shared" ca="1" si="87"/>
        <v>5.3230566151326007E-3</v>
      </c>
      <c r="L248" s="33">
        <f t="shared" ca="1" si="87"/>
        <v>5.4720277573632502E-3</v>
      </c>
      <c r="M248" s="33">
        <f t="shared" ca="1" si="87"/>
        <v>5.7241939050077639E-3</v>
      </c>
      <c r="N248" s="33">
        <f t="shared" ca="1" si="87"/>
        <v>5.887021837723775E-3</v>
      </c>
      <c r="O248" s="33">
        <f t="shared" ca="1" si="87"/>
        <v>6.0310302714466947E-3</v>
      </c>
    </row>
    <row r="249" spans="1:15" x14ac:dyDescent="0.4">
      <c r="D249" s="32">
        <f t="shared" ref="D249:O249" ca="1" si="88">SUM(D246:D248)</f>
        <v>8.837164153787451E-2</v>
      </c>
      <c r="E249" s="32">
        <f t="shared" ca="1" si="88"/>
        <v>8.6920684744533405E-2</v>
      </c>
      <c r="F249" s="32">
        <f t="shared" ca="1" si="88"/>
        <v>8.6746278162155799E-2</v>
      </c>
      <c r="G249" s="32">
        <f t="shared" ca="1" si="88"/>
        <v>8.4952598155742423E-2</v>
      </c>
      <c r="H249" s="32">
        <f t="shared" ca="1" si="88"/>
        <v>8.2520746263367362E-2</v>
      </c>
      <c r="I249" s="32">
        <f t="shared" ca="1" si="88"/>
        <v>7.9609130041800466E-2</v>
      </c>
      <c r="J249" s="32">
        <f t="shared" ca="1" si="88"/>
        <v>7.7245024561084799E-2</v>
      </c>
      <c r="K249" s="32">
        <f t="shared" ca="1" si="88"/>
        <v>7.742627803829237E-2</v>
      </c>
      <c r="L249" s="32">
        <f t="shared" ca="1" si="88"/>
        <v>7.9593131016192725E-2</v>
      </c>
      <c r="M249" s="32">
        <f t="shared" ca="1" si="88"/>
        <v>8.3261002254658378E-2</v>
      </c>
      <c r="N249" s="32">
        <f t="shared" ca="1" si="88"/>
        <v>8.5629408548709457E-2</v>
      </c>
      <c r="O249" s="32">
        <f t="shared" ca="1" si="88"/>
        <v>8.7724076675588264E-2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0.2378953928010234</v>
      </c>
      <c r="E252" s="32">
        <f ca="1">N247/2+O247+D247+E247+F247/2</f>
        <v>8.7301061578357209E-2</v>
      </c>
      <c r="F252" s="32">
        <f ca="1">N248/2+O248+D248+E248+F248/2</f>
        <v>2.4007791934048235E-2</v>
      </c>
      <c r="G252" s="32">
        <f ca="1">F246/2+G246+H246</f>
        <v>0.14363916688450284</v>
      </c>
      <c r="H252" s="32">
        <f ca="1">F247/2+G247+H247</f>
        <v>5.2711620875046925E-2</v>
      </c>
      <c r="I252" s="32">
        <f ca="1">F248/2+G248+H248</f>
        <v>1.4495695740637905E-2</v>
      </c>
      <c r="J252" s="32">
        <f ca="1">I246+J246+K246</f>
        <v>0.15960354473680227</v>
      </c>
      <c r="K252" s="32">
        <f ca="1">I247+J247+K247</f>
        <v>5.8570108160294412E-2</v>
      </c>
      <c r="L252" s="32">
        <f ca="1">I248+J248+K248</f>
        <v>1.6106779744080965E-2</v>
      </c>
      <c r="M252" s="32">
        <f ca="1">L246+M246+N246/2</f>
        <v>0.14011189557767145</v>
      </c>
      <c r="N252" s="32">
        <f ca="1">L247+M247+N247/2</f>
        <v>5.1417209386301455E-2</v>
      </c>
      <c r="O252" s="32">
        <f ca="1">L248+M248+N248/2</f>
        <v>1.4139732581232902E-2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8.03764024372731</v>
      </c>
      <c r="E261" s="29">
        <f t="shared" ca="1" si="91"/>
        <v>9.6854461494671806</v>
      </c>
      <c r="F261" s="29">
        <f t="shared" ca="1" si="91"/>
        <v>11.581426208693919</v>
      </c>
      <c r="G261" s="29">
        <f t="shared" ca="1" si="91"/>
        <v>13.655935846644001</v>
      </c>
      <c r="H261" s="29">
        <f t="shared" ca="1" si="91"/>
        <v>15.491923604890244</v>
      </c>
      <c r="I261" s="29">
        <f t="shared" ca="1" si="91"/>
        <v>16.475057033758887</v>
      </c>
      <c r="J261" s="29">
        <f t="shared" ca="1" si="91"/>
        <v>16.023480829295959</v>
      </c>
      <c r="K261" s="29">
        <f t="shared" ca="1" si="91"/>
        <v>14.410394673063537</v>
      </c>
      <c r="L261" s="29">
        <f t="shared" ca="1" si="91"/>
        <v>12.383734750246457</v>
      </c>
      <c r="M261" s="29">
        <f t="shared" ca="1" si="91"/>
        <v>10.310459273352382</v>
      </c>
      <c r="N261" s="29">
        <f t="shared" ca="1" si="91"/>
        <v>8.4822240460070173</v>
      </c>
      <c r="O261" s="29">
        <f t="shared" ca="1" si="91"/>
        <v>7.5338354329302923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15.96235975627269</v>
      </c>
      <c r="E283" s="29">
        <f t="shared" ca="1" si="98"/>
        <v>14.314553850532819</v>
      </c>
      <c r="F283" s="29">
        <f t="shared" ca="1" si="98"/>
        <v>12.418573791306081</v>
      </c>
      <c r="G283" s="29">
        <f t="shared" ca="1" si="98"/>
        <v>10.344064153355999</v>
      </c>
      <c r="H283" s="29">
        <f t="shared" ca="1" si="98"/>
        <v>8.5080763951097556</v>
      </c>
      <c r="I283" s="29">
        <f t="shared" ca="1" si="98"/>
        <v>7.5249429662411131</v>
      </c>
      <c r="J283" s="29">
        <f t="shared" ca="1" si="98"/>
        <v>7.9765191707040408</v>
      </c>
      <c r="K283" s="29">
        <f t="shared" ca="1" si="98"/>
        <v>9.5896053269364625</v>
      </c>
      <c r="L283" s="29">
        <f t="shared" ca="1" si="98"/>
        <v>11.616265249753543</v>
      </c>
      <c r="M283" s="29">
        <f t="shared" ca="1" si="98"/>
        <v>13.689540726647618</v>
      </c>
      <c r="N283" s="29">
        <f t="shared" ca="1" si="98"/>
        <v>15.517775953992983</v>
      </c>
      <c r="O283" s="29">
        <f t="shared" ca="1" si="98"/>
        <v>16.466164567069708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0.11090483260066482</v>
      </c>
      <c r="E284" s="29">
        <f t="shared" ca="1" si="99"/>
        <v>9.9456046774205012E-2</v>
      </c>
      <c r="F284" s="29">
        <f t="shared" ca="1" si="99"/>
        <v>8.6282972473576663E-2</v>
      </c>
      <c r="G284" s="29">
        <f t="shared" ca="1" si="99"/>
        <v>7.186949303580692E-2</v>
      </c>
      <c r="H284" s="29">
        <f t="shared" ca="1" si="99"/>
        <v>5.9113239067457822E-2</v>
      </c>
      <c r="I284" s="29">
        <f t="shared" ca="1" si="99"/>
        <v>5.2282529196384563E-2</v>
      </c>
      <c r="J284" s="29">
        <f t="shared" ca="1" si="99"/>
        <v>5.5420034184813602E-2</v>
      </c>
      <c r="K284" s="29">
        <f t="shared" ca="1" si="99"/>
        <v>6.6627590765356473E-2</v>
      </c>
      <c r="L284" s="29">
        <f t="shared" ca="1" si="99"/>
        <v>8.0708615307494028E-2</v>
      </c>
      <c r="M284" s="29">
        <f t="shared" ca="1" si="99"/>
        <v>9.5113519921277298E-2</v>
      </c>
      <c r="N284" s="29">
        <f t="shared" ca="1" si="99"/>
        <v>0.10781591010288549</v>
      </c>
      <c r="O284" s="29">
        <f t="shared" ca="1" si="99"/>
        <v>0.11440521657007736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8.03764024372731</v>
      </c>
      <c r="E286" s="29">
        <f t="shared" ca="1" si="100"/>
        <v>9.6854461494671806</v>
      </c>
      <c r="F286" s="29">
        <f t="shared" ca="1" si="100"/>
        <v>11.581426208693919</v>
      </c>
      <c r="G286" s="29">
        <f t="shared" ca="1" si="100"/>
        <v>13.655935846644001</v>
      </c>
      <c r="H286" s="29">
        <f t="shared" ca="1" si="100"/>
        <v>15.491923604890244</v>
      </c>
      <c r="I286" s="29">
        <f t="shared" ca="1" si="100"/>
        <v>16.475057033758887</v>
      </c>
      <c r="J286" s="29">
        <f t="shared" ca="1" si="100"/>
        <v>16.023480829295959</v>
      </c>
      <c r="K286" s="29">
        <f t="shared" ca="1" si="100"/>
        <v>14.410394673063537</v>
      </c>
      <c r="L286" s="29">
        <f t="shared" ca="1" si="100"/>
        <v>12.383734750246457</v>
      </c>
      <c r="M286" s="29">
        <f t="shared" ca="1" si="100"/>
        <v>10.310459273352382</v>
      </c>
      <c r="N286" s="29">
        <f t="shared" ca="1" si="100"/>
        <v>8.4822240460070173</v>
      </c>
      <c r="O286" s="29">
        <f t="shared" ca="1" si="100"/>
        <v>7.5338354329302923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5.5452416300332409E-2</v>
      </c>
      <c r="E290" s="33">
        <f t="shared" ca="1" si="101"/>
        <v>4.9728023387102506E-2</v>
      </c>
      <c r="F290" s="32">
        <f t="shared" ca="1" si="101"/>
        <v>4.3141486236788332E-2</v>
      </c>
      <c r="G290" s="32">
        <f t="shared" ca="1" si="101"/>
        <v>3.593474651790346E-2</v>
      </c>
      <c r="H290" s="32">
        <f t="shared" ca="1" si="101"/>
        <v>2.9556619533728911E-2</v>
      </c>
      <c r="I290" s="32">
        <f t="shared" ca="1" si="101"/>
        <v>2.6141264598192281E-2</v>
      </c>
      <c r="J290" s="32">
        <f t="shared" ca="1" si="101"/>
        <v>2.7710017092406801E-2</v>
      </c>
      <c r="K290" s="32">
        <f t="shared" ca="1" si="101"/>
        <v>3.3313795382678237E-2</v>
      </c>
      <c r="L290" s="32">
        <f t="shared" ca="1" si="101"/>
        <v>4.0354307653747014E-2</v>
      </c>
      <c r="M290" s="32">
        <f t="shared" ca="1" si="101"/>
        <v>4.7556759960638649E-2</v>
      </c>
      <c r="N290" s="32">
        <f t="shared" ca="1" si="101"/>
        <v>5.3907955051442746E-2</v>
      </c>
      <c r="O290" s="32">
        <f t="shared" ca="1" si="101"/>
        <v>5.7202608285038682E-2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5.5452416300332409E-2</v>
      </c>
      <c r="E291" s="32">
        <f t="shared" ca="1" si="102"/>
        <v>4.9728023387102506E-2</v>
      </c>
      <c r="F291" s="32">
        <f t="shared" ca="1" si="102"/>
        <v>4.3141486236788332E-2</v>
      </c>
      <c r="G291" s="32">
        <f t="shared" ca="1" si="102"/>
        <v>3.593474651790346E-2</v>
      </c>
      <c r="H291" s="32">
        <f t="shared" ca="1" si="102"/>
        <v>2.9556619533728911E-2</v>
      </c>
      <c r="I291" s="32">
        <f t="shared" ca="1" si="102"/>
        <v>2.6141264598192281E-2</v>
      </c>
      <c r="J291" s="32">
        <f t="shared" ca="1" si="102"/>
        <v>2.7710017092406801E-2</v>
      </c>
      <c r="K291" s="32">
        <f t="shared" ca="1" si="102"/>
        <v>3.3313795382678237E-2</v>
      </c>
      <c r="L291" s="32">
        <f t="shared" ca="1" si="102"/>
        <v>4.0354307653747014E-2</v>
      </c>
      <c r="M291" s="32">
        <f t="shared" ca="1" si="102"/>
        <v>4.7556759960638649E-2</v>
      </c>
      <c r="N291" s="32">
        <f t="shared" ca="1" si="102"/>
        <v>5.3907955051442746E-2</v>
      </c>
      <c r="O291" s="32">
        <f t="shared" ca="1" si="102"/>
        <v>5.7202608285038682E-2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5.0138226404883884E-2</v>
      </c>
      <c r="E296" s="33">
        <f t="shared" ca="1" si="103"/>
        <v>4.4962421145838517E-2</v>
      </c>
      <c r="F296" s="33">
        <f t="shared" ca="1" si="103"/>
        <v>3.9007093805762783E-2</v>
      </c>
      <c r="G296" s="33">
        <f t="shared" ca="1" si="103"/>
        <v>3.249099997660438E-2</v>
      </c>
      <c r="H296" s="33">
        <f t="shared" ca="1" si="103"/>
        <v>2.6724110161746556E-2</v>
      </c>
      <c r="I296" s="33">
        <f t="shared" ca="1" si="103"/>
        <v>2.3636060074198856E-2</v>
      </c>
      <c r="J296" s="33">
        <f t="shared" ca="1" si="103"/>
        <v>2.5054473787717815E-2</v>
      </c>
      <c r="K296" s="33">
        <f t="shared" ca="1" si="103"/>
        <v>3.0121223325171573E-2</v>
      </c>
      <c r="L296" s="33">
        <f t="shared" ca="1" si="103"/>
        <v>3.6487019836929591E-2</v>
      </c>
      <c r="M296" s="33">
        <f t="shared" ca="1" si="103"/>
        <v>4.2999237131077443E-2</v>
      </c>
      <c r="N296" s="33">
        <f t="shared" ca="1" si="103"/>
        <v>4.8741776025679487E-2</v>
      </c>
      <c r="O296" s="33">
        <f t="shared" ca="1" si="103"/>
        <v>5.1720691657722473E-2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5.5452416300332409E-2</v>
      </c>
      <c r="E297" s="33">
        <f t="shared" ca="1" si="104"/>
        <v>4.9728023387102506E-2</v>
      </c>
      <c r="F297" s="33">
        <f t="shared" ca="1" si="104"/>
        <v>4.3141486236788332E-2</v>
      </c>
      <c r="G297" s="33">
        <f t="shared" ca="1" si="104"/>
        <v>3.593474651790346E-2</v>
      </c>
      <c r="H297" s="33">
        <f t="shared" ca="1" si="104"/>
        <v>2.9556619533728911E-2</v>
      </c>
      <c r="I297" s="33">
        <f t="shared" ca="1" si="104"/>
        <v>2.6141264598192281E-2</v>
      </c>
      <c r="J297" s="33">
        <f t="shared" ca="1" si="104"/>
        <v>2.7710017092406801E-2</v>
      </c>
      <c r="K297" s="33">
        <f t="shared" ca="1" si="104"/>
        <v>3.3313795382678237E-2</v>
      </c>
      <c r="L297" s="33">
        <f t="shared" ca="1" si="104"/>
        <v>4.0354307653747014E-2</v>
      </c>
      <c r="M297" s="33">
        <f t="shared" ca="1" si="104"/>
        <v>4.7556759960638649E-2</v>
      </c>
      <c r="N297" s="33">
        <f t="shared" ca="1" si="104"/>
        <v>5.3907955051442746E-2</v>
      </c>
      <c r="O297" s="33">
        <f t="shared" ca="1" si="104"/>
        <v>5.7202608285038682E-2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5.3141898954485222E-3</v>
      </c>
      <c r="E298" s="33">
        <f t="shared" ca="1" si="105"/>
        <v>4.7656022412639895E-3</v>
      </c>
      <c r="F298" s="33">
        <f t="shared" ca="1" si="105"/>
        <v>4.1343924310255483E-3</v>
      </c>
      <c r="G298" s="33">
        <f t="shared" ca="1" si="105"/>
        <v>3.4437465412990812E-3</v>
      </c>
      <c r="H298" s="33">
        <f t="shared" ca="1" si="105"/>
        <v>2.8325093719823538E-3</v>
      </c>
      <c r="I298" s="33">
        <f t="shared" ca="1" si="105"/>
        <v>2.5052045239934268E-3</v>
      </c>
      <c r="J298" s="33">
        <f t="shared" ca="1" si="105"/>
        <v>2.6555433046889848E-3</v>
      </c>
      <c r="K298" s="33">
        <f t="shared" ca="1" si="105"/>
        <v>3.1925720575066642E-3</v>
      </c>
      <c r="L298" s="33">
        <f t="shared" ca="1" si="105"/>
        <v>3.8672878168174215E-3</v>
      </c>
      <c r="M298" s="33">
        <f t="shared" ca="1" si="105"/>
        <v>4.5575228295612041E-3</v>
      </c>
      <c r="N298" s="33">
        <f t="shared" ca="1" si="105"/>
        <v>5.166179025763263E-3</v>
      </c>
      <c r="O298" s="33">
        <f t="shared" ca="1" si="105"/>
        <v>5.4819166273162067E-3</v>
      </c>
    </row>
    <row r="299" spans="1:15" x14ac:dyDescent="0.4">
      <c r="D299" s="32">
        <f t="shared" ref="D299:O299" ca="1" si="106">SUM(D296:D298)</f>
        <v>0.1109048326006648</v>
      </c>
      <c r="E299" s="32">
        <f t="shared" ca="1" si="106"/>
        <v>9.9456046774205012E-2</v>
      </c>
      <c r="F299" s="32">
        <f t="shared" ca="1" si="106"/>
        <v>8.6282972473576663E-2</v>
      </c>
      <c r="G299" s="32">
        <f t="shared" ca="1" si="106"/>
        <v>7.186949303580692E-2</v>
      </c>
      <c r="H299" s="32">
        <f t="shared" ca="1" si="106"/>
        <v>5.9113239067457822E-2</v>
      </c>
      <c r="I299" s="32">
        <f t="shared" ca="1" si="106"/>
        <v>5.228252919638457E-2</v>
      </c>
      <c r="J299" s="32">
        <f t="shared" ca="1" si="106"/>
        <v>5.5420034184813602E-2</v>
      </c>
      <c r="K299" s="32">
        <f t="shared" ca="1" si="106"/>
        <v>6.6627590765356487E-2</v>
      </c>
      <c r="L299" s="32">
        <f t="shared" ca="1" si="106"/>
        <v>8.0708615307494014E-2</v>
      </c>
      <c r="M299" s="32">
        <f t="shared" ca="1" si="106"/>
        <v>9.5113519921277298E-2</v>
      </c>
      <c r="N299" s="32">
        <f t="shared" ca="1" si="106"/>
        <v>0.10781591010288549</v>
      </c>
      <c r="O299" s="32">
        <f t="shared" ca="1" si="106"/>
        <v>0.11440521657007735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0.190695774124166</v>
      </c>
      <c r="E302" s="32">
        <f ca="1">N297/2+O297+D297+E297+F297/2</f>
        <v>0.21090776861658911</v>
      </c>
      <c r="F302" s="32">
        <f ca="1">N298/2+O298+D298+E298+F298/2</f>
        <v>2.0211994492423124E-2</v>
      </c>
      <c r="G302" s="32">
        <f ca="1">F296/2+G296+H296</f>
        <v>7.8718657041232321E-2</v>
      </c>
      <c r="H302" s="32">
        <f ca="1">F297/2+G297+H297</f>
        <v>8.7062109170026533E-2</v>
      </c>
      <c r="I302" s="32">
        <f ca="1">F298/2+G298+H298</f>
        <v>8.3434521287942091E-3</v>
      </c>
      <c r="J302" s="32">
        <f ca="1">I296+J296+K296</f>
        <v>7.8811757187088244E-2</v>
      </c>
      <c r="K302" s="32">
        <f ca="1">I297+J297+K297</f>
        <v>8.7165077073277308E-2</v>
      </c>
      <c r="L302" s="32">
        <f ca="1">I298+J298+K298</f>
        <v>8.3533198861890749E-3</v>
      </c>
      <c r="M302" s="32">
        <f ca="1">L296+M296+N296/2</f>
        <v>0.10385714498084678</v>
      </c>
      <c r="N302" s="32">
        <f ca="1">L297+M297+N297/2</f>
        <v>0.11486504514010704</v>
      </c>
      <c r="O302" s="32">
        <f ca="1">L298+M298+N298/2</f>
        <v>1.1007900159260257E-2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1</v>
      </c>
      <c r="E309" s="29">
        <f t="shared" ca="1" si="108"/>
        <v>1</v>
      </c>
      <c r="F309" s="29">
        <f t="shared" ca="1" si="108"/>
        <v>1</v>
      </c>
      <c r="G309" s="29">
        <f t="shared" ca="1" si="108"/>
        <v>1</v>
      </c>
      <c r="H309" s="29">
        <f t="shared" ca="1" si="108"/>
        <v>1</v>
      </c>
      <c r="I309" s="29">
        <f t="shared" ca="1" si="108"/>
        <v>1</v>
      </c>
      <c r="J309" s="29">
        <f t="shared" ca="1" si="108"/>
        <v>1</v>
      </c>
      <c r="K309" s="29">
        <f t="shared" ca="1" si="108"/>
        <v>1</v>
      </c>
      <c r="L309" s="29">
        <f t="shared" ca="1" si="108"/>
        <v>1</v>
      </c>
      <c r="M309" s="29">
        <f t="shared" ca="1" si="108"/>
        <v>1</v>
      </c>
      <c r="N309" s="29">
        <f t="shared" ca="1" si="108"/>
        <v>1</v>
      </c>
      <c r="O309" s="29">
        <f t="shared" ca="1" si="108"/>
        <v>1</v>
      </c>
    </row>
    <row r="310" spans="1:15" x14ac:dyDescent="0.4">
      <c r="D310" s="50">
        <f t="shared" ref="D310:O310" ca="1" si="109">D308/SUM($D308:$O308)*(1-$B$309)+D309/SUM($D$309:$O$309)*$B$309</f>
        <v>8.3333333333333329E-2</v>
      </c>
      <c r="E310" s="50">
        <f t="shared" ca="1" si="109"/>
        <v>8.3333333333333329E-2</v>
      </c>
      <c r="F310" s="50">
        <f t="shared" ca="1" si="109"/>
        <v>8.3333333333333329E-2</v>
      </c>
      <c r="G310" s="50">
        <f t="shared" ca="1" si="109"/>
        <v>8.3333333333333329E-2</v>
      </c>
      <c r="H310" s="50">
        <f t="shared" ca="1" si="109"/>
        <v>8.3333333333333329E-2</v>
      </c>
      <c r="I310" s="50">
        <f t="shared" ca="1" si="109"/>
        <v>8.3333333333333329E-2</v>
      </c>
      <c r="J310" s="50">
        <f t="shared" ca="1" si="109"/>
        <v>8.3333333333333329E-2</v>
      </c>
      <c r="K310" s="50">
        <f t="shared" ca="1" si="109"/>
        <v>8.3333333333333329E-2</v>
      </c>
      <c r="L310" s="50">
        <f t="shared" ca="1" si="109"/>
        <v>8.3333333333333329E-2</v>
      </c>
      <c r="M310" s="50">
        <f t="shared" ca="1" si="109"/>
        <v>8.3333333333333329E-2</v>
      </c>
      <c r="N310" s="50">
        <f t="shared" ca="1" si="109"/>
        <v>8.3333333333333329E-2</v>
      </c>
      <c r="O310" s="50">
        <f t="shared" ca="1" si="109"/>
        <v>8.3333333333333329E-2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8.03764024372731</v>
      </c>
      <c r="E312" s="29">
        <f t="shared" ca="1" si="110"/>
        <v>9.6854461494671806</v>
      </c>
      <c r="F312" s="29">
        <f t="shared" ca="1" si="110"/>
        <v>11.581426208693919</v>
      </c>
      <c r="G312" s="29">
        <f t="shared" ca="1" si="110"/>
        <v>13.655935846644001</v>
      </c>
      <c r="H312" s="29">
        <f t="shared" ca="1" si="110"/>
        <v>15.491923604890244</v>
      </c>
      <c r="I312" s="29">
        <f t="shared" ca="1" si="110"/>
        <v>16.475057033758887</v>
      </c>
      <c r="J312" s="29">
        <f t="shared" ca="1" si="110"/>
        <v>16.023480829295959</v>
      </c>
      <c r="K312" s="29">
        <f t="shared" ca="1" si="110"/>
        <v>14.410394673063537</v>
      </c>
      <c r="L312" s="29">
        <f t="shared" ca="1" si="110"/>
        <v>12.383734750246457</v>
      </c>
      <c r="M312" s="29">
        <f t="shared" ca="1" si="110"/>
        <v>10.310459273352382</v>
      </c>
      <c r="N312" s="29">
        <f t="shared" ca="1" si="110"/>
        <v>8.4822240460070173</v>
      </c>
      <c r="O312" s="29">
        <f t="shared" ca="1" si="110"/>
        <v>7.5338354329302923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4.9999999999999996E-2</v>
      </c>
      <c r="E316" s="33">
        <f t="shared" ca="1" si="111"/>
        <v>4.9999999999999996E-2</v>
      </c>
      <c r="F316" s="32">
        <f t="shared" ca="1" si="111"/>
        <v>4.9999999999999996E-2</v>
      </c>
      <c r="G316" s="32">
        <f t="shared" ca="1" si="111"/>
        <v>4.9999999999999996E-2</v>
      </c>
      <c r="H316" s="32">
        <f t="shared" ca="1" si="111"/>
        <v>4.9999999999999996E-2</v>
      </c>
      <c r="I316" s="32">
        <f t="shared" ca="1" si="111"/>
        <v>4.9999999999999996E-2</v>
      </c>
      <c r="J316" s="32">
        <f t="shared" ca="1" si="111"/>
        <v>4.9999999999999996E-2</v>
      </c>
      <c r="K316" s="32">
        <f t="shared" ca="1" si="111"/>
        <v>4.9999999999999996E-2</v>
      </c>
      <c r="L316" s="32">
        <f t="shared" ca="1" si="111"/>
        <v>4.9999999999999996E-2</v>
      </c>
      <c r="M316" s="32">
        <f t="shared" ca="1" si="111"/>
        <v>4.9999999999999996E-2</v>
      </c>
      <c r="N316" s="32">
        <f t="shared" ca="1" si="111"/>
        <v>4.9999999999999996E-2</v>
      </c>
      <c r="O316" s="32">
        <f t="shared" ca="1" si="111"/>
        <v>4.9999999999999996E-2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3.3333333333333333E-2</v>
      </c>
      <c r="E317" s="32">
        <f t="shared" ca="1" si="112"/>
        <v>3.3333333333333333E-2</v>
      </c>
      <c r="F317" s="32">
        <f t="shared" ca="1" si="112"/>
        <v>3.3333333333333333E-2</v>
      </c>
      <c r="G317" s="32">
        <f t="shared" ca="1" si="112"/>
        <v>3.3333333333333333E-2</v>
      </c>
      <c r="H317" s="32">
        <f t="shared" ca="1" si="112"/>
        <v>3.3333333333333333E-2</v>
      </c>
      <c r="I317" s="32">
        <f t="shared" ca="1" si="112"/>
        <v>3.3333333333333333E-2</v>
      </c>
      <c r="J317" s="32">
        <f t="shared" ca="1" si="112"/>
        <v>3.3333333333333333E-2</v>
      </c>
      <c r="K317" s="32">
        <f t="shared" ca="1" si="112"/>
        <v>3.3333333333333333E-2</v>
      </c>
      <c r="L317" s="32">
        <f t="shared" ca="1" si="112"/>
        <v>3.3333333333333333E-2</v>
      </c>
      <c r="M317" s="32">
        <f t="shared" ca="1" si="112"/>
        <v>3.3333333333333333E-2</v>
      </c>
      <c r="N317" s="32">
        <f t="shared" ca="1" si="112"/>
        <v>3.3333333333333333E-2</v>
      </c>
      <c r="O317" s="32">
        <f t="shared" ca="1" si="112"/>
        <v>3.3333333333333333E-2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4.5416666666666661E-2</v>
      </c>
      <c r="E322" s="33">
        <f t="shared" ca="1" si="113"/>
        <v>4.5416666666666661E-2</v>
      </c>
      <c r="F322" s="33">
        <f t="shared" ca="1" si="113"/>
        <v>4.5416666666666661E-2</v>
      </c>
      <c r="G322" s="33">
        <f t="shared" ca="1" si="113"/>
        <v>4.5416666666666661E-2</v>
      </c>
      <c r="H322" s="33">
        <f t="shared" ca="1" si="113"/>
        <v>4.5416666666666661E-2</v>
      </c>
      <c r="I322" s="33">
        <f t="shared" ca="1" si="113"/>
        <v>4.5416666666666661E-2</v>
      </c>
      <c r="J322" s="33">
        <f t="shared" ca="1" si="113"/>
        <v>4.5416666666666661E-2</v>
      </c>
      <c r="K322" s="33">
        <f t="shared" ca="1" si="113"/>
        <v>4.5416666666666661E-2</v>
      </c>
      <c r="L322" s="33">
        <f t="shared" ca="1" si="113"/>
        <v>4.5416666666666661E-2</v>
      </c>
      <c r="M322" s="33">
        <f t="shared" ca="1" si="113"/>
        <v>4.5416666666666661E-2</v>
      </c>
      <c r="N322" s="33">
        <f t="shared" ca="1" si="113"/>
        <v>4.5416666666666661E-2</v>
      </c>
      <c r="O322" s="33">
        <f t="shared" ca="1" si="113"/>
        <v>4.5416666666666661E-2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3.3333333333333333E-2</v>
      </c>
      <c r="E323" s="33">
        <f t="shared" ca="1" si="114"/>
        <v>3.3333333333333333E-2</v>
      </c>
      <c r="F323" s="33">
        <f t="shared" ca="1" si="114"/>
        <v>3.3333333333333333E-2</v>
      </c>
      <c r="G323" s="33">
        <f t="shared" ca="1" si="114"/>
        <v>3.3333333333333333E-2</v>
      </c>
      <c r="H323" s="33">
        <f t="shared" ca="1" si="114"/>
        <v>3.3333333333333333E-2</v>
      </c>
      <c r="I323" s="33">
        <f t="shared" ca="1" si="114"/>
        <v>3.3333333333333333E-2</v>
      </c>
      <c r="J323" s="33">
        <f t="shared" ca="1" si="114"/>
        <v>3.3333333333333333E-2</v>
      </c>
      <c r="K323" s="33">
        <f t="shared" ca="1" si="114"/>
        <v>3.3333333333333333E-2</v>
      </c>
      <c r="L323" s="33">
        <f t="shared" ca="1" si="114"/>
        <v>3.3333333333333333E-2</v>
      </c>
      <c r="M323" s="33">
        <f t="shared" ca="1" si="114"/>
        <v>3.3333333333333333E-2</v>
      </c>
      <c r="N323" s="33">
        <f t="shared" ca="1" si="114"/>
        <v>3.3333333333333333E-2</v>
      </c>
      <c r="O323" s="33">
        <f t="shared" ca="1" si="114"/>
        <v>3.3333333333333333E-2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4.5833333333333334E-3</v>
      </c>
      <c r="E324" s="33">
        <f t="shared" ca="1" si="115"/>
        <v>4.5833333333333334E-3</v>
      </c>
      <c r="F324" s="33">
        <f t="shared" ca="1" si="115"/>
        <v>4.5833333333333334E-3</v>
      </c>
      <c r="G324" s="33">
        <f t="shared" ca="1" si="115"/>
        <v>4.5833333333333334E-3</v>
      </c>
      <c r="H324" s="33">
        <f t="shared" ca="1" si="115"/>
        <v>4.5833333333333334E-3</v>
      </c>
      <c r="I324" s="33">
        <f t="shared" ca="1" si="115"/>
        <v>4.5833333333333334E-3</v>
      </c>
      <c r="J324" s="33">
        <f t="shared" ca="1" si="115"/>
        <v>4.5833333333333334E-3</v>
      </c>
      <c r="K324" s="33">
        <f t="shared" ca="1" si="115"/>
        <v>4.5833333333333334E-3</v>
      </c>
      <c r="L324" s="33">
        <f t="shared" ca="1" si="115"/>
        <v>4.5833333333333334E-3</v>
      </c>
      <c r="M324" s="33">
        <f t="shared" ca="1" si="115"/>
        <v>4.5833333333333334E-3</v>
      </c>
      <c r="N324" s="33">
        <f t="shared" ca="1" si="115"/>
        <v>4.5833333333333334E-3</v>
      </c>
      <c r="O324" s="33">
        <f t="shared" ca="1" si="115"/>
        <v>4.5833333333333334E-3</v>
      </c>
    </row>
    <row r="325" spans="1:15" x14ac:dyDescent="0.4">
      <c r="D325" s="32">
        <f t="shared" ref="D325:O325" ca="1" si="116">SUM(D322:D324)</f>
        <v>8.3333333333333315E-2</v>
      </c>
      <c r="E325" s="32">
        <f t="shared" ca="1" si="116"/>
        <v>8.3333333333333315E-2</v>
      </c>
      <c r="F325" s="32">
        <f t="shared" ca="1" si="116"/>
        <v>8.3333333333333315E-2</v>
      </c>
      <c r="G325" s="32">
        <f t="shared" ca="1" si="116"/>
        <v>8.3333333333333315E-2</v>
      </c>
      <c r="H325" s="32">
        <f t="shared" ca="1" si="116"/>
        <v>8.3333333333333315E-2</v>
      </c>
      <c r="I325" s="32">
        <f t="shared" ca="1" si="116"/>
        <v>8.3333333333333315E-2</v>
      </c>
      <c r="J325" s="32">
        <f t="shared" ca="1" si="116"/>
        <v>8.3333333333333315E-2</v>
      </c>
      <c r="K325" s="32">
        <f t="shared" ca="1" si="116"/>
        <v>8.3333333333333315E-2</v>
      </c>
      <c r="L325" s="32">
        <f t="shared" ca="1" si="116"/>
        <v>8.3333333333333315E-2</v>
      </c>
      <c r="M325" s="32">
        <f t="shared" ca="1" si="116"/>
        <v>8.3333333333333315E-2</v>
      </c>
      <c r="N325" s="32">
        <f t="shared" ca="1" si="116"/>
        <v>8.3333333333333315E-2</v>
      </c>
      <c r="O325" s="32">
        <f t="shared" ca="1" si="116"/>
        <v>8.3333333333333315E-2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0.18166666666666664</v>
      </c>
      <c r="E328" s="32">
        <f ca="1">N323/2+O323+D323+E323+F323/2</f>
        <v>0.13333333333333333</v>
      </c>
      <c r="F328" s="32">
        <f ca="1">N324/2+O324+D324+E324+F324/2</f>
        <v>1.8333333333333337E-2</v>
      </c>
      <c r="G328" s="32">
        <f ca="1">F322/2+G322+H322</f>
        <v>0.11354166666666665</v>
      </c>
      <c r="H328" s="32">
        <f ca="1">F323/2+G323+H323</f>
        <v>8.3333333333333343E-2</v>
      </c>
      <c r="I328" s="32">
        <f ca="1">F324/2+G324+H324</f>
        <v>1.1458333333333334E-2</v>
      </c>
      <c r="J328" s="32">
        <f ca="1">I322+J322+K322</f>
        <v>0.13624999999999998</v>
      </c>
      <c r="K328" s="32">
        <f ca="1">I323+J323+K323</f>
        <v>0.1</v>
      </c>
      <c r="L328" s="32">
        <f ca="1">I324+J324+K324</f>
        <v>1.375E-2</v>
      </c>
      <c r="M328" s="32">
        <f ca="1">L322+M322+N322/2</f>
        <v>0.11354166666666665</v>
      </c>
      <c r="N328" s="32">
        <f ca="1">L323+M323+N323/2</f>
        <v>8.3333333333333329E-2</v>
      </c>
      <c r="O328" s="32">
        <f ca="1">L324+M324+N324/2</f>
        <v>1.1458333333333334E-2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8.03764024372731</v>
      </c>
      <c r="E337" s="29">
        <f t="shared" ca="1" si="119"/>
        <v>9.6854461494671806</v>
      </c>
      <c r="F337" s="29">
        <f t="shared" ca="1" si="119"/>
        <v>11.581426208693919</v>
      </c>
      <c r="G337" s="29">
        <f t="shared" ca="1" si="119"/>
        <v>13.655935846644001</v>
      </c>
      <c r="H337" s="29">
        <f t="shared" ca="1" si="119"/>
        <v>15.491923604890244</v>
      </c>
      <c r="I337" s="29">
        <f t="shared" ca="1" si="119"/>
        <v>16.475057033758887</v>
      </c>
      <c r="J337" s="29">
        <f t="shared" ca="1" si="119"/>
        <v>16.023480829295959</v>
      </c>
      <c r="K337" s="29">
        <f t="shared" ca="1" si="119"/>
        <v>14.410394673063537</v>
      </c>
      <c r="L337" s="29">
        <f t="shared" ca="1" si="119"/>
        <v>12.383734750246457</v>
      </c>
      <c r="M337" s="29">
        <f t="shared" ca="1" si="119"/>
        <v>10.310459273352382</v>
      </c>
      <c r="N337" s="29">
        <f t="shared" ca="1" si="119"/>
        <v>8.4822240460070173</v>
      </c>
      <c r="O337" s="29">
        <f t="shared" ca="1" si="119"/>
        <v>7.5338354329302923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8.03764024372731</v>
      </c>
      <c r="E362" s="29">
        <f t="shared" ca="1" si="128"/>
        <v>9.6854461494671806</v>
      </c>
      <c r="F362" s="29">
        <f t="shared" ca="1" si="128"/>
        <v>11.581426208693919</v>
      </c>
      <c r="G362" s="29">
        <f t="shared" ca="1" si="128"/>
        <v>13.655935846644001</v>
      </c>
      <c r="H362" s="29">
        <f t="shared" ca="1" si="128"/>
        <v>15.491923604890244</v>
      </c>
      <c r="I362" s="29">
        <f t="shared" ca="1" si="128"/>
        <v>16.475057033758887</v>
      </c>
      <c r="J362" s="29">
        <f t="shared" ca="1" si="128"/>
        <v>16.023480829295959</v>
      </c>
      <c r="K362" s="29">
        <f t="shared" ca="1" si="128"/>
        <v>14.410394673063537</v>
      </c>
      <c r="L362" s="29">
        <f t="shared" ca="1" si="128"/>
        <v>12.383734750246457</v>
      </c>
      <c r="M362" s="29">
        <f t="shared" ca="1" si="128"/>
        <v>10.310459273352382</v>
      </c>
      <c r="N362" s="29">
        <f t="shared" ca="1" si="128"/>
        <v>8.4822240460070173</v>
      </c>
      <c r="O362" s="29">
        <f t="shared" ca="1" si="128"/>
        <v>7.5338354329302923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15.96235975627269</v>
      </c>
      <c r="E384" s="29">
        <f t="shared" ca="1" si="135"/>
        <v>14.314553850532819</v>
      </c>
      <c r="F384" s="29">
        <f t="shared" ca="1" si="135"/>
        <v>12.418573791306081</v>
      </c>
      <c r="G384" s="29">
        <f t="shared" ca="1" si="135"/>
        <v>10.344064153355999</v>
      </c>
      <c r="H384" s="29">
        <f t="shared" ca="1" si="135"/>
        <v>8.5080763951097556</v>
      </c>
      <c r="I384" s="29">
        <f t="shared" ca="1" si="135"/>
        <v>7.5249429662411131</v>
      </c>
      <c r="J384" s="29">
        <f t="shared" ca="1" si="135"/>
        <v>7.9765191707040408</v>
      </c>
      <c r="K384" s="29">
        <f t="shared" ca="1" si="135"/>
        <v>9.5896053269364625</v>
      </c>
      <c r="L384" s="29">
        <f t="shared" ca="1" si="135"/>
        <v>11.616265249753543</v>
      </c>
      <c r="M384" s="29">
        <f t="shared" ca="1" si="135"/>
        <v>13.689540726647618</v>
      </c>
      <c r="N384" s="29">
        <f t="shared" ca="1" si="135"/>
        <v>15.517775953992983</v>
      </c>
      <c r="O384" s="29">
        <f t="shared" ca="1" si="135"/>
        <v>16.466164567069708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0.11090483260066482</v>
      </c>
      <c r="E385" s="29">
        <f t="shared" ca="1" si="136"/>
        <v>9.9456046774205012E-2</v>
      </c>
      <c r="F385" s="29">
        <f t="shared" ca="1" si="136"/>
        <v>8.6282972473576663E-2</v>
      </c>
      <c r="G385" s="29">
        <f t="shared" ca="1" si="136"/>
        <v>7.186949303580692E-2</v>
      </c>
      <c r="H385" s="29">
        <f t="shared" ca="1" si="136"/>
        <v>5.9113239067457822E-2</v>
      </c>
      <c r="I385" s="55">
        <f t="shared" ca="1" si="136"/>
        <v>5.2282529196384563E-2</v>
      </c>
      <c r="J385" s="55">
        <f t="shared" ca="1" si="136"/>
        <v>5.5420034184813602E-2</v>
      </c>
      <c r="K385" s="29">
        <f t="shared" ca="1" si="136"/>
        <v>6.6627590765356473E-2</v>
      </c>
      <c r="L385" s="29">
        <f t="shared" ca="1" si="136"/>
        <v>8.0708615307494028E-2</v>
      </c>
      <c r="M385" s="29">
        <f t="shared" ca="1" si="136"/>
        <v>9.5113519921277298E-2</v>
      </c>
      <c r="N385" s="29">
        <f t="shared" ca="1" si="136"/>
        <v>0.10781591010288549</v>
      </c>
      <c r="O385" s="29">
        <f t="shared" ca="1" si="136"/>
        <v>0.11440521657007736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8.03764024372731</v>
      </c>
      <c r="E387" s="29">
        <f t="shared" ca="1" si="137"/>
        <v>9.6854461494671806</v>
      </c>
      <c r="F387" s="29">
        <f t="shared" ca="1" si="137"/>
        <v>11.581426208693919</v>
      </c>
      <c r="G387" s="29">
        <f t="shared" ca="1" si="137"/>
        <v>13.655935846644001</v>
      </c>
      <c r="H387" s="29">
        <f t="shared" ca="1" si="137"/>
        <v>15.491923604890244</v>
      </c>
      <c r="I387" s="29">
        <f t="shared" ca="1" si="137"/>
        <v>16.475057033758887</v>
      </c>
      <c r="J387" s="29">
        <f t="shared" ca="1" si="137"/>
        <v>16.023480829295959</v>
      </c>
      <c r="K387" s="29">
        <f t="shared" ca="1" si="137"/>
        <v>14.410394673063537</v>
      </c>
      <c r="L387" s="29">
        <f t="shared" ca="1" si="137"/>
        <v>12.383734750246457</v>
      </c>
      <c r="M387" s="29">
        <f t="shared" ca="1" si="137"/>
        <v>10.310459273352382</v>
      </c>
      <c r="N387" s="29">
        <f t="shared" ca="1" si="137"/>
        <v>8.4822240460070173</v>
      </c>
      <c r="O387" s="29">
        <f t="shared" ca="1" si="137"/>
        <v>7.5338354329302923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1.1090483260066482E-2</v>
      </c>
      <c r="E391" s="33">
        <f t="shared" ca="1" si="138"/>
        <v>9.9456046774205019E-3</v>
      </c>
      <c r="F391" s="32">
        <f t="shared" ca="1" si="138"/>
        <v>8.6282972473576674E-3</v>
      </c>
      <c r="G391" s="32">
        <f t="shared" ca="1" si="138"/>
        <v>7.1869493035806925E-3</v>
      </c>
      <c r="H391" s="32">
        <f t="shared" ca="1" si="138"/>
        <v>5.9113239067457822E-3</v>
      </c>
      <c r="I391" s="32">
        <f t="shared" ca="1" si="138"/>
        <v>5.2282529196384566E-3</v>
      </c>
      <c r="J391" s="32">
        <f t="shared" ca="1" si="138"/>
        <v>5.5420034184813609E-3</v>
      </c>
      <c r="K391" s="32">
        <f t="shared" ca="1" si="138"/>
        <v>6.6627590765356475E-3</v>
      </c>
      <c r="L391" s="32">
        <f t="shared" ca="1" si="138"/>
        <v>8.0708615307494031E-3</v>
      </c>
      <c r="M391" s="32">
        <f t="shared" ca="1" si="138"/>
        <v>9.5113519921277302E-3</v>
      </c>
      <c r="N391" s="32">
        <f t="shared" ca="1" si="138"/>
        <v>1.078159101028855E-2</v>
      </c>
      <c r="O391" s="32">
        <f t="shared" ca="1" si="138"/>
        <v>1.1440521657007737E-2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9.9814349340598338E-2</v>
      </c>
      <c r="E392" s="32">
        <f t="shared" ca="1" si="139"/>
        <v>8.9510442096784507E-2</v>
      </c>
      <c r="F392" s="32">
        <f t="shared" ca="1" si="139"/>
        <v>7.7654675226218994E-2</v>
      </c>
      <c r="G392" s="32">
        <f t="shared" ca="1" si="139"/>
        <v>6.4682543732226233E-2</v>
      </c>
      <c r="H392" s="32">
        <f t="shared" ca="1" si="139"/>
        <v>5.3201915160712043E-2</v>
      </c>
      <c r="I392" s="32">
        <f t="shared" ca="1" si="139"/>
        <v>4.7054276276746104E-2</v>
      </c>
      <c r="J392" s="32">
        <f t="shared" ca="1" si="139"/>
        <v>4.9878030766332244E-2</v>
      </c>
      <c r="K392" s="32">
        <f t="shared" ca="1" si="139"/>
        <v>5.996483168882083E-2</v>
      </c>
      <c r="L392" s="32">
        <f t="shared" ca="1" si="139"/>
        <v>7.2637753776744626E-2</v>
      </c>
      <c r="M392" s="32">
        <f t="shared" ca="1" si="139"/>
        <v>8.560216792914957E-2</v>
      </c>
      <c r="N392" s="32">
        <f t="shared" ca="1" si="139"/>
        <v>9.7034319092596952E-2</v>
      </c>
      <c r="O392" s="32">
        <f t="shared" ca="1" si="139"/>
        <v>0.10296469491306963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1.0166276321727608E-2</v>
      </c>
      <c r="E397" s="33">
        <f t="shared" ca="1" si="140"/>
        <v>9.1168042876354598E-3</v>
      </c>
      <c r="F397" s="33">
        <f t="shared" ca="1" si="140"/>
        <v>7.9092724767445277E-3</v>
      </c>
      <c r="G397" s="33">
        <f t="shared" ca="1" si="140"/>
        <v>6.588036861615635E-3</v>
      </c>
      <c r="H397" s="33">
        <f t="shared" ca="1" si="140"/>
        <v>5.4187135811836337E-3</v>
      </c>
      <c r="I397" s="33">
        <f t="shared" ca="1" si="140"/>
        <v>4.7925651763352523E-3</v>
      </c>
      <c r="J397" s="33">
        <f t="shared" ca="1" si="140"/>
        <v>5.0801698002745808E-3</v>
      </c>
      <c r="K397" s="33">
        <f t="shared" ca="1" si="140"/>
        <v>6.1075291534910103E-3</v>
      </c>
      <c r="L397" s="33">
        <f t="shared" ca="1" si="140"/>
        <v>7.3982897365202863E-3</v>
      </c>
      <c r="M397" s="33">
        <f t="shared" ca="1" si="140"/>
        <v>8.7187393261170861E-3</v>
      </c>
      <c r="N397" s="33">
        <f t="shared" ca="1" si="140"/>
        <v>9.883125092764504E-3</v>
      </c>
      <c r="O397" s="33">
        <f t="shared" ca="1" si="140"/>
        <v>1.0487144852257092E-2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9.9814349340598338E-2</v>
      </c>
      <c r="E398" s="33">
        <f t="shared" ca="1" si="141"/>
        <v>8.9510442096784507E-2</v>
      </c>
      <c r="F398" s="33">
        <f t="shared" ca="1" si="141"/>
        <v>7.7654675226218994E-2</v>
      </c>
      <c r="G398" s="33">
        <f t="shared" ca="1" si="141"/>
        <v>6.4682543732226233E-2</v>
      </c>
      <c r="H398" s="33">
        <f t="shared" ca="1" si="141"/>
        <v>5.3201915160712043E-2</v>
      </c>
      <c r="I398" s="33">
        <f t="shared" ca="1" si="141"/>
        <v>4.7054276276746104E-2</v>
      </c>
      <c r="J398" s="33">
        <f t="shared" ca="1" si="141"/>
        <v>4.9878030766332244E-2</v>
      </c>
      <c r="K398" s="33">
        <f t="shared" ca="1" si="141"/>
        <v>5.996483168882083E-2</v>
      </c>
      <c r="L398" s="33">
        <f t="shared" ca="1" si="141"/>
        <v>7.2637753776744626E-2</v>
      </c>
      <c r="M398" s="33">
        <f t="shared" ca="1" si="141"/>
        <v>8.560216792914957E-2</v>
      </c>
      <c r="N398" s="33">
        <f t="shared" ca="1" si="141"/>
        <v>9.7034319092596952E-2</v>
      </c>
      <c r="O398" s="33">
        <f t="shared" ca="1" si="141"/>
        <v>0.10296469491306963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9.2420693833887351E-4</v>
      </c>
      <c r="E399" s="33">
        <f t="shared" ca="1" si="142"/>
        <v>8.2880038978504179E-4</v>
      </c>
      <c r="F399" s="33">
        <f t="shared" ca="1" si="142"/>
        <v>7.1902477061313891E-4</v>
      </c>
      <c r="G399" s="33">
        <f t="shared" ca="1" si="142"/>
        <v>5.9891244196505771E-4</v>
      </c>
      <c r="H399" s="33">
        <f t="shared" ca="1" si="142"/>
        <v>4.9261032556214852E-4</v>
      </c>
      <c r="I399" s="33">
        <f t="shared" ca="1" si="142"/>
        <v>4.3568774330320472E-4</v>
      </c>
      <c r="J399" s="33">
        <f t="shared" ca="1" si="142"/>
        <v>4.6183361820678007E-4</v>
      </c>
      <c r="K399" s="33">
        <f t="shared" ca="1" si="142"/>
        <v>5.5522992304463733E-4</v>
      </c>
      <c r="L399" s="33">
        <f t="shared" ca="1" si="142"/>
        <v>6.7257179422911689E-4</v>
      </c>
      <c r="M399" s="33">
        <f t="shared" ca="1" si="142"/>
        <v>7.9261266601064414E-4</v>
      </c>
      <c r="N399" s="33">
        <f t="shared" ca="1" si="142"/>
        <v>8.9846591752404577E-4</v>
      </c>
      <c r="O399" s="33">
        <f t="shared" ca="1" si="142"/>
        <v>9.5337680475064473E-4</v>
      </c>
    </row>
    <row r="400" spans="1:15" x14ac:dyDescent="0.4">
      <c r="D400" s="32">
        <f t="shared" ref="D400:O400" ca="1" si="143">SUM(D397:D399)</f>
        <v>0.11090483260066482</v>
      </c>
      <c r="E400" s="32">
        <f t="shared" ca="1" si="143"/>
        <v>9.9456046774205012E-2</v>
      </c>
      <c r="F400" s="32">
        <f t="shared" ca="1" si="143"/>
        <v>8.6282972473576663E-2</v>
      </c>
      <c r="G400" s="32">
        <f t="shared" ca="1" si="143"/>
        <v>7.186949303580692E-2</v>
      </c>
      <c r="H400" s="32">
        <f t="shared" ca="1" si="143"/>
        <v>5.9113239067457829E-2</v>
      </c>
      <c r="I400" s="32">
        <f t="shared" ca="1" si="143"/>
        <v>5.2282529196384563E-2</v>
      </c>
      <c r="J400" s="32">
        <f t="shared" ca="1" si="143"/>
        <v>5.5420034184813602E-2</v>
      </c>
      <c r="K400" s="32">
        <f t="shared" ca="1" si="143"/>
        <v>6.6627590765356473E-2</v>
      </c>
      <c r="L400" s="32">
        <f t="shared" ca="1" si="143"/>
        <v>8.0708615307494042E-2</v>
      </c>
      <c r="M400" s="32">
        <f t="shared" ca="1" si="143"/>
        <v>9.5113519921277298E-2</v>
      </c>
      <c r="N400" s="32">
        <f t="shared" ca="1" si="143"/>
        <v>0.10781591010288549</v>
      </c>
      <c r="O400" s="32">
        <f t="shared" ca="1" si="143"/>
        <v>0.11440521657007736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3.8666424246374675E-2</v>
      </c>
      <c r="E403" s="32">
        <f ca="1">N398/2+O398+D398+E398+F398/2</f>
        <v>0.37963398350986044</v>
      </c>
      <c r="F403" s="32">
        <f ca="1">N399/2+O399+D399+E399+F399/2</f>
        <v>3.5151294769431522E-3</v>
      </c>
      <c r="G403" s="32">
        <f ca="1">F397/2+G397+H397</f>
        <v>1.5961386681171533E-2</v>
      </c>
      <c r="H403" s="32">
        <f ca="1">F398/2+G398+H398</f>
        <v>0.15671179650604777</v>
      </c>
      <c r="I403" s="32">
        <f ca="1">F399/2+G399+H399</f>
        <v>1.4510351528337756E-3</v>
      </c>
      <c r="J403" s="32">
        <f ca="1">I397+J397+K397</f>
        <v>1.5980264130100841E-2</v>
      </c>
      <c r="K403" s="32">
        <f ca="1">I398+J398+K398</f>
        <v>0.15689713873189917</v>
      </c>
      <c r="L403" s="32">
        <f ca="1">I399+J399+K399</f>
        <v>1.452751284554622E-3</v>
      </c>
      <c r="M403" s="32">
        <f ca="1">L397+M397+N397/2</f>
        <v>2.1058591609019624E-2</v>
      </c>
      <c r="N403" s="32">
        <f ca="1">L398+M398+N398/2</f>
        <v>0.20675708125219266</v>
      </c>
      <c r="O403" s="32">
        <f ca="1">L399+M399+N399/2</f>
        <v>1.9144174190017839E-3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2.5945013448000003</v>
      </c>
      <c r="C409" s="63" t="s">
        <v>58</v>
      </c>
      <c r="D409" s="32">
        <f t="shared" ref="D409:O409" ca="1" si="144">D18</f>
        <v>8.5021354111652084E-2</v>
      </c>
      <c r="E409" s="32">
        <f t="shared" ca="1" si="144"/>
        <v>7.5795687167324918E-2</v>
      </c>
      <c r="F409" s="32">
        <f t="shared" ca="1" si="144"/>
        <v>7.4686751981040619E-2</v>
      </c>
      <c r="G409" s="32">
        <f t="shared" ca="1" si="144"/>
        <v>6.3281936606928921E-2</v>
      </c>
      <c r="H409" s="32">
        <f t="shared" ca="1" si="144"/>
        <v>4.7819411657910781E-2</v>
      </c>
      <c r="I409" s="32">
        <f t="shared" ca="1" si="144"/>
        <v>2.9306385182447957E-2</v>
      </c>
      <c r="J409" s="32">
        <f t="shared" ca="1" si="144"/>
        <v>1.4274614500897492E-2</v>
      </c>
      <c r="K409" s="32">
        <f t="shared" ca="1" si="144"/>
        <v>1.5427084526809031E-2</v>
      </c>
      <c r="L409" s="32">
        <f t="shared" ca="1" si="144"/>
        <v>2.9204658044625468E-2</v>
      </c>
      <c r="M409" s="32">
        <f t="shared" ca="1" si="144"/>
        <v>5.2526206002536213E-2</v>
      </c>
      <c r="N409" s="32">
        <f t="shared" ca="1" si="144"/>
        <v>6.7585322688877666E-2</v>
      </c>
      <c r="O409" s="32">
        <f t="shared" ca="1" si="144"/>
        <v>8.0903920862282083E-2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4.0114924613623537E-2</v>
      </c>
      <c r="E410" s="32">
        <f t="shared" ca="1" si="145"/>
        <v>3.5762054233600231E-2</v>
      </c>
      <c r="F410" s="32">
        <f t="shared" ca="1" si="145"/>
        <v>3.5238834486467405E-2</v>
      </c>
      <c r="G410" s="32">
        <f t="shared" ca="1" si="145"/>
        <v>2.9857794467227285E-2</v>
      </c>
      <c r="H410" s="32">
        <f t="shared" ca="1" si="145"/>
        <v>2.2562238790102076E-2</v>
      </c>
      <c r="I410" s="32">
        <f t="shared" ca="1" si="145"/>
        <v>1.3827390125401398E-2</v>
      </c>
      <c r="J410" s="32">
        <f t="shared" ca="1" si="145"/>
        <v>6.7350736832543882E-3</v>
      </c>
      <c r="K410" s="32">
        <f t="shared" ca="1" si="145"/>
        <v>7.2788341148771335E-3</v>
      </c>
      <c r="L410" s="32">
        <f t="shared" ca="1" si="145"/>
        <v>1.3779393048578205E-2</v>
      </c>
      <c r="M410" s="32">
        <f t="shared" ca="1" si="145"/>
        <v>2.478300676397515E-2</v>
      </c>
      <c r="N410" s="32">
        <f t="shared" ca="1" si="145"/>
        <v>3.1888225646128393E-2</v>
      </c>
      <c r="O410" s="32">
        <f t="shared" ca="1" si="145"/>
        <v>3.8172230026764821E-2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8.5801366534694768E-3</v>
      </c>
      <c r="E411" s="32">
        <f t="shared" ca="1" si="146"/>
        <v>7.6491060444089367E-3</v>
      </c>
      <c r="F411" s="32">
        <f t="shared" ca="1" si="146"/>
        <v>7.5371951540499724E-3</v>
      </c>
      <c r="G411" s="32">
        <f t="shared" ca="1" si="146"/>
        <v>6.3862504832680571E-3</v>
      </c>
      <c r="H411" s="32">
        <f t="shared" ca="1" si="146"/>
        <v>4.8258121856607208E-3</v>
      </c>
      <c r="I411" s="32">
        <f t="shared" ca="1" si="146"/>
        <v>2.9575251101552984E-3</v>
      </c>
      <c r="J411" s="32">
        <f t="shared" ca="1" si="146"/>
        <v>1.4405574266960772E-3</v>
      </c>
      <c r="K411" s="32">
        <f t="shared" ca="1" si="146"/>
        <v>1.5568617412376087E-3</v>
      </c>
      <c r="L411" s="32">
        <f t="shared" ca="1" si="146"/>
        <v>2.9472590687236711E-3</v>
      </c>
      <c r="M411" s="32">
        <f t="shared" ca="1" si="146"/>
        <v>5.3008097800724624E-3</v>
      </c>
      <c r="N411" s="32">
        <f t="shared" ca="1" si="146"/>
        <v>6.8205371520885716E-3</v>
      </c>
      <c r="O411" s="32">
        <f t="shared" ca="1" si="146"/>
        <v>8.1646158668358081E-3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0.3128569994762182</v>
      </c>
      <c r="E413" s="32">
        <f t="shared" ca="1" si="148"/>
        <v>0.14761273894028651</v>
      </c>
      <c r="F413" s="32">
        <f t="shared" ca="1" si="148"/>
        <v>3.1572724717783496E-2</v>
      </c>
      <c r="G413" s="32">
        <f t="shared" ca="1" si="148"/>
        <v>0.14844472425536001</v>
      </c>
      <c r="H413" s="32">
        <f t="shared" ca="1" si="148"/>
        <v>7.0039450500563066E-2</v>
      </c>
      <c r="I413" s="32">
        <f t="shared" ca="1" si="148"/>
        <v>1.4980660245953764E-2</v>
      </c>
      <c r="J413" s="32">
        <f t="shared" ca="1" si="148"/>
        <v>5.9008084210154479E-2</v>
      </c>
      <c r="K413" s="32">
        <f t="shared" ca="1" si="148"/>
        <v>2.7841297923532918E-2</v>
      </c>
      <c r="L413" s="32">
        <f t="shared" ca="1" si="148"/>
        <v>5.9549442780889843E-3</v>
      </c>
      <c r="M413" s="32">
        <f t="shared" ca="1" si="148"/>
        <v>0.11552352539160052</v>
      </c>
      <c r="N413" s="32">
        <f t="shared" ca="1" si="148"/>
        <v>5.4506512635617552E-2</v>
      </c>
      <c r="O413" s="32">
        <f t="shared" ca="1" si="148"/>
        <v>1.1658337424840419E-2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6.8124999999999991E-2</v>
      </c>
      <c r="E415" s="32">
        <f t="shared" ca="1" si="149"/>
        <v>6.8124999999999991E-2</v>
      </c>
      <c r="F415" s="32">
        <f t="shared" ca="1" si="149"/>
        <v>6.8124999999999991E-2</v>
      </c>
      <c r="G415" s="32">
        <f t="shared" ca="1" si="149"/>
        <v>6.8124999999999991E-2</v>
      </c>
      <c r="H415" s="32">
        <f t="shared" ca="1" si="149"/>
        <v>6.8124999999999991E-2</v>
      </c>
      <c r="I415" s="32">
        <f t="shared" ca="1" si="149"/>
        <v>6.8124999999999991E-2</v>
      </c>
      <c r="J415" s="32">
        <f t="shared" ca="1" si="149"/>
        <v>6.8124999999999991E-2</v>
      </c>
      <c r="K415" s="32">
        <f t="shared" ca="1" si="149"/>
        <v>6.8124999999999991E-2</v>
      </c>
      <c r="L415" s="32">
        <f t="shared" ca="1" si="149"/>
        <v>6.8124999999999991E-2</v>
      </c>
      <c r="M415" s="32">
        <f t="shared" ca="1" si="149"/>
        <v>6.8124999999999991E-2</v>
      </c>
      <c r="N415" s="32">
        <f t="shared" ca="1" si="149"/>
        <v>6.8124999999999991E-2</v>
      </c>
      <c r="O415" s="32">
        <f t="shared" ca="1" si="149"/>
        <v>6.8124999999999991E-2</v>
      </c>
    </row>
    <row r="416" spans="1:20" outlineLevel="1" x14ac:dyDescent="0.4">
      <c r="A416" s="35"/>
      <c r="B416" s="64"/>
      <c r="C416" s="66"/>
      <c r="D416" s="32">
        <f t="shared" ref="D416:O416" ca="1" si="150">D44</f>
        <v>8.3333333333333315E-3</v>
      </c>
      <c r="E416" s="32">
        <f t="shared" ca="1" si="150"/>
        <v>8.3333333333333315E-3</v>
      </c>
      <c r="F416" s="32">
        <f t="shared" ca="1" si="150"/>
        <v>8.3333333333333315E-3</v>
      </c>
      <c r="G416" s="32">
        <f t="shared" ca="1" si="150"/>
        <v>8.3333333333333315E-3</v>
      </c>
      <c r="H416" s="32">
        <f t="shared" ca="1" si="150"/>
        <v>8.3333333333333315E-3</v>
      </c>
      <c r="I416" s="32">
        <f t="shared" ca="1" si="150"/>
        <v>8.3333333333333315E-3</v>
      </c>
      <c r="J416" s="32">
        <f t="shared" ca="1" si="150"/>
        <v>8.3333333333333315E-3</v>
      </c>
      <c r="K416" s="32">
        <f t="shared" ca="1" si="150"/>
        <v>8.3333333333333315E-3</v>
      </c>
      <c r="L416" s="32">
        <f t="shared" ca="1" si="150"/>
        <v>8.3333333333333315E-3</v>
      </c>
      <c r="M416" s="32">
        <f t="shared" ca="1" si="150"/>
        <v>8.3333333333333315E-3</v>
      </c>
      <c r="N416" s="32">
        <f t="shared" ca="1" si="150"/>
        <v>8.3333333333333315E-3</v>
      </c>
      <c r="O416" s="32">
        <f t="shared" ca="1" si="150"/>
        <v>8.3333333333333315E-3</v>
      </c>
    </row>
    <row r="417" spans="1:15" outlineLevel="1" x14ac:dyDescent="0.4">
      <c r="A417" s="6"/>
      <c r="B417" s="64"/>
      <c r="C417" s="66"/>
      <c r="D417" s="32">
        <f t="shared" ref="D417:O417" ca="1" si="151">D45</f>
        <v>6.875E-3</v>
      </c>
      <c r="E417" s="32">
        <f t="shared" ca="1" si="151"/>
        <v>6.875E-3</v>
      </c>
      <c r="F417" s="32">
        <f t="shared" ca="1" si="151"/>
        <v>6.875E-3</v>
      </c>
      <c r="G417" s="32">
        <f t="shared" ca="1" si="151"/>
        <v>6.875E-3</v>
      </c>
      <c r="H417" s="32">
        <f t="shared" ca="1" si="151"/>
        <v>6.875E-3</v>
      </c>
      <c r="I417" s="32">
        <f t="shared" ca="1" si="151"/>
        <v>6.875E-3</v>
      </c>
      <c r="J417" s="32">
        <f t="shared" ca="1" si="151"/>
        <v>6.875E-3</v>
      </c>
      <c r="K417" s="32">
        <f t="shared" ca="1" si="151"/>
        <v>6.875E-3</v>
      </c>
      <c r="L417" s="32">
        <f t="shared" ca="1" si="151"/>
        <v>6.875E-3</v>
      </c>
      <c r="M417" s="32">
        <f t="shared" ca="1" si="151"/>
        <v>6.875E-3</v>
      </c>
      <c r="N417" s="32">
        <f t="shared" ca="1" si="151"/>
        <v>6.875E-3</v>
      </c>
      <c r="O417" s="32">
        <f t="shared" ca="1" si="151"/>
        <v>6.875E-3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0.27249999999999996</v>
      </c>
      <c r="E419" s="32">
        <f t="shared" ca="1" si="153"/>
        <v>3.3333333333333326E-2</v>
      </c>
      <c r="F419" s="32">
        <f t="shared" ca="1" si="153"/>
        <v>2.75E-2</v>
      </c>
      <c r="G419" s="32">
        <f t="shared" ca="1" si="153"/>
        <v>0.17031249999999998</v>
      </c>
      <c r="H419" s="32">
        <f t="shared" ca="1" si="153"/>
        <v>2.0833333333333329E-2</v>
      </c>
      <c r="I419" s="32">
        <f t="shared" ca="1" si="153"/>
        <v>1.7187500000000001E-2</v>
      </c>
      <c r="J419" s="32">
        <f t="shared" ca="1" si="153"/>
        <v>0.20437499999999997</v>
      </c>
      <c r="K419" s="32">
        <f t="shared" ca="1" si="153"/>
        <v>2.4999999999999994E-2</v>
      </c>
      <c r="L419" s="32">
        <f t="shared" ca="1" si="153"/>
        <v>2.0625000000000001E-2</v>
      </c>
      <c r="M419" s="32">
        <f t="shared" ca="1" si="153"/>
        <v>0.17031249999999998</v>
      </c>
      <c r="N419" s="32">
        <f t="shared" ca="1" si="153"/>
        <v>2.0833333333333329E-2</v>
      </c>
      <c r="O419" s="32">
        <f t="shared" ca="1" si="153"/>
        <v>1.7187500000000001E-2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5.4489527280000001</v>
      </c>
      <c r="C421" s="67"/>
      <c r="D421" s="32">
        <f t="shared" ref="D421:O421" ca="1" si="154">D69</f>
        <v>5.7791397561192254E-2</v>
      </c>
      <c r="E421" s="32">
        <f t="shared" ca="1" si="154"/>
        <v>5.6407547519543182E-2</v>
      </c>
      <c r="F421" s="32">
        <f t="shared" ca="1" si="154"/>
        <v>5.624120724160054E-2</v>
      </c>
      <c r="G421" s="32">
        <f t="shared" ca="1" si="154"/>
        <v>5.4530484935483778E-2</v>
      </c>
      <c r="H421" s="32">
        <f t="shared" ca="1" si="154"/>
        <v>5.2211106193131053E-2</v>
      </c>
      <c r="I421" s="32">
        <f t="shared" ca="1" si="154"/>
        <v>4.9434152221811641E-2</v>
      </c>
      <c r="J421" s="32">
        <f t="shared" ca="1" si="154"/>
        <v>4.7179386619579065E-2</v>
      </c>
      <c r="K421" s="32">
        <f t="shared" ca="1" si="154"/>
        <v>4.7352257123465795E-2</v>
      </c>
      <c r="L421" s="32">
        <f t="shared" ca="1" si="154"/>
        <v>4.941889315113826E-2</v>
      </c>
      <c r="M421" s="32">
        <f t="shared" ca="1" si="154"/>
        <v>5.2917125344824872E-2</v>
      </c>
      <c r="N421" s="32">
        <f t="shared" ca="1" si="154"/>
        <v>5.5175992847776092E-2</v>
      </c>
      <c r="O421" s="32">
        <f t="shared" ca="1" si="154"/>
        <v>5.7173782573786754E-2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2.7267238692043533E-2</v>
      </c>
      <c r="E422" s="32">
        <f t="shared" ca="1" si="155"/>
        <v>2.6614308135040038E-2</v>
      </c>
      <c r="F422" s="32">
        <f t="shared" ca="1" si="155"/>
        <v>2.6535825172970116E-2</v>
      </c>
      <c r="G422" s="32">
        <f t="shared" ca="1" si="155"/>
        <v>2.5728669170084095E-2</v>
      </c>
      <c r="H422" s="32">
        <f t="shared" ca="1" si="155"/>
        <v>2.4634335818515315E-2</v>
      </c>
      <c r="I422" s="32">
        <f t="shared" ca="1" si="155"/>
        <v>2.3324108518810213E-2</v>
      </c>
      <c r="J422" s="32">
        <f t="shared" ca="1" si="155"/>
        <v>2.226026105248816E-2</v>
      </c>
      <c r="K422" s="32">
        <f t="shared" ca="1" si="155"/>
        <v>2.2341825117231571E-2</v>
      </c>
      <c r="L422" s="32">
        <f t="shared" ca="1" si="155"/>
        <v>2.3316908957286733E-2</v>
      </c>
      <c r="M422" s="32">
        <f t="shared" ca="1" si="155"/>
        <v>2.4967451014596277E-2</v>
      </c>
      <c r="N422" s="32">
        <f t="shared" ca="1" si="155"/>
        <v>2.6033233846919263E-2</v>
      </c>
      <c r="O422" s="32">
        <f t="shared" ca="1" si="155"/>
        <v>2.6975834504014726E-2</v>
      </c>
    </row>
    <row r="423" spans="1:15" outlineLevel="1" x14ac:dyDescent="0.4">
      <c r="A423" s="6"/>
      <c r="B423" s="64"/>
      <c r="C423" s="66"/>
      <c r="D423" s="32">
        <f t="shared" ref="D423:O423" ca="1" si="156">D71</f>
        <v>5.8321593869093101E-3</v>
      </c>
      <c r="E423" s="32">
        <f t="shared" ca="1" si="156"/>
        <v>5.69250479555023E-3</v>
      </c>
      <c r="F423" s="32">
        <f t="shared" ca="1" si="156"/>
        <v>5.6757181619963857E-3</v>
      </c>
      <c r="G423" s="32">
        <f t="shared" ca="1" si="156"/>
        <v>5.5030764613790972E-3</v>
      </c>
      <c r="H423" s="32">
        <f t="shared" ca="1" si="156"/>
        <v>5.2690107167379973E-3</v>
      </c>
      <c r="I423" s="32">
        <f t="shared" ca="1" si="156"/>
        <v>4.9887676554121836E-3</v>
      </c>
      <c r="J423" s="32">
        <f t="shared" ca="1" si="156"/>
        <v>4.7612225028933006E-3</v>
      </c>
      <c r="K423" s="32">
        <f t="shared" ca="1" si="156"/>
        <v>4.7786681500745299E-3</v>
      </c>
      <c r="L423" s="32">
        <f t="shared" ca="1" si="156"/>
        <v>4.9872277491974397E-3</v>
      </c>
      <c r="M423" s="32">
        <f t="shared" ca="1" si="156"/>
        <v>5.3402603558997588E-3</v>
      </c>
      <c r="N423" s="32">
        <f t="shared" ca="1" si="156"/>
        <v>5.5682194617021749E-3</v>
      </c>
      <c r="O423" s="32">
        <f t="shared" ca="1" si="156"/>
        <v>5.7698312689142602E-3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0.22708132769921052</v>
      </c>
      <c r="E425" s="32">
        <f t="shared" ca="1" si="158"/>
        <v>0.10714191084104299</v>
      </c>
      <c r="F425" s="32">
        <f t="shared" ca="1" si="158"/>
        <v>2.291646426322308E-2</v>
      </c>
      <c r="G425" s="32">
        <f t="shared" ca="1" si="158"/>
        <v>0.1348621947494151</v>
      </c>
      <c r="H425" s="32">
        <f t="shared" ca="1" si="158"/>
        <v>6.3630917575084475E-2</v>
      </c>
      <c r="I425" s="32">
        <f t="shared" ca="1" si="158"/>
        <v>1.3609946259115286E-2</v>
      </c>
      <c r="J425" s="32">
        <f t="shared" ca="1" si="158"/>
        <v>0.14396579596485651</v>
      </c>
      <c r="K425" s="32">
        <f t="shared" ca="1" si="158"/>
        <v>6.7926194688529937E-2</v>
      </c>
      <c r="L425" s="32">
        <f t="shared" ca="1" si="158"/>
        <v>1.4528658308380012E-2</v>
      </c>
      <c r="M425" s="32">
        <f t="shared" ca="1" si="158"/>
        <v>0.12992401491985117</v>
      </c>
      <c r="N425" s="32">
        <f t="shared" ca="1" si="158"/>
        <v>6.130097689534264E-2</v>
      </c>
      <c r="O425" s="32">
        <f t="shared" ca="1" si="158"/>
        <v>1.3111597835948285E-2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4.49913528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3.2493754800000003</v>
      </c>
      <c r="C433" s="67"/>
      <c r="D433" s="32">
        <f t="shared" ref="D433:O433" ca="1" si="164">D119</f>
        <v>2.0147711255787442E-2</v>
      </c>
      <c r="E433" s="32">
        <f t="shared" ca="1" si="164"/>
        <v>1.8067848497313913E-2</v>
      </c>
      <c r="F433" s="32">
        <f t="shared" ca="1" si="164"/>
        <v>1.567473999936643E-2</v>
      </c>
      <c r="G433" s="32">
        <f t="shared" ca="1" si="164"/>
        <v>1.3056291234838258E-2</v>
      </c>
      <c r="H433" s="32">
        <f t="shared" ca="1" si="164"/>
        <v>1.0738905097254838E-2</v>
      </c>
      <c r="I433" s="32">
        <f t="shared" ca="1" si="164"/>
        <v>9.4979928040098624E-3</v>
      </c>
      <c r="J433" s="32">
        <f t="shared" ca="1" si="164"/>
        <v>1.0067972876907805E-2</v>
      </c>
      <c r="K433" s="32">
        <f t="shared" ca="1" si="164"/>
        <v>1.2104012322373093E-2</v>
      </c>
      <c r="L433" s="32">
        <f t="shared" ca="1" si="164"/>
        <v>1.4662065114194749E-2</v>
      </c>
      <c r="M433" s="32">
        <f t="shared" ca="1" si="164"/>
        <v>1.7278956119032043E-2</v>
      </c>
      <c r="N433" s="32">
        <f t="shared" ca="1" si="164"/>
        <v>1.9586557002024198E-2</v>
      </c>
      <c r="O433" s="32">
        <f t="shared" ca="1" si="164"/>
        <v>2.0783614343564055E-2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8.8723866080531857E-2</v>
      </c>
      <c r="E434" s="32">
        <f t="shared" ca="1" si="165"/>
        <v>7.9564837419364015E-2</v>
      </c>
      <c r="F434" s="32">
        <f t="shared" ca="1" si="165"/>
        <v>6.9026377978861339E-2</v>
      </c>
      <c r="G434" s="32">
        <f t="shared" ca="1" si="165"/>
        <v>5.749559442864554E-2</v>
      </c>
      <c r="H434" s="32">
        <f t="shared" ca="1" si="165"/>
        <v>4.7290591253966258E-2</v>
      </c>
      <c r="I434" s="32">
        <f t="shared" ca="1" si="165"/>
        <v>4.1826023357107653E-2</v>
      </c>
      <c r="J434" s="32">
        <f t="shared" ca="1" si="165"/>
        <v>4.4336027347850887E-2</v>
      </c>
      <c r="K434" s="32">
        <f t="shared" ca="1" si="165"/>
        <v>5.330207261228518E-2</v>
      </c>
      <c r="L434" s="32">
        <f t="shared" ca="1" si="165"/>
        <v>6.4566892245995225E-2</v>
      </c>
      <c r="M434" s="32">
        <f t="shared" ca="1" si="165"/>
        <v>7.6090815937021841E-2</v>
      </c>
      <c r="N434" s="32">
        <f t="shared" ca="1" si="165"/>
        <v>8.6252728082308397E-2</v>
      </c>
      <c r="O434" s="32">
        <f t="shared" ca="1" si="165"/>
        <v>9.1524173256061894E-2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2.0332552643455219E-3</v>
      </c>
      <c r="E435" s="32">
        <f t="shared" ca="1" si="166"/>
        <v>1.8233608575270921E-3</v>
      </c>
      <c r="F435" s="32">
        <f t="shared" ca="1" si="166"/>
        <v>1.5818544953489057E-3</v>
      </c>
      <c r="G435" s="32">
        <f t="shared" ca="1" si="166"/>
        <v>1.3176073723231271E-3</v>
      </c>
      <c r="H435" s="32">
        <f t="shared" ca="1" si="166"/>
        <v>1.0837427162367268E-3</v>
      </c>
      <c r="I435" s="32">
        <f t="shared" ca="1" si="166"/>
        <v>9.5851303526705049E-4</v>
      </c>
      <c r="J435" s="32">
        <f t="shared" ca="1" si="166"/>
        <v>1.0160339600549162E-3</v>
      </c>
      <c r="K435" s="32">
        <f t="shared" ca="1" si="166"/>
        <v>1.2215058306982022E-3</v>
      </c>
      <c r="L435" s="32">
        <f t="shared" ca="1" si="166"/>
        <v>1.4796579473040574E-3</v>
      </c>
      <c r="M435" s="32">
        <f t="shared" ca="1" si="166"/>
        <v>1.7437478652234174E-3</v>
      </c>
      <c r="N435" s="32">
        <f t="shared" ca="1" si="166"/>
        <v>1.9766250185529011E-3</v>
      </c>
      <c r="O435" s="32">
        <f t="shared" ca="1" si="166"/>
        <v>2.0974289704514186E-3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7.6629822597360731E-2</v>
      </c>
      <c r="E437" s="32">
        <f t="shared" ca="1" si="168"/>
        <v>0.33745242978654266</v>
      </c>
      <c r="F437" s="32">
        <f t="shared" ca="1" si="168"/>
        <v>7.7332848492749351E-3</v>
      </c>
      <c r="G437" s="32">
        <f t="shared" ca="1" si="168"/>
        <v>3.1632566331776309E-2</v>
      </c>
      <c r="H437" s="32">
        <f t="shared" ca="1" si="168"/>
        <v>0.13929937467204245</v>
      </c>
      <c r="I437" s="32">
        <f t="shared" ca="1" si="168"/>
        <v>3.1922773362343063E-3</v>
      </c>
      <c r="J437" s="32">
        <f t="shared" ca="1" si="168"/>
        <v>3.1669978003290758E-2</v>
      </c>
      <c r="K437" s="32">
        <f t="shared" ca="1" si="168"/>
        <v>0.13946412331724373</v>
      </c>
      <c r="L437" s="32">
        <f t="shared" ca="1" si="168"/>
        <v>3.1960528260201685E-3</v>
      </c>
      <c r="M437" s="32">
        <f t="shared" ca="1" si="168"/>
        <v>4.1734299734238894E-2</v>
      </c>
      <c r="N437" s="32">
        <f t="shared" ca="1" si="168"/>
        <v>0.18378407222417126</v>
      </c>
      <c r="O437" s="32">
        <f t="shared" ca="1" si="168"/>
        <v>4.2117183218039252E-3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3.1893870095999999</v>
      </c>
      <c r="C439" s="67"/>
      <c r="D439" s="32">
        <f t="shared" ref="D439:O439" ca="1" si="169">D145</f>
        <v>5.2986111111111109E-2</v>
      </c>
      <c r="E439" s="32">
        <f t="shared" ca="1" si="169"/>
        <v>5.2986111111111109E-2</v>
      </c>
      <c r="F439" s="32">
        <f t="shared" ca="1" si="169"/>
        <v>5.2986111111111109E-2</v>
      </c>
      <c r="G439" s="32">
        <f t="shared" ca="1" si="169"/>
        <v>5.2986111111111109E-2</v>
      </c>
      <c r="H439" s="32">
        <f t="shared" ca="1" si="169"/>
        <v>5.2986111111111109E-2</v>
      </c>
      <c r="I439" s="32">
        <f t="shared" ca="1" si="169"/>
        <v>5.2986111111111109E-2</v>
      </c>
      <c r="J439" s="32">
        <f t="shared" ca="1" si="169"/>
        <v>5.2986111111111109E-2</v>
      </c>
      <c r="K439" s="32">
        <f t="shared" ca="1" si="169"/>
        <v>5.2986111111111109E-2</v>
      </c>
      <c r="L439" s="32">
        <f t="shared" ca="1" si="169"/>
        <v>5.2986111111111109E-2</v>
      </c>
      <c r="M439" s="32">
        <f t="shared" ca="1" si="169"/>
        <v>5.2986111111111109E-2</v>
      </c>
      <c r="N439" s="32">
        <f t="shared" ca="1" si="169"/>
        <v>5.2986111111111109E-2</v>
      </c>
      <c r="O439" s="32">
        <f t="shared" ca="1" si="169"/>
        <v>5.2986111111111109E-2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2.5000000000000001E-2</v>
      </c>
      <c r="E440" s="32">
        <f t="shared" ca="1" si="170"/>
        <v>2.5000000000000001E-2</v>
      </c>
      <c r="F440" s="32">
        <f t="shared" ca="1" si="170"/>
        <v>2.5000000000000001E-2</v>
      </c>
      <c r="G440" s="32">
        <f t="shared" ca="1" si="170"/>
        <v>2.5000000000000001E-2</v>
      </c>
      <c r="H440" s="32">
        <f t="shared" ca="1" si="170"/>
        <v>2.5000000000000001E-2</v>
      </c>
      <c r="I440" s="32">
        <f t="shared" ca="1" si="170"/>
        <v>2.5000000000000001E-2</v>
      </c>
      <c r="J440" s="32">
        <f t="shared" ca="1" si="170"/>
        <v>2.5000000000000001E-2</v>
      </c>
      <c r="K440" s="32">
        <f t="shared" ca="1" si="170"/>
        <v>2.5000000000000001E-2</v>
      </c>
      <c r="L440" s="32">
        <f t="shared" ca="1" si="170"/>
        <v>2.5000000000000001E-2</v>
      </c>
      <c r="M440" s="32">
        <f t="shared" ca="1" si="170"/>
        <v>2.5000000000000001E-2</v>
      </c>
      <c r="N440" s="32">
        <f t="shared" ca="1" si="170"/>
        <v>2.5000000000000001E-2</v>
      </c>
      <c r="O440" s="32">
        <f t="shared" ca="1" si="170"/>
        <v>2.5000000000000001E-2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5.347222222222222E-3</v>
      </c>
      <c r="E441" s="32">
        <f t="shared" ca="1" si="171"/>
        <v>5.347222222222222E-3</v>
      </c>
      <c r="F441" s="32">
        <f t="shared" ca="1" si="171"/>
        <v>5.347222222222222E-3</v>
      </c>
      <c r="G441" s="32">
        <f t="shared" ca="1" si="171"/>
        <v>5.347222222222222E-3</v>
      </c>
      <c r="H441" s="32">
        <f t="shared" ca="1" si="171"/>
        <v>5.347222222222222E-3</v>
      </c>
      <c r="I441" s="32">
        <f t="shared" ca="1" si="171"/>
        <v>5.347222222222222E-3</v>
      </c>
      <c r="J441" s="32">
        <f t="shared" ca="1" si="171"/>
        <v>5.347222222222222E-3</v>
      </c>
      <c r="K441" s="32">
        <f t="shared" ca="1" si="171"/>
        <v>5.347222222222222E-3</v>
      </c>
      <c r="L441" s="32">
        <f t="shared" ca="1" si="171"/>
        <v>5.347222222222222E-3</v>
      </c>
      <c r="M441" s="32">
        <f t="shared" ca="1" si="171"/>
        <v>5.347222222222222E-3</v>
      </c>
      <c r="N441" s="32">
        <f t="shared" ca="1" si="171"/>
        <v>5.347222222222222E-3</v>
      </c>
      <c r="O441" s="32">
        <f t="shared" ca="1" si="171"/>
        <v>5.347222222222222E-3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0.21194444444444446</v>
      </c>
      <c r="E443" s="32">
        <f t="shared" ca="1" si="173"/>
        <v>9.9999999999999992E-2</v>
      </c>
      <c r="F443" s="32">
        <f t="shared" ca="1" si="173"/>
        <v>2.1388888888888888E-2</v>
      </c>
      <c r="G443" s="32">
        <f t="shared" ca="1" si="173"/>
        <v>0.13246527777777778</v>
      </c>
      <c r="H443" s="32">
        <f t="shared" ca="1" si="173"/>
        <v>6.25E-2</v>
      </c>
      <c r="I443" s="32">
        <f t="shared" ca="1" si="173"/>
        <v>1.3368055555555555E-2</v>
      </c>
      <c r="J443" s="32">
        <f t="shared" ca="1" si="173"/>
        <v>0.15895833333333331</v>
      </c>
      <c r="K443" s="32">
        <f t="shared" ca="1" si="173"/>
        <v>7.5000000000000011E-2</v>
      </c>
      <c r="L443" s="32">
        <f t="shared" ca="1" si="173"/>
        <v>1.6041666666666666E-2</v>
      </c>
      <c r="M443" s="32">
        <f t="shared" ca="1" si="173"/>
        <v>0.13246527777777778</v>
      </c>
      <c r="N443" s="32">
        <f t="shared" ca="1" si="173"/>
        <v>6.25E-2</v>
      </c>
      <c r="O443" s="32">
        <f t="shared" ca="1" si="173"/>
        <v>1.3368055555555555E-2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6.0138441575999977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1.5842851200000001</v>
      </c>
      <c r="C452" s="67"/>
      <c r="D452" s="32">
        <f t="shared" ref="D452:O452" ca="1" si="179">D195</f>
        <v>9.7167261841888106E-2</v>
      </c>
      <c r="E452" s="32">
        <f t="shared" ca="1" si="179"/>
        <v>8.6623642476942764E-2</v>
      </c>
      <c r="F452" s="32">
        <f t="shared" ca="1" si="179"/>
        <v>8.5356287978332154E-2</v>
      </c>
      <c r="G452" s="32">
        <f t="shared" ca="1" si="179"/>
        <v>7.2322213265061636E-2</v>
      </c>
      <c r="H452" s="32">
        <f t="shared" ca="1" si="179"/>
        <v>5.4650756180469461E-2</v>
      </c>
      <c r="I452" s="32">
        <f t="shared" ca="1" si="179"/>
        <v>3.3493011637083382E-2</v>
      </c>
      <c r="J452" s="32">
        <f t="shared" ca="1" si="179"/>
        <v>1.6313845143882851E-2</v>
      </c>
      <c r="K452" s="32">
        <f t="shared" ca="1" si="179"/>
        <v>1.7630953744924609E-2</v>
      </c>
      <c r="L452" s="32">
        <f t="shared" ca="1" si="179"/>
        <v>3.3376752051000533E-2</v>
      </c>
      <c r="M452" s="32">
        <f t="shared" ca="1" si="179"/>
        <v>6.0029949717184249E-2</v>
      </c>
      <c r="N452" s="32">
        <f t="shared" ca="1" si="179"/>
        <v>7.7240368787288766E-2</v>
      </c>
      <c r="O452" s="32">
        <f t="shared" ca="1" si="179"/>
        <v>9.2461623842608115E-2</v>
      </c>
    </row>
    <row r="453" spans="1:15" outlineLevel="1" x14ac:dyDescent="0.4">
      <c r="A453" s="35"/>
      <c r="B453" s="64"/>
      <c r="C453" s="66"/>
      <c r="D453" s="32">
        <f t="shared" ref="D453:O453" ca="1" si="180">D196</f>
        <v>2.6743283075749014E-2</v>
      </c>
      <c r="E453" s="32">
        <f t="shared" ca="1" si="180"/>
        <v>2.3841369489066809E-2</v>
      </c>
      <c r="F453" s="32">
        <f t="shared" ca="1" si="180"/>
        <v>2.3492556324311596E-2</v>
      </c>
      <c r="G453" s="32">
        <f t="shared" ca="1" si="180"/>
        <v>1.9905196311484852E-2</v>
      </c>
      <c r="H453" s="32">
        <f t="shared" ca="1" si="180"/>
        <v>1.5041492526734711E-2</v>
      </c>
      <c r="I453" s="32">
        <f t="shared" ca="1" si="180"/>
        <v>9.218260083600929E-3</v>
      </c>
      <c r="J453" s="32">
        <f t="shared" ca="1" si="180"/>
        <v>4.4900491221695898E-3</v>
      </c>
      <c r="K453" s="32">
        <f t="shared" ca="1" si="180"/>
        <v>4.8525560765847534E-3</v>
      </c>
      <c r="L453" s="32">
        <f t="shared" ca="1" si="180"/>
        <v>9.1862620323854664E-3</v>
      </c>
      <c r="M453" s="32">
        <f t="shared" ca="1" si="180"/>
        <v>1.6522004509316762E-2</v>
      </c>
      <c r="N453" s="32">
        <f t="shared" ca="1" si="180"/>
        <v>2.1258817097418919E-2</v>
      </c>
      <c r="O453" s="32">
        <f t="shared" ca="1" si="180"/>
        <v>2.544815335117654E-2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9.805870461107976E-3</v>
      </c>
      <c r="E454" s="32">
        <f t="shared" ca="1" si="181"/>
        <v>8.7418354793245001E-3</v>
      </c>
      <c r="F454" s="32">
        <f t="shared" ca="1" si="181"/>
        <v>8.6139373189142547E-3</v>
      </c>
      <c r="G454" s="32">
        <f t="shared" ca="1" si="181"/>
        <v>7.2985719808777811E-3</v>
      </c>
      <c r="H454" s="32">
        <f t="shared" ca="1" si="181"/>
        <v>5.5152139264693966E-3</v>
      </c>
      <c r="I454" s="32">
        <f t="shared" ca="1" si="181"/>
        <v>3.3800286973203414E-3</v>
      </c>
      <c r="J454" s="32">
        <f t="shared" ca="1" si="181"/>
        <v>1.6463513447955169E-3</v>
      </c>
      <c r="K454" s="32">
        <f t="shared" ca="1" si="181"/>
        <v>1.7792705614144105E-3</v>
      </c>
      <c r="L454" s="32">
        <f t="shared" ca="1" si="181"/>
        <v>3.3682960785413386E-3</v>
      </c>
      <c r="M454" s="32">
        <f t="shared" ca="1" si="181"/>
        <v>6.0580683200828142E-3</v>
      </c>
      <c r="N454" s="32">
        <f t="shared" ca="1" si="181"/>
        <v>7.7948996023869408E-3</v>
      </c>
      <c r="O454" s="32">
        <f t="shared" ca="1" si="181"/>
        <v>9.3309895620980673E-3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0.35755085654424945</v>
      </c>
      <c r="E456" s="32">
        <f t="shared" ca="1" si="183"/>
        <v>9.8408492626857622E-2</v>
      </c>
      <c r="F456" s="32">
        <f t="shared" ca="1" si="183"/>
        <v>3.6083113963181139E-2</v>
      </c>
      <c r="G456" s="32">
        <f t="shared" ca="1" si="183"/>
        <v>0.16965111343469719</v>
      </c>
      <c r="H456" s="32">
        <f t="shared" ca="1" si="183"/>
        <v>4.6692967000375368E-2</v>
      </c>
      <c r="I456" s="32">
        <f t="shared" ca="1" si="183"/>
        <v>1.7120754566804303E-2</v>
      </c>
      <c r="J456" s="32">
        <f t="shared" ca="1" si="183"/>
        <v>6.7437810525890846E-2</v>
      </c>
      <c r="K456" s="32">
        <f t="shared" ca="1" si="183"/>
        <v>1.8560865282355274E-2</v>
      </c>
      <c r="L456" s="32">
        <f t="shared" ca="1" si="183"/>
        <v>6.8056506035302691E-3</v>
      </c>
      <c r="M456" s="32">
        <f t="shared" ca="1" si="183"/>
        <v>0.13202688616182917</v>
      </c>
      <c r="N456" s="32">
        <f t="shared" ca="1" si="183"/>
        <v>3.6337675090411692E-2</v>
      </c>
      <c r="O456" s="32">
        <f t="shared" ca="1" si="183"/>
        <v>1.3323814199817622E-2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1.9803564000000002</v>
      </c>
      <c r="C458" s="67"/>
      <c r="D458" s="32">
        <f t="shared" ref="D458:O458" ca="1" si="184">D220</f>
        <v>6.7812499999999998E-2</v>
      </c>
      <c r="E458" s="32">
        <f t="shared" ca="1" si="184"/>
        <v>6.7812499999999998E-2</v>
      </c>
      <c r="F458" s="32">
        <f t="shared" ca="1" si="184"/>
        <v>6.7812499999999998E-2</v>
      </c>
      <c r="G458" s="32">
        <f t="shared" ca="1" si="184"/>
        <v>6.7812499999999998E-2</v>
      </c>
      <c r="H458" s="32">
        <f t="shared" ca="1" si="184"/>
        <v>6.7812499999999998E-2</v>
      </c>
      <c r="I458" s="32">
        <f t="shared" ca="1" si="184"/>
        <v>6.7812499999999998E-2</v>
      </c>
      <c r="J458" s="32">
        <f t="shared" ca="1" si="184"/>
        <v>6.7812499999999998E-2</v>
      </c>
      <c r="K458" s="32">
        <f t="shared" ca="1" si="184"/>
        <v>6.7812499999999998E-2</v>
      </c>
      <c r="L458" s="32">
        <f t="shared" ca="1" si="184"/>
        <v>6.7812499999999998E-2</v>
      </c>
      <c r="M458" s="32">
        <f t="shared" ca="1" si="184"/>
        <v>6.7812499999999998E-2</v>
      </c>
      <c r="N458" s="32">
        <f t="shared" ca="1" si="184"/>
        <v>6.7812499999999998E-2</v>
      </c>
      <c r="O458" s="32">
        <f t="shared" ca="1" si="184"/>
        <v>6.7812499999999998E-2</v>
      </c>
    </row>
    <row r="459" spans="1:15" outlineLevel="1" x14ac:dyDescent="0.4">
      <c r="A459" s="35"/>
      <c r="B459" s="69"/>
      <c r="C459" s="66"/>
      <c r="D459" s="32">
        <f t="shared" ref="D459:O459" ca="1" si="185">D221</f>
        <v>8.3333333333333315E-3</v>
      </c>
      <c r="E459" s="32">
        <f t="shared" ca="1" si="185"/>
        <v>8.3333333333333315E-3</v>
      </c>
      <c r="F459" s="32">
        <f t="shared" ca="1" si="185"/>
        <v>8.3333333333333315E-3</v>
      </c>
      <c r="G459" s="32">
        <f t="shared" ca="1" si="185"/>
        <v>8.3333333333333315E-3</v>
      </c>
      <c r="H459" s="32">
        <f t="shared" ca="1" si="185"/>
        <v>8.3333333333333315E-3</v>
      </c>
      <c r="I459" s="32">
        <f t="shared" ca="1" si="185"/>
        <v>8.3333333333333315E-3</v>
      </c>
      <c r="J459" s="32">
        <f t="shared" ca="1" si="185"/>
        <v>8.3333333333333315E-3</v>
      </c>
      <c r="K459" s="32">
        <f t="shared" ca="1" si="185"/>
        <v>8.3333333333333315E-3</v>
      </c>
      <c r="L459" s="32">
        <f t="shared" ca="1" si="185"/>
        <v>8.3333333333333315E-3</v>
      </c>
      <c r="M459" s="32">
        <f t="shared" ca="1" si="185"/>
        <v>8.3333333333333315E-3</v>
      </c>
      <c r="N459" s="32">
        <f t="shared" ca="1" si="185"/>
        <v>8.3333333333333315E-3</v>
      </c>
      <c r="O459" s="32">
        <f t="shared" ca="1" si="185"/>
        <v>8.3333333333333315E-3</v>
      </c>
    </row>
    <row r="460" spans="1:15" outlineLevel="1" x14ac:dyDescent="0.4">
      <c r="A460" s="6"/>
      <c r="B460" s="69"/>
      <c r="C460" s="66"/>
      <c r="D460" s="32">
        <f t="shared" ref="D460:O460" ca="1" si="186">D222</f>
        <v>7.1874999999999986E-3</v>
      </c>
      <c r="E460" s="32">
        <f t="shared" ca="1" si="186"/>
        <v>7.1874999999999986E-3</v>
      </c>
      <c r="F460" s="32">
        <f t="shared" ca="1" si="186"/>
        <v>7.1874999999999986E-3</v>
      </c>
      <c r="G460" s="32">
        <f t="shared" ca="1" si="186"/>
        <v>7.1874999999999986E-3</v>
      </c>
      <c r="H460" s="32">
        <f t="shared" ca="1" si="186"/>
        <v>7.1874999999999986E-3</v>
      </c>
      <c r="I460" s="32">
        <f t="shared" ca="1" si="186"/>
        <v>7.1874999999999986E-3</v>
      </c>
      <c r="J460" s="32">
        <f t="shared" ca="1" si="186"/>
        <v>7.1874999999999986E-3</v>
      </c>
      <c r="K460" s="32">
        <f t="shared" ca="1" si="186"/>
        <v>7.1874999999999986E-3</v>
      </c>
      <c r="L460" s="32">
        <f t="shared" ca="1" si="186"/>
        <v>7.1874999999999986E-3</v>
      </c>
      <c r="M460" s="32">
        <f t="shared" ca="1" si="186"/>
        <v>7.1874999999999986E-3</v>
      </c>
      <c r="N460" s="32">
        <f t="shared" ca="1" si="186"/>
        <v>7.1874999999999986E-3</v>
      </c>
      <c r="O460" s="32">
        <f t="shared" ca="1" si="186"/>
        <v>7.1874999999999986E-3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0.27124999999999999</v>
      </c>
      <c r="E462" s="32">
        <f t="shared" ca="1" si="188"/>
        <v>3.3333333333333326E-2</v>
      </c>
      <c r="F462" s="32">
        <f t="shared" ca="1" si="188"/>
        <v>2.8749999999999994E-2</v>
      </c>
      <c r="G462" s="32">
        <f t="shared" ca="1" si="188"/>
        <v>0.16953124999999999</v>
      </c>
      <c r="H462" s="32">
        <f t="shared" ca="1" si="188"/>
        <v>2.0833333333333329E-2</v>
      </c>
      <c r="I462" s="32">
        <f t="shared" ca="1" si="188"/>
        <v>1.7968749999999995E-2</v>
      </c>
      <c r="J462" s="32">
        <f t="shared" ca="1" si="188"/>
        <v>0.20343749999999999</v>
      </c>
      <c r="K462" s="32">
        <f t="shared" ca="1" si="188"/>
        <v>2.4999999999999994E-2</v>
      </c>
      <c r="L462" s="32">
        <f t="shared" ca="1" si="188"/>
        <v>2.1562499999999995E-2</v>
      </c>
      <c r="M462" s="32">
        <f t="shared" ca="1" si="188"/>
        <v>0.16953124999999999</v>
      </c>
      <c r="N462" s="32">
        <f t="shared" ca="1" si="188"/>
        <v>2.0833333333333329E-2</v>
      </c>
      <c r="O462" s="32">
        <f t="shared" ca="1" si="188"/>
        <v>1.7968749999999995E-2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2.9705346000000001</v>
      </c>
      <c r="C464" s="67"/>
      <c r="D464" s="32">
        <f t="shared" ref="D464:O464" ca="1" si="189">D246</f>
        <v>6.0203180797677003E-2</v>
      </c>
      <c r="E464" s="32">
        <f t="shared" ca="1" si="189"/>
        <v>5.9214716482213381E-2</v>
      </c>
      <c r="F464" s="32">
        <f t="shared" ca="1" si="189"/>
        <v>5.9095901997968638E-2</v>
      </c>
      <c r="G464" s="32">
        <f t="shared" ca="1" si="189"/>
        <v>5.7873957493599526E-2</v>
      </c>
      <c r="H464" s="32">
        <f t="shared" ca="1" si="189"/>
        <v>5.6217258391919017E-2</v>
      </c>
      <c r="I464" s="32">
        <f t="shared" ca="1" si="189"/>
        <v>5.4233719840976566E-2</v>
      </c>
      <c r="J464" s="32">
        <f t="shared" ca="1" si="189"/>
        <v>5.2623172982239022E-2</v>
      </c>
      <c r="K464" s="32">
        <f t="shared" ca="1" si="189"/>
        <v>5.274665191358667E-2</v>
      </c>
      <c r="L464" s="32">
        <f t="shared" ca="1" si="189"/>
        <v>5.4222820504781291E-2</v>
      </c>
      <c r="M464" s="32">
        <f t="shared" ca="1" si="189"/>
        <v>5.6721557785986018E-2</v>
      </c>
      <c r="N464" s="32">
        <f t="shared" ca="1" si="189"/>
        <v>5.8335034573808314E-2</v>
      </c>
      <c r="O464" s="32">
        <f t="shared" ca="1" si="189"/>
        <v>5.9762027235244514E-2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2.2092910384468627E-2</v>
      </c>
      <c r="E465" s="32">
        <f t="shared" ca="1" si="190"/>
        <v>2.1730171186133351E-2</v>
      </c>
      <c r="F465" s="32">
        <f t="shared" ca="1" si="190"/>
        <v>2.168656954053895E-2</v>
      </c>
      <c r="G465" s="32">
        <f t="shared" ca="1" si="190"/>
        <v>2.1238149538935606E-2</v>
      </c>
      <c r="H465" s="32">
        <f t="shared" ca="1" si="190"/>
        <v>2.063018656584184E-2</v>
      </c>
      <c r="I465" s="32">
        <f t="shared" ca="1" si="190"/>
        <v>1.9902282510450117E-2</v>
      </c>
      <c r="J465" s="32">
        <f t="shared" ca="1" si="190"/>
        <v>1.93112561402712E-2</v>
      </c>
      <c r="K465" s="32">
        <f t="shared" ca="1" si="190"/>
        <v>1.9356569509573093E-2</v>
      </c>
      <c r="L465" s="32">
        <f t="shared" ca="1" si="190"/>
        <v>1.9898282754048181E-2</v>
      </c>
      <c r="M465" s="32">
        <f t="shared" ca="1" si="190"/>
        <v>2.0815250563664595E-2</v>
      </c>
      <c r="N465" s="32">
        <f t="shared" ca="1" si="190"/>
        <v>2.1407352137177364E-2</v>
      </c>
      <c r="O465" s="32">
        <f t="shared" ca="1" si="190"/>
        <v>2.1931019168897066E-2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6.0755503557288733E-3</v>
      </c>
      <c r="E466" s="32">
        <f t="shared" ca="1" si="191"/>
        <v>5.9757970761866721E-3</v>
      </c>
      <c r="F466" s="32">
        <f t="shared" ca="1" si="191"/>
        <v>5.9638066236482115E-3</v>
      </c>
      <c r="G466" s="32">
        <f t="shared" ca="1" si="191"/>
        <v>5.8404911232072922E-3</v>
      </c>
      <c r="H466" s="32">
        <f t="shared" ca="1" si="191"/>
        <v>5.6733013056065066E-3</v>
      </c>
      <c r="I466" s="32">
        <f t="shared" ca="1" si="191"/>
        <v>5.4731276903737828E-3</v>
      </c>
      <c r="J466" s="32">
        <f t="shared" ca="1" si="191"/>
        <v>5.3105954385745807E-3</v>
      </c>
      <c r="K466" s="32">
        <f t="shared" ca="1" si="191"/>
        <v>5.3230566151326007E-3</v>
      </c>
      <c r="L466" s="32">
        <f t="shared" ca="1" si="191"/>
        <v>5.4720277573632502E-3</v>
      </c>
      <c r="M466" s="32">
        <f t="shared" ca="1" si="191"/>
        <v>5.7241939050077639E-3</v>
      </c>
      <c r="N466" s="32">
        <f t="shared" ca="1" si="191"/>
        <v>5.887021837723775E-3</v>
      </c>
      <c r="O466" s="32">
        <f t="shared" ca="1" si="191"/>
        <v>6.0310302714466947E-3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0.2378953928010234</v>
      </c>
      <c r="E468" s="32">
        <f t="shared" ca="1" si="193"/>
        <v>8.7301061578357209E-2</v>
      </c>
      <c r="F468" s="32">
        <f t="shared" ca="1" si="193"/>
        <v>2.4007791934048235E-2</v>
      </c>
      <c r="G468" s="32">
        <f t="shared" ca="1" si="193"/>
        <v>0.14363916688450284</v>
      </c>
      <c r="H468" s="32">
        <f t="shared" ca="1" si="193"/>
        <v>5.2711620875046925E-2</v>
      </c>
      <c r="I468" s="32">
        <f t="shared" ca="1" si="193"/>
        <v>1.4495695740637905E-2</v>
      </c>
      <c r="J468" s="32">
        <f t="shared" ca="1" si="193"/>
        <v>0.15960354473680227</v>
      </c>
      <c r="K468" s="32">
        <f t="shared" ca="1" si="193"/>
        <v>5.8570108160294412E-2</v>
      </c>
      <c r="L468" s="32">
        <f t="shared" ca="1" si="193"/>
        <v>1.6106779744080965E-2</v>
      </c>
      <c r="M468" s="32">
        <f t="shared" ca="1" si="193"/>
        <v>0.14011189557767145</v>
      </c>
      <c r="N468" s="32">
        <f t="shared" ca="1" si="193"/>
        <v>5.1417209386301455E-2</v>
      </c>
      <c r="O468" s="32">
        <f t="shared" ca="1" si="193"/>
        <v>1.4139732581232902E-2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2.9705346000000001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2.9705346000000001</v>
      </c>
      <c r="C476" s="67"/>
      <c r="D476" s="32">
        <f t="shared" ref="D476:O476" ca="1" si="199">D296</f>
        <v>5.0138226404883884E-2</v>
      </c>
      <c r="E476" s="32">
        <f t="shared" ca="1" si="199"/>
        <v>4.4962421145838517E-2</v>
      </c>
      <c r="F476" s="32">
        <f t="shared" ca="1" si="199"/>
        <v>3.9007093805762783E-2</v>
      </c>
      <c r="G476" s="32">
        <f t="shared" ca="1" si="199"/>
        <v>3.249099997660438E-2</v>
      </c>
      <c r="H476" s="32">
        <f t="shared" ca="1" si="199"/>
        <v>2.6724110161746556E-2</v>
      </c>
      <c r="I476" s="32">
        <f t="shared" ca="1" si="199"/>
        <v>2.3636060074198856E-2</v>
      </c>
      <c r="J476" s="32">
        <f t="shared" ca="1" si="199"/>
        <v>2.5054473787717815E-2</v>
      </c>
      <c r="K476" s="32">
        <f t="shared" ca="1" si="199"/>
        <v>3.0121223325171573E-2</v>
      </c>
      <c r="L476" s="32">
        <f t="shared" ca="1" si="199"/>
        <v>3.6487019836929591E-2</v>
      </c>
      <c r="M476" s="32">
        <f t="shared" ca="1" si="199"/>
        <v>4.2999237131077443E-2</v>
      </c>
      <c r="N476" s="32">
        <f t="shared" ca="1" si="199"/>
        <v>4.8741776025679487E-2</v>
      </c>
      <c r="O476" s="32">
        <f t="shared" ca="1" si="199"/>
        <v>5.1720691657722473E-2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5.5452416300332409E-2</v>
      </c>
      <c r="E477" s="32">
        <f t="shared" ca="1" si="200"/>
        <v>4.9728023387102506E-2</v>
      </c>
      <c r="F477" s="32">
        <f t="shared" ca="1" si="200"/>
        <v>4.3141486236788332E-2</v>
      </c>
      <c r="G477" s="32">
        <f t="shared" ca="1" si="200"/>
        <v>3.593474651790346E-2</v>
      </c>
      <c r="H477" s="32">
        <f t="shared" ca="1" si="200"/>
        <v>2.9556619533728911E-2</v>
      </c>
      <c r="I477" s="32">
        <f t="shared" ca="1" si="200"/>
        <v>2.6141264598192281E-2</v>
      </c>
      <c r="J477" s="32">
        <f t="shared" ca="1" si="200"/>
        <v>2.7710017092406801E-2</v>
      </c>
      <c r="K477" s="32">
        <f t="shared" ca="1" si="200"/>
        <v>3.3313795382678237E-2</v>
      </c>
      <c r="L477" s="32">
        <f t="shared" ca="1" si="200"/>
        <v>4.0354307653747014E-2</v>
      </c>
      <c r="M477" s="32">
        <f t="shared" ca="1" si="200"/>
        <v>4.7556759960638649E-2</v>
      </c>
      <c r="N477" s="32">
        <f t="shared" ca="1" si="200"/>
        <v>5.3907955051442746E-2</v>
      </c>
      <c r="O477" s="32">
        <f t="shared" ca="1" si="200"/>
        <v>5.7202608285038682E-2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5.3141898954485222E-3</v>
      </c>
      <c r="E478" s="32">
        <f t="shared" ca="1" si="201"/>
        <v>4.7656022412639895E-3</v>
      </c>
      <c r="F478" s="32">
        <f t="shared" ca="1" si="201"/>
        <v>4.1343924310255483E-3</v>
      </c>
      <c r="G478" s="32">
        <f t="shared" ca="1" si="201"/>
        <v>3.4437465412990812E-3</v>
      </c>
      <c r="H478" s="32">
        <f t="shared" ca="1" si="201"/>
        <v>2.8325093719823538E-3</v>
      </c>
      <c r="I478" s="32">
        <f t="shared" ca="1" si="201"/>
        <v>2.5052045239934268E-3</v>
      </c>
      <c r="J478" s="32">
        <f t="shared" ca="1" si="201"/>
        <v>2.6555433046889848E-3</v>
      </c>
      <c r="K478" s="32">
        <f t="shared" ca="1" si="201"/>
        <v>3.1925720575066642E-3</v>
      </c>
      <c r="L478" s="32">
        <f t="shared" ca="1" si="201"/>
        <v>3.8672878168174215E-3</v>
      </c>
      <c r="M478" s="32">
        <f t="shared" ca="1" si="201"/>
        <v>4.5575228295612041E-3</v>
      </c>
      <c r="N478" s="32">
        <f t="shared" ca="1" si="201"/>
        <v>5.166179025763263E-3</v>
      </c>
      <c r="O478" s="32">
        <f t="shared" ca="1" si="201"/>
        <v>5.4819166273162067E-3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0.190695774124166</v>
      </c>
      <c r="E480" s="32">
        <f t="shared" ca="1" si="203"/>
        <v>0.21090776861658911</v>
      </c>
      <c r="F480" s="32">
        <f t="shared" ca="1" si="203"/>
        <v>2.0211994492423124E-2</v>
      </c>
      <c r="G480" s="32">
        <f t="shared" ca="1" si="203"/>
        <v>7.8718657041232321E-2</v>
      </c>
      <c r="H480" s="32">
        <f t="shared" ca="1" si="203"/>
        <v>8.7062109170026533E-2</v>
      </c>
      <c r="I480" s="32">
        <f t="shared" ca="1" si="203"/>
        <v>8.3434521287942091E-3</v>
      </c>
      <c r="J480" s="32">
        <f t="shared" ca="1" si="203"/>
        <v>7.8811757187088244E-2</v>
      </c>
      <c r="K480" s="32">
        <f t="shared" ca="1" si="203"/>
        <v>8.7165077073277308E-2</v>
      </c>
      <c r="L480" s="32">
        <f t="shared" ca="1" si="203"/>
        <v>8.3533198861890749E-3</v>
      </c>
      <c r="M480" s="32">
        <f t="shared" ca="1" si="203"/>
        <v>0.10385714498084678</v>
      </c>
      <c r="N480" s="32">
        <f t="shared" ca="1" si="203"/>
        <v>0.11486504514010704</v>
      </c>
      <c r="O480" s="32">
        <f t="shared" ca="1" si="203"/>
        <v>1.1007900159260257E-2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1.9803564000000002</v>
      </c>
      <c r="C482" s="67"/>
      <c r="D482" s="32">
        <f t="shared" ref="D482:O482" ca="1" si="204">D322</f>
        <v>4.5416666666666661E-2</v>
      </c>
      <c r="E482" s="32">
        <f t="shared" ca="1" si="204"/>
        <v>4.5416666666666661E-2</v>
      </c>
      <c r="F482" s="32">
        <f t="shared" ca="1" si="204"/>
        <v>4.5416666666666661E-2</v>
      </c>
      <c r="G482" s="32">
        <f t="shared" ca="1" si="204"/>
        <v>4.5416666666666661E-2</v>
      </c>
      <c r="H482" s="32">
        <f t="shared" ca="1" si="204"/>
        <v>4.5416666666666661E-2</v>
      </c>
      <c r="I482" s="32">
        <f t="shared" ca="1" si="204"/>
        <v>4.5416666666666661E-2</v>
      </c>
      <c r="J482" s="32">
        <f t="shared" ca="1" si="204"/>
        <v>4.5416666666666661E-2</v>
      </c>
      <c r="K482" s="32">
        <f t="shared" ca="1" si="204"/>
        <v>4.5416666666666661E-2</v>
      </c>
      <c r="L482" s="32">
        <f t="shared" ca="1" si="204"/>
        <v>4.5416666666666661E-2</v>
      </c>
      <c r="M482" s="32">
        <f t="shared" ca="1" si="204"/>
        <v>4.5416666666666661E-2</v>
      </c>
      <c r="N482" s="32">
        <f t="shared" ca="1" si="204"/>
        <v>4.5416666666666661E-2</v>
      </c>
      <c r="O482" s="32">
        <f t="shared" ca="1" si="204"/>
        <v>4.5416666666666661E-2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3.3333333333333333E-2</v>
      </c>
      <c r="E483" s="32">
        <f t="shared" ca="1" si="205"/>
        <v>3.3333333333333333E-2</v>
      </c>
      <c r="F483" s="32">
        <f t="shared" ca="1" si="205"/>
        <v>3.3333333333333333E-2</v>
      </c>
      <c r="G483" s="32">
        <f t="shared" ca="1" si="205"/>
        <v>3.3333333333333333E-2</v>
      </c>
      <c r="H483" s="32">
        <f t="shared" ca="1" si="205"/>
        <v>3.3333333333333333E-2</v>
      </c>
      <c r="I483" s="32">
        <f t="shared" ca="1" si="205"/>
        <v>3.3333333333333333E-2</v>
      </c>
      <c r="J483" s="32">
        <f t="shared" ca="1" si="205"/>
        <v>3.3333333333333333E-2</v>
      </c>
      <c r="K483" s="32">
        <f t="shared" ca="1" si="205"/>
        <v>3.3333333333333333E-2</v>
      </c>
      <c r="L483" s="32">
        <f t="shared" ca="1" si="205"/>
        <v>3.3333333333333333E-2</v>
      </c>
      <c r="M483" s="32">
        <f t="shared" ca="1" si="205"/>
        <v>3.3333333333333333E-2</v>
      </c>
      <c r="N483" s="32">
        <f t="shared" ca="1" si="205"/>
        <v>3.3333333333333333E-2</v>
      </c>
      <c r="O483" s="32">
        <f t="shared" ca="1" si="205"/>
        <v>3.3333333333333333E-2</v>
      </c>
    </row>
    <row r="484" spans="1:15" outlineLevel="1" x14ac:dyDescent="0.4">
      <c r="A484" s="6"/>
      <c r="B484" s="70"/>
      <c r="C484" s="66"/>
      <c r="D484" s="32">
        <f t="shared" ref="D484:O484" ca="1" si="206">D324</f>
        <v>4.5833333333333334E-3</v>
      </c>
      <c r="E484" s="32">
        <f t="shared" ca="1" si="206"/>
        <v>4.5833333333333334E-3</v>
      </c>
      <c r="F484" s="32">
        <f t="shared" ca="1" si="206"/>
        <v>4.5833333333333334E-3</v>
      </c>
      <c r="G484" s="32">
        <f t="shared" ca="1" si="206"/>
        <v>4.5833333333333334E-3</v>
      </c>
      <c r="H484" s="32">
        <f t="shared" ca="1" si="206"/>
        <v>4.5833333333333334E-3</v>
      </c>
      <c r="I484" s="32">
        <f t="shared" ca="1" si="206"/>
        <v>4.5833333333333334E-3</v>
      </c>
      <c r="J484" s="32">
        <f t="shared" ca="1" si="206"/>
        <v>4.5833333333333334E-3</v>
      </c>
      <c r="K484" s="32">
        <f t="shared" ca="1" si="206"/>
        <v>4.5833333333333334E-3</v>
      </c>
      <c r="L484" s="32">
        <f t="shared" ca="1" si="206"/>
        <v>4.5833333333333334E-3</v>
      </c>
      <c r="M484" s="32">
        <f t="shared" ca="1" si="206"/>
        <v>4.5833333333333334E-3</v>
      </c>
      <c r="N484" s="32">
        <f t="shared" ca="1" si="206"/>
        <v>4.5833333333333334E-3</v>
      </c>
      <c r="O484" s="32">
        <f t="shared" ca="1" si="206"/>
        <v>4.5833333333333334E-3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0.18166666666666664</v>
      </c>
      <c r="E486" s="32">
        <f t="shared" ca="1" si="208"/>
        <v>0.13333333333333333</v>
      </c>
      <c r="F486" s="32">
        <f t="shared" ca="1" si="208"/>
        <v>1.8333333333333337E-2</v>
      </c>
      <c r="G486" s="32">
        <f t="shared" ca="1" si="208"/>
        <v>0.11354166666666665</v>
      </c>
      <c r="H486" s="32">
        <f t="shared" ca="1" si="208"/>
        <v>8.3333333333333343E-2</v>
      </c>
      <c r="I486" s="32">
        <f t="shared" ca="1" si="208"/>
        <v>1.1458333333333334E-2</v>
      </c>
      <c r="J486" s="32">
        <f t="shared" ca="1" si="208"/>
        <v>0.13624999999999998</v>
      </c>
      <c r="K486" s="32">
        <f t="shared" ca="1" si="208"/>
        <v>0.1</v>
      </c>
      <c r="L486" s="32">
        <f t="shared" ca="1" si="208"/>
        <v>1.375E-2</v>
      </c>
      <c r="M486" s="32">
        <f t="shared" ca="1" si="208"/>
        <v>0.11354166666666665</v>
      </c>
      <c r="N486" s="32">
        <f t="shared" ca="1" si="208"/>
        <v>8.3333333333333329E-2</v>
      </c>
      <c r="O486" s="32">
        <f t="shared" ca="1" si="208"/>
        <v>1.1458333333333334E-2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4.3567840800000006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18.714995999999999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9.5040359999999993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0.99017820000000012</v>
      </c>
      <c r="D500" s="32">
        <f t="shared" ref="D500:O500" ca="1" si="219">D397</f>
        <v>1.0166276321727608E-2</v>
      </c>
      <c r="E500" s="32">
        <f t="shared" ca="1" si="219"/>
        <v>9.1168042876354598E-3</v>
      </c>
      <c r="F500" s="32">
        <f t="shared" ca="1" si="219"/>
        <v>7.9092724767445277E-3</v>
      </c>
      <c r="G500" s="32">
        <f t="shared" ca="1" si="219"/>
        <v>6.588036861615635E-3</v>
      </c>
      <c r="H500" s="32">
        <f t="shared" ca="1" si="219"/>
        <v>5.4187135811836337E-3</v>
      </c>
      <c r="I500" s="32">
        <f t="shared" ca="1" si="219"/>
        <v>4.7925651763352523E-3</v>
      </c>
      <c r="J500" s="32">
        <f t="shared" ca="1" si="219"/>
        <v>5.0801698002745808E-3</v>
      </c>
      <c r="K500" s="32">
        <f t="shared" ca="1" si="219"/>
        <v>6.1075291534910103E-3</v>
      </c>
      <c r="L500" s="32">
        <f t="shared" ca="1" si="219"/>
        <v>7.3982897365202863E-3</v>
      </c>
      <c r="M500" s="32">
        <f t="shared" ca="1" si="219"/>
        <v>8.7187393261170861E-3</v>
      </c>
      <c r="N500" s="32">
        <f t="shared" ca="1" si="219"/>
        <v>9.883125092764504E-3</v>
      </c>
      <c r="O500" s="32">
        <f t="shared" ca="1" si="219"/>
        <v>1.0487144852257092E-2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9.9814349340598338E-2</v>
      </c>
      <c r="E501" s="32">
        <f t="shared" ca="1" si="220"/>
        <v>8.9510442096784507E-2</v>
      </c>
      <c r="F501" s="32">
        <f t="shared" ca="1" si="220"/>
        <v>7.7654675226218994E-2</v>
      </c>
      <c r="G501" s="32">
        <f t="shared" ca="1" si="220"/>
        <v>6.4682543732226233E-2</v>
      </c>
      <c r="H501" s="32">
        <f t="shared" ca="1" si="220"/>
        <v>5.3201915160712043E-2</v>
      </c>
      <c r="I501" s="32">
        <f t="shared" ca="1" si="220"/>
        <v>4.7054276276746104E-2</v>
      </c>
      <c r="J501" s="32">
        <f t="shared" ca="1" si="220"/>
        <v>4.9878030766332244E-2</v>
      </c>
      <c r="K501" s="32">
        <f t="shared" ca="1" si="220"/>
        <v>5.996483168882083E-2</v>
      </c>
      <c r="L501" s="32">
        <f t="shared" ca="1" si="220"/>
        <v>7.2637753776744626E-2</v>
      </c>
      <c r="M501" s="32">
        <f t="shared" ca="1" si="220"/>
        <v>8.560216792914957E-2</v>
      </c>
      <c r="N501" s="32">
        <f t="shared" ca="1" si="220"/>
        <v>9.7034319092596952E-2</v>
      </c>
      <c r="O501" s="32">
        <f t="shared" ca="1" si="220"/>
        <v>0.10296469491306963</v>
      </c>
    </row>
    <row r="502" spans="1:20" outlineLevel="1" x14ac:dyDescent="0.4">
      <c r="A502" s="6"/>
      <c r="B502" s="69"/>
      <c r="C502" s="66"/>
      <c r="D502" s="32">
        <f t="shared" ref="D502:O502" ca="1" si="221">D399</f>
        <v>9.2420693833887351E-4</v>
      </c>
      <c r="E502" s="32">
        <f t="shared" ca="1" si="221"/>
        <v>8.2880038978504179E-4</v>
      </c>
      <c r="F502" s="32">
        <f t="shared" ca="1" si="221"/>
        <v>7.1902477061313891E-4</v>
      </c>
      <c r="G502" s="32">
        <f t="shared" ca="1" si="221"/>
        <v>5.9891244196505771E-4</v>
      </c>
      <c r="H502" s="32">
        <f t="shared" ca="1" si="221"/>
        <v>4.9261032556214852E-4</v>
      </c>
      <c r="I502" s="32">
        <f t="shared" ca="1" si="221"/>
        <v>4.3568774330320472E-4</v>
      </c>
      <c r="J502" s="32">
        <f t="shared" ca="1" si="221"/>
        <v>4.6183361820678007E-4</v>
      </c>
      <c r="K502" s="32">
        <f t="shared" ca="1" si="221"/>
        <v>5.5522992304463733E-4</v>
      </c>
      <c r="L502" s="32">
        <f t="shared" ca="1" si="221"/>
        <v>6.7257179422911689E-4</v>
      </c>
      <c r="M502" s="32">
        <f t="shared" ca="1" si="221"/>
        <v>7.9261266601064414E-4</v>
      </c>
      <c r="N502" s="32">
        <f t="shared" ca="1" si="221"/>
        <v>8.9846591752404577E-4</v>
      </c>
      <c r="O502" s="32">
        <f t="shared" ca="1" si="221"/>
        <v>9.5337680475064473E-4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3.8666424246374675E-2</v>
      </c>
      <c r="E504" s="32">
        <f t="shared" ca="1" si="223"/>
        <v>0.37963398350986044</v>
      </c>
      <c r="F504" s="32">
        <f t="shared" ca="1" si="223"/>
        <v>3.5151294769431522E-3</v>
      </c>
      <c r="G504" s="32">
        <f t="shared" ca="1" si="223"/>
        <v>1.5961386681171533E-2</v>
      </c>
      <c r="H504" s="32">
        <f t="shared" ca="1" si="223"/>
        <v>0.15671179650604777</v>
      </c>
      <c r="I504" s="32">
        <f t="shared" ca="1" si="223"/>
        <v>1.4510351528337756E-3</v>
      </c>
      <c r="J504" s="32">
        <f t="shared" ca="1" si="223"/>
        <v>1.5980264130100841E-2</v>
      </c>
      <c r="K504" s="32">
        <f t="shared" ca="1" si="223"/>
        <v>0.15689713873189917</v>
      </c>
      <c r="L504" s="32">
        <f t="shared" ca="1" si="223"/>
        <v>1.452751284554622E-3</v>
      </c>
      <c r="M504" s="32">
        <f t="shared" ca="1" si="223"/>
        <v>2.1058591609019624E-2</v>
      </c>
      <c r="N504" s="32">
        <f t="shared" ca="1" si="223"/>
        <v>0.20675708125219266</v>
      </c>
      <c r="O504" s="32">
        <f t="shared" ca="1" si="223"/>
        <v>1.9144174190017839E-3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4.1271626491381586</v>
      </c>
      <c r="E507" s="171">
        <f t="shared" ca="1" si="225"/>
        <v>4.0528734156803887</v>
      </c>
      <c r="F507" s="171">
        <f t="shared" ca="1" si="225"/>
        <v>4.0200668224594809</v>
      </c>
      <c r="G507" s="171">
        <f t="shared" ca="1" si="225"/>
        <v>3.9277029855160559</v>
      </c>
      <c r="H507" s="171">
        <f t="shared" ca="1" si="225"/>
        <v>3.8162107082616332</v>
      </c>
      <c r="I507" s="171">
        <f t="shared" ca="1" si="225"/>
        <v>3.6998097273977799</v>
      </c>
      <c r="J507" s="171">
        <f t="shared" ca="1" si="225"/>
        <v>3.6228730900674346</v>
      </c>
      <c r="K507" s="171">
        <f t="shared" ca="1" si="225"/>
        <v>3.6519426925953113</v>
      </c>
      <c r="L507" s="171">
        <f t="shared" ca="1" si="225"/>
        <v>3.7567804472743118</v>
      </c>
      <c r="M507" s="171">
        <f t="shared" ca="1" si="225"/>
        <v>3.9151542953397303</v>
      </c>
      <c r="N507" s="171">
        <f t="shared" ca="1" si="225"/>
        <v>4.0243023771501996</v>
      </c>
      <c r="O507" s="171">
        <f t="shared" ca="1" si="225"/>
        <v>4.1114338466935108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2.0061324257921247</v>
      </c>
      <c r="E508" s="171">
        <f t="shared" ca="1" si="226"/>
        <v>1.9286377874506908</v>
      </c>
      <c r="F508" s="171">
        <f t="shared" ca="1" si="226"/>
        <v>1.8606222333577662</v>
      </c>
      <c r="G508" s="171">
        <f t="shared" ca="1" si="226"/>
        <v>1.7635270778347929</v>
      </c>
      <c r="H508" s="171">
        <f t="shared" ca="1" si="226"/>
        <v>1.6656501074240753</v>
      </c>
      <c r="I508" s="171">
        <f t="shared" ca="1" si="226"/>
        <v>1.5904711185613623</v>
      </c>
      <c r="J508" s="171">
        <f t="shared" ca="1" si="226"/>
        <v>1.5726387400309918</v>
      </c>
      <c r="K508" s="171">
        <f t="shared" ca="1" si="226"/>
        <v>1.6309708805582976</v>
      </c>
      <c r="L508" s="171">
        <f t="shared" ca="1" si="226"/>
        <v>1.7316909441893509</v>
      </c>
      <c r="M508" s="171">
        <f t="shared" ca="1" si="226"/>
        <v>1.8552571218003371</v>
      </c>
      <c r="N508" s="171">
        <f t="shared" ca="1" si="226"/>
        <v>1.9519685217117591</v>
      </c>
      <c r="O508" s="171">
        <f t="shared" ca="1" si="226"/>
        <v>2.0143891550484483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0.41700073380591784</v>
      </c>
      <c r="E509" s="171">
        <f t="shared" ca="1" si="227"/>
        <v>0.40943605318364568</v>
      </c>
      <c r="F509" s="171">
        <f t="shared" ca="1" si="227"/>
        <v>0.40604751259117194</v>
      </c>
      <c r="G509" s="171">
        <f t="shared" ca="1" si="227"/>
        <v>0.39664128369292234</v>
      </c>
      <c r="H509" s="171">
        <f t="shared" ca="1" si="227"/>
        <v>0.38531444720866387</v>
      </c>
      <c r="I509" s="171">
        <f t="shared" ca="1" si="227"/>
        <v>0.37352722571778729</v>
      </c>
      <c r="J509" s="171">
        <f t="shared" ca="1" si="227"/>
        <v>0.36578150404112164</v>
      </c>
      <c r="K509" s="171">
        <f t="shared" ca="1" si="227"/>
        <v>0.36878131127632813</v>
      </c>
      <c r="L509" s="171">
        <f t="shared" ca="1" si="227"/>
        <v>0.37944441285217168</v>
      </c>
      <c r="M509" s="171">
        <f t="shared" ca="1" si="227"/>
        <v>0.39551215187381095</v>
      </c>
      <c r="N509" s="171">
        <f t="shared" ca="1" si="227"/>
        <v>0.40660210012440623</v>
      </c>
      <c r="O509" s="171">
        <f t="shared" ca="1" si="227"/>
        <v>0.41543409229805245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16.29376402501553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7.833756033497262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1.6463874596180079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9.7653841346307164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4.3719650615267929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0.98601921716292551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10.971641937115319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4.7908259323013365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1.1078188071311275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9.6955229608124291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4.5754090864346093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0.97929734475393915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3426.4530088320116</v>
      </c>
      <c r="E515" s="77">
        <f t="shared" ca="1" si="228"/>
        <v>3364.7766008139374</v>
      </c>
      <c r="F515" s="77">
        <f t="shared" ca="1" si="228"/>
        <v>3337.5399107177086</v>
      </c>
      <c r="G515" s="77">
        <f t="shared" ca="1" si="228"/>
        <v>3260.8576052437156</v>
      </c>
      <c r="H515" s="77">
        <f t="shared" ca="1" si="228"/>
        <v>3168.2944858959177</v>
      </c>
      <c r="I515" s="77">
        <f t="shared" ca="1" si="228"/>
        <v>3071.656062596745</v>
      </c>
      <c r="J515" s="77">
        <f t="shared" ca="1" si="228"/>
        <v>3007.7817269136026</v>
      </c>
      <c r="K515" s="77">
        <f t="shared" ca="1" si="228"/>
        <v>3031.9158925656379</v>
      </c>
      <c r="L515" s="77">
        <f t="shared" ca="1" si="228"/>
        <v>3118.9542941256218</v>
      </c>
      <c r="M515" s="77">
        <f t="shared" ca="1" si="228"/>
        <v>3250.4394315813443</v>
      </c>
      <c r="N515" s="77">
        <f t="shared" ca="1" si="228"/>
        <v>3341.0563529682017</v>
      </c>
      <c r="O515" s="77">
        <f t="shared" ca="1" si="228"/>
        <v>3413.394642335832</v>
      </c>
      <c r="Q515" s="89">
        <f ca="1">MAX(D515:O517)</f>
        <v>3808.2258795060989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1526.7370059300795</v>
      </c>
      <c r="E516" s="77">
        <f t="shared" ca="1" si="229"/>
        <v>1467.7608732501451</v>
      </c>
      <c r="F516" s="77">
        <f t="shared" ca="1" si="229"/>
        <v>1415.9986555234141</v>
      </c>
      <c r="G516" s="77">
        <f t="shared" ca="1" si="229"/>
        <v>1342.1058431010599</v>
      </c>
      <c r="H516" s="77">
        <f t="shared" ca="1" si="229"/>
        <v>1267.6180421796616</v>
      </c>
      <c r="I516" s="77">
        <f t="shared" ca="1" si="229"/>
        <v>1210.4041998183882</v>
      </c>
      <c r="J516" s="77">
        <f t="shared" ca="1" si="229"/>
        <v>1196.8331354878171</v>
      </c>
      <c r="K516" s="77">
        <f t="shared" ca="1" si="229"/>
        <v>1241.2259364979436</v>
      </c>
      <c r="L516" s="77">
        <f t="shared" ca="1" si="229"/>
        <v>1317.8774308899172</v>
      </c>
      <c r="M516" s="77">
        <f t="shared" ca="1" si="229"/>
        <v>1411.9156178084754</v>
      </c>
      <c r="N516" s="77">
        <f t="shared" ca="1" si="229"/>
        <v>1485.5163787760723</v>
      </c>
      <c r="O516" s="77">
        <f t="shared" ca="1" si="229"/>
        <v>1533.0206659425025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3808.2258795060989</v>
      </c>
      <c r="E517" s="77">
        <f t="shared" ca="1" si="230"/>
        <v>3739.1420382068095</v>
      </c>
      <c r="F517" s="77">
        <f t="shared" ca="1" si="230"/>
        <v>3708.1964620198351</v>
      </c>
      <c r="G517" s="77">
        <f t="shared" ca="1" si="230"/>
        <v>3622.294828245866</v>
      </c>
      <c r="H517" s="77">
        <f t="shared" ca="1" si="230"/>
        <v>3518.8533991658801</v>
      </c>
      <c r="I517" s="77">
        <f t="shared" ca="1" si="230"/>
        <v>3411.2075408017104</v>
      </c>
      <c r="J517" s="77">
        <f t="shared" ca="1" si="230"/>
        <v>3340.4703565399236</v>
      </c>
      <c r="K517" s="77">
        <f t="shared" ca="1" si="230"/>
        <v>3367.8658564048228</v>
      </c>
      <c r="L517" s="77">
        <f t="shared" ca="1" si="230"/>
        <v>3465.2457794718871</v>
      </c>
      <c r="M517" s="77">
        <f t="shared" ca="1" si="230"/>
        <v>3611.9831221352592</v>
      </c>
      <c r="N517" s="77">
        <f t="shared" ca="1" si="230"/>
        <v>3713.2611883507416</v>
      </c>
      <c r="O517" s="77">
        <f t="shared" ca="1" si="230"/>
        <v>3793.9186511237663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3428.822395836602</v>
      </c>
      <c r="E522" s="173">
        <f t="shared" ca="1" si="231"/>
        <v>1511.1412101653668</v>
      </c>
      <c r="F522" s="173">
        <f t="shared" ca="1" si="231"/>
        <v>3811.0820824490925</v>
      </c>
      <c r="G522" s="173">
        <f t="shared" ca="1" si="231"/>
        <v>3202.6053176671639</v>
      </c>
      <c r="H522" s="173">
        <f t="shared" ca="1" si="231"/>
        <v>1314.3233109448031</v>
      </c>
      <c r="I522" s="173">
        <f t="shared" ca="1" si="231"/>
        <v>3557.0678829831368</v>
      </c>
      <c r="J522" s="173">
        <f t="shared" ca="1" si="231"/>
        <v>3044.6336821831833</v>
      </c>
      <c r="K522" s="173">
        <f t="shared" ca="1" si="231"/>
        <v>1218.6675651967178</v>
      </c>
      <c r="L522" s="173">
        <f t="shared" ca="1" si="231"/>
        <v>3381.6202903880571</v>
      </c>
      <c r="M522" s="173">
        <f t="shared" ca="1" si="231"/>
        <v>3179.6940052513542</v>
      </c>
      <c r="N522" s="173">
        <f t="shared" ca="1" si="231"/>
        <v>1375.4837320931365</v>
      </c>
      <c r="O522" s="173">
        <f t="shared" ca="1" si="231"/>
        <v>3532.8187040185398</v>
      </c>
      <c r="Q522" s="89">
        <f ca="1">MAX(D522:O522)</f>
        <v>3811.0820824490925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5.1790519358497891</v>
      </c>
      <c r="E527" s="182">
        <f ca="1">INDIRECT(ADDRESS(E524+36,MATCH($H$1,QFR_IER!$G$4:$AJ$4,0)+6,,,"QFR_IER"))*INDIRECT(ADDRESS(MATCH($H$1,ELC_cons!$A$1:$A$33,0),19,,,"ELC_cons"))</f>
        <v>2.9760251662464956</v>
      </c>
      <c r="F527" s="182">
        <f ca="1">INDIRECT(ADDRESS(F524+36,MATCH($H$1,QFR_IER!$G$4:$AJ$4,0)+6,,,"QFR_IER"))*INDIRECT(ADDRESS(MATCH($H$1,ELC_cons!$A$1:$A$33,0),19,,,"ELC_cons"))</f>
        <v>0.39751932671059992</v>
      </c>
      <c r="G527" s="182">
        <f ca="1">INDIRECT(ADDRESS(G524+36,MATCH($H$1,QFR_IER!$G$4:$AJ$4,0)+6,,,"QFR_IER"))*INDIRECT(ADDRESS(MATCH($H$1,ELC_cons!$A$1:$A$33,0),19,,,"ELC_cons"))</f>
        <v>3.5115083088643</v>
      </c>
      <c r="H527" s="182">
        <f ca="1">INDIRECT(ADDRESS(H524+36,MATCH($H$1,QFR_IER!$G$4:$AJ$4,0)+6,,,"QFR_IER"))*INDIRECT(ADDRESS(MATCH($H$1,ELC_cons!$A$1:$A$33,0),19,,,"ELC_cons"))</f>
        <v>1.777703165666711</v>
      </c>
      <c r="I527" s="182">
        <f ca="1">INDIRECT(ADDRESS(I524+36,MATCH($H$1,QFR_IER!$G$4:$AJ$4,0)+6,,,"QFR_IER"))*INDIRECT(ADDRESS(MATCH($H$1,ELC_cons!$A$1:$A$33,0),19,,,"ELC_cons"))</f>
        <v>0.2704796546492933</v>
      </c>
      <c r="J527" s="182">
        <f ca="1">INDIRECT(ADDRESS(J524+36,MATCH($H$1,QFR_IER!$G$4:$AJ$4,0)+6,,,"QFR_IER"))*INDIRECT(ADDRESS(MATCH($H$1,ELC_cons!$A$1:$A$33,0),19,,,"ELC_cons"))</f>
        <v>3.0756455025559575</v>
      </c>
      <c r="K527" s="182">
        <f ca="1">INDIRECT(ADDRESS(K524+36,MATCH($H$1,QFR_IER!$G$4:$AJ$4,0)+6,,,"QFR_IER"))*INDIRECT(ADDRESS(MATCH($H$1,ELC_cons!$A$1:$A$33,0),19,,,"ELC_cons"))</f>
        <v>1.9836822141798243</v>
      </c>
      <c r="L527" s="182">
        <f ca="1">INDIRECT(ADDRESS(L524+36,MATCH($H$1,QFR_IER!$G$4:$AJ$4,0)+6,,,"QFR_IER"))*INDIRECT(ADDRESS(MATCH($H$1,ELC_cons!$A$1:$A$33,0),19,,,"ELC_cons"))</f>
        <v>0.26388959609670631</v>
      </c>
      <c r="M527" s="182">
        <f ca="1">INDIRECT(ADDRESS(M524+36,MATCH($H$1,QFR_IER!$G$4:$AJ$4,0)+6,,,"QFR_IER"))*INDIRECT(ADDRESS(MATCH($H$1,ELC_cons!$A$1:$A$33,0),19,,,"ELC_cons"))</f>
        <v>3.5115083088643</v>
      </c>
      <c r="N527" s="182">
        <f ca="1">INDIRECT(ADDRESS(N524+36,MATCH($H$1,QFR_IER!$G$4:$AJ$4,0)+6,,,"QFR_IER"))*INDIRECT(ADDRESS(MATCH($H$1,ELC_cons!$A$1:$A$33,0),19,,,"ELC_cons"))</f>
        <v>1.777703165666711</v>
      </c>
      <c r="O527" s="182">
        <f ca="1">INDIRECT(ADDRESS(O524+36,MATCH($H$1,QFR_IER!$G$4:$AJ$4,0)+6,,,"QFR_IER"))*INDIRECT(ADDRESS(MATCH($H$1,ELC_cons!$A$1:$A$33,0),19,,,"ELC_cons"))</f>
        <v>0.2704796546492933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2.5960409402352349</v>
      </c>
      <c r="E528" s="182">
        <f ca="1">INDIRECT(ADDRESS(E524+12,MATCH($H$1,QFR_IER!$G$4:$AJ$4,0)+6,,,"QFR_IER"))*INDIRECT(ADDRESS(MATCH($H$1,ELC_cons!$A$1:$A$33,0),20,,,"ELC_cons"))</f>
        <v>2.5420394167132652</v>
      </c>
      <c r="F528" s="182">
        <f ca="1">INDIRECT(ADDRESS(F524+12,MATCH($H$1,QFR_IER!$G$4:$AJ$4,0)+6,,,"QFR_IER"))*INDIRECT(ADDRESS(MATCH($H$1,ELC_cons!$A$1:$A$33,0),20,,,"ELC_cons"))</f>
        <v>0.23600372183956647</v>
      </c>
      <c r="G528" s="182">
        <f ca="1">INDIRECT(ADDRESS(G524+12,MATCH($H$1,QFR_IER!$G$4:$AJ$4,0)+6,,,"QFR_IER"))*INDIRECT(ADDRESS(MATCH($H$1,ELC_cons!$A$1:$A$33,0),20,,,"ELC_cons"))</f>
        <v>2.1836709123391196</v>
      </c>
      <c r="H528" s="182">
        <f ca="1">INDIRECT(ADDRESS(H524+12,MATCH($H$1,QFR_IER!$G$4:$AJ$4,0)+6,,,"QFR_IER"))*INDIRECT(ADDRESS(MATCH($H$1,ELC_cons!$A$1:$A$33,0),20,,,"ELC_cons"))</f>
        <v>1.9051623685645562</v>
      </c>
      <c r="I528" s="182">
        <f ca="1">INDIRECT(ADDRESS(I524+12,MATCH($H$1,QFR_IER!$G$4:$AJ$4,0)+6,,,"QFR_IER"))*INDIRECT(ADDRESS(MATCH($H$1,ELC_cons!$A$1:$A$33,0),20,,,"ELC_cons"))</f>
        <v>0.19851553748537409</v>
      </c>
      <c r="J528" s="182">
        <f ca="1">INDIRECT(ADDRESS(J524+12,MATCH($H$1,QFR_IER!$G$4:$AJ$4,0)+6,,,"QFR_IER"))*INDIRECT(ADDRESS(MATCH($H$1,ELC_cons!$A$1:$A$33,0),20,,,"ELC_cons"))</f>
        <v>3.1569396622003389</v>
      </c>
      <c r="K528" s="182">
        <f ca="1">INDIRECT(ADDRESS(K524+12,MATCH($H$1,QFR_IER!$G$4:$AJ$4,0)+6,,,"QFR_IER"))*INDIRECT(ADDRESS(MATCH($H$1,ELC_cons!$A$1:$A$33,0),20,,,"ELC_cons"))</f>
        <v>2.4108481074879968</v>
      </c>
      <c r="L528" s="182">
        <f ca="1">INDIRECT(ADDRESS(L524+12,MATCH($H$1,QFR_IER!$G$4:$AJ$4,0)+6,,,"QFR_IER"))*INDIRECT(ADDRESS(MATCH($H$1,ELC_cons!$A$1:$A$33,0),20,,,"ELC_cons"))</f>
        <v>0.28699451474548537</v>
      </c>
      <c r="M528" s="182">
        <f ca="1">INDIRECT(ADDRESS(M524+12,MATCH($H$1,QFR_IER!$G$4:$AJ$4,0)+6,,,"QFR_IER"))*INDIRECT(ADDRESS(MATCH($H$1,ELC_cons!$A$1:$A$33,0),20,,,"ELC_cons"))</f>
        <v>2.1836709123391196</v>
      </c>
      <c r="N528" s="182">
        <f ca="1">INDIRECT(ADDRESS(N524+12,MATCH($H$1,QFR_IER!$G$4:$AJ$4,0)+6,,,"QFR_IER"))*INDIRECT(ADDRESS(MATCH($H$1,ELC_cons!$A$1:$A$33,0),20,,,"ELC_cons"))</f>
        <v>1.9051623685645562</v>
      </c>
      <c r="O528" s="182">
        <f ca="1">INDIRECT(ADDRESS(O524+12,MATCH($H$1,QFR_IER!$G$4:$AJ$4,0)+6,,,"QFR_IER"))*INDIRECT(ADDRESS(MATCH($H$1,ELC_cons!$A$1:$A$33,0),20,,,"ELC_cons"))</f>
        <v>0.19851553748537409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4.2521829041095733</v>
      </c>
      <c r="E529" s="182">
        <f ca="1">INDIRECT(ADDRESS(E524+24,MATCH($H$1,QFR_IER!$G$4:$AJ$4,0)+6,,,"QFR_IER"))*INDIRECT(ADDRESS(MATCH($H$1,ELC_cons!$A$1:$A$33,0),21,,,"ELC_cons"))</f>
        <v>4.6387449863013774</v>
      </c>
      <c r="F529" s="182">
        <f ca="1">INDIRECT(ADDRESS(F524+24,MATCH($H$1,QFR_IER!$G$4:$AJ$4,0)+6,,,"QFR_IER"))*INDIRECT(ADDRESS(MATCH($H$1,ELC_cons!$A$1:$A$33,0),21,,,"ELC_cons"))</f>
        <v>0.3865620821917799</v>
      </c>
      <c r="G529" s="182">
        <f ca="1">INDIRECT(ADDRESS(G524+24,MATCH($H$1,QFR_IER!$G$4:$AJ$4,0)+6,,,"QFR_IER"))*INDIRECT(ADDRESS(MATCH($H$1,ELC_cons!$A$1:$A$33,0),21,,,"ELC_cons"))</f>
        <v>2.7284840301369835</v>
      </c>
      <c r="H529" s="182">
        <f ca="1">INDIRECT(ADDRESS(H524+24,MATCH($H$1,QFR_IER!$G$4:$AJ$4,0)+6,,,"QFR_IER"))*INDIRECT(ADDRESS(MATCH($H$1,ELC_cons!$A$1:$A$33,0),21,,,"ELC_cons"))</f>
        <v>2.976528032876717</v>
      </c>
      <c r="I529" s="182">
        <f ca="1">INDIRECT(ADDRESS(I524+24,MATCH($H$1,QFR_IER!$G$4:$AJ$4,0)+6,,,"QFR_IER"))*INDIRECT(ADDRESS(MATCH($H$1,ELC_cons!$A$1:$A$33,0),21,,,"ELC_cons"))</f>
        <v>0.24804400273973445</v>
      </c>
      <c r="J529" s="182">
        <f ca="1">INDIRECT(ADDRESS(J524+24,MATCH($H$1,QFR_IER!$G$4:$AJ$4,0)+6,,,"QFR_IER"))*INDIRECT(ADDRESS(MATCH($H$1,ELC_cons!$A$1:$A$33,0),21,,,"ELC_cons"))</f>
        <v>3.2245720356164362</v>
      </c>
      <c r="K529" s="182">
        <f ca="1">INDIRECT(ADDRESS(K524+24,MATCH($H$1,QFR_IER!$G$4:$AJ$4,0)+6,,,"QFR_IER"))*INDIRECT(ADDRESS(MATCH($H$1,ELC_cons!$A$1:$A$33,0),21,,,"ELC_cons"))</f>
        <v>3.517714947945187</v>
      </c>
      <c r="L529" s="182">
        <f ca="1">INDIRECT(ADDRESS(L524+24,MATCH($H$1,QFR_IER!$G$4:$AJ$4,0)+6,,,"QFR_IER"))*INDIRECT(ADDRESS(MATCH($H$1,ELC_cons!$A$1:$A$33,0),21,,,"ELC_cons"))</f>
        <v>0.29314291232876782</v>
      </c>
      <c r="M529" s="182">
        <f ca="1">INDIRECT(ADDRESS(M524+24,MATCH($H$1,QFR_IER!$G$4:$AJ$4,0)+6,,,"QFR_IER"))*INDIRECT(ADDRESS(MATCH($H$1,ELC_cons!$A$1:$A$33,0),21,,,"ELC_cons"))</f>
        <v>2.7284840301369835</v>
      </c>
      <c r="N529" s="182">
        <f ca="1">INDIRECT(ADDRESS(N524+24,MATCH($H$1,QFR_IER!$G$4:$AJ$4,0)+6,,,"QFR_IER"))*INDIRECT(ADDRESS(MATCH($H$1,ELC_cons!$A$1:$A$33,0),21,,,"ELC_cons"))</f>
        <v>2.9765280328767241</v>
      </c>
      <c r="O529" s="182">
        <f ca="1">INDIRECT(ADDRESS(O524+24,MATCH($H$1,QFR_IER!$G$4:$AJ$4,0)+6,,,"QFR_IER"))*INDIRECT(ADDRESS(MATCH($H$1,ELC_cons!$A$1:$A$33,0),21,,,"ELC_cons"))</f>
        <v>0.24804400273972566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2530.9924779870785</v>
      </c>
      <c r="E531" s="173">
        <f ca="1">SUM(E527:E529)/E520/(3.6*8760)*1000000+0.0002</f>
        <v>1959.261305181547</v>
      </c>
      <c r="F531" s="173">
        <f ca="1">SUM(F527:F529)/F520/(3.6*8760)*1000000+0.0003</f>
        <v>2361.3084730137648</v>
      </c>
      <c r="G531" s="173">
        <f ca="1">SUM(G527:G529)/G520/(3.6*8760)*1000000+0.0004</f>
        <v>2762.5818152369156</v>
      </c>
      <c r="H531" s="173">
        <f ca="1">SUM(H527:H529)/H520/(3.6*8760)*1000000+0.0005</f>
        <v>2001.9826930940312</v>
      </c>
      <c r="I531" s="173">
        <f ca="1">SUM(I527:I529)/I520/(3.6*8760)*1000000+0.0006</f>
        <v>2586.7220822308868</v>
      </c>
      <c r="J531" s="173">
        <f ca="1">SUM(J527:J529)/J520/(3.6*8760)*1000000+0.0007</f>
        <v>2624.3644474671805</v>
      </c>
      <c r="K531" s="173">
        <f ca="1">SUM(K527:K529)/K520/(3.6*8760)*1000000+0.0008</f>
        <v>2012.6802031372119</v>
      </c>
      <c r="L531" s="173">
        <f ca="1">SUM(L527:L529)/L520/(3.6*8760)*1000000+0.0009</f>
        <v>2576.3959646244184</v>
      </c>
      <c r="M531" s="173">
        <f ca="1">SUM(M527:M529)/M520/(3.6*8760)*1000000+0.00013</f>
        <v>2762.5815452369156</v>
      </c>
      <c r="N531" s="173">
        <f ca="1">SUM(N527:N529)/N520/(3.6*8760)*1000000+0.00014</f>
        <v>2001.9823330940333</v>
      </c>
      <c r="O531" s="173">
        <f ca="1">SUM(O527:O529)/O520/(3.6*8760)*1000000+0.00015</f>
        <v>2586.721632230855</v>
      </c>
      <c r="P531" s="6"/>
      <c r="Q531" s="173">
        <f ca="1">MAX(D531:O531)</f>
        <v>2762.5818152369156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3808.2258795060989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3808.2258795060989</v>
      </c>
      <c r="I535" s="5">
        <v>0</v>
      </c>
      <c r="J535" s="77">
        <f ca="1">H535</f>
        <v>3808.2258795060989</v>
      </c>
      <c r="K535" s="75" t="str">
        <f>D519</f>
        <v>WD</v>
      </c>
      <c r="L535" s="75">
        <f>D520</f>
        <v>0.15068493150684931</v>
      </c>
      <c r="M535" s="89">
        <f ca="1">D522</f>
        <v>3428.822395836602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3811.0820824490925</v>
      </c>
      <c r="S535" s="77"/>
      <c r="T535" s="5">
        <v>0</v>
      </c>
      <c r="U535" s="90">
        <f ca="1">R535</f>
        <v>3811.0820824490925</v>
      </c>
      <c r="V535" s="75" t="str">
        <f>D525</f>
        <v>WD</v>
      </c>
      <c r="W535" s="75">
        <f>D520</f>
        <v>0.15068493150684931</v>
      </c>
      <c r="X535" s="89">
        <f ca="1">D531</f>
        <v>2530.9924779870785</v>
      </c>
      <c r="Y535" s="5">
        <f t="shared" ref="Y535:Y546" ca="1" si="238">RANK(X535,$D$531:$O$531)</f>
        <v>7</v>
      </c>
      <c r="Z535" s="5">
        <v>1</v>
      </c>
      <c r="AA535" s="7">
        <f t="shared" ref="AA535:AA546" ca="1" si="239">MATCH(Z535,$Y$535:$Y$546,0)</f>
        <v>4</v>
      </c>
      <c r="AB535" s="7">
        <f ca="1">INDIRECT(ADDRESS(ROW($A$534)+AA535,23))*8760</f>
        <v>847</v>
      </c>
      <c r="AC535" s="7">
        <f t="shared" ref="AC535:AC546" ca="1" si="240">INDIRECT(ADDRESS(ROW($A$534)+AA535,24))</f>
        <v>2762.5818152369156</v>
      </c>
      <c r="AD535" s="77"/>
      <c r="AE535" s="5">
        <v>0</v>
      </c>
      <c r="AF535" s="90">
        <f ca="1">AC535</f>
        <v>2762.5818152369156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3739.1420382068095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3793.9186511237663</v>
      </c>
      <c r="I536" s="77">
        <f ca="1">I537</f>
        <v>30.416666666666668</v>
      </c>
      <c r="J536" s="77">
        <f ca="1">J535</f>
        <v>3808.2258795060989</v>
      </c>
      <c r="K536" s="75" t="str">
        <f>E519</f>
        <v>WN</v>
      </c>
      <c r="L536" s="75">
        <f>E520</f>
        <v>0.16438356164383561</v>
      </c>
      <c r="M536" s="89">
        <f ca="1">E522</f>
        <v>1511.1412101653668</v>
      </c>
      <c r="N536" s="5">
        <f t="shared" ca="1" si="235"/>
        <v>9</v>
      </c>
      <c r="O536" s="5">
        <v>2</v>
      </c>
      <c r="P536" s="7">
        <f t="shared" ca="1" si="236"/>
        <v>6</v>
      </c>
      <c r="Q536" s="7">
        <f t="shared" ref="Q536:Q546" ca="1" si="243">INDIRECT(ADDRESS(ROW($A$534)+P536,12))*8760+Q535</f>
        <v>197</v>
      </c>
      <c r="R536" s="7">
        <f t="shared" ca="1" si="237"/>
        <v>3557.0678829831368</v>
      </c>
      <c r="S536" s="90"/>
      <c r="T536" s="5">
        <f ca="1">Q535</f>
        <v>120</v>
      </c>
      <c r="U536" s="90">
        <f ca="1">R535</f>
        <v>3811.0820824490925</v>
      </c>
      <c r="V536" s="75" t="str">
        <f>E525</f>
        <v>WN</v>
      </c>
      <c r="W536" s="75">
        <f>E520</f>
        <v>0.16438356164383561</v>
      </c>
      <c r="X536" s="89">
        <f ca="1">E531</f>
        <v>1959.261305181547</v>
      </c>
      <c r="Y536" s="5">
        <f t="shared" ca="1" si="238"/>
        <v>12</v>
      </c>
      <c r="Z536" s="5">
        <v>2</v>
      </c>
      <c r="AA536" s="7">
        <f t="shared" ca="1" si="239"/>
        <v>10</v>
      </c>
      <c r="AB536" s="7">
        <f t="shared" ref="AB536:AB546" ca="1" si="244">INDIRECT(ADDRESS(ROW($A$534)+AA536,23))*8760+AB535</f>
        <v>1694</v>
      </c>
      <c r="AC536" s="7">
        <f t="shared" ca="1" si="240"/>
        <v>2762.5815452369156</v>
      </c>
      <c r="AD536" s="90"/>
      <c r="AE536" s="5">
        <f ca="1">AB535</f>
        <v>847</v>
      </c>
      <c r="AF536" s="90">
        <f ca="1">AC535</f>
        <v>2762.5818152369156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3708.1964620198351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3739.1420382068095</v>
      </c>
      <c r="I537" s="77">
        <f ca="1">G535</f>
        <v>30.416666666666668</v>
      </c>
      <c r="J537" s="77">
        <f ca="1">H536</f>
        <v>3793.9186511237663</v>
      </c>
      <c r="K537" s="92" t="str">
        <f>F519</f>
        <v>WP</v>
      </c>
      <c r="L537" s="93">
        <f>F520</f>
        <v>1.3698630136986301E-2</v>
      </c>
      <c r="M537" s="89">
        <f ca="1">F522</f>
        <v>3811.0820824490925</v>
      </c>
      <c r="N537" s="5">
        <f t="shared" ca="1" si="235"/>
        <v>1</v>
      </c>
      <c r="O537" s="5">
        <v>3</v>
      </c>
      <c r="P537" s="7">
        <f t="shared" ca="1" si="236"/>
        <v>12</v>
      </c>
      <c r="Q537" s="7">
        <f t="shared" ca="1" si="243"/>
        <v>274</v>
      </c>
      <c r="R537" s="7">
        <f t="shared" ca="1" si="237"/>
        <v>3532.8187040185398</v>
      </c>
      <c r="S537" s="90"/>
      <c r="T537" s="5">
        <f ca="1">T536</f>
        <v>120</v>
      </c>
      <c r="U537" s="90">
        <f ca="1">R536</f>
        <v>3557.0678829831368</v>
      </c>
      <c r="V537" s="92" t="str">
        <f>F525</f>
        <v>WP</v>
      </c>
      <c r="W537" s="93">
        <f>F520</f>
        <v>1.3698630136986301E-2</v>
      </c>
      <c r="X537" s="89">
        <f ca="1">F531</f>
        <v>2361.3084730137648</v>
      </c>
      <c r="Y537" s="5">
        <f t="shared" ca="1" si="238"/>
        <v>8</v>
      </c>
      <c r="Z537" s="5">
        <v>3</v>
      </c>
      <c r="AA537" s="7">
        <f t="shared" ca="1" si="239"/>
        <v>7</v>
      </c>
      <c r="AB537" s="7">
        <f t="shared" ca="1" si="244"/>
        <v>2695</v>
      </c>
      <c r="AC537" s="7">
        <f t="shared" ca="1" si="240"/>
        <v>2624.3644474671805</v>
      </c>
      <c r="AD537" s="90"/>
      <c r="AE537" s="5">
        <f ca="1">AE536</f>
        <v>847</v>
      </c>
      <c r="AF537" s="90">
        <f ca="1">AC536</f>
        <v>2762.5815452369156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3622.294828245866</v>
      </c>
      <c r="D538" s="5">
        <f t="shared" ca="1" si="232"/>
        <v>6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3713.2611883507416</v>
      </c>
      <c r="I538" s="77">
        <f ca="1">I539</f>
        <v>60.833333333333336</v>
      </c>
      <c r="J538" s="77">
        <f ca="1">J537</f>
        <v>3793.9186511237663</v>
      </c>
      <c r="K538" s="92" t="str">
        <f>G519</f>
        <v>RD</v>
      </c>
      <c r="L538" s="75">
        <f>G520</f>
        <v>9.6689497716894973E-2</v>
      </c>
      <c r="M538" s="89">
        <f ca="1">G522</f>
        <v>3202.6053176671639</v>
      </c>
      <c r="N538" s="5">
        <f t="shared" ca="1" si="235"/>
        <v>6</v>
      </c>
      <c r="O538" s="5">
        <v>4</v>
      </c>
      <c r="P538" s="7">
        <f t="shared" ca="1" si="236"/>
        <v>1</v>
      </c>
      <c r="Q538" s="7">
        <f t="shared" ca="1" si="243"/>
        <v>1594</v>
      </c>
      <c r="R538" s="7">
        <f t="shared" ca="1" si="237"/>
        <v>3428.822395836602</v>
      </c>
      <c r="S538" s="90"/>
      <c r="T538" s="77">
        <f ca="1">Q536</f>
        <v>197</v>
      </c>
      <c r="U538" s="77">
        <f ca="1">R536</f>
        <v>3557.0678829831368</v>
      </c>
      <c r="V538" s="92" t="str">
        <f>G525</f>
        <v>RD</v>
      </c>
      <c r="W538" s="75">
        <f>G520</f>
        <v>9.6689497716894973E-2</v>
      </c>
      <c r="X538" s="89">
        <f ca="1">G531</f>
        <v>2762.5818152369156</v>
      </c>
      <c r="Y538" s="5">
        <f t="shared" ca="1" si="238"/>
        <v>1</v>
      </c>
      <c r="Z538" s="5">
        <v>4</v>
      </c>
      <c r="AA538" s="7">
        <f t="shared" ca="1" si="239"/>
        <v>6</v>
      </c>
      <c r="AB538" s="7">
        <f t="shared" ca="1" si="244"/>
        <v>2772</v>
      </c>
      <c r="AC538" s="7">
        <f t="shared" ca="1" si="240"/>
        <v>2586.7220822308868</v>
      </c>
      <c r="AD538" s="90"/>
      <c r="AE538" s="77">
        <f ca="1">AB536</f>
        <v>1694</v>
      </c>
      <c r="AF538" s="77">
        <f ca="1">AC536</f>
        <v>2762.5815452369156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3518.8533991658801</v>
      </c>
      <c r="D539" s="5">
        <f t="shared" ca="1" si="232"/>
        <v>8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3708.1964620198351</v>
      </c>
      <c r="I539" s="77">
        <f ca="1">G536</f>
        <v>60.833333333333336</v>
      </c>
      <c r="J539" s="77">
        <f ca="1">H537</f>
        <v>3739.1420382068095</v>
      </c>
      <c r="K539" s="92" t="str">
        <f>H519</f>
        <v>RN</v>
      </c>
      <c r="L539" s="75">
        <f>H520</f>
        <v>0.10547945205479452</v>
      </c>
      <c r="M539" s="89">
        <f ca="1">H522</f>
        <v>1314.3233109448031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3381.6202903880571</v>
      </c>
      <c r="S539" s="90"/>
      <c r="T539" s="77">
        <f ca="1">T538</f>
        <v>197</v>
      </c>
      <c r="U539" s="77">
        <f ca="1">R537</f>
        <v>3532.8187040185398</v>
      </c>
      <c r="V539" s="92" t="str">
        <f>H525</f>
        <v>RN</v>
      </c>
      <c r="W539" s="75">
        <f>H520</f>
        <v>0.10547945205479452</v>
      </c>
      <c r="X539" s="89">
        <f ca="1">H531</f>
        <v>2001.9826930940312</v>
      </c>
      <c r="Y539" s="5">
        <f t="shared" ca="1" si="238"/>
        <v>10</v>
      </c>
      <c r="Z539" s="5">
        <v>5</v>
      </c>
      <c r="AA539" s="7">
        <f t="shared" ca="1" si="239"/>
        <v>12</v>
      </c>
      <c r="AB539" s="7">
        <f t="shared" ca="1" si="244"/>
        <v>2849</v>
      </c>
      <c r="AC539" s="7">
        <f t="shared" ca="1" si="240"/>
        <v>2586.721632230855</v>
      </c>
      <c r="AD539" s="90"/>
      <c r="AE539" s="77">
        <f ca="1">AE538</f>
        <v>1694</v>
      </c>
      <c r="AF539" s="77">
        <f ca="1">AC537</f>
        <v>2624.3644474671805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3411.2075408017104</v>
      </c>
      <c r="D540" s="5">
        <f t="shared" ca="1" si="232"/>
        <v>12</v>
      </c>
      <c r="E540" s="5">
        <v>6</v>
      </c>
      <c r="F540" s="5">
        <f t="shared" ca="1" si="233"/>
        <v>4</v>
      </c>
      <c r="G540" s="77">
        <f t="shared" ca="1" si="242"/>
        <v>182.5</v>
      </c>
      <c r="H540" s="77">
        <f t="shared" ca="1" si="234"/>
        <v>3622.294828245866</v>
      </c>
      <c r="I540" s="77">
        <f ca="1">I541</f>
        <v>91.25</v>
      </c>
      <c r="J540" s="77">
        <f ca="1">J539</f>
        <v>3739.1420382068095</v>
      </c>
      <c r="K540" s="92" t="str">
        <f>I519</f>
        <v>RP</v>
      </c>
      <c r="L540" s="75">
        <f>I520</f>
        <v>8.7899543378995425E-3</v>
      </c>
      <c r="M540" s="89">
        <f ca="1">I522</f>
        <v>3557.0678829831368</v>
      </c>
      <c r="N540" s="5">
        <f t="shared" ca="1" si="235"/>
        <v>2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3202.6053176671639</v>
      </c>
      <c r="S540" s="90"/>
      <c r="T540" s="77">
        <f ca="1">Q537</f>
        <v>274</v>
      </c>
      <c r="U540" s="77">
        <f ca="1">R537</f>
        <v>3532.8187040185398</v>
      </c>
      <c r="V540" s="92" t="str">
        <f>I525</f>
        <v>RP</v>
      </c>
      <c r="W540" s="75">
        <f>I520</f>
        <v>8.7899543378995425E-3</v>
      </c>
      <c r="X540" s="89">
        <f ca="1">I531</f>
        <v>2586.7220822308868</v>
      </c>
      <c r="Y540" s="5">
        <f t="shared" ca="1" si="238"/>
        <v>4</v>
      </c>
      <c r="Z540" s="5">
        <v>6</v>
      </c>
      <c r="AA540" s="7">
        <f t="shared" ca="1" si="239"/>
        <v>9</v>
      </c>
      <c r="AB540" s="7">
        <f t="shared" ca="1" si="244"/>
        <v>2940</v>
      </c>
      <c r="AC540" s="7">
        <f t="shared" ca="1" si="240"/>
        <v>2576.3959646244184</v>
      </c>
      <c r="AD540" s="90"/>
      <c r="AE540" s="77">
        <f ca="1">AB537</f>
        <v>2695</v>
      </c>
      <c r="AF540" s="77">
        <f ca="1">AC537</f>
        <v>2624.3644474671805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3340.4703565399236</v>
      </c>
      <c r="D541" s="5">
        <f t="shared" ca="1" si="232"/>
        <v>16</v>
      </c>
      <c r="E541" s="5">
        <v>7</v>
      </c>
      <c r="F541" s="5">
        <f t="shared" ca="1" si="233"/>
        <v>10</v>
      </c>
      <c r="G541" s="77">
        <f t="shared" ca="1" si="242"/>
        <v>212.91666666666666</v>
      </c>
      <c r="H541" s="77">
        <f t="shared" ca="1" si="234"/>
        <v>3611.9831221352592</v>
      </c>
      <c r="I541" s="77">
        <f ca="1">G537</f>
        <v>91.25</v>
      </c>
      <c r="J541" s="77">
        <f ca="1">H538</f>
        <v>3713.2611883507416</v>
      </c>
      <c r="K541" s="92" t="str">
        <f>J519</f>
        <v>SD</v>
      </c>
      <c r="L541" s="75">
        <f>J520</f>
        <v>0.11426940639269406</v>
      </c>
      <c r="M541" s="89">
        <f ca="1">J522</f>
        <v>3044.6336821831833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3179.6940052513542</v>
      </c>
      <c r="S541" s="90"/>
      <c r="T541" s="77">
        <f ca="1">T540</f>
        <v>274</v>
      </c>
      <c r="U541" s="77">
        <f ca="1">R538</f>
        <v>3428.822395836602</v>
      </c>
      <c r="V541" s="92" t="str">
        <f>J525</f>
        <v>SD</v>
      </c>
      <c r="W541" s="75">
        <f>J520</f>
        <v>0.11426940639269406</v>
      </c>
      <c r="X541" s="89">
        <f ca="1">J531</f>
        <v>2624.3644474671805</v>
      </c>
      <c r="Y541" s="5">
        <f t="shared" ca="1" si="238"/>
        <v>3</v>
      </c>
      <c r="Z541" s="5">
        <v>7</v>
      </c>
      <c r="AA541" s="7">
        <f t="shared" ca="1" si="239"/>
        <v>1</v>
      </c>
      <c r="AB541" s="7">
        <f t="shared" ca="1" si="244"/>
        <v>4260</v>
      </c>
      <c r="AC541" s="7">
        <f t="shared" ca="1" si="240"/>
        <v>2530.9924779870785</v>
      </c>
      <c r="AD541" s="90"/>
      <c r="AE541" s="77">
        <f ca="1">AE540</f>
        <v>2695</v>
      </c>
      <c r="AF541" s="77">
        <f ca="1">AC538</f>
        <v>2586.7220822308868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3367.8658564048228</v>
      </c>
      <c r="D542" s="5">
        <f t="shared" ca="1" si="232"/>
        <v>13</v>
      </c>
      <c r="E542" s="5">
        <v>8</v>
      </c>
      <c r="F542" s="5">
        <f t="shared" ca="1" si="233"/>
        <v>5</v>
      </c>
      <c r="G542" s="77">
        <f t="shared" ca="1" si="242"/>
        <v>243.33333333333331</v>
      </c>
      <c r="H542" s="77">
        <f t="shared" ca="1" si="234"/>
        <v>3518.8533991658801</v>
      </c>
      <c r="I542" s="77">
        <f ca="1">I543</f>
        <v>121.66666666666667</v>
      </c>
      <c r="J542" s="77">
        <f ca="1">J541</f>
        <v>3713.2611883507416</v>
      </c>
      <c r="K542" s="92" t="str">
        <f>K519</f>
        <v>SN</v>
      </c>
      <c r="L542" s="75">
        <f>K520</f>
        <v>0.12465753424657534</v>
      </c>
      <c r="M542" s="89">
        <f ca="1">K522</f>
        <v>1218.6675651967178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3044.6336821831833</v>
      </c>
      <c r="S542" s="90"/>
      <c r="T542" s="77">
        <f ca="1">Q538</f>
        <v>1594</v>
      </c>
      <c r="U542" s="77">
        <f ca="1">R538</f>
        <v>3428.822395836602</v>
      </c>
      <c r="V542" s="92" t="str">
        <f>K525</f>
        <v>SN</v>
      </c>
      <c r="W542" s="75">
        <f>K520</f>
        <v>0.12465753424657534</v>
      </c>
      <c r="X542" s="89">
        <f ca="1">K531</f>
        <v>2012.6802031372119</v>
      </c>
      <c r="Y542" s="5">
        <f t="shared" ca="1" si="238"/>
        <v>9</v>
      </c>
      <c r="Z542" s="5">
        <v>8</v>
      </c>
      <c r="AA542" s="7">
        <f t="shared" ca="1" si="239"/>
        <v>3</v>
      </c>
      <c r="AB542" s="7">
        <f t="shared" ca="1" si="244"/>
        <v>4380</v>
      </c>
      <c r="AC542" s="7">
        <f t="shared" ca="1" si="240"/>
        <v>2361.3084730137648</v>
      </c>
      <c r="AD542" s="90"/>
      <c r="AE542" s="77">
        <f ca="1">AB538</f>
        <v>2772</v>
      </c>
      <c r="AF542" s="77">
        <f ca="1">AC538</f>
        <v>2586.7220822308868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3465.2457794718871</v>
      </c>
      <c r="D543" s="5">
        <f t="shared" ca="1" si="232"/>
        <v>9</v>
      </c>
      <c r="E543" s="5">
        <v>9</v>
      </c>
      <c r="F543" s="5">
        <f t="shared" ca="1" si="233"/>
        <v>9</v>
      </c>
      <c r="G543" s="77">
        <f t="shared" ca="1" si="242"/>
        <v>273.75</v>
      </c>
      <c r="H543" s="77">
        <f t="shared" ca="1" si="234"/>
        <v>3465.2457794718871</v>
      </c>
      <c r="I543" s="77">
        <f ca="1">G538</f>
        <v>121.66666666666667</v>
      </c>
      <c r="J543" s="77">
        <f ca="1">H539</f>
        <v>3708.1964620198351</v>
      </c>
      <c r="K543" s="92" t="str">
        <f>L519</f>
        <v>SP</v>
      </c>
      <c r="L543" s="75">
        <f>L520</f>
        <v>1.0388127853881279E-2</v>
      </c>
      <c r="M543" s="89">
        <f ca="1">L522</f>
        <v>3381.6202903880571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1511.1412101653668</v>
      </c>
      <c r="S543" s="90"/>
      <c r="T543" s="77">
        <f ca="1">T542</f>
        <v>1594</v>
      </c>
      <c r="U543" s="77">
        <f ca="1">R539</f>
        <v>3381.6202903880571</v>
      </c>
      <c r="V543" s="92" t="str">
        <f>L525</f>
        <v>SP</v>
      </c>
      <c r="W543" s="75">
        <f>L520</f>
        <v>1.0388127853881279E-2</v>
      </c>
      <c r="X543" s="89">
        <f ca="1">L531</f>
        <v>2576.3959646244184</v>
      </c>
      <c r="Y543" s="5">
        <f t="shared" ca="1" si="238"/>
        <v>6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2012.6802031372119</v>
      </c>
      <c r="AD543" s="90"/>
      <c r="AE543" s="77">
        <f ca="1">AE542</f>
        <v>2772</v>
      </c>
      <c r="AF543" s="77">
        <f ca="1">AC539</f>
        <v>2586.721632230855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3611.9831221352592</v>
      </c>
      <c r="D544" s="5">
        <f t="shared" ca="1" si="232"/>
        <v>7</v>
      </c>
      <c r="E544" s="5">
        <v>10</v>
      </c>
      <c r="F544" s="5">
        <f t="shared" ca="1" si="233"/>
        <v>13</v>
      </c>
      <c r="G544" s="77">
        <f t="shared" ca="1" si="242"/>
        <v>608.33333333333337</v>
      </c>
      <c r="H544" s="77">
        <f t="shared" ca="1" si="234"/>
        <v>3426.4530088320116</v>
      </c>
      <c r="I544" s="77">
        <f ca="1">I545</f>
        <v>152.08333333333334</v>
      </c>
      <c r="J544" s="77">
        <f ca="1">J543</f>
        <v>3708.1964620198351</v>
      </c>
      <c r="K544" s="92" t="str">
        <f>M519</f>
        <v>FD</v>
      </c>
      <c r="L544" s="75">
        <f>M520</f>
        <v>9.6689497716894973E-2</v>
      </c>
      <c r="M544" s="89">
        <f ca="1">M522</f>
        <v>3179.6940052513542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1375.4837320931365</v>
      </c>
      <c r="S544" s="90"/>
      <c r="T544" s="77">
        <f ca="1">Q539</f>
        <v>1685</v>
      </c>
      <c r="U544" s="77">
        <f ca="1">U543</f>
        <v>3381.6202903880571</v>
      </c>
      <c r="V544" s="92" t="str">
        <f>M525</f>
        <v>FD</v>
      </c>
      <c r="W544" s="75">
        <f>M520</f>
        <v>9.6689497716894973E-2</v>
      </c>
      <c r="X544" s="89">
        <f ca="1">M531</f>
        <v>2762.5815452369156</v>
      </c>
      <c r="Y544" s="5">
        <f t="shared" ca="1" si="238"/>
        <v>2</v>
      </c>
      <c r="Z544" s="5">
        <v>10</v>
      </c>
      <c r="AA544" s="7">
        <f t="shared" ca="1" si="239"/>
        <v>5</v>
      </c>
      <c r="AB544" s="7">
        <f t="shared" ca="1" si="244"/>
        <v>6396</v>
      </c>
      <c r="AC544" s="7">
        <f t="shared" ca="1" si="240"/>
        <v>2001.9826930940312</v>
      </c>
      <c r="AD544" s="90"/>
      <c r="AE544" s="77">
        <f ca="1">AB539</f>
        <v>2849</v>
      </c>
      <c r="AF544" s="77">
        <f ca="1">AF543</f>
        <v>2586.721632230855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3713.2611883507416</v>
      </c>
      <c r="D545" s="5">
        <f t="shared" ca="1" si="232"/>
        <v>4</v>
      </c>
      <c r="E545" s="5">
        <v>11</v>
      </c>
      <c r="F545" s="5">
        <f t="shared" ca="1" si="233"/>
        <v>24</v>
      </c>
      <c r="G545" s="77">
        <f t="shared" ca="1" si="242"/>
        <v>942.91666666666674</v>
      </c>
      <c r="H545" s="77">
        <f t="shared" ca="1" si="234"/>
        <v>3413.394642335832</v>
      </c>
      <c r="I545" s="77">
        <f ca="1">G539</f>
        <v>152.08333333333334</v>
      </c>
      <c r="J545" s="77">
        <f ca="1">H540</f>
        <v>3622.294828245866</v>
      </c>
      <c r="K545" s="92" t="str">
        <f>N519</f>
        <v>FN</v>
      </c>
      <c r="L545" s="75">
        <f>N520</f>
        <v>0.10547945205479452</v>
      </c>
      <c r="M545" s="89">
        <f ca="1">N522</f>
        <v>1375.4837320931365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1314.3233109448031</v>
      </c>
      <c r="S545" s="90"/>
      <c r="T545" s="77">
        <f ca="1">T544</f>
        <v>1685</v>
      </c>
      <c r="U545" s="77">
        <f ca="1">R540</f>
        <v>3202.6053176671639</v>
      </c>
      <c r="V545" s="92" t="str">
        <f>N525</f>
        <v>FN</v>
      </c>
      <c r="W545" s="75">
        <f>N520</f>
        <v>0.10547945205479452</v>
      </c>
      <c r="X545" s="89">
        <f ca="1">N531</f>
        <v>2001.9823330940333</v>
      </c>
      <c r="Y545" s="5">
        <f t="shared" ca="1" si="238"/>
        <v>11</v>
      </c>
      <c r="Z545" s="5">
        <v>11</v>
      </c>
      <c r="AA545" s="7">
        <f t="shared" ca="1" si="239"/>
        <v>11</v>
      </c>
      <c r="AB545" s="7">
        <f t="shared" ca="1" si="244"/>
        <v>7320</v>
      </c>
      <c r="AC545" s="7">
        <f t="shared" ca="1" si="240"/>
        <v>2001.9823330940333</v>
      </c>
      <c r="AD545" s="90"/>
      <c r="AE545" s="77">
        <f ca="1">AE544</f>
        <v>2849</v>
      </c>
      <c r="AF545" s="77">
        <f ca="1">AC540</f>
        <v>2576.3959646244184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3793.9186511237663</v>
      </c>
      <c r="D546" s="5">
        <f t="shared" ca="1" si="232"/>
        <v>2</v>
      </c>
      <c r="E546" s="5">
        <v>12</v>
      </c>
      <c r="F546" s="5">
        <f t="shared" ca="1" si="233"/>
        <v>6</v>
      </c>
      <c r="G546" s="77">
        <f t="shared" ca="1" si="242"/>
        <v>973.33333333333337</v>
      </c>
      <c r="H546" s="77">
        <f t="shared" ca="1" si="234"/>
        <v>3411.2075408017104</v>
      </c>
      <c r="I546" s="77">
        <f ca="1">I547</f>
        <v>182.5</v>
      </c>
      <c r="J546" s="77">
        <f ca="1">J545</f>
        <v>3622.294828245866</v>
      </c>
      <c r="K546" s="92" t="str">
        <f>O519</f>
        <v>FP</v>
      </c>
      <c r="L546" s="75">
        <f>O520</f>
        <v>8.7899543378995425E-3</v>
      </c>
      <c r="M546" s="89">
        <f ca="1">O522</f>
        <v>3532.8187040185398</v>
      </c>
      <c r="N546" s="5">
        <f t="shared" ca="1" si="235"/>
        <v>3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1218.6675651967178</v>
      </c>
      <c r="S546" s="90"/>
      <c r="T546" s="77">
        <f ca="1">Q540</f>
        <v>2532</v>
      </c>
      <c r="U546" s="77">
        <f ca="1">R540</f>
        <v>3202.6053176671639</v>
      </c>
      <c r="V546" s="92" t="str">
        <f>O525</f>
        <v>FP</v>
      </c>
      <c r="W546" s="75">
        <f>O520</f>
        <v>8.7899543378995425E-3</v>
      </c>
      <c r="X546" s="89">
        <f ca="1">O531</f>
        <v>2586.721632230855</v>
      </c>
      <c r="Y546" s="5">
        <f t="shared" ca="1" si="238"/>
        <v>5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1959.261305181547</v>
      </c>
      <c r="AD546" s="90"/>
      <c r="AE546" s="77">
        <f ca="1">AB540</f>
        <v>2940</v>
      </c>
      <c r="AF546" s="77">
        <f ca="1">AC540</f>
        <v>2576.3959646244184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3426.4530088320116</v>
      </c>
      <c r="D547" s="5">
        <f t="shared" ca="1" si="232"/>
        <v>10</v>
      </c>
      <c r="E547" s="5">
        <v>13</v>
      </c>
      <c r="F547" s="5">
        <f t="shared" ca="1" si="233"/>
        <v>8</v>
      </c>
      <c r="G547" s="77">
        <f t="shared" ca="1" si="242"/>
        <v>1003.75</v>
      </c>
      <c r="H547" s="77">
        <f t="shared" ca="1" si="234"/>
        <v>3367.8658564048228</v>
      </c>
      <c r="I547" s="77">
        <f ca="1">G540</f>
        <v>182.5</v>
      </c>
      <c r="J547" s="77">
        <f ca="1">H541</f>
        <v>3611.9831221352592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3179.6940052513542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2940</v>
      </c>
      <c r="AF547" s="77">
        <f ca="1">AC541</f>
        <v>2530.9924779870785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3364.7766008139374</v>
      </c>
      <c r="D548" s="5">
        <f t="shared" ca="1" si="232"/>
        <v>14</v>
      </c>
      <c r="E548" s="5">
        <v>14</v>
      </c>
      <c r="F548" s="5">
        <f t="shared" ca="1" si="233"/>
        <v>14</v>
      </c>
      <c r="G548" s="77">
        <f t="shared" ca="1" si="242"/>
        <v>1338.3333333333335</v>
      </c>
      <c r="H548" s="77">
        <f t="shared" ca="1" si="234"/>
        <v>3364.7766008139374</v>
      </c>
      <c r="I548" s="77">
        <f ca="1">I549</f>
        <v>212.91666666666666</v>
      </c>
      <c r="J548" s="77">
        <f ca="1">J547</f>
        <v>3611.9831221352592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3179.6940052513542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4260</v>
      </c>
      <c r="AF548" s="77">
        <f ca="1">AC541</f>
        <v>2530.9924779870785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3337.5399107177086</v>
      </c>
      <c r="D549" s="5">
        <f t="shared" ca="1" si="232"/>
        <v>17</v>
      </c>
      <c r="E549" s="5">
        <v>15</v>
      </c>
      <c r="F549" s="5">
        <f t="shared" ca="1" si="233"/>
        <v>23</v>
      </c>
      <c r="G549" s="77">
        <f t="shared" ca="1" si="242"/>
        <v>1672.916666666667</v>
      </c>
      <c r="H549" s="77">
        <f t="shared" ca="1" si="234"/>
        <v>3341.0563529682017</v>
      </c>
      <c r="I549" s="77">
        <f ca="1">G541</f>
        <v>212.91666666666666</v>
      </c>
      <c r="J549" s="77">
        <f ca="1">H542</f>
        <v>3518.8533991658801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3044.6336821831833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4260</v>
      </c>
      <c r="AF549" s="77">
        <f ca="1">AC542</f>
        <v>2361.3084730137648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3260.8576052437156</v>
      </c>
      <c r="D550" s="5">
        <f t="shared" ca="1" si="232"/>
        <v>18</v>
      </c>
      <c r="E550" s="5">
        <v>16</v>
      </c>
      <c r="F550" s="5">
        <f t="shared" ca="1" si="233"/>
        <v>7</v>
      </c>
      <c r="G550" s="77">
        <f t="shared" ca="1" si="242"/>
        <v>1703.3333333333337</v>
      </c>
      <c r="H550" s="77">
        <f t="shared" ca="1" si="234"/>
        <v>3340.4703565399236</v>
      </c>
      <c r="I550" s="77">
        <f ca="1">I551</f>
        <v>243.33333333333331</v>
      </c>
      <c r="J550" s="77">
        <f ca="1">J549</f>
        <v>3518.8533991658801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3044.6336821831833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2361.3084730137648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3168.2944858959177</v>
      </c>
      <c r="D551" s="5">
        <f t="shared" ca="1" si="232"/>
        <v>20</v>
      </c>
      <c r="E551" s="5">
        <v>17</v>
      </c>
      <c r="F551" s="5">
        <f t="shared" ca="1" si="233"/>
        <v>15</v>
      </c>
      <c r="G551" s="77">
        <f t="shared" ca="1" si="242"/>
        <v>2037.916666666667</v>
      </c>
      <c r="H551" s="77">
        <f t="shared" ca="1" si="234"/>
        <v>3337.5399107177086</v>
      </c>
      <c r="I551" s="77">
        <f ca="1">G542</f>
        <v>243.33333333333331</v>
      </c>
      <c r="J551" s="77">
        <f ca="1">H543</f>
        <v>3465.2457794718871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1511.1412101653668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2012.6802031372119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3071.656062596745</v>
      </c>
      <c r="D552" s="5">
        <f t="shared" ca="1" si="232"/>
        <v>22</v>
      </c>
      <c r="E552" s="5">
        <v>18</v>
      </c>
      <c r="F552" s="5">
        <f t="shared" ca="1" si="233"/>
        <v>16</v>
      </c>
      <c r="G552" s="77">
        <f t="shared" ca="1" si="242"/>
        <v>2372.5000000000005</v>
      </c>
      <c r="H552" s="77">
        <f t="shared" ca="1" si="234"/>
        <v>3260.8576052437156</v>
      </c>
      <c r="I552" s="77">
        <f ca="1">I553</f>
        <v>273.75</v>
      </c>
      <c r="J552" s="77">
        <f ca="1">J551</f>
        <v>3465.2457794718871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1511.1412101653668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2012.6802031372119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3007.7817269136026</v>
      </c>
      <c r="D553" s="5">
        <f t="shared" ca="1" si="232"/>
        <v>24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3250.4394315813443</v>
      </c>
      <c r="I553" s="77">
        <f ca="1">G543</f>
        <v>273.75</v>
      </c>
      <c r="J553" s="77">
        <f ca="1">H544</f>
        <v>3426.4530088320116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1375.4837320931365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2001.9826930940312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3031.9158925656379</v>
      </c>
      <c r="D554" s="5">
        <f t="shared" ca="1" si="232"/>
        <v>23</v>
      </c>
      <c r="E554" s="5">
        <v>20</v>
      </c>
      <c r="F554" s="5">
        <f t="shared" ca="1" si="233"/>
        <v>17</v>
      </c>
      <c r="G554" s="77">
        <f t="shared" ca="1" si="242"/>
        <v>3041.6666666666674</v>
      </c>
      <c r="H554" s="77">
        <f t="shared" ca="1" si="234"/>
        <v>3168.2944858959177</v>
      </c>
      <c r="I554" s="77">
        <f ca="1">I555</f>
        <v>608.33333333333337</v>
      </c>
      <c r="J554" s="77">
        <f ca="1">J553</f>
        <v>3426.4530088320116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1375.4837320931365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2001.9826930940312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3118.9542941256218</v>
      </c>
      <c r="D555" s="5">
        <f t="shared" ca="1" si="232"/>
        <v>21</v>
      </c>
      <c r="E555" s="5">
        <v>21</v>
      </c>
      <c r="F555" s="5">
        <f t="shared" ca="1" si="233"/>
        <v>21</v>
      </c>
      <c r="G555" s="77">
        <f t="shared" ca="1" si="242"/>
        <v>3376.2500000000009</v>
      </c>
      <c r="H555" s="77">
        <f t="shared" ca="1" si="234"/>
        <v>3118.9542941256218</v>
      </c>
      <c r="I555" s="77">
        <f ca="1">G544</f>
        <v>608.33333333333337</v>
      </c>
      <c r="J555" s="77">
        <f ca="1">H545</f>
        <v>3413.394642335832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1314.3233109448031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2001.9823330940333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3250.4394315813443</v>
      </c>
      <c r="D556" s="5">
        <f t="shared" ca="1" si="232"/>
        <v>19</v>
      </c>
      <c r="E556" s="5">
        <v>22</v>
      </c>
      <c r="F556" s="5">
        <f t="shared" ca="1" si="233"/>
        <v>18</v>
      </c>
      <c r="G556" s="77">
        <f t="shared" ca="1" si="242"/>
        <v>3710.8333333333344</v>
      </c>
      <c r="H556" s="77">
        <f t="shared" ca="1" si="234"/>
        <v>3071.656062596745</v>
      </c>
      <c r="I556" s="77">
        <f ca="1">I557</f>
        <v>942.91666666666674</v>
      </c>
      <c r="J556" s="77">
        <f ca="1">J555</f>
        <v>3413.394642335832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1314.3233109448031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2001.9823330940333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3341.0563529682017</v>
      </c>
      <c r="D557" s="5">
        <f t="shared" ca="1" si="232"/>
        <v>15</v>
      </c>
      <c r="E557" s="5">
        <v>23</v>
      </c>
      <c r="F557" s="5">
        <f t="shared" ca="1" si="233"/>
        <v>20</v>
      </c>
      <c r="G557" s="77">
        <f t="shared" ca="1" si="242"/>
        <v>4045.4166666666679</v>
      </c>
      <c r="H557" s="77">
        <f t="shared" ca="1" si="234"/>
        <v>3031.9158925656379</v>
      </c>
      <c r="I557" s="77">
        <f ca="1">G545</f>
        <v>942.91666666666674</v>
      </c>
      <c r="J557" s="77">
        <f ca="1">H546</f>
        <v>3411.2075408017104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1218.6675651967178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1959.261305181547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3413.394642335832</v>
      </c>
      <c r="D558" s="5">
        <f t="shared" ca="1" si="232"/>
        <v>11</v>
      </c>
      <c r="E558" s="5">
        <v>24</v>
      </c>
      <c r="F558" s="5">
        <f t="shared" ca="1" si="233"/>
        <v>19</v>
      </c>
      <c r="G558" s="77">
        <f t="shared" ca="1" si="242"/>
        <v>4380.0000000000009</v>
      </c>
      <c r="H558" s="77">
        <f t="shared" ca="1" si="234"/>
        <v>3007.7817269136026</v>
      </c>
      <c r="I558" s="77">
        <f ca="1">I559</f>
        <v>973.33333333333337</v>
      </c>
      <c r="J558" s="77">
        <f ca="1">J557</f>
        <v>3411.2075408017104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1218.6675651967178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1959.261305181547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1526.7370059300795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1533.0206659425025</v>
      </c>
      <c r="I559" s="77">
        <f ca="1">G546</f>
        <v>973.33333333333337</v>
      </c>
      <c r="J559" s="77">
        <f ca="1">H547</f>
        <v>3367.8658564048228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1467.7608732501451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1526.7370059300795</v>
      </c>
      <c r="I560" s="77">
        <f ca="1">I561</f>
        <v>1003.75</v>
      </c>
      <c r="J560" s="77">
        <f ca="1">J559</f>
        <v>3367.8658564048228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1415.9986555234141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1485.5163787760723</v>
      </c>
      <c r="I561" s="77">
        <f ca="1">G547</f>
        <v>1003.75</v>
      </c>
      <c r="J561" s="77">
        <f ca="1">H548</f>
        <v>3364.7766008139374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1342.1058431010599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1467.7608732501451</v>
      </c>
      <c r="I562" s="77">
        <f ca="1">I563</f>
        <v>1338.3333333333335</v>
      </c>
      <c r="J562" s="77">
        <f ca="1">J561</f>
        <v>3364.7766008139374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1267.6180421796616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1415.9986555234141</v>
      </c>
      <c r="I563" s="77">
        <f ca="1">G548</f>
        <v>1338.3333333333335</v>
      </c>
      <c r="J563" s="77">
        <f ca="1">H549</f>
        <v>3341.0563529682017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1210.4041998183882</v>
      </c>
      <c r="D564" s="5">
        <f t="shared" ca="1" si="232"/>
        <v>35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1411.9156178084754</v>
      </c>
      <c r="I564" s="77">
        <f ca="1">I565</f>
        <v>1672.916666666667</v>
      </c>
      <c r="J564" s="77">
        <f ca="1">J563</f>
        <v>3341.0563529682017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1196.8331354878171</v>
      </c>
      <c r="D565" s="5">
        <f t="shared" ca="1" si="232"/>
        <v>36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1342.1058431010599</v>
      </c>
      <c r="I565" s="77">
        <f ca="1">G549</f>
        <v>1672.916666666667</v>
      </c>
      <c r="J565" s="77">
        <f ca="1">H550</f>
        <v>3340.4703565399236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1241.2259364979436</v>
      </c>
      <c r="D566" s="5">
        <f t="shared" ca="1" si="232"/>
        <v>34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1317.8774308899172</v>
      </c>
      <c r="I566" s="77">
        <f ca="1">I567</f>
        <v>1703.3333333333337</v>
      </c>
      <c r="J566" s="77">
        <f ca="1">J565</f>
        <v>3340.4703565399236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1317.8774308899172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7665.0000000000009</v>
      </c>
      <c r="H567" s="77">
        <f t="shared" ca="1" si="234"/>
        <v>1267.6180421796616</v>
      </c>
      <c r="I567" s="77">
        <f ca="1">G550</f>
        <v>1703.3333333333337</v>
      </c>
      <c r="J567" s="77">
        <f ca="1">H551</f>
        <v>3337.5399107177086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1411.9156178084754</v>
      </c>
      <c r="D568" s="5">
        <f t="shared" ca="1" si="232"/>
        <v>30</v>
      </c>
      <c r="E568" s="5">
        <v>34</v>
      </c>
      <c r="F568" s="5">
        <f t="shared" ca="1" si="233"/>
        <v>32</v>
      </c>
      <c r="G568" s="77">
        <f t="shared" ca="1" si="242"/>
        <v>8030.0000000000009</v>
      </c>
      <c r="H568" s="77">
        <f t="shared" ca="1" si="234"/>
        <v>1241.2259364979436</v>
      </c>
      <c r="I568" s="77">
        <f ca="1">I569</f>
        <v>2037.916666666667</v>
      </c>
      <c r="J568" s="77">
        <f ca="1">J567</f>
        <v>3337.5399107177086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1485.5163787760723</v>
      </c>
      <c r="D569" s="5">
        <f t="shared" ca="1" si="232"/>
        <v>27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1210.4041998183882</v>
      </c>
      <c r="I569" s="77">
        <f ca="1">G551</f>
        <v>2037.916666666667</v>
      </c>
      <c r="J569" s="77">
        <f ca="1">H552</f>
        <v>3260.8576052437156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1533.0206659425025</v>
      </c>
      <c r="D570" s="5">
        <f t="shared" ca="1" si="232"/>
        <v>25</v>
      </c>
      <c r="E570" s="5">
        <v>36</v>
      </c>
      <c r="F570" s="5">
        <f t="shared" ca="1" si="233"/>
        <v>31</v>
      </c>
      <c r="G570" s="77">
        <f t="shared" ca="1" si="242"/>
        <v>8760</v>
      </c>
      <c r="H570" s="77">
        <f t="shared" ca="1" si="234"/>
        <v>1196.8331354878171</v>
      </c>
      <c r="I570" s="77">
        <f ca="1">I571</f>
        <v>2372.5000000000005</v>
      </c>
      <c r="J570" s="77">
        <f ca="1">J569</f>
        <v>3260.8576052437156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3250.4394315813443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3250.4394315813443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3168.2944858959177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3168.2944858959177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3118.9542941256218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3118.9542941256218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3071.656062596745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3071.656062596745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3031.9158925656379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3031.9158925656379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3007.7817269136026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3007.7817269136026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1533.0206659425025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1533.0206659425025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1526.7370059300795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1526.7370059300795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1485.5163787760723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1485.5163787760723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1467.7608732501451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1467.7608732501451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1415.9986555234141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1415.9986555234141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1411.9156178084754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1411.9156178084754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1342.1058431010599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1342.1058431010599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1317.8774308899172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1317.8774308899172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1267.6180421796616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1267.6180421796616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1241.2259364979436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1241.2259364979436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1210.4041998183882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1210.4041998183882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1196.8331354878171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1196.8331354878171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0.13445088794606394</v>
      </c>
      <c r="D609" s="135">
        <f ca="1">B452*M456+B458*M462+B464*M468+B470*M474+B476*M480+B482*M486+B488*M492+$B$500*M504</f>
        <v>2.6626067642967062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6.1728872915470516E-2</v>
      </c>
      <c r="D610" s="135">
        <f ca="1">B452*N456+B458*N462+B464*N468+B470*N474+B476*N480+B482*N486+B488*N492+$B$500*N504</f>
        <v>1.222451685429387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1.3901652862453916E-2</v>
      </c>
      <c r="D611" s="135">
        <f ca="1">B452*O456+B458*O462+B464*O468+B470*O474+B476*O480+B482*O486+B488*O492+$B$500*O504</f>
        <v>0.27530227216738934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0.13396428338658353</v>
      </c>
      <c r="D612" s="135">
        <f ca="1">B452*G456+B458*G462+B464*G468+B470*G474+B476*G480+B482*G486+B488*G492+$B$500*G504</f>
        <v>2.6529702597603437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5.60787533587601E-2</v>
      </c>
      <c r="D613" s="135">
        <f ca="1">B452*H456+B458*H462+B464*H468+B470*H474+B476*H480+B482*H486+B488*H492+$B$500*H504</f>
        <v>1.1105591811804207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1.3835966247845295E-2</v>
      </c>
      <c r="D614" s="135">
        <f ca="1">B452*I456+B458*I462+B464*I468+B470*I474+B476*I480+B482*I486+B488*I492+$B$500*I504</f>
        <v>0.27400144309104418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0.14544487500382658</v>
      </c>
      <c r="D615" s="135">
        <f ca="1">B452*J456+B458*J462+B464*J468+B470*J474+B476*J480+B482*J486+B488*J492+$B$500*J504</f>
        <v>2.8803268906102799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5.9440003944219139E-2</v>
      </c>
      <c r="D616" s="135">
        <f ca="1">B452*K456+B458*K462+B464*K468+B470*K474+B476*K480+B482*K486+B488*K492+$B$500*K504</f>
        <v>1.1771239222695962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1.5047562890383991E-2</v>
      </c>
      <c r="D617" s="135">
        <f ca="1">B452*L456+B458*L462+B464*L468+B470*L474+B476*L480+B482*L486+B488*L492+$B$500*L504</f>
        <v>0.29799537474374438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0.23281078699685928</v>
      </c>
      <c r="D618" s="135">
        <f ca="1">B452*D456+B458*D462+B464*D468+B470*D474+B476*D480+B482*D486+B488*D492+$B$500*D504</f>
        <v>4.6104833201826709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0.10925236978155026</v>
      </c>
      <c r="D619" s="135">
        <f ca="1">B452*E456+B458*E462+B464*E468+B470*E474+B476*E480+B482*E486+B488*E492+$B$500*E504</f>
        <v>2.1635862971205966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2.404398466598346E-2</v>
      </c>
      <c r="D620" s="135">
        <f ca="1">B452*F456+B458*F462+B464*F468+B470*F474+B476*F480+B482*F486+B488*F492+$B$500*F504</f>
        <v>0.47615658914782211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0.14551662237646168</v>
      </c>
      <c r="D621" s="135">
        <f ca="1">$B$494*M498+$B$495*77/365*11/24</f>
        <v>4.106338223373287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4.9341744238039116E-2</v>
      </c>
      <c r="D622" s="135">
        <f ca="1">$B$494*N498+$B$495*77/365*12/24</f>
        <v>1.392376259589041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1.4359246490657566E-2</v>
      </c>
      <c r="D623" s="135">
        <f ca="1">$B$494*O498+$B$495*77/365*1/24</f>
        <v>0.4052040362157534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0.14551662237646168</v>
      </c>
      <c r="D624" s="135">
        <f ca="1">$B$494*G498+$B$495*77/365*11/24</f>
        <v>4.106338223373287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4.9341744238039116E-2</v>
      </c>
      <c r="D625" s="135">
        <f ca="1">$B$494*H498+$B$495*77/365*12/24</f>
        <v>1.392376259589041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1.4359246490657566E-2</v>
      </c>
      <c r="D626" s="135">
        <f ca="1">$B$494*I498+$B$495*77/365*1/24</f>
        <v>0.4052040362157534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0.1740278638740973</v>
      </c>
      <c r="D627" s="135">
        <f ca="1">$B$494*J498+$B$495*91/365*11/24</f>
        <v>4.9108978595547939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5.8564184382748685E-2</v>
      </c>
      <c r="D628" s="135">
        <f ca="1">$B$494*K498+$B$495*91/365*12/24</f>
        <v>1.6526245931506849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1.7177270063547558E-2</v>
      </c>
      <c r="D629" s="135">
        <f ca="1">$B$494*L498+$B$495*91/365*1/24</f>
        <v>0.48472593359589045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0.23147326328198045</v>
      </c>
      <c r="D630" s="135">
        <f ca="1">$B$494*D498+$B$495*120/365*11/24</f>
        <v>6.5319514236986294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7.747042803138085E-2</v>
      </c>
      <c r="D631" s="135">
        <f ca="1">$B$494*E498+$B$495*120/365*12/24</f>
        <v>2.1861404876712327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2.2851764155928628E-2</v>
      </c>
      <c r="D632" s="135">
        <f ca="1">$B$494*F498+$B$495*120/365*1/24</f>
        <v>0.64485466397260272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0.11708561809807118</v>
      </c>
      <c r="D633" s="135">
        <f ca="1">B409*M413+B415*M419+B421*M425+B427*M431+B433*M437+B439*M443+B445*M449</f>
        <v>2.9265779731424364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7.8438318363904053E-2</v>
      </c>
      <c r="D634" s="135">
        <f ca="1">B409*N413+B415*N419+B421*N425+B427*N431+B433*N437+B439*N443+B445*N449</f>
        <v>1.9605811414161811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1.195393852365856E-2</v>
      </c>
      <c r="D635" s="135">
        <f ca="1">B409*O413+B415*O419+B421*O425+B427*O431+B433*O437+B439*O443+B445*O449</f>
        <v>0.29879103637079635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0.12026613640065421</v>
      </c>
      <c r="D636" s="135">
        <f ca="1">B409*G413+B415*G419+B421*G425+B427*G431+B433*G437+B439*G443+B445*G449</f>
        <v>3.0060756514970866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7.4775553700692388E-2</v>
      </c>
      <c r="D637" s="135">
        <f ca="1">B409*H413+B415*H419+B421*H425+B427*H431+B433*H437+B439*H443+B445*H449</f>
        <v>1.8690296207573316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1.2274908260616479E-2</v>
      </c>
      <c r="D638" s="135">
        <f ca="1">B409*I413+B415*I419+B421*I425+B427*I431+B433*I437+B439*I443+B445*I449</f>
        <v>0.30681373785612798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0.12724113813511387</v>
      </c>
      <c r="D639" s="135">
        <f ca="1">B409*J413+B415*J419+B421*J425+B427*J431+B433*J437+B439*J443+B445*J449</f>
        <v>3.1804171869502458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7.8458173197803918E-2</v>
      </c>
      <c r="D640" s="135">
        <f ca="1">B409*K413+B415*K419+B421*K425+B427*K431+B433*K437+B439*K443+B445*K449</f>
        <v>1.9610774168810559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1.3006399261341764E-2</v>
      </c>
      <c r="D641" s="135">
        <f ca="1">B409*L413+B415*L419+B421*L425+B427*L431+B433*L437+B439*L443+B445*L449</f>
        <v>0.32509749879149263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0.20609277403282733</v>
      </c>
      <c r="D642" s="135">
        <f ca="1">B409*D413+B415*D419+B421*D425+B427*D431+B433*D437+B439*D443+B445*D449</f>
        <v>5.1513292811342293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0.13938795473759966</v>
      </c>
      <c r="D643" s="135">
        <f ca="1">B409*E413+B415*E419+B421*E425+B427*E431+B433*E437+B439*E443+B445*E449</f>
        <v>3.4840292487054318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2.1019087287716523E-2</v>
      </c>
      <c r="D644" s="135">
        <f ca="1">B409*F413+B415*F419+B421*F425+B427*F431+B433*F437+B439*F443+B445*F449</f>
        <v>0.52537620649758288</v>
      </c>
      <c r="P644" s="5"/>
      <c r="Q644" s="6"/>
      <c r="U644" s="5"/>
    </row>
  </sheetData>
  <autoFilter ref="A1:C607" xr:uid="{00000000-0009-0000-0000-000017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IS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541.22785714285715</v>
      </c>
      <c r="E5" s="17">
        <f ca="1">INDIRECT(ADDRESS(MATCH($H$1,HDD!$A$1:$A$34,0),E$4+1,,,"HDD"))</f>
        <v>507.70042857142852</v>
      </c>
      <c r="F5" s="17">
        <f ca="1">INDIRECT(ADDRESS(MATCH($H$1,HDD!$A$1:$A$34,0),F$4+1,,,"HDD"))</f>
        <v>508.45725000000004</v>
      </c>
      <c r="G5" s="17">
        <f ca="1">INDIRECT(ADDRESS(MATCH($H$1,HDD!$A$1:$A$34,0),G$4+1,,,"HDD"))</f>
        <v>427.42262500000004</v>
      </c>
      <c r="H5" s="17">
        <f ca="1">INDIRECT(ADDRESS(MATCH($H$1,HDD!$A$1:$A$34,0),H$4+1,,,"HDD"))</f>
        <v>410.89728571428572</v>
      </c>
      <c r="I5" s="17">
        <f ca="1">INDIRECT(ADDRESS(MATCH($H$1,HDD!$A$1:$A$34,0),I$4+1,,,"HDD"))</f>
        <v>293.06885714285715</v>
      </c>
      <c r="J5" s="17">
        <f ca="1">INDIRECT(ADDRESS(MATCH($H$1,HDD!$A$1:$A$34,0),J$4+1,,,"HDD"))</f>
        <v>237.00742857142859</v>
      </c>
      <c r="K5" s="17">
        <f ca="1">INDIRECT(ADDRESS(MATCH($H$1,HDD!$A$1:$A$34,0),K$4+1,,,"HDD"))</f>
        <v>228.78428571428569</v>
      </c>
      <c r="L5" s="17">
        <f ca="1">INDIRECT(ADDRESS(MATCH($H$1,HDD!$A$1:$A$34,0),L$4+1,,,"HDD"))</f>
        <v>275.92242857142855</v>
      </c>
      <c r="M5" s="17">
        <f ca="1">INDIRECT(ADDRESS(MATCH($H$1,HDD!$A$1:$A$34,0),M$4+1,,,"HDD"))</f>
        <v>406.495</v>
      </c>
      <c r="N5" s="17">
        <f ca="1">INDIRECT(ADDRESS(MATCH($H$1,HDD!$A$1:$A$34,0),N$4+1,,,"HDD"))</f>
        <v>495.37414285714289</v>
      </c>
      <c r="O5" s="17">
        <f ca="1">INDIRECT(ADDRESS(MATCH($H$1,HDD!$A$1:$A$34,0),O$4+1,,,"HDD"))</f>
        <v>513.19585714285711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0.11169577698947283</v>
      </c>
      <c r="E6" s="23">
        <f t="shared" ca="1" si="0"/>
        <v>0.10477656147733352</v>
      </c>
      <c r="F6" s="22">
        <f t="shared" ca="1" si="0"/>
        <v>0.10493275032901761</v>
      </c>
      <c r="G6" s="22">
        <f t="shared" ca="1" si="0"/>
        <v>8.8209247865181029E-2</v>
      </c>
      <c r="H6" s="22">
        <f t="shared" ca="1" si="0"/>
        <v>8.4798834695990963E-2</v>
      </c>
      <c r="I6" s="22">
        <f t="shared" ca="1" si="0"/>
        <v>6.0482019315846035E-2</v>
      </c>
      <c r="J6" s="22">
        <f t="shared" ca="1" si="0"/>
        <v>4.8912354634353603E-2</v>
      </c>
      <c r="K6" s="22">
        <f t="shared" ca="1" si="0"/>
        <v>4.7215305381248407E-2</v>
      </c>
      <c r="L6" s="22">
        <f t="shared" ca="1" si="0"/>
        <v>5.694342898535109E-2</v>
      </c>
      <c r="M6" s="22">
        <f t="shared" ca="1" si="0"/>
        <v>8.3890313974270228E-2</v>
      </c>
      <c r="N6" s="22">
        <f t="shared" ca="1" si="0"/>
        <v>0.10223272704220399</v>
      </c>
      <c r="O6" s="22">
        <f t="shared" ca="1" si="0"/>
        <v>0.10591067930973078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4.8246612814495133</v>
      </c>
      <c r="E8" s="114">
        <f ca="1">INDIRECT(ADDRESS(MATCH($H$1,DDuration!$A$1:$A$34,0),E$4+1,,,"DDuration"))</f>
        <v>8.1249070478627452</v>
      </c>
      <c r="F8" s="114">
        <f ca="1">INDIRECT(ADDRESS(MATCH($H$1,DDuration!$A$1:$A$34,0),F$4+1,,,"DDuration"))</f>
        <v>11.31793635732161</v>
      </c>
      <c r="G8" s="114">
        <f ca="1">INDIRECT(ADDRESS(MATCH($H$1,DDuration!$A$1:$A$34,0),G$4+1,,,"DDuration"))</f>
        <v>14.732962615733216</v>
      </c>
      <c r="H8" s="114">
        <f ca="1">INDIRECT(ADDRESS(MATCH($H$1,DDuration!$A$1:$A$34,0),H$4+1,,,"DDuration"))</f>
        <v>18.124827506286891</v>
      </c>
      <c r="I8" s="114">
        <f ca="1">INDIRECT(ADDRESS(MATCH($H$1,DDuration!$A$1:$A$34,0),I$4+1,,,"DDuration"))</f>
        <v>20.556582691423706</v>
      </c>
      <c r="J8" s="114">
        <f ca="1">INDIRECT(ADDRESS(MATCH($H$1,DDuration!$A$1:$A$34,0),J$4+1,,,"DDuration"))</f>
        <v>19.323359080582819</v>
      </c>
      <c r="K8" s="114">
        <f ca="1">INDIRECT(ADDRESS(MATCH($H$1,DDuration!$A$1:$A$34,0),K$4+1,,,"DDuration"))</f>
        <v>16.046224187493351</v>
      </c>
      <c r="L8" s="114">
        <f ca="1">INDIRECT(ADDRESS(MATCH($H$1,DDuration!$A$1:$A$34,0),L$4+1,,,"DDuration"))</f>
        <v>12.625210766276526</v>
      </c>
      <c r="M8" s="114">
        <f ca="1">INDIRECT(ADDRESS(MATCH($H$1,DDuration!$A$1:$A$34,0),M$4+1,,,"DDuration"))</f>
        <v>9.2099400834475453</v>
      </c>
      <c r="N8" s="114">
        <f ca="1">INDIRECT(ADDRESS(MATCH($H$1,DDuration!$A$1:$A$34,0),N$4+1,,,"DDuration"))</f>
        <v>5.8207068796585224</v>
      </c>
      <c r="O8" s="114">
        <f ca="1">INDIRECT(ADDRESS(MATCH($H$1,DDuration!$A$1:$A$34,0),O$4+1,,,"DDuration"))</f>
        <v>3.4710189356124133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7.8187043892630981E-2</v>
      </c>
      <c r="E12" s="33">
        <f t="shared" ca="1" si="1"/>
        <v>7.3343593034133459E-2</v>
      </c>
      <c r="F12" s="32">
        <f t="shared" ca="1" si="1"/>
        <v>7.3452925230312327E-2</v>
      </c>
      <c r="G12" s="32">
        <f t="shared" ca="1" si="1"/>
        <v>6.1746473505626717E-2</v>
      </c>
      <c r="H12" s="32">
        <f t="shared" ca="1" si="1"/>
        <v>5.9359184287193667E-2</v>
      </c>
      <c r="I12" s="32">
        <f t="shared" ca="1" si="1"/>
        <v>4.2337413521092222E-2</v>
      </c>
      <c r="J12" s="32">
        <f t="shared" ca="1" si="1"/>
        <v>3.4238648244047522E-2</v>
      </c>
      <c r="K12" s="32">
        <f t="shared" ca="1" si="1"/>
        <v>3.3050713766873879E-2</v>
      </c>
      <c r="L12" s="32">
        <f t="shared" ca="1" si="1"/>
        <v>3.9860400289745759E-2</v>
      </c>
      <c r="M12" s="32">
        <f t="shared" ca="1" si="1"/>
        <v>5.8723219781989154E-2</v>
      </c>
      <c r="N12" s="32">
        <f t="shared" ca="1" si="1"/>
        <v>7.1562908929542784E-2</v>
      </c>
      <c r="O12" s="32">
        <f t="shared" ca="1" si="1"/>
        <v>7.4137475516811532E-2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3.3508733096841853E-2</v>
      </c>
      <c r="E13" s="32">
        <f t="shared" ca="1" si="2"/>
        <v>3.1432968443200059E-2</v>
      </c>
      <c r="F13" s="32">
        <f t="shared" ca="1" si="2"/>
        <v>3.147982509870529E-2</v>
      </c>
      <c r="G13" s="32">
        <f t="shared" ca="1" si="2"/>
        <v>2.6462774359554311E-2</v>
      </c>
      <c r="H13" s="32">
        <f t="shared" ca="1" si="2"/>
        <v>2.5439650408797292E-2</v>
      </c>
      <c r="I13" s="32">
        <f t="shared" ca="1" si="2"/>
        <v>1.8144605794753813E-2</v>
      </c>
      <c r="J13" s="32">
        <f t="shared" ca="1" si="2"/>
        <v>1.4673706390306082E-2</v>
      </c>
      <c r="K13" s="32">
        <f t="shared" ca="1" si="2"/>
        <v>1.4164591614374524E-2</v>
      </c>
      <c r="L13" s="32">
        <f t="shared" ca="1" si="2"/>
        <v>1.708302869560533E-2</v>
      </c>
      <c r="M13" s="32">
        <f t="shared" ca="1" si="2"/>
        <v>2.5167094192281071E-2</v>
      </c>
      <c r="N13" s="32">
        <f t="shared" ca="1" si="2"/>
        <v>3.0669818112661201E-2</v>
      </c>
      <c r="O13" s="32">
        <f t="shared" ca="1" si="2"/>
        <v>3.1773203792919237E-2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7.1019898202473147E-2</v>
      </c>
      <c r="E18" s="33">
        <f t="shared" ca="1" si="3"/>
        <v>6.6620430339337885E-2</v>
      </c>
      <c r="F18" s="33">
        <f t="shared" ca="1" si="3"/>
        <v>6.6719740417533702E-2</v>
      </c>
      <c r="G18" s="33">
        <f t="shared" ca="1" si="3"/>
        <v>5.6086380100944265E-2</v>
      </c>
      <c r="H18" s="33">
        <f t="shared" ca="1" si="3"/>
        <v>5.3917925727534247E-2</v>
      </c>
      <c r="I18" s="33">
        <f t="shared" ca="1" si="3"/>
        <v>3.8456483948325432E-2</v>
      </c>
      <c r="J18" s="33">
        <f t="shared" ca="1" si="3"/>
        <v>3.1100105488343164E-2</v>
      </c>
      <c r="K18" s="33">
        <f t="shared" ca="1" si="3"/>
        <v>3.002106500491044E-2</v>
      </c>
      <c r="L18" s="33">
        <f t="shared" ca="1" si="3"/>
        <v>3.6206530263185731E-2</v>
      </c>
      <c r="M18" s="33">
        <f t="shared" ca="1" si="3"/>
        <v>5.3340257968640149E-2</v>
      </c>
      <c r="N18" s="33">
        <f t="shared" ca="1" si="3"/>
        <v>6.5002975611001365E-2</v>
      </c>
      <c r="O18" s="33">
        <f t="shared" ca="1" si="3"/>
        <v>6.7341540261103811E-2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3.3508733096841853E-2</v>
      </c>
      <c r="E19" s="33">
        <f t="shared" ca="1" si="4"/>
        <v>3.1432968443200059E-2</v>
      </c>
      <c r="F19" s="33">
        <f t="shared" ca="1" si="4"/>
        <v>3.147982509870529E-2</v>
      </c>
      <c r="G19" s="33">
        <f t="shared" ca="1" si="4"/>
        <v>2.6462774359554311E-2</v>
      </c>
      <c r="H19" s="33">
        <f t="shared" ca="1" si="4"/>
        <v>2.5439650408797292E-2</v>
      </c>
      <c r="I19" s="33">
        <f t="shared" ca="1" si="4"/>
        <v>1.8144605794753813E-2</v>
      </c>
      <c r="J19" s="33">
        <f t="shared" ca="1" si="4"/>
        <v>1.4673706390306082E-2</v>
      </c>
      <c r="K19" s="33">
        <f t="shared" ca="1" si="4"/>
        <v>1.4164591614374524E-2</v>
      </c>
      <c r="L19" s="33">
        <f t="shared" ca="1" si="4"/>
        <v>1.708302869560533E-2</v>
      </c>
      <c r="M19" s="33">
        <f t="shared" ca="1" si="4"/>
        <v>2.5167094192281071E-2</v>
      </c>
      <c r="N19" s="33">
        <f t="shared" ca="1" si="4"/>
        <v>3.0669818112661201E-2</v>
      </c>
      <c r="O19" s="33">
        <f t="shared" ca="1" si="4"/>
        <v>3.1773203792919237E-2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7.1671456901578404E-3</v>
      </c>
      <c r="E20" s="33">
        <f t="shared" ca="1" si="5"/>
        <v>6.723162694795567E-3</v>
      </c>
      <c r="F20" s="33">
        <f t="shared" ca="1" si="5"/>
        <v>6.7331848127786306E-3</v>
      </c>
      <c r="G20" s="33">
        <f t="shared" ca="1" si="5"/>
        <v>5.6600934046824496E-3</v>
      </c>
      <c r="H20" s="33">
        <f t="shared" ca="1" si="5"/>
        <v>5.4412585596594204E-3</v>
      </c>
      <c r="I20" s="33">
        <f t="shared" ca="1" si="5"/>
        <v>3.8809295727667871E-3</v>
      </c>
      <c r="J20" s="33">
        <f t="shared" ca="1" si="5"/>
        <v>3.1385427557043565E-3</v>
      </c>
      <c r="K20" s="33">
        <f t="shared" ca="1" si="5"/>
        <v>3.0296487619634392E-3</v>
      </c>
      <c r="L20" s="33">
        <f t="shared" ca="1" si="5"/>
        <v>3.6538700265600281E-3</v>
      </c>
      <c r="M20" s="33">
        <f t="shared" ca="1" si="5"/>
        <v>5.3829618133490065E-3</v>
      </c>
      <c r="N20" s="33">
        <f t="shared" ca="1" si="5"/>
        <v>6.5599333185414228E-3</v>
      </c>
      <c r="O20" s="33">
        <f t="shared" ca="1" si="5"/>
        <v>6.7959352557077244E-3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0.11169577698947283</v>
      </c>
      <c r="E21" s="33">
        <f t="shared" ca="1" si="6"/>
        <v>0.10477656147733351</v>
      </c>
      <c r="F21" s="33">
        <f t="shared" ca="1" si="6"/>
        <v>0.10493275032901761</v>
      </c>
      <c r="G21" s="33">
        <f t="shared" ca="1" si="6"/>
        <v>8.8209247865181015E-2</v>
      </c>
      <c r="H21" s="33">
        <f t="shared" ca="1" si="6"/>
        <v>8.4798834695990963E-2</v>
      </c>
      <c r="I21" s="33">
        <f t="shared" ca="1" si="6"/>
        <v>6.0482019315846028E-2</v>
      </c>
      <c r="J21" s="33">
        <f t="shared" ca="1" si="6"/>
        <v>4.8912354634353603E-2</v>
      </c>
      <c r="K21" s="33">
        <f t="shared" ca="1" si="6"/>
        <v>4.72153053812484E-2</v>
      </c>
      <c r="L21" s="33">
        <f t="shared" ca="1" si="6"/>
        <v>5.694342898535109E-2</v>
      </c>
      <c r="M21" s="33">
        <f t="shared" ca="1" si="6"/>
        <v>8.3890313974270228E-2</v>
      </c>
      <c r="N21" s="33">
        <f t="shared" ca="1" si="6"/>
        <v>0.10223272704220399</v>
      </c>
      <c r="O21" s="33">
        <f t="shared" ca="1" si="6"/>
        <v>0.10591067930973076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0.27084322681718237</v>
      </c>
      <c r="E24" s="32">
        <f ca="1">N19/2+O19+D19+E19+F19/2</f>
        <v>0.1277897269386444</v>
      </c>
      <c r="F24" s="32">
        <f ca="1">N20/2+O20+D20+E20+F20/2</f>
        <v>2.7332802706321158E-2</v>
      </c>
      <c r="G24" s="32">
        <f ca="1">F18/2+G18+H18</f>
        <v>0.14336417603724538</v>
      </c>
      <c r="H24" s="32">
        <f ca="1">F19/2+G19+H19</f>
        <v>6.7642337317704249E-2</v>
      </c>
      <c r="I24" s="32">
        <f ca="1">F20/2+G20+H20</f>
        <v>1.4467944370731185E-2</v>
      </c>
      <c r="J24" s="32">
        <f ca="1">I18+J18+K18</f>
        <v>9.9577654441579039E-2</v>
      </c>
      <c r="K24" s="32">
        <f ca="1">I19+J19+K19</f>
        <v>4.6982903799434414E-2</v>
      </c>
      <c r="L24" s="32">
        <f ca="1">I20+J20+K20</f>
        <v>1.0049121090434583E-2</v>
      </c>
      <c r="M24" s="32">
        <f ca="1">L18+M18+N18/2</f>
        <v>0.12204827603732657</v>
      </c>
      <c r="N24" s="32">
        <f ca="1">L19+M19+N19/2</f>
        <v>5.7585031944217005E-2</v>
      </c>
      <c r="O24" s="32">
        <f ca="1">L20+M20+N20/2</f>
        <v>1.2316798499179746E-2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1</v>
      </c>
      <c r="E30" s="17">
        <f ca="1">INDIRECT(ADDRESS(MATCH($H$1,CDD!$A$1:$A$34,0),E$4+1,,,"cDD"))</f>
        <v>1</v>
      </c>
      <c r="F30" s="17">
        <f ca="1">INDIRECT(ADDRESS(MATCH($H$1,CDD!$A$1:$A$34,0),F$4+1,,,"cDD"))</f>
        <v>1</v>
      </c>
      <c r="G30" s="17">
        <f ca="1">INDIRECT(ADDRESS(MATCH($H$1,CDD!$A$1:$A$34,0),G$4+1,,,"cDD"))</f>
        <v>1</v>
      </c>
      <c r="H30" s="17">
        <f ca="1">INDIRECT(ADDRESS(MATCH($H$1,CDD!$A$1:$A$34,0),H$4+1,,,"cDD"))</f>
        <v>1</v>
      </c>
      <c r="I30" s="17">
        <f ca="1">INDIRECT(ADDRESS(MATCH($H$1,CDD!$A$1:$A$34,0),I$4+1,,,"cDD"))</f>
        <v>1</v>
      </c>
      <c r="J30" s="17">
        <f ca="1">INDIRECT(ADDRESS(MATCH($H$1,CDD!$A$1:$A$34,0),J$4+1,,,"cDD"))</f>
        <v>1</v>
      </c>
      <c r="K30" s="17">
        <f ca="1">INDIRECT(ADDRESS(MATCH($H$1,CDD!$A$1:$A$34,0),K$4+1,,,"cDD"))</f>
        <v>1</v>
      </c>
      <c r="L30" s="17">
        <f ca="1">INDIRECT(ADDRESS(MATCH($H$1,CDD!$A$1:$A$34,0),L$4+1,,,"cDD"))</f>
        <v>1</v>
      </c>
      <c r="M30" s="17">
        <f ca="1">INDIRECT(ADDRESS(MATCH($H$1,CDD!$A$1:$A$34,0),M$4+1,,,"cDD"))</f>
        <v>1</v>
      </c>
      <c r="N30" s="17">
        <f ca="1">INDIRECT(ADDRESS(MATCH($H$1,CDD!$A$1:$A$34,0),N$4+1,,,"cDD"))</f>
        <v>1</v>
      </c>
      <c r="O30" s="17">
        <f ca="1">INDIRECT(ADDRESS(MATCH($H$1,CDD!$A$1:$A$34,0),O$4+1,,,"cDD"))</f>
        <v>1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8.3333333333333329E-2</v>
      </c>
      <c r="E31" s="23">
        <f t="shared" ca="1" si="7"/>
        <v>8.3333333333333329E-2</v>
      </c>
      <c r="F31" s="22">
        <f t="shared" ca="1" si="7"/>
        <v>8.3333333333333329E-2</v>
      </c>
      <c r="G31" s="22">
        <f t="shared" ca="1" si="7"/>
        <v>8.3333333333333329E-2</v>
      </c>
      <c r="H31" s="22">
        <f t="shared" ca="1" si="7"/>
        <v>8.3333333333333329E-2</v>
      </c>
      <c r="I31" s="22">
        <f t="shared" ca="1" si="7"/>
        <v>8.3333333333333329E-2</v>
      </c>
      <c r="J31" s="22">
        <f t="shared" ca="1" si="7"/>
        <v>8.3333333333333329E-2</v>
      </c>
      <c r="K31" s="22">
        <f t="shared" ca="1" si="7"/>
        <v>8.3333333333333329E-2</v>
      </c>
      <c r="L31" s="22">
        <f t="shared" ca="1" si="7"/>
        <v>8.3333333333333329E-2</v>
      </c>
      <c r="M31" s="22">
        <f t="shared" ca="1" si="7"/>
        <v>8.3333333333333329E-2</v>
      </c>
      <c r="N31" s="22">
        <f t="shared" ca="1" si="7"/>
        <v>8.3333333333333329E-2</v>
      </c>
      <c r="O31" s="22">
        <f t="shared" ca="1" si="7"/>
        <v>8.3333333333333329E-2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4.8246612814495133</v>
      </c>
      <c r="E33" s="29">
        <f t="shared" ca="1" si="8"/>
        <v>8.1249070478627452</v>
      </c>
      <c r="F33" s="29">
        <f t="shared" ca="1" si="8"/>
        <v>11.31793635732161</v>
      </c>
      <c r="G33" s="29">
        <f t="shared" ca="1" si="8"/>
        <v>14.732962615733216</v>
      </c>
      <c r="H33" s="29">
        <f t="shared" ca="1" si="8"/>
        <v>18.124827506286891</v>
      </c>
      <c r="I33" s="29">
        <f t="shared" ca="1" si="8"/>
        <v>20.556582691423706</v>
      </c>
      <c r="J33" s="29">
        <f t="shared" ca="1" si="8"/>
        <v>19.323359080582819</v>
      </c>
      <c r="K33" s="29">
        <f t="shared" ca="1" si="8"/>
        <v>16.046224187493351</v>
      </c>
      <c r="L33" s="29">
        <f t="shared" ca="1" si="8"/>
        <v>12.625210766276526</v>
      </c>
      <c r="M33" s="29">
        <f t="shared" ca="1" si="8"/>
        <v>9.2099400834475453</v>
      </c>
      <c r="N33" s="29">
        <f t="shared" ca="1" si="8"/>
        <v>5.8207068796585224</v>
      </c>
      <c r="O33" s="29">
        <f t="shared" ca="1" si="8"/>
        <v>3.4710189356124133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7.4999999999999997E-2</v>
      </c>
      <c r="E37" s="33">
        <f t="shared" ca="1" si="9"/>
        <v>7.4999999999999997E-2</v>
      </c>
      <c r="F37" s="32">
        <f t="shared" ca="1" si="9"/>
        <v>7.4999999999999997E-2</v>
      </c>
      <c r="G37" s="32">
        <f t="shared" ca="1" si="9"/>
        <v>7.4999999999999997E-2</v>
      </c>
      <c r="H37" s="32">
        <f t="shared" ca="1" si="9"/>
        <v>7.4999999999999997E-2</v>
      </c>
      <c r="I37" s="32">
        <f t="shared" ca="1" si="9"/>
        <v>7.4999999999999997E-2</v>
      </c>
      <c r="J37" s="32">
        <f t="shared" ca="1" si="9"/>
        <v>7.4999999999999997E-2</v>
      </c>
      <c r="K37" s="32">
        <f t="shared" ca="1" si="9"/>
        <v>7.4999999999999997E-2</v>
      </c>
      <c r="L37" s="32">
        <f t="shared" ca="1" si="9"/>
        <v>7.4999999999999997E-2</v>
      </c>
      <c r="M37" s="32">
        <f t="shared" ca="1" si="9"/>
        <v>7.4999999999999997E-2</v>
      </c>
      <c r="N37" s="32">
        <f t="shared" ca="1" si="9"/>
        <v>7.4999999999999997E-2</v>
      </c>
      <c r="O37" s="32">
        <f t="shared" ca="1" si="9"/>
        <v>7.4999999999999997E-2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8.3333333333333315E-3</v>
      </c>
      <c r="E38" s="32">
        <f t="shared" ca="1" si="10"/>
        <v>8.3333333333333315E-3</v>
      </c>
      <c r="F38" s="32">
        <f t="shared" ca="1" si="10"/>
        <v>8.3333333333333315E-3</v>
      </c>
      <c r="G38" s="32">
        <f t="shared" ca="1" si="10"/>
        <v>8.3333333333333315E-3</v>
      </c>
      <c r="H38" s="32">
        <f t="shared" ca="1" si="10"/>
        <v>8.3333333333333315E-3</v>
      </c>
      <c r="I38" s="32">
        <f t="shared" ca="1" si="10"/>
        <v>8.3333333333333315E-3</v>
      </c>
      <c r="J38" s="32">
        <f t="shared" ca="1" si="10"/>
        <v>8.3333333333333315E-3</v>
      </c>
      <c r="K38" s="32">
        <f t="shared" ca="1" si="10"/>
        <v>8.3333333333333315E-3</v>
      </c>
      <c r="L38" s="32">
        <f t="shared" ca="1" si="10"/>
        <v>8.3333333333333315E-3</v>
      </c>
      <c r="M38" s="32">
        <f t="shared" ca="1" si="10"/>
        <v>8.3333333333333315E-3</v>
      </c>
      <c r="N38" s="32">
        <f t="shared" ca="1" si="10"/>
        <v>8.3333333333333315E-3</v>
      </c>
      <c r="O38" s="32">
        <f t="shared" ca="1" si="10"/>
        <v>8.3333333333333315E-3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6.8124999999999991E-2</v>
      </c>
      <c r="E43" s="33">
        <f t="shared" ca="1" si="11"/>
        <v>6.8124999999999991E-2</v>
      </c>
      <c r="F43" s="33">
        <f t="shared" ca="1" si="11"/>
        <v>6.8124999999999991E-2</v>
      </c>
      <c r="G43" s="33">
        <f t="shared" ca="1" si="11"/>
        <v>6.8124999999999991E-2</v>
      </c>
      <c r="H43" s="33">
        <f t="shared" ca="1" si="11"/>
        <v>6.8124999999999991E-2</v>
      </c>
      <c r="I43" s="33">
        <f t="shared" ca="1" si="11"/>
        <v>6.8124999999999991E-2</v>
      </c>
      <c r="J43" s="33">
        <f t="shared" ca="1" si="11"/>
        <v>6.8124999999999991E-2</v>
      </c>
      <c r="K43" s="33">
        <f t="shared" ca="1" si="11"/>
        <v>6.8124999999999991E-2</v>
      </c>
      <c r="L43" s="33">
        <f t="shared" ca="1" si="11"/>
        <v>6.8124999999999991E-2</v>
      </c>
      <c r="M43" s="33">
        <f t="shared" ca="1" si="11"/>
        <v>6.8124999999999991E-2</v>
      </c>
      <c r="N43" s="33">
        <f t="shared" ca="1" si="11"/>
        <v>6.8124999999999991E-2</v>
      </c>
      <c r="O43" s="33">
        <f t="shared" ca="1" si="11"/>
        <v>6.8124999999999991E-2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8.3333333333333315E-3</v>
      </c>
      <c r="E44" s="33">
        <f t="shared" ca="1" si="12"/>
        <v>8.3333333333333315E-3</v>
      </c>
      <c r="F44" s="33">
        <f t="shared" ca="1" si="12"/>
        <v>8.3333333333333315E-3</v>
      </c>
      <c r="G44" s="33">
        <f t="shared" ca="1" si="12"/>
        <v>8.3333333333333315E-3</v>
      </c>
      <c r="H44" s="33">
        <f t="shared" ca="1" si="12"/>
        <v>8.3333333333333315E-3</v>
      </c>
      <c r="I44" s="33">
        <f t="shared" ca="1" si="12"/>
        <v>8.3333333333333315E-3</v>
      </c>
      <c r="J44" s="33">
        <f t="shared" ca="1" si="12"/>
        <v>8.3333333333333315E-3</v>
      </c>
      <c r="K44" s="33">
        <f t="shared" ca="1" si="12"/>
        <v>8.3333333333333315E-3</v>
      </c>
      <c r="L44" s="33">
        <f t="shared" ca="1" si="12"/>
        <v>8.3333333333333315E-3</v>
      </c>
      <c r="M44" s="33">
        <f t="shared" ca="1" si="12"/>
        <v>8.3333333333333315E-3</v>
      </c>
      <c r="N44" s="33">
        <f t="shared" ca="1" si="12"/>
        <v>8.3333333333333315E-3</v>
      </c>
      <c r="O44" s="33">
        <f t="shared" ca="1" si="12"/>
        <v>8.3333333333333315E-3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6.875E-3</v>
      </c>
      <c r="E45" s="33">
        <f t="shared" ca="1" si="13"/>
        <v>6.875E-3</v>
      </c>
      <c r="F45" s="33">
        <f t="shared" ca="1" si="13"/>
        <v>6.875E-3</v>
      </c>
      <c r="G45" s="33">
        <f t="shared" ca="1" si="13"/>
        <v>6.875E-3</v>
      </c>
      <c r="H45" s="33">
        <f t="shared" ca="1" si="13"/>
        <v>6.875E-3</v>
      </c>
      <c r="I45" s="33">
        <f t="shared" ca="1" si="13"/>
        <v>6.875E-3</v>
      </c>
      <c r="J45" s="33">
        <f t="shared" ca="1" si="13"/>
        <v>6.875E-3</v>
      </c>
      <c r="K45" s="33">
        <f t="shared" ca="1" si="13"/>
        <v>6.875E-3</v>
      </c>
      <c r="L45" s="33">
        <f t="shared" ca="1" si="13"/>
        <v>6.875E-3</v>
      </c>
      <c r="M45" s="33">
        <f t="shared" ca="1" si="13"/>
        <v>6.875E-3</v>
      </c>
      <c r="N45" s="33">
        <f t="shared" ca="1" si="13"/>
        <v>6.875E-3</v>
      </c>
      <c r="O45" s="33">
        <f t="shared" ca="1" si="13"/>
        <v>6.875E-3</v>
      </c>
    </row>
    <row r="46" spans="1:20" x14ac:dyDescent="0.4">
      <c r="D46" s="32">
        <f t="shared" ref="D46:O46" ca="1" si="14">SUM(D43:D45)</f>
        <v>8.3333333333333329E-2</v>
      </c>
      <c r="E46" s="32">
        <f t="shared" ca="1" si="14"/>
        <v>8.3333333333333329E-2</v>
      </c>
      <c r="F46" s="32">
        <f t="shared" ca="1" si="14"/>
        <v>8.3333333333333329E-2</v>
      </c>
      <c r="G46" s="32">
        <f t="shared" ca="1" si="14"/>
        <v>8.3333333333333329E-2</v>
      </c>
      <c r="H46" s="32">
        <f t="shared" ca="1" si="14"/>
        <v>8.3333333333333329E-2</v>
      </c>
      <c r="I46" s="32">
        <f t="shared" ca="1" si="14"/>
        <v>8.3333333333333329E-2</v>
      </c>
      <c r="J46" s="32">
        <f t="shared" ca="1" si="14"/>
        <v>8.3333333333333329E-2</v>
      </c>
      <c r="K46" s="32">
        <f t="shared" ca="1" si="14"/>
        <v>8.3333333333333329E-2</v>
      </c>
      <c r="L46" s="32">
        <f t="shared" ca="1" si="14"/>
        <v>8.3333333333333329E-2</v>
      </c>
      <c r="M46" s="32">
        <f t="shared" ca="1" si="14"/>
        <v>8.3333333333333329E-2</v>
      </c>
      <c r="N46" s="32">
        <f t="shared" ca="1" si="14"/>
        <v>8.3333333333333329E-2</v>
      </c>
      <c r="O46" s="32">
        <f t="shared" ca="1" si="14"/>
        <v>8.3333333333333329E-2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0.27249999999999996</v>
      </c>
      <c r="E49" s="32">
        <f ca="1">N44/2+O44+D44+E44+F44/2</f>
        <v>3.3333333333333326E-2</v>
      </c>
      <c r="F49" s="32">
        <f ca="1">N45/2+O45+D45+E45+F45/2</f>
        <v>2.75E-2</v>
      </c>
      <c r="G49" s="32">
        <f ca="1">F43/2+G43+H43</f>
        <v>0.17031249999999998</v>
      </c>
      <c r="H49" s="32">
        <f ca="1">F44/2+G44+H44</f>
        <v>2.0833333333333329E-2</v>
      </c>
      <c r="I49" s="32">
        <f ca="1">F45/2+G45+H45</f>
        <v>1.7187500000000001E-2</v>
      </c>
      <c r="J49" s="32">
        <f ca="1">I43+J43+K43</f>
        <v>0.20437499999999997</v>
      </c>
      <c r="K49" s="32">
        <f ca="1">I44+J44+K44</f>
        <v>2.4999999999999994E-2</v>
      </c>
      <c r="L49" s="32">
        <f ca="1">I45+J45+K45</f>
        <v>2.0625000000000001E-2</v>
      </c>
      <c r="M49" s="32">
        <f ca="1">L43+M43+N43/2</f>
        <v>0.17031249999999998</v>
      </c>
      <c r="N49" s="32">
        <f ca="1">L44+M44+N44/2</f>
        <v>2.0833333333333329E-2</v>
      </c>
      <c r="O49" s="32">
        <f ca="1">L45+M45+N45/2</f>
        <v>1.7187500000000001E-2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541.22785714285715</v>
      </c>
      <c r="E56" s="17">
        <f t="shared" ca="1" si="15"/>
        <v>507.70042857142852</v>
      </c>
      <c r="F56" s="17">
        <f t="shared" ca="1" si="15"/>
        <v>508.45725000000004</v>
      </c>
      <c r="G56" s="17">
        <f t="shared" ca="1" si="15"/>
        <v>427.42262500000004</v>
      </c>
      <c r="H56" s="17">
        <f t="shared" ca="1" si="15"/>
        <v>410.89728571428572</v>
      </c>
      <c r="I56" s="17">
        <f t="shared" ca="1" si="15"/>
        <v>293.06885714285715</v>
      </c>
      <c r="J56" s="17">
        <f t="shared" ca="1" si="15"/>
        <v>237.00742857142859</v>
      </c>
      <c r="K56" s="17">
        <f t="shared" ca="1" si="15"/>
        <v>228.78428571428569</v>
      </c>
      <c r="L56" s="17">
        <f t="shared" ca="1" si="15"/>
        <v>275.92242857142855</v>
      </c>
      <c r="M56" s="17">
        <f t="shared" ca="1" si="15"/>
        <v>406.495</v>
      </c>
      <c r="N56" s="17">
        <f t="shared" ca="1" si="15"/>
        <v>495.37414285714289</v>
      </c>
      <c r="O56" s="17">
        <f t="shared" ca="1" si="15"/>
        <v>513.19585714285711</v>
      </c>
    </row>
    <row r="57" spans="1:15" x14ac:dyDescent="0.4">
      <c r="D57" s="50">
        <f t="shared" ref="D57:O57" ca="1" si="16">(D55/SUM($D55:$O55)*(1-$B$56)+$B$56*D56/SUM($D56:$O56))</f>
        <v>8.7587699881754258E-2</v>
      </c>
      <c r="E57" s="50">
        <f t="shared" ca="1" si="16"/>
        <v>8.6549817554933364E-2</v>
      </c>
      <c r="F57" s="50">
        <f t="shared" ca="1" si="16"/>
        <v>8.6573245882685973E-2</v>
      </c>
      <c r="G57" s="50">
        <f t="shared" ca="1" si="16"/>
        <v>8.406472051311048E-2</v>
      </c>
      <c r="H57" s="50">
        <f t="shared" ca="1" si="16"/>
        <v>8.3553158537731972E-2</v>
      </c>
      <c r="I57" s="50">
        <f t="shared" ca="1" si="16"/>
        <v>7.9905636230710231E-2</v>
      </c>
      <c r="J57" s="50">
        <f t="shared" ca="1" si="16"/>
        <v>7.8170186528486368E-2</v>
      </c>
      <c r="K57" s="50">
        <f t="shared" ca="1" si="16"/>
        <v>7.7915629140520595E-2</v>
      </c>
      <c r="L57" s="50">
        <f t="shared" ca="1" si="16"/>
        <v>7.9374847681135993E-2</v>
      </c>
      <c r="M57" s="50">
        <f t="shared" ca="1" si="16"/>
        <v>8.3416880429473872E-2</v>
      </c>
      <c r="N57" s="50">
        <f t="shared" ca="1" si="16"/>
        <v>8.6168242389663932E-2</v>
      </c>
      <c r="O57" s="50">
        <f t="shared" ca="1" si="16"/>
        <v>8.6719935229792947E-2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4.8246612814495133</v>
      </c>
      <c r="E59" s="29">
        <f t="shared" ca="1" si="17"/>
        <v>8.1249070478627452</v>
      </c>
      <c r="F59" s="29">
        <f t="shared" ca="1" si="17"/>
        <v>11.31793635732161</v>
      </c>
      <c r="G59" s="29">
        <f t="shared" ca="1" si="17"/>
        <v>14.732962615733216</v>
      </c>
      <c r="H59" s="29">
        <f t="shared" ca="1" si="17"/>
        <v>18.124827506286891</v>
      </c>
      <c r="I59" s="29">
        <f t="shared" ca="1" si="17"/>
        <v>20.556582691423706</v>
      </c>
      <c r="J59" s="29">
        <f t="shared" ca="1" si="17"/>
        <v>19.323359080582819</v>
      </c>
      <c r="K59" s="29">
        <f t="shared" ca="1" si="17"/>
        <v>16.046224187493351</v>
      </c>
      <c r="L59" s="29">
        <f t="shared" ca="1" si="17"/>
        <v>12.625210766276526</v>
      </c>
      <c r="M59" s="29">
        <f t="shared" ca="1" si="17"/>
        <v>9.2099400834475453</v>
      </c>
      <c r="N59" s="29">
        <f t="shared" ca="1" si="17"/>
        <v>5.8207068796585224</v>
      </c>
      <c r="O59" s="29">
        <f t="shared" ca="1" si="17"/>
        <v>3.4710189356124133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6.1311389917227975E-2</v>
      </c>
      <c r="E63" s="33">
        <f t="shared" ca="1" si="18"/>
        <v>6.0584872288453349E-2</v>
      </c>
      <c r="F63" s="32">
        <f t="shared" ca="1" si="18"/>
        <v>6.0601272117880176E-2</v>
      </c>
      <c r="G63" s="32">
        <f t="shared" ca="1" si="18"/>
        <v>5.8845304359177335E-2</v>
      </c>
      <c r="H63" s="32">
        <f t="shared" ca="1" si="18"/>
        <v>5.8487210976412379E-2</v>
      </c>
      <c r="I63" s="32">
        <f t="shared" ca="1" si="18"/>
        <v>5.5933945361497157E-2</v>
      </c>
      <c r="J63" s="32">
        <f t="shared" ca="1" si="18"/>
        <v>5.4719130569940454E-2</v>
      </c>
      <c r="K63" s="32">
        <f t="shared" ca="1" si="18"/>
        <v>5.4540940398364414E-2</v>
      </c>
      <c r="L63" s="32">
        <f t="shared" ca="1" si="18"/>
        <v>5.5562393376795194E-2</v>
      </c>
      <c r="M63" s="32">
        <f t="shared" ca="1" si="18"/>
        <v>5.8391816300631706E-2</v>
      </c>
      <c r="N63" s="32">
        <f t="shared" ca="1" si="18"/>
        <v>6.0317769672764747E-2</v>
      </c>
      <c r="O63" s="32">
        <f t="shared" ca="1" si="18"/>
        <v>6.0703954660855056E-2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2.6276309964526283E-2</v>
      </c>
      <c r="E64" s="32">
        <f t="shared" ca="1" si="19"/>
        <v>2.5964945266480015E-2</v>
      </c>
      <c r="F64" s="32">
        <f t="shared" ca="1" si="19"/>
        <v>2.5971973764805797E-2</v>
      </c>
      <c r="G64" s="32">
        <f t="shared" ca="1" si="19"/>
        <v>2.5219416153933149E-2</v>
      </c>
      <c r="H64" s="32">
        <f t="shared" ca="1" si="19"/>
        <v>2.5065947561319597E-2</v>
      </c>
      <c r="I64" s="32">
        <f t="shared" ca="1" si="19"/>
        <v>2.3971690869213073E-2</v>
      </c>
      <c r="J64" s="32">
        <f t="shared" ca="1" si="19"/>
        <v>2.3451055958545915E-2</v>
      </c>
      <c r="K64" s="32">
        <f t="shared" ca="1" si="19"/>
        <v>2.3374688742156181E-2</v>
      </c>
      <c r="L64" s="32">
        <f t="shared" ca="1" si="19"/>
        <v>2.3812454304340803E-2</v>
      </c>
      <c r="M64" s="32">
        <f t="shared" ca="1" si="19"/>
        <v>2.5025064128842166E-2</v>
      </c>
      <c r="N64" s="32">
        <f t="shared" ca="1" si="19"/>
        <v>2.5850472716899185E-2</v>
      </c>
      <c r="O64" s="32">
        <f t="shared" ca="1" si="19"/>
        <v>2.6015980568937887E-2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5.5691179174815413E-2</v>
      </c>
      <c r="E69" s="33">
        <f t="shared" ca="1" si="20"/>
        <v>5.5031258995345125E-2</v>
      </c>
      <c r="F69" s="33">
        <f t="shared" ca="1" si="20"/>
        <v>5.5046155507074493E-2</v>
      </c>
      <c r="G69" s="33">
        <f t="shared" ca="1" si="20"/>
        <v>5.345115145958608E-2</v>
      </c>
      <c r="H69" s="33">
        <f t="shared" ca="1" si="20"/>
        <v>5.3125883303574581E-2</v>
      </c>
      <c r="I69" s="33">
        <f t="shared" ca="1" si="20"/>
        <v>5.0806667036693252E-2</v>
      </c>
      <c r="J69" s="33">
        <f t="shared" ca="1" si="20"/>
        <v>4.9703210267695912E-2</v>
      </c>
      <c r="K69" s="33">
        <f t="shared" ca="1" si="20"/>
        <v>4.9541354195181006E-2</v>
      </c>
      <c r="L69" s="33">
        <f t="shared" ca="1" si="20"/>
        <v>5.0469173983922297E-2</v>
      </c>
      <c r="M69" s="33">
        <f t="shared" ca="1" si="20"/>
        <v>5.3039233139740467E-2</v>
      </c>
      <c r="N69" s="33">
        <f t="shared" ca="1" si="20"/>
        <v>5.4788640786094647E-2</v>
      </c>
      <c r="O69" s="33">
        <f t="shared" ca="1" si="20"/>
        <v>5.5139425483610005E-2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2.6276309964526283E-2</v>
      </c>
      <c r="E70" s="33">
        <f t="shared" ca="1" si="21"/>
        <v>2.5964945266480015E-2</v>
      </c>
      <c r="F70" s="33">
        <f t="shared" ca="1" si="21"/>
        <v>2.5971973764805797E-2</v>
      </c>
      <c r="G70" s="33">
        <f t="shared" ca="1" si="21"/>
        <v>2.5219416153933149E-2</v>
      </c>
      <c r="H70" s="33">
        <f t="shared" ca="1" si="21"/>
        <v>2.5065947561319597E-2</v>
      </c>
      <c r="I70" s="33">
        <f t="shared" ca="1" si="21"/>
        <v>2.3971690869213073E-2</v>
      </c>
      <c r="J70" s="33">
        <f t="shared" ca="1" si="21"/>
        <v>2.3451055958545915E-2</v>
      </c>
      <c r="K70" s="33">
        <f t="shared" ca="1" si="21"/>
        <v>2.3374688742156181E-2</v>
      </c>
      <c r="L70" s="33">
        <f t="shared" ca="1" si="21"/>
        <v>2.3812454304340803E-2</v>
      </c>
      <c r="M70" s="33">
        <f t="shared" ca="1" si="21"/>
        <v>2.5025064128842166E-2</v>
      </c>
      <c r="N70" s="33">
        <f t="shared" ca="1" si="21"/>
        <v>2.5850472716899185E-2</v>
      </c>
      <c r="O70" s="33">
        <f t="shared" ca="1" si="21"/>
        <v>2.6015980568937887E-2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5.6202107424125651E-3</v>
      </c>
      <c r="E71" s="33">
        <f t="shared" ca="1" si="22"/>
        <v>5.5536132931082241E-3</v>
      </c>
      <c r="F71" s="33">
        <f t="shared" ca="1" si="22"/>
        <v>5.5551166108056835E-3</v>
      </c>
      <c r="G71" s="33">
        <f t="shared" ca="1" si="22"/>
        <v>5.3941528995912558E-3</v>
      </c>
      <c r="H71" s="33">
        <f t="shared" ca="1" si="22"/>
        <v>5.3613276728378019E-3</v>
      </c>
      <c r="I71" s="33">
        <f t="shared" ca="1" si="22"/>
        <v>5.1272783248039059E-3</v>
      </c>
      <c r="J71" s="33">
        <f t="shared" ca="1" si="22"/>
        <v>5.015920302244542E-3</v>
      </c>
      <c r="K71" s="33">
        <f t="shared" ca="1" si="22"/>
        <v>4.9995862031834053E-3</v>
      </c>
      <c r="L71" s="33">
        <f t="shared" ca="1" si="22"/>
        <v>5.0932193928728935E-3</v>
      </c>
      <c r="M71" s="33">
        <f t="shared" ca="1" si="22"/>
        <v>5.3525831608912397E-3</v>
      </c>
      <c r="N71" s="33">
        <f t="shared" ca="1" si="22"/>
        <v>5.5291288866701023E-3</v>
      </c>
      <c r="O71" s="33">
        <f t="shared" ca="1" si="22"/>
        <v>5.5645291772450471E-3</v>
      </c>
    </row>
    <row r="72" spans="1:15" x14ac:dyDescent="0.4">
      <c r="D72" s="32">
        <f t="shared" ref="D72:O72" ca="1" si="23">SUM(D69:D71)</f>
        <v>8.7587699881754258E-2</v>
      </c>
      <c r="E72" s="32">
        <f t="shared" ca="1" si="23"/>
        <v>8.654981755493335E-2</v>
      </c>
      <c r="F72" s="32">
        <f t="shared" ca="1" si="23"/>
        <v>8.6573245882685973E-2</v>
      </c>
      <c r="G72" s="32">
        <f t="shared" ca="1" si="23"/>
        <v>8.4064720513110494E-2</v>
      </c>
      <c r="H72" s="32">
        <f t="shared" ca="1" si="23"/>
        <v>8.3553158537731972E-2</v>
      </c>
      <c r="I72" s="32">
        <f t="shared" ca="1" si="23"/>
        <v>7.9905636230710231E-2</v>
      </c>
      <c r="J72" s="32">
        <f t="shared" ca="1" si="23"/>
        <v>7.8170186528486368E-2</v>
      </c>
      <c r="K72" s="32">
        <f t="shared" ca="1" si="23"/>
        <v>7.7915629140520595E-2</v>
      </c>
      <c r="L72" s="32">
        <f t="shared" ca="1" si="23"/>
        <v>7.9374847681135993E-2</v>
      </c>
      <c r="M72" s="32">
        <f t="shared" ca="1" si="23"/>
        <v>8.3416880429473872E-2</v>
      </c>
      <c r="N72" s="32">
        <f t="shared" ca="1" si="23"/>
        <v>8.6168242389663932E-2</v>
      </c>
      <c r="O72" s="32">
        <f t="shared" ca="1" si="23"/>
        <v>8.6719935229792947E-2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0.22077926180035512</v>
      </c>
      <c r="E75" s="32">
        <f ca="1">N70/2+O70+D70+E70+F70/2</f>
        <v>0.10416845904079669</v>
      </c>
      <c r="F75" s="32">
        <f ca="1">N71/2+O71+D71+E71+F71/2</f>
        <v>2.2280475961503728E-2</v>
      </c>
      <c r="G75" s="32">
        <f ca="1">F69/2+G69+H69</f>
        <v>0.1341001125166979</v>
      </c>
      <c r="H75" s="32">
        <f ca="1">F70/2+G70+H70</f>
        <v>6.3271350597655637E-2</v>
      </c>
      <c r="I75" s="32">
        <f ca="1">F71/2+G71+H71</f>
        <v>1.35330388778319E-2</v>
      </c>
      <c r="J75" s="32">
        <f ca="1">I69+J69+K69</f>
        <v>0.15005123149957017</v>
      </c>
      <c r="K75" s="32">
        <f ca="1">I70+J70+K70</f>
        <v>7.0797435569915163E-2</v>
      </c>
      <c r="L75" s="32">
        <f ca="1">I71+J71+K71</f>
        <v>1.5142784830231851E-2</v>
      </c>
      <c r="M75" s="32">
        <f ca="1">L69+M69+N69/2</f>
        <v>0.13090272751671009</v>
      </c>
      <c r="N75" s="32">
        <f ca="1">L70+M70+N70/2</f>
        <v>6.1762754791632568E-2</v>
      </c>
      <c r="O75" s="32">
        <f ca="1">L71+M71+N71/2</f>
        <v>1.3210366997099184E-2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4.8246612814495133</v>
      </c>
      <c r="E84" s="29">
        <f t="shared" ca="1" si="26"/>
        <v>8.1249070478627452</v>
      </c>
      <c r="F84" s="29">
        <f t="shared" ca="1" si="26"/>
        <v>11.31793635732161</v>
      </c>
      <c r="G84" s="29">
        <f t="shared" ca="1" si="26"/>
        <v>14.732962615733216</v>
      </c>
      <c r="H84" s="29">
        <f t="shared" ca="1" si="26"/>
        <v>18.124827506286891</v>
      </c>
      <c r="I84" s="29">
        <f t="shared" ca="1" si="26"/>
        <v>20.556582691423706</v>
      </c>
      <c r="J84" s="29">
        <f t="shared" ca="1" si="26"/>
        <v>19.323359080582819</v>
      </c>
      <c r="K84" s="29">
        <f t="shared" ca="1" si="26"/>
        <v>16.046224187493351</v>
      </c>
      <c r="L84" s="29">
        <f t="shared" ca="1" si="26"/>
        <v>12.625210766276526</v>
      </c>
      <c r="M84" s="29">
        <f t="shared" ca="1" si="26"/>
        <v>9.2099400834475453</v>
      </c>
      <c r="N84" s="29">
        <f t="shared" ca="1" si="26"/>
        <v>5.8207068796585224</v>
      </c>
      <c r="O84" s="29">
        <f t="shared" ca="1" si="26"/>
        <v>3.4710189356124133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19.175338718550485</v>
      </c>
      <c r="E106" s="29">
        <f t="shared" ca="1" si="33"/>
        <v>15.875092952137255</v>
      </c>
      <c r="F106" s="29">
        <f t="shared" ca="1" si="33"/>
        <v>12.68206364267839</v>
      </c>
      <c r="G106" s="29">
        <f t="shared" ca="1" si="33"/>
        <v>9.2670373842667839</v>
      </c>
      <c r="H106" s="29">
        <f t="shared" ca="1" si="33"/>
        <v>5.8751724937131087</v>
      </c>
      <c r="I106" s="29">
        <f t="shared" ca="1" si="33"/>
        <v>3.4434173085762936</v>
      </c>
      <c r="J106" s="29">
        <f t="shared" ca="1" si="33"/>
        <v>4.6766409194171814</v>
      </c>
      <c r="K106" s="29">
        <f t="shared" ca="1" si="33"/>
        <v>7.9537758125066489</v>
      </c>
      <c r="L106" s="29">
        <f t="shared" ca="1" si="33"/>
        <v>11.374789233723474</v>
      </c>
      <c r="M106" s="29">
        <f t="shared" ca="1" si="33"/>
        <v>14.790059916552455</v>
      </c>
      <c r="N106" s="29">
        <f t="shared" ca="1" si="33"/>
        <v>18.179293120341477</v>
      </c>
      <c r="O106" s="29">
        <f t="shared" ca="1" si="33"/>
        <v>20.528981064387587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0.13332719408411381</v>
      </c>
      <c r="E107" s="29">
        <f t="shared" ca="1" si="34"/>
        <v>0.11038040215088044</v>
      </c>
      <c r="F107" s="29">
        <f t="shared" ca="1" si="34"/>
        <v>8.8179092191925657E-2</v>
      </c>
      <c r="G107" s="29">
        <f t="shared" ca="1" si="34"/>
        <v>6.443422512905024E-2</v>
      </c>
      <c r="H107" s="29">
        <f t="shared" ca="1" si="34"/>
        <v>4.0850400342036186E-2</v>
      </c>
      <c r="I107" s="29">
        <f t="shared" ca="1" si="34"/>
        <v>2.3942271609992866E-2</v>
      </c>
      <c r="J107" s="29">
        <f t="shared" ca="1" si="34"/>
        <v>3.2516943803534371E-2</v>
      </c>
      <c r="K107" s="29">
        <f t="shared" ca="1" si="34"/>
        <v>5.5303044552204209E-2</v>
      </c>
      <c r="L107" s="29">
        <f t="shared" ca="1" si="34"/>
        <v>7.9089540690271534E-2</v>
      </c>
      <c r="M107" s="29">
        <f t="shared" ca="1" si="34"/>
        <v>0.10283610724968323</v>
      </c>
      <c r="N107" s="29">
        <f t="shared" ca="1" si="34"/>
        <v>0.12640163377259933</v>
      </c>
      <c r="O107" s="29">
        <f t="shared" ca="1" si="34"/>
        <v>0.14273914442370816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4.8246612814495133</v>
      </c>
      <c r="E109" s="29">
        <f t="shared" ca="1" si="35"/>
        <v>8.1249070478627452</v>
      </c>
      <c r="F109" s="29">
        <f t="shared" ca="1" si="35"/>
        <v>11.31793635732161</v>
      </c>
      <c r="G109" s="29">
        <f t="shared" ca="1" si="35"/>
        <v>14.732962615733216</v>
      </c>
      <c r="H109" s="29">
        <f t="shared" ca="1" si="35"/>
        <v>18.124827506286891</v>
      </c>
      <c r="I109" s="29">
        <f t="shared" ca="1" si="35"/>
        <v>20.556582691423706</v>
      </c>
      <c r="J109" s="29">
        <f t="shared" ca="1" si="35"/>
        <v>19.323359080582819</v>
      </c>
      <c r="K109" s="29">
        <f t="shared" ca="1" si="35"/>
        <v>16.046224187493351</v>
      </c>
      <c r="L109" s="29">
        <f t="shared" ca="1" si="35"/>
        <v>12.625210766276526</v>
      </c>
      <c r="M109" s="29">
        <f t="shared" ca="1" si="35"/>
        <v>9.2099400834475453</v>
      </c>
      <c r="N109" s="29">
        <f t="shared" ca="1" si="35"/>
        <v>5.8207068796585224</v>
      </c>
      <c r="O109" s="29">
        <f t="shared" ca="1" si="35"/>
        <v>3.4710189356124133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2.6665438816822762E-2</v>
      </c>
      <c r="E113" s="33">
        <f t="shared" ca="1" si="36"/>
        <v>2.2076080430176087E-2</v>
      </c>
      <c r="F113" s="32">
        <f t="shared" ca="1" si="36"/>
        <v>1.7635818438385131E-2</v>
      </c>
      <c r="G113" s="32">
        <f t="shared" ca="1" si="36"/>
        <v>1.2886845025810049E-2</v>
      </c>
      <c r="H113" s="32">
        <f t="shared" ca="1" si="36"/>
        <v>8.1700800684072379E-3</v>
      </c>
      <c r="I113" s="32">
        <f t="shared" ca="1" si="36"/>
        <v>4.7884543219985738E-3</v>
      </c>
      <c r="J113" s="32">
        <f t="shared" ca="1" si="36"/>
        <v>6.5033887607068748E-3</v>
      </c>
      <c r="K113" s="32">
        <f t="shared" ca="1" si="36"/>
        <v>1.1060608910440842E-2</v>
      </c>
      <c r="L113" s="32">
        <f t="shared" ca="1" si="36"/>
        <v>1.5817908138054306E-2</v>
      </c>
      <c r="M113" s="32">
        <f t="shared" ca="1" si="36"/>
        <v>2.0567221449936647E-2</v>
      </c>
      <c r="N113" s="32">
        <f t="shared" ca="1" si="36"/>
        <v>2.5280326754519869E-2</v>
      </c>
      <c r="O113" s="32">
        <f t="shared" ca="1" si="36"/>
        <v>2.8547828884741635E-2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0.10666175526729105</v>
      </c>
      <c r="E114" s="32">
        <f t="shared" ca="1" si="37"/>
        <v>8.8304321720704348E-2</v>
      </c>
      <c r="F114" s="32">
        <f t="shared" ca="1" si="37"/>
        <v>7.0543273753540525E-2</v>
      </c>
      <c r="G114" s="32">
        <f t="shared" ca="1" si="37"/>
        <v>5.1547380103240198E-2</v>
      </c>
      <c r="H114" s="32">
        <f t="shared" ca="1" si="37"/>
        <v>3.2680320273628952E-2</v>
      </c>
      <c r="I114" s="32">
        <f t="shared" ca="1" si="37"/>
        <v>1.9153817287994295E-2</v>
      </c>
      <c r="J114" s="32">
        <f t="shared" ca="1" si="37"/>
        <v>2.6013555042827499E-2</v>
      </c>
      <c r="K114" s="32">
        <f t="shared" ca="1" si="37"/>
        <v>4.4242435641763368E-2</v>
      </c>
      <c r="L114" s="32">
        <f t="shared" ca="1" si="37"/>
        <v>6.3271632552217225E-2</v>
      </c>
      <c r="M114" s="32">
        <f t="shared" ca="1" si="37"/>
        <v>8.2268885799746588E-2</v>
      </c>
      <c r="N114" s="32">
        <f t="shared" ca="1" si="37"/>
        <v>0.10112130701807948</v>
      </c>
      <c r="O114" s="32">
        <f t="shared" ca="1" si="37"/>
        <v>0.11419131553896654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2.4221106925280674E-2</v>
      </c>
      <c r="E119" s="33">
        <f t="shared" ca="1" si="38"/>
        <v>2.0052439724076613E-2</v>
      </c>
      <c r="F119" s="33">
        <f t="shared" ca="1" si="38"/>
        <v>1.6019201748199829E-2</v>
      </c>
      <c r="G119" s="33">
        <f t="shared" ca="1" si="38"/>
        <v>1.1705550898444128E-2</v>
      </c>
      <c r="H119" s="33">
        <f t="shared" ca="1" si="38"/>
        <v>7.4211560621365745E-3</v>
      </c>
      <c r="I119" s="33">
        <f t="shared" ca="1" si="38"/>
        <v>4.3495126758153714E-3</v>
      </c>
      <c r="J119" s="33">
        <f t="shared" ca="1" si="38"/>
        <v>5.9072447909754109E-3</v>
      </c>
      <c r="K119" s="33">
        <f t="shared" ca="1" si="38"/>
        <v>1.0046719760317098E-2</v>
      </c>
      <c r="L119" s="33">
        <f t="shared" ca="1" si="38"/>
        <v>1.4367933225399327E-2</v>
      </c>
      <c r="M119" s="33">
        <f t="shared" ca="1" si="38"/>
        <v>1.8681892817025786E-2</v>
      </c>
      <c r="N119" s="33">
        <f t="shared" ca="1" si="38"/>
        <v>2.2962963468688882E-2</v>
      </c>
      <c r="O119" s="33">
        <f t="shared" ca="1" si="38"/>
        <v>2.5930944570306987E-2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0.10666175526729105</v>
      </c>
      <c r="E120" s="33">
        <f t="shared" ca="1" si="39"/>
        <v>8.8304321720704348E-2</v>
      </c>
      <c r="F120" s="33">
        <f t="shared" ca="1" si="39"/>
        <v>7.0543273753540525E-2</v>
      </c>
      <c r="G120" s="33">
        <f t="shared" ca="1" si="39"/>
        <v>5.1547380103240198E-2</v>
      </c>
      <c r="H120" s="33">
        <f t="shared" ca="1" si="39"/>
        <v>3.2680320273628952E-2</v>
      </c>
      <c r="I120" s="33">
        <f t="shared" ca="1" si="39"/>
        <v>1.9153817287994295E-2</v>
      </c>
      <c r="J120" s="33">
        <f t="shared" ca="1" si="39"/>
        <v>2.6013555042827499E-2</v>
      </c>
      <c r="K120" s="33">
        <f t="shared" ca="1" si="39"/>
        <v>4.4242435641763368E-2</v>
      </c>
      <c r="L120" s="33">
        <f t="shared" ca="1" si="39"/>
        <v>6.3271632552217225E-2</v>
      </c>
      <c r="M120" s="33">
        <f t="shared" ca="1" si="39"/>
        <v>8.2268885799746588E-2</v>
      </c>
      <c r="N120" s="33">
        <f t="shared" ca="1" si="39"/>
        <v>0.10112130701807948</v>
      </c>
      <c r="O120" s="33">
        <f t="shared" ca="1" si="39"/>
        <v>0.11419131553896654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2.4443318915420868E-3</v>
      </c>
      <c r="E121" s="33">
        <f t="shared" ca="1" si="40"/>
        <v>2.0236407060994751E-3</v>
      </c>
      <c r="F121" s="33">
        <f t="shared" ca="1" si="40"/>
        <v>1.6166166901853038E-3</v>
      </c>
      <c r="G121" s="33">
        <f t="shared" ca="1" si="40"/>
        <v>1.1812941273659212E-3</v>
      </c>
      <c r="H121" s="33">
        <f t="shared" ca="1" si="40"/>
        <v>7.4892400627066345E-4</v>
      </c>
      <c r="I121" s="33">
        <f t="shared" ca="1" si="40"/>
        <v>4.3894164618320263E-4</v>
      </c>
      <c r="J121" s="33">
        <f t="shared" ca="1" si="40"/>
        <v>5.9614396973146357E-4</v>
      </c>
      <c r="K121" s="33">
        <f t="shared" ca="1" si="40"/>
        <v>1.013889150123744E-3</v>
      </c>
      <c r="L121" s="33">
        <f t="shared" ca="1" si="40"/>
        <v>1.4499749126549782E-3</v>
      </c>
      <c r="M121" s="33">
        <f t="shared" ca="1" si="40"/>
        <v>1.8853286329108595E-3</v>
      </c>
      <c r="N121" s="33">
        <f t="shared" ca="1" si="40"/>
        <v>2.3173632858309885E-3</v>
      </c>
      <c r="O121" s="33">
        <f t="shared" ca="1" si="40"/>
        <v>2.6168843144346501E-3</v>
      </c>
    </row>
    <row r="122" spans="1:15" x14ac:dyDescent="0.4">
      <c r="D122" s="32">
        <f t="shared" ref="D122:O122" ca="1" si="41">SUM(D119:D121)</f>
        <v>0.13332719408411381</v>
      </c>
      <c r="E122" s="32">
        <f t="shared" ca="1" si="41"/>
        <v>0.11038040215088044</v>
      </c>
      <c r="F122" s="32">
        <f t="shared" ca="1" si="41"/>
        <v>8.8179092191925657E-2</v>
      </c>
      <c r="G122" s="32">
        <f t="shared" ca="1" si="41"/>
        <v>6.4434225129050254E-2</v>
      </c>
      <c r="H122" s="32">
        <f t="shared" ca="1" si="41"/>
        <v>4.0850400342036186E-2</v>
      </c>
      <c r="I122" s="32">
        <f t="shared" ca="1" si="41"/>
        <v>2.394227160999287E-2</v>
      </c>
      <c r="J122" s="32">
        <f t="shared" ca="1" si="41"/>
        <v>3.2516943803534371E-2</v>
      </c>
      <c r="K122" s="32">
        <f t="shared" ca="1" si="41"/>
        <v>5.5303044552204209E-2</v>
      </c>
      <c r="L122" s="32">
        <f t="shared" ca="1" si="41"/>
        <v>7.908954069027152E-2</v>
      </c>
      <c r="M122" s="32">
        <f t="shared" ca="1" si="41"/>
        <v>0.10283610724968323</v>
      </c>
      <c r="N122" s="32">
        <f t="shared" ca="1" si="41"/>
        <v>0.12640163377259936</v>
      </c>
      <c r="O122" s="32">
        <f t="shared" ca="1" si="41"/>
        <v>0.14273914442370819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8.9695573828108624E-2</v>
      </c>
      <c r="E125" s="32">
        <f ca="1">N120/2+O120+D120+E120+F120/2</f>
        <v>0.39498968291277192</v>
      </c>
      <c r="F125" s="32">
        <f ca="1">N121/2+O121+D121+E121+F121/2</f>
        <v>9.0518469000843583E-3</v>
      </c>
      <c r="G125" s="32">
        <f ca="1">F119/2+G119+H119</f>
        <v>2.7136307834680618E-2</v>
      </c>
      <c r="H125" s="32">
        <f ca="1">F120/2+G120+H120</f>
        <v>0.11949933725363941</v>
      </c>
      <c r="I125" s="32">
        <f ca="1">F121/2+G121+H121</f>
        <v>2.7385264787292366E-3</v>
      </c>
      <c r="J125" s="32">
        <f ca="1">I119+J119+K119</f>
        <v>2.0303477227107881E-2</v>
      </c>
      <c r="K125" s="32">
        <f ca="1">I120+J120+K120</f>
        <v>8.9409807972585159E-2</v>
      </c>
      <c r="L125" s="32">
        <f ca="1">I121+J121+K121</f>
        <v>2.0489747660384101E-3</v>
      </c>
      <c r="M125" s="32">
        <f ca="1">L119+M119+N119/2</f>
        <v>4.4531307776769551E-2</v>
      </c>
      <c r="N125" s="32">
        <f ca="1">L120+M120+N120/2</f>
        <v>0.19610117186100354</v>
      </c>
      <c r="O125" s="32">
        <f ca="1">L121+M121+N121/2</f>
        <v>4.4939851884813319E-3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1</v>
      </c>
      <c r="E132" s="29">
        <f t="shared" ca="1" si="43"/>
        <v>1</v>
      </c>
      <c r="F132" s="29">
        <f t="shared" ca="1" si="43"/>
        <v>1</v>
      </c>
      <c r="G132" s="29">
        <f t="shared" ca="1" si="43"/>
        <v>1</v>
      </c>
      <c r="H132" s="29">
        <f t="shared" ca="1" si="43"/>
        <v>1</v>
      </c>
      <c r="I132" s="29">
        <f t="shared" ca="1" si="43"/>
        <v>1</v>
      </c>
      <c r="J132" s="29">
        <f t="shared" ca="1" si="43"/>
        <v>1</v>
      </c>
      <c r="K132" s="29">
        <f t="shared" ca="1" si="43"/>
        <v>1</v>
      </c>
      <c r="L132" s="29">
        <f t="shared" ca="1" si="43"/>
        <v>1</v>
      </c>
      <c r="M132" s="29">
        <f t="shared" ca="1" si="43"/>
        <v>1</v>
      </c>
      <c r="N132" s="29">
        <f t="shared" ca="1" si="43"/>
        <v>1</v>
      </c>
      <c r="O132" s="29">
        <f t="shared" ca="1" si="43"/>
        <v>1</v>
      </c>
    </row>
    <row r="133" spans="1:15" x14ac:dyDescent="0.4">
      <c r="D133" s="50">
        <f t="shared" ref="D133:O133" ca="1" si="44">(D131/SUM($D131:$O131)*(1-$B$132)+$B$132*D132/SUM($D$132:$O$132))</f>
        <v>8.3333333333333329E-2</v>
      </c>
      <c r="E133" s="50">
        <f t="shared" ca="1" si="44"/>
        <v>8.3333333333333329E-2</v>
      </c>
      <c r="F133" s="50">
        <f t="shared" ca="1" si="44"/>
        <v>8.3333333333333329E-2</v>
      </c>
      <c r="G133" s="50">
        <f t="shared" ca="1" si="44"/>
        <v>8.3333333333333329E-2</v>
      </c>
      <c r="H133" s="50">
        <f t="shared" ca="1" si="44"/>
        <v>8.3333333333333329E-2</v>
      </c>
      <c r="I133" s="50">
        <f t="shared" ca="1" si="44"/>
        <v>8.3333333333333329E-2</v>
      </c>
      <c r="J133" s="50">
        <f t="shared" ca="1" si="44"/>
        <v>8.3333333333333329E-2</v>
      </c>
      <c r="K133" s="50">
        <f t="shared" ca="1" si="44"/>
        <v>8.3333333333333329E-2</v>
      </c>
      <c r="L133" s="50">
        <f t="shared" ca="1" si="44"/>
        <v>8.3333333333333329E-2</v>
      </c>
      <c r="M133" s="50">
        <f t="shared" ca="1" si="44"/>
        <v>8.3333333333333329E-2</v>
      </c>
      <c r="N133" s="50">
        <f t="shared" ca="1" si="44"/>
        <v>8.3333333333333329E-2</v>
      </c>
      <c r="O133" s="50">
        <f t="shared" ca="1" si="44"/>
        <v>8.3333333333333329E-2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4.8246612814495133</v>
      </c>
      <c r="E135" s="29">
        <f t="shared" ca="1" si="45"/>
        <v>8.1249070478627452</v>
      </c>
      <c r="F135" s="29">
        <f t="shared" ca="1" si="45"/>
        <v>11.31793635732161</v>
      </c>
      <c r="G135" s="29">
        <f t="shared" ca="1" si="45"/>
        <v>14.732962615733216</v>
      </c>
      <c r="H135" s="29">
        <f t="shared" ca="1" si="45"/>
        <v>18.124827506286891</v>
      </c>
      <c r="I135" s="29">
        <f t="shared" ca="1" si="45"/>
        <v>20.556582691423706</v>
      </c>
      <c r="J135" s="29">
        <f t="shared" ca="1" si="45"/>
        <v>19.323359080582819</v>
      </c>
      <c r="K135" s="29">
        <f t="shared" ca="1" si="45"/>
        <v>16.046224187493351</v>
      </c>
      <c r="L135" s="29">
        <f t="shared" ca="1" si="45"/>
        <v>12.625210766276526</v>
      </c>
      <c r="M135" s="29">
        <f t="shared" ca="1" si="45"/>
        <v>9.2099400834475453</v>
      </c>
      <c r="N135" s="29">
        <f t="shared" ca="1" si="45"/>
        <v>5.8207068796585224</v>
      </c>
      <c r="O135" s="29">
        <f t="shared" ca="1" si="45"/>
        <v>3.4710189356124133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5.8333333333333327E-2</v>
      </c>
      <c r="E139" s="33">
        <f t="shared" ca="1" si="46"/>
        <v>5.8333333333333327E-2</v>
      </c>
      <c r="F139" s="32">
        <f t="shared" ca="1" si="46"/>
        <v>5.8333333333333327E-2</v>
      </c>
      <c r="G139" s="32">
        <f t="shared" ca="1" si="46"/>
        <v>5.8333333333333327E-2</v>
      </c>
      <c r="H139" s="32">
        <f t="shared" ca="1" si="46"/>
        <v>5.8333333333333327E-2</v>
      </c>
      <c r="I139" s="32">
        <f t="shared" ca="1" si="46"/>
        <v>5.8333333333333327E-2</v>
      </c>
      <c r="J139" s="32">
        <f t="shared" ca="1" si="46"/>
        <v>5.8333333333333327E-2</v>
      </c>
      <c r="K139" s="32">
        <f t="shared" ca="1" si="46"/>
        <v>5.8333333333333327E-2</v>
      </c>
      <c r="L139" s="32">
        <f t="shared" ca="1" si="46"/>
        <v>5.8333333333333327E-2</v>
      </c>
      <c r="M139" s="32">
        <f t="shared" ca="1" si="46"/>
        <v>5.8333333333333327E-2</v>
      </c>
      <c r="N139" s="32">
        <f t="shared" ca="1" si="46"/>
        <v>5.8333333333333327E-2</v>
      </c>
      <c r="O139" s="32">
        <f t="shared" ca="1" si="46"/>
        <v>5.8333333333333327E-2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2.5000000000000001E-2</v>
      </c>
      <c r="E140" s="32">
        <f t="shared" ca="1" si="47"/>
        <v>2.5000000000000001E-2</v>
      </c>
      <c r="F140" s="32">
        <f t="shared" ca="1" si="47"/>
        <v>2.5000000000000001E-2</v>
      </c>
      <c r="G140" s="32">
        <f t="shared" ca="1" si="47"/>
        <v>2.5000000000000001E-2</v>
      </c>
      <c r="H140" s="32">
        <f t="shared" ca="1" si="47"/>
        <v>2.5000000000000001E-2</v>
      </c>
      <c r="I140" s="32">
        <f t="shared" ca="1" si="47"/>
        <v>2.5000000000000001E-2</v>
      </c>
      <c r="J140" s="32">
        <f t="shared" ca="1" si="47"/>
        <v>2.5000000000000001E-2</v>
      </c>
      <c r="K140" s="32">
        <f t="shared" ca="1" si="47"/>
        <v>2.5000000000000001E-2</v>
      </c>
      <c r="L140" s="32">
        <f t="shared" ca="1" si="47"/>
        <v>2.5000000000000001E-2</v>
      </c>
      <c r="M140" s="32">
        <f t="shared" ca="1" si="47"/>
        <v>2.5000000000000001E-2</v>
      </c>
      <c r="N140" s="32">
        <f t="shared" ca="1" si="47"/>
        <v>2.5000000000000001E-2</v>
      </c>
      <c r="O140" s="32">
        <f t="shared" ca="1" si="47"/>
        <v>2.5000000000000001E-2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5.2986111111111109E-2</v>
      </c>
      <c r="E145" s="33">
        <f t="shared" ca="1" si="48"/>
        <v>5.2986111111111109E-2</v>
      </c>
      <c r="F145" s="33">
        <f t="shared" ca="1" si="48"/>
        <v>5.2986111111111109E-2</v>
      </c>
      <c r="G145" s="33">
        <f t="shared" ca="1" si="48"/>
        <v>5.2986111111111109E-2</v>
      </c>
      <c r="H145" s="33">
        <f t="shared" ca="1" si="48"/>
        <v>5.2986111111111109E-2</v>
      </c>
      <c r="I145" s="33">
        <f t="shared" ca="1" si="48"/>
        <v>5.2986111111111109E-2</v>
      </c>
      <c r="J145" s="33">
        <f t="shared" ca="1" si="48"/>
        <v>5.2986111111111109E-2</v>
      </c>
      <c r="K145" s="33">
        <f t="shared" ca="1" si="48"/>
        <v>5.2986111111111109E-2</v>
      </c>
      <c r="L145" s="33">
        <f t="shared" ca="1" si="48"/>
        <v>5.2986111111111109E-2</v>
      </c>
      <c r="M145" s="33">
        <f t="shared" ca="1" si="48"/>
        <v>5.2986111111111109E-2</v>
      </c>
      <c r="N145" s="33">
        <f t="shared" ca="1" si="48"/>
        <v>5.2986111111111109E-2</v>
      </c>
      <c r="O145" s="33">
        <f t="shared" ca="1" si="48"/>
        <v>5.2986111111111109E-2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2.5000000000000001E-2</v>
      </c>
      <c r="E146" s="33">
        <f t="shared" ca="1" si="49"/>
        <v>2.5000000000000001E-2</v>
      </c>
      <c r="F146" s="33">
        <f t="shared" ca="1" si="49"/>
        <v>2.5000000000000001E-2</v>
      </c>
      <c r="G146" s="33">
        <f t="shared" ca="1" si="49"/>
        <v>2.5000000000000001E-2</v>
      </c>
      <c r="H146" s="33">
        <f t="shared" ca="1" si="49"/>
        <v>2.5000000000000001E-2</v>
      </c>
      <c r="I146" s="33">
        <f t="shared" ca="1" si="49"/>
        <v>2.5000000000000001E-2</v>
      </c>
      <c r="J146" s="33">
        <f t="shared" ca="1" si="49"/>
        <v>2.5000000000000001E-2</v>
      </c>
      <c r="K146" s="33">
        <f t="shared" ca="1" si="49"/>
        <v>2.5000000000000001E-2</v>
      </c>
      <c r="L146" s="33">
        <f t="shared" ca="1" si="49"/>
        <v>2.5000000000000001E-2</v>
      </c>
      <c r="M146" s="33">
        <f t="shared" ca="1" si="49"/>
        <v>2.5000000000000001E-2</v>
      </c>
      <c r="N146" s="33">
        <f t="shared" ca="1" si="49"/>
        <v>2.5000000000000001E-2</v>
      </c>
      <c r="O146" s="33">
        <f t="shared" ca="1" si="49"/>
        <v>2.5000000000000001E-2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5.347222222222222E-3</v>
      </c>
      <c r="E147" s="33">
        <f t="shared" ca="1" si="50"/>
        <v>5.347222222222222E-3</v>
      </c>
      <c r="F147" s="33">
        <f t="shared" ca="1" si="50"/>
        <v>5.347222222222222E-3</v>
      </c>
      <c r="G147" s="33">
        <f t="shared" ca="1" si="50"/>
        <v>5.347222222222222E-3</v>
      </c>
      <c r="H147" s="33">
        <f t="shared" ca="1" si="50"/>
        <v>5.347222222222222E-3</v>
      </c>
      <c r="I147" s="33">
        <f t="shared" ca="1" si="50"/>
        <v>5.347222222222222E-3</v>
      </c>
      <c r="J147" s="33">
        <f t="shared" ca="1" si="50"/>
        <v>5.347222222222222E-3</v>
      </c>
      <c r="K147" s="33">
        <f t="shared" ca="1" si="50"/>
        <v>5.347222222222222E-3</v>
      </c>
      <c r="L147" s="33">
        <f t="shared" ca="1" si="50"/>
        <v>5.347222222222222E-3</v>
      </c>
      <c r="M147" s="33">
        <f t="shared" ca="1" si="50"/>
        <v>5.347222222222222E-3</v>
      </c>
      <c r="N147" s="33">
        <f t="shared" ca="1" si="50"/>
        <v>5.347222222222222E-3</v>
      </c>
      <c r="O147" s="33">
        <f t="shared" ca="1" si="50"/>
        <v>5.347222222222222E-3</v>
      </c>
    </row>
    <row r="148" spans="1:15" x14ac:dyDescent="0.4">
      <c r="D148" s="32">
        <f t="shared" ref="D148:O148" ca="1" si="51">SUM(D145:D147)</f>
        <v>8.3333333333333343E-2</v>
      </c>
      <c r="E148" s="32">
        <f t="shared" ca="1" si="51"/>
        <v>8.3333333333333343E-2</v>
      </c>
      <c r="F148" s="32">
        <f t="shared" ca="1" si="51"/>
        <v>8.3333333333333343E-2</v>
      </c>
      <c r="G148" s="32">
        <f t="shared" ca="1" si="51"/>
        <v>8.3333333333333343E-2</v>
      </c>
      <c r="H148" s="32">
        <f t="shared" ca="1" si="51"/>
        <v>8.3333333333333343E-2</v>
      </c>
      <c r="I148" s="32">
        <f t="shared" ca="1" si="51"/>
        <v>8.3333333333333343E-2</v>
      </c>
      <c r="J148" s="32">
        <f t="shared" ca="1" si="51"/>
        <v>8.3333333333333343E-2</v>
      </c>
      <c r="K148" s="32">
        <f t="shared" ca="1" si="51"/>
        <v>8.3333333333333343E-2</v>
      </c>
      <c r="L148" s="32">
        <f t="shared" ca="1" si="51"/>
        <v>8.3333333333333343E-2</v>
      </c>
      <c r="M148" s="32">
        <f t="shared" ca="1" si="51"/>
        <v>8.3333333333333343E-2</v>
      </c>
      <c r="N148" s="32">
        <f t="shared" ca="1" si="51"/>
        <v>8.3333333333333343E-2</v>
      </c>
      <c r="O148" s="32">
        <f t="shared" ca="1" si="51"/>
        <v>8.3333333333333343E-2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0.21194444444444446</v>
      </c>
      <c r="E151" s="32">
        <f ca="1">N146/2+O146+D146+E146+F146/2</f>
        <v>9.9999999999999992E-2</v>
      </c>
      <c r="F151" s="32">
        <f ca="1">N147/2+O147+D147+E147+F147/2</f>
        <v>2.1388888888888888E-2</v>
      </c>
      <c r="G151" s="32">
        <f ca="1">F145/2+G145+H145</f>
        <v>0.13246527777777778</v>
      </c>
      <c r="H151" s="32">
        <f ca="1">F146/2+G146+H146</f>
        <v>6.25E-2</v>
      </c>
      <c r="I151" s="32">
        <f ca="1">F147/2+G147+H147</f>
        <v>1.3368055555555555E-2</v>
      </c>
      <c r="J151" s="32">
        <f ca="1">I145+J145+K145</f>
        <v>0.15895833333333331</v>
      </c>
      <c r="K151" s="32">
        <f ca="1">I146+J146+K146</f>
        <v>7.5000000000000011E-2</v>
      </c>
      <c r="L151" s="32">
        <f ca="1">I147+J147+K147</f>
        <v>1.6041666666666666E-2</v>
      </c>
      <c r="M151" s="32">
        <f ca="1">L145+M145+N145/2</f>
        <v>0.13246527777777778</v>
      </c>
      <c r="N151" s="32">
        <f ca="1">L146+M146+N146/2</f>
        <v>6.25E-2</v>
      </c>
      <c r="O151" s="32">
        <f ca="1">L147+M147+N147/2</f>
        <v>1.3368055555555555E-2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4.8246612814495133</v>
      </c>
      <c r="E160" s="29">
        <f t="shared" ca="1" si="54"/>
        <v>8.1249070478627452</v>
      </c>
      <c r="F160" s="29">
        <f t="shared" ca="1" si="54"/>
        <v>11.31793635732161</v>
      </c>
      <c r="G160" s="29">
        <f t="shared" ca="1" si="54"/>
        <v>14.732962615733216</v>
      </c>
      <c r="H160" s="29">
        <f t="shared" ca="1" si="54"/>
        <v>18.124827506286891</v>
      </c>
      <c r="I160" s="29">
        <f t="shared" ca="1" si="54"/>
        <v>20.556582691423706</v>
      </c>
      <c r="J160" s="29">
        <f t="shared" ca="1" si="54"/>
        <v>19.323359080582819</v>
      </c>
      <c r="K160" s="29">
        <f t="shared" ca="1" si="54"/>
        <v>16.046224187493351</v>
      </c>
      <c r="L160" s="29">
        <f t="shared" ca="1" si="54"/>
        <v>12.625210766276526</v>
      </c>
      <c r="M160" s="29">
        <f t="shared" ca="1" si="54"/>
        <v>9.2099400834475453</v>
      </c>
      <c r="N160" s="29">
        <f t="shared" ca="1" si="54"/>
        <v>5.8207068796585224</v>
      </c>
      <c r="O160" s="29">
        <f t="shared" ca="1" si="54"/>
        <v>3.4710189356124133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541.22785714285715</v>
      </c>
      <c r="E182" s="29">
        <f t="shared" ca="1" si="61"/>
        <v>507.70042857142852</v>
      </c>
      <c r="F182" s="29">
        <f t="shared" ca="1" si="61"/>
        <v>508.45725000000004</v>
      </c>
      <c r="G182" s="29">
        <f t="shared" ca="1" si="61"/>
        <v>427.42262500000004</v>
      </c>
      <c r="H182" s="29">
        <f t="shared" ca="1" si="61"/>
        <v>410.89728571428572</v>
      </c>
      <c r="I182" s="29">
        <f t="shared" ca="1" si="61"/>
        <v>293.06885714285715</v>
      </c>
      <c r="J182" s="29">
        <f t="shared" ca="1" si="61"/>
        <v>237.00742857142859</v>
      </c>
      <c r="K182" s="29">
        <f t="shared" ca="1" si="61"/>
        <v>228.78428571428569</v>
      </c>
      <c r="L182" s="29">
        <f t="shared" ca="1" si="61"/>
        <v>275.92242857142855</v>
      </c>
      <c r="M182" s="29">
        <f t="shared" ca="1" si="61"/>
        <v>406.495</v>
      </c>
      <c r="N182" s="29">
        <f t="shared" ca="1" si="61"/>
        <v>495.37414285714289</v>
      </c>
      <c r="O182" s="29">
        <f t="shared" ca="1" si="61"/>
        <v>513.19585714285711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0.11169577698947283</v>
      </c>
      <c r="E183" s="29">
        <f t="shared" ca="1" si="62"/>
        <v>0.10477656147733352</v>
      </c>
      <c r="F183" s="29">
        <f t="shared" ca="1" si="62"/>
        <v>0.10493275032901761</v>
      </c>
      <c r="G183" s="29">
        <f t="shared" ca="1" si="62"/>
        <v>8.8209247865181029E-2</v>
      </c>
      <c r="H183" s="29">
        <f t="shared" ca="1" si="62"/>
        <v>8.4798834695990963E-2</v>
      </c>
      <c r="I183" s="29">
        <f t="shared" ca="1" si="62"/>
        <v>6.0482019315846035E-2</v>
      </c>
      <c r="J183" s="29">
        <f t="shared" ca="1" si="62"/>
        <v>4.8912354634353603E-2</v>
      </c>
      <c r="K183" s="29">
        <f t="shared" ca="1" si="62"/>
        <v>4.7215305381248407E-2</v>
      </c>
      <c r="L183" s="29">
        <f t="shared" ca="1" si="62"/>
        <v>5.694342898535109E-2</v>
      </c>
      <c r="M183" s="29">
        <f t="shared" ca="1" si="62"/>
        <v>8.3890313974270228E-2</v>
      </c>
      <c r="N183" s="29">
        <f t="shared" ca="1" si="62"/>
        <v>0.10223272704220399</v>
      </c>
      <c r="O183" s="29">
        <f t="shared" ca="1" si="62"/>
        <v>0.10591067930973078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4.8246612814495133</v>
      </c>
      <c r="E185" s="29">
        <f t="shared" ca="1" si="63"/>
        <v>8.1249070478627452</v>
      </c>
      <c r="F185" s="29">
        <f t="shared" ca="1" si="63"/>
        <v>11.31793635732161</v>
      </c>
      <c r="G185" s="29">
        <f t="shared" ca="1" si="63"/>
        <v>14.732962615733216</v>
      </c>
      <c r="H185" s="29">
        <f t="shared" ca="1" si="63"/>
        <v>18.124827506286891</v>
      </c>
      <c r="I185" s="29">
        <f t="shared" ca="1" si="63"/>
        <v>20.556582691423706</v>
      </c>
      <c r="J185" s="29">
        <f t="shared" ca="1" si="63"/>
        <v>19.323359080582819</v>
      </c>
      <c r="K185" s="29">
        <f t="shared" ca="1" si="63"/>
        <v>16.046224187493351</v>
      </c>
      <c r="L185" s="29">
        <f t="shared" ca="1" si="63"/>
        <v>12.625210766276526</v>
      </c>
      <c r="M185" s="29">
        <f t="shared" ca="1" si="63"/>
        <v>9.2099400834475453</v>
      </c>
      <c r="N185" s="29">
        <f t="shared" ca="1" si="63"/>
        <v>5.8207068796585224</v>
      </c>
      <c r="O185" s="29">
        <f t="shared" ca="1" si="63"/>
        <v>3.4710189356124133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8.935662159157827E-2</v>
      </c>
      <c r="E189" s="33">
        <f t="shared" ca="1" si="64"/>
        <v>8.3821249181866828E-2</v>
      </c>
      <c r="F189" s="32">
        <f t="shared" ca="1" si="64"/>
        <v>8.3946200263214088E-2</v>
      </c>
      <c r="G189" s="32">
        <f t="shared" ca="1" si="64"/>
        <v>7.0567398292144826E-2</v>
      </c>
      <c r="H189" s="32">
        <f t="shared" ca="1" si="64"/>
        <v>6.783906775679277E-2</v>
      </c>
      <c r="I189" s="32">
        <f t="shared" ca="1" si="64"/>
        <v>4.8385615452676833E-2</v>
      </c>
      <c r="J189" s="32">
        <f t="shared" ca="1" si="64"/>
        <v>3.9129883707482882E-2</v>
      </c>
      <c r="K189" s="32">
        <f t="shared" ca="1" si="64"/>
        <v>3.7772244304998731E-2</v>
      </c>
      <c r="L189" s="32">
        <f t="shared" ca="1" si="64"/>
        <v>4.5554743188280872E-2</v>
      </c>
      <c r="M189" s="32">
        <f t="shared" ca="1" si="64"/>
        <v>6.7112251179416188E-2</v>
      </c>
      <c r="N189" s="32">
        <f t="shared" ca="1" si="64"/>
        <v>8.1786181633763194E-2</v>
      </c>
      <c r="O189" s="32">
        <f t="shared" ca="1" si="64"/>
        <v>8.4728543447784632E-2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2.233915539789456E-2</v>
      </c>
      <c r="E190" s="32">
        <f t="shared" ca="1" si="65"/>
        <v>2.09553122954667E-2</v>
      </c>
      <c r="F190" s="32">
        <f t="shared" ca="1" si="65"/>
        <v>2.0986550065803519E-2</v>
      </c>
      <c r="G190" s="32">
        <f t="shared" ca="1" si="65"/>
        <v>1.7641849573036203E-2</v>
      </c>
      <c r="H190" s="32">
        <f t="shared" ca="1" si="65"/>
        <v>1.6959766939198189E-2</v>
      </c>
      <c r="I190" s="32">
        <f t="shared" ca="1" si="65"/>
        <v>1.2096403863169205E-2</v>
      </c>
      <c r="J190" s="32">
        <f t="shared" ca="1" si="65"/>
        <v>9.7824709268707188E-3</v>
      </c>
      <c r="K190" s="32">
        <f t="shared" ca="1" si="65"/>
        <v>9.4430610762496793E-3</v>
      </c>
      <c r="L190" s="32">
        <f t="shared" ca="1" si="65"/>
        <v>1.1388685797070216E-2</v>
      </c>
      <c r="M190" s="32">
        <f t="shared" ca="1" si="65"/>
        <v>1.6778062794854044E-2</v>
      </c>
      <c r="N190" s="32">
        <f t="shared" ca="1" si="65"/>
        <v>2.0446545408440792E-2</v>
      </c>
      <c r="O190" s="32">
        <f t="shared" ca="1" si="65"/>
        <v>2.1182135861946151E-2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8.1165597945683593E-2</v>
      </c>
      <c r="E195" s="33">
        <f t="shared" ca="1" si="66"/>
        <v>7.6137634673529034E-2</v>
      </c>
      <c r="F195" s="33">
        <f t="shared" ca="1" si="66"/>
        <v>7.6251131905752792E-2</v>
      </c>
      <c r="G195" s="33">
        <f t="shared" ca="1" si="66"/>
        <v>6.4098720115364882E-2</v>
      </c>
      <c r="H195" s="33">
        <f t="shared" ca="1" si="66"/>
        <v>6.1620486545753431E-2</v>
      </c>
      <c r="I195" s="33">
        <f t="shared" ca="1" si="66"/>
        <v>4.3950267369514788E-2</v>
      </c>
      <c r="J195" s="33">
        <f t="shared" ca="1" si="66"/>
        <v>3.5542977700963617E-2</v>
      </c>
      <c r="K195" s="33">
        <f t="shared" ca="1" si="66"/>
        <v>3.4309788577040513E-2</v>
      </c>
      <c r="L195" s="33">
        <f t="shared" ca="1" si="66"/>
        <v>4.1378891729355126E-2</v>
      </c>
      <c r="M195" s="33">
        <f t="shared" ca="1" si="66"/>
        <v>6.0960294821303038E-2</v>
      </c>
      <c r="N195" s="33">
        <f t="shared" ca="1" si="66"/>
        <v>7.4289114984001564E-2</v>
      </c>
      <c r="O195" s="33">
        <f t="shared" ca="1" si="66"/>
        <v>7.6961760298404375E-2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2.233915539789456E-2</v>
      </c>
      <c r="E196" s="33">
        <f t="shared" ca="1" si="67"/>
        <v>2.09553122954667E-2</v>
      </c>
      <c r="F196" s="33">
        <f t="shared" ca="1" si="67"/>
        <v>2.0986550065803519E-2</v>
      </c>
      <c r="G196" s="33">
        <f t="shared" ca="1" si="67"/>
        <v>1.7641849573036203E-2</v>
      </c>
      <c r="H196" s="33">
        <f t="shared" ca="1" si="67"/>
        <v>1.6959766939198189E-2</v>
      </c>
      <c r="I196" s="33">
        <f t="shared" ca="1" si="67"/>
        <v>1.2096403863169205E-2</v>
      </c>
      <c r="J196" s="33">
        <f t="shared" ca="1" si="67"/>
        <v>9.7824709268707188E-3</v>
      </c>
      <c r="K196" s="33">
        <f t="shared" ca="1" si="67"/>
        <v>9.4430610762496793E-3</v>
      </c>
      <c r="L196" s="33">
        <f t="shared" ca="1" si="67"/>
        <v>1.1388685797070216E-2</v>
      </c>
      <c r="M196" s="33">
        <f t="shared" ca="1" si="67"/>
        <v>1.6778062794854044E-2</v>
      </c>
      <c r="N196" s="33">
        <f t="shared" ca="1" si="67"/>
        <v>2.0446545408440792E-2</v>
      </c>
      <c r="O196" s="33">
        <f t="shared" ca="1" si="67"/>
        <v>2.1182135861946151E-2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8.191023645894675E-3</v>
      </c>
      <c r="E197" s="33">
        <f t="shared" ca="1" si="68"/>
        <v>7.6836145083377938E-3</v>
      </c>
      <c r="F197" s="33">
        <f t="shared" ca="1" si="68"/>
        <v>7.6950683574612917E-3</v>
      </c>
      <c r="G197" s="33">
        <f t="shared" ca="1" si="68"/>
        <v>6.4686781767799425E-3</v>
      </c>
      <c r="H197" s="33">
        <f t="shared" ca="1" si="68"/>
        <v>6.2185812110393378E-3</v>
      </c>
      <c r="I197" s="33">
        <f t="shared" ca="1" si="68"/>
        <v>4.4353480831620436E-3</v>
      </c>
      <c r="J197" s="33">
        <f t="shared" ca="1" si="68"/>
        <v>3.5869060065192642E-3</v>
      </c>
      <c r="K197" s="33">
        <f t="shared" ca="1" si="68"/>
        <v>3.4624557279582173E-3</v>
      </c>
      <c r="L197" s="33">
        <f t="shared" ca="1" si="68"/>
        <v>4.1758514589257468E-3</v>
      </c>
      <c r="M197" s="33">
        <f t="shared" ca="1" si="68"/>
        <v>6.1519563581131503E-3</v>
      </c>
      <c r="N197" s="33">
        <f t="shared" ca="1" si="68"/>
        <v>7.4970666497616266E-3</v>
      </c>
      <c r="O197" s="33">
        <f t="shared" ca="1" si="68"/>
        <v>7.7667831493802592E-3</v>
      </c>
    </row>
    <row r="198" spans="1:15" x14ac:dyDescent="0.4">
      <c r="D198" s="32">
        <f t="shared" ref="D198:O198" ca="1" si="69">SUM(D195:D197)</f>
        <v>0.11169577698947283</v>
      </c>
      <c r="E198" s="32">
        <f t="shared" ca="1" si="69"/>
        <v>0.10477656147733352</v>
      </c>
      <c r="F198" s="32">
        <f t="shared" ca="1" si="69"/>
        <v>0.10493275032901761</v>
      </c>
      <c r="G198" s="32">
        <f t="shared" ca="1" si="69"/>
        <v>8.8209247865181029E-2</v>
      </c>
      <c r="H198" s="32">
        <f t="shared" ca="1" si="69"/>
        <v>8.4798834695990963E-2</v>
      </c>
      <c r="I198" s="32">
        <f t="shared" ca="1" si="69"/>
        <v>6.0482019315846035E-2</v>
      </c>
      <c r="J198" s="32">
        <f t="shared" ca="1" si="69"/>
        <v>4.8912354634353603E-2</v>
      </c>
      <c r="K198" s="32">
        <f t="shared" ca="1" si="69"/>
        <v>4.7215305381248414E-2</v>
      </c>
      <c r="L198" s="32">
        <f t="shared" ca="1" si="69"/>
        <v>5.694342898535109E-2</v>
      </c>
      <c r="M198" s="32">
        <f t="shared" ca="1" si="69"/>
        <v>8.3890313974270228E-2</v>
      </c>
      <c r="N198" s="32">
        <f t="shared" ca="1" si="69"/>
        <v>0.10223272704220399</v>
      </c>
      <c r="O198" s="32">
        <f t="shared" ca="1" si="69"/>
        <v>0.10591067930973078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0.3095351163624942</v>
      </c>
      <c r="E201" s="32">
        <f ca="1">N196/2+O196+D196+E196+F196/2</f>
        <v>8.5193151292429561E-2</v>
      </c>
      <c r="F201" s="32">
        <f ca="1">N197/2+O197+D197+E197+F197/2</f>
        <v>3.1237488807224188E-2</v>
      </c>
      <c r="G201" s="32">
        <f ca="1">F195/2+G195+H195</f>
        <v>0.16384477261399472</v>
      </c>
      <c r="H201" s="32">
        <f ca="1">F196/2+G196+H196</f>
        <v>4.5094891545136156E-2</v>
      </c>
      <c r="I201" s="32">
        <f ca="1">F197/2+G197+H197</f>
        <v>1.6534793566549924E-2</v>
      </c>
      <c r="J201" s="32">
        <f ca="1">I195+J195+K195</f>
        <v>0.11380303364751893</v>
      </c>
      <c r="K201" s="32">
        <f ca="1">I196+J196+K196</f>
        <v>3.1321935866289605E-2</v>
      </c>
      <c r="L201" s="32">
        <f ca="1">I197+J197+K197</f>
        <v>1.1484709817639525E-2</v>
      </c>
      <c r="M201" s="32">
        <f ca="1">L195+M195+N195/2</f>
        <v>0.13948374404265895</v>
      </c>
      <c r="N201" s="32">
        <f ca="1">L196+M196+N196/2</f>
        <v>3.8390021296144654E-2</v>
      </c>
      <c r="O201" s="32">
        <f ca="1">L197+M197+N197/2</f>
        <v>1.407634114191971E-2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1</v>
      </c>
      <c r="E207" s="29">
        <f t="shared" ca="1" si="70"/>
        <v>1</v>
      </c>
      <c r="F207" s="29">
        <f t="shared" ca="1" si="70"/>
        <v>1</v>
      </c>
      <c r="G207" s="29">
        <f t="shared" ca="1" si="70"/>
        <v>1</v>
      </c>
      <c r="H207" s="29">
        <f t="shared" ca="1" si="70"/>
        <v>1</v>
      </c>
      <c r="I207" s="29">
        <f t="shared" ca="1" si="70"/>
        <v>1</v>
      </c>
      <c r="J207" s="29">
        <f t="shared" ca="1" si="70"/>
        <v>1</v>
      </c>
      <c r="K207" s="29">
        <f t="shared" ca="1" si="70"/>
        <v>1</v>
      </c>
      <c r="L207" s="29">
        <f t="shared" ca="1" si="70"/>
        <v>1</v>
      </c>
      <c r="M207" s="29">
        <f t="shared" ca="1" si="70"/>
        <v>1</v>
      </c>
      <c r="N207" s="29">
        <f t="shared" ca="1" si="70"/>
        <v>1</v>
      </c>
      <c r="O207" s="29">
        <f t="shared" ca="1" si="70"/>
        <v>1</v>
      </c>
    </row>
    <row r="208" spans="1:15" x14ac:dyDescent="0.4">
      <c r="A208" s="26"/>
      <c r="B208" s="41"/>
      <c r="C208" s="41"/>
      <c r="D208" s="29">
        <f t="shared" ref="D208:O208" ca="1" si="71">D207/SUM($D207:$O207)</f>
        <v>8.3333333333333329E-2</v>
      </c>
      <c r="E208" s="29">
        <f t="shared" ca="1" si="71"/>
        <v>8.3333333333333329E-2</v>
      </c>
      <c r="F208" s="29">
        <f t="shared" ca="1" si="71"/>
        <v>8.3333333333333329E-2</v>
      </c>
      <c r="G208" s="29">
        <f t="shared" ca="1" si="71"/>
        <v>8.3333333333333329E-2</v>
      </c>
      <c r="H208" s="29">
        <f t="shared" ca="1" si="71"/>
        <v>8.3333333333333329E-2</v>
      </c>
      <c r="I208" s="29">
        <f t="shared" ca="1" si="71"/>
        <v>8.3333333333333329E-2</v>
      </c>
      <c r="J208" s="29">
        <f t="shared" ca="1" si="71"/>
        <v>8.3333333333333329E-2</v>
      </c>
      <c r="K208" s="29">
        <f t="shared" ca="1" si="71"/>
        <v>8.3333333333333329E-2</v>
      </c>
      <c r="L208" s="29">
        <f t="shared" ca="1" si="71"/>
        <v>8.3333333333333329E-2</v>
      </c>
      <c r="M208" s="29">
        <f t="shared" ca="1" si="71"/>
        <v>8.3333333333333329E-2</v>
      </c>
      <c r="N208" s="29">
        <f t="shared" ca="1" si="71"/>
        <v>8.3333333333333329E-2</v>
      </c>
      <c r="O208" s="29">
        <f t="shared" ca="1" si="71"/>
        <v>8.3333333333333329E-2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4.8246612814495133</v>
      </c>
      <c r="E210" s="29">
        <f t="shared" ca="1" si="72"/>
        <v>8.1249070478627452</v>
      </c>
      <c r="F210" s="29">
        <f t="shared" ca="1" si="72"/>
        <v>11.31793635732161</v>
      </c>
      <c r="G210" s="29">
        <f t="shared" ca="1" si="72"/>
        <v>14.732962615733216</v>
      </c>
      <c r="H210" s="29">
        <f t="shared" ca="1" si="72"/>
        <v>18.124827506286891</v>
      </c>
      <c r="I210" s="29">
        <f t="shared" ca="1" si="72"/>
        <v>20.556582691423706</v>
      </c>
      <c r="J210" s="29">
        <f t="shared" ca="1" si="72"/>
        <v>19.323359080582819</v>
      </c>
      <c r="K210" s="29">
        <f t="shared" ca="1" si="72"/>
        <v>16.046224187493351</v>
      </c>
      <c r="L210" s="29">
        <f t="shared" ca="1" si="72"/>
        <v>12.625210766276526</v>
      </c>
      <c r="M210" s="29">
        <f t="shared" ca="1" si="72"/>
        <v>9.2099400834475453</v>
      </c>
      <c r="N210" s="29">
        <f t="shared" ca="1" si="72"/>
        <v>5.8207068796585224</v>
      </c>
      <c r="O210" s="29">
        <f t="shared" ca="1" si="72"/>
        <v>3.4710189356124133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7.4999999999999997E-2</v>
      </c>
      <c r="E214" s="33">
        <f t="shared" ca="1" si="73"/>
        <v>7.4999999999999997E-2</v>
      </c>
      <c r="F214" s="32">
        <f t="shared" ca="1" si="73"/>
        <v>7.4999999999999997E-2</v>
      </c>
      <c r="G214" s="32">
        <f t="shared" ca="1" si="73"/>
        <v>7.4999999999999997E-2</v>
      </c>
      <c r="H214" s="32">
        <f t="shared" ca="1" si="73"/>
        <v>7.4999999999999997E-2</v>
      </c>
      <c r="I214" s="32">
        <f t="shared" ca="1" si="73"/>
        <v>7.4999999999999997E-2</v>
      </c>
      <c r="J214" s="32">
        <f t="shared" ca="1" si="73"/>
        <v>7.4999999999999997E-2</v>
      </c>
      <c r="K214" s="32">
        <f t="shared" ca="1" si="73"/>
        <v>7.4999999999999997E-2</v>
      </c>
      <c r="L214" s="32">
        <f t="shared" ca="1" si="73"/>
        <v>7.4999999999999997E-2</v>
      </c>
      <c r="M214" s="32">
        <f t="shared" ca="1" si="73"/>
        <v>7.4999999999999997E-2</v>
      </c>
      <c r="N214" s="32">
        <f t="shared" ca="1" si="73"/>
        <v>7.4999999999999997E-2</v>
      </c>
      <c r="O214" s="32">
        <f t="shared" ca="1" si="73"/>
        <v>7.4999999999999997E-2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8.3333333333333315E-3</v>
      </c>
      <c r="E215" s="32">
        <f t="shared" ca="1" si="74"/>
        <v>8.3333333333333315E-3</v>
      </c>
      <c r="F215" s="32">
        <f t="shared" ca="1" si="74"/>
        <v>8.3333333333333315E-3</v>
      </c>
      <c r="G215" s="32">
        <f t="shared" ca="1" si="74"/>
        <v>8.3333333333333315E-3</v>
      </c>
      <c r="H215" s="32">
        <f t="shared" ca="1" si="74"/>
        <v>8.3333333333333315E-3</v>
      </c>
      <c r="I215" s="32">
        <f t="shared" ca="1" si="74"/>
        <v>8.3333333333333315E-3</v>
      </c>
      <c r="J215" s="32">
        <f t="shared" ca="1" si="74"/>
        <v>8.3333333333333315E-3</v>
      </c>
      <c r="K215" s="32">
        <f t="shared" ca="1" si="74"/>
        <v>8.3333333333333315E-3</v>
      </c>
      <c r="L215" s="32">
        <f t="shared" ca="1" si="74"/>
        <v>8.3333333333333315E-3</v>
      </c>
      <c r="M215" s="32">
        <f t="shared" ca="1" si="74"/>
        <v>8.3333333333333315E-3</v>
      </c>
      <c r="N215" s="32">
        <f t="shared" ca="1" si="74"/>
        <v>8.3333333333333315E-3</v>
      </c>
      <c r="O215" s="32">
        <f t="shared" ca="1" si="74"/>
        <v>8.3333333333333315E-3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6.7812499999999998E-2</v>
      </c>
      <c r="E220" s="33">
        <f t="shared" ca="1" si="75"/>
        <v>6.7812499999999998E-2</v>
      </c>
      <c r="F220" s="33">
        <f t="shared" ca="1" si="75"/>
        <v>6.7812499999999998E-2</v>
      </c>
      <c r="G220" s="33">
        <f t="shared" ca="1" si="75"/>
        <v>6.7812499999999998E-2</v>
      </c>
      <c r="H220" s="33">
        <f t="shared" ca="1" si="75"/>
        <v>6.7812499999999998E-2</v>
      </c>
      <c r="I220" s="33">
        <f t="shared" ca="1" si="75"/>
        <v>6.7812499999999998E-2</v>
      </c>
      <c r="J220" s="33">
        <f t="shared" ca="1" si="75"/>
        <v>6.7812499999999998E-2</v>
      </c>
      <c r="K220" s="33">
        <f t="shared" ca="1" si="75"/>
        <v>6.7812499999999998E-2</v>
      </c>
      <c r="L220" s="33">
        <f t="shared" ca="1" si="75"/>
        <v>6.7812499999999998E-2</v>
      </c>
      <c r="M220" s="33">
        <f t="shared" ca="1" si="75"/>
        <v>6.7812499999999998E-2</v>
      </c>
      <c r="N220" s="33">
        <f t="shared" ca="1" si="75"/>
        <v>6.7812499999999998E-2</v>
      </c>
      <c r="O220" s="33">
        <f t="shared" ca="1" si="75"/>
        <v>6.7812499999999998E-2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8.3333333333333315E-3</v>
      </c>
      <c r="E221" s="33">
        <f t="shared" ca="1" si="76"/>
        <v>8.3333333333333315E-3</v>
      </c>
      <c r="F221" s="33">
        <f t="shared" ca="1" si="76"/>
        <v>8.3333333333333315E-3</v>
      </c>
      <c r="G221" s="33">
        <f t="shared" ca="1" si="76"/>
        <v>8.3333333333333315E-3</v>
      </c>
      <c r="H221" s="33">
        <f t="shared" ca="1" si="76"/>
        <v>8.3333333333333315E-3</v>
      </c>
      <c r="I221" s="33">
        <f t="shared" ca="1" si="76"/>
        <v>8.3333333333333315E-3</v>
      </c>
      <c r="J221" s="33">
        <f t="shared" ca="1" si="76"/>
        <v>8.3333333333333315E-3</v>
      </c>
      <c r="K221" s="33">
        <f t="shared" ca="1" si="76"/>
        <v>8.3333333333333315E-3</v>
      </c>
      <c r="L221" s="33">
        <f t="shared" ca="1" si="76"/>
        <v>8.3333333333333315E-3</v>
      </c>
      <c r="M221" s="33">
        <f t="shared" ca="1" si="76"/>
        <v>8.3333333333333315E-3</v>
      </c>
      <c r="N221" s="33">
        <f t="shared" ca="1" si="76"/>
        <v>8.3333333333333315E-3</v>
      </c>
      <c r="O221" s="33">
        <f t="shared" ca="1" si="76"/>
        <v>8.3333333333333315E-3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7.1874999999999986E-3</v>
      </c>
      <c r="E222" s="33">
        <f t="shared" ca="1" si="77"/>
        <v>7.1874999999999986E-3</v>
      </c>
      <c r="F222" s="33">
        <f t="shared" ca="1" si="77"/>
        <v>7.1874999999999986E-3</v>
      </c>
      <c r="G222" s="33">
        <f t="shared" ca="1" si="77"/>
        <v>7.1874999999999986E-3</v>
      </c>
      <c r="H222" s="33">
        <f t="shared" ca="1" si="77"/>
        <v>7.1874999999999986E-3</v>
      </c>
      <c r="I222" s="33">
        <f t="shared" ca="1" si="77"/>
        <v>7.1874999999999986E-3</v>
      </c>
      <c r="J222" s="33">
        <f t="shared" ca="1" si="77"/>
        <v>7.1874999999999986E-3</v>
      </c>
      <c r="K222" s="33">
        <f t="shared" ca="1" si="77"/>
        <v>7.1874999999999986E-3</v>
      </c>
      <c r="L222" s="33">
        <f t="shared" ca="1" si="77"/>
        <v>7.1874999999999986E-3</v>
      </c>
      <c r="M222" s="33">
        <f t="shared" ca="1" si="77"/>
        <v>7.1874999999999986E-3</v>
      </c>
      <c r="N222" s="33">
        <f t="shared" ca="1" si="77"/>
        <v>7.1874999999999986E-3</v>
      </c>
      <c r="O222" s="33">
        <f t="shared" ca="1" si="77"/>
        <v>7.1874999999999986E-3</v>
      </c>
    </row>
    <row r="223" spans="1:15" x14ac:dyDescent="0.4">
      <c r="D223" s="32">
        <f t="shared" ref="D223:O223" ca="1" si="78">SUM(D220:D222)</f>
        <v>8.3333333333333329E-2</v>
      </c>
      <c r="E223" s="32">
        <f t="shared" ca="1" si="78"/>
        <v>8.3333333333333329E-2</v>
      </c>
      <c r="F223" s="32">
        <f t="shared" ca="1" si="78"/>
        <v>8.3333333333333329E-2</v>
      </c>
      <c r="G223" s="32">
        <f t="shared" ca="1" si="78"/>
        <v>8.3333333333333329E-2</v>
      </c>
      <c r="H223" s="32">
        <f t="shared" ca="1" si="78"/>
        <v>8.3333333333333329E-2</v>
      </c>
      <c r="I223" s="32">
        <f t="shared" ca="1" si="78"/>
        <v>8.3333333333333329E-2</v>
      </c>
      <c r="J223" s="32">
        <f t="shared" ca="1" si="78"/>
        <v>8.3333333333333329E-2</v>
      </c>
      <c r="K223" s="32">
        <f t="shared" ca="1" si="78"/>
        <v>8.3333333333333329E-2</v>
      </c>
      <c r="L223" s="32">
        <f t="shared" ca="1" si="78"/>
        <v>8.3333333333333329E-2</v>
      </c>
      <c r="M223" s="32">
        <f t="shared" ca="1" si="78"/>
        <v>8.3333333333333329E-2</v>
      </c>
      <c r="N223" s="32">
        <f t="shared" ca="1" si="78"/>
        <v>8.3333333333333329E-2</v>
      </c>
      <c r="O223" s="32">
        <f t="shared" ca="1" si="78"/>
        <v>8.3333333333333329E-2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0.27124999999999999</v>
      </c>
      <c r="E226" s="32">
        <f ca="1">N221/2+O221+D221+E221+F221/2</f>
        <v>3.3333333333333326E-2</v>
      </c>
      <c r="F226" s="32">
        <f ca="1">N222/2+O222+D222+E222+F222/2</f>
        <v>2.8749999999999994E-2</v>
      </c>
      <c r="G226" s="32">
        <f ca="1">F220/2+G220+H220</f>
        <v>0.16953124999999999</v>
      </c>
      <c r="H226" s="32">
        <f ca="1">F221/2+G221+H221</f>
        <v>2.0833333333333329E-2</v>
      </c>
      <c r="I226" s="32">
        <f ca="1">F222/2+G222+H222</f>
        <v>1.7968749999999995E-2</v>
      </c>
      <c r="J226" s="32">
        <f ca="1">I220+J220+K220</f>
        <v>0.20343749999999999</v>
      </c>
      <c r="K226" s="32">
        <f ca="1">I221+J221+K221</f>
        <v>2.4999999999999994E-2</v>
      </c>
      <c r="L226" s="32">
        <f ca="1">I222+J222+K222</f>
        <v>2.1562499999999995E-2</v>
      </c>
      <c r="M226" s="32">
        <f ca="1">L220+M220+N220/2</f>
        <v>0.16953124999999999</v>
      </c>
      <c r="N226" s="32">
        <f ca="1">L221+M221+N221/2</f>
        <v>2.0833333333333329E-2</v>
      </c>
      <c r="O226" s="32">
        <f ca="1">L222+M222+N222/2</f>
        <v>1.7968749999999995E-2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541.22785714285715</v>
      </c>
      <c r="E233" s="29">
        <f t="shared" ca="1" si="80"/>
        <v>507.70042857142852</v>
      </c>
      <c r="F233" s="29">
        <f t="shared" ca="1" si="80"/>
        <v>508.45725000000004</v>
      </c>
      <c r="G233" s="29">
        <f t="shared" ca="1" si="80"/>
        <v>427.42262500000004</v>
      </c>
      <c r="H233" s="29">
        <f t="shared" ca="1" si="80"/>
        <v>410.89728571428572</v>
      </c>
      <c r="I233" s="29">
        <f t="shared" ca="1" si="80"/>
        <v>293.06885714285715</v>
      </c>
      <c r="J233" s="29">
        <f t="shared" ca="1" si="80"/>
        <v>237.00742857142859</v>
      </c>
      <c r="K233" s="29">
        <f t="shared" ca="1" si="80"/>
        <v>228.78428571428569</v>
      </c>
      <c r="L233" s="29">
        <f t="shared" ca="1" si="80"/>
        <v>275.92242857142855</v>
      </c>
      <c r="M233" s="29">
        <f t="shared" ca="1" si="80"/>
        <v>406.495</v>
      </c>
      <c r="N233" s="29">
        <f t="shared" ca="1" si="80"/>
        <v>495.37414285714289</v>
      </c>
      <c r="O233" s="29">
        <f t="shared" ca="1" si="80"/>
        <v>513.19585714285711</v>
      </c>
    </row>
    <row r="234" spans="1:15" x14ac:dyDescent="0.4">
      <c r="D234" s="50">
        <f t="shared" ref="D234:O234" ca="1" si="81">D232/SUM($D232:$O232)*(1-$B$233)+D233/SUM($D$233:$O$233)*$B$233</f>
        <v>8.6169577698947286E-2</v>
      </c>
      <c r="E234" s="50">
        <f t="shared" ca="1" si="81"/>
        <v>8.5477656147733352E-2</v>
      </c>
      <c r="F234" s="50">
        <f t="shared" ca="1" si="81"/>
        <v>8.5493275032901758E-2</v>
      </c>
      <c r="G234" s="50">
        <f t="shared" ca="1" si="81"/>
        <v>8.3820924786518106E-2</v>
      </c>
      <c r="H234" s="50">
        <f t="shared" ca="1" si="81"/>
        <v>8.3479883469599087E-2</v>
      </c>
      <c r="I234" s="50">
        <f t="shared" ca="1" si="81"/>
        <v>8.1048201931584601E-2</v>
      </c>
      <c r="J234" s="50">
        <f t="shared" ca="1" si="81"/>
        <v>7.9891235463435351E-2</v>
      </c>
      <c r="K234" s="50">
        <f t="shared" ca="1" si="81"/>
        <v>7.9721530538124835E-2</v>
      </c>
      <c r="L234" s="50">
        <f t="shared" ca="1" si="81"/>
        <v>8.069434289853511E-2</v>
      </c>
      <c r="M234" s="50">
        <f t="shared" ca="1" si="81"/>
        <v>8.3389031397427024E-2</v>
      </c>
      <c r="N234" s="50">
        <f t="shared" ca="1" si="81"/>
        <v>8.5223272704220393E-2</v>
      </c>
      <c r="O234" s="50">
        <f t="shared" ca="1" si="81"/>
        <v>8.5591067930973069E-2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4.8246612814495133</v>
      </c>
      <c r="E236" s="29">
        <f t="shared" ca="1" si="82"/>
        <v>8.1249070478627452</v>
      </c>
      <c r="F236" s="29">
        <f t="shared" ca="1" si="82"/>
        <v>11.31793635732161</v>
      </c>
      <c r="G236" s="29">
        <f t="shared" ca="1" si="82"/>
        <v>14.732962615733216</v>
      </c>
      <c r="H236" s="29">
        <f t="shared" ca="1" si="82"/>
        <v>18.124827506286891</v>
      </c>
      <c r="I236" s="29">
        <f t="shared" ca="1" si="82"/>
        <v>20.556582691423706</v>
      </c>
      <c r="J236" s="29">
        <f t="shared" ca="1" si="82"/>
        <v>19.323359080582819</v>
      </c>
      <c r="K236" s="29">
        <f t="shared" ca="1" si="82"/>
        <v>16.046224187493351</v>
      </c>
      <c r="L236" s="29">
        <f t="shared" ca="1" si="82"/>
        <v>12.625210766276526</v>
      </c>
      <c r="M236" s="29">
        <f t="shared" ca="1" si="82"/>
        <v>9.2099400834475453</v>
      </c>
      <c r="N236" s="29">
        <f t="shared" ca="1" si="82"/>
        <v>5.8207068796585224</v>
      </c>
      <c r="O236" s="29">
        <f t="shared" ca="1" si="82"/>
        <v>3.4710189356124133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6.4627183274210465E-2</v>
      </c>
      <c r="E240" s="33">
        <f t="shared" ca="1" si="83"/>
        <v>6.4108242110800018E-2</v>
      </c>
      <c r="F240" s="32">
        <f t="shared" ca="1" si="83"/>
        <v>6.4119956274676315E-2</v>
      </c>
      <c r="G240" s="32">
        <f t="shared" ca="1" si="83"/>
        <v>6.2865693589888583E-2</v>
      </c>
      <c r="H240" s="32">
        <f t="shared" ca="1" si="83"/>
        <v>6.2609912602199308E-2</v>
      </c>
      <c r="I240" s="32">
        <f t="shared" ca="1" si="83"/>
        <v>6.0786151448688451E-2</v>
      </c>
      <c r="J240" s="32">
        <f t="shared" ca="1" si="83"/>
        <v>5.9918426597576513E-2</v>
      </c>
      <c r="K240" s="32">
        <f t="shared" ca="1" si="83"/>
        <v>5.9791147903593626E-2</v>
      </c>
      <c r="L240" s="32">
        <f t="shared" ca="1" si="83"/>
        <v>6.0520757173901332E-2</v>
      </c>
      <c r="M240" s="32">
        <f t="shared" ca="1" si="83"/>
        <v>6.2541773548070265E-2</v>
      </c>
      <c r="N240" s="32">
        <f t="shared" ca="1" si="83"/>
        <v>6.3917454528165302E-2</v>
      </c>
      <c r="O240" s="32">
        <f t="shared" ca="1" si="83"/>
        <v>6.4193300948229809E-2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2.1542394424736822E-2</v>
      </c>
      <c r="E241" s="32">
        <f t="shared" ca="1" si="84"/>
        <v>2.1369414036933338E-2</v>
      </c>
      <c r="F241" s="32">
        <f t="shared" ca="1" si="84"/>
        <v>2.137331875822544E-2</v>
      </c>
      <c r="G241" s="32">
        <f t="shared" ca="1" si="84"/>
        <v>2.0955231196629526E-2</v>
      </c>
      <c r="H241" s="32">
        <f t="shared" ca="1" si="84"/>
        <v>2.0869970867399772E-2</v>
      </c>
      <c r="I241" s="32">
        <f t="shared" ca="1" si="84"/>
        <v>2.026205048289615E-2</v>
      </c>
      <c r="J241" s="32">
        <f t="shared" ca="1" si="84"/>
        <v>1.9972808865858838E-2</v>
      </c>
      <c r="K241" s="32">
        <f t="shared" ca="1" si="84"/>
        <v>1.9930382634531209E-2</v>
      </c>
      <c r="L241" s="32">
        <f t="shared" ca="1" si="84"/>
        <v>2.0173585724633777E-2</v>
      </c>
      <c r="M241" s="32">
        <f t="shared" ca="1" si="84"/>
        <v>2.0847257849356756E-2</v>
      </c>
      <c r="N241" s="32">
        <f t="shared" ca="1" si="84"/>
        <v>2.1305818176055098E-2</v>
      </c>
      <c r="O241" s="32">
        <f t="shared" ca="1" si="84"/>
        <v>2.1397766982743267E-2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5.8703024807407841E-2</v>
      </c>
      <c r="E246" s="33">
        <f t="shared" ca="1" si="85"/>
        <v>5.8231653250643348E-2</v>
      </c>
      <c r="F246" s="33">
        <f t="shared" ca="1" si="85"/>
        <v>5.8242293616164321E-2</v>
      </c>
      <c r="G246" s="33">
        <f t="shared" ca="1" si="85"/>
        <v>5.7103005010815465E-2</v>
      </c>
      <c r="H246" s="33">
        <f t="shared" ca="1" si="85"/>
        <v>5.6870670613664367E-2</v>
      </c>
      <c r="I246" s="33">
        <f t="shared" ca="1" si="85"/>
        <v>5.5214087565892009E-2</v>
      </c>
      <c r="J246" s="33">
        <f t="shared" ca="1" si="85"/>
        <v>5.4425904159465334E-2</v>
      </c>
      <c r="K246" s="33">
        <f t="shared" ca="1" si="85"/>
        <v>5.4310292679097545E-2</v>
      </c>
      <c r="L246" s="33">
        <f t="shared" ca="1" si="85"/>
        <v>5.497302109962704E-2</v>
      </c>
      <c r="M246" s="33">
        <f t="shared" ca="1" si="85"/>
        <v>5.6808777639497154E-2</v>
      </c>
      <c r="N246" s="33">
        <f t="shared" ca="1" si="85"/>
        <v>5.8058354529750146E-2</v>
      </c>
      <c r="O246" s="33">
        <f t="shared" ca="1" si="85"/>
        <v>5.830891502797541E-2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2.1542394424736822E-2</v>
      </c>
      <c r="E247" s="33">
        <f t="shared" ca="1" si="86"/>
        <v>2.1369414036933338E-2</v>
      </c>
      <c r="F247" s="33">
        <f t="shared" ca="1" si="86"/>
        <v>2.137331875822544E-2</v>
      </c>
      <c r="G247" s="33">
        <f t="shared" ca="1" si="86"/>
        <v>2.0955231196629526E-2</v>
      </c>
      <c r="H247" s="33">
        <f t="shared" ca="1" si="86"/>
        <v>2.0869970867399772E-2</v>
      </c>
      <c r="I247" s="33">
        <f t="shared" ca="1" si="86"/>
        <v>2.026205048289615E-2</v>
      </c>
      <c r="J247" s="33">
        <f t="shared" ca="1" si="86"/>
        <v>1.9972808865858838E-2</v>
      </c>
      <c r="K247" s="33">
        <f t="shared" ca="1" si="86"/>
        <v>1.9930382634531209E-2</v>
      </c>
      <c r="L247" s="33">
        <f t="shared" ca="1" si="86"/>
        <v>2.0173585724633777E-2</v>
      </c>
      <c r="M247" s="33">
        <f t="shared" ca="1" si="86"/>
        <v>2.0847257849356756E-2</v>
      </c>
      <c r="N247" s="33">
        <f t="shared" ca="1" si="86"/>
        <v>2.1305818176055098E-2</v>
      </c>
      <c r="O247" s="33">
        <f t="shared" ca="1" si="86"/>
        <v>2.1397766982743267E-2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5.9241584668026266E-3</v>
      </c>
      <c r="E248" s="33">
        <f t="shared" ca="1" si="87"/>
        <v>5.8765888601566684E-3</v>
      </c>
      <c r="F248" s="33">
        <f t="shared" ca="1" si="87"/>
        <v>5.8776626585119963E-3</v>
      </c>
      <c r="G248" s="33">
        <f t="shared" ca="1" si="87"/>
        <v>5.7626885790731204E-3</v>
      </c>
      <c r="H248" s="33">
        <f t="shared" ca="1" si="87"/>
        <v>5.739241988534937E-3</v>
      </c>
      <c r="I248" s="33">
        <f t="shared" ca="1" si="87"/>
        <v>5.5720638827964422E-3</v>
      </c>
      <c r="J248" s="33">
        <f t="shared" ca="1" si="87"/>
        <v>5.4925224381111807E-3</v>
      </c>
      <c r="K248" s="33">
        <f t="shared" ca="1" si="87"/>
        <v>5.4808552244960829E-3</v>
      </c>
      <c r="L248" s="33">
        <f t="shared" ca="1" si="87"/>
        <v>5.5477360742742891E-3</v>
      </c>
      <c r="M248" s="33">
        <f t="shared" ca="1" si="87"/>
        <v>5.7329959085731085E-3</v>
      </c>
      <c r="N248" s="33">
        <f t="shared" ca="1" si="87"/>
        <v>5.8590999984151531E-3</v>
      </c>
      <c r="O248" s="33">
        <f t="shared" ca="1" si="87"/>
        <v>5.8843859202544002E-3</v>
      </c>
    </row>
    <row r="249" spans="1:15" x14ac:dyDescent="0.4">
      <c r="D249" s="32">
        <f t="shared" ref="D249:O249" ca="1" si="88">SUM(D246:D248)</f>
        <v>8.6169577698947286E-2</v>
      </c>
      <c r="E249" s="32">
        <f t="shared" ca="1" si="88"/>
        <v>8.5477656147733352E-2</v>
      </c>
      <c r="F249" s="32">
        <f t="shared" ca="1" si="88"/>
        <v>8.5493275032901758E-2</v>
      </c>
      <c r="G249" s="32">
        <f t="shared" ca="1" si="88"/>
        <v>8.382092478651812E-2</v>
      </c>
      <c r="H249" s="32">
        <f t="shared" ca="1" si="88"/>
        <v>8.3479883469599073E-2</v>
      </c>
      <c r="I249" s="32">
        <f t="shared" ca="1" si="88"/>
        <v>8.1048201931584601E-2</v>
      </c>
      <c r="J249" s="32">
        <f t="shared" ca="1" si="88"/>
        <v>7.9891235463435351E-2</v>
      </c>
      <c r="K249" s="32">
        <f t="shared" ca="1" si="88"/>
        <v>7.9721530538124835E-2</v>
      </c>
      <c r="L249" s="32">
        <f t="shared" ca="1" si="88"/>
        <v>8.069434289853511E-2</v>
      </c>
      <c r="M249" s="32">
        <f t="shared" ca="1" si="88"/>
        <v>8.3389031397427024E-2</v>
      </c>
      <c r="N249" s="32">
        <f t="shared" ca="1" si="88"/>
        <v>8.5223272704220393E-2</v>
      </c>
      <c r="O249" s="32">
        <f t="shared" ca="1" si="88"/>
        <v>8.5591067930973083E-2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0.23339391715898386</v>
      </c>
      <c r="E252" s="32">
        <f ca="1">N247/2+O247+D247+E247+F247/2</f>
        <v>8.5649143911553691E-2</v>
      </c>
      <c r="F252" s="32">
        <f ca="1">N248/2+O248+D248+E248+F248/2</f>
        <v>2.3553514575677271E-2</v>
      </c>
      <c r="G252" s="32">
        <f ca="1">F246/2+G246+H246</f>
        <v>0.143094822432562</v>
      </c>
      <c r="H252" s="32">
        <f ca="1">F247/2+G247+H247</f>
        <v>5.2511861443142016E-2</v>
      </c>
      <c r="I252" s="32">
        <f ca="1">F248/2+G248+H248</f>
        <v>1.4440761896864055E-2</v>
      </c>
      <c r="J252" s="32">
        <f ca="1">I246+J246+K246</f>
        <v>0.16395028440445489</v>
      </c>
      <c r="K252" s="32">
        <f ca="1">I247+J247+K247</f>
        <v>6.0165241983286197E-2</v>
      </c>
      <c r="L252" s="32">
        <f ca="1">I248+J248+K248</f>
        <v>1.6545441545403706E-2</v>
      </c>
      <c r="M252" s="32">
        <f ca="1">L246+M246+N246/2</f>
        <v>0.14081097600399928</v>
      </c>
      <c r="N252" s="32">
        <f ca="1">L247+M247+N247/2</f>
        <v>5.1673752662018083E-2</v>
      </c>
      <c r="O252" s="32">
        <f ca="1">L248+M248+N248/2</f>
        <v>1.4210281982054974E-2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4.8246612814495133</v>
      </c>
      <c r="E261" s="29">
        <f t="shared" ca="1" si="91"/>
        <v>8.1249070478627452</v>
      </c>
      <c r="F261" s="29">
        <f t="shared" ca="1" si="91"/>
        <v>11.31793635732161</v>
      </c>
      <c r="G261" s="29">
        <f t="shared" ca="1" si="91"/>
        <v>14.732962615733216</v>
      </c>
      <c r="H261" s="29">
        <f t="shared" ca="1" si="91"/>
        <v>18.124827506286891</v>
      </c>
      <c r="I261" s="29">
        <f t="shared" ca="1" si="91"/>
        <v>20.556582691423706</v>
      </c>
      <c r="J261" s="29">
        <f t="shared" ca="1" si="91"/>
        <v>19.323359080582819</v>
      </c>
      <c r="K261" s="29">
        <f t="shared" ca="1" si="91"/>
        <v>16.046224187493351</v>
      </c>
      <c r="L261" s="29">
        <f t="shared" ca="1" si="91"/>
        <v>12.625210766276526</v>
      </c>
      <c r="M261" s="29">
        <f t="shared" ca="1" si="91"/>
        <v>9.2099400834475453</v>
      </c>
      <c r="N261" s="29">
        <f t="shared" ca="1" si="91"/>
        <v>5.8207068796585224</v>
      </c>
      <c r="O261" s="29">
        <f t="shared" ca="1" si="91"/>
        <v>3.4710189356124133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19.175338718550485</v>
      </c>
      <c r="E283" s="29">
        <f t="shared" ca="1" si="98"/>
        <v>15.875092952137255</v>
      </c>
      <c r="F283" s="29">
        <f t="shared" ca="1" si="98"/>
        <v>12.68206364267839</v>
      </c>
      <c r="G283" s="29">
        <f t="shared" ca="1" si="98"/>
        <v>9.2670373842667839</v>
      </c>
      <c r="H283" s="29">
        <f t="shared" ca="1" si="98"/>
        <v>5.8751724937131087</v>
      </c>
      <c r="I283" s="29">
        <f t="shared" ca="1" si="98"/>
        <v>3.4434173085762936</v>
      </c>
      <c r="J283" s="29">
        <f t="shared" ca="1" si="98"/>
        <v>4.6766409194171814</v>
      </c>
      <c r="K283" s="29">
        <f t="shared" ca="1" si="98"/>
        <v>7.9537758125066489</v>
      </c>
      <c r="L283" s="29">
        <f t="shared" ca="1" si="98"/>
        <v>11.374789233723474</v>
      </c>
      <c r="M283" s="29">
        <f t="shared" ca="1" si="98"/>
        <v>14.790059916552455</v>
      </c>
      <c r="N283" s="29">
        <f t="shared" ca="1" si="98"/>
        <v>18.179293120341477</v>
      </c>
      <c r="O283" s="29">
        <f t="shared" ca="1" si="98"/>
        <v>20.528981064387587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0.13332719408411381</v>
      </c>
      <c r="E284" s="29">
        <f t="shared" ca="1" si="99"/>
        <v>0.11038040215088044</v>
      </c>
      <c r="F284" s="29">
        <f t="shared" ca="1" si="99"/>
        <v>8.8179092191925657E-2</v>
      </c>
      <c r="G284" s="29">
        <f t="shared" ca="1" si="99"/>
        <v>6.443422512905024E-2</v>
      </c>
      <c r="H284" s="29">
        <f t="shared" ca="1" si="99"/>
        <v>4.0850400342036186E-2</v>
      </c>
      <c r="I284" s="29">
        <f t="shared" ca="1" si="99"/>
        <v>2.3942271609992866E-2</v>
      </c>
      <c r="J284" s="29">
        <f t="shared" ca="1" si="99"/>
        <v>3.2516943803534371E-2</v>
      </c>
      <c r="K284" s="29">
        <f t="shared" ca="1" si="99"/>
        <v>5.5303044552204209E-2</v>
      </c>
      <c r="L284" s="29">
        <f t="shared" ca="1" si="99"/>
        <v>7.9089540690271534E-2</v>
      </c>
      <c r="M284" s="29">
        <f t="shared" ca="1" si="99"/>
        <v>0.10283610724968323</v>
      </c>
      <c r="N284" s="29">
        <f t="shared" ca="1" si="99"/>
        <v>0.12640163377259933</v>
      </c>
      <c r="O284" s="29">
        <f t="shared" ca="1" si="99"/>
        <v>0.14273914442370816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4.8246612814495133</v>
      </c>
      <c r="E286" s="29">
        <f t="shared" ca="1" si="100"/>
        <v>8.1249070478627452</v>
      </c>
      <c r="F286" s="29">
        <f t="shared" ca="1" si="100"/>
        <v>11.31793635732161</v>
      </c>
      <c r="G286" s="29">
        <f t="shared" ca="1" si="100"/>
        <v>14.732962615733216</v>
      </c>
      <c r="H286" s="29">
        <f t="shared" ca="1" si="100"/>
        <v>18.124827506286891</v>
      </c>
      <c r="I286" s="29">
        <f t="shared" ca="1" si="100"/>
        <v>20.556582691423706</v>
      </c>
      <c r="J286" s="29">
        <f t="shared" ca="1" si="100"/>
        <v>19.323359080582819</v>
      </c>
      <c r="K286" s="29">
        <f t="shared" ca="1" si="100"/>
        <v>16.046224187493351</v>
      </c>
      <c r="L286" s="29">
        <f t="shared" ca="1" si="100"/>
        <v>12.625210766276526</v>
      </c>
      <c r="M286" s="29">
        <f t="shared" ca="1" si="100"/>
        <v>9.2099400834475453</v>
      </c>
      <c r="N286" s="29">
        <f t="shared" ca="1" si="100"/>
        <v>5.8207068796585224</v>
      </c>
      <c r="O286" s="29">
        <f t="shared" ca="1" si="100"/>
        <v>3.4710189356124133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6.6663597042056905E-2</v>
      </c>
      <c r="E290" s="33">
        <f t="shared" ca="1" si="101"/>
        <v>5.5190201075440218E-2</v>
      </c>
      <c r="F290" s="32">
        <f t="shared" ca="1" si="101"/>
        <v>4.4089546095962828E-2</v>
      </c>
      <c r="G290" s="32">
        <f t="shared" ca="1" si="101"/>
        <v>3.221711256452512E-2</v>
      </c>
      <c r="H290" s="32">
        <f t="shared" ca="1" si="101"/>
        <v>2.0425200171018093E-2</v>
      </c>
      <c r="I290" s="32">
        <f t="shared" ca="1" si="101"/>
        <v>1.1971135804996433E-2</v>
      </c>
      <c r="J290" s="32">
        <f t="shared" ca="1" si="101"/>
        <v>1.6258471901767185E-2</v>
      </c>
      <c r="K290" s="32">
        <f t="shared" ca="1" si="101"/>
        <v>2.7651522276102104E-2</v>
      </c>
      <c r="L290" s="32">
        <f t="shared" ca="1" si="101"/>
        <v>3.9544770345135767E-2</v>
      </c>
      <c r="M290" s="32">
        <f t="shared" ca="1" si="101"/>
        <v>5.1418053624841614E-2</v>
      </c>
      <c r="N290" s="32">
        <f t="shared" ca="1" si="101"/>
        <v>6.3200816886299666E-2</v>
      </c>
      <c r="O290" s="32">
        <f t="shared" ca="1" si="101"/>
        <v>7.1369572211854082E-2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6.6663597042056905E-2</v>
      </c>
      <c r="E291" s="32">
        <f t="shared" ca="1" si="102"/>
        <v>5.5190201075440218E-2</v>
      </c>
      <c r="F291" s="32">
        <f t="shared" ca="1" si="102"/>
        <v>4.4089546095962828E-2</v>
      </c>
      <c r="G291" s="32">
        <f t="shared" ca="1" si="102"/>
        <v>3.221711256452512E-2</v>
      </c>
      <c r="H291" s="32">
        <f t="shared" ca="1" si="102"/>
        <v>2.0425200171018093E-2</v>
      </c>
      <c r="I291" s="32">
        <f t="shared" ca="1" si="102"/>
        <v>1.1971135804996433E-2</v>
      </c>
      <c r="J291" s="32">
        <f t="shared" ca="1" si="102"/>
        <v>1.6258471901767185E-2</v>
      </c>
      <c r="K291" s="32">
        <f t="shared" ca="1" si="102"/>
        <v>2.7651522276102104E-2</v>
      </c>
      <c r="L291" s="32">
        <f t="shared" ca="1" si="102"/>
        <v>3.9544770345135767E-2</v>
      </c>
      <c r="M291" s="32">
        <f t="shared" ca="1" si="102"/>
        <v>5.1418053624841614E-2</v>
      </c>
      <c r="N291" s="32">
        <f t="shared" ca="1" si="102"/>
        <v>6.3200816886299666E-2</v>
      </c>
      <c r="O291" s="32">
        <f t="shared" ca="1" si="102"/>
        <v>7.1369572211854082E-2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6.0275002325526454E-2</v>
      </c>
      <c r="E296" s="33">
        <f t="shared" ca="1" si="103"/>
        <v>4.9901140139043863E-2</v>
      </c>
      <c r="F296" s="33">
        <f t="shared" ca="1" si="103"/>
        <v>3.986429792843306E-2</v>
      </c>
      <c r="G296" s="33">
        <f t="shared" ca="1" si="103"/>
        <v>2.9129639277091463E-2</v>
      </c>
      <c r="H296" s="33">
        <f t="shared" ca="1" si="103"/>
        <v>1.8467785154628859E-2</v>
      </c>
      <c r="I296" s="33">
        <f t="shared" ca="1" si="103"/>
        <v>1.0823901957017608E-2</v>
      </c>
      <c r="J296" s="33">
        <f t="shared" ca="1" si="103"/>
        <v>1.4700368344514497E-2</v>
      </c>
      <c r="K296" s="33">
        <f t="shared" ca="1" si="103"/>
        <v>2.5001584724642319E-2</v>
      </c>
      <c r="L296" s="33">
        <f t="shared" ca="1" si="103"/>
        <v>3.575506318706026E-2</v>
      </c>
      <c r="M296" s="33">
        <f t="shared" ca="1" si="103"/>
        <v>4.6490490152460956E-2</v>
      </c>
      <c r="N296" s="33">
        <f t="shared" ca="1" si="103"/>
        <v>5.714407193469595E-2</v>
      </c>
      <c r="O296" s="33">
        <f t="shared" ca="1" si="103"/>
        <v>6.4529988208218064E-2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6.6663597042056905E-2</v>
      </c>
      <c r="E297" s="33">
        <f t="shared" ca="1" si="104"/>
        <v>5.5190201075440218E-2</v>
      </c>
      <c r="F297" s="33">
        <f t="shared" ca="1" si="104"/>
        <v>4.4089546095962828E-2</v>
      </c>
      <c r="G297" s="33">
        <f t="shared" ca="1" si="104"/>
        <v>3.221711256452512E-2</v>
      </c>
      <c r="H297" s="33">
        <f t="shared" ca="1" si="104"/>
        <v>2.0425200171018093E-2</v>
      </c>
      <c r="I297" s="33">
        <f t="shared" ca="1" si="104"/>
        <v>1.1971135804996433E-2</v>
      </c>
      <c r="J297" s="33">
        <f t="shared" ca="1" si="104"/>
        <v>1.6258471901767185E-2</v>
      </c>
      <c r="K297" s="33">
        <f t="shared" ca="1" si="104"/>
        <v>2.7651522276102104E-2</v>
      </c>
      <c r="L297" s="33">
        <f t="shared" ca="1" si="104"/>
        <v>3.9544770345135767E-2</v>
      </c>
      <c r="M297" s="33">
        <f t="shared" ca="1" si="104"/>
        <v>5.1418053624841614E-2</v>
      </c>
      <c r="N297" s="33">
        <f t="shared" ca="1" si="104"/>
        <v>6.3200816886299666E-2</v>
      </c>
      <c r="O297" s="33">
        <f t="shared" ca="1" si="104"/>
        <v>7.1369572211854082E-2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6.3885947165304522E-3</v>
      </c>
      <c r="E298" s="33">
        <f t="shared" ca="1" si="105"/>
        <v>5.2890609363963545E-3</v>
      </c>
      <c r="F298" s="33">
        <f t="shared" ca="1" si="105"/>
        <v>4.2252481675297705E-3</v>
      </c>
      <c r="G298" s="33">
        <f t="shared" ca="1" si="105"/>
        <v>3.087473287433657E-3</v>
      </c>
      <c r="H298" s="33">
        <f t="shared" ca="1" si="105"/>
        <v>1.9574150163892338E-3</v>
      </c>
      <c r="I298" s="33">
        <f t="shared" ca="1" si="105"/>
        <v>1.1472338479788249E-3</v>
      </c>
      <c r="J298" s="33">
        <f t="shared" ca="1" si="105"/>
        <v>1.5581035572526886E-3</v>
      </c>
      <c r="K298" s="33">
        <f t="shared" ca="1" si="105"/>
        <v>2.6499375514597847E-3</v>
      </c>
      <c r="L298" s="33">
        <f t="shared" ca="1" si="105"/>
        <v>3.7897071580755108E-3</v>
      </c>
      <c r="M298" s="33">
        <f t="shared" ca="1" si="105"/>
        <v>4.9275634723806548E-3</v>
      </c>
      <c r="N298" s="33">
        <f t="shared" ca="1" si="105"/>
        <v>6.0567449516037179E-3</v>
      </c>
      <c r="O298" s="33">
        <f t="shared" ca="1" si="105"/>
        <v>6.8395840036360152E-3</v>
      </c>
    </row>
    <row r="299" spans="1:15" x14ac:dyDescent="0.4">
      <c r="D299" s="32">
        <f t="shared" ref="D299:O299" ca="1" si="106">SUM(D296:D298)</f>
        <v>0.13332719408411381</v>
      </c>
      <c r="E299" s="32">
        <f t="shared" ca="1" si="106"/>
        <v>0.11038040215088044</v>
      </c>
      <c r="F299" s="32">
        <f t="shared" ca="1" si="106"/>
        <v>8.8179092191925657E-2</v>
      </c>
      <c r="G299" s="32">
        <f t="shared" ca="1" si="106"/>
        <v>6.443422512905024E-2</v>
      </c>
      <c r="H299" s="32">
        <f t="shared" ca="1" si="106"/>
        <v>4.0850400342036186E-2</v>
      </c>
      <c r="I299" s="32">
        <f t="shared" ca="1" si="106"/>
        <v>2.3942271609992863E-2</v>
      </c>
      <c r="J299" s="32">
        <f t="shared" ca="1" si="106"/>
        <v>3.2516943803534371E-2</v>
      </c>
      <c r="K299" s="32">
        <f t="shared" ca="1" si="106"/>
        <v>5.5303044552204209E-2</v>
      </c>
      <c r="L299" s="32">
        <f t="shared" ca="1" si="106"/>
        <v>7.9089540690271534E-2</v>
      </c>
      <c r="M299" s="32">
        <f t="shared" ca="1" si="106"/>
        <v>0.10283610724968323</v>
      </c>
      <c r="N299" s="32">
        <f t="shared" ca="1" si="106"/>
        <v>0.12640163377259933</v>
      </c>
      <c r="O299" s="32">
        <f t="shared" ca="1" si="106"/>
        <v>0.14273914442370816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0.22321031560435289</v>
      </c>
      <c r="E302" s="32">
        <f ca="1">N297/2+O297+D297+E297+F297/2</f>
        <v>0.24686855182048245</v>
      </c>
      <c r="F302" s="32">
        <f ca="1">N298/2+O298+D298+E298+F298/2</f>
        <v>2.3658236216129565E-2</v>
      </c>
      <c r="G302" s="32">
        <f ca="1">F296/2+G296+H296</f>
        <v>6.7529573395936848E-2</v>
      </c>
      <c r="H302" s="32">
        <f ca="1">F297/2+G297+H297</f>
        <v>7.468708578352462E-2</v>
      </c>
      <c r="I302" s="32">
        <f ca="1">F298/2+G298+H298</f>
        <v>7.1575123875877757E-3</v>
      </c>
      <c r="J302" s="32">
        <f ca="1">I296+J296+K296</f>
        <v>5.0525855026174425E-2</v>
      </c>
      <c r="K302" s="32">
        <f ca="1">I297+J297+K297</f>
        <v>5.5881129982865721E-2</v>
      </c>
      <c r="L302" s="32">
        <f ca="1">I298+J298+K298</f>
        <v>5.3552749566912984E-3</v>
      </c>
      <c r="M302" s="32">
        <f ca="1">L296+M296+N296/2</f>
        <v>0.11081758930686919</v>
      </c>
      <c r="N302" s="32">
        <f ca="1">L297+M297+N297/2</f>
        <v>0.12256323241312721</v>
      </c>
      <c r="O302" s="32">
        <f ca="1">L298+M298+N298/2</f>
        <v>1.1745643106258025E-2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1</v>
      </c>
      <c r="E309" s="29">
        <f t="shared" ca="1" si="108"/>
        <v>1</v>
      </c>
      <c r="F309" s="29">
        <f t="shared" ca="1" si="108"/>
        <v>1</v>
      </c>
      <c r="G309" s="29">
        <f t="shared" ca="1" si="108"/>
        <v>1</v>
      </c>
      <c r="H309" s="29">
        <f t="shared" ca="1" si="108"/>
        <v>1</v>
      </c>
      <c r="I309" s="29">
        <f t="shared" ca="1" si="108"/>
        <v>1</v>
      </c>
      <c r="J309" s="29">
        <f t="shared" ca="1" si="108"/>
        <v>1</v>
      </c>
      <c r="K309" s="29">
        <f t="shared" ca="1" si="108"/>
        <v>1</v>
      </c>
      <c r="L309" s="29">
        <f t="shared" ca="1" si="108"/>
        <v>1</v>
      </c>
      <c r="M309" s="29">
        <f t="shared" ca="1" si="108"/>
        <v>1</v>
      </c>
      <c r="N309" s="29">
        <f t="shared" ca="1" si="108"/>
        <v>1</v>
      </c>
      <c r="O309" s="29">
        <f t="shared" ca="1" si="108"/>
        <v>1</v>
      </c>
    </row>
    <row r="310" spans="1:15" x14ac:dyDescent="0.4">
      <c r="D310" s="50">
        <f t="shared" ref="D310:O310" ca="1" si="109">D308/SUM($D308:$O308)*(1-$B$309)+D309/SUM($D$309:$O$309)*$B$309</f>
        <v>8.3333333333333329E-2</v>
      </c>
      <c r="E310" s="50">
        <f t="shared" ca="1" si="109"/>
        <v>8.3333333333333329E-2</v>
      </c>
      <c r="F310" s="50">
        <f t="shared" ca="1" si="109"/>
        <v>8.3333333333333329E-2</v>
      </c>
      <c r="G310" s="50">
        <f t="shared" ca="1" si="109"/>
        <v>8.3333333333333329E-2</v>
      </c>
      <c r="H310" s="50">
        <f t="shared" ca="1" si="109"/>
        <v>8.3333333333333329E-2</v>
      </c>
      <c r="I310" s="50">
        <f t="shared" ca="1" si="109"/>
        <v>8.3333333333333329E-2</v>
      </c>
      <c r="J310" s="50">
        <f t="shared" ca="1" si="109"/>
        <v>8.3333333333333329E-2</v>
      </c>
      <c r="K310" s="50">
        <f t="shared" ca="1" si="109"/>
        <v>8.3333333333333329E-2</v>
      </c>
      <c r="L310" s="50">
        <f t="shared" ca="1" si="109"/>
        <v>8.3333333333333329E-2</v>
      </c>
      <c r="M310" s="50">
        <f t="shared" ca="1" si="109"/>
        <v>8.3333333333333329E-2</v>
      </c>
      <c r="N310" s="50">
        <f t="shared" ca="1" si="109"/>
        <v>8.3333333333333329E-2</v>
      </c>
      <c r="O310" s="50">
        <f t="shared" ca="1" si="109"/>
        <v>8.3333333333333329E-2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4.8246612814495133</v>
      </c>
      <c r="E312" s="29">
        <f t="shared" ca="1" si="110"/>
        <v>8.1249070478627452</v>
      </c>
      <c r="F312" s="29">
        <f t="shared" ca="1" si="110"/>
        <v>11.31793635732161</v>
      </c>
      <c r="G312" s="29">
        <f t="shared" ca="1" si="110"/>
        <v>14.732962615733216</v>
      </c>
      <c r="H312" s="29">
        <f t="shared" ca="1" si="110"/>
        <v>18.124827506286891</v>
      </c>
      <c r="I312" s="29">
        <f t="shared" ca="1" si="110"/>
        <v>20.556582691423706</v>
      </c>
      <c r="J312" s="29">
        <f t="shared" ca="1" si="110"/>
        <v>19.323359080582819</v>
      </c>
      <c r="K312" s="29">
        <f t="shared" ca="1" si="110"/>
        <v>16.046224187493351</v>
      </c>
      <c r="L312" s="29">
        <f t="shared" ca="1" si="110"/>
        <v>12.625210766276526</v>
      </c>
      <c r="M312" s="29">
        <f t="shared" ca="1" si="110"/>
        <v>9.2099400834475453</v>
      </c>
      <c r="N312" s="29">
        <f t="shared" ca="1" si="110"/>
        <v>5.8207068796585224</v>
      </c>
      <c r="O312" s="29">
        <f t="shared" ca="1" si="110"/>
        <v>3.4710189356124133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4.9999999999999996E-2</v>
      </c>
      <c r="E316" s="33">
        <f t="shared" ca="1" si="111"/>
        <v>4.9999999999999996E-2</v>
      </c>
      <c r="F316" s="32">
        <f t="shared" ca="1" si="111"/>
        <v>4.9999999999999996E-2</v>
      </c>
      <c r="G316" s="32">
        <f t="shared" ca="1" si="111"/>
        <v>4.9999999999999996E-2</v>
      </c>
      <c r="H316" s="32">
        <f t="shared" ca="1" si="111"/>
        <v>4.9999999999999996E-2</v>
      </c>
      <c r="I316" s="32">
        <f t="shared" ca="1" si="111"/>
        <v>4.9999999999999996E-2</v>
      </c>
      <c r="J316" s="32">
        <f t="shared" ca="1" si="111"/>
        <v>4.9999999999999996E-2</v>
      </c>
      <c r="K316" s="32">
        <f t="shared" ca="1" si="111"/>
        <v>4.9999999999999996E-2</v>
      </c>
      <c r="L316" s="32">
        <f t="shared" ca="1" si="111"/>
        <v>4.9999999999999996E-2</v>
      </c>
      <c r="M316" s="32">
        <f t="shared" ca="1" si="111"/>
        <v>4.9999999999999996E-2</v>
      </c>
      <c r="N316" s="32">
        <f t="shared" ca="1" si="111"/>
        <v>4.9999999999999996E-2</v>
      </c>
      <c r="O316" s="32">
        <f t="shared" ca="1" si="111"/>
        <v>4.9999999999999996E-2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3.3333333333333333E-2</v>
      </c>
      <c r="E317" s="32">
        <f t="shared" ca="1" si="112"/>
        <v>3.3333333333333333E-2</v>
      </c>
      <c r="F317" s="32">
        <f t="shared" ca="1" si="112"/>
        <v>3.3333333333333333E-2</v>
      </c>
      <c r="G317" s="32">
        <f t="shared" ca="1" si="112"/>
        <v>3.3333333333333333E-2</v>
      </c>
      <c r="H317" s="32">
        <f t="shared" ca="1" si="112"/>
        <v>3.3333333333333333E-2</v>
      </c>
      <c r="I317" s="32">
        <f t="shared" ca="1" si="112"/>
        <v>3.3333333333333333E-2</v>
      </c>
      <c r="J317" s="32">
        <f t="shared" ca="1" si="112"/>
        <v>3.3333333333333333E-2</v>
      </c>
      <c r="K317" s="32">
        <f t="shared" ca="1" si="112"/>
        <v>3.3333333333333333E-2</v>
      </c>
      <c r="L317" s="32">
        <f t="shared" ca="1" si="112"/>
        <v>3.3333333333333333E-2</v>
      </c>
      <c r="M317" s="32">
        <f t="shared" ca="1" si="112"/>
        <v>3.3333333333333333E-2</v>
      </c>
      <c r="N317" s="32">
        <f t="shared" ca="1" si="112"/>
        <v>3.3333333333333333E-2</v>
      </c>
      <c r="O317" s="32">
        <f t="shared" ca="1" si="112"/>
        <v>3.3333333333333333E-2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4.5416666666666661E-2</v>
      </c>
      <c r="E322" s="33">
        <f t="shared" ca="1" si="113"/>
        <v>4.5416666666666661E-2</v>
      </c>
      <c r="F322" s="33">
        <f t="shared" ca="1" si="113"/>
        <v>4.5416666666666661E-2</v>
      </c>
      <c r="G322" s="33">
        <f t="shared" ca="1" si="113"/>
        <v>4.5416666666666661E-2</v>
      </c>
      <c r="H322" s="33">
        <f t="shared" ca="1" si="113"/>
        <v>4.5416666666666661E-2</v>
      </c>
      <c r="I322" s="33">
        <f t="shared" ca="1" si="113"/>
        <v>4.5416666666666661E-2</v>
      </c>
      <c r="J322" s="33">
        <f t="shared" ca="1" si="113"/>
        <v>4.5416666666666661E-2</v>
      </c>
      <c r="K322" s="33">
        <f t="shared" ca="1" si="113"/>
        <v>4.5416666666666661E-2</v>
      </c>
      <c r="L322" s="33">
        <f t="shared" ca="1" si="113"/>
        <v>4.5416666666666661E-2</v>
      </c>
      <c r="M322" s="33">
        <f t="shared" ca="1" si="113"/>
        <v>4.5416666666666661E-2</v>
      </c>
      <c r="N322" s="33">
        <f t="shared" ca="1" si="113"/>
        <v>4.5416666666666661E-2</v>
      </c>
      <c r="O322" s="33">
        <f t="shared" ca="1" si="113"/>
        <v>4.5416666666666661E-2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3.3333333333333333E-2</v>
      </c>
      <c r="E323" s="33">
        <f t="shared" ca="1" si="114"/>
        <v>3.3333333333333333E-2</v>
      </c>
      <c r="F323" s="33">
        <f t="shared" ca="1" si="114"/>
        <v>3.3333333333333333E-2</v>
      </c>
      <c r="G323" s="33">
        <f t="shared" ca="1" si="114"/>
        <v>3.3333333333333333E-2</v>
      </c>
      <c r="H323" s="33">
        <f t="shared" ca="1" si="114"/>
        <v>3.3333333333333333E-2</v>
      </c>
      <c r="I323" s="33">
        <f t="shared" ca="1" si="114"/>
        <v>3.3333333333333333E-2</v>
      </c>
      <c r="J323" s="33">
        <f t="shared" ca="1" si="114"/>
        <v>3.3333333333333333E-2</v>
      </c>
      <c r="K323" s="33">
        <f t="shared" ca="1" si="114"/>
        <v>3.3333333333333333E-2</v>
      </c>
      <c r="L323" s="33">
        <f t="shared" ca="1" si="114"/>
        <v>3.3333333333333333E-2</v>
      </c>
      <c r="M323" s="33">
        <f t="shared" ca="1" si="114"/>
        <v>3.3333333333333333E-2</v>
      </c>
      <c r="N323" s="33">
        <f t="shared" ca="1" si="114"/>
        <v>3.3333333333333333E-2</v>
      </c>
      <c r="O323" s="33">
        <f t="shared" ca="1" si="114"/>
        <v>3.3333333333333333E-2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4.5833333333333334E-3</v>
      </c>
      <c r="E324" s="33">
        <f t="shared" ca="1" si="115"/>
        <v>4.5833333333333334E-3</v>
      </c>
      <c r="F324" s="33">
        <f t="shared" ca="1" si="115"/>
        <v>4.5833333333333334E-3</v>
      </c>
      <c r="G324" s="33">
        <f t="shared" ca="1" si="115"/>
        <v>4.5833333333333334E-3</v>
      </c>
      <c r="H324" s="33">
        <f t="shared" ca="1" si="115"/>
        <v>4.5833333333333334E-3</v>
      </c>
      <c r="I324" s="33">
        <f t="shared" ca="1" si="115"/>
        <v>4.5833333333333334E-3</v>
      </c>
      <c r="J324" s="33">
        <f t="shared" ca="1" si="115"/>
        <v>4.5833333333333334E-3</v>
      </c>
      <c r="K324" s="33">
        <f t="shared" ca="1" si="115"/>
        <v>4.5833333333333334E-3</v>
      </c>
      <c r="L324" s="33">
        <f t="shared" ca="1" si="115"/>
        <v>4.5833333333333334E-3</v>
      </c>
      <c r="M324" s="33">
        <f t="shared" ca="1" si="115"/>
        <v>4.5833333333333334E-3</v>
      </c>
      <c r="N324" s="33">
        <f t="shared" ca="1" si="115"/>
        <v>4.5833333333333334E-3</v>
      </c>
      <c r="O324" s="33">
        <f t="shared" ca="1" si="115"/>
        <v>4.5833333333333334E-3</v>
      </c>
    </row>
    <row r="325" spans="1:15" x14ac:dyDescent="0.4">
      <c r="D325" s="32">
        <f t="shared" ref="D325:O325" ca="1" si="116">SUM(D322:D324)</f>
        <v>8.3333333333333315E-2</v>
      </c>
      <c r="E325" s="32">
        <f t="shared" ca="1" si="116"/>
        <v>8.3333333333333315E-2</v>
      </c>
      <c r="F325" s="32">
        <f t="shared" ca="1" si="116"/>
        <v>8.3333333333333315E-2</v>
      </c>
      <c r="G325" s="32">
        <f t="shared" ca="1" si="116"/>
        <v>8.3333333333333315E-2</v>
      </c>
      <c r="H325" s="32">
        <f t="shared" ca="1" si="116"/>
        <v>8.3333333333333315E-2</v>
      </c>
      <c r="I325" s="32">
        <f t="shared" ca="1" si="116"/>
        <v>8.3333333333333315E-2</v>
      </c>
      <c r="J325" s="32">
        <f t="shared" ca="1" si="116"/>
        <v>8.3333333333333315E-2</v>
      </c>
      <c r="K325" s="32">
        <f t="shared" ca="1" si="116"/>
        <v>8.3333333333333315E-2</v>
      </c>
      <c r="L325" s="32">
        <f t="shared" ca="1" si="116"/>
        <v>8.3333333333333315E-2</v>
      </c>
      <c r="M325" s="32">
        <f t="shared" ca="1" si="116"/>
        <v>8.3333333333333315E-2</v>
      </c>
      <c r="N325" s="32">
        <f t="shared" ca="1" si="116"/>
        <v>8.3333333333333315E-2</v>
      </c>
      <c r="O325" s="32">
        <f t="shared" ca="1" si="116"/>
        <v>8.3333333333333315E-2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0.18166666666666664</v>
      </c>
      <c r="E328" s="32">
        <f ca="1">N323/2+O323+D323+E323+F323/2</f>
        <v>0.13333333333333333</v>
      </c>
      <c r="F328" s="32">
        <f ca="1">N324/2+O324+D324+E324+F324/2</f>
        <v>1.8333333333333337E-2</v>
      </c>
      <c r="G328" s="32">
        <f ca="1">F322/2+G322+H322</f>
        <v>0.11354166666666665</v>
      </c>
      <c r="H328" s="32">
        <f ca="1">F323/2+G323+H323</f>
        <v>8.3333333333333343E-2</v>
      </c>
      <c r="I328" s="32">
        <f ca="1">F324/2+G324+H324</f>
        <v>1.1458333333333334E-2</v>
      </c>
      <c r="J328" s="32">
        <f ca="1">I322+J322+K322</f>
        <v>0.13624999999999998</v>
      </c>
      <c r="K328" s="32">
        <f ca="1">I323+J323+K323</f>
        <v>0.1</v>
      </c>
      <c r="L328" s="32">
        <f ca="1">I324+J324+K324</f>
        <v>1.375E-2</v>
      </c>
      <c r="M328" s="32">
        <f ca="1">L322+M322+N322/2</f>
        <v>0.11354166666666665</v>
      </c>
      <c r="N328" s="32">
        <f ca="1">L323+M323+N323/2</f>
        <v>8.3333333333333329E-2</v>
      </c>
      <c r="O328" s="32">
        <f ca="1">L324+M324+N324/2</f>
        <v>1.1458333333333334E-2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4.8246612814495133</v>
      </c>
      <c r="E337" s="29">
        <f t="shared" ca="1" si="119"/>
        <v>8.1249070478627452</v>
      </c>
      <c r="F337" s="29">
        <f t="shared" ca="1" si="119"/>
        <v>11.31793635732161</v>
      </c>
      <c r="G337" s="29">
        <f t="shared" ca="1" si="119"/>
        <v>14.732962615733216</v>
      </c>
      <c r="H337" s="29">
        <f t="shared" ca="1" si="119"/>
        <v>18.124827506286891</v>
      </c>
      <c r="I337" s="29">
        <f t="shared" ca="1" si="119"/>
        <v>20.556582691423706</v>
      </c>
      <c r="J337" s="29">
        <f t="shared" ca="1" si="119"/>
        <v>19.323359080582819</v>
      </c>
      <c r="K337" s="29">
        <f t="shared" ca="1" si="119"/>
        <v>16.046224187493351</v>
      </c>
      <c r="L337" s="29">
        <f t="shared" ca="1" si="119"/>
        <v>12.625210766276526</v>
      </c>
      <c r="M337" s="29">
        <f t="shared" ca="1" si="119"/>
        <v>9.2099400834475453</v>
      </c>
      <c r="N337" s="29">
        <f t="shared" ca="1" si="119"/>
        <v>5.8207068796585224</v>
      </c>
      <c r="O337" s="29">
        <f t="shared" ca="1" si="119"/>
        <v>3.4710189356124133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4.8246612814495133</v>
      </c>
      <c r="E362" s="29">
        <f t="shared" ca="1" si="128"/>
        <v>8.1249070478627452</v>
      </c>
      <c r="F362" s="29">
        <f t="shared" ca="1" si="128"/>
        <v>11.31793635732161</v>
      </c>
      <c r="G362" s="29">
        <f t="shared" ca="1" si="128"/>
        <v>14.732962615733216</v>
      </c>
      <c r="H362" s="29">
        <f t="shared" ca="1" si="128"/>
        <v>18.124827506286891</v>
      </c>
      <c r="I362" s="29">
        <f t="shared" ca="1" si="128"/>
        <v>20.556582691423706</v>
      </c>
      <c r="J362" s="29">
        <f t="shared" ca="1" si="128"/>
        <v>19.323359080582819</v>
      </c>
      <c r="K362" s="29">
        <f t="shared" ca="1" si="128"/>
        <v>16.046224187493351</v>
      </c>
      <c r="L362" s="29">
        <f t="shared" ca="1" si="128"/>
        <v>12.625210766276526</v>
      </c>
      <c r="M362" s="29">
        <f t="shared" ca="1" si="128"/>
        <v>9.2099400834475453</v>
      </c>
      <c r="N362" s="29">
        <f t="shared" ca="1" si="128"/>
        <v>5.8207068796585224</v>
      </c>
      <c r="O362" s="29">
        <f t="shared" ca="1" si="128"/>
        <v>3.4710189356124133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19.175338718550485</v>
      </c>
      <c r="E384" s="29">
        <f t="shared" ca="1" si="135"/>
        <v>15.875092952137255</v>
      </c>
      <c r="F384" s="29">
        <f t="shared" ca="1" si="135"/>
        <v>12.68206364267839</v>
      </c>
      <c r="G384" s="29">
        <f t="shared" ca="1" si="135"/>
        <v>9.2670373842667839</v>
      </c>
      <c r="H384" s="29">
        <f t="shared" ca="1" si="135"/>
        <v>5.8751724937131087</v>
      </c>
      <c r="I384" s="29">
        <f t="shared" ca="1" si="135"/>
        <v>3.4434173085762936</v>
      </c>
      <c r="J384" s="29">
        <f t="shared" ca="1" si="135"/>
        <v>4.6766409194171814</v>
      </c>
      <c r="K384" s="29">
        <f t="shared" ca="1" si="135"/>
        <v>7.9537758125066489</v>
      </c>
      <c r="L384" s="29">
        <f t="shared" ca="1" si="135"/>
        <v>11.374789233723474</v>
      </c>
      <c r="M384" s="29">
        <f t="shared" ca="1" si="135"/>
        <v>14.790059916552455</v>
      </c>
      <c r="N384" s="29">
        <f t="shared" ca="1" si="135"/>
        <v>18.179293120341477</v>
      </c>
      <c r="O384" s="29">
        <f t="shared" ca="1" si="135"/>
        <v>20.528981064387587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0.13332719408411381</v>
      </c>
      <c r="E385" s="29">
        <f t="shared" ca="1" si="136"/>
        <v>0.11038040215088044</v>
      </c>
      <c r="F385" s="29">
        <f t="shared" ca="1" si="136"/>
        <v>8.8179092191925657E-2</v>
      </c>
      <c r="G385" s="29">
        <f t="shared" ca="1" si="136"/>
        <v>6.443422512905024E-2</v>
      </c>
      <c r="H385" s="29">
        <f t="shared" ca="1" si="136"/>
        <v>4.0850400342036186E-2</v>
      </c>
      <c r="I385" s="55">
        <f t="shared" ca="1" si="136"/>
        <v>2.3942271609992866E-2</v>
      </c>
      <c r="J385" s="55">
        <f t="shared" ca="1" si="136"/>
        <v>3.2516943803534371E-2</v>
      </c>
      <c r="K385" s="29">
        <f t="shared" ca="1" si="136"/>
        <v>5.5303044552204209E-2</v>
      </c>
      <c r="L385" s="29">
        <f t="shared" ca="1" si="136"/>
        <v>7.9089540690271534E-2</v>
      </c>
      <c r="M385" s="29">
        <f t="shared" ca="1" si="136"/>
        <v>0.10283610724968323</v>
      </c>
      <c r="N385" s="29">
        <f t="shared" ca="1" si="136"/>
        <v>0.12640163377259933</v>
      </c>
      <c r="O385" s="29">
        <f t="shared" ca="1" si="136"/>
        <v>0.14273914442370816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4.8246612814495133</v>
      </c>
      <c r="E387" s="29">
        <f t="shared" ca="1" si="137"/>
        <v>8.1249070478627452</v>
      </c>
      <c r="F387" s="29">
        <f t="shared" ca="1" si="137"/>
        <v>11.31793635732161</v>
      </c>
      <c r="G387" s="29">
        <f t="shared" ca="1" si="137"/>
        <v>14.732962615733216</v>
      </c>
      <c r="H387" s="29">
        <f t="shared" ca="1" si="137"/>
        <v>18.124827506286891</v>
      </c>
      <c r="I387" s="29">
        <f t="shared" ca="1" si="137"/>
        <v>20.556582691423706</v>
      </c>
      <c r="J387" s="29">
        <f t="shared" ca="1" si="137"/>
        <v>19.323359080582819</v>
      </c>
      <c r="K387" s="29">
        <f t="shared" ca="1" si="137"/>
        <v>16.046224187493351</v>
      </c>
      <c r="L387" s="29">
        <f t="shared" ca="1" si="137"/>
        <v>12.625210766276526</v>
      </c>
      <c r="M387" s="29">
        <f t="shared" ca="1" si="137"/>
        <v>9.2099400834475453</v>
      </c>
      <c r="N387" s="29">
        <f t="shared" ca="1" si="137"/>
        <v>5.8207068796585224</v>
      </c>
      <c r="O387" s="29">
        <f t="shared" ca="1" si="137"/>
        <v>3.4710189356124133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1.3332719408411381E-2</v>
      </c>
      <c r="E391" s="33">
        <f t="shared" ca="1" si="138"/>
        <v>1.1038040215088044E-2</v>
      </c>
      <c r="F391" s="32">
        <f t="shared" ca="1" si="138"/>
        <v>8.8179092191925657E-3</v>
      </c>
      <c r="G391" s="32">
        <f t="shared" ca="1" si="138"/>
        <v>6.4434225129050247E-3</v>
      </c>
      <c r="H391" s="32">
        <f t="shared" ca="1" si="138"/>
        <v>4.085040034203619E-3</v>
      </c>
      <c r="I391" s="32">
        <f t="shared" ca="1" si="138"/>
        <v>2.3942271609992869E-3</v>
      </c>
      <c r="J391" s="32">
        <f t="shared" ca="1" si="138"/>
        <v>3.2516943803534374E-3</v>
      </c>
      <c r="K391" s="32">
        <f t="shared" ca="1" si="138"/>
        <v>5.530304455220421E-3</v>
      </c>
      <c r="L391" s="32">
        <f t="shared" ca="1" si="138"/>
        <v>7.9089540690271531E-3</v>
      </c>
      <c r="M391" s="32">
        <f t="shared" ca="1" si="138"/>
        <v>1.0283610724968324E-2</v>
      </c>
      <c r="N391" s="32">
        <f t="shared" ca="1" si="138"/>
        <v>1.2640163377259934E-2</v>
      </c>
      <c r="O391" s="32">
        <f t="shared" ca="1" si="138"/>
        <v>1.4273914442370817E-2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0.11999447467570243</v>
      </c>
      <c r="E392" s="32">
        <f t="shared" ca="1" si="139"/>
        <v>9.9342361935792392E-2</v>
      </c>
      <c r="F392" s="32">
        <f t="shared" ca="1" si="139"/>
        <v>7.9361182972733091E-2</v>
      </c>
      <c r="G392" s="32">
        <f t="shared" ca="1" si="139"/>
        <v>5.7990802616145219E-2</v>
      </c>
      <c r="H392" s="32">
        <f t="shared" ca="1" si="139"/>
        <v>3.6765360307832569E-2</v>
      </c>
      <c r="I392" s="32">
        <f t="shared" ca="1" si="139"/>
        <v>2.1548044448993581E-2</v>
      </c>
      <c r="J392" s="32">
        <f t="shared" ca="1" si="139"/>
        <v>2.9265249423180935E-2</v>
      </c>
      <c r="K392" s="32">
        <f t="shared" ca="1" si="139"/>
        <v>4.9772740096983792E-2</v>
      </c>
      <c r="L392" s="32">
        <f t="shared" ca="1" si="139"/>
        <v>7.1180586621244379E-2</v>
      </c>
      <c r="M392" s="32">
        <f t="shared" ca="1" si="139"/>
        <v>9.2552496524714908E-2</v>
      </c>
      <c r="N392" s="32">
        <f t="shared" ca="1" si="139"/>
        <v>0.1137614703953394</v>
      </c>
      <c r="O392" s="32">
        <f t="shared" ca="1" si="139"/>
        <v>0.12846522998133736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1.2221659457710433E-2</v>
      </c>
      <c r="E397" s="33">
        <f t="shared" ca="1" si="140"/>
        <v>1.0118203530497373E-2</v>
      </c>
      <c r="F397" s="33">
        <f t="shared" ca="1" si="140"/>
        <v>8.0830834509265179E-3</v>
      </c>
      <c r="G397" s="33">
        <f t="shared" ca="1" si="140"/>
        <v>5.906470636829606E-3</v>
      </c>
      <c r="H397" s="33">
        <f t="shared" ca="1" si="140"/>
        <v>3.7446200313533172E-3</v>
      </c>
      <c r="I397" s="33">
        <f t="shared" ca="1" si="140"/>
        <v>2.1947082309160129E-3</v>
      </c>
      <c r="J397" s="33">
        <f t="shared" ca="1" si="140"/>
        <v>2.9807198486573178E-3</v>
      </c>
      <c r="K397" s="33">
        <f t="shared" ca="1" si="140"/>
        <v>5.0694457506187196E-3</v>
      </c>
      <c r="L397" s="33">
        <f t="shared" ca="1" si="140"/>
        <v>7.2498745632748902E-3</v>
      </c>
      <c r="M397" s="33">
        <f t="shared" ca="1" si="140"/>
        <v>9.4266431645542957E-3</v>
      </c>
      <c r="N397" s="33">
        <f t="shared" ca="1" si="140"/>
        <v>1.1586816429154941E-2</v>
      </c>
      <c r="O397" s="33">
        <f t="shared" ca="1" si="140"/>
        <v>1.3084421572173249E-2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0.11999447467570243</v>
      </c>
      <c r="E398" s="33">
        <f t="shared" ca="1" si="141"/>
        <v>9.9342361935792392E-2</v>
      </c>
      <c r="F398" s="33">
        <f t="shared" ca="1" si="141"/>
        <v>7.9361182972733091E-2</v>
      </c>
      <c r="G398" s="33">
        <f t="shared" ca="1" si="141"/>
        <v>5.7990802616145219E-2</v>
      </c>
      <c r="H398" s="33">
        <f t="shared" ca="1" si="141"/>
        <v>3.6765360307832569E-2</v>
      </c>
      <c r="I398" s="33">
        <f t="shared" ca="1" si="141"/>
        <v>2.1548044448993581E-2</v>
      </c>
      <c r="J398" s="33">
        <f t="shared" ca="1" si="141"/>
        <v>2.9265249423180935E-2</v>
      </c>
      <c r="K398" s="33">
        <f t="shared" ca="1" si="141"/>
        <v>4.9772740096983792E-2</v>
      </c>
      <c r="L398" s="33">
        <f t="shared" ca="1" si="141"/>
        <v>7.1180586621244379E-2</v>
      </c>
      <c r="M398" s="33">
        <f t="shared" ca="1" si="141"/>
        <v>9.2552496524714908E-2</v>
      </c>
      <c r="N398" s="33">
        <f t="shared" ca="1" si="141"/>
        <v>0.1137614703953394</v>
      </c>
      <c r="O398" s="33">
        <f t="shared" ca="1" si="141"/>
        <v>0.12846522998133736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1.1110599507009485E-3</v>
      </c>
      <c r="E399" s="33">
        <f t="shared" ca="1" si="142"/>
        <v>9.1983668459067033E-4</v>
      </c>
      <c r="F399" s="33">
        <f t="shared" ca="1" si="142"/>
        <v>7.3482576826604717E-4</v>
      </c>
      <c r="G399" s="33">
        <f t="shared" ca="1" si="142"/>
        <v>5.3695187607541873E-4</v>
      </c>
      <c r="H399" s="33">
        <f t="shared" ca="1" si="142"/>
        <v>3.4042000285030156E-4</v>
      </c>
      <c r="I399" s="33">
        <f t="shared" ca="1" si="142"/>
        <v>1.9951893008327392E-4</v>
      </c>
      <c r="J399" s="33">
        <f t="shared" ca="1" si="142"/>
        <v>2.709745316961198E-4</v>
      </c>
      <c r="K399" s="33">
        <f t="shared" ca="1" si="142"/>
        <v>4.6085870460170177E-4</v>
      </c>
      <c r="L399" s="33">
        <f t="shared" ca="1" si="142"/>
        <v>6.5907950575226279E-4</v>
      </c>
      <c r="M399" s="33">
        <f t="shared" ca="1" si="142"/>
        <v>8.5696756041402696E-4</v>
      </c>
      <c r="N399" s="33">
        <f t="shared" ca="1" si="142"/>
        <v>1.0533469481049946E-3</v>
      </c>
      <c r="O399" s="33">
        <f t="shared" ca="1" si="142"/>
        <v>1.1894928701975682E-3</v>
      </c>
    </row>
    <row r="400" spans="1:15" x14ac:dyDescent="0.4">
      <c r="D400" s="32">
        <f t="shared" ref="D400:O400" ca="1" si="143">SUM(D397:D399)</f>
        <v>0.13332719408411381</v>
      </c>
      <c r="E400" s="32">
        <f t="shared" ca="1" si="143"/>
        <v>0.11038040215088044</v>
      </c>
      <c r="F400" s="32">
        <f t="shared" ca="1" si="143"/>
        <v>8.8179092191925657E-2</v>
      </c>
      <c r="G400" s="32">
        <f t="shared" ca="1" si="143"/>
        <v>6.443422512905024E-2</v>
      </c>
      <c r="H400" s="32">
        <f t="shared" ca="1" si="143"/>
        <v>4.0850400342036193E-2</v>
      </c>
      <c r="I400" s="32">
        <f t="shared" ca="1" si="143"/>
        <v>2.3942271609992866E-2</v>
      </c>
      <c r="J400" s="32">
        <f t="shared" ca="1" si="143"/>
        <v>3.2516943803534371E-2</v>
      </c>
      <c r="K400" s="32">
        <f t="shared" ca="1" si="143"/>
        <v>5.5303044552204216E-2</v>
      </c>
      <c r="L400" s="32">
        <f t="shared" ca="1" si="143"/>
        <v>7.9089540690271534E-2</v>
      </c>
      <c r="M400" s="32">
        <f t="shared" ca="1" si="143"/>
        <v>0.10283610724968323</v>
      </c>
      <c r="N400" s="32">
        <f t="shared" ca="1" si="143"/>
        <v>0.12640163377259933</v>
      </c>
      <c r="O400" s="32">
        <f t="shared" ca="1" si="143"/>
        <v>0.14273914442370816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4.525923450042179E-2</v>
      </c>
      <c r="E403" s="32">
        <f ca="1">N398/2+O398+D398+E398+F398/2</f>
        <v>0.44436339327686841</v>
      </c>
      <c r="F403" s="32">
        <f ca="1">N399/2+O399+D399+E399+F399/2</f>
        <v>4.1144758636747075E-3</v>
      </c>
      <c r="G403" s="32">
        <f ca="1">F397/2+G397+H397</f>
        <v>1.3692632393646181E-2</v>
      </c>
      <c r="H403" s="32">
        <f ca="1">F398/2+G398+H398</f>
        <v>0.13443675441034433</v>
      </c>
      <c r="I403" s="32">
        <f ca="1">F399/2+G399+H399</f>
        <v>1.2447847630587439E-3</v>
      </c>
      <c r="J403" s="32">
        <f ca="1">I397+J397+K397</f>
        <v>1.024487383019205E-2</v>
      </c>
      <c r="K403" s="32">
        <f ca="1">I398+J398+K398</f>
        <v>0.1005860339691583</v>
      </c>
      <c r="L403" s="32">
        <f ca="1">I399+J399+K399</f>
        <v>9.3135216638109541E-4</v>
      </c>
      <c r="M403" s="32">
        <f ca="1">L397+M397+N397/2</f>
        <v>2.2469925942406658E-2</v>
      </c>
      <c r="N403" s="32">
        <f ca="1">L398+M398+N398/2</f>
        <v>0.220613818343629</v>
      </c>
      <c r="O403" s="32">
        <f ca="1">L399+M399+N399/2</f>
        <v>2.0427205402187873E-3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0.87085440000000003</v>
      </c>
      <c r="C409" s="63" t="s">
        <v>58</v>
      </c>
      <c r="D409" s="32">
        <f t="shared" ref="D409:O409" ca="1" si="144">D18</f>
        <v>7.1019898202473147E-2</v>
      </c>
      <c r="E409" s="32">
        <f t="shared" ca="1" si="144"/>
        <v>6.6620430339337885E-2</v>
      </c>
      <c r="F409" s="32">
        <f t="shared" ca="1" si="144"/>
        <v>6.6719740417533702E-2</v>
      </c>
      <c r="G409" s="32">
        <f t="shared" ca="1" si="144"/>
        <v>5.6086380100944265E-2</v>
      </c>
      <c r="H409" s="32">
        <f t="shared" ca="1" si="144"/>
        <v>5.3917925727534247E-2</v>
      </c>
      <c r="I409" s="32">
        <f t="shared" ca="1" si="144"/>
        <v>3.8456483948325432E-2</v>
      </c>
      <c r="J409" s="32">
        <f t="shared" ca="1" si="144"/>
        <v>3.1100105488343164E-2</v>
      </c>
      <c r="K409" s="32">
        <f t="shared" ca="1" si="144"/>
        <v>3.002106500491044E-2</v>
      </c>
      <c r="L409" s="32">
        <f t="shared" ca="1" si="144"/>
        <v>3.6206530263185731E-2</v>
      </c>
      <c r="M409" s="32">
        <f t="shared" ca="1" si="144"/>
        <v>5.3340257968640149E-2</v>
      </c>
      <c r="N409" s="32">
        <f t="shared" ca="1" si="144"/>
        <v>6.5002975611001365E-2</v>
      </c>
      <c r="O409" s="32">
        <f t="shared" ca="1" si="144"/>
        <v>6.7341540261103811E-2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3.3508733096841853E-2</v>
      </c>
      <c r="E410" s="32">
        <f t="shared" ca="1" si="145"/>
        <v>3.1432968443200059E-2</v>
      </c>
      <c r="F410" s="32">
        <f t="shared" ca="1" si="145"/>
        <v>3.147982509870529E-2</v>
      </c>
      <c r="G410" s="32">
        <f t="shared" ca="1" si="145"/>
        <v>2.6462774359554311E-2</v>
      </c>
      <c r="H410" s="32">
        <f t="shared" ca="1" si="145"/>
        <v>2.5439650408797292E-2</v>
      </c>
      <c r="I410" s="32">
        <f t="shared" ca="1" si="145"/>
        <v>1.8144605794753813E-2</v>
      </c>
      <c r="J410" s="32">
        <f t="shared" ca="1" si="145"/>
        <v>1.4673706390306082E-2</v>
      </c>
      <c r="K410" s="32">
        <f t="shared" ca="1" si="145"/>
        <v>1.4164591614374524E-2</v>
      </c>
      <c r="L410" s="32">
        <f t="shared" ca="1" si="145"/>
        <v>1.708302869560533E-2</v>
      </c>
      <c r="M410" s="32">
        <f t="shared" ca="1" si="145"/>
        <v>2.5167094192281071E-2</v>
      </c>
      <c r="N410" s="32">
        <f t="shared" ca="1" si="145"/>
        <v>3.0669818112661201E-2</v>
      </c>
      <c r="O410" s="32">
        <f t="shared" ca="1" si="145"/>
        <v>3.1773203792919237E-2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7.1671456901578404E-3</v>
      </c>
      <c r="E411" s="32">
        <f t="shared" ca="1" si="146"/>
        <v>6.723162694795567E-3</v>
      </c>
      <c r="F411" s="32">
        <f t="shared" ca="1" si="146"/>
        <v>6.7331848127786306E-3</v>
      </c>
      <c r="G411" s="32">
        <f t="shared" ca="1" si="146"/>
        <v>5.6600934046824496E-3</v>
      </c>
      <c r="H411" s="32">
        <f t="shared" ca="1" si="146"/>
        <v>5.4412585596594204E-3</v>
      </c>
      <c r="I411" s="32">
        <f t="shared" ca="1" si="146"/>
        <v>3.8809295727667871E-3</v>
      </c>
      <c r="J411" s="32">
        <f t="shared" ca="1" si="146"/>
        <v>3.1385427557043565E-3</v>
      </c>
      <c r="K411" s="32">
        <f t="shared" ca="1" si="146"/>
        <v>3.0296487619634392E-3</v>
      </c>
      <c r="L411" s="32">
        <f t="shared" ca="1" si="146"/>
        <v>3.6538700265600281E-3</v>
      </c>
      <c r="M411" s="32">
        <f t="shared" ca="1" si="146"/>
        <v>5.3829618133490065E-3</v>
      </c>
      <c r="N411" s="32">
        <f t="shared" ca="1" si="146"/>
        <v>6.5599333185414228E-3</v>
      </c>
      <c r="O411" s="32">
        <f t="shared" ca="1" si="146"/>
        <v>6.7959352557077244E-3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0.27084322681718237</v>
      </c>
      <c r="E413" s="32">
        <f t="shared" ca="1" si="148"/>
        <v>0.1277897269386444</v>
      </c>
      <c r="F413" s="32">
        <f t="shared" ca="1" si="148"/>
        <v>2.7332802706321158E-2</v>
      </c>
      <c r="G413" s="32">
        <f t="shared" ca="1" si="148"/>
        <v>0.14336417603724538</v>
      </c>
      <c r="H413" s="32">
        <f t="shared" ca="1" si="148"/>
        <v>6.7642337317704249E-2</v>
      </c>
      <c r="I413" s="32">
        <f t="shared" ca="1" si="148"/>
        <v>1.4467944370731185E-2</v>
      </c>
      <c r="J413" s="32">
        <f t="shared" ca="1" si="148"/>
        <v>9.9577654441579039E-2</v>
      </c>
      <c r="K413" s="32">
        <f t="shared" ca="1" si="148"/>
        <v>4.6982903799434414E-2</v>
      </c>
      <c r="L413" s="32">
        <f t="shared" ca="1" si="148"/>
        <v>1.0049121090434583E-2</v>
      </c>
      <c r="M413" s="32">
        <f t="shared" ca="1" si="148"/>
        <v>0.12204827603732657</v>
      </c>
      <c r="N413" s="32">
        <f t="shared" ca="1" si="148"/>
        <v>5.7585031944217005E-2</v>
      </c>
      <c r="O413" s="32">
        <f t="shared" ca="1" si="148"/>
        <v>1.2316798499179746E-2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6.8124999999999991E-2</v>
      </c>
      <c r="E415" s="32">
        <f t="shared" ca="1" si="149"/>
        <v>6.8124999999999991E-2</v>
      </c>
      <c r="F415" s="32">
        <f t="shared" ca="1" si="149"/>
        <v>6.8124999999999991E-2</v>
      </c>
      <c r="G415" s="32">
        <f t="shared" ca="1" si="149"/>
        <v>6.8124999999999991E-2</v>
      </c>
      <c r="H415" s="32">
        <f t="shared" ca="1" si="149"/>
        <v>6.8124999999999991E-2</v>
      </c>
      <c r="I415" s="32">
        <f t="shared" ca="1" si="149"/>
        <v>6.8124999999999991E-2</v>
      </c>
      <c r="J415" s="32">
        <f t="shared" ca="1" si="149"/>
        <v>6.8124999999999991E-2</v>
      </c>
      <c r="K415" s="32">
        <f t="shared" ca="1" si="149"/>
        <v>6.8124999999999991E-2</v>
      </c>
      <c r="L415" s="32">
        <f t="shared" ca="1" si="149"/>
        <v>6.8124999999999991E-2</v>
      </c>
      <c r="M415" s="32">
        <f t="shared" ca="1" si="149"/>
        <v>6.8124999999999991E-2</v>
      </c>
      <c r="N415" s="32">
        <f t="shared" ca="1" si="149"/>
        <v>6.8124999999999991E-2</v>
      </c>
      <c r="O415" s="32">
        <f t="shared" ca="1" si="149"/>
        <v>6.8124999999999991E-2</v>
      </c>
    </row>
    <row r="416" spans="1:20" outlineLevel="1" x14ac:dyDescent="0.4">
      <c r="A416" s="35"/>
      <c r="B416" s="64"/>
      <c r="C416" s="66"/>
      <c r="D416" s="32">
        <f t="shared" ref="D416:O416" ca="1" si="150">D44</f>
        <v>8.3333333333333315E-3</v>
      </c>
      <c r="E416" s="32">
        <f t="shared" ca="1" si="150"/>
        <v>8.3333333333333315E-3</v>
      </c>
      <c r="F416" s="32">
        <f t="shared" ca="1" si="150"/>
        <v>8.3333333333333315E-3</v>
      </c>
      <c r="G416" s="32">
        <f t="shared" ca="1" si="150"/>
        <v>8.3333333333333315E-3</v>
      </c>
      <c r="H416" s="32">
        <f t="shared" ca="1" si="150"/>
        <v>8.3333333333333315E-3</v>
      </c>
      <c r="I416" s="32">
        <f t="shared" ca="1" si="150"/>
        <v>8.3333333333333315E-3</v>
      </c>
      <c r="J416" s="32">
        <f t="shared" ca="1" si="150"/>
        <v>8.3333333333333315E-3</v>
      </c>
      <c r="K416" s="32">
        <f t="shared" ca="1" si="150"/>
        <v>8.3333333333333315E-3</v>
      </c>
      <c r="L416" s="32">
        <f t="shared" ca="1" si="150"/>
        <v>8.3333333333333315E-3</v>
      </c>
      <c r="M416" s="32">
        <f t="shared" ca="1" si="150"/>
        <v>8.3333333333333315E-3</v>
      </c>
      <c r="N416" s="32">
        <f t="shared" ca="1" si="150"/>
        <v>8.3333333333333315E-3</v>
      </c>
      <c r="O416" s="32">
        <f t="shared" ca="1" si="150"/>
        <v>8.3333333333333315E-3</v>
      </c>
    </row>
    <row r="417" spans="1:15" outlineLevel="1" x14ac:dyDescent="0.4">
      <c r="A417" s="6"/>
      <c r="B417" s="64"/>
      <c r="C417" s="66"/>
      <c r="D417" s="32">
        <f t="shared" ref="D417:O417" ca="1" si="151">D45</f>
        <v>6.875E-3</v>
      </c>
      <c r="E417" s="32">
        <f t="shared" ca="1" si="151"/>
        <v>6.875E-3</v>
      </c>
      <c r="F417" s="32">
        <f t="shared" ca="1" si="151"/>
        <v>6.875E-3</v>
      </c>
      <c r="G417" s="32">
        <f t="shared" ca="1" si="151"/>
        <v>6.875E-3</v>
      </c>
      <c r="H417" s="32">
        <f t="shared" ca="1" si="151"/>
        <v>6.875E-3</v>
      </c>
      <c r="I417" s="32">
        <f t="shared" ca="1" si="151"/>
        <v>6.875E-3</v>
      </c>
      <c r="J417" s="32">
        <f t="shared" ca="1" si="151"/>
        <v>6.875E-3</v>
      </c>
      <c r="K417" s="32">
        <f t="shared" ca="1" si="151"/>
        <v>6.875E-3</v>
      </c>
      <c r="L417" s="32">
        <f t="shared" ca="1" si="151"/>
        <v>6.875E-3</v>
      </c>
      <c r="M417" s="32">
        <f t="shared" ca="1" si="151"/>
        <v>6.875E-3</v>
      </c>
      <c r="N417" s="32">
        <f t="shared" ca="1" si="151"/>
        <v>6.875E-3</v>
      </c>
      <c r="O417" s="32">
        <f t="shared" ca="1" si="151"/>
        <v>6.875E-3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0.27249999999999996</v>
      </c>
      <c r="E419" s="32">
        <f t="shared" ca="1" si="153"/>
        <v>3.3333333333333326E-2</v>
      </c>
      <c r="F419" s="32">
        <f t="shared" ca="1" si="153"/>
        <v>2.75E-2</v>
      </c>
      <c r="G419" s="32">
        <f t="shared" ca="1" si="153"/>
        <v>0.17031249999999998</v>
      </c>
      <c r="H419" s="32">
        <f t="shared" ca="1" si="153"/>
        <v>2.0833333333333329E-2</v>
      </c>
      <c r="I419" s="32">
        <f t="shared" ca="1" si="153"/>
        <v>1.7187500000000001E-2</v>
      </c>
      <c r="J419" s="32">
        <f t="shared" ca="1" si="153"/>
        <v>0.20437499999999997</v>
      </c>
      <c r="K419" s="32">
        <f t="shared" ca="1" si="153"/>
        <v>2.4999999999999994E-2</v>
      </c>
      <c r="L419" s="32">
        <f t="shared" ca="1" si="153"/>
        <v>2.0625000000000001E-2</v>
      </c>
      <c r="M419" s="32">
        <f t="shared" ca="1" si="153"/>
        <v>0.17031249999999998</v>
      </c>
      <c r="N419" s="32">
        <f t="shared" ca="1" si="153"/>
        <v>2.0833333333333329E-2</v>
      </c>
      <c r="O419" s="32">
        <f t="shared" ca="1" si="153"/>
        <v>1.7187500000000001E-2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0.32657039999999998</v>
      </c>
      <c r="C421" s="67"/>
      <c r="D421" s="32">
        <f t="shared" ref="D421:O421" ca="1" si="154">D69</f>
        <v>5.5691179174815413E-2</v>
      </c>
      <c r="E421" s="32">
        <f t="shared" ca="1" si="154"/>
        <v>5.5031258995345125E-2</v>
      </c>
      <c r="F421" s="32">
        <f t="shared" ca="1" si="154"/>
        <v>5.5046155507074493E-2</v>
      </c>
      <c r="G421" s="32">
        <f t="shared" ca="1" si="154"/>
        <v>5.345115145958608E-2</v>
      </c>
      <c r="H421" s="32">
        <f t="shared" ca="1" si="154"/>
        <v>5.3125883303574581E-2</v>
      </c>
      <c r="I421" s="32">
        <f t="shared" ca="1" si="154"/>
        <v>5.0806667036693252E-2</v>
      </c>
      <c r="J421" s="32">
        <f t="shared" ca="1" si="154"/>
        <v>4.9703210267695912E-2</v>
      </c>
      <c r="K421" s="32">
        <f t="shared" ca="1" si="154"/>
        <v>4.9541354195181006E-2</v>
      </c>
      <c r="L421" s="32">
        <f t="shared" ca="1" si="154"/>
        <v>5.0469173983922297E-2</v>
      </c>
      <c r="M421" s="32">
        <f t="shared" ca="1" si="154"/>
        <v>5.3039233139740467E-2</v>
      </c>
      <c r="N421" s="32">
        <f t="shared" ca="1" si="154"/>
        <v>5.4788640786094647E-2</v>
      </c>
      <c r="O421" s="32">
        <f t="shared" ca="1" si="154"/>
        <v>5.5139425483610005E-2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2.6276309964526283E-2</v>
      </c>
      <c r="E422" s="32">
        <f t="shared" ca="1" si="155"/>
        <v>2.5964945266480015E-2</v>
      </c>
      <c r="F422" s="32">
        <f t="shared" ca="1" si="155"/>
        <v>2.5971973764805797E-2</v>
      </c>
      <c r="G422" s="32">
        <f t="shared" ca="1" si="155"/>
        <v>2.5219416153933149E-2</v>
      </c>
      <c r="H422" s="32">
        <f t="shared" ca="1" si="155"/>
        <v>2.5065947561319597E-2</v>
      </c>
      <c r="I422" s="32">
        <f t="shared" ca="1" si="155"/>
        <v>2.3971690869213073E-2</v>
      </c>
      <c r="J422" s="32">
        <f t="shared" ca="1" si="155"/>
        <v>2.3451055958545915E-2</v>
      </c>
      <c r="K422" s="32">
        <f t="shared" ca="1" si="155"/>
        <v>2.3374688742156181E-2</v>
      </c>
      <c r="L422" s="32">
        <f t="shared" ca="1" si="155"/>
        <v>2.3812454304340803E-2</v>
      </c>
      <c r="M422" s="32">
        <f t="shared" ca="1" si="155"/>
        <v>2.5025064128842166E-2</v>
      </c>
      <c r="N422" s="32">
        <f t="shared" ca="1" si="155"/>
        <v>2.5850472716899185E-2</v>
      </c>
      <c r="O422" s="32">
        <f t="shared" ca="1" si="155"/>
        <v>2.6015980568937887E-2</v>
      </c>
    </row>
    <row r="423" spans="1:15" outlineLevel="1" x14ac:dyDescent="0.4">
      <c r="A423" s="6"/>
      <c r="B423" s="64"/>
      <c r="C423" s="66"/>
      <c r="D423" s="32">
        <f t="shared" ref="D423:O423" ca="1" si="156">D71</f>
        <v>5.6202107424125651E-3</v>
      </c>
      <c r="E423" s="32">
        <f t="shared" ca="1" si="156"/>
        <v>5.5536132931082241E-3</v>
      </c>
      <c r="F423" s="32">
        <f t="shared" ca="1" si="156"/>
        <v>5.5551166108056835E-3</v>
      </c>
      <c r="G423" s="32">
        <f t="shared" ca="1" si="156"/>
        <v>5.3941528995912558E-3</v>
      </c>
      <c r="H423" s="32">
        <f t="shared" ca="1" si="156"/>
        <v>5.3613276728378019E-3</v>
      </c>
      <c r="I423" s="32">
        <f t="shared" ca="1" si="156"/>
        <v>5.1272783248039059E-3</v>
      </c>
      <c r="J423" s="32">
        <f t="shared" ca="1" si="156"/>
        <v>5.015920302244542E-3</v>
      </c>
      <c r="K423" s="32">
        <f t="shared" ca="1" si="156"/>
        <v>4.9995862031834053E-3</v>
      </c>
      <c r="L423" s="32">
        <f t="shared" ca="1" si="156"/>
        <v>5.0932193928728935E-3</v>
      </c>
      <c r="M423" s="32">
        <f t="shared" ca="1" si="156"/>
        <v>5.3525831608912397E-3</v>
      </c>
      <c r="N423" s="32">
        <f t="shared" ca="1" si="156"/>
        <v>5.5291288866701023E-3</v>
      </c>
      <c r="O423" s="32">
        <f t="shared" ca="1" si="156"/>
        <v>5.5645291772450471E-3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0.22077926180035512</v>
      </c>
      <c r="E425" s="32">
        <f t="shared" ca="1" si="158"/>
        <v>0.10416845904079669</v>
      </c>
      <c r="F425" s="32">
        <f t="shared" ca="1" si="158"/>
        <v>2.2280475961503728E-2</v>
      </c>
      <c r="G425" s="32">
        <f t="shared" ca="1" si="158"/>
        <v>0.1341001125166979</v>
      </c>
      <c r="H425" s="32">
        <f t="shared" ca="1" si="158"/>
        <v>6.3271350597655637E-2</v>
      </c>
      <c r="I425" s="32">
        <f t="shared" ca="1" si="158"/>
        <v>1.35330388778319E-2</v>
      </c>
      <c r="J425" s="32">
        <f t="shared" ca="1" si="158"/>
        <v>0.15005123149957017</v>
      </c>
      <c r="K425" s="32">
        <f t="shared" ca="1" si="158"/>
        <v>7.0797435569915163E-2</v>
      </c>
      <c r="L425" s="32">
        <f t="shared" ca="1" si="158"/>
        <v>1.5142784830231851E-2</v>
      </c>
      <c r="M425" s="32">
        <f t="shared" ca="1" si="158"/>
        <v>0.13090272751671009</v>
      </c>
      <c r="N425" s="32">
        <f t="shared" ca="1" si="158"/>
        <v>6.1762754791632568E-2</v>
      </c>
      <c r="O425" s="32">
        <f t="shared" ca="1" si="158"/>
        <v>1.3210366997099184E-2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0.26125631999999999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0.19594223999999999</v>
      </c>
      <c r="C433" s="67"/>
      <c r="D433" s="32">
        <f t="shared" ref="D433:O433" ca="1" si="164">D119</f>
        <v>2.4221106925280674E-2</v>
      </c>
      <c r="E433" s="32">
        <f t="shared" ca="1" si="164"/>
        <v>2.0052439724076613E-2</v>
      </c>
      <c r="F433" s="32">
        <f t="shared" ca="1" si="164"/>
        <v>1.6019201748199829E-2</v>
      </c>
      <c r="G433" s="32">
        <f t="shared" ca="1" si="164"/>
        <v>1.1705550898444128E-2</v>
      </c>
      <c r="H433" s="32">
        <f t="shared" ca="1" si="164"/>
        <v>7.4211560621365745E-3</v>
      </c>
      <c r="I433" s="32">
        <f t="shared" ca="1" si="164"/>
        <v>4.3495126758153714E-3</v>
      </c>
      <c r="J433" s="32">
        <f t="shared" ca="1" si="164"/>
        <v>5.9072447909754109E-3</v>
      </c>
      <c r="K433" s="32">
        <f t="shared" ca="1" si="164"/>
        <v>1.0046719760317098E-2</v>
      </c>
      <c r="L433" s="32">
        <f t="shared" ca="1" si="164"/>
        <v>1.4367933225399327E-2</v>
      </c>
      <c r="M433" s="32">
        <f t="shared" ca="1" si="164"/>
        <v>1.8681892817025786E-2</v>
      </c>
      <c r="N433" s="32">
        <f t="shared" ca="1" si="164"/>
        <v>2.2962963468688882E-2</v>
      </c>
      <c r="O433" s="32">
        <f t="shared" ca="1" si="164"/>
        <v>2.5930944570306987E-2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0.10666175526729105</v>
      </c>
      <c r="E434" s="32">
        <f t="shared" ca="1" si="165"/>
        <v>8.8304321720704348E-2</v>
      </c>
      <c r="F434" s="32">
        <f t="shared" ca="1" si="165"/>
        <v>7.0543273753540525E-2</v>
      </c>
      <c r="G434" s="32">
        <f t="shared" ca="1" si="165"/>
        <v>5.1547380103240198E-2</v>
      </c>
      <c r="H434" s="32">
        <f t="shared" ca="1" si="165"/>
        <v>3.2680320273628952E-2</v>
      </c>
      <c r="I434" s="32">
        <f t="shared" ca="1" si="165"/>
        <v>1.9153817287994295E-2</v>
      </c>
      <c r="J434" s="32">
        <f t="shared" ca="1" si="165"/>
        <v>2.6013555042827499E-2</v>
      </c>
      <c r="K434" s="32">
        <f t="shared" ca="1" si="165"/>
        <v>4.4242435641763368E-2</v>
      </c>
      <c r="L434" s="32">
        <f t="shared" ca="1" si="165"/>
        <v>6.3271632552217225E-2</v>
      </c>
      <c r="M434" s="32">
        <f t="shared" ca="1" si="165"/>
        <v>8.2268885799746588E-2</v>
      </c>
      <c r="N434" s="32">
        <f t="shared" ca="1" si="165"/>
        <v>0.10112130701807948</v>
      </c>
      <c r="O434" s="32">
        <f t="shared" ca="1" si="165"/>
        <v>0.11419131553896654</v>
      </c>
    </row>
    <row r="435" spans="1:15" outlineLevel="1" x14ac:dyDescent="0.4">
      <c r="A435" s="6"/>
      <c r="B435" s="64"/>
      <c r="C435" s="66"/>
      <c r="D435" s="32">
        <f t="shared" ref="D435:O435" ca="1" si="166">D121</f>
        <v>2.4443318915420868E-3</v>
      </c>
      <c r="E435" s="32">
        <f t="shared" ca="1" si="166"/>
        <v>2.0236407060994751E-3</v>
      </c>
      <c r="F435" s="32">
        <f t="shared" ca="1" si="166"/>
        <v>1.6166166901853038E-3</v>
      </c>
      <c r="G435" s="32">
        <f t="shared" ca="1" si="166"/>
        <v>1.1812941273659212E-3</v>
      </c>
      <c r="H435" s="32">
        <f t="shared" ca="1" si="166"/>
        <v>7.4892400627066345E-4</v>
      </c>
      <c r="I435" s="32">
        <f t="shared" ca="1" si="166"/>
        <v>4.3894164618320263E-4</v>
      </c>
      <c r="J435" s="32">
        <f t="shared" ca="1" si="166"/>
        <v>5.9614396973146357E-4</v>
      </c>
      <c r="K435" s="32">
        <f t="shared" ca="1" si="166"/>
        <v>1.013889150123744E-3</v>
      </c>
      <c r="L435" s="32">
        <f t="shared" ca="1" si="166"/>
        <v>1.4499749126549782E-3</v>
      </c>
      <c r="M435" s="32">
        <f t="shared" ca="1" si="166"/>
        <v>1.8853286329108595E-3</v>
      </c>
      <c r="N435" s="32">
        <f t="shared" ca="1" si="166"/>
        <v>2.3173632858309885E-3</v>
      </c>
      <c r="O435" s="32">
        <f t="shared" ca="1" si="166"/>
        <v>2.6168843144346501E-3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8.9695573828108624E-2</v>
      </c>
      <c r="E437" s="32">
        <f t="shared" ca="1" si="168"/>
        <v>0.39498968291277192</v>
      </c>
      <c r="F437" s="32">
        <f t="shared" ca="1" si="168"/>
        <v>9.0518469000843583E-3</v>
      </c>
      <c r="G437" s="32">
        <f t="shared" ca="1" si="168"/>
        <v>2.7136307834680618E-2</v>
      </c>
      <c r="H437" s="32">
        <f t="shared" ca="1" si="168"/>
        <v>0.11949933725363941</v>
      </c>
      <c r="I437" s="32">
        <f t="shared" ca="1" si="168"/>
        <v>2.7385264787292366E-3</v>
      </c>
      <c r="J437" s="32">
        <f t="shared" ca="1" si="168"/>
        <v>2.0303477227107881E-2</v>
      </c>
      <c r="K437" s="32">
        <f t="shared" ca="1" si="168"/>
        <v>8.9409807972585159E-2</v>
      </c>
      <c r="L437" s="32">
        <f t="shared" ca="1" si="168"/>
        <v>2.0489747660384101E-3</v>
      </c>
      <c r="M437" s="32">
        <f t="shared" ca="1" si="168"/>
        <v>4.4531307776769551E-2</v>
      </c>
      <c r="N437" s="32">
        <f t="shared" ca="1" si="168"/>
        <v>0.19610117186100354</v>
      </c>
      <c r="O437" s="32">
        <f t="shared" ca="1" si="168"/>
        <v>4.4939851884813319E-3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0.19594223999999999</v>
      </c>
      <c r="C439" s="67"/>
      <c r="D439" s="32">
        <f t="shared" ref="D439:O439" ca="1" si="169">D145</f>
        <v>5.2986111111111109E-2</v>
      </c>
      <c r="E439" s="32">
        <f t="shared" ca="1" si="169"/>
        <v>5.2986111111111109E-2</v>
      </c>
      <c r="F439" s="32">
        <f t="shared" ca="1" si="169"/>
        <v>5.2986111111111109E-2</v>
      </c>
      <c r="G439" s="32">
        <f t="shared" ca="1" si="169"/>
        <v>5.2986111111111109E-2</v>
      </c>
      <c r="H439" s="32">
        <f t="shared" ca="1" si="169"/>
        <v>5.2986111111111109E-2</v>
      </c>
      <c r="I439" s="32">
        <f t="shared" ca="1" si="169"/>
        <v>5.2986111111111109E-2</v>
      </c>
      <c r="J439" s="32">
        <f t="shared" ca="1" si="169"/>
        <v>5.2986111111111109E-2</v>
      </c>
      <c r="K439" s="32">
        <f t="shared" ca="1" si="169"/>
        <v>5.2986111111111109E-2</v>
      </c>
      <c r="L439" s="32">
        <f t="shared" ca="1" si="169"/>
        <v>5.2986111111111109E-2</v>
      </c>
      <c r="M439" s="32">
        <f t="shared" ca="1" si="169"/>
        <v>5.2986111111111109E-2</v>
      </c>
      <c r="N439" s="32">
        <f t="shared" ca="1" si="169"/>
        <v>5.2986111111111109E-2</v>
      </c>
      <c r="O439" s="32">
        <f t="shared" ca="1" si="169"/>
        <v>5.2986111111111109E-2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2.5000000000000001E-2</v>
      </c>
      <c r="E440" s="32">
        <f t="shared" ca="1" si="170"/>
        <v>2.5000000000000001E-2</v>
      </c>
      <c r="F440" s="32">
        <f t="shared" ca="1" si="170"/>
        <v>2.5000000000000001E-2</v>
      </c>
      <c r="G440" s="32">
        <f t="shared" ca="1" si="170"/>
        <v>2.5000000000000001E-2</v>
      </c>
      <c r="H440" s="32">
        <f t="shared" ca="1" si="170"/>
        <v>2.5000000000000001E-2</v>
      </c>
      <c r="I440" s="32">
        <f t="shared" ca="1" si="170"/>
        <v>2.5000000000000001E-2</v>
      </c>
      <c r="J440" s="32">
        <f t="shared" ca="1" si="170"/>
        <v>2.5000000000000001E-2</v>
      </c>
      <c r="K440" s="32">
        <f t="shared" ca="1" si="170"/>
        <v>2.5000000000000001E-2</v>
      </c>
      <c r="L440" s="32">
        <f t="shared" ca="1" si="170"/>
        <v>2.5000000000000001E-2</v>
      </c>
      <c r="M440" s="32">
        <f t="shared" ca="1" si="170"/>
        <v>2.5000000000000001E-2</v>
      </c>
      <c r="N440" s="32">
        <f t="shared" ca="1" si="170"/>
        <v>2.5000000000000001E-2</v>
      </c>
      <c r="O440" s="32">
        <f t="shared" ca="1" si="170"/>
        <v>2.5000000000000001E-2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5.347222222222222E-3</v>
      </c>
      <c r="E441" s="32">
        <f t="shared" ca="1" si="171"/>
        <v>5.347222222222222E-3</v>
      </c>
      <c r="F441" s="32">
        <f t="shared" ca="1" si="171"/>
        <v>5.347222222222222E-3</v>
      </c>
      <c r="G441" s="32">
        <f t="shared" ca="1" si="171"/>
        <v>5.347222222222222E-3</v>
      </c>
      <c r="H441" s="32">
        <f t="shared" ca="1" si="171"/>
        <v>5.347222222222222E-3</v>
      </c>
      <c r="I441" s="32">
        <f t="shared" ca="1" si="171"/>
        <v>5.347222222222222E-3</v>
      </c>
      <c r="J441" s="32">
        <f t="shared" ca="1" si="171"/>
        <v>5.347222222222222E-3</v>
      </c>
      <c r="K441" s="32">
        <f t="shared" ca="1" si="171"/>
        <v>5.347222222222222E-3</v>
      </c>
      <c r="L441" s="32">
        <f t="shared" ca="1" si="171"/>
        <v>5.347222222222222E-3</v>
      </c>
      <c r="M441" s="32">
        <f t="shared" ca="1" si="171"/>
        <v>5.347222222222222E-3</v>
      </c>
      <c r="N441" s="32">
        <f t="shared" ca="1" si="171"/>
        <v>5.347222222222222E-3</v>
      </c>
      <c r="O441" s="32">
        <f t="shared" ca="1" si="171"/>
        <v>5.347222222222222E-3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0.21194444444444446</v>
      </c>
      <c r="E443" s="32">
        <f t="shared" ca="1" si="173"/>
        <v>9.9999999999999992E-2</v>
      </c>
      <c r="F443" s="32">
        <f t="shared" ca="1" si="173"/>
        <v>2.1388888888888888E-2</v>
      </c>
      <c r="G443" s="32">
        <f t="shared" ca="1" si="173"/>
        <v>0.13246527777777778</v>
      </c>
      <c r="H443" s="32">
        <f t="shared" ca="1" si="173"/>
        <v>6.25E-2</v>
      </c>
      <c r="I443" s="32">
        <f t="shared" ca="1" si="173"/>
        <v>1.3368055555555555E-2</v>
      </c>
      <c r="J443" s="32">
        <f t="shared" ca="1" si="173"/>
        <v>0.15895833333333331</v>
      </c>
      <c r="K443" s="32">
        <f t="shared" ca="1" si="173"/>
        <v>7.5000000000000011E-2</v>
      </c>
      <c r="L443" s="32">
        <f t="shared" ca="1" si="173"/>
        <v>1.6041666666666666E-2</v>
      </c>
      <c r="M443" s="32">
        <f t="shared" ca="1" si="173"/>
        <v>0.13246527777777778</v>
      </c>
      <c r="N443" s="32">
        <f t="shared" ca="1" si="173"/>
        <v>6.25E-2</v>
      </c>
      <c r="O443" s="32">
        <f t="shared" ca="1" si="173"/>
        <v>1.3368055555555555E-2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0.32657040000000004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</v>
      </c>
      <c r="C452" s="67"/>
      <c r="D452" s="32">
        <f t="shared" ref="D452:O452" ca="1" si="179">D195</f>
        <v>8.1165597945683593E-2</v>
      </c>
      <c r="E452" s="32">
        <f t="shared" ca="1" si="179"/>
        <v>7.6137634673529034E-2</v>
      </c>
      <c r="F452" s="32">
        <f t="shared" ca="1" si="179"/>
        <v>7.6251131905752792E-2</v>
      </c>
      <c r="G452" s="32">
        <f t="shared" ca="1" si="179"/>
        <v>6.4098720115364882E-2</v>
      </c>
      <c r="H452" s="32">
        <f t="shared" ca="1" si="179"/>
        <v>6.1620486545753431E-2</v>
      </c>
      <c r="I452" s="32">
        <f t="shared" ca="1" si="179"/>
        <v>4.3950267369514788E-2</v>
      </c>
      <c r="J452" s="32">
        <f t="shared" ca="1" si="179"/>
        <v>3.5542977700963617E-2</v>
      </c>
      <c r="K452" s="32">
        <f t="shared" ca="1" si="179"/>
        <v>3.4309788577040513E-2</v>
      </c>
      <c r="L452" s="32">
        <f t="shared" ca="1" si="179"/>
        <v>4.1378891729355126E-2</v>
      </c>
      <c r="M452" s="32">
        <f t="shared" ca="1" si="179"/>
        <v>6.0960294821303038E-2</v>
      </c>
      <c r="N452" s="32">
        <f t="shared" ca="1" si="179"/>
        <v>7.4289114984001564E-2</v>
      </c>
      <c r="O452" s="32">
        <f t="shared" ca="1" si="179"/>
        <v>7.6961760298404375E-2</v>
      </c>
    </row>
    <row r="453" spans="1:15" outlineLevel="1" x14ac:dyDescent="0.4">
      <c r="A453" s="35"/>
      <c r="B453" s="64"/>
      <c r="C453" s="66"/>
      <c r="D453" s="32">
        <f t="shared" ref="D453:O453" ca="1" si="180">D196</f>
        <v>2.233915539789456E-2</v>
      </c>
      <c r="E453" s="32">
        <f t="shared" ca="1" si="180"/>
        <v>2.09553122954667E-2</v>
      </c>
      <c r="F453" s="32">
        <f t="shared" ca="1" si="180"/>
        <v>2.0986550065803519E-2</v>
      </c>
      <c r="G453" s="32">
        <f t="shared" ca="1" si="180"/>
        <v>1.7641849573036203E-2</v>
      </c>
      <c r="H453" s="32">
        <f t="shared" ca="1" si="180"/>
        <v>1.6959766939198189E-2</v>
      </c>
      <c r="I453" s="32">
        <f t="shared" ca="1" si="180"/>
        <v>1.2096403863169205E-2</v>
      </c>
      <c r="J453" s="32">
        <f t="shared" ca="1" si="180"/>
        <v>9.7824709268707188E-3</v>
      </c>
      <c r="K453" s="32">
        <f t="shared" ca="1" si="180"/>
        <v>9.4430610762496793E-3</v>
      </c>
      <c r="L453" s="32">
        <f t="shared" ca="1" si="180"/>
        <v>1.1388685797070216E-2</v>
      </c>
      <c r="M453" s="32">
        <f t="shared" ca="1" si="180"/>
        <v>1.6778062794854044E-2</v>
      </c>
      <c r="N453" s="32">
        <f t="shared" ca="1" si="180"/>
        <v>2.0446545408440792E-2</v>
      </c>
      <c r="O453" s="32">
        <f t="shared" ca="1" si="180"/>
        <v>2.1182135861946151E-2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8.191023645894675E-3</v>
      </c>
      <c r="E454" s="32">
        <f t="shared" ca="1" si="181"/>
        <v>7.6836145083377938E-3</v>
      </c>
      <c r="F454" s="32">
        <f t="shared" ca="1" si="181"/>
        <v>7.6950683574612917E-3</v>
      </c>
      <c r="G454" s="32">
        <f t="shared" ca="1" si="181"/>
        <v>6.4686781767799425E-3</v>
      </c>
      <c r="H454" s="32">
        <f t="shared" ca="1" si="181"/>
        <v>6.2185812110393378E-3</v>
      </c>
      <c r="I454" s="32">
        <f t="shared" ca="1" si="181"/>
        <v>4.4353480831620436E-3</v>
      </c>
      <c r="J454" s="32">
        <f t="shared" ca="1" si="181"/>
        <v>3.5869060065192642E-3</v>
      </c>
      <c r="K454" s="32">
        <f t="shared" ca="1" si="181"/>
        <v>3.4624557279582173E-3</v>
      </c>
      <c r="L454" s="32">
        <f t="shared" ca="1" si="181"/>
        <v>4.1758514589257468E-3</v>
      </c>
      <c r="M454" s="32">
        <f t="shared" ca="1" si="181"/>
        <v>6.1519563581131503E-3</v>
      </c>
      <c r="N454" s="32">
        <f t="shared" ca="1" si="181"/>
        <v>7.4970666497616266E-3</v>
      </c>
      <c r="O454" s="32">
        <f t="shared" ca="1" si="181"/>
        <v>7.7667831493802592E-3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0.3095351163624942</v>
      </c>
      <c r="E456" s="32">
        <f t="shared" ca="1" si="183"/>
        <v>8.5193151292429561E-2</v>
      </c>
      <c r="F456" s="32">
        <f t="shared" ca="1" si="183"/>
        <v>3.1237488807224188E-2</v>
      </c>
      <c r="G456" s="32">
        <f t="shared" ca="1" si="183"/>
        <v>0.16384477261399472</v>
      </c>
      <c r="H456" s="32">
        <f t="shared" ca="1" si="183"/>
        <v>4.5094891545136156E-2</v>
      </c>
      <c r="I456" s="32">
        <f t="shared" ca="1" si="183"/>
        <v>1.6534793566549924E-2</v>
      </c>
      <c r="J456" s="32">
        <f t="shared" ca="1" si="183"/>
        <v>0.11380303364751893</v>
      </c>
      <c r="K456" s="32">
        <f t="shared" ca="1" si="183"/>
        <v>3.1321935866289605E-2</v>
      </c>
      <c r="L456" s="32">
        <f t="shared" ca="1" si="183"/>
        <v>1.1484709817639525E-2</v>
      </c>
      <c r="M456" s="32">
        <f t="shared" ca="1" si="183"/>
        <v>0.13948374404265895</v>
      </c>
      <c r="N456" s="32">
        <f t="shared" ca="1" si="183"/>
        <v>3.8390021296144654E-2</v>
      </c>
      <c r="O456" s="32">
        <f t="shared" ca="1" si="183"/>
        <v>1.407634114191971E-2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</v>
      </c>
      <c r="C458" s="67"/>
      <c r="D458" s="32">
        <f t="shared" ref="D458:O458" ca="1" si="184">D220</f>
        <v>6.7812499999999998E-2</v>
      </c>
      <c r="E458" s="32">
        <f t="shared" ca="1" si="184"/>
        <v>6.7812499999999998E-2</v>
      </c>
      <c r="F458" s="32">
        <f t="shared" ca="1" si="184"/>
        <v>6.7812499999999998E-2</v>
      </c>
      <c r="G458" s="32">
        <f t="shared" ca="1" si="184"/>
        <v>6.7812499999999998E-2</v>
      </c>
      <c r="H458" s="32">
        <f t="shared" ca="1" si="184"/>
        <v>6.7812499999999998E-2</v>
      </c>
      <c r="I458" s="32">
        <f t="shared" ca="1" si="184"/>
        <v>6.7812499999999998E-2</v>
      </c>
      <c r="J458" s="32">
        <f t="shared" ca="1" si="184"/>
        <v>6.7812499999999998E-2</v>
      </c>
      <c r="K458" s="32">
        <f t="shared" ca="1" si="184"/>
        <v>6.7812499999999998E-2</v>
      </c>
      <c r="L458" s="32">
        <f t="shared" ca="1" si="184"/>
        <v>6.7812499999999998E-2</v>
      </c>
      <c r="M458" s="32">
        <f t="shared" ca="1" si="184"/>
        <v>6.7812499999999998E-2</v>
      </c>
      <c r="N458" s="32">
        <f t="shared" ca="1" si="184"/>
        <v>6.7812499999999998E-2</v>
      </c>
      <c r="O458" s="32">
        <f t="shared" ca="1" si="184"/>
        <v>6.7812499999999998E-2</v>
      </c>
    </row>
    <row r="459" spans="1:15" outlineLevel="1" x14ac:dyDescent="0.4">
      <c r="A459" s="35"/>
      <c r="B459" s="69"/>
      <c r="C459" s="66"/>
      <c r="D459" s="32">
        <f t="shared" ref="D459:O459" ca="1" si="185">D221</f>
        <v>8.3333333333333315E-3</v>
      </c>
      <c r="E459" s="32">
        <f t="shared" ca="1" si="185"/>
        <v>8.3333333333333315E-3</v>
      </c>
      <c r="F459" s="32">
        <f t="shared" ca="1" si="185"/>
        <v>8.3333333333333315E-3</v>
      </c>
      <c r="G459" s="32">
        <f t="shared" ca="1" si="185"/>
        <v>8.3333333333333315E-3</v>
      </c>
      <c r="H459" s="32">
        <f t="shared" ca="1" si="185"/>
        <v>8.3333333333333315E-3</v>
      </c>
      <c r="I459" s="32">
        <f t="shared" ca="1" si="185"/>
        <v>8.3333333333333315E-3</v>
      </c>
      <c r="J459" s="32">
        <f t="shared" ca="1" si="185"/>
        <v>8.3333333333333315E-3</v>
      </c>
      <c r="K459" s="32">
        <f t="shared" ca="1" si="185"/>
        <v>8.3333333333333315E-3</v>
      </c>
      <c r="L459" s="32">
        <f t="shared" ca="1" si="185"/>
        <v>8.3333333333333315E-3</v>
      </c>
      <c r="M459" s="32">
        <f t="shared" ca="1" si="185"/>
        <v>8.3333333333333315E-3</v>
      </c>
      <c r="N459" s="32">
        <f t="shared" ca="1" si="185"/>
        <v>8.3333333333333315E-3</v>
      </c>
      <c r="O459" s="32">
        <f t="shared" ca="1" si="185"/>
        <v>8.3333333333333315E-3</v>
      </c>
    </row>
    <row r="460" spans="1:15" outlineLevel="1" x14ac:dyDescent="0.4">
      <c r="A460" s="6"/>
      <c r="B460" s="69"/>
      <c r="C460" s="66"/>
      <c r="D460" s="32">
        <f t="shared" ref="D460:O460" ca="1" si="186">D222</f>
        <v>7.1874999999999986E-3</v>
      </c>
      <c r="E460" s="32">
        <f t="shared" ca="1" si="186"/>
        <v>7.1874999999999986E-3</v>
      </c>
      <c r="F460" s="32">
        <f t="shared" ca="1" si="186"/>
        <v>7.1874999999999986E-3</v>
      </c>
      <c r="G460" s="32">
        <f t="shared" ca="1" si="186"/>
        <v>7.1874999999999986E-3</v>
      </c>
      <c r="H460" s="32">
        <f t="shared" ca="1" si="186"/>
        <v>7.1874999999999986E-3</v>
      </c>
      <c r="I460" s="32">
        <f t="shared" ca="1" si="186"/>
        <v>7.1874999999999986E-3</v>
      </c>
      <c r="J460" s="32">
        <f t="shared" ca="1" si="186"/>
        <v>7.1874999999999986E-3</v>
      </c>
      <c r="K460" s="32">
        <f t="shared" ca="1" si="186"/>
        <v>7.1874999999999986E-3</v>
      </c>
      <c r="L460" s="32">
        <f t="shared" ca="1" si="186"/>
        <v>7.1874999999999986E-3</v>
      </c>
      <c r="M460" s="32">
        <f t="shared" ca="1" si="186"/>
        <v>7.1874999999999986E-3</v>
      </c>
      <c r="N460" s="32">
        <f t="shared" ca="1" si="186"/>
        <v>7.1874999999999986E-3</v>
      </c>
      <c r="O460" s="32">
        <f t="shared" ca="1" si="186"/>
        <v>7.1874999999999986E-3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0.27124999999999999</v>
      </c>
      <c r="E462" s="32">
        <f t="shared" ca="1" si="188"/>
        <v>3.3333333333333326E-2</v>
      </c>
      <c r="F462" s="32">
        <f t="shared" ca="1" si="188"/>
        <v>2.8749999999999994E-2</v>
      </c>
      <c r="G462" s="32">
        <f t="shared" ca="1" si="188"/>
        <v>0.16953124999999999</v>
      </c>
      <c r="H462" s="32">
        <f t="shared" ca="1" si="188"/>
        <v>2.0833333333333329E-2</v>
      </c>
      <c r="I462" s="32">
        <f t="shared" ca="1" si="188"/>
        <v>1.7968749999999995E-2</v>
      </c>
      <c r="J462" s="32">
        <f t="shared" ca="1" si="188"/>
        <v>0.20343749999999999</v>
      </c>
      <c r="K462" s="32">
        <f t="shared" ca="1" si="188"/>
        <v>2.4999999999999994E-2</v>
      </c>
      <c r="L462" s="32">
        <f t="shared" ca="1" si="188"/>
        <v>2.1562499999999995E-2</v>
      </c>
      <c r="M462" s="32">
        <f t="shared" ca="1" si="188"/>
        <v>0.16953124999999999</v>
      </c>
      <c r="N462" s="32">
        <f t="shared" ca="1" si="188"/>
        <v>2.0833333333333329E-2</v>
      </c>
      <c r="O462" s="32">
        <f t="shared" ca="1" si="188"/>
        <v>1.7968749999999995E-2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</v>
      </c>
      <c r="C464" s="67"/>
      <c r="D464" s="32">
        <f t="shared" ref="D464:O464" ca="1" si="189">D246</f>
        <v>5.8703024807407841E-2</v>
      </c>
      <c r="E464" s="32">
        <f t="shared" ca="1" si="189"/>
        <v>5.8231653250643348E-2</v>
      </c>
      <c r="F464" s="32">
        <f t="shared" ca="1" si="189"/>
        <v>5.8242293616164321E-2</v>
      </c>
      <c r="G464" s="32">
        <f t="shared" ca="1" si="189"/>
        <v>5.7103005010815465E-2</v>
      </c>
      <c r="H464" s="32">
        <f t="shared" ca="1" si="189"/>
        <v>5.6870670613664367E-2</v>
      </c>
      <c r="I464" s="32">
        <f t="shared" ca="1" si="189"/>
        <v>5.5214087565892009E-2</v>
      </c>
      <c r="J464" s="32">
        <f t="shared" ca="1" si="189"/>
        <v>5.4425904159465334E-2</v>
      </c>
      <c r="K464" s="32">
        <f t="shared" ca="1" si="189"/>
        <v>5.4310292679097545E-2</v>
      </c>
      <c r="L464" s="32">
        <f t="shared" ca="1" si="189"/>
        <v>5.497302109962704E-2</v>
      </c>
      <c r="M464" s="32">
        <f t="shared" ca="1" si="189"/>
        <v>5.6808777639497154E-2</v>
      </c>
      <c r="N464" s="32">
        <f t="shared" ca="1" si="189"/>
        <v>5.8058354529750146E-2</v>
      </c>
      <c r="O464" s="32">
        <f t="shared" ca="1" si="189"/>
        <v>5.830891502797541E-2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2.1542394424736822E-2</v>
      </c>
      <c r="E465" s="32">
        <f t="shared" ca="1" si="190"/>
        <v>2.1369414036933338E-2</v>
      </c>
      <c r="F465" s="32">
        <f t="shared" ca="1" si="190"/>
        <v>2.137331875822544E-2</v>
      </c>
      <c r="G465" s="32">
        <f t="shared" ca="1" si="190"/>
        <v>2.0955231196629526E-2</v>
      </c>
      <c r="H465" s="32">
        <f t="shared" ca="1" si="190"/>
        <v>2.0869970867399772E-2</v>
      </c>
      <c r="I465" s="32">
        <f t="shared" ca="1" si="190"/>
        <v>2.026205048289615E-2</v>
      </c>
      <c r="J465" s="32">
        <f t="shared" ca="1" si="190"/>
        <v>1.9972808865858838E-2</v>
      </c>
      <c r="K465" s="32">
        <f t="shared" ca="1" si="190"/>
        <v>1.9930382634531209E-2</v>
      </c>
      <c r="L465" s="32">
        <f t="shared" ca="1" si="190"/>
        <v>2.0173585724633777E-2</v>
      </c>
      <c r="M465" s="32">
        <f t="shared" ca="1" si="190"/>
        <v>2.0847257849356756E-2</v>
      </c>
      <c r="N465" s="32">
        <f t="shared" ca="1" si="190"/>
        <v>2.1305818176055098E-2</v>
      </c>
      <c r="O465" s="32">
        <f t="shared" ca="1" si="190"/>
        <v>2.1397766982743267E-2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5.9241584668026266E-3</v>
      </c>
      <c r="E466" s="32">
        <f t="shared" ca="1" si="191"/>
        <v>5.8765888601566684E-3</v>
      </c>
      <c r="F466" s="32">
        <f t="shared" ca="1" si="191"/>
        <v>5.8776626585119963E-3</v>
      </c>
      <c r="G466" s="32">
        <f t="shared" ca="1" si="191"/>
        <v>5.7626885790731204E-3</v>
      </c>
      <c r="H466" s="32">
        <f t="shared" ca="1" si="191"/>
        <v>5.739241988534937E-3</v>
      </c>
      <c r="I466" s="32">
        <f t="shared" ca="1" si="191"/>
        <v>5.5720638827964422E-3</v>
      </c>
      <c r="J466" s="32">
        <f t="shared" ca="1" si="191"/>
        <v>5.4925224381111807E-3</v>
      </c>
      <c r="K466" s="32">
        <f t="shared" ca="1" si="191"/>
        <v>5.4808552244960829E-3</v>
      </c>
      <c r="L466" s="32">
        <f t="shared" ca="1" si="191"/>
        <v>5.5477360742742891E-3</v>
      </c>
      <c r="M466" s="32">
        <f t="shared" ca="1" si="191"/>
        <v>5.7329959085731085E-3</v>
      </c>
      <c r="N466" s="32">
        <f t="shared" ca="1" si="191"/>
        <v>5.8590999984151531E-3</v>
      </c>
      <c r="O466" s="32">
        <f t="shared" ca="1" si="191"/>
        <v>5.8843859202544002E-3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0.23339391715898386</v>
      </c>
      <c r="E468" s="32">
        <f t="shared" ca="1" si="193"/>
        <v>8.5649143911553691E-2</v>
      </c>
      <c r="F468" s="32">
        <f t="shared" ca="1" si="193"/>
        <v>2.3553514575677271E-2</v>
      </c>
      <c r="G468" s="32">
        <f t="shared" ca="1" si="193"/>
        <v>0.143094822432562</v>
      </c>
      <c r="H468" s="32">
        <f t="shared" ca="1" si="193"/>
        <v>5.2511861443142016E-2</v>
      </c>
      <c r="I468" s="32">
        <f t="shared" ca="1" si="193"/>
        <v>1.4440761896864055E-2</v>
      </c>
      <c r="J468" s="32">
        <f t="shared" ca="1" si="193"/>
        <v>0.16395028440445489</v>
      </c>
      <c r="K468" s="32">
        <f t="shared" ca="1" si="193"/>
        <v>6.0165241983286197E-2</v>
      </c>
      <c r="L468" s="32">
        <f t="shared" ca="1" si="193"/>
        <v>1.6545441545403706E-2</v>
      </c>
      <c r="M468" s="32">
        <f t="shared" ca="1" si="193"/>
        <v>0.14081097600399928</v>
      </c>
      <c r="N468" s="32">
        <f t="shared" ca="1" si="193"/>
        <v>5.1673752662018083E-2</v>
      </c>
      <c r="O468" s="32">
        <f t="shared" ca="1" si="193"/>
        <v>1.4210281982054974E-2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0</v>
      </c>
      <c r="C476" s="67"/>
      <c r="D476" s="32">
        <f t="shared" ref="D476:O476" ca="1" si="199">D296</f>
        <v>6.0275002325526454E-2</v>
      </c>
      <c r="E476" s="32">
        <f t="shared" ca="1" si="199"/>
        <v>4.9901140139043863E-2</v>
      </c>
      <c r="F476" s="32">
        <f t="shared" ca="1" si="199"/>
        <v>3.986429792843306E-2</v>
      </c>
      <c r="G476" s="32">
        <f t="shared" ca="1" si="199"/>
        <v>2.9129639277091463E-2</v>
      </c>
      <c r="H476" s="32">
        <f t="shared" ca="1" si="199"/>
        <v>1.8467785154628859E-2</v>
      </c>
      <c r="I476" s="32">
        <f t="shared" ca="1" si="199"/>
        <v>1.0823901957017608E-2</v>
      </c>
      <c r="J476" s="32">
        <f t="shared" ca="1" si="199"/>
        <v>1.4700368344514497E-2</v>
      </c>
      <c r="K476" s="32">
        <f t="shared" ca="1" si="199"/>
        <v>2.5001584724642319E-2</v>
      </c>
      <c r="L476" s="32">
        <f t="shared" ca="1" si="199"/>
        <v>3.575506318706026E-2</v>
      </c>
      <c r="M476" s="32">
        <f t="shared" ca="1" si="199"/>
        <v>4.6490490152460956E-2</v>
      </c>
      <c r="N476" s="32">
        <f t="shared" ca="1" si="199"/>
        <v>5.714407193469595E-2</v>
      </c>
      <c r="O476" s="32">
        <f t="shared" ca="1" si="199"/>
        <v>6.4529988208218064E-2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6.6663597042056905E-2</v>
      </c>
      <c r="E477" s="32">
        <f t="shared" ca="1" si="200"/>
        <v>5.5190201075440218E-2</v>
      </c>
      <c r="F477" s="32">
        <f t="shared" ca="1" si="200"/>
        <v>4.4089546095962828E-2</v>
      </c>
      <c r="G477" s="32">
        <f t="shared" ca="1" si="200"/>
        <v>3.221711256452512E-2</v>
      </c>
      <c r="H477" s="32">
        <f t="shared" ca="1" si="200"/>
        <v>2.0425200171018093E-2</v>
      </c>
      <c r="I477" s="32">
        <f t="shared" ca="1" si="200"/>
        <v>1.1971135804996433E-2</v>
      </c>
      <c r="J477" s="32">
        <f t="shared" ca="1" si="200"/>
        <v>1.6258471901767185E-2</v>
      </c>
      <c r="K477" s="32">
        <f t="shared" ca="1" si="200"/>
        <v>2.7651522276102104E-2</v>
      </c>
      <c r="L477" s="32">
        <f t="shared" ca="1" si="200"/>
        <v>3.9544770345135767E-2</v>
      </c>
      <c r="M477" s="32">
        <f t="shared" ca="1" si="200"/>
        <v>5.1418053624841614E-2</v>
      </c>
      <c r="N477" s="32">
        <f t="shared" ca="1" si="200"/>
        <v>6.3200816886299666E-2</v>
      </c>
      <c r="O477" s="32">
        <f t="shared" ca="1" si="200"/>
        <v>7.1369572211854082E-2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6.3885947165304522E-3</v>
      </c>
      <c r="E478" s="32">
        <f t="shared" ca="1" si="201"/>
        <v>5.2890609363963545E-3</v>
      </c>
      <c r="F478" s="32">
        <f t="shared" ca="1" si="201"/>
        <v>4.2252481675297705E-3</v>
      </c>
      <c r="G478" s="32">
        <f t="shared" ca="1" si="201"/>
        <v>3.087473287433657E-3</v>
      </c>
      <c r="H478" s="32">
        <f t="shared" ca="1" si="201"/>
        <v>1.9574150163892338E-3</v>
      </c>
      <c r="I478" s="32">
        <f t="shared" ca="1" si="201"/>
        <v>1.1472338479788249E-3</v>
      </c>
      <c r="J478" s="32">
        <f t="shared" ca="1" si="201"/>
        <v>1.5581035572526886E-3</v>
      </c>
      <c r="K478" s="32">
        <f t="shared" ca="1" si="201"/>
        <v>2.6499375514597847E-3</v>
      </c>
      <c r="L478" s="32">
        <f t="shared" ca="1" si="201"/>
        <v>3.7897071580755108E-3</v>
      </c>
      <c r="M478" s="32">
        <f t="shared" ca="1" si="201"/>
        <v>4.9275634723806548E-3</v>
      </c>
      <c r="N478" s="32">
        <f t="shared" ca="1" si="201"/>
        <v>6.0567449516037179E-3</v>
      </c>
      <c r="O478" s="32">
        <f t="shared" ca="1" si="201"/>
        <v>6.8395840036360152E-3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0.22321031560435289</v>
      </c>
      <c r="E480" s="32">
        <f t="shared" ca="1" si="203"/>
        <v>0.24686855182048245</v>
      </c>
      <c r="F480" s="32">
        <f t="shared" ca="1" si="203"/>
        <v>2.3658236216129565E-2</v>
      </c>
      <c r="G480" s="32">
        <f t="shared" ca="1" si="203"/>
        <v>6.7529573395936848E-2</v>
      </c>
      <c r="H480" s="32">
        <f t="shared" ca="1" si="203"/>
        <v>7.468708578352462E-2</v>
      </c>
      <c r="I480" s="32">
        <f t="shared" ca="1" si="203"/>
        <v>7.1575123875877757E-3</v>
      </c>
      <c r="J480" s="32">
        <f t="shared" ca="1" si="203"/>
        <v>5.0525855026174425E-2</v>
      </c>
      <c r="K480" s="32">
        <f t="shared" ca="1" si="203"/>
        <v>5.5881129982865721E-2</v>
      </c>
      <c r="L480" s="32">
        <f t="shared" ca="1" si="203"/>
        <v>5.3552749566912984E-3</v>
      </c>
      <c r="M480" s="32">
        <f t="shared" ca="1" si="203"/>
        <v>0.11081758930686919</v>
      </c>
      <c r="N480" s="32">
        <f t="shared" ca="1" si="203"/>
        <v>0.12256323241312721</v>
      </c>
      <c r="O480" s="32">
        <f t="shared" ca="1" si="203"/>
        <v>1.1745643106258025E-2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</v>
      </c>
      <c r="C482" s="67"/>
      <c r="D482" s="32">
        <f t="shared" ref="D482:O482" ca="1" si="204">D322</f>
        <v>4.5416666666666661E-2</v>
      </c>
      <c r="E482" s="32">
        <f t="shared" ca="1" si="204"/>
        <v>4.5416666666666661E-2</v>
      </c>
      <c r="F482" s="32">
        <f t="shared" ca="1" si="204"/>
        <v>4.5416666666666661E-2</v>
      </c>
      <c r="G482" s="32">
        <f t="shared" ca="1" si="204"/>
        <v>4.5416666666666661E-2</v>
      </c>
      <c r="H482" s="32">
        <f t="shared" ca="1" si="204"/>
        <v>4.5416666666666661E-2</v>
      </c>
      <c r="I482" s="32">
        <f t="shared" ca="1" si="204"/>
        <v>4.5416666666666661E-2</v>
      </c>
      <c r="J482" s="32">
        <f t="shared" ca="1" si="204"/>
        <v>4.5416666666666661E-2</v>
      </c>
      <c r="K482" s="32">
        <f t="shared" ca="1" si="204"/>
        <v>4.5416666666666661E-2</v>
      </c>
      <c r="L482" s="32">
        <f t="shared" ca="1" si="204"/>
        <v>4.5416666666666661E-2</v>
      </c>
      <c r="M482" s="32">
        <f t="shared" ca="1" si="204"/>
        <v>4.5416666666666661E-2</v>
      </c>
      <c r="N482" s="32">
        <f t="shared" ca="1" si="204"/>
        <v>4.5416666666666661E-2</v>
      </c>
      <c r="O482" s="32">
        <f t="shared" ca="1" si="204"/>
        <v>4.5416666666666661E-2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3.3333333333333333E-2</v>
      </c>
      <c r="E483" s="32">
        <f t="shared" ca="1" si="205"/>
        <v>3.3333333333333333E-2</v>
      </c>
      <c r="F483" s="32">
        <f t="shared" ca="1" si="205"/>
        <v>3.3333333333333333E-2</v>
      </c>
      <c r="G483" s="32">
        <f t="shared" ca="1" si="205"/>
        <v>3.3333333333333333E-2</v>
      </c>
      <c r="H483" s="32">
        <f t="shared" ca="1" si="205"/>
        <v>3.3333333333333333E-2</v>
      </c>
      <c r="I483" s="32">
        <f t="shared" ca="1" si="205"/>
        <v>3.3333333333333333E-2</v>
      </c>
      <c r="J483" s="32">
        <f t="shared" ca="1" si="205"/>
        <v>3.3333333333333333E-2</v>
      </c>
      <c r="K483" s="32">
        <f t="shared" ca="1" si="205"/>
        <v>3.3333333333333333E-2</v>
      </c>
      <c r="L483" s="32">
        <f t="shared" ca="1" si="205"/>
        <v>3.3333333333333333E-2</v>
      </c>
      <c r="M483" s="32">
        <f t="shared" ca="1" si="205"/>
        <v>3.3333333333333333E-2</v>
      </c>
      <c r="N483" s="32">
        <f t="shared" ca="1" si="205"/>
        <v>3.3333333333333333E-2</v>
      </c>
      <c r="O483" s="32">
        <f t="shared" ca="1" si="205"/>
        <v>3.3333333333333333E-2</v>
      </c>
    </row>
    <row r="484" spans="1:15" outlineLevel="1" x14ac:dyDescent="0.4">
      <c r="A484" s="6"/>
      <c r="B484" s="70"/>
      <c r="C484" s="66"/>
      <c r="D484" s="32">
        <f t="shared" ref="D484:O484" ca="1" si="206">D324</f>
        <v>4.5833333333333334E-3</v>
      </c>
      <c r="E484" s="32">
        <f t="shared" ca="1" si="206"/>
        <v>4.5833333333333334E-3</v>
      </c>
      <c r="F484" s="32">
        <f t="shared" ca="1" si="206"/>
        <v>4.5833333333333334E-3</v>
      </c>
      <c r="G484" s="32">
        <f t="shared" ca="1" si="206"/>
        <v>4.5833333333333334E-3</v>
      </c>
      <c r="H484" s="32">
        <f t="shared" ca="1" si="206"/>
        <v>4.5833333333333334E-3</v>
      </c>
      <c r="I484" s="32">
        <f t="shared" ca="1" si="206"/>
        <v>4.5833333333333334E-3</v>
      </c>
      <c r="J484" s="32">
        <f t="shared" ca="1" si="206"/>
        <v>4.5833333333333334E-3</v>
      </c>
      <c r="K484" s="32">
        <f t="shared" ca="1" si="206"/>
        <v>4.5833333333333334E-3</v>
      </c>
      <c r="L484" s="32">
        <f t="shared" ca="1" si="206"/>
        <v>4.5833333333333334E-3</v>
      </c>
      <c r="M484" s="32">
        <f t="shared" ca="1" si="206"/>
        <v>4.5833333333333334E-3</v>
      </c>
      <c r="N484" s="32">
        <f t="shared" ca="1" si="206"/>
        <v>4.5833333333333334E-3</v>
      </c>
      <c r="O484" s="32">
        <f t="shared" ca="1" si="206"/>
        <v>4.5833333333333334E-3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0.18166666666666664</v>
      </c>
      <c r="E486" s="32">
        <f t="shared" ca="1" si="208"/>
        <v>0.13333333333333333</v>
      </c>
      <c r="F486" s="32">
        <f t="shared" ca="1" si="208"/>
        <v>1.8333333333333337E-2</v>
      </c>
      <c r="G486" s="32">
        <f t="shared" ca="1" si="208"/>
        <v>0.11354166666666665</v>
      </c>
      <c r="H486" s="32">
        <f t="shared" ca="1" si="208"/>
        <v>8.3333333333333343E-2</v>
      </c>
      <c r="I486" s="32">
        <f t="shared" ca="1" si="208"/>
        <v>1.1458333333333334E-2</v>
      </c>
      <c r="J486" s="32">
        <f t="shared" ca="1" si="208"/>
        <v>0.13624999999999998</v>
      </c>
      <c r="K486" s="32">
        <f t="shared" ca="1" si="208"/>
        <v>0.1</v>
      </c>
      <c r="L486" s="32">
        <f t="shared" ca="1" si="208"/>
        <v>1.375E-2</v>
      </c>
      <c r="M486" s="32">
        <f t="shared" ca="1" si="208"/>
        <v>0.11354166666666665</v>
      </c>
      <c r="N486" s="32">
        <f t="shared" ca="1" si="208"/>
        <v>8.3333333333333329E-2</v>
      </c>
      <c r="O486" s="32">
        <f t="shared" ca="1" si="208"/>
        <v>1.1458333333333334E-2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0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1.7165880000000002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17.249616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</v>
      </c>
      <c r="D500" s="32">
        <f t="shared" ref="D500:O500" ca="1" si="219">D397</f>
        <v>1.2221659457710433E-2</v>
      </c>
      <c r="E500" s="32">
        <f t="shared" ca="1" si="219"/>
        <v>1.0118203530497373E-2</v>
      </c>
      <c r="F500" s="32">
        <f t="shared" ca="1" si="219"/>
        <v>8.0830834509265179E-3</v>
      </c>
      <c r="G500" s="32">
        <f t="shared" ca="1" si="219"/>
        <v>5.906470636829606E-3</v>
      </c>
      <c r="H500" s="32">
        <f t="shared" ca="1" si="219"/>
        <v>3.7446200313533172E-3</v>
      </c>
      <c r="I500" s="32">
        <f t="shared" ca="1" si="219"/>
        <v>2.1947082309160129E-3</v>
      </c>
      <c r="J500" s="32">
        <f t="shared" ca="1" si="219"/>
        <v>2.9807198486573178E-3</v>
      </c>
      <c r="K500" s="32">
        <f t="shared" ca="1" si="219"/>
        <v>5.0694457506187196E-3</v>
      </c>
      <c r="L500" s="32">
        <f t="shared" ca="1" si="219"/>
        <v>7.2498745632748902E-3</v>
      </c>
      <c r="M500" s="32">
        <f t="shared" ca="1" si="219"/>
        <v>9.4266431645542957E-3</v>
      </c>
      <c r="N500" s="32">
        <f t="shared" ca="1" si="219"/>
        <v>1.1586816429154941E-2</v>
      </c>
      <c r="O500" s="32">
        <f t="shared" ca="1" si="219"/>
        <v>1.3084421572173249E-2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0.11999447467570243</v>
      </c>
      <c r="E501" s="32">
        <f t="shared" ca="1" si="220"/>
        <v>9.9342361935792392E-2</v>
      </c>
      <c r="F501" s="32">
        <f t="shared" ca="1" si="220"/>
        <v>7.9361182972733091E-2</v>
      </c>
      <c r="G501" s="32">
        <f t="shared" ca="1" si="220"/>
        <v>5.7990802616145219E-2</v>
      </c>
      <c r="H501" s="32">
        <f t="shared" ca="1" si="220"/>
        <v>3.6765360307832569E-2</v>
      </c>
      <c r="I501" s="32">
        <f t="shared" ca="1" si="220"/>
        <v>2.1548044448993581E-2</v>
      </c>
      <c r="J501" s="32">
        <f t="shared" ca="1" si="220"/>
        <v>2.9265249423180935E-2</v>
      </c>
      <c r="K501" s="32">
        <f t="shared" ca="1" si="220"/>
        <v>4.9772740096983792E-2</v>
      </c>
      <c r="L501" s="32">
        <f t="shared" ca="1" si="220"/>
        <v>7.1180586621244379E-2</v>
      </c>
      <c r="M501" s="32">
        <f t="shared" ca="1" si="220"/>
        <v>9.2552496524714908E-2</v>
      </c>
      <c r="N501" s="32">
        <f t="shared" ca="1" si="220"/>
        <v>0.1137614703953394</v>
      </c>
      <c r="O501" s="32">
        <f t="shared" ca="1" si="220"/>
        <v>0.12846522998133736</v>
      </c>
    </row>
    <row r="502" spans="1:20" outlineLevel="1" x14ac:dyDescent="0.4">
      <c r="A502" s="6"/>
      <c r="B502" s="69"/>
      <c r="C502" s="66"/>
      <c r="D502" s="32">
        <f t="shared" ref="D502:O502" ca="1" si="221">D399</f>
        <v>1.1110599507009485E-3</v>
      </c>
      <c r="E502" s="32">
        <f t="shared" ca="1" si="221"/>
        <v>9.1983668459067033E-4</v>
      </c>
      <c r="F502" s="32">
        <f t="shared" ca="1" si="221"/>
        <v>7.3482576826604717E-4</v>
      </c>
      <c r="G502" s="32">
        <f t="shared" ca="1" si="221"/>
        <v>5.3695187607541873E-4</v>
      </c>
      <c r="H502" s="32">
        <f t="shared" ca="1" si="221"/>
        <v>3.4042000285030156E-4</v>
      </c>
      <c r="I502" s="32">
        <f t="shared" ca="1" si="221"/>
        <v>1.9951893008327392E-4</v>
      </c>
      <c r="J502" s="32">
        <f t="shared" ca="1" si="221"/>
        <v>2.709745316961198E-4</v>
      </c>
      <c r="K502" s="32">
        <f t="shared" ca="1" si="221"/>
        <v>4.6085870460170177E-4</v>
      </c>
      <c r="L502" s="32">
        <f t="shared" ca="1" si="221"/>
        <v>6.5907950575226279E-4</v>
      </c>
      <c r="M502" s="32">
        <f t="shared" ca="1" si="221"/>
        <v>8.5696756041402696E-4</v>
      </c>
      <c r="N502" s="32">
        <f t="shared" ca="1" si="221"/>
        <v>1.0533469481049946E-3</v>
      </c>
      <c r="O502" s="32">
        <f t="shared" ca="1" si="221"/>
        <v>1.1894928701975682E-3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4.525923450042179E-2</v>
      </c>
      <c r="E504" s="32">
        <f t="shared" ca="1" si="223"/>
        <v>0.44436339327686841</v>
      </c>
      <c r="F504" s="32">
        <f t="shared" ca="1" si="223"/>
        <v>4.1144758636747075E-3</v>
      </c>
      <c r="G504" s="32">
        <f t="shared" ca="1" si="223"/>
        <v>1.3692632393646181E-2</v>
      </c>
      <c r="H504" s="32">
        <f t="shared" ca="1" si="223"/>
        <v>0.13443675441034433</v>
      </c>
      <c r="I504" s="32">
        <f t="shared" ca="1" si="223"/>
        <v>1.2447847630587439E-3</v>
      </c>
      <c r="J504" s="32">
        <f t="shared" ca="1" si="223"/>
        <v>1.024487383019205E-2</v>
      </c>
      <c r="K504" s="32">
        <f t="shared" ca="1" si="223"/>
        <v>0.1005860339691583</v>
      </c>
      <c r="L504" s="32">
        <f t="shared" ca="1" si="223"/>
        <v>9.3135216638109541E-4</v>
      </c>
      <c r="M504" s="32">
        <f t="shared" ca="1" si="223"/>
        <v>2.2469925942406658E-2</v>
      </c>
      <c r="N504" s="32">
        <f t="shared" ca="1" si="223"/>
        <v>0.220613818343629</v>
      </c>
      <c r="O504" s="32">
        <f t="shared" ca="1" si="223"/>
        <v>2.0427205402187873E-3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0.90152951934298597</v>
      </c>
      <c r="E507" s="171">
        <f t="shared" ca="1" si="225"/>
        <v>0.89666589501051996</v>
      </c>
      <c r="F507" s="171">
        <f t="shared" ca="1" si="225"/>
        <v>0.89596696270542875</v>
      </c>
      <c r="G507" s="171">
        <f t="shared" ca="1" si="225"/>
        <v>0.88534074656707251</v>
      </c>
      <c r="H507" s="171">
        <f t="shared" ca="1" si="225"/>
        <v>0.88250662166170279</v>
      </c>
      <c r="I507" s="171">
        <f t="shared" ca="1" si="225"/>
        <v>0.86768270498837596</v>
      </c>
      <c r="J507" s="171">
        <f t="shared" ca="1" si="225"/>
        <v>0.86122123963996544</v>
      </c>
      <c r="K507" s="171">
        <f t="shared" ca="1" si="225"/>
        <v>0.86103979308276302</v>
      </c>
      <c r="L507" s="171">
        <f t="shared" ca="1" si="225"/>
        <v>0.86757613944438272</v>
      </c>
      <c r="M507" s="171">
        <f t="shared" ca="1" si="225"/>
        <v>0.88418171375727161</v>
      </c>
      <c r="N507" s="171">
        <f t="shared" ca="1" si="225"/>
        <v>0.89574839005999762</v>
      </c>
      <c r="O507" s="171">
        <f t="shared" ca="1" si="225"/>
        <v>0.898481048139534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0.8118392439608545</v>
      </c>
      <c r="E508" s="171">
        <f t="shared" ca="1" si="226"/>
        <v>0.80633287603510984</v>
      </c>
      <c r="F508" s="171">
        <f t="shared" ca="1" si="226"/>
        <v>0.80289583713580204</v>
      </c>
      <c r="G508" s="171">
        <f t="shared" ca="1" si="226"/>
        <v>0.79455885543194182</v>
      </c>
      <c r="H508" s="171">
        <f t="shared" ca="1" si="226"/>
        <v>0.78992089117277431</v>
      </c>
      <c r="I508" s="171">
        <f t="shared" ca="1" si="226"/>
        <v>0.78056020433242246</v>
      </c>
      <c r="J508" s="171">
        <f t="shared" ca="1" si="226"/>
        <v>0.77871164474456578</v>
      </c>
      <c r="K508" s="171">
        <f t="shared" ca="1" si="226"/>
        <v>0.78181514832668553</v>
      </c>
      <c r="L508" s="171">
        <f t="shared" ca="1" si="226"/>
        <v>0.7882282668427828</v>
      </c>
      <c r="M508" s="171">
        <f t="shared" ca="1" si="226"/>
        <v>0.79938667768105054</v>
      </c>
      <c r="N508" s="171">
        <f t="shared" ca="1" si="226"/>
        <v>0.80814228867480775</v>
      </c>
      <c r="O508" s="171">
        <f t="shared" ca="1" si="226"/>
        <v>0.81171819366120257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8.4461054796081153E-2</v>
      </c>
      <c r="E509" s="171">
        <f t="shared" ca="1" si="227"/>
        <v>8.3970230322162553E-2</v>
      </c>
      <c r="F509" s="171">
        <f t="shared" ca="1" si="227"/>
        <v>8.3899695869355195E-2</v>
      </c>
      <c r="G509" s="171">
        <f t="shared" ca="1" si="227"/>
        <v>8.2827325433374288E-2</v>
      </c>
      <c r="H509" s="171">
        <f t="shared" ca="1" si="227"/>
        <v>8.2541312828245228E-2</v>
      </c>
      <c r="I509" s="171">
        <f t="shared" ca="1" si="227"/>
        <v>8.1045321237359039E-2</v>
      </c>
      <c r="J509" s="171">
        <f t="shared" ca="1" si="227"/>
        <v>8.0393246752657049E-2</v>
      </c>
      <c r="K509" s="171">
        <f t="shared" ca="1" si="227"/>
        <v>8.0374935632205435E-2</v>
      </c>
      <c r="L509" s="171">
        <f t="shared" ca="1" si="227"/>
        <v>8.1034566916405593E-2</v>
      </c>
      <c r="M509" s="171">
        <f t="shared" ca="1" si="227"/>
        <v>8.2710358819541169E-2</v>
      </c>
      <c r="N509" s="171">
        <f t="shared" ca="1" si="227"/>
        <v>8.3877638079449285E-2</v>
      </c>
      <c r="O509" s="171">
        <f t="shared" ca="1" si="227"/>
        <v>8.4153410913163973E-2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3.556433344355205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3.1960266916309648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0.33319147259485105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2.2365888064308042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2.0085727090082335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0.2092055731825985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2.5845286185330218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2.3351795946639475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0.24132122006057771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2.2203900050809677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2.0143311326968538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0.20757083176197277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748.46784503361221</v>
      </c>
      <c r="E515" s="77">
        <f t="shared" ca="1" si="228"/>
        <v>744.42996679993337</v>
      </c>
      <c r="F515" s="77">
        <f t="shared" ca="1" si="228"/>
        <v>743.84969921579784</v>
      </c>
      <c r="G515" s="77">
        <f t="shared" ca="1" si="228"/>
        <v>735.02760196519091</v>
      </c>
      <c r="H515" s="77">
        <f t="shared" ca="1" si="228"/>
        <v>732.67465476272537</v>
      </c>
      <c r="I515" s="77">
        <f t="shared" ca="1" si="228"/>
        <v>720.36754253912477</v>
      </c>
      <c r="J515" s="77">
        <f t="shared" ca="1" si="228"/>
        <v>715.00310472392312</v>
      </c>
      <c r="K515" s="77">
        <f t="shared" ca="1" si="228"/>
        <v>714.85246416169605</v>
      </c>
      <c r="L515" s="77">
        <f t="shared" ca="1" si="228"/>
        <v>720.27906969230605</v>
      </c>
      <c r="M515" s="77">
        <f t="shared" ca="1" si="228"/>
        <v>734.06534973621547</v>
      </c>
      <c r="N515" s="77">
        <f t="shared" ca="1" si="228"/>
        <v>743.66823583229359</v>
      </c>
      <c r="O515" s="77">
        <f t="shared" ca="1" si="228"/>
        <v>745.93694324577325</v>
      </c>
      <c r="Q515" s="89">
        <f ca="1">MAX(D515:O517)</f>
        <v>771.33383375416577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617.83808520612968</v>
      </c>
      <c r="E516" s="77">
        <f t="shared" ca="1" si="229"/>
        <v>613.64754644985533</v>
      </c>
      <c r="F516" s="77">
        <f t="shared" ca="1" si="229"/>
        <v>611.03183952496352</v>
      </c>
      <c r="G516" s="77">
        <f t="shared" ca="1" si="229"/>
        <v>604.68710459051886</v>
      </c>
      <c r="H516" s="77">
        <f t="shared" ca="1" si="229"/>
        <v>601.15745142524679</v>
      </c>
      <c r="I516" s="77">
        <f t="shared" ca="1" si="229"/>
        <v>594.03364104446155</v>
      </c>
      <c r="J516" s="77">
        <f t="shared" ca="1" si="229"/>
        <v>592.62682248444878</v>
      </c>
      <c r="K516" s="77">
        <f t="shared" ca="1" si="229"/>
        <v>594.98869735668609</v>
      </c>
      <c r="L516" s="77">
        <f t="shared" ca="1" si="229"/>
        <v>599.86930505539021</v>
      </c>
      <c r="M516" s="77">
        <f t="shared" ca="1" si="229"/>
        <v>608.36124633261079</v>
      </c>
      <c r="N516" s="77">
        <f t="shared" ca="1" si="229"/>
        <v>615.0245728118781</v>
      </c>
      <c r="O516" s="77">
        <f t="shared" ca="1" si="229"/>
        <v>617.74596169041286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771.33383375416577</v>
      </c>
      <c r="E517" s="77">
        <f t="shared" ca="1" si="230"/>
        <v>766.85141846723786</v>
      </c>
      <c r="F517" s="77">
        <f t="shared" ca="1" si="230"/>
        <v>766.20726821328947</v>
      </c>
      <c r="G517" s="77">
        <f t="shared" ca="1" si="230"/>
        <v>756.41393089839528</v>
      </c>
      <c r="H517" s="77">
        <f t="shared" ca="1" si="230"/>
        <v>753.80194363694261</v>
      </c>
      <c r="I517" s="77">
        <f t="shared" ca="1" si="230"/>
        <v>740.13991997588164</v>
      </c>
      <c r="J517" s="77">
        <f t="shared" ca="1" si="230"/>
        <v>734.18490185074927</v>
      </c>
      <c r="K517" s="77">
        <f t="shared" ca="1" si="230"/>
        <v>734.01767700644234</v>
      </c>
      <c r="L517" s="77">
        <f t="shared" ca="1" si="230"/>
        <v>740.04170699913777</v>
      </c>
      <c r="M517" s="77">
        <f t="shared" ca="1" si="230"/>
        <v>755.34574264421144</v>
      </c>
      <c r="N517" s="77">
        <f t="shared" ca="1" si="230"/>
        <v>766.00582720958243</v>
      </c>
      <c r="O517" s="77">
        <f t="shared" ca="1" si="230"/>
        <v>768.52430057683989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748.40769031043885</v>
      </c>
      <c r="E522" s="173">
        <f t="shared" ca="1" si="231"/>
        <v>616.51749452757804</v>
      </c>
      <c r="F522" s="173">
        <f t="shared" ca="1" si="231"/>
        <v>771.27655693252564</v>
      </c>
      <c r="G522" s="173">
        <f t="shared" ca="1" si="231"/>
        <v>733.50019888193776</v>
      </c>
      <c r="H522" s="173">
        <f t="shared" ca="1" si="231"/>
        <v>603.82777447337469</v>
      </c>
      <c r="I522" s="173">
        <f t="shared" ca="1" si="231"/>
        <v>754.70985996608408</v>
      </c>
      <c r="J522" s="173">
        <f t="shared" ca="1" si="231"/>
        <v>717.20740885032251</v>
      </c>
      <c r="K522" s="173">
        <f t="shared" ca="1" si="231"/>
        <v>594.01190340454502</v>
      </c>
      <c r="L522" s="173">
        <f t="shared" ca="1" si="231"/>
        <v>736.63376086867436</v>
      </c>
      <c r="M522" s="173">
        <f t="shared" ca="1" si="231"/>
        <v>728.18772303586775</v>
      </c>
      <c r="N522" s="173">
        <f t="shared" ca="1" si="231"/>
        <v>605.558902325894</v>
      </c>
      <c r="O522" s="173">
        <f t="shared" ca="1" si="231"/>
        <v>748.81252439384127</v>
      </c>
      <c r="Q522" s="89">
        <f ca="1">MAX(D522:O522)</f>
        <v>771.27655693252564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0.32806158904109461</v>
      </c>
      <c r="E527" s="182">
        <f ca="1">INDIRECT(ADDRESS(E524+36,MATCH($H$1,QFR_IER!$G$4:$AJ$4,0)+6,,,"QFR_IER"))*INDIRECT(ADDRESS(MATCH($H$1,ELC_cons!$A$1:$A$33,0),19,,,"ELC_cons"))</f>
        <v>0.35788536986301445</v>
      </c>
      <c r="F527" s="182">
        <f ca="1">INDIRECT(ADDRESS(F524+36,MATCH($H$1,QFR_IER!$G$4:$AJ$4,0)+6,,,"QFR_IER"))*INDIRECT(ADDRESS(MATCH($H$1,ELC_cons!$A$1:$A$33,0),19,,,"ELC_cons"))</f>
        <v>2.9823780821917761E-2</v>
      </c>
      <c r="G527" s="182">
        <f ca="1">INDIRECT(ADDRESS(G524+36,MATCH($H$1,QFR_IER!$G$4:$AJ$4,0)+6,,,"QFR_IER"))*INDIRECT(ADDRESS(MATCH($H$1,ELC_cons!$A$1:$A$33,0),19,,,"ELC_cons"))</f>
        <v>0.21050618630136986</v>
      </c>
      <c r="H527" s="182">
        <f ca="1">INDIRECT(ADDRESS(H524+36,MATCH($H$1,QFR_IER!$G$4:$AJ$4,0)+6,,,"QFR_IER"))*INDIRECT(ADDRESS(MATCH($H$1,ELC_cons!$A$1:$A$33,0),19,,,"ELC_cons"))</f>
        <v>0.2296431123287678</v>
      </c>
      <c r="I527" s="182">
        <f ca="1">INDIRECT(ADDRESS(I524+36,MATCH($H$1,QFR_IER!$G$4:$AJ$4,0)+6,,,"QFR_IER"))*INDIRECT(ADDRESS(MATCH($H$1,ELC_cons!$A$1:$A$33,0),19,,,"ELC_cons"))</f>
        <v>1.9136926027397239E-2</v>
      </c>
      <c r="J527" s="182">
        <f ca="1">INDIRECT(ADDRESS(J524+36,MATCH($H$1,QFR_IER!$G$4:$AJ$4,0)+6,,,"QFR_IER"))*INDIRECT(ADDRESS(MATCH($H$1,ELC_cons!$A$1:$A$33,0),19,,,"ELC_cons"))</f>
        <v>0.24878003835616411</v>
      </c>
      <c r="K527" s="182">
        <f ca="1">INDIRECT(ADDRESS(K524+36,MATCH($H$1,QFR_IER!$G$4:$AJ$4,0)+6,,,"QFR_IER"))*INDIRECT(ADDRESS(MATCH($H$1,ELC_cons!$A$1:$A$33,0),19,,,"ELC_cons"))</f>
        <v>0.27139640547945099</v>
      </c>
      <c r="L527" s="182">
        <f ca="1">INDIRECT(ADDRESS(L524+36,MATCH($H$1,QFR_IER!$G$4:$AJ$4,0)+6,,,"QFR_IER"))*INDIRECT(ADDRESS(MATCH($H$1,ELC_cons!$A$1:$A$33,0),19,,,"ELC_cons"))</f>
        <v>2.2616367123287667E-2</v>
      </c>
      <c r="M527" s="182">
        <f ca="1">INDIRECT(ADDRESS(M524+36,MATCH($H$1,QFR_IER!$G$4:$AJ$4,0)+6,,,"QFR_IER"))*INDIRECT(ADDRESS(MATCH($H$1,ELC_cons!$A$1:$A$33,0),19,,,"ELC_cons"))</f>
        <v>0.21050618630136986</v>
      </c>
      <c r="N527" s="182">
        <f ca="1">INDIRECT(ADDRESS(N524+36,MATCH($H$1,QFR_IER!$G$4:$AJ$4,0)+6,,,"QFR_IER"))*INDIRECT(ADDRESS(MATCH($H$1,ELC_cons!$A$1:$A$33,0),19,,,"ELC_cons"))</f>
        <v>0.2296431123287678</v>
      </c>
      <c r="O527" s="182">
        <f ca="1">INDIRECT(ADDRESS(O524+36,MATCH($H$1,QFR_IER!$G$4:$AJ$4,0)+6,,,"QFR_IER"))*INDIRECT(ADDRESS(MATCH($H$1,ELC_cons!$A$1:$A$33,0),19,,,"ELC_cons"))</f>
        <v>1.9136926027397239E-2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0</v>
      </c>
      <c r="E528" s="182">
        <f ca="1">INDIRECT(ADDRESS(E524+12,MATCH($H$1,QFR_IER!$G$4:$AJ$4,0)+6,,,"QFR_IER"))*INDIRECT(ADDRESS(MATCH($H$1,ELC_cons!$A$1:$A$33,0),20,,,"ELC_cons"))</f>
        <v>0</v>
      </c>
      <c r="F528" s="182">
        <f ca="1">INDIRECT(ADDRESS(F524+12,MATCH($H$1,QFR_IER!$G$4:$AJ$4,0)+6,,,"QFR_IER"))*INDIRECT(ADDRESS(MATCH($H$1,ELC_cons!$A$1:$A$33,0),20,,,"ELC_cons"))</f>
        <v>0</v>
      </c>
      <c r="G528" s="182">
        <f ca="1">INDIRECT(ADDRESS(G524+12,MATCH($H$1,QFR_IER!$G$4:$AJ$4,0)+6,,,"QFR_IER"))*INDIRECT(ADDRESS(MATCH($H$1,ELC_cons!$A$1:$A$33,0),20,,,"ELC_cons"))</f>
        <v>0</v>
      </c>
      <c r="H528" s="182">
        <f ca="1">INDIRECT(ADDRESS(H524+12,MATCH($H$1,QFR_IER!$G$4:$AJ$4,0)+6,,,"QFR_IER"))*INDIRECT(ADDRESS(MATCH($H$1,ELC_cons!$A$1:$A$33,0),20,,,"ELC_cons"))</f>
        <v>0</v>
      </c>
      <c r="I528" s="182">
        <f ca="1">INDIRECT(ADDRESS(I524+12,MATCH($H$1,QFR_IER!$G$4:$AJ$4,0)+6,,,"QFR_IER"))*INDIRECT(ADDRESS(MATCH($H$1,ELC_cons!$A$1:$A$33,0),20,,,"ELC_cons"))</f>
        <v>0</v>
      </c>
      <c r="J528" s="182">
        <f ca="1">INDIRECT(ADDRESS(J524+12,MATCH($H$1,QFR_IER!$G$4:$AJ$4,0)+6,,,"QFR_IER"))*INDIRECT(ADDRESS(MATCH($H$1,ELC_cons!$A$1:$A$33,0),20,,,"ELC_cons"))</f>
        <v>0</v>
      </c>
      <c r="K528" s="182">
        <f ca="1">INDIRECT(ADDRESS(K524+12,MATCH($H$1,QFR_IER!$G$4:$AJ$4,0)+6,,,"QFR_IER"))*INDIRECT(ADDRESS(MATCH($H$1,ELC_cons!$A$1:$A$33,0),20,,,"ELC_cons"))</f>
        <v>0</v>
      </c>
      <c r="L528" s="182">
        <f ca="1">INDIRECT(ADDRESS(L524+12,MATCH($H$1,QFR_IER!$G$4:$AJ$4,0)+6,,,"QFR_IER"))*INDIRECT(ADDRESS(MATCH($H$1,ELC_cons!$A$1:$A$33,0),20,,,"ELC_cons"))</f>
        <v>0</v>
      </c>
      <c r="M528" s="182">
        <f ca="1">INDIRECT(ADDRESS(M524+12,MATCH($H$1,QFR_IER!$G$4:$AJ$4,0)+6,,,"QFR_IER"))*INDIRECT(ADDRESS(MATCH($H$1,ELC_cons!$A$1:$A$33,0),20,,,"ELC_cons"))</f>
        <v>0</v>
      </c>
      <c r="N528" s="182">
        <f ca="1">INDIRECT(ADDRESS(N524+12,MATCH($H$1,QFR_IER!$G$4:$AJ$4,0)+6,,,"QFR_IER"))*INDIRECT(ADDRESS(MATCH($H$1,ELC_cons!$A$1:$A$33,0),20,,,"ELC_cons"))</f>
        <v>0</v>
      </c>
      <c r="O528" s="182">
        <f ca="1">INDIRECT(ADDRESS(O524+12,MATCH($H$1,QFR_IER!$G$4:$AJ$4,0)+6,,,"QFR_IER"))*INDIRECT(ADDRESS(MATCH($H$1,ELC_cons!$A$1:$A$33,0),20,,,"ELC_cons"))</f>
        <v>0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2.857921150684918</v>
      </c>
      <c r="E529" s="182">
        <f ca="1">INDIRECT(ADDRESS(E524+24,MATCH($H$1,QFR_IER!$G$4:$AJ$4,0)+6,,,"QFR_IER"))*INDIRECT(ADDRESS(MATCH($H$1,ELC_cons!$A$1:$A$33,0),21,,,"ELC_cons"))</f>
        <v>3.1177321643835638</v>
      </c>
      <c r="F529" s="182">
        <f ca="1">INDIRECT(ADDRESS(F524+24,MATCH($H$1,QFR_IER!$G$4:$AJ$4,0)+6,,,"QFR_IER"))*INDIRECT(ADDRESS(MATCH($H$1,ELC_cons!$A$1:$A$33,0),21,,,"ELC_cons"))</f>
        <v>0.25981101369862986</v>
      </c>
      <c r="G529" s="182">
        <f ca="1">INDIRECT(ADDRESS(G524+24,MATCH($H$1,QFR_IER!$G$4:$AJ$4,0)+6,,,"QFR_IER"))*INDIRECT(ADDRESS(MATCH($H$1,ELC_cons!$A$1:$A$33,0),21,,,"ELC_cons"))</f>
        <v>1.8338327383561577</v>
      </c>
      <c r="H529" s="182">
        <f ca="1">INDIRECT(ADDRESS(H524+24,MATCH($H$1,QFR_IER!$G$4:$AJ$4,0)+6,,,"QFR_IER"))*INDIRECT(ADDRESS(MATCH($H$1,ELC_cons!$A$1:$A$33,0),21,,,"ELC_cons"))</f>
        <v>2.0005448054794566</v>
      </c>
      <c r="I529" s="182">
        <f ca="1">INDIRECT(ADDRESS(I524+24,MATCH($H$1,QFR_IER!$G$4:$AJ$4,0)+6,,,"QFR_IER"))*INDIRECT(ADDRESS(MATCH($H$1,ELC_cons!$A$1:$A$33,0),21,,,"ELC_cons"))</f>
        <v>0.16671206712328762</v>
      </c>
      <c r="J529" s="182">
        <f ca="1">INDIRECT(ADDRESS(J524+24,MATCH($H$1,QFR_IER!$G$4:$AJ$4,0)+6,,,"QFR_IER"))*INDIRECT(ADDRESS(MATCH($H$1,ELC_cons!$A$1:$A$33,0),21,,,"ELC_cons"))</f>
        <v>2.1672568726027381</v>
      </c>
      <c r="K529" s="182">
        <f ca="1">INDIRECT(ADDRESS(K524+24,MATCH($H$1,QFR_IER!$G$4:$AJ$4,0)+6,,,"QFR_IER"))*INDIRECT(ADDRESS(MATCH($H$1,ELC_cons!$A$1:$A$33,0),21,,,"ELC_cons"))</f>
        <v>2.3642802246575241</v>
      </c>
      <c r="L529" s="182">
        <f ca="1">INDIRECT(ADDRESS(L524+24,MATCH($H$1,QFR_IER!$G$4:$AJ$4,0)+6,,,"QFR_IER"))*INDIRECT(ADDRESS(MATCH($H$1,ELC_cons!$A$1:$A$33,0),21,,,"ELC_cons"))</f>
        <v>0.1970233520547944</v>
      </c>
      <c r="M529" s="182">
        <f ca="1">INDIRECT(ADDRESS(M524+24,MATCH($H$1,QFR_IER!$G$4:$AJ$4,0)+6,,,"QFR_IER"))*INDIRECT(ADDRESS(MATCH($H$1,ELC_cons!$A$1:$A$33,0),21,,,"ELC_cons"))</f>
        <v>1.8338327383561577</v>
      </c>
      <c r="N529" s="182">
        <f ca="1">INDIRECT(ADDRESS(N524+24,MATCH($H$1,QFR_IER!$G$4:$AJ$4,0)+6,,,"QFR_IER"))*INDIRECT(ADDRESS(MATCH($H$1,ELC_cons!$A$1:$A$33,0),21,,,"ELC_cons"))</f>
        <v>2.0005448054794566</v>
      </c>
      <c r="O529" s="182">
        <f ca="1">INDIRECT(ADDRESS(O524+24,MATCH($H$1,QFR_IER!$G$4:$AJ$4,0)+6,,,"QFR_IER"))*INDIRECT(ADDRESS(MATCH($H$1,ELC_cons!$A$1:$A$33,0),21,,,"ELC_cons"))</f>
        <v>0.16671206712328762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670.45101324200607</v>
      </c>
      <c r="E531" s="173">
        <f ca="1">SUM(E527:E529)/E520/(3.6*8760)*1000000+0.0002</f>
        <v>670.45111324200968</v>
      </c>
      <c r="F531" s="173">
        <f ca="1">SUM(F527:F529)/F520/(3.6*8760)*1000000+0.0003</f>
        <v>670.45121324200852</v>
      </c>
      <c r="G531" s="173">
        <f ca="1">SUM(G527:G529)/G520/(3.6*8760)*1000000+0.0004</f>
        <v>670.4513132420069</v>
      </c>
      <c r="H531" s="173">
        <f ca="1">SUM(H527:H529)/H520/(3.6*8760)*1000000+0.0005</f>
        <v>670.45141324201074</v>
      </c>
      <c r="I531" s="173">
        <f ca="1">SUM(I527:I529)/I520/(3.6*8760)*1000000+0.0006</f>
        <v>670.4515132420089</v>
      </c>
      <c r="J531" s="173">
        <f ca="1">SUM(J527:J529)/J520/(3.6*8760)*1000000+0.0007</f>
        <v>670.45161324200876</v>
      </c>
      <c r="K531" s="173">
        <f ca="1">SUM(K527:K529)/K520/(3.6*8760)*1000000+0.0008</f>
        <v>670.45171324200635</v>
      </c>
      <c r="L531" s="173">
        <f ca="1">SUM(L527:L529)/L520/(3.6*8760)*1000000+0.0009</f>
        <v>670.45181324200883</v>
      </c>
      <c r="M531" s="173">
        <f ca="1">SUM(M527:M529)/M520/(3.6*8760)*1000000+0.00013</f>
        <v>670.4510432420069</v>
      </c>
      <c r="N531" s="173">
        <f ca="1">SUM(N527:N529)/N520/(3.6*8760)*1000000+0.00014</f>
        <v>670.45105324201074</v>
      </c>
      <c r="O531" s="173">
        <f ca="1">SUM(O527:O529)/O520/(3.6*8760)*1000000+0.00015</f>
        <v>670.4510632420089</v>
      </c>
      <c r="P531" s="6"/>
      <c r="Q531" s="173">
        <f ca="1">MAX(D531:O531)</f>
        <v>670.45181324200883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771.33383375416577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771.33383375416577</v>
      </c>
      <c r="I535" s="5">
        <v>0</v>
      </c>
      <c r="J535" s="77">
        <f ca="1">H535</f>
        <v>771.33383375416577</v>
      </c>
      <c r="K535" s="75" t="str">
        <f>D519</f>
        <v>WD</v>
      </c>
      <c r="L535" s="75">
        <f>D520</f>
        <v>0.15068493150684931</v>
      </c>
      <c r="M535" s="89">
        <f ca="1">D522</f>
        <v>748.40769031043885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771.27655693252564</v>
      </c>
      <c r="S535" s="77"/>
      <c r="T535" s="5">
        <v>0</v>
      </c>
      <c r="U535" s="90">
        <f ca="1">R535</f>
        <v>771.27655693252564</v>
      </c>
      <c r="V535" s="75" t="str">
        <f>D525</f>
        <v>WD</v>
      </c>
      <c r="W535" s="75">
        <f>D520</f>
        <v>0.15068493150684931</v>
      </c>
      <c r="X535" s="89">
        <f ca="1">D531</f>
        <v>670.45101324200607</v>
      </c>
      <c r="Y535" s="5">
        <f t="shared" ref="Y535:Y546" ca="1" si="238">RANK(X535,$D$531:$O$531)</f>
        <v>12</v>
      </c>
      <c r="Z535" s="5">
        <v>1</v>
      </c>
      <c r="AA535" s="7">
        <f t="shared" ref="AA535:AA546" ca="1" si="239">MATCH(Z535,$Y$535:$Y$546,0)</f>
        <v>9</v>
      </c>
      <c r="AB535" s="7">
        <f ca="1">INDIRECT(ADDRESS(ROW($A$534)+AA535,23))*8760</f>
        <v>91</v>
      </c>
      <c r="AC535" s="7">
        <f t="shared" ref="AC535:AC546" ca="1" si="240">INDIRECT(ADDRESS(ROW($A$534)+AA535,24))</f>
        <v>670.45181324200883</v>
      </c>
      <c r="AD535" s="77"/>
      <c r="AE535" s="5">
        <v>0</v>
      </c>
      <c r="AF535" s="90">
        <f ca="1">AC535</f>
        <v>670.45181324200883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766.85141846723786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768.52430057683989</v>
      </c>
      <c r="I536" s="77">
        <f ca="1">I537</f>
        <v>30.416666666666668</v>
      </c>
      <c r="J536" s="77">
        <f ca="1">J535</f>
        <v>771.33383375416577</v>
      </c>
      <c r="K536" s="75" t="str">
        <f>E519</f>
        <v>WN</v>
      </c>
      <c r="L536" s="75">
        <f>E520</f>
        <v>0.16438356164383561</v>
      </c>
      <c r="M536" s="89">
        <f ca="1">E522</f>
        <v>616.51749452757804</v>
      </c>
      <c r="N536" s="5">
        <f t="shared" ca="1" si="235"/>
        <v>9</v>
      </c>
      <c r="O536" s="5">
        <v>2</v>
      </c>
      <c r="P536" s="7">
        <f t="shared" ca="1" si="236"/>
        <v>6</v>
      </c>
      <c r="Q536" s="7">
        <f t="shared" ref="Q536:Q546" ca="1" si="243">INDIRECT(ADDRESS(ROW($A$534)+P536,12))*8760+Q535</f>
        <v>197</v>
      </c>
      <c r="R536" s="7">
        <f t="shared" ca="1" si="237"/>
        <v>754.70985996608408</v>
      </c>
      <c r="S536" s="90"/>
      <c r="T536" s="5">
        <f ca="1">Q535</f>
        <v>120</v>
      </c>
      <c r="U536" s="90">
        <f ca="1">R535</f>
        <v>771.27655693252564</v>
      </c>
      <c r="V536" s="75" t="str">
        <f>E525</f>
        <v>WN</v>
      </c>
      <c r="W536" s="75">
        <f>E520</f>
        <v>0.16438356164383561</v>
      </c>
      <c r="X536" s="89">
        <f ca="1">E531</f>
        <v>670.45111324200968</v>
      </c>
      <c r="Y536" s="5">
        <f t="shared" ca="1" si="238"/>
        <v>8</v>
      </c>
      <c r="Z536" s="5">
        <v>2</v>
      </c>
      <c r="AA536" s="7">
        <f t="shared" ca="1" si="239"/>
        <v>8</v>
      </c>
      <c r="AB536" s="7">
        <f t="shared" ref="AB536:AB546" ca="1" si="244">INDIRECT(ADDRESS(ROW($A$534)+AA536,23))*8760+AB535</f>
        <v>1183</v>
      </c>
      <c r="AC536" s="7">
        <f t="shared" ca="1" si="240"/>
        <v>670.45171324200635</v>
      </c>
      <c r="AD536" s="90"/>
      <c r="AE536" s="5">
        <f ca="1">AB535</f>
        <v>91</v>
      </c>
      <c r="AF536" s="90">
        <f ca="1">AC535</f>
        <v>670.45181324200883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766.20726821328947</v>
      </c>
      <c r="D537" s="5">
        <f t="shared" ca="1" si="232"/>
        <v>4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766.85141846723786</v>
      </c>
      <c r="I537" s="77">
        <f ca="1">G535</f>
        <v>30.416666666666668</v>
      </c>
      <c r="J537" s="77">
        <f ca="1">H536</f>
        <v>768.52430057683989</v>
      </c>
      <c r="K537" s="92" t="str">
        <f>F519</f>
        <v>WP</v>
      </c>
      <c r="L537" s="93">
        <f>F520</f>
        <v>1.3698630136986301E-2</v>
      </c>
      <c r="M537" s="89">
        <f ca="1">F522</f>
        <v>771.27655693252564</v>
      </c>
      <c r="N537" s="5">
        <f t="shared" ca="1" si="235"/>
        <v>1</v>
      </c>
      <c r="O537" s="5">
        <v>3</v>
      </c>
      <c r="P537" s="7">
        <f t="shared" ca="1" si="236"/>
        <v>12</v>
      </c>
      <c r="Q537" s="7">
        <f t="shared" ca="1" si="243"/>
        <v>274</v>
      </c>
      <c r="R537" s="7">
        <f t="shared" ca="1" si="237"/>
        <v>748.81252439384127</v>
      </c>
      <c r="S537" s="90"/>
      <c r="T537" s="5">
        <f ca="1">T536</f>
        <v>120</v>
      </c>
      <c r="U537" s="90">
        <f ca="1">R536</f>
        <v>754.70985996608408</v>
      </c>
      <c r="V537" s="92" t="str">
        <f>F525</f>
        <v>WP</v>
      </c>
      <c r="W537" s="93">
        <f>F520</f>
        <v>1.3698630136986301E-2</v>
      </c>
      <c r="X537" s="89">
        <f ca="1">F531</f>
        <v>670.45121324200852</v>
      </c>
      <c r="Y537" s="5">
        <f t="shared" ca="1" si="238"/>
        <v>7</v>
      </c>
      <c r="Z537" s="5">
        <v>3</v>
      </c>
      <c r="AA537" s="7">
        <f t="shared" ca="1" si="239"/>
        <v>7</v>
      </c>
      <c r="AB537" s="7">
        <f t="shared" ca="1" si="244"/>
        <v>2184</v>
      </c>
      <c r="AC537" s="7">
        <f t="shared" ca="1" si="240"/>
        <v>670.45161324200876</v>
      </c>
      <c r="AD537" s="90"/>
      <c r="AE537" s="5">
        <f ca="1">AE536</f>
        <v>91</v>
      </c>
      <c r="AF537" s="90">
        <f ca="1">AC536</f>
        <v>670.45171324200635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756.41393089839528</v>
      </c>
      <c r="D538" s="5">
        <f t="shared" ca="1" si="232"/>
        <v>6</v>
      </c>
      <c r="E538" s="5">
        <v>4</v>
      </c>
      <c r="F538" s="5">
        <f t="shared" ca="1" si="233"/>
        <v>3</v>
      </c>
      <c r="G538" s="77">
        <f t="shared" ca="1" si="242"/>
        <v>121.66666666666667</v>
      </c>
      <c r="H538" s="77">
        <f t="shared" ca="1" si="234"/>
        <v>766.20726821328947</v>
      </c>
      <c r="I538" s="77">
        <f ca="1">I539</f>
        <v>60.833333333333336</v>
      </c>
      <c r="J538" s="77">
        <f ca="1">J537</f>
        <v>768.52430057683989</v>
      </c>
      <c r="K538" s="92" t="str">
        <f>G519</f>
        <v>RD</v>
      </c>
      <c r="L538" s="75">
        <f>G520</f>
        <v>9.6689497716894973E-2</v>
      </c>
      <c r="M538" s="89">
        <f ca="1">G522</f>
        <v>733.50019888193776</v>
      </c>
      <c r="N538" s="5">
        <f t="shared" ca="1" si="235"/>
        <v>6</v>
      </c>
      <c r="O538" s="5">
        <v>4</v>
      </c>
      <c r="P538" s="7">
        <f t="shared" ca="1" si="236"/>
        <v>1</v>
      </c>
      <c r="Q538" s="7">
        <f t="shared" ca="1" si="243"/>
        <v>1594</v>
      </c>
      <c r="R538" s="7">
        <f t="shared" ca="1" si="237"/>
        <v>748.40769031043885</v>
      </c>
      <c r="S538" s="90"/>
      <c r="T538" s="77">
        <f ca="1">Q536</f>
        <v>197</v>
      </c>
      <c r="U538" s="77">
        <f ca="1">R536</f>
        <v>754.70985996608408</v>
      </c>
      <c r="V538" s="92" t="str">
        <f>G525</f>
        <v>RD</v>
      </c>
      <c r="W538" s="75">
        <f>G520</f>
        <v>9.6689497716894973E-2</v>
      </c>
      <c r="X538" s="89">
        <f ca="1">G531</f>
        <v>670.4513132420069</v>
      </c>
      <c r="Y538" s="5">
        <f t="shared" ca="1" si="238"/>
        <v>6</v>
      </c>
      <c r="Z538" s="5">
        <v>4</v>
      </c>
      <c r="AA538" s="7">
        <f t="shared" ca="1" si="239"/>
        <v>6</v>
      </c>
      <c r="AB538" s="7">
        <f t="shared" ca="1" si="244"/>
        <v>2261</v>
      </c>
      <c r="AC538" s="7">
        <f t="shared" ca="1" si="240"/>
        <v>670.4515132420089</v>
      </c>
      <c r="AD538" s="90"/>
      <c r="AE538" s="77">
        <f ca="1">AB536</f>
        <v>1183</v>
      </c>
      <c r="AF538" s="77">
        <f ca="1">AC536</f>
        <v>670.45171324200635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753.80194363694261</v>
      </c>
      <c r="D539" s="5">
        <f t="shared" ca="1" si="232"/>
        <v>8</v>
      </c>
      <c r="E539" s="5">
        <v>5</v>
      </c>
      <c r="F539" s="5">
        <f t="shared" ca="1" si="233"/>
        <v>11</v>
      </c>
      <c r="G539" s="77">
        <f t="shared" ca="1" si="242"/>
        <v>152.08333333333334</v>
      </c>
      <c r="H539" s="77">
        <f t="shared" ca="1" si="234"/>
        <v>766.00582720958243</v>
      </c>
      <c r="I539" s="77">
        <f ca="1">G536</f>
        <v>60.833333333333336</v>
      </c>
      <c r="J539" s="77">
        <f ca="1">H537</f>
        <v>766.85141846723786</v>
      </c>
      <c r="K539" s="92" t="str">
        <f>H519</f>
        <v>RN</v>
      </c>
      <c r="L539" s="75">
        <f>H520</f>
        <v>0.10547945205479452</v>
      </c>
      <c r="M539" s="89">
        <f ca="1">H522</f>
        <v>603.82777447337469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736.63376086867436</v>
      </c>
      <c r="S539" s="90"/>
      <c r="T539" s="77">
        <f ca="1">T538</f>
        <v>197</v>
      </c>
      <c r="U539" s="77">
        <f ca="1">R537</f>
        <v>748.81252439384127</v>
      </c>
      <c r="V539" s="92" t="str">
        <f>H525</f>
        <v>RN</v>
      </c>
      <c r="W539" s="75">
        <f>H520</f>
        <v>0.10547945205479452</v>
      </c>
      <c r="X539" s="89">
        <f ca="1">H531</f>
        <v>670.45141324201074</v>
      </c>
      <c r="Y539" s="5">
        <f t="shared" ca="1" si="238"/>
        <v>5</v>
      </c>
      <c r="Z539" s="5">
        <v>5</v>
      </c>
      <c r="AA539" s="7">
        <f t="shared" ca="1" si="239"/>
        <v>5</v>
      </c>
      <c r="AB539" s="7">
        <f t="shared" ca="1" si="244"/>
        <v>3185</v>
      </c>
      <c r="AC539" s="7">
        <f t="shared" ca="1" si="240"/>
        <v>670.45141324201074</v>
      </c>
      <c r="AD539" s="90"/>
      <c r="AE539" s="77">
        <f ca="1">AE538</f>
        <v>1183</v>
      </c>
      <c r="AF539" s="77">
        <f ca="1">AC537</f>
        <v>670.45161324200876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740.13991997588164</v>
      </c>
      <c r="D540" s="5">
        <f t="shared" ca="1" si="232"/>
        <v>14</v>
      </c>
      <c r="E540" s="5">
        <v>6</v>
      </c>
      <c r="F540" s="5">
        <f t="shared" ca="1" si="233"/>
        <v>4</v>
      </c>
      <c r="G540" s="77">
        <f t="shared" ca="1" si="242"/>
        <v>182.5</v>
      </c>
      <c r="H540" s="77">
        <f t="shared" ca="1" si="234"/>
        <v>756.41393089839528</v>
      </c>
      <c r="I540" s="77">
        <f ca="1">I541</f>
        <v>91.25</v>
      </c>
      <c r="J540" s="77">
        <f ca="1">J539</f>
        <v>766.85141846723786</v>
      </c>
      <c r="K540" s="92" t="str">
        <f>I519</f>
        <v>RP</v>
      </c>
      <c r="L540" s="75">
        <f>I520</f>
        <v>8.7899543378995425E-3</v>
      </c>
      <c r="M540" s="89">
        <f ca="1">I522</f>
        <v>754.70985996608408</v>
      </c>
      <c r="N540" s="5">
        <f t="shared" ca="1" si="235"/>
        <v>2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733.50019888193776</v>
      </c>
      <c r="S540" s="90"/>
      <c r="T540" s="77">
        <f ca="1">Q537</f>
        <v>274</v>
      </c>
      <c r="U540" s="77">
        <f ca="1">R537</f>
        <v>748.81252439384127</v>
      </c>
      <c r="V540" s="92" t="str">
        <f>I525</f>
        <v>RP</v>
      </c>
      <c r="W540" s="75">
        <f>I520</f>
        <v>8.7899543378995425E-3</v>
      </c>
      <c r="X540" s="89">
        <f ca="1">I531</f>
        <v>670.4515132420089</v>
      </c>
      <c r="Y540" s="5">
        <f t="shared" ca="1" si="238"/>
        <v>4</v>
      </c>
      <c r="Z540" s="5">
        <v>6</v>
      </c>
      <c r="AA540" s="7">
        <f t="shared" ca="1" si="239"/>
        <v>4</v>
      </c>
      <c r="AB540" s="7">
        <f t="shared" ca="1" si="244"/>
        <v>4032</v>
      </c>
      <c r="AC540" s="7">
        <f t="shared" ca="1" si="240"/>
        <v>670.4513132420069</v>
      </c>
      <c r="AD540" s="90"/>
      <c r="AE540" s="77">
        <f ca="1">AB537</f>
        <v>2184</v>
      </c>
      <c r="AF540" s="77">
        <f ca="1">AC537</f>
        <v>670.45161324200876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734.18490185074927</v>
      </c>
      <c r="D541" s="5">
        <f t="shared" ca="1" si="232"/>
        <v>17</v>
      </c>
      <c r="E541" s="5">
        <v>7</v>
      </c>
      <c r="F541" s="5">
        <f t="shared" ca="1" si="233"/>
        <v>10</v>
      </c>
      <c r="G541" s="77">
        <f t="shared" ca="1" si="242"/>
        <v>212.91666666666666</v>
      </c>
      <c r="H541" s="77">
        <f t="shared" ca="1" si="234"/>
        <v>755.34574264421144</v>
      </c>
      <c r="I541" s="77">
        <f ca="1">G537</f>
        <v>91.25</v>
      </c>
      <c r="J541" s="77">
        <f ca="1">H538</f>
        <v>766.20726821328947</v>
      </c>
      <c r="K541" s="92" t="str">
        <f>J519</f>
        <v>SD</v>
      </c>
      <c r="L541" s="75">
        <f>J520</f>
        <v>0.11426940639269406</v>
      </c>
      <c r="M541" s="89">
        <f ca="1">J522</f>
        <v>717.20740885032251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728.18772303586775</v>
      </c>
      <c r="S541" s="90"/>
      <c r="T541" s="77">
        <f ca="1">T540</f>
        <v>274</v>
      </c>
      <c r="U541" s="77">
        <f ca="1">R538</f>
        <v>748.40769031043885</v>
      </c>
      <c r="V541" s="92" t="str">
        <f>J525</f>
        <v>SD</v>
      </c>
      <c r="W541" s="75">
        <f>J520</f>
        <v>0.11426940639269406</v>
      </c>
      <c r="X541" s="89">
        <f ca="1">J531</f>
        <v>670.45161324200876</v>
      </c>
      <c r="Y541" s="5">
        <f t="shared" ca="1" si="238"/>
        <v>3</v>
      </c>
      <c r="Z541" s="5">
        <v>7</v>
      </c>
      <c r="AA541" s="7">
        <f t="shared" ca="1" si="239"/>
        <v>3</v>
      </c>
      <c r="AB541" s="7">
        <f t="shared" ca="1" si="244"/>
        <v>4152</v>
      </c>
      <c r="AC541" s="7">
        <f t="shared" ca="1" si="240"/>
        <v>670.45121324200852</v>
      </c>
      <c r="AD541" s="90"/>
      <c r="AE541" s="77">
        <f ca="1">AE540</f>
        <v>2184</v>
      </c>
      <c r="AF541" s="77">
        <f ca="1">AC538</f>
        <v>670.4515132420089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734.01767700644234</v>
      </c>
      <c r="D542" s="5">
        <f t="shared" ca="1" si="232"/>
        <v>19</v>
      </c>
      <c r="E542" s="5">
        <v>8</v>
      </c>
      <c r="F542" s="5">
        <f t="shared" ca="1" si="233"/>
        <v>5</v>
      </c>
      <c r="G542" s="77">
        <f t="shared" ca="1" si="242"/>
        <v>243.33333333333331</v>
      </c>
      <c r="H542" s="77">
        <f t="shared" ca="1" si="234"/>
        <v>753.80194363694261</v>
      </c>
      <c r="I542" s="77">
        <f ca="1">I543</f>
        <v>121.66666666666667</v>
      </c>
      <c r="J542" s="77">
        <f ca="1">J541</f>
        <v>766.20726821328947</v>
      </c>
      <c r="K542" s="92" t="str">
        <f>K519</f>
        <v>SN</v>
      </c>
      <c r="L542" s="75">
        <f>K520</f>
        <v>0.12465753424657534</v>
      </c>
      <c r="M542" s="89">
        <f ca="1">K522</f>
        <v>594.01190340454502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717.20740885032251</v>
      </c>
      <c r="S542" s="90"/>
      <c r="T542" s="77">
        <f ca="1">Q538</f>
        <v>1594</v>
      </c>
      <c r="U542" s="77">
        <f ca="1">R538</f>
        <v>748.40769031043885</v>
      </c>
      <c r="V542" s="92" t="str">
        <f>K525</f>
        <v>SN</v>
      </c>
      <c r="W542" s="75">
        <f>K520</f>
        <v>0.12465753424657534</v>
      </c>
      <c r="X542" s="89">
        <f ca="1">K531</f>
        <v>670.45171324200635</v>
      </c>
      <c r="Y542" s="5">
        <f t="shared" ca="1" si="238"/>
        <v>2</v>
      </c>
      <c r="Z542" s="5">
        <v>8</v>
      </c>
      <c r="AA542" s="7">
        <f t="shared" ca="1" si="239"/>
        <v>2</v>
      </c>
      <c r="AB542" s="7">
        <f t="shared" ca="1" si="244"/>
        <v>5592</v>
      </c>
      <c r="AC542" s="7">
        <f t="shared" ca="1" si="240"/>
        <v>670.45111324200968</v>
      </c>
      <c r="AD542" s="90"/>
      <c r="AE542" s="77">
        <f ca="1">AB538</f>
        <v>2261</v>
      </c>
      <c r="AF542" s="77">
        <f ca="1">AC538</f>
        <v>670.4515132420089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740.04170699913777</v>
      </c>
      <c r="D543" s="5">
        <f t="shared" ca="1" si="232"/>
        <v>15</v>
      </c>
      <c r="E543" s="5">
        <v>9</v>
      </c>
      <c r="F543" s="5">
        <f t="shared" ca="1" si="233"/>
        <v>13</v>
      </c>
      <c r="G543" s="77">
        <f t="shared" ca="1" si="242"/>
        <v>577.91666666666674</v>
      </c>
      <c r="H543" s="77">
        <f t="shared" ca="1" si="234"/>
        <v>748.46784503361221</v>
      </c>
      <c r="I543" s="77">
        <f ca="1">G538</f>
        <v>121.66666666666667</v>
      </c>
      <c r="J543" s="77">
        <f ca="1">H539</f>
        <v>766.00582720958243</v>
      </c>
      <c r="K543" s="92" t="str">
        <f>L519</f>
        <v>SP</v>
      </c>
      <c r="L543" s="75">
        <f>L520</f>
        <v>1.0388127853881279E-2</v>
      </c>
      <c r="M543" s="89">
        <f ca="1">L522</f>
        <v>736.63376086867436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616.51749452757804</v>
      </c>
      <c r="S543" s="90"/>
      <c r="T543" s="77">
        <f ca="1">T542</f>
        <v>1594</v>
      </c>
      <c r="U543" s="77">
        <f ca="1">R539</f>
        <v>736.63376086867436</v>
      </c>
      <c r="V543" s="92" t="str">
        <f>L525</f>
        <v>SP</v>
      </c>
      <c r="W543" s="75">
        <f>L520</f>
        <v>1.0388127853881279E-2</v>
      </c>
      <c r="X543" s="89">
        <f ca="1">L531</f>
        <v>670.45181324200883</v>
      </c>
      <c r="Y543" s="5">
        <f t="shared" ca="1" si="238"/>
        <v>1</v>
      </c>
      <c r="Z543" s="5">
        <v>9</v>
      </c>
      <c r="AA543" s="7">
        <f t="shared" ca="1" si="239"/>
        <v>12</v>
      </c>
      <c r="AB543" s="7">
        <f t="shared" ca="1" si="244"/>
        <v>5669</v>
      </c>
      <c r="AC543" s="7">
        <f t="shared" ca="1" si="240"/>
        <v>670.4510632420089</v>
      </c>
      <c r="AD543" s="90"/>
      <c r="AE543" s="77">
        <f ca="1">AE542</f>
        <v>2261</v>
      </c>
      <c r="AF543" s="77">
        <f ca="1">AC539</f>
        <v>670.45141324201074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755.34574264421144</v>
      </c>
      <c r="D544" s="5">
        <f t="shared" ca="1" si="232"/>
        <v>7</v>
      </c>
      <c r="E544" s="5">
        <v>10</v>
      </c>
      <c r="F544" s="5">
        <f t="shared" ca="1" si="233"/>
        <v>24</v>
      </c>
      <c r="G544" s="77">
        <f t="shared" ca="1" si="242"/>
        <v>912.50000000000011</v>
      </c>
      <c r="H544" s="77">
        <f t="shared" ca="1" si="234"/>
        <v>745.93694324577325</v>
      </c>
      <c r="I544" s="77">
        <f ca="1">I545</f>
        <v>152.08333333333334</v>
      </c>
      <c r="J544" s="77">
        <f ca="1">J543</f>
        <v>766.00582720958243</v>
      </c>
      <c r="K544" s="92" t="str">
        <f>M519</f>
        <v>FD</v>
      </c>
      <c r="L544" s="75">
        <f>M520</f>
        <v>9.6689497716894973E-2</v>
      </c>
      <c r="M544" s="89">
        <f ca="1">M522</f>
        <v>728.18772303586775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605.558902325894</v>
      </c>
      <c r="S544" s="90"/>
      <c r="T544" s="77">
        <f ca="1">Q539</f>
        <v>1685</v>
      </c>
      <c r="U544" s="77">
        <f ca="1">U543</f>
        <v>736.63376086867436</v>
      </c>
      <c r="V544" s="92" t="str">
        <f>M525</f>
        <v>FD</v>
      </c>
      <c r="W544" s="75">
        <f>M520</f>
        <v>9.6689497716894973E-2</v>
      </c>
      <c r="X544" s="89">
        <f ca="1">M531</f>
        <v>670.4510432420069</v>
      </c>
      <c r="Y544" s="5">
        <f t="shared" ca="1" si="238"/>
        <v>11</v>
      </c>
      <c r="Z544" s="5">
        <v>10</v>
      </c>
      <c r="AA544" s="7">
        <f t="shared" ca="1" si="239"/>
        <v>11</v>
      </c>
      <c r="AB544" s="7">
        <f t="shared" ca="1" si="244"/>
        <v>6593</v>
      </c>
      <c r="AC544" s="7">
        <f t="shared" ca="1" si="240"/>
        <v>670.45105324201074</v>
      </c>
      <c r="AD544" s="90"/>
      <c r="AE544" s="77">
        <f ca="1">AB539</f>
        <v>3185</v>
      </c>
      <c r="AF544" s="77">
        <f ca="1">AF543</f>
        <v>670.45141324201074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766.00582720958243</v>
      </c>
      <c r="D545" s="5">
        <f t="shared" ca="1" si="232"/>
        <v>5</v>
      </c>
      <c r="E545" s="5">
        <v>11</v>
      </c>
      <c r="F545" s="5">
        <f t="shared" ca="1" si="233"/>
        <v>14</v>
      </c>
      <c r="G545" s="77">
        <f t="shared" ca="1" si="242"/>
        <v>1247.0833333333335</v>
      </c>
      <c r="H545" s="77">
        <f t="shared" ca="1" si="234"/>
        <v>744.42996679993337</v>
      </c>
      <c r="I545" s="77">
        <f ca="1">G539</f>
        <v>152.08333333333334</v>
      </c>
      <c r="J545" s="77">
        <f ca="1">H540</f>
        <v>756.41393089839528</v>
      </c>
      <c r="K545" s="92" t="str">
        <f>N519</f>
        <v>FN</v>
      </c>
      <c r="L545" s="75">
        <f>N520</f>
        <v>0.10547945205479452</v>
      </c>
      <c r="M545" s="89">
        <f ca="1">N522</f>
        <v>605.558902325894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603.82777447337469</v>
      </c>
      <c r="S545" s="90"/>
      <c r="T545" s="77">
        <f ca="1">T544</f>
        <v>1685</v>
      </c>
      <c r="U545" s="77">
        <f ca="1">R540</f>
        <v>733.50019888193776</v>
      </c>
      <c r="V545" s="92" t="str">
        <f>N525</f>
        <v>FN</v>
      </c>
      <c r="W545" s="75">
        <f>N520</f>
        <v>0.10547945205479452</v>
      </c>
      <c r="X545" s="89">
        <f ca="1">N531</f>
        <v>670.45105324201074</v>
      </c>
      <c r="Y545" s="5">
        <f t="shared" ca="1" si="238"/>
        <v>10</v>
      </c>
      <c r="Z545" s="5">
        <v>11</v>
      </c>
      <c r="AA545" s="7">
        <f t="shared" ca="1" si="239"/>
        <v>10</v>
      </c>
      <c r="AB545" s="7">
        <f t="shared" ca="1" si="244"/>
        <v>7440</v>
      </c>
      <c r="AC545" s="7">
        <f t="shared" ca="1" si="240"/>
        <v>670.4510432420069</v>
      </c>
      <c r="AD545" s="90"/>
      <c r="AE545" s="77">
        <f ca="1">AE544</f>
        <v>3185</v>
      </c>
      <c r="AF545" s="77">
        <f ca="1">AC540</f>
        <v>670.4513132420069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768.52430057683989</v>
      </c>
      <c r="D546" s="5">
        <f t="shared" ca="1" si="232"/>
        <v>2</v>
      </c>
      <c r="E546" s="5">
        <v>12</v>
      </c>
      <c r="F546" s="5">
        <f t="shared" ca="1" si="233"/>
        <v>15</v>
      </c>
      <c r="G546" s="77">
        <f t="shared" ca="1" si="242"/>
        <v>1581.666666666667</v>
      </c>
      <c r="H546" s="77">
        <f t="shared" ca="1" si="234"/>
        <v>743.84969921579784</v>
      </c>
      <c r="I546" s="77">
        <f ca="1">I547</f>
        <v>182.5</v>
      </c>
      <c r="J546" s="77">
        <f ca="1">J545</f>
        <v>756.41393089839528</v>
      </c>
      <c r="K546" s="92" t="str">
        <f>O519</f>
        <v>FP</v>
      </c>
      <c r="L546" s="75">
        <f>O520</f>
        <v>8.7899543378995425E-3</v>
      </c>
      <c r="M546" s="89">
        <f ca="1">O522</f>
        <v>748.81252439384127</v>
      </c>
      <c r="N546" s="5">
        <f t="shared" ca="1" si="235"/>
        <v>3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594.01190340454502</v>
      </c>
      <c r="S546" s="90"/>
      <c r="T546" s="77">
        <f ca="1">Q540</f>
        <v>2532</v>
      </c>
      <c r="U546" s="77">
        <f ca="1">R540</f>
        <v>733.50019888193776</v>
      </c>
      <c r="V546" s="92" t="str">
        <f>O525</f>
        <v>FP</v>
      </c>
      <c r="W546" s="75">
        <f>O520</f>
        <v>8.7899543378995425E-3</v>
      </c>
      <c r="X546" s="89">
        <f ca="1">O531</f>
        <v>670.4510632420089</v>
      </c>
      <c r="Y546" s="5">
        <f t="shared" ca="1" si="238"/>
        <v>9</v>
      </c>
      <c r="Z546" s="5">
        <v>12</v>
      </c>
      <c r="AA546" s="7">
        <f t="shared" ca="1" si="239"/>
        <v>1</v>
      </c>
      <c r="AB546" s="7">
        <f t="shared" ca="1" si="244"/>
        <v>8760</v>
      </c>
      <c r="AC546" s="7">
        <f t="shared" ca="1" si="240"/>
        <v>670.45101324200607</v>
      </c>
      <c r="AD546" s="90"/>
      <c r="AE546" s="77">
        <f ca="1">AB540</f>
        <v>4032</v>
      </c>
      <c r="AF546" s="77">
        <f ca="1">AC540</f>
        <v>670.4513132420069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748.46784503361221</v>
      </c>
      <c r="D547" s="5">
        <f t="shared" ca="1" si="232"/>
        <v>9</v>
      </c>
      <c r="E547" s="5">
        <v>13</v>
      </c>
      <c r="F547" s="5">
        <f t="shared" ca="1" si="233"/>
        <v>23</v>
      </c>
      <c r="G547" s="77">
        <f t="shared" ca="1" si="242"/>
        <v>1916.2500000000005</v>
      </c>
      <c r="H547" s="77">
        <f t="shared" ca="1" si="234"/>
        <v>743.66823583229359</v>
      </c>
      <c r="I547" s="77">
        <f ca="1">G540</f>
        <v>182.5</v>
      </c>
      <c r="J547" s="77">
        <f ca="1">H541</f>
        <v>755.34574264421144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728.18772303586775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4032</v>
      </c>
      <c r="AF547" s="77">
        <f ca="1">AC541</f>
        <v>670.45121324200852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744.42996679993337</v>
      </c>
      <c r="D548" s="5">
        <f t="shared" ca="1" si="232"/>
        <v>11</v>
      </c>
      <c r="E548" s="5">
        <v>14</v>
      </c>
      <c r="F548" s="5">
        <f t="shared" ca="1" si="233"/>
        <v>6</v>
      </c>
      <c r="G548" s="77">
        <f t="shared" ca="1" si="242"/>
        <v>1946.6666666666672</v>
      </c>
      <c r="H548" s="77">
        <f t="shared" ca="1" si="234"/>
        <v>740.13991997588164</v>
      </c>
      <c r="I548" s="77">
        <f ca="1">I549</f>
        <v>212.91666666666666</v>
      </c>
      <c r="J548" s="77">
        <f ca="1">J547</f>
        <v>755.34574264421144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728.18772303586775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4152</v>
      </c>
      <c r="AF548" s="77">
        <f ca="1">AC541</f>
        <v>670.45121324200852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743.84969921579784</v>
      </c>
      <c r="D549" s="5">
        <f t="shared" ca="1" si="232"/>
        <v>12</v>
      </c>
      <c r="E549" s="5">
        <v>15</v>
      </c>
      <c r="F549" s="5">
        <f t="shared" ca="1" si="233"/>
        <v>9</v>
      </c>
      <c r="G549" s="77">
        <f t="shared" ca="1" si="242"/>
        <v>1977.0833333333339</v>
      </c>
      <c r="H549" s="77">
        <f t="shared" ca="1" si="234"/>
        <v>740.04170699913777</v>
      </c>
      <c r="I549" s="77">
        <f ca="1">G541</f>
        <v>212.91666666666666</v>
      </c>
      <c r="J549" s="77">
        <f ca="1">H542</f>
        <v>753.80194363694261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717.20740885032251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4152</v>
      </c>
      <c r="AF549" s="77">
        <f ca="1">AC542</f>
        <v>670.45111324200968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735.02760196519091</v>
      </c>
      <c r="D550" s="5">
        <f t="shared" ca="1" si="232"/>
        <v>16</v>
      </c>
      <c r="E550" s="5">
        <v>16</v>
      </c>
      <c r="F550" s="5">
        <f t="shared" ca="1" si="233"/>
        <v>16</v>
      </c>
      <c r="G550" s="77">
        <f t="shared" ca="1" si="242"/>
        <v>2311.6666666666674</v>
      </c>
      <c r="H550" s="77">
        <f t="shared" ca="1" si="234"/>
        <v>735.02760196519091</v>
      </c>
      <c r="I550" s="77">
        <f ca="1">I551</f>
        <v>243.33333333333331</v>
      </c>
      <c r="J550" s="77">
        <f ca="1">J549</f>
        <v>753.80194363694261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717.20740885032251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5592</v>
      </c>
      <c r="AF550" s="77">
        <f ca="1">AC542</f>
        <v>670.45111324200968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732.67465476272537</v>
      </c>
      <c r="D551" s="5">
        <f t="shared" ca="1" si="232"/>
        <v>20</v>
      </c>
      <c r="E551" s="5">
        <v>17</v>
      </c>
      <c r="F551" s="5">
        <f t="shared" ca="1" si="233"/>
        <v>7</v>
      </c>
      <c r="G551" s="77">
        <f t="shared" ca="1" si="242"/>
        <v>2342.0833333333339</v>
      </c>
      <c r="H551" s="77">
        <f t="shared" ca="1" si="234"/>
        <v>734.18490185074927</v>
      </c>
      <c r="I551" s="77">
        <f ca="1">G542</f>
        <v>243.33333333333331</v>
      </c>
      <c r="J551" s="77">
        <f ca="1">H543</f>
        <v>748.46784503361221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616.51749452757804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5592</v>
      </c>
      <c r="AF551" s="77">
        <f ca="1">AC543</f>
        <v>670.4510632420089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720.36754253912477</v>
      </c>
      <c r="D552" s="5">
        <f t="shared" ca="1" si="232"/>
        <v>21</v>
      </c>
      <c r="E552" s="5">
        <v>18</v>
      </c>
      <c r="F552" s="5">
        <f t="shared" ca="1" si="233"/>
        <v>22</v>
      </c>
      <c r="G552" s="77">
        <f t="shared" ca="1" si="242"/>
        <v>2676.6666666666674</v>
      </c>
      <c r="H552" s="77">
        <f t="shared" ca="1" si="234"/>
        <v>734.06534973621547</v>
      </c>
      <c r="I552" s="77">
        <f ca="1">I553</f>
        <v>577.91666666666674</v>
      </c>
      <c r="J552" s="77">
        <f ca="1">J551</f>
        <v>748.46784503361221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616.51749452757804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5669</v>
      </c>
      <c r="AF552" s="77">
        <f ca="1">AC543</f>
        <v>670.4510632420089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715.00310472392312</v>
      </c>
      <c r="D553" s="5">
        <f t="shared" ca="1" si="232"/>
        <v>23</v>
      </c>
      <c r="E553" s="5">
        <v>19</v>
      </c>
      <c r="F553" s="5">
        <f t="shared" ca="1" si="233"/>
        <v>8</v>
      </c>
      <c r="G553" s="77">
        <f t="shared" ca="1" si="242"/>
        <v>2707.0833333333339</v>
      </c>
      <c r="H553" s="77">
        <f t="shared" ca="1" si="234"/>
        <v>734.01767700644234</v>
      </c>
      <c r="I553" s="77">
        <f ca="1">G543</f>
        <v>577.91666666666674</v>
      </c>
      <c r="J553" s="77">
        <f ca="1">H544</f>
        <v>745.93694324577325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605.558902325894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5669</v>
      </c>
      <c r="AF553" s="77">
        <f ca="1">AC544</f>
        <v>670.45105324201074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714.85246416169605</v>
      </c>
      <c r="D554" s="5">
        <f t="shared" ca="1" si="232"/>
        <v>24</v>
      </c>
      <c r="E554" s="5">
        <v>20</v>
      </c>
      <c r="F554" s="5">
        <f t="shared" ca="1" si="233"/>
        <v>17</v>
      </c>
      <c r="G554" s="77">
        <f t="shared" ca="1" si="242"/>
        <v>3041.6666666666674</v>
      </c>
      <c r="H554" s="77">
        <f t="shared" ca="1" si="234"/>
        <v>732.67465476272537</v>
      </c>
      <c r="I554" s="77">
        <f ca="1">I555</f>
        <v>912.50000000000011</v>
      </c>
      <c r="J554" s="77">
        <f ca="1">J553</f>
        <v>745.93694324577325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605.558902325894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6593</v>
      </c>
      <c r="AF554" s="77">
        <f ca="1">AC544</f>
        <v>670.45105324201074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720.27906969230605</v>
      </c>
      <c r="D555" s="5">
        <f t="shared" ca="1" si="232"/>
        <v>22</v>
      </c>
      <c r="E555" s="5">
        <v>21</v>
      </c>
      <c r="F555" s="5">
        <f t="shared" ca="1" si="233"/>
        <v>18</v>
      </c>
      <c r="G555" s="77">
        <f t="shared" ca="1" si="242"/>
        <v>3376.2500000000009</v>
      </c>
      <c r="H555" s="77">
        <f t="shared" ca="1" si="234"/>
        <v>720.36754253912477</v>
      </c>
      <c r="I555" s="77">
        <f ca="1">G544</f>
        <v>912.50000000000011</v>
      </c>
      <c r="J555" s="77">
        <f ca="1">H545</f>
        <v>744.42996679993337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603.82777447337469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6593</v>
      </c>
      <c r="AF555" s="77">
        <f ca="1">AC545</f>
        <v>670.4510432420069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734.06534973621547</v>
      </c>
      <c r="D556" s="5">
        <f t="shared" ca="1" si="232"/>
        <v>18</v>
      </c>
      <c r="E556" s="5">
        <v>22</v>
      </c>
      <c r="F556" s="5">
        <f t="shared" ca="1" si="233"/>
        <v>21</v>
      </c>
      <c r="G556" s="77">
        <f t="shared" ca="1" si="242"/>
        <v>3710.8333333333344</v>
      </c>
      <c r="H556" s="77">
        <f t="shared" ca="1" si="234"/>
        <v>720.27906969230605</v>
      </c>
      <c r="I556" s="77">
        <f ca="1">I557</f>
        <v>1247.0833333333335</v>
      </c>
      <c r="J556" s="77">
        <f ca="1">J555</f>
        <v>744.42996679993337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603.82777447337469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7440</v>
      </c>
      <c r="AF556" s="77">
        <f ca="1">AC545</f>
        <v>670.4510432420069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743.66823583229359</v>
      </c>
      <c r="D557" s="5">
        <f t="shared" ca="1" si="232"/>
        <v>13</v>
      </c>
      <c r="E557" s="5">
        <v>23</v>
      </c>
      <c r="F557" s="5">
        <f t="shared" ca="1" si="233"/>
        <v>19</v>
      </c>
      <c r="G557" s="77">
        <f t="shared" ca="1" si="242"/>
        <v>4045.4166666666679</v>
      </c>
      <c r="H557" s="77">
        <f t="shared" ca="1" si="234"/>
        <v>715.00310472392312</v>
      </c>
      <c r="I557" s="77">
        <f ca="1">G545</f>
        <v>1247.0833333333335</v>
      </c>
      <c r="J557" s="77">
        <f ca="1">H546</f>
        <v>743.84969921579784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594.01190340454502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7440</v>
      </c>
      <c r="AF557" s="77">
        <f ca="1">AC546</f>
        <v>670.45101324200607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745.93694324577325</v>
      </c>
      <c r="D558" s="5">
        <f t="shared" ca="1" si="232"/>
        <v>10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714.85246416169605</v>
      </c>
      <c r="I558" s="77">
        <f ca="1">I559</f>
        <v>1581.666666666667</v>
      </c>
      <c r="J558" s="77">
        <f ca="1">J557</f>
        <v>743.84969921579784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594.01190340454502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670.45101324200607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617.83808520612968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617.83808520612968</v>
      </c>
      <c r="I559" s="77">
        <f ca="1">G546</f>
        <v>1581.666666666667</v>
      </c>
      <c r="J559" s="77">
        <f ca="1">H547</f>
        <v>743.66823583229359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613.64754644985533</v>
      </c>
      <c r="D560" s="5">
        <f t="shared" ca="1" si="232"/>
        <v>28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617.74596169041286</v>
      </c>
      <c r="I560" s="77">
        <f ca="1">I561</f>
        <v>1916.2500000000005</v>
      </c>
      <c r="J560" s="77">
        <f ca="1">J559</f>
        <v>743.66823583229359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611.03183952496352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615.0245728118781</v>
      </c>
      <c r="I561" s="77">
        <f ca="1">G547</f>
        <v>1916.2500000000005</v>
      </c>
      <c r="J561" s="77">
        <f ca="1">H548</f>
        <v>740.13991997588164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604.68710459051886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613.64754644985533</v>
      </c>
      <c r="I562" s="77">
        <f ca="1">I563</f>
        <v>1946.6666666666672</v>
      </c>
      <c r="J562" s="77">
        <f ca="1">J561</f>
        <v>740.13991997588164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601.15745142524679</v>
      </c>
      <c r="D563" s="5">
        <f t="shared" ca="1" si="232"/>
        <v>32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611.03183952496352</v>
      </c>
      <c r="I563" s="77">
        <f ca="1">G548</f>
        <v>1946.6666666666672</v>
      </c>
      <c r="J563" s="77">
        <f ca="1">H549</f>
        <v>740.04170699913777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594.03364104446155</v>
      </c>
      <c r="D564" s="5">
        <f t="shared" ca="1" si="232"/>
        <v>35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608.36124633261079</v>
      </c>
      <c r="I564" s="77">
        <f ca="1">I565</f>
        <v>1977.0833333333339</v>
      </c>
      <c r="J564" s="77">
        <f ca="1">J563</f>
        <v>740.04170699913777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592.62682248444878</v>
      </c>
      <c r="D565" s="5">
        <f t="shared" ca="1" si="232"/>
        <v>36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604.68710459051886</v>
      </c>
      <c r="I565" s="77">
        <f ca="1">G549</f>
        <v>1977.0833333333339</v>
      </c>
      <c r="J565" s="77">
        <f ca="1">H550</f>
        <v>735.02760196519091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594.98869735668609</v>
      </c>
      <c r="D566" s="5">
        <f t="shared" ca="1" si="232"/>
        <v>34</v>
      </c>
      <c r="E566" s="5">
        <v>32</v>
      </c>
      <c r="F566" s="5">
        <f t="shared" ca="1" si="233"/>
        <v>29</v>
      </c>
      <c r="G566" s="77">
        <f t="shared" ca="1" si="242"/>
        <v>7300.0000000000009</v>
      </c>
      <c r="H566" s="77">
        <f t="shared" ca="1" si="234"/>
        <v>601.15745142524679</v>
      </c>
      <c r="I566" s="77">
        <f ca="1">I567</f>
        <v>2311.6666666666674</v>
      </c>
      <c r="J566" s="77">
        <f ca="1">J565</f>
        <v>735.02760196519091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599.86930505539021</v>
      </c>
      <c r="D567" s="5">
        <f t="shared" ca="1" si="232"/>
        <v>33</v>
      </c>
      <c r="E567" s="5">
        <v>33</v>
      </c>
      <c r="F567" s="5">
        <f t="shared" ca="1" si="233"/>
        <v>33</v>
      </c>
      <c r="G567" s="77">
        <f t="shared" ca="1" si="242"/>
        <v>7665.0000000000009</v>
      </c>
      <c r="H567" s="77">
        <f t="shared" ca="1" si="234"/>
        <v>599.86930505539021</v>
      </c>
      <c r="I567" s="77">
        <f ca="1">G550</f>
        <v>2311.6666666666674</v>
      </c>
      <c r="J567" s="77">
        <f ca="1">H551</f>
        <v>734.18490185074927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608.36124633261079</v>
      </c>
      <c r="D568" s="5">
        <f t="shared" ca="1" si="232"/>
        <v>30</v>
      </c>
      <c r="E568" s="5">
        <v>34</v>
      </c>
      <c r="F568" s="5">
        <f t="shared" ca="1" si="233"/>
        <v>32</v>
      </c>
      <c r="G568" s="77">
        <f t="shared" ca="1" si="242"/>
        <v>8030.0000000000009</v>
      </c>
      <c r="H568" s="77">
        <f t="shared" ca="1" si="234"/>
        <v>594.98869735668609</v>
      </c>
      <c r="I568" s="77">
        <f ca="1">I569</f>
        <v>2342.0833333333339</v>
      </c>
      <c r="J568" s="77">
        <f ca="1">J567</f>
        <v>734.18490185074927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615.0245728118781</v>
      </c>
      <c r="D569" s="5">
        <f t="shared" ca="1" si="232"/>
        <v>27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594.03364104446155</v>
      </c>
      <c r="I569" s="77">
        <f ca="1">G551</f>
        <v>2342.0833333333339</v>
      </c>
      <c r="J569" s="77">
        <f ca="1">H552</f>
        <v>734.06534973621547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617.74596169041286</v>
      </c>
      <c r="D570" s="5">
        <f t="shared" ca="1" si="232"/>
        <v>26</v>
      </c>
      <c r="E570" s="5">
        <v>36</v>
      </c>
      <c r="F570" s="5">
        <f t="shared" ca="1" si="233"/>
        <v>31</v>
      </c>
      <c r="G570" s="77">
        <f t="shared" ca="1" si="242"/>
        <v>8760</v>
      </c>
      <c r="H570" s="77">
        <f t="shared" ca="1" si="234"/>
        <v>592.62682248444878</v>
      </c>
      <c r="I570" s="77">
        <f ca="1">I571</f>
        <v>2676.6666666666674</v>
      </c>
      <c r="J570" s="77">
        <f ca="1">J569</f>
        <v>734.06534973621547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2676.6666666666674</v>
      </c>
      <c r="J571" s="77">
        <f ca="1">H553</f>
        <v>734.01767700644234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734.01767700644234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732.67465476272537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732.67465476272537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720.36754253912477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720.36754253912477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720.27906969230605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720.27906969230605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715.00310472392312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715.00310472392312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714.85246416169605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714.85246416169605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617.83808520612968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617.83808520612968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617.74596169041286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617.74596169041286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615.0245728118781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615.0245728118781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613.64754644985533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613.64754644985533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611.03183952496352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611.03183952496352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608.36124633261079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608.36124633261079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604.68710459051886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604.68710459051886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601.15745142524679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601.15745142524679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599.86930505539021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599.86930505539021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594.98869735668609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594.98869735668609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594.03364104446155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594.03364104446155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592.62682248444878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592.62682248444878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 t="e">
        <f t="shared" ref="C609:C620" ca="1" si="245">D609/SUM($D$609:$D$620)</f>
        <v>#DIV/0!</v>
      </c>
      <c r="D609" s="135">
        <f ca="1">B452*M456+B458*M462+B464*M468+B470*M474+B476*M480+B482*M486+B488*M492+$B$500*M504</f>
        <v>0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 t="e">
        <f t="shared" ca="1" si="245"/>
        <v>#DIV/0!</v>
      </c>
      <c r="D610" s="135">
        <f ca="1">B452*N456+B458*N462+B464*N468+B470*N474+B476*N480+B482*N486+B488*N492+$B$500*N504</f>
        <v>0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 t="e">
        <f t="shared" ca="1" si="245"/>
        <v>#DIV/0!</v>
      </c>
      <c r="D611" s="135">
        <f ca="1">B452*O456+B458*O462+B464*O468+B470*O474+B476*O480+B482*O486+B488*O492+$B$500*O504</f>
        <v>0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 t="e">
        <f t="shared" ca="1" si="245"/>
        <v>#DIV/0!</v>
      </c>
      <c r="D612" s="135">
        <f ca="1">B452*G456+B458*G462+B464*G468+B470*G474+B476*G480+B482*G486+B488*G492+$B$500*G504</f>
        <v>0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 t="e">
        <f t="shared" ca="1" si="245"/>
        <v>#DIV/0!</v>
      </c>
      <c r="D613" s="135">
        <f ca="1">B452*H456+B458*H462+B464*H468+B470*H474+B476*H480+B482*H486+B488*H492+$B$500*H504</f>
        <v>0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 t="e">
        <f t="shared" ca="1" si="245"/>
        <v>#DIV/0!</v>
      </c>
      <c r="D614" s="135">
        <f ca="1">B452*I456+B458*I462+B464*I468+B470*I474+B476*I480+B482*I486+B488*I492+$B$500*I504</f>
        <v>0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 t="e">
        <f t="shared" ca="1" si="245"/>
        <v>#DIV/0!</v>
      </c>
      <c r="D615" s="135">
        <f ca="1">B452*J456+B458*J462+B464*J468+B470*J474+B476*J480+B482*J486+B488*J492+$B$500*J504</f>
        <v>0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 t="e">
        <f t="shared" ca="1" si="245"/>
        <v>#DIV/0!</v>
      </c>
      <c r="D616" s="135">
        <f ca="1">B452*K456+B458*K462+B464*K468+B470*K474+B476*K480+B482*K486+B488*K492+$B$500*K504</f>
        <v>0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 t="e">
        <f t="shared" ca="1" si="245"/>
        <v>#DIV/0!</v>
      </c>
      <c r="D617" s="135">
        <f ca="1">B452*L456+B458*L462+B464*L468+B470*L474+B476*L480+B482*L486+B488*L492+$B$500*L504</f>
        <v>0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 t="e">
        <f t="shared" ca="1" si="245"/>
        <v>#DIV/0!</v>
      </c>
      <c r="D618" s="135">
        <f ca="1">B452*D456+B458*D462+B464*D468+B470*D474+B476*D480+B482*D486+B488*D492+$B$500*D504</f>
        <v>0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 t="e">
        <f t="shared" ca="1" si="245"/>
        <v>#DIV/0!</v>
      </c>
      <c r="D619" s="135">
        <f ca="1">B452*E456+B458*E462+B464*E468+B470*E474+B476*E480+B482*E486+B488*E492+$B$500*E504</f>
        <v>0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 t="e">
        <f t="shared" ca="1" si="245"/>
        <v>#DIV/0!</v>
      </c>
      <c r="D620" s="135">
        <f ca="1">B452*F456+B458*F462+B464*F468+B470*F474+B476*F480+B482*F486+B488*F492+$B$500*F504</f>
        <v>0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0.10335294825465943</v>
      </c>
      <c r="D621" s="135">
        <f ca="1">$B$494*M498+$B$495*77/365*11/24</f>
        <v>1.9602131005993149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9.7818324311792507E-2</v>
      </c>
      <c r="D622" s="135">
        <f ca="1">$B$494*N498+$B$495*77/365*12/24</f>
        <v>1.8552422938356163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9.5499971020190106E-3</v>
      </c>
      <c r="D623" s="135">
        <f ca="1">$B$494*O498+$B$495*77/365*1/24</f>
        <v>0.18112719323630139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0.10335294825465943</v>
      </c>
      <c r="D624" s="135">
        <f ca="1">$B$494*G498+$B$495*77/365*11/24</f>
        <v>1.9602131005993149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9.7818324311792507E-2</v>
      </c>
      <c r="D625" s="135">
        <f ca="1">$B$494*H498+$B$495*77/365*12/24</f>
        <v>1.8552422938356163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9.5499971020190106E-3</v>
      </c>
      <c r="D626" s="135">
        <f ca="1">$B$494*I498+$B$495*77/365*1/24</f>
        <v>0.18112719323630139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0.12242465879423829</v>
      </c>
      <c r="D627" s="135">
        <f ca="1">$B$494*J498+$B$495*91/365*11/24</f>
        <v>2.3219310533219177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0.11563775741631133</v>
      </c>
      <c r="D628" s="135">
        <f ca="1">$B$494*K498+$B$495*91/365*12/24</f>
        <v>2.1932092972602737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1.1314643875936172E-2</v>
      </c>
      <c r="D629" s="135">
        <f ca="1">$B$494*L498+$B$495*91/365*1/24</f>
        <v>0.21459584393835615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0.16171013638150533</v>
      </c>
      <c r="D630" s="135">
        <f ca="1">$B$494*D498+$B$495*120/365*11/24</f>
        <v>3.067027435479452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0.15252250345237733</v>
      </c>
      <c r="D631" s="135">
        <f ca="1">$B$494*E498+$B$495*120/365*12/24</f>
        <v>2.8927729150684929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1.4947760742689529E-2</v>
      </c>
      <c r="D632" s="135">
        <f ca="1">$B$494*F498+$B$495*120/365*1/24</f>
        <v>0.28350227958904112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0.11950420390901308</v>
      </c>
      <c r="D633" s="135">
        <f ca="1">B409*M413+B415*M419+B421*M425+B427*M431+B433*M437+B439*M443+B445*M449</f>
        <v>0.26017690448165309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7.3072531463921994E-2</v>
      </c>
      <c r="D634" s="135">
        <f ca="1">B409*N413+B415*N419+B421*N425+B427*N431+B433*N437+B439*N443+B445*N449</f>
        <v>0.15908883886123729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1.214606644953343E-2</v>
      </c>
      <c r="D635" s="135">
        <f ca="1">B409*O413+B415*O419+B421*O425+B427*O431+B433*O437+B439*O443+B445*O449</f>
        <v>2.6443638525671415E-2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0.12694462166419074</v>
      </c>
      <c r="D636" s="135">
        <f ca="1">B409*G413+B415*G419+B421*G425+B427*G431+B433*G437+B439*G443+B445*G449</f>
        <v>0.27637570583148957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7.0427577869557598E-2</v>
      </c>
      <c r="D637" s="135">
        <f ca="1">B409*H413+B415*H419+B421*H425+B427*H431+B433*H437+B439*H443+B445*H449</f>
        <v>0.15333041517261714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1.2896934296386225E-2</v>
      </c>
      <c r="D638" s="135">
        <f ca="1">B409*I413+B415*I419+B421*I425+B427*I431+B433*I437+B439*I443+B445*I449</f>
        <v>2.8078379946297121E-2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0.12061605945200686</v>
      </c>
      <c r="D639" s="135">
        <f ca="1">B409*J413+B415*J419+B421*J425+B427*J431+B433*J437+B439*J443+B445*J449</f>
        <v>0.26259756521110439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6.5209659572793705E-2</v>
      </c>
      <c r="D640" s="135">
        <f ca="1">B409*K413+B415*K419+B421*K425+B427*K431+B433*K437+B439*K443+B445*K449</f>
        <v>0.14197029740367378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1.2275473889652068E-2</v>
      </c>
      <c r="D641" s="135">
        <f ca="1">B409*L413+B415*L419+B421*L425+B427*L431+B433*L437+B439*L443+B445*L449</f>
        <v>2.6725376122221544E-2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0.22479344830812262</v>
      </c>
      <c r="D642" s="135">
        <f ca="1">B409*D413+B415*D419+B421*D425+B427*D431+B433*D437+B439*D443+B445*D449</f>
        <v>0.48940590887575286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0.13929023109372676</v>
      </c>
      <c r="D643" s="135">
        <f ca="1">B409*E413+B415*E419+B421*E425+B427*E431+B433*E437+B439*E443+B445*E449</f>
        <v>0.30325377656247188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2.2823192031094949E-2</v>
      </c>
      <c r="D644" s="135">
        <f ca="1">B409*F413+B415*F419+B421*F425+B427*F431+B433*F437+B439*F443+B445*F449</f>
        <v>4.9689193005809928E-2</v>
      </c>
      <c r="P644" s="5"/>
      <c r="Q644" s="6"/>
      <c r="U644" s="5"/>
    </row>
  </sheetData>
  <autoFilter ref="A1:C607" xr:uid="{00000000-0009-0000-0000-000018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LT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670.06399999999996</v>
      </c>
      <c r="E5" s="17">
        <f ca="1">INDIRECT(ADDRESS(MATCH($H$1,HDD!$A$1:$A$34,0),E$4+1,,,"HDD"))</f>
        <v>603.49599999999998</v>
      </c>
      <c r="F5" s="17">
        <f ca="1">INDIRECT(ADDRESS(MATCH($H$1,HDD!$A$1:$A$34,0),F$4+1,,,"HDD"))</f>
        <v>548.58000000000004</v>
      </c>
      <c r="G5" s="17">
        <f ca="1">INDIRECT(ADDRESS(MATCH($H$1,HDD!$A$1:$A$34,0),G$4+1,,,"HDD"))</f>
        <v>338.625</v>
      </c>
      <c r="H5" s="17">
        <f ca="1">INDIRECT(ADDRESS(MATCH($H$1,HDD!$A$1:$A$34,0),H$4+1,,,"HDD"))</f>
        <v>172.71799999999999</v>
      </c>
      <c r="I5" s="17">
        <f ca="1">INDIRECT(ADDRESS(MATCH($H$1,HDD!$A$1:$A$34,0),I$4+1,,,"HDD"))</f>
        <v>74.730999999999995</v>
      </c>
      <c r="J5" s="17">
        <f ca="1">INDIRECT(ADDRESS(MATCH($H$1,HDD!$A$1:$A$34,0),J$4+1,,,"HDD"))</f>
        <v>22.908999999999999</v>
      </c>
      <c r="K5" s="17">
        <f ca="1">INDIRECT(ADDRESS(MATCH($H$1,HDD!$A$1:$A$34,0),K$4+1,,,"HDD"))</f>
        <v>33.899000000000001</v>
      </c>
      <c r="L5" s="17">
        <f ca="1">INDIRECT(ADDRESS(MATCH($H$1,HDD!$A$1:$A$34,0),L$4+1,,,"HDD"))</f>
        <v>166.22800000000001</v>
      </c>
      <c r="M5" s="17">
        <f ca="1">INDIRECT(ADDRESS(MATCH($H$1,HDD!$A$1:$A$34,0),M$4+1,,,"HDD"))</f>
        <v>331.27699999999999</v>
      </c>
      <c r="N5" s="17">
        <f ca="1">INDIRECT(ADDRESS(MATCH($H$1,HDD!$A$1:$A$34,0),N$4+1,,,"HDD"))</f>
        <v>499.72399999999999</v>
      </c>
      <c r="O5" s="17">
        <f ca="1">INDIRECT(ADDRESS(MATCH($H$1,HDD!$A$1:$A$34,0),O$4+1,,,"HDD"))</f>
        <v>631.94200000000001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0.16366204524310407</v>
      </c>
      <c r="E6" s="23">
        <f t="shared" ca="1" si="0"/>
        <v>0.14740291920776571</v>
      </c>
      <c r="F6" s="22">
        <f t="shared" ca="1" si="0"/>
        <v>0.13398977527439473</v>
      </c>
      <c r="G6" s="22">
        <f t="shared" ca="1" si="0"/>
        <v>8.2708607044172072E-2</v>
      </c>
      <c r="H6" s="22">
        <f t="shared" ca="1" si="0"/>
        <v>4.2186091373806751E-2</v>
      </c>
      <c r="I6" s="22">
        <f t="shared" ca="1" si="0"/>
        <v>1.8252925546011142E-2</v>
      </c>
      <c r="J6" s="22">
        <f t="shared" ca="1" si="0"/>
        <v>5.5954860945734604E-3</v>
      </c>
      <c r="K6" s="22">
        <f t="shared" ca="1" si="0"/>
        <v>8.2797757702189421E-3</v>
      </c>
      <c r="L6" s="22">
        <f t="shared" ca="1" si="0"/>
        <v>4.0600919399744959E-2</v>
      </c>
      <c r="M6" s="22">
        <f t="shared" ca="1" si="0"/>
        <v>8.0913869961674975E-2</v>
      </c>
      <c r="N6" s="22">
        <f t="shared" ca="1" si="0"/>
        <v>0.12205677651248975</v>
      </c>
      <c r="O6" s="22">
        <f t="shared" ca="1" si="0"/>
        <v>0.15435080857204336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7.5624852311626851</v>
      </c>
      <c r="E8" s="114">
        <f ca="1">INDIRECT(ADDRESS(MATCH($H$1,DDuration!$A$1:$A$34,0),E$4+1,,,"DDuration"))</f>
        <v>9.4286151650098606</v>
      </c>
      <c r="F8" s="114">
        <f ca="1">INDIRECT(ADDRESS(MATCH($H$1,DDuration!$A$1:$A$34,0),F$4+1,,,"DDuration"))</f>
        <v>11.536602407435169</v>
      </c>
      <c r="G8" s="114">
        <f ca="1">INDIRECT(ADDRESS(MATCH($H$1,DDuration!$A$1:$A$34,0),G$4+1,,,"DDuration"))</f>
        <v>13.836371219112184</v>
      </c>
      <c r="H8" s="114">
        <f ca="1">INDIRECT(ADDRESS(MATCH($H$1,DDuration!$A$1:$A$34,0),H$4+1,,,"DDuration"))</f>
        <v>15.89934904489631</v>
      </c>
      <c r="I8" s="114">
        <f ca="1">INDIRECT(ADDRESS(MATCH($H$1,DDuration!$A$1:$A$34,0),I$4+1,,,"DDuration"))</f>
        <v>17.031105750854621</v>
      </c>
      <c r="J8" s="114">
        <f ca="1">INDIRECT(ADDRESS(MATCH($H$1,DDuration!$A$1:$A$34,0),J$4+1,,,"DDuration"))</f>
        <v>16.507855497168336</v>
      </c>
      <c r="K8" s="114">
        <f ca="1">INDIRECT(ADDRESS(MATCH($H$1,DDuration!$A$1:$A$34,0),K$4+1,,,"DDuration"))</f>
        <v>14.678719017303745</v>
      </c>
      <c r="L8" s="114">
        <f ca="1">INDIRECT(ADDRESS(MATCH($H$1,DDuration!$A$1:$A$34,0),L$4+1,,,"DDuration"))</f>
        <v>12.424820081170655</v>
      </c>
      <c r="M8" s="114">
        <f ca="1">INDIRECT(ADDRESS(MATCH($H$1,DDuration!$A$1:$A$34,0),M$4+1,,,"DDuration"))</f>
        <v>10.126220125442847</v>
      </c>
      <c r="N8" s="114">
        <f ca="1">INDIRECT(ADDRESS(MATCH($H$1,DDuration!$A$1:$A$34,0),N$4+1,,,"DDuration"))</f>
        <v>8.0712126410123215</v>
      </c>
      <c r="O8" s="114">
        <f ca="1">INDIRECT(ADDRESS(MATCH($H$1,DDuration!$A$1:$A$34,0),O$4+1,,,"DDuration"))</f>
        <v>6.9792643047696341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0.11456343167017284</v>
      </c>
      <c r="E12" s="33">
        <f t="shared" ca="1" si="1"/>
        <v>0.10318204344543599</v>
      </c>
      <c r="F12" s="32">
        <f t="shared" ca="1" si="1"/>
        <v>9.3792842692076314E-2</v>
      </c>
      <c r="G12" s="32">
        <f t="shared" ca="1" si="1"/>
        <v>5.7896024930920449E-2</v>
      </c>
      <c r="H12" s="32">
        <f t="shared" ca="1" si="1"/>
        <v>2.9530263961664725E-2</v>
      </c>
      <c r="I12" s="32">
        <f t="shared" ca="1" si="1"/>
        <v>1.27770478822078E-2</v>
      </c>
      <c r="J12" s="32">
        <f t="shared" ca="1" si="1"/>
        <v>3.9168402662014224E-3</v>
      </c>
      <c r="K12" s="32">
        <f t="shared" ca="1" si="1"/>
        <v>5.7958430391532589E-3</v>
      </c>
      <c r="L12" s="32">
        <f t="shared" ca="1" si="1"/>
        <v>2.8420643579821468E-2</v>
      </c>
      <c r="M12" s="32">
        <f t="shared" ca="1" si="1"/>
        <v>5.6639708973172477E-2</v>
      </c>
      <c r="N12" s="32">
        <f t="shared" ca="1" si="1"/>
        <v>8.5439743558742814E-2</v>
      </c>
      <c r="O12" s="32">
        <f t="shared" ca="1" si="1"/>
        <v>0.10804556600043035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4.909861357293123E-2</v>
      </c>
      <c r="E13" s="32">
        <f t="shared" ca="1" si="2"/>
        <v>4.422087576232972E-2</v>
      </c>
      <c r="F13" s="32">
        <f t="shared" ca="1" si="2"/>
        <v>4.0196932582318427E-2</v>
      </c>
      <c r="G13" s="32">
        <f t="shared" ca="1" si="2"/>
        <v>2.4812582113251627E-2</v>
      </c>
      <c r="H13" s="32">
        <f t="shared" ca="1" si="2"/>
        <v>1.2655827412142027E-2</v>
      </c>
      <c r="I13" s="32">
        <f t="shared" ca="1" si="2"/>
        <v>5.4758776638033435E-3</v>
      </c>
      <c r="J13" s="32">
        <f t="shared" ca="1" si="2"/>
        <v>1.6786458283720384E-3</v>
      </c>
      <c r="K13" s="32">
        <f t="shared" ca="1" si="2"/>
        <v>2.4839327310656831E-3</v>
      </c>
      <c r="L13" s="32">
        <f t="shared" ca="1" si="2"/>
        <v>1.2180275819923489E-2</v>
      </c>
      <c r="M13" s="32">
        <f t="shared" ca="1" si="2"/>
        <v>2.4274160988502495E-2</v>
      </c>
      <c r="N13" s="32">
        <f t="shared" ca="1" si="2"/>
        <v>3.6617032953746929E-2</v>
      </c>
      <c r="O13" s="32">
        <f t="shared" ca="1" si="2"/>
        <v>4.6305242571613017E-2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0.10406178376707366</v>
      </c>
      <c r="E18" s="33">
        <f t="shared" ca="1" si="3"/>
        <v>9.3723689462937687E-2</v>
      </c>
      <c r="F18" s="33">
        <f t="shared" ca="1" si="3"/>
        <v>8.5195165445302645E-2</v>
      </c>
      <c r="G18" s="33">
        <f t="shared" ca="1" si="3"/>
        <v>5.2588889312252737E-2</v>
      </c>
      <c r="H18" s="33">
        <f t="shared" ca="1" si="3"/>
        <v>2.6823323098512125E-2</v>
      </c>
      <c r="I18" s="33">
        <f t="shared" ca="1" si="3"/>
        <v>1.1605818493005418E-2</v>
      </c>
      <c r="J18" s="33">
        <f t="shared" ca="1" si="3"/>
        <v>3.5577965751329588E-3</v>
      </c>
      <c r="K18" s="33">
        <f t="shared" ca="1" si="3"/>
        <v>5.264557427230877E-3</v>
      </c>
      <c r="L18" s="33">
        <f t="shared" ca="1" si="3"/>
        <v>2.5815417918337833E-2</v>
      </c>
      <c r="M18" s="33">
        <f t="shared" ca="1" si="3"/>
        <v>5.1447735650631668E-2</v>
      </c>
      <c r="N18" s="33">
        <f t="shared" ca="1" si="3"/>
        <v>7.7607767065858063E-2</v>
      </c>
      <c r="O18" s="33">
        <f t="shared" ca="1" si="3"/>
        <v>9.8141389117057568E-2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4.909861357293123E-2</v>
      </c>
      <c r="E19" s="33">
        <f t="shared" ca="1" si="4"/>
        <v>4.422087576232972E-2</v>
      </c>
      <c r="F19" s="33">
        <f t="shared" ca="1" si="4"/>
        <v>4.0196932582318427E-2</v>
      </c>
      <c r="G19" s="33">
        <f t="shared" ca="1" si="4"/>
        <v>2.4812582113251627E-2</v>
      </c>
      <c r="H19" s="33">
        <f t="shared" ca="1" si="4"/>
        <v>1.2655827412142027E-2</v>
      </c>
      <c r="I19" s="33">
        <f t="shared" ca="1" si="4"/>
        <v>5.4758776638033435E-3</v>
      </c>
      <c r="J19" s="33">
        <f t="shared" ca="1" si="4"/>
        <v>1.6786458283720384E-3</v>
      </c>
      <c r="K19" s="33">
        <f t="shared" ca="1" si="4"/>
        <v>2.4839327310656831E-3</v>
      </c>
      <c r="L19" s="33">
        <f t="shared" ca="1" si="4"/>
        <v>1.2180275819923489E-2</v>
      </c>
      <c r="M19" s="33">
        <f t="shared" ca="1" si="4"/>
        <v>2.4274160988502495E-2</v>
      </c>
      <c r="N19" s="33">
        <f t="shared" ca="1" si="4"/>
        <v>3.6617032953746929E-2</v>
      </c>
      <c r="O19" s="33">
        <f t="shared" ca="1" si="4"/>
        <v>4.6305242571613017E-2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1.0501647903099178E-2</v>
      </c>
      <c r="E20" s="33">
        <f t="shared" ca="1" si="5"/>
        <v>9.4583539824983007E-3</v>
      </c>
      <c r="F20" s="33">
        <f t="shared" ca="1" si="5"/>
        <v>8.597677246773662E-3</v>
      </c>
      <c r="G20" s="33">
        <f t="shared" ca="1" si="5"/>
        <v>5.3071356186677084E-3</v>
      </c>
      <c r="H20" s="33">
        <f t="shared" ca="1" si="5"/>
        <v>2.7069408631526003E-3</v>
      </c>
      <c r="I20" s="33">
        <f t="shared" ca="1" si="5"/>
        <v>1.1712293892023817E-3</v>
      </c>
      <c r="J20" s="33">
        <f t="shared" ca="1" si="5"/>
        <v>3.5904369106846371E-4</v>
      </c>
      <c r="K20" s="33">
        <f t="shared" ca="1" si="5"/>
        <v>5.3128561192238217E-4</v>
      </c>
      <c r="L20" s="33">
        <f t="shared" ca="1" si="5"/>
        <v>2.6052256614836349E-3</v>
      </c>
      <c r="M20" s="33">
        <f t="shared" ca="1" si="5"/>
        <v>5.1919733225408108E-3</v>
      </c>
      <c r="N20" s="33">
        <f t="shared" ca="1" si="5"/>
        <v>7.8319764928847582E-3</v>
      </c>
      <c r="O20" s="33">
        <f t="shared" ca="1" si="5"/>
        <v>9.9041768833727836E-3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0.16366204524310407</v>
      </c>
      <c r="E21" s="33">
        <f t="shared" ca="1" si="6"/>
        <v>0.14740291920776571</v>
      </c>
      <c r="F21" s="33">
        <f t="shared" ca="1" si="6"/>
        <v>0.13398977527439473</v>
      </c>
      <c r="G21" s="33">
        <f t="shared" ca="1" si="6"/>
        <v>8.2708607044172072E-2</v>
      </c>
      <c r="H21" s="33">
        <f t="shared" ca="1" si="6"/>
        <v>4.2186091373806751E-2</v>
      </c>
      <c r="I21" s="33">
        <f t="shared" ca="1" si="6"/>
        <v>1.8252925546011142E-2</v>
      </c>
      <c r="J21" s="33">
        <f t="shared" ca="1" si="6"/>
        <v>5.5954860945734613E-3</v>
      </c>
      <c r="K21" s="33">
        <f t="shared" ca="1" si="6"/>
        <v>8.2797757702189421E-3</v>
      </c>
      <c r="L21" s="33">
        <f t="shared" ca="1" si="6"/>
        <v>4.0600919399744959E-2</v>
      </c>
      <c r="M21" s="33">
        <f t="shared" ca="1" si="6"/>
        <v>8.0913869961674975E-2</v>
      </c>
      <c r="N21" s="33">
        <f t="shared" ca="1" si="6"/>
        <v>0.12205677651248975</v>
      </c>
      <c r="O21" s="33">
        <f t="shared" ca="1" si="6"/>
        <v>0.15435080857204336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0.37732832860264931</v>
      </c>
      <c r="E24" s="32">
        <f ca="1">N19/2+O19+D19+E19+F19/2</f>
        <v>0.17803171467490667</v>
      </c>
      <c r="F24" s="32">
        <f ca="1">N20/2+O20+D20+E20+F20/2</f>
        <v>3.8079005638799471E-2</v>
      </c>
      <c r="G24" s="32">
        <f ca="1">F18/2+G18+H18</f>
        <v>0.12200979513341619</v>
      </c>
      <c r="H24" s="32">
        <f ca="1">F19/2+G19+H19</f>
        <v>5.756687581655287E-2</v>
      </c>
      <c r="I24" s="32">
        <f ca="1">F20/2+G20+H20</f>
        <v>1.2312915105207139E-2</v>
      </c>
      <c r="J24" s="32">
        <f ca="1">I18+J18+K18</f>
        <v>2.0428172495369254E-2</v>
      </c>
      <c r="K24" s="32">
        <f ca="1">I19+J19+K19</f>
        <v>9.6384562232410646E-3</v>
      </c>
      <c r="L24" s="32">
        <f ca="1">I20+J20+K20</f>
        <v>2.0615586921932279E-3</v>
      </c>
      <c r="M24" s="32">
        <f ca="1">L18+M18+N18/2</f>
        <v>0.11606703710189853</v>
      </c>
      <c r="N24" s="32">
        <f ca="1">L19+M19+N19/2</f>
        <v>5.4762953285299454E-2</v>
      </c>
      <c r="O24" s="32">
        <f ca="1">L20+M20+N20/2</f>
        <v>1.1713187230466824E-2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3.6666666666666665</v>
      </c>
      <c r="I30" s="17">
        <f ca="1">INDIRECT(ADDRESS(MATCH($H$1,CDD!$A$1:$A$34,0),I$4+1,,,"cDD"))</f>
        <v>7.666666666666667</v>
      </c>
      <c r="J30" s="17">
        <f ca="1">INDIRECT(ADDRESS(MATCH($H$1,CDD!$A$1:$A$34,0),J$4+1,,,"cDD"))</f>
        <v>15</v>
      </c>
      <c r="K30" s="17">
        <f ca="1">INDIRECT(ADDRESS(MATCH($H$1,CDD!$A$1:$A$34,0),K$4+1,,,"cDD"))</f>
        <v>10.666666666666666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9.90990990990991E-2</v>
      </c>
      <c r="I31" s="22">
        <f t="shared" ca="1" si="7"/>
        <v>0.20720720720720723</v>
      </c>
      <c r="J31" s="22">
        <f t="shared" ca="1" si="7"/>
        <v>0.40540540540540543</v>
      </c>
      <c r="K31" s="22">
        <f t="shared" ca="1" si="7"/>
        <v>0.28828828828828829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7.5624852311626851</v>
      </c>
      <c r="E33" s="29">
        <f t="shared" ca="1" si="8"/>
        <v>9.4286151650098606</v>
      </c>
      <c r="F33" s="29">
        <f t="shared" ca="1" si="8"/>
        <v>11.536602407435169</v>
      </c>
      <c r="G33" s="29">
        <f t="shared" ca="1" si="8"/>
        <v>13.836371219112184</v>
      </c>
      <c r="H33" s="29">
        <f t="shared" ca="1" si="8"/>
        <v>15.89934904489631</v>
      </c>
      <c r="I33" s="29">
        <f t="shared" ca="1" si="8"/>
        <v>17.031105750854621</v>
      </c>
      <c r="J33" s="29">
        <f t="shared" ca="1" si="8"/>
        <v>16.507855497168336</v>
      </c>
      <c r="K33" s="29">
        <f t="shared" ca="1" si="8"/>
        <v>14.678719017303745</v>
      </c>
      <c r="L33" s="29">
        <f t="shared" ca="1" si="8"/>
        <v>12.424820081170655</v>
      </c>
      <c r="M33" s="29">
        <f t="shared" ca="1" si="8"/>
        <v>10.126220125442847</v>
      </c>
      <c r="N33" s="29">
        <f t="shared" ca="1" si="8"/>
        <v>8.0712126410123215</v>
      </c>
      <c r="O33" s="29">
        <f t="shared" ca="1" si="8"/>
        <v>6.9792643047696341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8.9189189189189194E-2</v>
      </c>
      <c r="I37" s="32">
        <f t="shared" ca="1" si="9"/>
        <v>0.1864864864864865</v>
      </c>
      <c r="J37" s="32">
        <f t="shared" ca="1" si="9"/>
        <v>0.36486486486486491</v>
      </c>
      <c r="K37" s="32">
        <f t="shared" ca="1" si="9"/>
        <v>0.25945945945945947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9.9099099099099076E-3</v>
      </c>
      <c r="I38" s="32">
        <f t="shared" ca="1" si="10"/>
        <v>2.0720720720720717E-2</v>
      </c>
      <c r="J38" s="32">
        <f t="shared" ca="1" si="10"/>
        <v>4.0540540540540536E-2</v>
      </c>
      <c r="K38" s="32">
        <f t="shared" ca="1" si="10"/>
        <v>2.8828828828828822E-2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8.1013513513513519E-2</v>
      </c>
      <c r="I43" s="33">
        <f t="shared" ca="1" si="11"/>
        <v>0.16939189189189191</v>
      </c>
      <c r="J43" s="33">
        <f t="shared" ca="1" si="11"/>
        <v>0.33141891891891895</v>
      </c>
      <c r="K43" s="33">
        <f t="shared" ca="1" si="11"/>
        <v>0.23567567567567568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9.9099099099099076E-3</v>
      </c>
      <c r="I44" s="33">
        <f t="shared" ca="1" si="12"/>
        <v>2.0720720720720717E-2</v>
      </c>
      <c r="J44" s="33">
        <f t="shared" ca="1" si="12"/>
        <v>4.0540540540540536E-2</v>
      </c>
      <c r="K44" s="33">
        <f t="shared" ca="1" si="12"/>
        <v>2.8828828828828822E-2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8.1756756756756772E-3</v>
      </c>
      <c r="I45" s="33">
        <f t="shared" ca="1" si="13"/>
        <v>1.7094594594594597E-2</v>
      </c>
      <c r="J45" s="33">
        <f t="shared" ca="1" si="13"/>
        <v>3.3445945945945951E-2</v>
      </c>
      <c r="K45" s="33">
        <f t="shared" ca="1" si="13"/>
        <v>2.3783783783783787E-2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9.90990990990991E-2</v>
      </c>
      <c r="I46" s="32">
        <f t="shared" ca="1" si="14"/>
        <v>0.20720720720720723</v>
      </c>
      <c r="J46" s="32">
        <f t="shared" ca="1" si="14"/>
        <v>0.40540540540540543</v>
      </c>
      <c r="K46" s="32">
        <f t="shared" ca="1" si="14"/>
        <v>0.28828828828828829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8.1013513513513519E-2</v>
      </c>
      <c r="H49" s="32">
        <f ca="1">F44/2+G44+H44</f>
        <v>9.9099099099099076E-3</v>
      </c>
      <c r="I49" s="32">
        <f ca="1">F45/2+G45+H45</f>
        <v>8.1756756756756772E-3</v>
      </c>
      <c r="J49" s="32">
        <f ca="1">I43+J43+K43</f>
        <v>0.73648648648648662</v>
      </c>
      <c r="K49" s="32">
        <f ca="1">I44+J44+K44</f>
        <v>9.0090090090090072E-2</v>
      </c>
      <c r="L49" s="32">
        <f ca="1">I45+J45+K45</f>
        <v>7.4324324324324342E-2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670.06399999999996</v>
      </c>
      <c r="E56" s="17">
        <f t="shared" ca="1" si="15"/>
        <v>603.49599999999998</v>
      </c>
      <c r="F56" s="17">
        <f t="shared" ca="1" si="15"/>
        <v>548.58000000000004</v>
      </c>
      <c r="G56" s="17">
        <f t="shared" ca="1" si="15"/>
        <v>338.625</v>
      </c>
      <c r="H56" s="17">
        <f t="shared" ca="1" si="15"/>
        <v>172.71799999999999</v>
      </c>
      <c r="I56" s="17">
        <f t="shared" ca="1" si="15"/>
        <v>74.730999999999995</v>
      </c>
      <c r="J56" s="17">
        <f t="shared" ca="1" si="15"/>
        <v>22.908999999999999</v>
      </c>
      <c r="K56" s="17">
        <f t="shared" ca="1" si="15"/>
        <v>33.899000000000001</v>
      </c>
      <c r="L56" s="17">
        <f t="shared" ca="1" si="15"/>
        <v>166.22800000000001</v>
      </c>
      <c r="M56" s="17">
        <f t="shared" ca="1" si="15"/>
        <v>331.27699999999999</v>
      </c>
      <c r="N56" s="17">
        <f t="shared" ca="1" si="15"/>
        <v>499.72399999999999</v>
      </c>
      <c r="O56" s="17">
        <f t="shared" ca="1" si="15"/>
        <v>631.94200000000001</v>
      </c>
    </row>
    <row r="57" spans="1:15" x14ac:dyDescent="0.4">
      <c r="D57" s="50">
        <f t="shared" ref="D57:O57" ca="1" si="16">(D55/SUM($D55:$O55)*(1-$B$56)+$B$56*D56/SUM($D56:$O56))</f>
        <v>9.5382640119798939E-2</v>
      </c>
      <c r="E57" s="50">
        <f t="shared" ca="1" si="16"/>
        <v>9.2943771214498191E-2</v>
      </c>
      <c r="F57" s="50">
        <f t="shared" ca="1" si="16"/>
        <v>9.0931799624492549E-2</v>
      </c>
      <c r="G57" s="50">
        <f t="shared" ca="1" si="16"/>
        <v>8.3239624389959146E-2</v>
      </c>
      <c r="H57" s="50">
        <f t="shared" ca="1" si="16"/>
        <v>7.7161247039404343E-2</v>
      </c>
      <c r="I57" s="50">
        <f t="shared" ca="1" si="16"/>
        <v>7.3571272165234999E-2</v>
      </c>
      <c r="J57" s="50">
        <f t="shared" ca="1" si="16"/>
        <v>7.1672656247519353E-2</v>
      </c>
      <c r="K57" s="50">
        <f t="shared" ca="1" si="16"/>
        <v>7.2075299698866169E-2</v>
      </c>
      <c r="L57" s="50">
        <f t="shared" ca="1" si="16"/>
        <v>7.6923471243295072E-2</v>
      </c>
      <c r="M57" s="50">
        <f t="shared" ca="1" si="16"/>
        <v>8.2970413827584577E-2</v>
      </c>
      <c r="N57" s="50">
        <f t="shared" ca="1" si="16"/>
        <v>8.9141849810206786E-2</v>
      </c>
      <c r="O57" s="50">
        <f t="shared" ca="1" si="16"/>
        <v>9.3985954619139833E-2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7.5624852311626851</v>
      </c>
      <c r="E59" s="29">
        <f t="shared" ca="1" si="17"/>
        <v>9.4286151650098606</v>
      </c>
      <c r="F59" s="29">
        <f t="shared" ca="1" si="17"/>
        <v>11.536602407435169</v>
      </c>
      <c r="G59" s="29">
        <f t="shared" ca="1" si="17"/>
        <v>13.836371219112184</v>
      </c>
      <c r="H59" s="29">
        <f t="shared" ca="1" si="17"/>
        <v>15.89934904489631</v>
      </c>
      <c r="I59" s="29">
        <f t="shared" ca="1" si="17"/>
        <v>17.031105750854621</v>
      </c>
      <c r="J59" s="29">
        <f t="shared" ca="1" si="17"/>
        <v>16.507855497168336</v>
      </c>
      <c r="K59" s="29">
        <f t="shared" ca="1" si="17"/>
        <v>14.678719017303745</v>
      </c>
      <c r="L59" s="29">
        <f t="shared" ca="1" si="17"/>
        <v>12.424820081170655</v>
      </c>
      <c r="M59" s="29">
        <f t="shared" ca="1" si="17"/>
        <v>10.126220125442847</v>
      </c>
      <c r="N59" s="29">
        <f t="shared" ca="1" si="17"/>
        <v>8.0712126410123215</v>
      </c>
      <c r="O59" s="29">
        <f t="shared" ca="1" si="17"/>
        <v>6.9792643047696341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6.6767848083859258E-2</v>
      </c>
      <c r="E63" s="33">
        <f t="shared" ca="1" si="18"/>
        <v>6.5060639850148733E-2</v>
      </c>
      <c r="F63" s="32">
        <f t="shared" ca="1" si="18"/>
        <v>6.3652259737144778E-2</v>
      </c>
      <c r="G63" s="32">
        <f t="shared" ca="1" si="18"/>
        <v>5.82677370729714E-2</v>
      </c>
      <c r="H63" s="32">
        <f t="shared" ca="1" si="18"/>
        <v>5.4012872927583035E-2</v>
      </c>
      <c r="I63" s="32">
        <f t="shared" ca="1" si="18"/>
        <v>5.1499890515664497E-2</v>
      </c>
      <c r="J63" s="32">
        <f t="shared" ca="1" si="18"/>
        <v>5.0170859373263543E-2</v>
      </c>
      <c r="K63" s="32">
        <f t="shared" ca="1" si="18"/>
        <v>5.0452709789206317E-2</v>
      </c>
      <c r="L63" s="32">
        <f t="shared" ca="1" si="18"/>
        <v>5.384642987030655E-2</v>
      </c>
      <c r="M63" s="32">
        <f t="shared" ca="1" si="18"/>
        <v>5.8079289679309198E-2</v>
      </c>
      <c r="N63" s="32">
        <f t="shared" ca="1" si="18"/>
        <v>6.2399294867144746E-2</v>
      </c>
      <c r="O63" s="32">
        <f t="shared" ca="1" si="18"/>
        <v>6.579016823339788E-2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2.8614792035939685E-2</v>
      </c>
      <c r="E64" s="32">
        <f t="shared" ca="1" si="19"/>
        <v>2.7883131364349462E-2</v>
      </c>
      <c r="F64" s="32">
        <f t="shared" ca="1" si="19"/>
        <v>2.727953988734777E-2</v>
      </c>
      <c r="G64" s="32">
        <f t="shared" ca="1" si="19"/>
        <v>2.4971887316987747E-2</v>
      </c>
      <c r="H64" s="32">
        <f t="shared" ca="1" si="19"/>
        <v>2.3148374111821305E-2</v>
      </c>
      <c r="I64" s="32">
        <f t="shared" ca="1" si="19"/>
        <v>2.2071381649570503E-2</v>
      </c>
      <c r="J64" s="32">
        <f t="shared" ca="1" si="19"/>
        <v>2.150179687425581E-2</v>
      </c>
      <c r="K64" s="32">
        <f t="shared" ca="1" si="19"/>
        <v>2.1622589909659855E-2</v>
      </c>
      <c r="L64" s="32">
        <f t="shared" ca="1" si="19"/>
        <v>2.3077041372988525E-2</v>
      </c>
      <c r="M64" s="32">
        <f t="shared" ca="1" si="19"/>
        <v>2.4891124148275375E-2</v>
      </c>
      <c r="N64" s="32">
        <f t="shared" ca="1" si="19"/>
        <v>2.674255494306204E-2</v>
      </c>
      <c r="O64" s="32">
        <f t="shared" ca="1" si="19"/>
        <v>2.8195786385741953E-2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6.0647462009505493E-2</v>
      </c>
      <c r="E69" s="33">
        <f t="shared" ca="1" si="20"/>
        <v>5.90967478638851E-2</v>
      </c>
      <c r="F69" s="33">
        <f t="shared" ca="1" si="20"/>
        <v>5.7817469261239839E-2</v>
      </c>
      <c r="G69" s="33">
        <f t="shared" ca="1" si="20"/>
        <v>5.2926527841282357E-2</v>
      </c>
      <c r="H69" s="33">
        <f t="shared" ca="1" si="20"/>
        <v>4.9061692909221258E-2</v>
      </c>
      <c r="I69" s="33">
        <f t="shared" ca="1" si="20"/>
        <v>4.6779067218395254E-2</v>
      </c>
      <c r="J69" s="33">
        <f t="shared" ca="1" si="20"/>
        <v>4.5571863930714385E-2</v>
      </c>
      <c r="K69" s="33">
        <f t="shared" ca="1" si="20"/>
        <v>4.5827878058529073E-2</v>
      </c>
      <c r="L69" s="33">
        <f t="shared" ca="1" si="20"/>
        <v>4.8910507132195115E-2</v>
      </c>
      <c r="M69" s="33">
        <f t="shared" ca="1" si="20"/>
        <v>5.2755354792039189E-2</v>
      </c>
      <c r="N69" s="33">
        <f t="shared" ca="1" si="20"/>
        <v>5.6679359504323144E-2</v>
      </c>
      <c r="O69" s="33">
        <f t="shared" ca="1" si="20"/>
        <v>5.9759402812003072E-2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2.8614792035939685E-2</v>
      </c>
      <c r="E70" s="33">
        <f t="shared" ca="1" si="21"/>
        <v>2.7883131364349462E-2</v>
      </c>
      <c r="F70" s="33">
        <f t="shared" ca="1" si="21"/>
        <v>2.727953988734777E-2</v>
      </c>
      <c r="G70" s="33">
        <f t="shared" ca="1" si="21"/>
        <v>2.4971887316987747E-2</v>
      </c>
      <c r="H70" s="33">
        <f t="shared" ca="1" si="21"/>
        <v>2.3148374111821305E-2</v>
      </c>
      <c r="I70" s="33">
        <f t="shared" ca="1" si="21"/>
        <v>2.2071381649570503E-2</v>
      </c>
      <c r="J70" s="33">
        <f t="shared" ca="1" si="21"/>
        <v>2.150179687425581E-2</v>
      </c>
      <c r="K70" s="33">
        <f t="shared" ca="1" si="21"/>
        <v>2.1622589909659855E-2</v>
      </c>
      <c r="L70" s="33">
        <f t="shared" ca="1" si="21"/>
        <v>2.3077041372988525E-2</v>
      </c>
      <c r="M70" s="33">
        <f t="shared" ca="1" si="21"/>
        <v>2.4891124148275375E-2</v>
      </c>
      <c r="N70" s="33">
        <f t="shared" ca="1" si="21"/>
        <v>2.674255494306204E-2</v>
      </c>
      <c r="O70" s="33">
        <f t="shared" ca="1" si="21"/>
        <v>2.8195786385741953E-2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6.1203860743537656E-3</v>
      </c>
      <c r="E71" s="33">
        <f t="shared" ca="1" si="22"/>
        <v>5.9638919862636339E-3</v>
      </c>
      <c r="F71" s="33">
        <f t="shared" ca="1" si="22"/>
        <v>5.8347904759049381E-3</v>
      </c>
      <c r="G71" s="33">
        <f t="shared" ca="1" si="22"/>
        <v>5.3412092316890451E-3</v>
      </c>
      <c r="H71" s="33">
        <f t="shared" ca="1" si="22"/>
        <v>4.9511800183617786E-3</v>
      </c>
      <c r="I71" s="33">
        <f t="shared" ca="1" si="22"/>
        <v>4.7208232972692455E-3</v>
      </c>
      <c r="J71" s="33">
        <f t="shared" ca="1" si="22"/>
        <v>4.5989954425491586E-3</v>
      </c>
      <c r="K71" s="33">
        <f t="shared" ca="1" si="22"/>
        <v>4.6248317306772464E-3</v>
      </c>
      <c r="L71" s="33">
        <f t="shared" ca="1" si="22"/>
        <v>4.9359227381114345E-3</v>
      </c>
      <c r="M71" s="33">
        <f t="shared" ca="1" si="22"/>
        <v>5.3239348872700099E-3</v>
      </c>
      <c r="N71" s="33">
        <f t="shared" ca="1" si="22"/>
        <v>5.7199353628216024E-3</v>
      </c>
      <c r="O71" s="33">
        <f t="shared" ca="1" si="22"/>
        <v>6.0307654213948066E-3</v>
      </c>
    </row>
    <row r="72" spans="1:15" x14ac:dyDescent="0.4">
      <c r="D72" s="32">
        <f t="shared" ref="D72:O72" ca="1" si="23">SUM(D69:D71)</f>
        <v>9.5382640119798939E-2</v>
      </c>
      <c r="E72" s="32">
        <f t="shared" ca="1" si="23"/>
        <v>9.2943771214498205E-2</v>
      </c>
      <c r="F72" s="32">
        <f t="shared" ca="1" si="23"/>
        <v>9.0931799624492549E-2</v>
      </c>
      <c r="G72" s="32">
        <f t="shared" ca="1" si="23"/>
        <v>8.3239624389959146E-2</v>
      </c>
      <c r="H72" s="32">
        <f t="shared" ca="1" si="23"/>
        <v>7.7161247039404343E-2</v>
      </c>
      <c r="I72" s="32">
        <f t="shared" ca="1" si="23"/>
        <v>7.3571272165235013E-2</v>
      </c>
      <c r="J72" s="32">
        <f t="shared" ca="1" si="23"/>
        <v>7.1672656247519353E-2</v>
      </c>
      <c r="K72" s="32">
        <f t="shared" ca="1" si="23"/>
        <v>7.2075299698866183E-2</v>
      </c>
      <c r="L72" s="32">
        <f t="shared" ca="1" si="23"/>
        <v>7.6923471243295072E-2</v>
      </c>
      <c r="M72" s="32">
        <f t="shared" ca="1" si="23"/>
        <v>8.2970413827584577E-2</v>
      </c>
      <c r="N72" s="32">
        <f t="shared" ca="1" si="23"/>
        <v>8.9141849810206786E-2</v>
      </c>
      <c r="O72" s="32">
        <f t="shared" ca="1" si="23"/>
        <v>9.3985954619139833E-2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0.23675202706817516</v>
      </c>
      <c r="E75" s="32">
        <f ca="1">N70/2+O70+D70+E70+F70/2</f>
        <v>0.111704757201236</v>
      </c>
      <c r="F75" s="32">
        <f ca="1">N71/2+O71+D71+E71+F71/2</f>
        <v>2.3892406401375476E-2</v>
      </c>
      <c r="G75" s="32">
        <f ca="1">F69/2+G69+H69</f>
        <v>0.13089695538112353</v>
      </c>
      <c r="H75" s="32">
        <f ca="1">F70/2+G70+H70</f>
        <v>6.176003137248294E-2</v>
      </c>
      <c r="I75" s="32">
        <f ca="1">F71/2+G71+H71</f>
        <v>1.3209784488003293E-2</v>
      </c>
      <c r="J75" s="32">
        <f ca="1">I69+J69+K69</f>
        <v>0.1381788092076387</v>
      </c>
      <c r="K75" s="32">
        <f ca="1">I70+J70+K70</f>
        <v>6.5195768433486165E-2</v>
      </c>
      <c r="L75" s="32">
        <f ca="1">I71+J71+K71</f>
        <v>1.3944650470495652E-2</v>
      </c>
      <c r="M75" s="32">
        <f ca="1">L69+M69+N69/2</f>
        <v>0.13000554167639586</v>
      </c>
      <c r="N75" s="32">
        <f ca="1">L70+M70+N70/2</f>
        <v>6.1339442992794924E-2</v>
      </c>
      <c r="O75" s="32">
        <f ca="1">L71+M71+N71/2</f>
        <v>1.3119825306792246E-2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7.5624852311626851</v>
      </c>
      <c r="E84" s="29">
        <f t="shared" ca="1" si="26"/>
        <v>9.4286151650098606</v>
      </c>
      <c r="F84" s="29">
        <f t="shared" ca="1" si="26"/>
        <v>11.536602407435169</v>
      </c>
      <c r="G84" s="29">
        <f t="shared" ca="1" si="26"/>
        <v>13.836371219112184</v>
      </c>
      <c r="H84" s="29">
        <f t="shared" ca="1" si="26"/>
        <v>15.89934904489631</v>
      </c>
      <c r="I84" s="29">
        <f t="shared" ca="1" si="26"/>
        <v>17.031105750854621</v>
      </c>
      <c r="J84" s="29">
        <f t="shared" ca="1" si="26"/>
        <v>16.507855497168336</v>
      </c>
      <c r="K84" s="29">
        <f t="shared" ca="1" si="26"/>
        <v>14.678719017303745</v>
      </c>
      <c r="L84" s="29">
        <f t="shared" ca="1" si="26"/>
        <v>12.424820081170655</v>
      </c>
      <c r="M84" s="29">
        <f t="shared" ca="1" si="26"/>
        <v>10.126220125442847</v>
      </c>
      <c r="N84" s="29">
        <f t="shared" ca="1" si="26"/>
        <v>8.0712126410123215</v>
      </c>
      <c r="O84" s="29">
        <f t="shared" ca="1" si="26"/>
        <v>6.9792643047696341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16.437514768837314</v>
      </c>
      <c r="E106" s="29">
        <f t="shared" ca="1" si="33"/>
        <v>14.571384834990139</v>
      </c>
      <c r="F106" s="29">
        <f t="shared" ca="1" si="33"/>
        <v>12.463397592564831</v>
      </c>
      <c r="G106" s="29">
        <f t="shared" ca="1" si="33"/>
        <v>10.163628780887816</v>
      </c>
      <c r="H106" s="29">
        <f t="shared" ca="1" si="33"/>
        <v>8.1006509551036903</v>
      </c>
      <c r="I106" s="29">
        <f t="shared" ca="1" si="33"/>
        <v>6.9688942491453787</v>
      </c>
      <c r="J106" s="29">
        <f t="shared" ca="1" si="33"/>
        <v>7.492144502831664</v>
      </c>
      <c r="K106" s="29">
        <f t="shared" ca="1" si="33"/>
        <v>9.3212809826962548</v>
      </c>
      <c r="L106" s="29">
        <f t="shared" ca="1" si="33"/>
        <v>11.575179918829345</v>
      </c>
      <c r="M106" s="29">
        <f t="shared" ca="1" si="33"/>
        <v>13.873779874557153</v>
      </c>
      <c r="N106" s="29">
        <f t="shared" ca="1" si="33"/>
        <v>15.928787358987679</v>
      </c>
      <c r="O106" s="29">
        <f t="shared" ca="1" si="33"/>
        <v>17.020735695230364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0.11421493932331318</v>
      </c>
      <c r="E107" s="29">
        <f t="shared" ca="1" si="34"/>
        <v>0.1012482639979258</v>
      </c>
      <c r="F107" s="29">
        <f t="shared" ca="1" si="34"/>
        <v>8.6601059820541823E-2</v>
      </c>
      <c r="G107" s="29">
        <f t="shared" ca="1" si="34"/>
        <v>7.0621274617165969E-2</v>
      </c>
      <c r="H107" s="29">
        <f t="shared" ca="1" si="34"/>
        <v>5.6286815271524827E-2</v>
      </c>
      <c r="I107" s="29">
        <f t="shared" ca="1" si="34"/>
        <v>4.8422881744003825E-2</v>
      </c>
      <c r="J107" s="29">
        <f t="shared" ca="1" si="34"/>
        <v>5.2058650095615444E-2</v>
      </c>
      <c r="K107" s="29">
        <f t="shared" ca="1" si="34"/>
        <v>6.4768278953735714E-2</v>
      </c>
      <c r="L107" s="29">
        <f t="shared" ca="1" si="34"/>
        <v>8.0429340485942635E-2</v>
      </c>
      <c r="M107" s="29">
        <f t="shared" ca="1" si="34"/>
        <v>9.6401003974254246E-2</v>
      </c>
      <c r="N107" s="29">
        <f t="shared" ca="1" si="34"/>
        <v>0.11068008195191553</v>
      </c>
      <c r="O107" s="29">
        <f t="shared" ca="1" si="34"/>
        <v>0.11826740976406099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7.5624852311626851</v>
      </c>
      <c r="E109" s="29">
        <f t="shared" ca="1" si="35"/>
        <v>9.4286151650098606</v>
      </c>
      <c r="F109" s="29">
        <f t="shared" ca="1" si="35"/>
        <v>11.536602407435169</v>
      </c>
      <c r="G109" s="29">
        <f t="shared" ca="1" si="35"/>
        <v>13.836371219112184</v>
      </c>
      <c r="H109" s="29">
        <f t="shared" ca="1" si="35"/>
        <v>15.89934904489631</v>
      </c>
      <c r="I109" s="29">
        <f t="shared" ca="1" si="35"/>
        <v>17.031105750854621</v>
      </c>
      <c r="J109" s="29">
        <f t="shared" ca="1" si="35"/>
        <v>16.507855497168336</v>
      </c>
      <c r="K109" s="29">
        <f t="shared" ca="1" si="35"/>
        <v>14.678719017303745</v>
      </c>
      <c r="L109" s="29">
        <f t="shared" ca="1" si="35"/>
        <v>12.424820081170655</v>
      </c>
      <c r="M109" s="29">
        <f t="shared" ca="1" si="35"/>
        <v>10.126220125442847</v>
      </c>
      <c r="N109" s="29">
        <f t="shared" ca="1" si="35"/>
        <v>8.0712126410123215</v>
      </c>
      <c r="O109" s="29">
        <f t="shared" ca="1" si="35"/>
        <v>6.9792643047696341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2.2842987864662639E-2</v>
      </c>
      <c r="E113" s="33">
        <f t="shared" ca="1" si="36"/>
        <v>2.0249652799585162E-2</v>
      </c>
      <c r="F113" s="32">
        <f t="shared" ca="1" si="36"/>
        <v>1.7320211964108365E-2</v>
      </c>
      <c r="G113" s="32">
        <f t="shared" ca="1" si="36"/>
        <v>1.4124254923433194E-2</v>
      </c>
      <c r="H113" s="32">
        <f t="shared" ca="1" si="36"/>
        <v>1.1257363054304966E-2</v>
      </c>
      <c r="I113" s="32">
        <f t="shared" ca="1" si="36"/>
        <v>9.6845763488007663E-3</v>
      </c>
      <c r="J113" s="32">
        <f t="shared" ca="1" si="36"/>
        <v>1.041173001912309E-2</v>
      </c>
      <c r="K113" s="32">
        <f t="shared" ca="1" si="36"/>
        <v>1.2953655790747143E-2</v>
      </c>
      <c r="L113" s="32">
        <f t="shared" ca="1" si="36"/>
        <v>1.6085868097188528E-2</v>
      </c>
      <c r="M113" s="32">
        <f t="shared" ca="1" si="36"/>
        <v>1.9280200794850849E-2</v>
      </c>
      <c r="N113" s="32">
        <f t="shared" ca="1" si="36"/>
        <v>2.2136016390383109E-2</v>
      </c>
      <c r="O113" s="32">
        <f t="shared" ca="1" si="36"/>
        <v>2.3653481952812198E-2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9.1371951458650555E-2</v>
      </c>
      <c r="E114" s="32">
        <f t="shared" ca="1" si="37"/>
        <v>8.0998611198340648E-2</v>
      </c>
      <c r="F114" s="32">
        <f t="shared" ca="1" si="37"/>
        <v>6.9280847856433458E-2</v>
      </c>
      <c r="G114" s="32">
        <f t="shared" ca="1" si="37"/>
        <v>5.6497019693732775E-2</v>
      </c>
      <c r="H114" s="32">
        <f t="shared" ca="1" si="37"/>
        <v>4.5029452217219865E-2</v>
      </c>
      <c r="I114" s="32">
        <f t="shared" ca="1" si="37"/>
        <v>3.8738305395203065E-2</v>
      </c>
      <c r="J114" s="32">
        <f t="shared" ca="1" si="37"/>
        <v>4.1646920076492358E-2</v>
      </c>
      <c r="K114" s="32">
        <f t="shared" ca="1" si="37"/>
        <v>5.1814623162988571E-2</v>
      </c>
      <c r="L114" s="32">
        <f t="shared" ca="1" si="37"/>
        <v>6.4343472388754111E-2</v>
      </c>
      <c r="M114" s="32">
        <f t="shared" ca="1" si="37"/>
        <v>7.7120803179403397E-2</v>
      </c>
      <c r="N114" s="32">
        <f t="shared" ca="1" si="37"/>
        <v>8.8544065561532437E-2</v>
      </c>
      <c r="O114" s="32">
        <f t="shared" ca="1" si="37"/>
        <v>9.4613927811248791E-2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2.0749047310401898E-2</v>
      </c>
      <c r="E119" s="33">
        <f t="shared" ca="1" si="38"/>
        <v>1.8393434626289853E-2</v>
      </c>
      <c r="F119" s="33">
        <f t="shared" ca="1" si="38"/>
        <v>1.5732525867398432E-2</v>
      </c>
      <c r="G119" s="33">
        <f t="shared" ca="1" si="38"/>
        <v>1.2829531555451818E-2</v>
      </c>
      <c r="H119" s="33">
        <f t="shared" ca="1" si="38"/>
        <v>1.0225438107660344E-2</v>
      </c>
      <c r="I119" s="33">
        <f t="shared" ca="1" si="38"/>
        <v>8.7968235168273626E-3</v>
      </c>
      <c r="J119" s="33">
        <f t="shared" ca="1" si="38"/>
        <v>9.4573214340368059E-3</v>
      </c>
      <c r="K119" s="33">
        <f t="shared" ca="1" si="38"/>
        <v>1.1766237343261987E-2</v>
      </c>
      <c r="L119" s="33">
        <f t="shared" ca="1" si="38"/>
        <v>1.461133018827958E-2</v>
      </c>
      <c r="M119" s="33">
        <f t="shared" ca="1" si="38"/>
        <v>1.7512849055322854E-2</v>
      </c>
      <c r="N119" s="33">
        <f t="shared" ca="1" si="38"/>
        <v>2.0106881554597993E-2</v>
      </c>
      <c r="O119" s="33">
        <f t="shared" ca="1" si="38"/>
        <v>2.1485246107137746E-2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9.1371951458650555E-2</v>
      </c>
      <c r="E120" s="33">
        <f t="shared" ca="1" si="39"/>
        <v>8.0998611198340648E-2</v>
      </c>
      <c r="F120" s="33">
        <f t="shared" ca="1" si="39"/>
        <v>6.9280847856433458E-2</v>
      </c>
      <c r="G120" s="33">
        <f t="shared" ca="1" si="39"/>
        <v>5.6497019693732775E-2</v>
      </c>
      <c r="H120" s="33">
        <f t="shared" ca="1" si="39"/>
        <v>4.5029452217219865E-2</v>
      </c>
      <c r="I120" s="33">
        <f t="shared" ca="1" si="39"/>
        <v>3.8738305395203065E-2</v>
      </c>
      <c r="J120" s="33">
        <f t="shared" ca="1" si="39"/>
        <v>4.1646920076492358E-2</v>
      </c>
      <c r="K120" s="33">
        <f t="shared" ca="1" si="39"/>
        <v>5.1814623162988571E-2</v>
      </c>
      <c r="L120" s="33">
        <f t="shared" ca="1" si="39"/>
        <v>6.4343472388754111E-2</v>
      </c>
      <c r="M120" s="33">
        <f t="shared" ca="1" si="39"/>
        <v>7.7120803179403397E-2</v>
      </c>
      <c r="N120" s="33">
        <f t="shared" ca="1" si="39"/>
        <v>8.8544065561532437E-2</v>
      </c>
      <c r="O120" s="33">
        <f t="shared" ca="1" si="39"/>
        <v>9.4613927811248791E-2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2.0939405542607422E-3</v>
      </c>
      <c r="E121" s="33">
        <f t="shared" ca="1" si="40"/>
        <v>1.8562181732953067E-3</v>
      </c>
      <c r="F121" s="33">
        <f t="shared" ca="1" si="40"/>
        <v>1.5876860967099335E-3</v>
      </c>
      <c r="G121" s="33">
        <f t="shared" ca="1" si="40"/>
        <v>1.2947233679813763E-3</v>
      </c>
      <c r="H121" s="33">
        <f t="shared" ca="1" si="40"/>
        <v>1.0319249466446221E-3</v>
      </c>
      <c r="I121" s="33">
        <f t="shared" ca="1" si="40"/>
        <v>8.877528319734037E-4</v>
      </c>
      <c r="J121" s="33">
        <f t="shared" ca="1" si="40"/>
        <v>9.5440858508628336E-4</v>
      </c>
      <c r="K121" s="33">
        <f t="shared" ca="1" si="40"/>
        <v>1.187418447485155E-3</v>
      </c>
      <c r="L121" s="33">
        <f t="shared" ca="1" si="40"/>
        <v>1.4745379089089485E-3</v>
      </c>
      <c r="M121" s="33">
        <f t="shared" ca="1" si="40"/>
        <v>1.7673517395279947E-3</v>
      </c>
      <c r="N121" s="33">
        <f t="shared" ca="1" si="40"/>
        <v>2.0291348357851183E-3</v>
      </c>
      <c r="O121" s="33">
        <f t="shared" ca="1" si="40"/>
        <v>2.1682358456744516E-3</v>
      </c>
    </row>
    <row r="122" spans="1:15" x14ac:dyDescent="0.4">
      <c r="D122" s="32">
        <f t="shared" ref="D122:O122" ca="1" si="41">SUM(D119:D121)</f>
        <v>0.1142149393233132</v>
      </c>
      <c r="E122" s="32">
        <f t="shared" ca="1" si="41"/>
        <v>0.1012482639979258</v>
      </c>
      <c r="F122" s="32">
        <f t="shared" ca="1" si="41"/>
        <v>8.6601059820541823E-2</v>
      </c>
      <c r="G122" s="32">
        <f t="shared" ca="1" si="41"/>
        <v>7.0621274617165969E-2</v>
      </c>
      <c r="H122" s="32">
        <f t="shared" ca="1" si="41"/>
        <v>5.6286815271524827E-2</v>
      </c>
      <c r="I122" s="32">
        <f t="shared" ca="1" si="41"/>
        <v>4.8422881744003832E-2</v>
      </c>
      <c r="J122" s="32">
        <f t="shared" ca="1" si="41"/>
        <v>5.2058650095615444E-2</v>
      </c>
      <c r="K122" s="32">
        <f t="shared" ca="1" si="41"/>
        <v>6.4768278953735714E-2</v>
      </c>
      <c r="L122" s="32">
        <f t="shared" ca="1" si="41"/>
        <v>8.0429340485942635E-2</v>
      </c>
      <c r="M122" s="32">
        <f t="shared" ca="1" si="41"/>
        <v>9.6401003974254246E-2</v>
      </c>
      <c r="N122" s="32">
        <f t="shared" ca="1" si="41"/>
        <v>0.11068008195191556</v>
      </c>
      <c r="O122" s="32">
        <f t="shared" ca="1" si="41"/>
        <v>0.11826740976406099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7.8547431754827701E-2</v>
      </c>
      <c r="E125" s="32">
        <f ca="1">N120/2+O120+D120+E120+F120/2</f>
        <v>0.34589694717722297</v>
      </c>
      <c r="F125" s="32">
        <f ca="1">N121/2+O121+D121+E121+F121/2</f>
        <v>7.9268050394780271E-3</v>
      </c>
      <c r="G125" s="32">
        <f ca="1">F119/2+G119+H119</f>
        <v>3.0921232596811378E-2</v>
      </c>
      <c r="H125" s="32">
        <f ca="1">F120/2+G120+H120</f>
        <v>0.13616689583916936</v>
      </c>
      <c r="I125" s="32">
        <f ca="1">F121/2+G121+H121</f>
        <v>3.1204913629809651E-3</v>
      </c>
      <c r="J125" s="32">
        <f ca="1">I119+J119+K119</f>
        <v>3.0020382294126156E-2</v>
      </c>
      <c r="K125" s="32">
        <f ca="1">I120+J120+K120</f>
        <v>0.13219984863468398</v>
      </c>
      <c r="L125" s="32">
        <f ca="1">I121+J121+K121</f>
        <v>3.0295798645448421E-3</v>
      </c>
      <c r="M125" s="32">
        <f ca="1">L119+M119+N119/2</f>
        <v>4.2177620020901432E-2</v>
      </c>
      <c r="N125" s="32">
        <f ca="1">L120+M120+N120/2</f>
        <v>0.18573630834892371</v>
      </c>
      <c r="O125" s="32">
        <f ca="1">L121+M121+N121/2</f>
        <v>4.2564570663295026E-3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3.6666666666666665</v>
      </c>
      <c r="I132" s="29">
        <f t="shared" ca="1" si="43"/>
        <v>7.666666666666667</v>
      </c>
      <c r="J132" s="29">
        <f t="shared" ca="1" si="43"/>
        <v>15</v>
      </c>
      <c r="K132" s="29">
        <f t="shared" ca="1" si="43"/>
        <v>10.666666666666666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8.4121621621621623E-2</v>
      </c>
      <c r="I133" s="50">
        <f t="shared" ca="1" si="44"/>
        <v>8.9527027027027029E-2</v>
      </c>
      <c r="J133" s="50">
        <f t="shared" ca="1" si="44"/>
        <v>9.9436936936936934E-2</v>
      </c>
      <c r="K133" s="50">
        <f t="shared" ca="1" si="44"/>
        <v>9.3581081081081083E-2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7.5624852311626851</v>
      </c>
      <c r="E135" s="29">
        <f t="shared" ca="1" si="45"/>
        <v>9.4286151650098606</v>
      </c>
      <c r="F135" s="29">
        <f t="shared" ca="1" si="45"/>
        <v>11.536602407435169</v>
      </c>
      <c r="G135" s="29">
        <f t="shared" ca="1" si="45"/>
        <v>13.836371219112184</v>
      </c>
      <c r="H135" s="29">
        <f t="shared" ca="1" si="45"/>
        <v>15.89934904489631</v>
      </c>
      <c r="I135" s="29">
        <f t="shared" ca="1" si="45"/>
        <v>17.031105750854621</v>
      </c>
      <c r="J135" s="29">
        <f t="shared" ca="1" si="45"/>
        <v>16.507855497168336</v>
      </c>
      <c r="K135" s="29">
        <f t="shared" ca="1" si="45"/>
        <v>14.678719017303745</v>
      </c>
      <c r="L135" s="29">
        <f t="shared" ca="1" si="45"/>
        <v>12.424820081170655</v>
      </c>
      <c r="M135" s="29">
        <f t="shared" ca="1" si="45"/>
        <v>10.126220125442847</v>
      </c>
      <c r="N135" s="29">
        <f t="shared" ca="1" si="45"/>
        <v>8.0712126410123215</v>
      </c>
      <c r="O135" s="29">
        <f t="shared" ca="1" si="45"/>
        <v>6.9792643047696341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5.888513513513513E-2</v>
      </c>
      <c r="I139" s="32">
        <f t="shared" ca="1" si="46"/>
        <v>6.2668918918918917E-2</v>
      </c>
      <c r="J139" s="32">
        <f t="shared" ca="1" si="46"/>
        <v>6.9605855855855853E-2</v>
      </c>
      <c r="K139" s="32">
        <f t="shared" ca="1" si="46"/>
        <v>6.5506756756756754E-2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2.5236486486486489E-2</v>
      </c>
      <c r="I140" s="32">
        <f t="shared" ca="1" si="47"/>
        <v>2.6858108108108111E-2</v>
      </c>
      <c r="J140" s="32">
        <f t="shared" ca="1" si="47"/>
        <v>2.9831081081081085E-2</v>
      </c>
      <c r="K140" s="32">
        <f t="shared" ca="1" si="47"/>
        <v>2.8074324324324329E-2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5.3487331081081078E-2</v>
      </c>
      <c r="I145" s="33">
        <f t="shared" ca="1" si="48"/>
        <v>5.6924268018018018E-2</v>
      </c>
      <c r="J145" s="33">
        <f t="shared" ca="1" si="48"/>
        <v>6.3225319069069072E-2</v>
      </c>
      <c r="K145" s="33">
        <f t="shared" ca="1" si="48"/>
        <v>5.950197072072072E-2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2.5236486486486489E-2</v>
      </c>
      <c r="I146" s="33">
        <f t="shared" ca="1" si="49"/>
        <v>2.6858108108108111E-2</v>
      </c>
      <c r="J146" s="33">
        <f t="shared" ca="1" si="49"/>
        <v>2.9831081081081085E-2</v>
      </c>
      <c r="K146" s="33">
        <f t="shared" ca="1" si="49"/>
        <v>2.8074324324324329E-2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5.3978040540540537E-3</v>
      </c>
      <c r="I147" s="33">
        <f t="shared" ca="1" si="50"/>
        <v>5.7446509009009012E-3</v>
      </c>
      <c r="J147" s="33">
        <f t="shared" ca="1" si="50"/>
        <v>6.3805367867867868E-3</v>
      </c>
      <c r="K147" s="33">
        <f t="shared" ca="1" si="50"/>
        <v>6.0047860360360359E-3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8.4121621621621623E-2</v>
      </c>
      <c r="I148" s="32">
        <f t="shared" ca="1" si="51"/>
        <v>8.9527027027027029E-2</v>
      </c>
      <c r="J148" s="32">
        <f t="shared" ca="1" si="51"/>
        <v>9.9436936936936934E-2</v>
      </c>
      <c r="K148" s="32">
        <f t="shared" ca="1" si="51"/>
        <v>9.3581081081081083E-2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0.12899253941441441</v>
      </c>
      <c r="H151" s="32">
        <f ca="1">F146/2+G146+H146</f>
        <v>6.0861486486486496E-2</v>
      </c>
      <c r="I151" s="32">
        <f ca="1">F147/2+G147+H147</f>
        <v>1.3017595720720719E-2</v>
      </c>
      <c r="J151" s="32">
        <f ca="1">I145+J145+K145</f>
        <v>0.17965155780780781</v>
      </c>
      <c r="K151" s="32">
        <f ca="1">I146+J146+K146</f>
        <v>8.4763513513513522E-2</v>
      </c>
      <c r="L151" s="32">
        <f ca="1">I147+J147+K147</f>
        <v>1.8129973723723724E-2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7.5624852311626851</v>
      </c>
      <c r="E160" s="29">
        <f t="shared" ca="1" si="54"/>
        <v>9.4286151650098606</v>
      </c>
      <c r="F160" s="29">
        <f t="shared" ca="1" si="54"/>
        <v>11.536602407435169</v>
      </c>
      <c r="G160" s="29">
        <f t="shared" ca="1" si="54"/>
        <v>13.836371219112184</v>
      </c>
      <c r="H160" s="29">
        <f t="shared" ca="1" si="54"/>
        <v>15.89934904489631</v>
      </c>
      <c r="I160" s="29">
        <f t="shared" ca="1" si="54"/>
        <v>17.031105750854621</v>
      </c>
      <c r="J160" s="29">
        <f t="shared" ca="1" si="54"/>
        <v>16.507855497168336</v>
      </c>
      <c r="K160" s="29">
        <f t="shared" ca="1" si="54"/>
        <v>14.678719017303745</v>
      </c>
      <c r="L160" s="29">
        <f t="shared" ca="1" si="54"/>
        <v>12.424820081170655</v>
      </c>
      <c r="M160" s="29">
        <f t="shared" ca="1" si="54"/>
        <v>10.126220125442847</v>
      </c>
      <c r="N160" s="29">
        <f t="shared" ca="1" si="54"/>
        <v>8.0712126410123215</v>
      </c>
      <c r="O160" s="29">
        <f t="shared" ca="1" si="54"/>
        <v>6.9792643047696341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670.06399999999996</v>
      </c>
      <c r="E182" s="29">
        <f t="shared" ca="1" si="61"/>
        <v>603.49599999999998</v>
      </c>
      <c r="F182" s="29">
        <f t="shared" ca="1" si="61"/>
        <v>548.58000000000004</v>
      </c>
      <c r="G182" s="29">
        <f t="shared" ca="1" si="61"/>
        <v>338.625</v>
      </c>
      <c r="H182" s="29">
        <f t="shared" ca="1" si="61"/>
        <v>172.71799999999999</v>
      </c>
      <c r="I182" s="29">
        <f t="shared" ca="1" si="61"/>
        <v>74.730999999999995</v>
      </c>
      <c r="J182" s="29">
        <f t="shared" ca="1" si="61"/>
        <v>22.908999999999999</v>
      </c>
      <c r="K182" s="29">
        <f t="shared" ca="1" si="61"/>
        <v>33.899000000000001</v>
      </c>
      <c r="L182" s="29">
        <f t="shared" ca="1" si="61"/>
        <v>166.22800000000001</v>
      </c>
      <c r="M182" s="29">
        <f t="shared" ca="1" si="61"/>
        <v>331.27699999999999</v>
      </c>
      <c r="N182" s="29">
        <f t="shared" ca="1" si="61"/>
        <v>499.72399999999999</v>
      </c>
      <c r="O182" s="29">
        <f t="shared" ca="1" si="61"/>
        <v>631.94200000000001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0.16366204524310407</v>
      </c>
      <c r="E183" s="29">
        <f t="shared" ca="1" si="62"/>
        <v>0.14740291920776571</v>
      </c>
      <c r="F183" s="29">
        <f t="shared" ca="1" si="62"/>
        <v>0.13398977527439473</v>
      </c>
      <c r="G183" s="29">
        <f t="shared" ca="1" si="62"/>
        <v>8.2708607044172072E-2</v>
      </c>
      <c r="H183" s="29">
        <f t="shared" ca="1" si="62"/>
        <v>4.2186091373806751E-2</v>
      </c>
      <c r="I183" s="29">
        <f t="shared" ca="1" si="62"/>
        <v>1.8252925546011142E-2</v>
      </c>
      <c r="J183" s="29">
        <f t="shared" ca="1" si="62"/>
        <v>5.5954860945734604E-3</v>
      </c>
      <c r="K183" s="29">
        <f t="shared" ca="1" si="62"/>
        <v>8.2797757702189421E-3</v>
      </c>
      <c r="L183" s="29">
        <f t="shared" ca="1" si="62"/>
        <v>4.0600919399744959E-2</v>
      </c>
      <c r="M183" s="29">
        <f t="shared" ca="1" si="62"/>
        <v>8.0913869961674975E-2</v>
      </c>
      <c r="N183" s="29">
        <f t="shared" ca="1" si="62"/>
        <v>0.12205677651248975</v>
      </c>
      <c r="O183" s="29">
        <f t="shared" ca="1" si="62"/>
        <v>0.15435080857204336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7.5624852311626851</v>
      </c>
      <c r="E185" s="29">
        <f t="shared" ca="1" si="63"/>
        <v>9.4286151650098606</v>
      </c>
      <c r="F185" s="29">
        <f t="shared" ca="1" si="63"/>
        <v>11.536602407435169</v>
      </c>
      <c r="G185" s="29">
        <f t="shared" ca="1" si="63"/>
        <v>13.836371219112184</v>
      </c>
      <c r="H185" s="29">
        <f t="shared" ca="1" si="63"/>
        <v>15.89934904489631</v>
      </c>
      <c r="I185" s="29">
        <f t="shared" ca="1" si="63"/>
        <v>17.031105750854621</v>
      </c>
      <c r="J185" s="29">
        <f t="shared" ca="1" si="63"/>
        <v>16.507855497168336</v>
      </c>
      <c r="K185" s="29">
        <f t="shared" ca="1" si="63"/>
        <v>14.678719017303745</v>
      </c>
      <c r="L185" s="29">
        <f t="shared" ca="1" si="63"/>
        <v>12.424820081170655</v>
      </c>
      <c r="M185" s="29">
        <f t="shared" ca="1" si="63"/>
        <v>10.126220125442847</v>
      </c>
      <c r="N185" s="29">
        <f t="shared" ca="1" si="63"/>
        <v>8.0712126410123215</v>
      </c>
      <c r="O185" s="29">
        <f t="shared" ca="1" si="63"/>
        <v>6.9792643047696341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0.13092963619448325</v>
      </c>
      <c r="E189" s="33">
        <f t="shared" ca="1" si="64"/>
        <v>0.11792233536621258</v>
      </c>
      <c r="F189" s="32">
        <f t="shared" ca="1" si="64"/>
        <v>0.10719182021951579</v>
      </c>
      <c r="G189" s="32">
        <f t="shared" ca="1" si="64"/>
        <v>6.6166885635337666E-2</v>
      </c>
      <c r="H189" s="32">
        <f t="shared" ca="1" si="64"/>
        <v>3.3748873099045403E-2</v>
      </c>
      <c r="I189" s="32">
        <f t="shared" ca="1" si="64"/>
        <v>1.4602340436808914E-2</v>
      </c>
      <c r="J189" s="32">
        <f t="shared" ca="1" si="64"/>
        <v>4.4763888756587681E-3</v>
      </c>
      <c r="K189" s="32">
        <f t="shared" ca="1" si="64"/>
        <v>6.6238206161751542E-3</v>
      </c>
      <c r="L189" s="32">
        <f t="shared" ca="1" si="64"/>
        <v>3.2480735519795967E-2</v>
      </c>
      <c r="M189" s="32">
        <f t="shared" ca="1" si="64"/>
        <v>6.4731095969339986E-2</v>
      </c>
      <c r="N189" s="32">
        <f t="shared" ca="1" si="64"/>
        <v>9.7645421209991812E-2</v>
      </c>
      <c r="O189" s="32">
        <f t="shared" ca="1" si="64"/>
        <v>0.1234806468576347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3.2732409048620806E-2</v>
      </c>
      <c r="E190" s="32">
        <f t="shared" ca="1" si="65"/>
        <v>2.9480583841553137E-2</v>
      </c>
      <c r="F190" s="32">
        <f t="shared" ca="1" si="65"/>
        <v>2.679795505487894E-2</v>
      </c>
      <c r="G190" s="32">
        <f t="shared" ca="1" si="65"/>
        <v>1.654172140883441E-2</v>
      </c>
      <c r="H190" s="32">
        <f t="shared" ca="1" si="65"/>
        <v>8.4372182747613489E-3</v>
      </c>
      <c r="I190" s="32">
        <f t="shared" ca="1" si="65"/>
        <v>3.6505851092022276E-3</v>
      </c>
      <c r="J190" s="32">
        <f t="shared" ca="1" si="65"/>
        <v>1.1190972189146918E-3</v>
      </c>
      <c r="K190" s="32">
        <f t="shared" ca="1" si="65"/>
        <v>1.6559551540437881E-3</v>
      </c>
      <c r="L190" s="32">
        <f t="shared" ca="1" si="65"/>
        <v>8.12018387994899E-3</v>
      </c>
      <c r="M190" s="32">
        <f t="shared" ca="1" si="65"/>
        <v>1.6182773992334993E-2</v>
      </c>
      <c r="N190" s="32">
        <f t="shared" ca="1" si="65"/>
        <v>2.4411355302497946E-2</v>
      </c>
      <c r="O190" s="32">
        <f t="shared" ca="1" si="65"/>
        <v>3.0870161714408664E-2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0.11892775287665562</v>
      </c>
      <c r="E195" s="33">
        <f t="shared" ca="1" si="66"/>
        <v>0.10711278795764309</v>
      </c>
      <c r="F195" s="33">
        <f t="shared" ca="1" si="66"/>
        <v>9.7365903366060172E-2</v>
      </c>
      <c r="G195" s="33">
        <f t="shared" ca="1" si="66"/>
        <v>6.0101587785431711E-2</v>
      </c>
      <c r="H195" s="33">
        <f t="shared" ca="1" si="66"/>
        <v>3.0655226398299575E-2</v>
      </c>
      <c r="I195" s="33">
        <f t="shared" ca="1" si="66"/>
        <v>1.3263792563434764E-2</v>
      </c>
      <c r="J195" s="33">
        <f t="shared" ca="1" si="66"/>
        <v>4.0660532287233805E-3</v>
      </c>
      <c r="K195" s="33">
        <f t="shared" ca="1" si="66"/>
        <v>6.0166370596924316E-3</v>
      </c>
      <c r="L195" s="33">
        <f t="shared" ca="1" si="66"/>
        <v>2.950333476381467E-2</v>
      </c>
      <c r="M195" s="33">
        <f t="shared" ca="1" si="66"/>
        <v>5.8797412172150489E-2</v>
      </c>
      <c r="N195" s="33">
        <f t="shared" ca="1" si="66"/>
        <v>8.8694590932409223E-2</v>
      </c>
      <c r="O195" s="33">
        <f t="shared" ca="1" si="66"/>
        <v>0.11216158756235152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3.2732409048620806E-2</v>
      </c>
      <c r="E196" s="33">
        <f t="shared" ca="1" si="67"/>
        <v>2.9480583841553137E-2</v>
      </c>
      <c r="F196" s="33">
        <f t="shared" ca="1" si="67"/>
        <v>2.679795505487894E-2</v>
      </c>
      <c r="G196" s="33">
        <f t="shared" ca="1" si="67"/>
        <v>1.654172140883441E-2</v>
      </c>
      <c r="H196" s="33">
        <f t="shared" ca="1" si="67"/>
        <v>8.4372182747613489E-3</v>
      </c>
      <c r="I196" s="33">
        <f t="shared" ca="1" si="67"/>
        <v>3.6505851092022276E-3</v>
      </c>
      <c r="J196" s="33">
        <f t="shared" ca="1" si="67"/>
        <v>1.1190972189146918E-3</v>
      </c>
      <c r="K196" s="33">
        <f t="shared" ca="1" si="67"/>
        <v>1.6559551540437881E-3</v>
      </c>
      <c r="L196" s="33">
        <f t="shared" ca="1" si="67"/>
        <v>8.12018387994899E-3</v>
      </c>
      <c r="M196" s="33">
        <f t="shared" ca="1" si="67"/>
        <v>1.6182773992334993E-2</v>
      </c>
      <c r="N196" s="33">
        <f t="shared" ca="1" si="67"/>
        <v>2.4411355302497946E-2</v>
      </c>
      <c r="O196" s="33">
        <f t="shared" ca="1" si="67"/>
        <v>3.0870161714408664E-2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1.2001883317827632E-2</v>
      </c>
      <c r="E197" s="33">
        <f t="shared" ca="1" si="68"/>
        <v>1.0809547408569486E-2</v>
      </c>
      <c r="F197" s="33">
        <f t="shared" ca="1" si="68"/>
        <v>9.8259168534556157E-3</v>
      </c>
      <c r="G197" s="33">
        <f t="shared" ca="1" si="68"/>
        <v>6.0652978499059537E-3</v>
      </c>
      <c r="H197" s="33">
        <f t="shared" ca="1" si="68"/>
        <v>3.0936467007458288E-3</v>
      </c>
      <c r="I197" s="33">
        <f t="shared" ca="1" si="68"/>
        <v>1.3385478733741506E-3</v>
      </c>
      <c r="J197" s="33">
        <f t="shared" ca="1" si="68"/>
        <v>4.1033564693538716E-4</v>
      </c>
      <c r="K197" s="33">
        <f t="shared" ca="1" si="68"/>
        <v>6.071835564827226E-4</v>
      </c>
      <c r="L197" s="33">
        <f t="shared" ca="1" si="68"/>
        <v>2.9774007559812969E-3</v>
      </c>
      <c r="M197" s="33">
        <f t="shared" ca="1" si="68"/>
        <v>5.9336837971894988E-3</v>
      </c>
      <c r="N197" s="33">
        <f t="shared" ca="1" si="68"/>
        <v>8.9508302775825836E-3</v>
      </c>
      <c r="O197" s="33">
        <f t="shared" ca="1" si="68"/>
        <v>1.1319059295283181E-2</v>
      </c>
    </row>
    <row r="198" spans="1:15" x14ac:dyDescent="0.4">
      <c r="D198" s="32">
        <f t="shared" ref="D198:O198" ca="1" si="69">SUM(D195:D197)</f>
        <v>0.16366204524310407</v>
      </c>
      <c r="E198" s="32">
        <f t="shared" ca="1" si="69"/>
        <v>0.14740291920776571</v>
      </c>
      <c r="F198" s="32">
        <f t="shared" ca="1" si="69"/>
        <v>0.13398977527439471</v>
      </c>
      <c r="G198" s="32">
        <f t="shared" ca="1" si="69"/>
        <v>8.2708607044172072E-2</v>
      </c>
      <c r="H198" s="32">
        <f t="shared" ca="1" si="69"/>
        <v>4.2186091373806751E-2</v>
      </c>
      <c r="I198" s="32">
        <f t="shared" ca="1" si="69"/>
        <v>1.8252925546011142E-2</v>
      </c>
      <c r="J198" s="32">
        <f t="shared" ca="1" si="69"/>
        <v>5.5954860945734586E-3</v>
      </c>
      <c r="K198" s="32">
        <f t="shared" ca="1" si="69"/>
        <v>8.2797757702189421E-3</v>
      </c>
      <c r="L198" s="32">
        <f t="shared" ca="1" si="69"/>
        <v>4.0600919399744959E-2</v>
      </c>
      <c r="M198" s="32">
        <f t="shared" ca="1" si="69"/>
        <v>8.0913869961674989E-2</v>
      </c>
      <c r="N198" s="32">
        <f t="shared" ca="1" si="69"/>
        <v>0.12205677651248975</v>
      </c>
      <c r="O198" s="32">
        <f t="shared" ca="1" si="69"/>
        <v>0.15435080857204336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0.43123237554588495</v>
      </c>
      <c r="E201" s="32">
        <f ca="1">N196/2+O196+D196+E196+F196/2</f>
        <v>0.11868780978327105</v>
      </c>
      <c r="F201" s="32">
        <f ca="1">N197/2+O197+D197+E197+F197/2</f>
        <v>4.3518863587199398E-2</v>
      </c>
      <c r="G201" s="32">
        <f ca="1">F195/2+G195+H195</f>
        <v>0.13943976586676138</v>
      </c>
      <c r="H201" s="32">
        <f ca="1">F196/2+G196+H196</f>
        <v>3.8377917211035228E-2</v>
      </c>
      <c r="I201" s="32">
        <f ca="1">F197/2+G197+H197</f>
        <v>1.4071902977379591E-2</v>
      </c>
      <c r="J201" s="32">
        <f ca="1">I195+J195+K195</f>
        <v>2.3346482851850578E-2</v>
      </c>
      <c r="K201" s="32">
        <f ca="1">I196+J196+K196</f>
        <v>6.4256374821607077E-3</v>
      </c>
      <c r="L201" s="32">
        <f ca="1">I197+J197+K197</f>
        <v>2.3560670767922604E-3</v>
      </c>
      <c r="M201" s="32">
        <f ca="1">L195+M195+N195/2</f>
        <v>0.13264804240216976</v>
      </c>
      <c r="N201" s="32">
        <f ca="1">L196+M196+N196/2</f>
        <v>3.6508635523532951E-2</v>
      </c>
      <c r="O201" s="32">
        <f ca="1">L197+M197+N197/2</f>
        <v>1.3386499691962088E-2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3.6666666666666665</v>
      </c>
      <c r="I207" s="29">
        <f t="shared" ca="1" si="70"/>
        <v>7.666666666666667</v>
      </c>
      <c r="J207" s="29">
        <f t="shared" ca="1" si="70"/>
        <v>15</v>
      </c>
      <c r="K207" s="29">
        <f t="shared" ca="1" si="70"/>
        <v>10.666666666666666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9.90990990990991E-2</v>
      </c>
      <c r="I208" s="29">
        <f t="shared" ca="1" si="71"/>
        <v>0.20720720720720723</v>
      </c>
      <c r="J208" s="29">
        <f t="shared" ca="1" si="71"/>
        <v>0.40540540540540543</v>
      </c>
      <c r="K208" s="29">
        <f t="shared" ca="1" si="71"/>
        <v>0.28828828828828829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7.5624852311626851</v>
      </c>
      <c r="E210" s="29">
        <f t="shared" ca="1" si="72"/>
        <v>9.4286151650098606</v>
      </c>
      <c r="F210" s="29">
        <f t="shared" ca="1" si="72"/>
        <v>11.536602407435169</v>
      </c>
      <c r="G210" s="29">
        <f t="shared" ca="1" si="72"/>
        <v>13.836371219112184</v>
      </c>
      <c r="H210" s="29">
        <f t="shared" ca="1" si="72"/>
        <v>15.89934904489631</v>
      </c>
      <c r="I210" s="29">
        <f t="shared" ca="1" si="72"/>
        <v>17.031105750854621</v>
      </c>
      <c r="J210" s="29">
        <f t="shared" ca="1" si="72"/>
        <v>16.507855497168336</v>
      </c>
      <c r="K210" s="29">
        <f t="shared" ca="1" si="72"/>
        <v>14.678719017303745</v>
      </c>
      <c r="L210" s="29">
        <f t="shared" ca="1" si="72"/>
        <v>12.424820081170655</v>
      </c>
      <c r="M210" s="29">
        <f t="shared" ca="1" si="72"/>
        <v>10.126220125442847</v>
      </c>
      <c r="N210" s="29">
        <f t="shared" ca="1" si="72"/>
        <v>8.0712126410123215</v>
      </c>
      <c r="O210" s="29">
        <f t="shared" ca="1" si="72"/>
        <v>6.9792643047696341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8.9189189189189194E-2</v>
      </c>
      <c r="I214" s="32">
        <f t="shared" ca="1" si="73"/>
        <v>0.1864864864864865</v>
      </c>
      <c r="J214" s="32">
        <f t="shared" ca="1" si="73"/>
        <v>0.36486486486486491</v>
      </c>
      <c r="K214" s="32">
        <f t="shared" ca="1" si="73"/>
        <v>0.25945945945945947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9.9099099099099076E-3</v>
      </c>
      <c r="I215" s="32">
        <f t="shared" ca="1" si="74"/>
        <v>2.0720720720720717E-2</v>
      </c>
      <c r="J215" s="32">
        <f t="shared" ca="1" si="74"/>
        <v>4.0540540540540536E-2</v>
      </c>
      <c r="K215" s="32">
        <f t="shared" ca="1" si="74"/>
        <v>2.8828828828828822E-2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8.0641891891891901E-2</v>
      </c>
      <c r="I220" s="33">
        <f t="shared" ca="1" si="75"/>
        <v>0.16861486486486488</v>
      </c>
      <c r="J220" s="33">
        <f t="shared" ca="1" si="75"/>
        <v>0.32989864864864871</v>
      </c>
      <c r="K220" s="33">
        <f t="shared" ca="1" si="75"/>
        <v>0.23459459459459461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9.9099099099099076E-3</v>
      </c>
      <c r="I221" s="33">
        <f t="shared" ca="1" si="76"/>
        <v>2.0720720720720717E-2</v>
      </c>
      <c r="J221" s="33">
        <f t="shared" ca="1" si="76"/>
        <v>4.0540540540540536E-2</v>
      </c>
      <c r="K221" s="33">
        <f t="shared" ca="1" si="76"/>
        <v>2.8828828828828822E-2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8.5472972972972967E-3</v>
      </c>
      <c r="I222" s="33">
        <f t="shared" ca="1" si="77"/>
        <v>1.7871621621621623E-2</v>
      </c>
      <c r="J222" s="33">
        <f t="shared" ca="1" si="77"/>
        <v>3.496621621621622E-2</v>
      </c>
      <c r="K222" s="33">
        <f t="shared" ca="1" si="77"/>
        <v>2.4864864864864864E-2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9.90990990990991E-2</v>
      </c>
      <c r="I223" s="32">
        <f t="shared" ca="1" si="78"/>
        <v>0.20720720720720723</v>
      </c>
      <c r="J223" s="32">
        <f t="shared" ca="1" si="78"/>
        <v>0.40540540540540543</v>
      </c>
      <c r="K223" s="32">
        <f t="shared" ca="1" si="78"/>
        <v>0.28828828828828834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8.0641891891891901E-2</v>
      </c>
      <c r="H226" s="32">
        <f ca="1">F221/2+G221+H221</f>
        <v>9.9099099099099076E-3</v>
      </c>
      <c r="I226" s="32">
        <f ca="1">F222/2+G222+H222</f>
        <v>8.5472972972972967E-3</v>
      </c>
      <c r="J226" s="32">
        <f ca="1">I220+J220+K220</f>
        <v>0.73310810810810823</v>
      </c>
      <c r="K226" s="32">
        <f ca="1">I221+J221+K221</f>
        <v>9.0090090090090072E-2</v>
      </c>
      <c r="L226" s="32">
        <f ca="1">I222+J222+K222</f>
        <v>7.77027027027027E-2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670.06399999999996</v>
      </c>
      <c r="E233" s="29">
        <f t="shared" ca="1" si="80"/>
        <v>603.49599999999998</v>
      </c>
      <c r="F233" s="29">
        <f t="shared" ca="1" si="80"/>
        <v>548.58000000000004</v>
      </c>
      <c r="G233" s="29">
        <f t="shared" ca="1" si="80"/>
        <v>338.625</v>
      </c>
      <c r="H233" s="29">
        <f t="shared" ca="1" si="80"/>
        <v>172.71799999999999</v>
      </c>
      <c r="I233" s="29">
        <f t="shared" ca="1" si="80"/>
        <v>74.730999999999995</v>
      </c>
      <c r="J233" s="29">
        <f t="shared" ca="1" si="80"/>
        <v>22.908999999999999</v>
      </c>
      <c r="K233" s="29">
        <f t="shared" ca="1" si="80"/>
        <v>33.899000000000001</v>
      </c>
      <c r="L233" s="29">
        <f t="shared" ca="1" si="80"/>
        <v>166.22800000000001</v>
      </c>
      <c r="M233" s="29">
        <f t="shared" ca="1" si="80"/>
        <v>331.27699999999999</v>
      </c>
      <c r="N233" s="29">
        <f t="shared" ca="1" si="80"/>
        <v>499.72399999999999</v>
      </c>
      <c r="O233" s="29">
        <f t="shared" ca="1" si="80"/>
        <v>631.94200000000001</v>
      </c>
    </row>
    <row r="234" spans="1:15" x14ac:dyDescent="0.4">
      <c r="D234" s="50">
        <f t="shared" ref="D234:O234" ca="1" si="81">D232/SUM($D232:$O232)*(1-$B$233)+D233/SUM($D$233:$O$233)*$B$233</f>
        <v>9.1366204524310407E-2</v>
      </c>
      <c r="E234" s="50">
        <f t="shared" ca="1" si="81"/>
        <v>8.9740291920776566E-2</v>
      </c>
      <c r="F234" s="50">
        <f t="shared" ca="1" si="81"/>
        <v>8.8398977527439471E-2</v>
      </c>
      <c r="G234" s="50">
        <f t="shared" ca="1" si="81"/>
        <v>8.3270860704417207E-2</v>
      </c>
      <c r="H234" s="50">
        <f t="shared" ca="1" si="81"/>
        <v>7.9218609137380672E-2</v>
      </c>
      <c r="I234" s="50">
        <f t="shared" ca="1" si="81"/>
        <v>7.6825292554601105E-2</v>
      </c>
      <c r="J234" s="50">
        <f t="shared" ca="1" si="81"/>
        <v>7.555954860945735E-2</v>
      </c>
      <c r="K234" s="50">
        <f t="shared" ca="1" si="81"/>
        <v>7.5827977577021893E-2</v>
      </c>
      <c r="L234" s="50">
        <f t="shared" ca="1" si="81"/>
        <v>7.9060091939974486E-2</v>
      </c>
      <c r="M234" s="50">
        <f t="shared" ca="1" si="81"/>
        <v>8.3091386996167499E-2</v>
      </c>
      <c r="N234" s="50">
        <f t="shared" ca="1" si="81"/>
        <v>8.7205677651248981E-2</v>
      </c>
      <c r="O234" s="50">
        <f t="shared" ca="1" si="81"/>
        <v>9.0435080857204336E-2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7.5624852311626851</v>
      </c>
      <c r="E236" s="29">
        <f t="shared" ca="1" si="82"/>
        <v>9.4286151650098606</v>
      </c>
      <c r="F236" s="29">
        <f t="shared" ca="1" si="82"/>
        <v>11.536602407435169</v>
      </c>
      <c r="G236" s="29">
        <f t="shared" ca="1" si="82"/>
        <v>13.836371219112184</v>
      </c>
      <c r="H236" s="29">
        <f t="shared" ca="1" si="82"/>
        <v>15.89934904489631</v>
      </c>
      <c r="I236" s="29">
        <f t="shared" ca="1" si="82"/>
        <v>17.031105750854621</v>
      </c>
      <c r="J236" s="29">
        <f t="shared" ca="1" si="82"/>
        <v>16.507855497168336</v>
      </c>
      <c r="K236" s="29">
        <f t="shared" ca="1" si="82"/>
        <v>14.678719017303745</v>
      </c>
      <c r="L236" s="29">
        <f t="shared" ca="1" si="82"/>
        <v>12.424820081170655</v>
      </c>
      <c r="M236" s="29">
        <f t="shared" ca="1" si="82"/>
        <v>10.126220125442847</v>
      </c>
      <c r="N236" s="29">
        <f t="shared" ca="1" si="82"/>
        <v>8.0712126410123215</v>
      </c>
      <c r="O236" s="29">
        <f t="shared" ca="1" si="82"/>
        <v>6.9792643047696341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6.8524653393232798E-2</v>
      </c>
      <c r="E240" s="33">
        <f t="shared" ca="1" si="83"/>
        <v>6.7305218940582417E-2</v>
      </c>
      <c r="F240" s="32">
        <f t="shared" ca="1" si="83"/>
        <v>6.6299233145579603E-2</v>
      </c>
      <c r="G240" s="32">
        <f t="shared" ca="1" si="83"/>
        <v>6.2453145528312909E-2</v>
      </c>
      <c r="H240" s="32">
        <f t="shared" ca="1" si="83"/>
        <v>5.9413956853035507E-2</v>
      </c>
      <c r="I240" s="32">
        <f t="shared" ca="1" si="83"/>
        <v>5.7618969415950828E-2</v>
      </c>
      <c r="J240" s="32">
        <f t="shared" ca="1" si="83"/>
        <v>5.6669661457093012E-2</v>
      </c>
      <c r="K240" s="32">
        <f t="shared" ca="1" si="83"/>
        <v>5.687098318276642E-2</v>
      </c>
      <c r="L240" s="32">
        <f t="shared" ca="1" si="83"/>
        <v>5.9295068954980865E-2</v>
      </c>
      <c r="M240" s="32">
        <f t="shared" ca="1" si="83"/>
        <v>6.2318540247125624E-2</v>
      </c>
      <c r="N240" s="32">
        <f t="shared" ca="1" si="83"/>
        <v>6.5404258238436735E-2</v>
      </c>
      <c r="O240" s="32">
        <f t="shared" ca="1" si="83"/>
        <v>6.7826310642903259E-2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2.2841551131077602E-2</v>
      </c>
      <c r="E241" s="32">
        <f t="shared" ca="1" si="84"/>
        <v>2.2435072980194141E-2</v>
      </c>
      <c r="F241" s="32">
        <f t="shared" ca="1" si="84"/>
        <v>2.2099744381859868E-2</v>
      </c>
      <c r="G241" s="32">
        <f t="shared" ca="1" si="84"/>
        <v>2.0817715176104302E-2</v>
      </c>
      <c r="H241" s="32">
        <f t="shared" ca="1" si="84"/>
        <v>1.9804652284345168E-2</v>
      </c>
      <c r="I241" s="32">
        <f t="shared" ca="1" si="84"/>
        <v>1.9206323138650276E-2</v>
      </c>
      <c r="J241" s="32">
        <f t="shared" ca="1" si="84"/>
        <v>1.8889887152364337E-2</v>
      </c>
      <c r="K241" s="32">
        <f t="shared" ca="1" si="84"/>
        <v>1.8956994394255473E-2</v>
      </c>
      <c r="L241" s="32">
        <f t="shared" ca="1" si="84"/>
        <v>1.9765022984993622E-2</v>
      </c>
      <c r="M241" s="32">
        <f t="shared" ca="1" si="84"/>
        <v>2.0772846749041875E-2</v>
      </c>
      <c r="N241" s="32">
        <f t="shared" ca="1" si="84"/>
        <v>2.1801419412812245E-2</v>
      </c>
      <c r="O241" s="32">
        <f t="shared" ca="1" si="84"/>
        <v>2.2608770214301084E-2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6.2243226832186457E-2</v>
      </c>
      <c r="E246" s="33">
        <f t="shared" ca="1" si="85"/>
        <v>6.1135573871029025E-2</v>
      </c>
      <c r="F246" s="33">
        <f t="shared" ca="1" si="85"/>
        <v>6.0221803440568142E-2</v>
      </c>
      <c r="G246" s="33">
        <f t="shared" ca="1" si="85"/>
        <v>5.6728273854884229E-2</v>
      </c>
      <c r="H246" s="33">
        <f t="shared" ca="1" si="85"/>
        <v>5.3967677474840589E-2</v>
      </c>
      <c r="I246" s="33">
        <f t="shared" ca="1" si="85"/>
        <v>5.2337230552822002E-2</v>
      </c>
      <c r="J246" s="33">
        <f t="shared" ca="1" si="85"/>
        <v>5.147494249019282E-2</v>
      </c>
      <c r="K246" s="33">
        <f t="shared" ca="1" si="85"/>
        <v>5.1657809724346165E-2</v>
      </c>
      <c r="L246" s="33">
        <f t="shared" ca="1" si="85"/>
        <v>5.3859687634107617E-2</v>
      </c>
      <c r="M246" s="33">
        <f t="shared" ca="1" si="85"/>
        <v>5.6606007391139107E-2</v>
      </c>
      <c r="N246" s="33">
        <f t="shared" ca="1" si="85"/>
        <v>5.940886789991337E-2</v>
      </c>
      <c r="O246" s="33">
        <f t="shared" ca="1" si="85"/>
        <v>6.1608898833970457E-2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2.2841551131077602E-2</v>
      </c>
      <c r="E247" s="33">
        <f t="shared" ca="1" si="86"/>
        <v>2.2435072980194141E-2</v>
      </c>
      <c r="F247" s="33">
        <f t="shared" ca="1" si="86"/>
        <v>2.2099744381859868E-2</v>
      </c>
      <c r="G247" s="33">
        <f t="shared" ca="1" si="86"/>
        <v>2.0817715176104302E-2</v>
      </c>
      <c r="H247" s="33">
        <f t="shared" ca="1" si="86"/>
        <v>1.9804652284345168E-2</v>
      </c>
      <c r="I247" s="33">
        <f t="shared" ca="1" si="86"/>
        <v>1.9206323138650276E-2</v>
      </c>
      <c r="J247" s="33">
        <f t="shared" ca="1" si="86"/>
        <v>1.8889887152364337E-2</v>
      </c>
      <c r="K247" s="33">
        <f t="shared" ca="1" si="86"/>
        <v>1.8956994394255473E-2</v>
      </c>
      <c r="L247" s="33">
        <f t="shared" ca="1" si="86"/>
        <v>1.9765022984993622E-2</v>
      </c>
      <c r="M247" s="33">
        <f t="shared" ca="1" si="86"/>
        <v>2.0772846749041875E-2</v>
      </c>
      <c r="N247" s="33">
        <f t="shared" ca="1" si="86"/>
        <v>2.1801419412812245E-2</v>
      </c>
      <c r="O247" s="33">
        <f t="shared" ca="1" si="86"/>
        <v>2.2608770214301084E-2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6.2814265610463401E-3</v>
      </c>
      <c r="E248" s="33">
        <f t="shared" ca="1" si="87"/>
        <v>6.1696450695533887E-3</v>
      </c>
      <c r="F248" s="33">
        <f t="shared" ca="1" si="87"/>
        <v>6.0774297050114638E-3</v>
      </c>
      <c r="G248" s="33">
        <f t="shared" ca="1" si="87"/>
        <v>5.7248716734286838E-3</v>
      </c>
      <c r="H248" s="33">
        <f t="shared" ca="1" si="87"/>
        <v>5.4462793781949216E-3</v>
      </c>
      <c r="I248" s="33">
        <f t="shared" ca="1" si="87"/>
        <v>5.2817388631288265E-3</v>
      </c>
      <c r="J248" s="33">
        <f t="shared" ca="1" si="87"/>
        <v>5.1947189669001928E-3</v>
      </c>
      <c r="K248" s="33">
        <f t="shared" ca="1" si="87"/>
        <v>5.2131734584202555E-3</v>
      </c>
      <c r="L248" s="33">
        <f t="shared" ca="1" si="87"/>
        <v>5.4353813208732468E-3</v>
      </c>
      <c r="M248" s="33">
        <f t="shared" ca="1" si="87"/>
        <v>5.7125328559865162E-3</v>
      </c>
      <c r="N248" s="33">
        <f t="shared" ca="1" si="87"/>
        <v>5.9953903385233679E-3</v>
      </c>
      <c r="O248" s="33">
        <f t="shared" ca="1" si="87"/>
        <v>6.2174118089327992E-3</v>
      </c>
    </row>
    <row r="249" spans="1:15" x14ac:dyDescent="0.4">
      <c r="D249" s="32">
        <f t="shared" ref="D249:O249" ca="1" si="88">SUM(D246:D248)</f>
        <v>9.1366204524310393E-2</v>
      </c>
      <c r="E249" s="32">
        <f t="shared" ca="1" si="88"/>
        <v>8.9740291920776566E-2</v>
      </c>
      <c r="F249" s="32">
        <f t="shared" ca="1" si="88"/>
        <v>8.8398977527439471E-2</v>
      </c>
      <c r="G249" s="32">
        <f t="shared" ca="1" si="88"/>
        <v>8.3270860704417207E-2</v>
      </c>
      <c r="H249" s="32">
        <f t="shared" ca="1" si="88"/>
        <v>7.9218609137380672E-2</v>
      </c>
      <c r="I249" s="32">
        <f t="shared" ca="1" si="88"/>
        <v>7.6825292554601105E-2</v>
      </c>
      <c r="J249" s="32">
        <f t="shared" ca="1" si="88"/>
        <v>7.555954860945735E-2</v>
      </c>
      <c r="K249" s="32">
        <f t="shared" ca="1" si="88"/>
        <v>7.5827977577021893E-2</v>
      </c>
      <c r="L249" s="32">
        <f t="shared" ca="1" si="88"/>
        <v>7.9060091939974486E-2</v>
      </c>
      <c r="M249" s="32">
        <f t="shared" ca="1" si="88"/>
        <v>8.3091386996167485E-2</v>
      </c>
      <c r="N249" s="32">
        <f t="shared" ca="1" si="88"/>
        <v>8.7205677651248981E-2</v>
      </c>
      <c r="O249" s="32">
        <f t="shared" ca="1" si="88"/>
        <v>9.043508085720435E-2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0.24480303520742669</v>
      </c>
      <c r="E252" s="32">
        <f ca="1">N247/2+O247+D247+E247+F247/2</f>
        <v>8.983597622290887E-2</v>
      </c>
      <c r="F252" s="32">
        <f ca="1">N248/2+O248+D248+E248+F248/2</f>
        <v>2.4704893461299941E-2</v>
      </c>
      <c r="G252" s="32">
        <f ca="1">F246/2+G246+H246</f>
        <v>0.1408068530500089</v>
      </c>
      <c r="H252" s="32">
        <f ca="1">F247/2+G247+H247</f>
        <v>5.1672239651379404E-2</v>
      </c>
      <c r="I252" s="32">
        <f ca="1">F248/2+G248+H248</f>
        <v>1.4209865904129338E-2</v>
      </c>
      <c r="J252" s="32">
        <f ca="1">I246+J246+K246</f>
        <v>0.15546998276736099</v>
      </c>
      <c r="K252" s="32">
        <f ca="1">I247+J247+K247</f>
        <v>5.7053204685270087E-2</v>
      </c>
      <c r="L252" s="32">
        <f ca="1">I248+J248+K248</f>
        <v>1.5689631288449274E-2</v>
      </c>
      <c r="M252" s="32">
        <f ca="1">L246+M246+N246/2</f>
        <v>0.14017012897520342</v>
      </c>
      <c r="N252" s="32">
        <f ca="1">L247+M247+N247/2</f>
        <v>5.1438579440441619E-2</v>
      </c>
      <c r="O252" s="32">
        <f ca="1">L248+M248+N248/2</f>
        <v>1.4145609346121447E-2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7.5624852311626851</v>
      </c>
      <c r="E261" s="29">
        <f t="shared" ca="1" si="91"/>
        <v>9.4286151650098606</v>
      </c>
      <c r="F261" s="29">
        <f t="shared" ca="1" si="91"/>
        <v>11.536602407435169</v>
      </c>
      <c r="G261" s="29">
        <f t="shared" ca="1" si="91"/>
        <v>13.836371219112184</v>
      </c>
      <c r="H261" s="29">
        <f t="shared" ca="1" si="91"/>
        <v>15.89934904489631</v>
      </c>
      <c r="I261" s="29">
        <f t="shared" ca="1" si="91"/>
        <v>17.031105750854621</v>
      </c>
      <c r="J261" s="29">
        <f t="shared" ca="1" si="91"/>
        <v>16.507855497168336</v>
      </c>
      <c r="K261" s="29">
        <f t="shared" ca="1" si="91"/>
        <v>14.678719017303745</v>
      </c>
      <c r="L261" s="29">
        <f t="shared" ca="1" si="91"/>
        <v>12.424820081170655</v>
      </c>
      <c r="M261" s="29">
        <f t="shared" ca="1" si="91"/>
        <v>10.126220125442847</v>
      </c>
      <c r="N261" s="29">
        <f t="shared" ca="1" si="91"/>
        <v>8.0712126410123215</v>
      </c>
      <c r="O261" s="29">
        <f t="shared" ca="1" si="91"/>
        <v>6.9792643047696341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16.437514768837314</v>
      </c>
      <c r="E283" s="29">
        <f t="shared" ca="1" si="98"/>
        <v>14.571384834990139</v>
      </c>
      <c r="F283" s="29">
        <f t="shared" ca="1" si="98"/>
        <v>12.463397592564831</v>
      </c>
      <c r="G283" s="29">
        <f t="shared" ca="1" si="98"/>
        <v>10.163628780887816</v>
      </c>
      <c r="H283" s="29">
        <f t="shared" ca="1" si="98"/>
        <v>8.1006509551036903</v>
      </c>
      <c r="I283" s="29">
        <f t="shared" ca="1" si="98"/>
        <v>6.9688942491453787</v>
      </c>
      <c r="J283" s="29">
        <f t="shared" ca="1" si="98"/>
        <v>7.492144502831664</v>
      </c>
      <c r="K283" s="29">
        <f t="shared" ca="1" si="98"/>
        <v>9.3212809826962548</v>
      </c>
      <c r="L283" s="29">
        <f t="shared" ca="1" si="98"/>
        <v>11.575179918829345</v>
      </c>
      <c r="M283" s="29">
        <f t="shared" ca="1" si="98"/>
        <v>13.873779874557153</v>
      </c>
      <c r="N283" s="29">
        <f t="shared" ca="1" si="98"/>
        <v>15.928787358987679</v>
      </c>
      <c r="O283" s="29">
        <f t="shared" ca="1" si="98"/>
        <v>17.020735695230364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0.11421493932331318</v>
      </c>
      <c r="E284" s="29">
        <f t="shared" ca="1" si="99"/>
        <v>0.1012482639979258</v>
      </c>
      <c r="F284" s="29">
        <f t="shared" ca="1" si="99"/>
        <v>8.6601059820541823E-2</v>
      </c>
      <c r="G284" s="29">
        <f t="shared" ca="1" si="99"/>
        <v>7.0621274617165969E-2</v>
      </c>
      <c r="H284" s="29">
        <f t="shared" ca="1" si="99"/>
        <v>5.6286815271524827E-2</v>
      </c>
      <c r="I284" s="29">
        <f t="shared" ca="1" si="99"/>
        <v>4.8422881744003825E-2</v>
      </c>
      <c r="J284" s="29">
        <f t="shared" ca="1" si="99"/>
        <v>5.2058650095615444E-2</v>
      </c>
      <c r="K284" s="29">
        <f t="shared" ca="1" si="99"/>
        <v>6.4768278953735714E-2</v>
      </c>
      <c r="L284" s="29">
        <f t="shared" ca="1" si="99"/>
        <v>8.0429340485942635E-2</v>
      </c>
      <c r="M284" s="29">
        <f t="shared" ca="1" si="99"/>
        <v>9.6401003974254246E-2</v>
      </c>
      <c r="N284" s="29">
        <f t="shared" ca="1" si="99"/>
        <v>0.11068008195191553</v>
      </c>
      <c r="O284" s="29">
        <f t="shared" ca="1" si="99"/>
        <v>0.11826740976406099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7.5624852311626851</v>
      </c>
      <c r="E286" s="29">
        <f t="shared" ca="1" si="100"/>
        <v>9.4286151650098606</v>
      </c>
      <c r="F286" s="29">
        <f t="shared" ca="1" si="100"/>
        <v>11.536602407435169</v>
      </c>
      <c r="G286" s="29">
        <f t="shared" ca="1" si="100"/>
        <v>13.836371219112184</v>
      </c>
      <c r="H286" s="29">
        <f t="shared" ca="1" si="100"/>
        <v>15.89934904489631</v>
      </c>
      <c r="I286" s="29">
        <f t="shared" ca="1" si="100"/>
        <v>17.031105750854621</v>
      </c>
      <c r="J286" s="29">
        <f t="shared" ca="1" si="100"/>
        <v>16.507855497168336</v>
      </c>
      <c r="K286" s="29">
        <f t="shared" ca="1" si="100"/>
        <v>14.678719017303745</v>
      </c>
      <c r="L286" s="29">
        <f t="shared" ca="1" si="100"/>
        <v>12.424820081170655</v>
      </c>
      <c r="M286" s="29">
        <f t="shared" ca="1" si="100"/>
        <v>10.126220125442847</v>
      </c>
      <c r="N286" s="29">
        <f t="shared" ca="1" si="100"/>
        <v>8.0712126410123215</v>
      </c>
      <c r="O286" s="29">
        <f t="shared" ca="1" si="100"/>
        <v>6.9792643047696341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5.7107469661656592E-2</v>
      </c>
      <c r="E290" s="33">
        <f t="shared" ca="1" si="101"/>
        <v>5.0624131998962901E-2</v>
      </c>
      <c r="F290" s="32">
        <f t="shared" ca="1" si="101"/>
        <v>4.3300529910270912E-2</v>
      </c>
      <c r="G290" s="32">
        <f t="shared" ca="1" si="101"/>
        <v>3.5310637308582984E-2</v>
      </c>
      <c r="H290" s="32">
        <f t="shared" ca="1" si="101"/>
        <v>2.8143407635762414E-2</v>
      </c>
      <c r="I290" s="32">
        <f t="shared" ca="1" si="101"/>
        <v>2.4211440872001912E-2</v>
      </c>
      <c r="J290" s="32">
        <f t="shared" ca="1" si="101"/>
        <v>2.6029325047807722E-2</v>
      </c>
      <c r="K290" s="32">
        <f t="shared" ca="1" si="101"/>
        <v>3.2384139476867857E-2</v>
      </c>
      <c r="L290" s="32">
        <f t="shared" ca="1" si="101"/>
        <v>4.0214670242971318E-2</v>
      </c>
      <c r="M290" s="32">
        <f t="shared" ca="1" si="101"/>
        <v>4.8200501987127123E-2</v>
      </c>
      <c r="N290" s="32">
        <f t="shared" ca="1" si="101"/>
        <v>5.5340040975957766E-2</v>
      </c>
      <c r="O290" s="32">
        <f t="shared" ca="1" si="101"/>
        <v>5.9133704882030493E-2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5.7107469661656592E-2</v>
      </c>
      <c r="E291" s="32">
        <f t="shared" ca="1" si="102"/>
        <v>5.0624131998962901E-2</v>
      </c>
      <c r="F291" s="32">
        <f t="shared" ca="1" si="102"/>
        <v>4.3300529910270912E-2</v>
      </c>
      <c r="G291" s="32">
        <f t="shared" ca="1" si="102"/>
        <v>3.5310637308582984E-2</v>
      </c>
      <c r="H291" s="32">
        <f t="shared" ca="1" si="102"/>
        <v>2.8143407635762414E-2</v>
      </c>
      <c r="I291" s="32">
        <f t="shared" ca="1" si="102"/>
        <v>2.4211440872001912E-2</v>
      </c>
      <c r="J291" s="32">
        <f t="shared" ca="1" si="102"/>
        <v>2.6029325047807722E-2</v>
      </c>
      <c r="K291" s="32">
        <f t="shared" ca="1" si="102"/>
        <v>3.2384139476867857E-2</v>
      </c>
      <c r="L291" s="32">
        <f t="shared" ca="1" si="102"/>
        <v>4.0214670242971318E-2</v>
      </c>
      <c r="M291" s="32">
        <f t="shared" ca="1" si="102"/>
        <v>4.8200501987127123E-2</v>
      </c>
      <c r="N291" s="32">
        <f t="shared" ca="1" si="102"/>
        <v>5.5340040975957766E-2</v>
      </c>
      <c r="O291" s="32">
        <f t="shared" ca="1" si="102"/>
        <v>5.9133704882030493E-2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5.1634670485747838E-2</v>
      </c>
      <c r="E296" s="33">
        <f t="shared" ca="1" si="103"/>
        <v>4.5772652682395623E-2</v>
      </c>
      <c r="F296" s="33">
        <f t="shared" ca="1" si="103"/>
        <v>3.9150895793869947E-2</v>
      </c>
      <c r="G296" s="33">
        <f t="shared" ca="1" si="103"/>
        <v>3.1926701233177118E-2</v>
      </c>
      <c r="H296" s="33">
        <f t="shared" ca="1" si="103"/>
        <v>2.5446331070668515E-2</v>
      </c>
      <c r="I296" s="33">
        <f t="shared" ca="1" si="103"/>
        <v>2.1891177788435062E-2</v>
      </c>
      <c r="J296" s="33">
        <f t="shared" ca="1" si="103"/>
        <v>2.3534848064059484E-2</v>
      </c>
      <c r="K296" s="33">
        <f t="shared" ca="1" si="103"/>
        <v>2.928065944366802E-2</v>
      </c>
      <c r="L296" s="33">
        <f t="shared" ca="1" si="103"/>
        <v>3.6360764344686568E-2</v>
      </c>
      <c r="M296" s="33">
        <f t="shared" ca="1" si="103"/>
        <v>4.358128721336077E-2</v>
      </c>
      <c r="N296" s="33">
        <f t="shared" ca="1" si="103"/>
        <v>5.0036620382428482E-2</v>
      </c>
      <c r="O296" s="33">
        <f t="shared" ca="1" si="103"/>
        <v>5.3466724830835907E-2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5.7107469661656592E-2</v>
      </c>
      <c r="E297" s="33">
        <f t="shared" ca="1" si="104"/>
        <v>5.0624131998962901E-2</v>
      </c>
      <c r="F297" s="33">
        <f t="shared" ca="1" si="104"/>
        <v>4.3300529910270912E-2</v>
      </c>
      <c r="G297" s="33">
        <f t="shared" ca="1" si="104"/>
        <v>3.5310637308582984E-2</v>
      </c>
      <c r="H297" s="33">
        <f t="shared" ca="1" si="104"/>
        <v>2.8143407635762414E-2</v>
      </c>
      <c r="I297" s="33">
        <f t="shared" ca="1" si="104"/>
        <v>2.4211440872001912E-2</v>
      </c>
      <c r="J297" s="33">
        <f t="shared" ca="1" si="104"/>
        <v>2.6029325047807722E-2</v>
      </c>
      <c r="K297" s="33">
        <f t="shared" ca="1" si="104"/>
        <v>3.2384139476867857E-2</v>
      </c>
      <c r="L297" s="33">
        <f t="shared" ca="1" si="104"/>
        <v>4.0214670242971318E-2</v>
      </c>
      <c r="M297" s="33">
        <f t="shared" ca="1" si="104"/>
        <v>4.8200501987127123E-2</v>
      </c>
      <c r="N297" s="33">
        <f t="shared" ca="1" si="104"/>
        <v>5.5340040975957766E-2</v>
      </c>
      <c r="O297" s="33">
        <f t="shared" ca="1" si="104"/>
        <v>5.9133704882030493E-2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5.4727991759087567E-3</v>
      </c>
      <c r="E298" s="33">
        <f t="shared" ca="1" si="105"/>
        <v>4.8514793165672782E-3</v>
      </c>
      <c r="F298" s="33">
        <f t="shared" ca="1" si="105"/>
        <v>4.1496341164009619E-3</v>
      </c>
      <c r="G298" s="33">
        <f t="shared" ca="1" si="105"/>
        <v>3.3839360754058688E-3</v>
      </c>
      <c r="H298" s="33">
        <f t="shared" ca="1" si="105"/>
        <v>2.6970765650938975E-3</v>
      </c>
      <c r="I298" s="33">
        <f t="shared" ca="1" si="105"/>
        <v>2.3202630835668495E-3</v>
      </c>
      <c r="J298" s="33">
        <f t="shared" ca="1" si="105"/>
        <v>2.4944769837482398E-3</v>
      </c>
      <c r="K298" s="33">
        <f t="shared" ca="1" si="105"/>
        <v>3.1034800331998357E-3</v>
      </c>
      <c r="L298" s="33">
        <f t="shared" ca="1" si="105"/>
        <v>3.8539058982847512E-3</v>
      </c>
      <c r="M298" s="33">
        <f t="shared" ca="1" si="105"/>
        <v>4.6192147737663496E-3</v>
      </c>
      <c r="N298" s="33">
        <f t="shared" ca="1" si="105"/>
        <v>5.3034205935292853E-3</v>
      </c>
      <c r="O298" s="33">
        <f t="shared" ca="1" si="105"/>
        <v>5.6669800511945888E-3</v>
      </c>
    </row>
    <row r="299" spans="1:15" x14ac:dyDescent="0.4">
      <c r="D299" s="32">
        <f t="shared" ref="D299:O299" ca="1" si="106">SUM(D296:D298)</f>
        <v>0.1142149393233132</v>
      </c>
      <c r="E299" s="32">
        <f t="shared" ca="1" si="106"/>
        <v>0.1012482639979258</v>
      </c>
      <c r="F299" s="32">
        <f t="shared" ca="1" si="106"/>
        <v>8.6601059820541809E-2</v>
      </c>
      <c r="G299" s="32">
        <f t="shared" ca="1" si="106"/>
        <v>7.0621274617165969E-2</v>
      </c>
      <c r="H299" s="32">
        <f t="shared" ca="1" si="106"/>
        <v>5.628681527152482E-2</v>
      </c>
      <c r="I299" s="32">
        <f t="shared" ca="1" si="106"/>
        <v>4.8422881744003825E-2</v>
      </c>
      <c r="J299" s="32">
        <f t="shared" ca="1" si="106"/>
        <v>5.2058650095615444E-2</v>
      </c>
      <c r="K299" s="32">
        <f t="shared" ca="1" si="106"/>
        <v>6.4768278953735714E-2</v>
      </c>
      <c r="L299" s="32">
        <f t="shared" ca="1" si="106"/>
        <v>8.0429340485942649E-2</v>
      </c>
      <c r="M299" s="32">
        <f t="shared" ca="1" si="106"/>
        <v>9.6401003974254246E-2</v>
      </c>
      <c r="N299" s="32">
        <f t="shared" ca="1" si="106"/>
        <v>0.11068008195191553</v>
      </c>
      <c r="O299" s="32">
        <f t="shared" ca="1" si="106"/>
        <v>0.118267409764061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0.19546780608712858</v>
      </c>
      <c r="E302" s="32">
        <f ca="1">N297/2+O297+D297+E297+F297/2</f>
        <v>0.21618559198576431</v>
      </c>
      <c r="F302" s="32">
        <f ca="1">N298/2+O298+D298+E298+F298/2</f>
        <v>2.0717785898635748E-2</v>
      </c>
      <c r="G302" s="32">
        <f ca="1">F296/2+G296+H296</f>
        <v>7.69484802007806E-2</v>
      </c>
      <c r="H302" s="32">
        <f ca="1">F297/2+G297+H297</f>
        <v>8.5104309899480854E-2</v>
      </c>
      <c r="I302" s="32">
        <f ca="1">F298/2+G298+H298</f>
        <v>8.1558296987002468E-3</v>
      </c>
      <c r="J302" s="32">
        <f ca="1">I296+J296+K296</f>
        <v>7.4706685296162562E-2</v>
      </c>
      <c r="K302" s="32">
        <f ca="1">I297+J297+K297</f>
        <v>8.2624905396677495E-2</v>
      </c>
      <c r="L302" s="32">
        <f ca="1">I298+J298+K298</f>
        <v>7.9182201005149246E-3</v>
      </c>
      <c r="M302" s="32">
        <f ca="1">L296+M296+N296/2</f>
        <v>0.10496036174926159</v>
      </c>
      <c r="N302" s="32">
        <f ca="1">L297+M297+N297/2</f>
        <v>0.11608519271807732</v>
      </c>
      <c r="O302" s="32">
        <f ca="1">L298+M298+N298/2</f>
        <v>1.1124830968815743E-2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3.6666666666666665</v>
      </c>
      <c r="I309" s="29">
        <f t="shared" ca="1" si="108"/>
        <v>7.666666666666667</v>
      </c>
      <c r="J309" s="29">
        <f t="shared" ca="1" si="108"/>
        <v>15</v>
      </c>
      <c r="K309" s="29">
        <f t="shared" ca="1" si="108"/>
        <v>10.666666666666666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8.4909909909909903E-2</v>
      </c>
      <c r="I310" s="50">
        <f t="shared" ca="1" si="109"/>
        <v>9.5720720720720714E-2</v>
      </c>
      <c r="J310" s="50">
        <f t="shared" ca="1" si="109"/>
        <v>0.11554054054054054</v>
      </c>
      <c r="K310" s="50">
        <f t="shared" ca="1" si="109"/>
        <v>0.10382882882882882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7.5624852311626851</v>
      </c>
      <c r="E312" s="29">
        <f t="shared" ca="1" si="110"/>
        <v>9.4286151650098606</v>
      </c>
      <c r="F312" s="29">
        <f t="shared" ca="1" si="110"/>
        <v>11.536602407435169</v>
      </c>
      <c r="G312" s="29">
        <f t="shared" ca="1" si="110"/>
        <v>13.836371219112184</v>
      </c>
      <c r="H312" s="29">
        <f t="shared" ca="1" si="110"/>
        <v>15.89934904489631</v>
      </c>
      <c r="I312" s="29">
        <f t="shared" ca="1" si="110"/>
        <v>17.031105750854621</v>
      </c>
      <c r="J312" s="29">
        <f t="shared" ca="1" si="110"/>
        <v>16.507855497168336</v>
      </c>
      <c r="K312" s="29">
        <f t="shared" ca="1" si="110"/>
        <v>14.678719017303745</v>
      </c>
      <c r="L312" s="29">
        <f t="shared" ca="1" si="110"/>
        <v>12.424820081170655</v>
      </c>
      <c r="M312" s="29">
        <f t="shared" ca="1" si="110"/>
        <v>10.126220125442847</v>
      </c>
      <c r="N312" s="29">
        <f t="shared" ca="1" si="110"/>
        <v>8.0712126410123215</v>
      </c>
      <c r="O312" s="29">
        <f t="shared" ca="1" si="110"/>
        <v>6.9792643047696341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5.0945945945945939E-2</v>
      </c>
      <c r="I316" s="32">
        <f t="shared" ca="1" si="111"/>
        <v>5.7432432432432429E-2</v>
      </c>
      <c r="J316" s="32">
        <f t="shared" ca="1" si="111"/>
        <v>6.9324324324324324E-2</v>
      </c>
      <c r="K316" s="32">
        <f t="shared" ca="1" si="111"/>
        <v>6.2297297297297292E-2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3.3963963963963964E-2</v>
      </c>
      <c r="I317" s="32">
        <f t="shared" ca="1" si="112"/>
        <v>3.8288288288288286E-2</v>
      </c>
      <c r="J317" s="32">
        <f t="shared" ca="1" si="112"/>
        <v>4.6216216216216216E-2</v>
      </c>
      <c r="K317" s="32">
        <f t="shared" ca="1" si="112"/>
        <v>4.1531531531531531E-2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4.6275900900900897E-2</v>
      </c>
      <c r="I322" s="33">
        <f t="shared" ca="1" si="113"/>
        <v>5.2167792792792787E-2</v>
      </c>
      <c r="J322" s="33">
        <f t="shared" ca="1" si="113"/>
        <v>6.29695945945946E-2</v>
      </c>
      <c r="K322" s="33">
        <f t="shared" ca="1" si="113"/>
        <v>5.6586711711711708E-2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3.3963963963963964E-2</v>
      </c>
      <c r="I323" s="33">
        <f t="shared" ca="1" si="114"/>
        <v>3.8288288288288286E-2</v>
      </c>
      <c r="J323" s="33">
        <f t="shared" ca="1" si="114"/>
        <v>4.6216216216216216E-2</v>
      </c>
      <c r="K323" s="33">
        <f t="shared" ca="1" si="114"/>
        <v>4.1531531531531531E-2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4.6700450450450444E-3</v>
      </c>
      <c r="I324" s="33">
        <f t="shared" ca="1" si="115"/>
        <v>5.2646396396396396E-3</v>
      </c>
      <c r="J324" s="33">
        <f t="shared" ca="1" si="115"/>
        <v>6.3547297297297306E-3</v>
      </c>
      <c r="K324" s="33">
        <f t="shared" ca="1" si="115"/>
        <v>5.7105855855855859E-3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8.4909909909909917E-2</v>
      </c>
      <c r="I325" s="32">
        <f t="shared" ca="1" si="116"/>
        <v>9.5720720720720714E-2</v>
      </c>
      <c r="J325" s="32">
        <f t="shared" ca="1" si="116"/>
        <v>0.11554054054054054</v>
      </c>
      <c r="K325" s="32">
        <f t="shared" ca="1" si="116"/>
        <v>0.10382882882882882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0.10758840090090088</v>
      </c>
      <c r="H328" s="32">
        <f ca="1">F323/2+G323+H323</f>
        <v>7.8963963963963962E-2</v>
      </c>
      <c r="I328" s="32">
        <f ca="1">F324/2+G324+H324</f>
        <v>1.0857545045045044E-2</v>
      </c>
      <c r="J328" s="32">
        <f ca="1">I322+J322+K322</f>
        <v>0.17172409909909908</v>
      </c>
      <c r="K328" s="32">
        <f ca="1">I323+J323+K323</f>
        <v>0.12603603603603603</v>
      </c>
      <c r="L328" s="32">
        <f ca="1">I324+J324+K324</f>
        <v>1.7329954954954957E-2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7.5624852311626851</v>
      </c>
      <c r="E337" s="29">
        <f t="shared" ca="1" si="119"/>
        <v>9.4286151650098606</v>
      </c>
      <c r="F337" s="29">
        <f t="shared" ca="1" si="119"/>
        <v>11.536602407435169</v>
      </c>
      <c r="G337" s="29">
        <f t="shared" ca="1" si="119"/>
        <v>13.836371219112184</v>
      </c>
      <c r="H337" s="29">
        <f t="shared" ca="1" si="119"/>
        <v>15.89934904489631</v>
      </c>
      <c r="I337" s="29">
        <f t="shared" ca="1" si="119"/>
        <v>17.031105750854621</v>
      </c>
      <c r="J337" s="29">
        <f t="shared" ca="1" si="119"/>
        <v>16.507855497168336</v>
      </c>
      <c r="K337" s="29">
        <f t="shared" ca="1" si="119"/>
        <v>14.678719017303745</v>
      </c>
      <c r="L337" s="29">
        <f t="shared" ca="1" si="119"/>
        <v>12.424820081170655</v>
      </c>
      <c r="M337" s="29">
        <f t="shared" ca="1" si="119"/>
        <v>10.126220125442847</v>
      </c>
      <c r="N337" s="29">
        <f t="shared" ca="1" si="119"/>
        <v>8.0712126410123215</v>
      </c>
      <c r="O337" s="29">
        <f t="shared" ca="1" si="119"/>
        <v>6.9792643047696341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7.5624852311626851</v>
      </c>
      <c r="E362" s="29">
        <f t="shared" ca="1" si="128"/>
        <v>9.4286151650098606</v>
      </c>
      <c r="F362" s="29">
        <f t="shared" ca="1" si="128"/>
        <v>11.536602407435169</v>
      </c>
      <c r="G362" s="29">
        <f t="shared" ca="1" si="128"/>
        <v>13.836371219112184</v>
      </c>
      <c r="H362" s="29">
        <f t="shared" ca="1" si="128"/>
        <v>15.89934904489631</v>
      </c>
      <c r="I362" s="29">
        <f t="shared" ca="1" si="128"/>
        <v>17.031105750854621</v>
      </c>
      <c r="J362" s="29">
        <f t="shared" ca="1" si="128"/>
        <v>16.507855497168336</v>
      </c>
      <c r="K362" s="29">
        <f t="shared" ca="1" si="128"/>
        <v>14.678719017303745</v>
      </c>
      <c r="L362" s="29">
        <f t="shared" ca="1" si="128"/>
        <v>12.424820081170655</v>
      </c>
      <c r="M362" s="29">
        <f t="shared" ca="1" si="128"/>
        <v>10.126220125442847</v>
      </c>
      <c r="N362" s="29">
        <f t="shared" ca="1" si="128"/>
        <v>8.0712126410123215</v>
      </c>
      <c r="O362" s="29">
        <f t="shared" ca="1" si="128"/>
        <v>6.9792643047696341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16.437514768837314</v>
      </c>
      <c r="E384" s="29">
        <f t="shared" ca="1" si="135"/>
        <v>14.571384834990139</v>
      </c>
      <c r="F384" s="29">
        <f t="shared" ca="1" si="135"/>
        <v>12.463397592564831</v>
      </c>
      <c r="G384" s="29">
        <f t="shared" ca="1" si="135"/>
        <v>10.163628780887816</v>
      </c>
      <c r="H384" s="29">
        <f t="shared" ca="1" si="135"/>
        <v>8.1006509551036903</v>
      </c>
      <c r="I384" s="29">
        <f t="shared" ca="1" si="135"/>
        <v>6.9688942491453787</v>
      </c>
      <c r="J384" s="29">
        <f t="shared" ca="1" si="135"/>
        <v>7.492144502831664</v>
      </c>
      <c r="K384" s="29">
        <f t="shared" ca="1" si="135"/>
        <v>9.3212809826962548</v>
      </c>
      <c r="L384" s="29">
        <f t="shared" ca="1" si="135"/>
        <v>11.575179918829345</v>
      </c>
      <c r="M384" s="29">
        <f t="shared" ca="1" si="135"/>
        <v>13.873779874557153</v>
      </c>
      <c r="N384" s="29">
        <f t="shared" ca="1" si="135"/>
        <v>15.928787358987679</v>
      </c>
      <c r="O384" s="29">
        <f t="shared" ca="1" si="135"/>
        <v>17.020735695230364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0.11421493932331318</v>
      </c>
      <c r="E385" s="29">
        <f t="shared" ca="1" si="136"/>
        <v>0.1012482639979258</v>
      </c>
      <c r="F385" s="29">
        <f t="shared" ca="1" si="136"/>
        <v>8.6601059820541823E-2</v>
      </c>
      <c r="G385" s="29">
        <f t="shared" ca="1" si="136"/>
        <v>7.0621274617165969E-2</v>
      </c>
      <c r="H385" s="29">
        <f t="shared" ca="1" si="136"/>
        <v>5.6286815271524827E-2</v>
      </c>
      <c r="I385" s="55">
        <f t="shared" ca="1" si="136"/>
        <v>4.8422881744003825E-2</v>
      </c>
      <c r="J385" s="55">
        <f t="shared" ca="1" si="136"/>
        <v>5.2058650095615444E-2</v>
      </c>
      <c r="K385" s="29">
        <f t="shared" ca="1" si="136"/>
        <v>6.4768278953735714E-2</v>
      </c>
      <c r="L385" s="29">
        <f t="shared" ca="1" si="136"/>
        <v>8.0429340485942635E-2</v>
      </c>
      <c r="M385" s="29">
        <f t="shared" ca="1" si="136"/>
        <v>9.6401003974254246E-2</v>
      </c>
      <c r="N385" s="29">
        <f t="shared" ca="1" si="136"/>
        <v>0.11068008195191553</v>
      </c>
      <c r="O385" s="29">
        <f t="shared" ca="1" si="136"/>
        <v>0.11826740976406099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7.5624852311626851</v>
      </c>
      <c r="E387" s="29">
        <f t="shared" ca="1" si="137"/>
        <v>9.4286151650098606</v>
      </c>
      <c r="F387" s="29">
        <f t="shared" ca="1" si="137"/>
        <v>11.536602407435169</v>
      </c>
      <c r="G387" s="29">
        <f t="shared" ca="1" si="137"/>
        <v>13.836371219112184</v>
      </c>
      <c r="H387" s="29">
        <f t="shared" ca="1" si="137"/>
        <v>15.89934904489631</v>
      </c>
      <c r="I387" s="29">
        <f t="shared" ca="1" si="137"/>
        <v>17.031105750854621</v>
      </c>
      <c r="J387" s="29">
        <f t="shared" ca="1" si="137"/>
        <v>16.507855497168336</v>
      </c>
      <c r="K387" s="29">
        <f t="shared" ca="1" si="137"/>
        <v>14.678719017303745</v>
      </c>
      <c r="L387" s="29">
        <f t="shared" ca="1" si="137"/>
        <v>12.424820081170655</v>
      </c>
      <c r="M387" s="29">
        <f t="shared" ca="1" si="137"/>
        <v>10.126220125442847</v>
      </c>
      <c r="N387" s="29">
        <f t="shared" ca="1" si="137"/>
        <v>8.0712126410123215</v>
      </c>
      <c r="O387" s="29">
        <f t="shared" ca="1" si="137"/>
        <v>6.9792643047696341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1.1421493932331319E-2</v>
      </c>
      <c r="E391" s="33">
        <f t="shared" ca="1" si="138"/>
        <v>1.0124826399792581E-2</v>
      </c>
      <c r="F391" s="32">
        <f t="shared" ca="1" si="138"/>
        <v>8.6601059820541823E-3</v>
      </c>
      <c r="G391" s="32">
        <f t="shared" ca="1" si="138"/>
        <v>7.0621274617165969E-3</v>
      </c>
      <c r="H391" s="32">
        <f t="shared" ca="1" si="138"/>
        <v>5.6286815271524831E-3</v>
      </c>
      <c r="I391" s="32">
        <f t="shared" ca="1" si="138"/>
        <v>4.8422881744003832E-3</v>
      </c>
      <c r="J391" s="32">
        <f t="shared" ca="1" si="138"/>
        <v>5.2058650095615448E-3</v>
      </c>
      <c r="K391" s="32">
        <f t="shared" ca="1" si="138"/>
        <v>6.4768278953735714E-3</v>
      </c>
      <c r="L391" s="32">
        <f t="shared" ca="1" si="138"/>
        <v>8.0429340485942639E-3</v>
      </c>
      <c r="M391" s="32">
        <f t="shared" ca="1" si="138"/>
        <v>9.6401003974254246E-3</v>
      </c>
      <c r="N391" s="32">
        <f t="shared" ca="1" si="138"/>
        <v>1.1068008195191555E-2</v>
      </c>
      <c r="O391" s="32">
        <f t="shared" ca="1" si="138"/>
        <v>1.1826740976406099E-2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0.10279344539098187</v>
      </c>
      <c r="E392" s="32">
        <f t="shared" ca="1" si="139"/>
        <v>9.1123437598133225E-2</v>
      </c>
      <c r="F392" s="32">
        <f t="shared" ca="1" si="139"/>
        <v>7.7940953838487648E-2</v>
      </c>
      <c r="G392" s="32">
        <f t="shared" ca="1" si="139"/>
        <v>6.3559147155449372E-2</v>
      </c>
      <c r="H392" s="32">
        <f t="shared" ca="1" si="139"/>
        <v>5.0658133744372343E-2</v>
      </c>
      <c r="I392" s="32">
        <f t="shared" ca="1" si="139"/>
        <v>4.3580593569603442E-2</v>
      </c>
      <c r="J392" s="32">
        <f t="shared" ca="1" si="139"/>
        <v>4.6852785086053901E-2</v>
      </c>
      <c r="K392" s="32">
        <f t="shared" ca="1" si="139"/>
        <v>5.8291451058362143E-2</v>
      </c>
      <c r="L392" s="32">
        <f t="shared" ca="1" si="139"/>
        <v>7.238640643734838E-2</v>
      </c>
      <c r="M392" s="32">
        <f t="shared" ca="1" si="139"/>
        <v>8.6760903576828821E-2</v>
      </c>
      <c r="N392" s="32">
        <f t="shared" ca="1" si="139"/>
        <v>9.9612073756723984E-2</v>
      </c>
      <c r="O392" s="32">
        <f t="shared" ca="1" si="139"/>
        <v>0.10644066878765489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1.0469702771303709E-2</v>
      </c>
      <c r="E397" s="33">
        <f t="shared" ca="1" si="140"/>
        <v>9.2810908664765317E-3</v>
      </c>
      <c r="F397" s="33">
        <f t="shared" ca="1" si="140"/>
        <v>7.9384304835496671E-3</v>
      </c>
      <c r="G397" s="33">
        <f t="shared" ca="1" si="140"/>
        <v>6.4736168399068808E-3</v>
      </c>
      <c r="H397" s="33">
        <f t="shared" ca="1" si="140"/>
        <v>5.1596247332231096E-3</v>
      </c>
      <c r="I397" s="33">
        <f t="shared" ca="1" si="140"/>
        <v>4.4387641598670176E-3</v>
      </c>
      <c r="J397" s="33">
        <f t="shared" ca="1" si="140"/>
        <v>4.7720429254314162E-3</v>
      </c>
      <c r="K397" s="33">
        <f t="shared" ca="1" si="140"/>
        <v>5.9370922374257741E-3</v>
      </c>
      <c r="L397" s="33">
        <f t="shared" ca="1" si="140"/>
        <v>7.3726895445447417E-3</v>
      </c>
      <c r="M397" s="33">
        <f t="shared" ca="1" si="140"/>
        <v>8.8367586976399719E-3</v>
      </c>
      <c r="N397" s="33">
        <f t="shared" ca="1" si="140"/>
        <v>1.0145674178925592E-2</v>
      </c>
      <c r="O397" s="33">
        <f t="shared" ca="1" si="140"/>
        <v>1.0841179228372258E-2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0.10279344539098187</v>
      </c>
      <c r="E398" s="33">
        <f t="shared" ca="1" si="141"/>
        <v>9.1123437598133225E-2</v>
      </c>
      <c r="F398" s="33">
        <f t="shared" ca="1" si="141"/>
        <v>7.7940953838487648E-2</v>
      </c>
      <c r="G398" s="33">
        <f t="shared" ca="1" si="141"/>
        <v>6.3559147155449372E-2</v>
      </c>
      <c r="H398" s="33">
        <f t="shared" ca="1" si="141"/>
        <v>5.0658133744372343E-2</v>
      </c>
      <c r="I398" s="33">
        <f t="shared" ca="1" si="141"/>
        <v>4.3580593569603442E-2</v>
      </c>
      <c r="J398" s="33">
        <f t="shared" ca="1" si="141"/>
        <v>4.6852785086053901E-2</v>
      </c>
      <c r="K398" s="33">
        <f t="shared" ca="1" si="141"/>
        <v>5.8291451058362143E-2</v>
      </c>
      <c r="L398" s="33">
        <f t="shared" ca="1" si="141"/>
        <v>7.238640643734838E-2</v>
      </c>
      <c r="M398" s="33">
        <f t="shared" ca="1" si="141"/>
        <v>8.6760903576828821E-2</v>
      </c>
      <c r="N398" s="33">
        <f t="shared" ca="1" si="141"/>
        <v>9.9612073756723984E-2</v>
      </c>
      <c r="O398" s="33">
        <f t="shared" ca="1" si="141"/>
        <v>0.10644066878765489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9.5179116102760998E-4</v>
      </c>
      <c r="E399" s="33">
        <f t="shared" ca="1" si="142"/>
        <v>8.4373553331604841E-4</v>
      </c>
      <c r="F399" s="33">
        <f t="shared" ca="1" si="142"/>
        <v>7.2167549850451519E-4</v>
      </c>
      <c r="G399" s="33">
        <f t="shared" ca="1" si="142"/>
        <v>5.8851062180971644E-4</v>
      </c>
      <c r="H399" s="33">
        <f t="shared" ca="1" si="142"/>
        <v>4.6905679392937361E-4</v>
      </c>
      <c r="I399" s="33">
        <f t="shared" ca="1" si="142"/>
        <v>4.0352401453336528E-4</v>
      </c>
      <c r="J399" s="33">
        <f t="shared" ca="1" si="142"/>
        <v>4.3382208413012875E-4</v>
      </c>
      <c r="K399" s="33">
        <f t="shared" ca="1" si="142"/>
        <v>5.3973565794779765E-4</v>
      </c>
      <c r="L399" s="33">
        <f t="shared" ca="1" si="142"/>
        <v>6.7024450404952203E-4</v>
      </c>
      <c r="M399" s="33">
        <f t="shared" ca="1" si="142"/>
        <v>8.0334169978545208E-4</v>
      </c>
      <c r="N399" s="33">
        <f t="shared" ca="1" si="142"/>
        <v>9.2233401626596288E-4</v>
      </c>
      <c r="O399" s="33">
        <f t="shared" ca="1" si="142"/>
        <v>9.855617480338415E-4</v>
      </c>
    </row>
    <row r="400" spans="1:15" x14ac:dyDescent="0.4">
      <c r="D400" s="32">
        <f t="shared" ref="D400:O400" ca="1" si="143">SUM(D397:D399)</f>
        <v>0.1142149393233132</v>
      </c>
      <c r="E400" s="32">
        <f t="shared" ca="1" si="143"/>
        <v>0.1012482639979258</v>
      </c>
      <c r="F400" s="32">
        <f t="shared" ca="1" si="143"/>
        <v>8.6601059820541837E-2</v>
      </c>
      <c r="G400" s="32">
        <f t="shared" ca="1" si="143"/>
        <v>7.0621274617165969E-2</v>
      </c>
      <c r="H400" s="32">
        <f t="shared" ca="1" si="143"/>
        <v>5.6286815271524827E-2</v>
      </c>
      <c r="I400" s="32">
        <f t="shared" ca="1" si="143"/>
        <v>4.8422881744003825E-2</v>
      </c>
      <c r="J400" s="32">
        <f t="shared" ca="1" si="143"/>
        <v>5.2058650095615444E-2</v>
      </c>
      <c r="K400" s="32">
        <f t="shared" ca="1" si="143"/>
        <v>6.4768278953735714E-2</v>
      </c>
      <c r="L400" s="32">
        <f t="shared" ca="1" si="143"/>
        <v>8.0429340485942649E-2</v>
      </c>
      <c r="M400" s="32">
        <f t="shared" ca="1" si="143"/>
        <v>9.6401003974254246E-2</v>
      </c>
      <c r="N400" s="32">
        <f t="shared" ca="1" si="143"/>
        <v>0.11068008195191553</v>
      </c>
      <c r="O400" s="32">
        <f t="shared" ca="1" si="143"/>
        <v>0.11826740976406099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3.9634025197390128E-2</v>
      </c>
      <c r="E403" s="32">
        <f ca="1">N398/2+O398+D398+E398+F398/2</f>
        <v>0.3891340655743758</v>
      </c>
      <c r="F403" s="32">
        <f ca="1">N399/2+O399+D399+E399+F399/2</f>
        <v>3.6030931997627388E-3</v>
      </c>
      <c r="G403" s="32">
        <f ca="1">F397/2+G397+H397</f>
        <v>1.5602456814904825E-2</v>
      </c>
      <c r="H403" s="32">
        <f ca="1">F398/2+G398+H398</f>
        <v>0.15318775781906555</v>
      </c>
      <c r="I403" s="32">
        <f ca="1">F399/2+G399+H399</f>
        <v>1.4184051649913476E-3</v>
      </c>
      <c r="J403" s="32">
        <f ca="1">I397+J397+K397</f>
        <v>1.5147899322724208E-2</v>
      </c>
      <c r="K403" s="32">
        <f ca="1">I398+J398+K398</f>
        <v>0.14872482971401949</v>
      </c>
      <c r="L403" s="32">
        <f ca="1">I399+J399+K399</f>
        <v>1.3770817566112917E-3</v>
      </c>
      <c r="M403" s="32">
        <f ca="1">L397+M397+N397/2</f>
        <v>2.128228533164751E-2</v>
      </c>
      <c r="N403" s="32">
        <f ca="1">L398+M398+N398/2</f>
        <v>0.20895334689253919</v>
      </c>
      <c r="O403" s="32">
        <f ca="1">L399+M399+N399/2</f>
        <v>1.9347532119679556E-3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0.63639360000000011</v>
      </c>
      <c r="C409" s="63" t="s">
        <v>58</v>
      </c>
      <c r="D409" s="32">
        <f t="shared" ref="D409:O409" ca="1" si="144">D18</f>
        <v>0.10406178376707366</v>
      </c>
      <c r="E409" s="32">
        <f t="shared" ca="1" si="144"/>
        <v>9.3723689462937687E-2</v>
      </c>
      <c r="F409" s="32">
        <f t="shared" ca="1" si="144"/>
        <v>8.5195165445302645E-2</v>
      </c>
      <c r="G409" s="32">
        <f t="shared" ca="1" si="144"/>
        <v>5.2588889312252737E-2</v>
      </c>
      <c r="H409" s="32">
        <f t="shared" ca="1" si="144"/>
        <v>2.6823323098512125E-2</v>
      </c>
      <c r="I409" s="32">
        <f t="shared" ca="1" si="144"/>
        <v>1.1605818493005418E-2</v>
      </c>
      <c r="J409" s="32">
        <f t="shared" ca="1" si="144"/>
        <v>3.5577965751329588E-3</v>
      </c>
      <c r="K409" s="32">
        <f t="shared" ca="1" si="144"/>
        <v>5.264557427230877E-3</v>
      </c>
      <c r="L409" s="32">
        <f t="shared" ca="1" si="144"/>
        <v>2.5815417918337833E-2</v>
      </c>
      <c r="M409" s="32">
        <f t="shared" ca="1" si="144"/>
        <v>5.1447735650631668E-2</v>
      </c>
      <c r="N409" s="32">
        <f t="shared" ca="1" si="144"/>
        <v>7.7607767065858063E-2</v>
      </c>
      <c r="O409" s="32">
        <f t="shared" ca="1" si="144"/>
        <v>9.8141389117057568E-2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4.909861357293123E-2</v>
      </c>
      <c r="E410" s="32">
        <f t="shared" ca="1" si="145"/>
        <v>4.422087576232972E-2</v>
      </c>
      <c r="F410" s="32">
        <f t="shared" ca="1" si="145"/>
        <v>4.0196932582318427E-2</v>
      </c>
      <c r="G410" s="32">
        <f t="shared" ca="1" si="145"/>
        <v>2.4812582113251627E-2</v>
      </c>
      <c r="H410" s="32">
        <f t="shared" ca="1" si="145"/>
        <v>1.2655827412142027E-2</v>
      </c>
      <c r="I410" s="32">
        <f t="shared" ca="1" si="145"/>
        <v>5.4758776638033435E-3</v>
      </c>
      <c r="J410" s="32">
        <f t="shared" ca="1" si="145"/>
        <v>1.6786458283720384E-3</v>
      </c>
      <c r="K410" s="32">
        <f t="shared" ca="1" si="145"/>
        <v>2.4839327310656831E-3</v>
      </c>
      <c r="L410" s="32">
        <f t="shared" ca="1" si="145"/>
        <v>1.2180275819923489E-2</v>
      </c>
      <c r="M410" s="32">
        <f t="shared" ca="1" si="145"/>
        <v>2.4274160988502495E-2</v>
      </c>
      <c r="N410" s="32">
        <f t="shared" ca="1" si="145"/>
        <v>3.6617032953746929E-2</v>
      </c>
      <c r="O410" s="32">
        <f t="shared" ca="1" si="145"/>
        <v>4.6305242571613017E-2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1.0501647903099178E-2</v>
      </c>
      <c r="E411" s="32">
        <f t="shared" ca="1" si="146"/>
        <v>9.4583539824983007E-3</v>
      </c>
      <c r="F411" s="32">
        <f t="shared" ca="1" si="146"/>
        <v>8.597677246773662E-3</v>
      </c>
      <c r="G411" s="32">
        <f t="shared" ca="1" si="146"/>
        <v>5.3071356186677084E-3</v>
      </c>
      <c r="H411" s="32">
        <f t="shared" ca="1" si="146"/>
        <v>2.7069408631526003E-3</v>
      </c>
      <c r="I411" s="32">
        <f t="shared" ca="1" si="146"/>
        <v>1.1712293892023817E-3</v>
      </c>
      <c r="J411" s="32">
        <f t="shared" ca="1" si="146"/>
        <v>3.5904369106846371E-4</v>
      </c>
      <c r="K411" s="32">
        <f t="shared" ca="1" si="146"/>
        <v>5.3128561192238217E-4</v>
      </c>
      <c r="L411" s="32">
        <f t="shared" ca="1" si="146"/>
        <v>2.6052256614836349E-3</v>
      </c>
      <c r="M411" s="32">
        <f t="shared" ca="1" si="146"/>
        <v>5.1919733225408108E-3</v>
      </c>
      <c r="N411" s="32">
        <f t="shared" ca="1" si="146"/>
        <v>7.8319764928847582E-3</v>
      </c>
      <c r="O411" s="32">
        <f t="shared" ca="1" si="146"/>
        <v>9.9041768833727836E-3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0.37732832860264931</v>
      </c>
      <c r="E413" s="32">
        <f t="shared" ca="1" si="148"/>
        <v>0.17803171467490667</v>
      </c>
      <c r="F413" s="32">
        <f t="shared" ca="1" si="148"/>
        <v>3.8079005638799471E-2</v>
      </c>
      <c r="G413" s="32">
        <f t="shared" ca="1" si="148"/>
        <v>0.12200979513341619</v>
      </c>
      <c r="H413" s="32">
        <f t="shared" ca="1" si="148"/>
        <v>5.756687581655287E-2</v>
      </c>
      <c r="I413" s="32">
        <f t="shared" ca="1" si="148"/>
        <v>1.2312915105207139E-2</v>
      </c>
      <c r="J413" s="32">
        <f t="shared" ca="1" si="148"/>
        <v>2.0428172495369254E-2</v>
      </c>
      <c r="K413" s="32">
        <f t="shared" ca="1" si="148"/>
        <v>9.6384562232410646E-3</v>
      </c>
      <c r="L413" s="32">
        <f t="shared" ca="1" si="148"/>
        <v>2.0615586921932279E-3</v>
      </c>
      <c r="M413" s="32">
        <f t="shared" ca="1" si="148"/>
        <v>0.11606703710189853</v>
      </c>
      <c r="N413" s="32">
        <f t="shared" ca="1" si="148"/>
        <v>5.4762953285299454E-2</v>
      </c>
      <c r="O413" s="32">
        <f t="shared" ca="1" si="148"/>
        <v>1.1713187230466824E-2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0.25455744000000002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8.1013513513513519E-2</v>
      </c>
      <c r="I415" s="32">
        <f t="shared" ca="1" si="149"/>
        <v>0.16939189189189191</v>
      </c>
      <c r="J415" s="32">
        <f t="shared" ca="1" si="149"/>
        <v>0.33141891891891895</v>
      </c>
      <c r="K415" s="32">
        <f t="shared" ca="1" si="149"/>
        <v>0.23567567567567568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9.9099099099099076E-3</v>
      </c>
      <c r="I416" s="32">
        <f t="shared" ca="1" si="150"/>
        <v>2.0720720720720717E-2</v>
      </c>
      <c r="J416" s="32">
        <f t="shared" ca="1" si="150"/>
        <v>4.0540540540540536E-2</v>
      </c>
      <c r="K416" s="32">
        <f t="shared" ca="1" si="150"/>
        <v>2.8828828828828822E-2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8.1756756756756772E-3</v>
      </c>
      <c r="I417" s="32">
        <f t="shared" ca="1" si="151"/>
        <v>1.7094594594594597E-2</v>
      </c>
      <c r="J417" s="32">
        <f t="shared" ca="1" si="151"/>
        <v>3.3445945945945951E-2</v>
      </c>
      <c r="K417" s="32">
        <f t="shared" ca="1" si="151"/>
        <v>2.3783783783783787E-2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8.1013513513513519E-2</v>
      </c>
      <c r="H419" s="32">
        <f t="shared" ca="1" si="153"/>
        <v>9.9099099099099076E-3</v>
      </c>
      <c r="I419" s="32">
        <f t="shared" ca="1" si="153"/>
        <v>8.1756756756756772E-3</v>
      </c>
      <c r="J419" s="32">
        <f t="shared" ca="1" si="153"/>
        <v>0.73648648648648662</v>
      </c>
      <c r="K419" s="32">
        <f t="shared" ca="1" si="153"/>
        <v>9.0090090090090072E-2</v>
      </c>
      <c r="L419" s="32">
        <f t="shared" ca="1" si="153"/>
        <v>7.4324324324324342E-2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0.31819680000000006</v>
      </c>
      <c r="C421" s="67"/>
      <c r="D421" s="32">
        <f t="shared" ref="D421:O421" ca="1" si="154">D69</f>
        <v>6.0647462009505493E-2</v>
      </c>
      <c r="E421" s="32">
        <f t="shared" ca="1" si="154"/>
        <v>5.90967478638851E-2</v>
      </c>
      <c r="F421" s="32">
        <f t="shared" ca="1" si="154"/>
        <v>5.7817469261239839E-2</v>
      </c>
      <c r="G421" s="32">
        <f t="shared" ca="1" si="154"/>
        <v>5.2926527841282357E-2</v>
      </c>
      <c r="H421" s="32">
        <f t="shared" ca="1" si="154"/>
        <v>4.9061692909221258E-2</v>
      </c>
      <c r="I421" s="32">
        <f t="shared" ca="1" si="154"/>
        <v>4.6779067218395254E-2</v>
      </c>
      <c r="J421" s="32">
        <f t="shared" ca="1" si="154"/>
        <v>4.5571863930714385E-2</v>
      </c>
      <c r="K421" s="32">
        <f t="shared" ca="1" si="154"/>
        <v>4.5827878058529073E-2</v>
      </c>
      <c r="L421" s="32">
        <f t="shared" ca="1" si="154"/>
        <v>4.8910507132195115E-2</v>
      </c>
      <c r="M421" s="32">
        <f t="shared" ca="1" si="154"/>
        <v>5.2755354792039189E-2</v>
      </c>
      <c r="N421" s="32">
        <f t="shared" ca="1" si="154"/>
        <v>5.6679359504323144E-2</v>
      </c>
      <c r="O421" s="32">
        <f t="shared" ca="1" si="154"/>
        <v>5.9759402812003072E-2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2.8614792035939685E-2</v>
      </c>
      <c r="E422" s="32">
        <f t="shared" ca="1" si="155"/>
        <v>2.7883131364349462E-2</v>
      </c>
      <c r="F422" s="32">
        <f t="shared" ca="1" si="155"/>
        <v>2.727953988734777E-2</v>
      </c>
      <c r="G422" s="32">
        <f t="shared" ca="1" si="155"/>
        <v>2.4971887316987747E-2</v>
      </c>
      <c r="H422" s="32">
        <f t="shared" ca="1" si="155"/>
        <v>2.3148374111821305E-2</v>
      </c>
      <c r="I422" s="32">
        <f t="shared" ca="1" si="155"/>
        <v>2.2071381649570503E-2</v>
      </c>
      <c r="J422" s="32">
        <f t="shared" ca="1" si="155"/>
        <v>2.150179687425581E-2</v>
      </c>
      <c r="K422" s="32">
        <f t="shared" ca="1" si="155"/>
        <v>2.1622589909659855E-2</v>
      </c>
      <c r="L422" s="32">
        <f t="shared" ca="1" si="155"/>
        <v>2.3077041372988525E-2</v>
      </c>
      <c r="M422" s="32">
        <f t="shared" ca="1" si="155"/>
        <v>2.4891124148275375E-2</v>
      </c>
      <c r="N422" s="32">
        <f t="shared" ca="1" si="155"/>
        <v>2.674255494306204E-2</v>
      </c>
      <c r="O422" s="32">
        <f t="shared" ca="1" si="155"/>
        <v>2.8195786385741953E-2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6.1203860743537656E-3</v>
      </c>
      <c r="E423" s="32">
        <f t="shared" ca="1" si="156"/>
        <v>5.9638919862636339E-3</v>
      </c>
      <c r="F423" s="32">
        <f t="shared" ca="1" si="156"/>
        <v>5.8347904759049381E-3</v>
      </c>
      <c r="G423" s="32">
        <f t="shared" ca="1" si="156"/>
        <v>5.3412092316890451E-3</v>
      </c>
      <c r="H423" s="32">
        <f t="shared" ca="1" si="156"/>
        <v>4.9511800183617786E-3</v>
      </c>
      <c r="I423" s="32">
        <f t="shared" ca="1" si="156"/>
        <v>4.7208232972692455E-3</v>
      </c>
      <c r="J423" s="32">
        <f t="shared" ca="1" si="156"/>
        <v>4.5989954425491586E-3</v>
      </c>
      <c r="K423" s="32">
        <f t="shared" ca="1" si="156"/>
        <v>4.6248317306772464E-3</v>
      </c>
      <c r="L423" s="32">
        <f t="shared" ca="1" si="156"/>
        <v>4.9359227381114345E-3</v>
      </c>
      <c r="M423" s="32">
        <f t="shared" ca="1" si="156"/>
        <v>5.3239348872700099E-3</v>
      </c>
      <c r="N423" s="32">
        <f t="shared" ca="1" si="156"/>
        <v>5.7199353628216024E-3</v>
      </c>
      <c r="O423" s="32">
        <f t="shared" ca="1" si="156"/>
        <v>6.0307654213948066E-3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0.23675202706817516</v>
      </c>
      <c r="E425" s="32">
        <f t="shared" ca="1" si="158"/>
        <v>0.111704757201236</v>
      </c>
      <c r="F425" s="32">
        <f t="shared" ca="1" si="158"/>
        <v>2.3892406401375476E-2</v>
      </c>
      <c r="G425" s="32">
        <f t="shared" ca="1" si="158"/>
        <v>0.13089695538112353</v>
      </c>
      <c r="H425" s="32">
        <f t="shared" ca="1" si="158"/>
        <v>6.176003137248294E-2</v>
      </c>
      <c r="I425" s="32">
        <f t="shared" ca="1" si="158"/>
        <v>1.3209784488003293E-2</v>
      </c>
      <c r="J425" s="32">
        <f t="shared" ca="1" si="158"/>
        <v>0.1381788092076387</v>
      </c>
      <c r="K425" s="32">
        <f t="shared" ca="1" si="158"/>
        <v>6.5195768433486165E-2</v>
      </c>
      <c r="L425" s="32">
        <f t="shared" ca="1" si="158"/>
        <v>1.3944650470495652E-2</v>
      </c>
      <c r="M425" s="32">
        <f t="shared" ca="1" si="158"/>
        <v>0.13000554167639586</v>
      </c>
      <c r="N425" s="32">
        <f t="shared" ca="1" si="158"/>
        <v>6.1339442992794924E-2</v>
      </c>
      <c r="O425" s="32">
        <f t="shared" ca="1" si="158"/>
        <v>1.3119825306792246E-2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1.7819020800000003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1.6546233600000002</v>
      </c>
      <c r="C433" s="67"/>
      <c r="D433" s="32">
        <f t="shared" ref="D433:O433" ca="1" si="164">D119</f>
        <v>2.0749047310401898E-2</v>
      </c>
      <c r="E433" s="32">
        <f t="shared" ca="1" si="164"/>
        <v>1.8393434626289853E-2</v>
      </c>
      <c r="F433" s="32">
        <f t="shared" ca="1" si="164"/>
        <v>1.5732525867398432E-2</v>
      </c>
      <c r="G433" s="32">
        <f t="shared" ca="1" si="164"/>
        <v>1.2829531555451818E-2</v>
      </c>
      <c r="H433" s="32">
        <f t="shared" ca="1" si="164"/>
        <v>1.0225438107660344E-2</v>
      </c>
      <c r="I433" s="32">
        <f t="shared" ca="1" si="164"/>
        <v>8.7968235168273626E-3</v>
      </c>
      <c r="J433" s="32">
        <f t="shared" ca="1" si="164"/>
        <v>9.4573214340368059E-3</v>
      </c>
      <c r="K433" s="32">
        <f t="shared" ca="1" si="164"/>
        <v>1.1766237343261987E-2</v>
      </c>
      <c r="L433" s="32">
        <f t="shared" ca="1" si="164"/>
        <v>1.461133018827958E-2</v>
      </c>
      <c r="M433" s="32">
        <f t="shared" ca="1" si="164"/>
        <v>1.7512849055322854E-2</v>
      </c>
      <c r="N433" s="32">
        <f t="shared" ca="1" si="164"/>
        <v>2.0106881554597993E-2</v>
      </c>
      <c r="O433" s="32">
        <f t="shared" ca="1" si="164"/>
        <v>2.1485246107137746E-2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9.1371951458650555E-2</v>
      </c>
      <c r="E434" s="32">
        <f t="shared" ca="1" si="165"/>
        <v>8.0998611198340648E-2</v>
      </c>
      <c r="F434" s="32">
        <f t="shared" ca="1" si="165"/>
        <v>6.9280847856433458E-2</v>
      </c>
      <c r="G434" s="32">
        <f t="shared" ca="1" si="165"/>
        <v>5.6497019693732775E-2</v>
      </c>
      <c r="H434" s="32">
        <f t="shared" ca="1" si="165"/>
        <v>4.5029452217219865E-2</v>
      </c>
      <c r="I434" s="32">
        <f t="shared" ca="1" si="165"/>
        <v>3.8738305395203065E-2</v>
      </c>
      <c r="J434" s="32">
        <f t="shared" ca="1" si="165"/>
        <v>4.1646920076492358E-2</v>
      </c>
      <c r="K434" s="32">
        <f t="shared" ca="1" si="165"/>
        <v>5.1814623162988571E-2</v>
      </c>
      <c r="L434" s="32">
        <f t="shared" ca="1" si="165"/>
        <v>6.4343472388754111E-2</v>
      </c>
      <c r="M434" s="32">
        <f t="shared" ca="1" si="165"/>
        <v>7.7120803179403397E-2</v>
      </c>
      <c r="N434" s="32">
        <f t="shared" ca="1" si="165"/>
        <v>8.8544065561532437E-2</v>
      </c>
      <c r="O434" s="32">
        <f t="shared" ca="1" si="165"/>
        <v>9.4613927811248791E-2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2.0939405542607422E-3</v>
      </c>
      <c r="E435" s="32">
        <f t="shared" ca="1" si="166"/>
        <v>1.8562181732953067E-3</v>
      </c>
      <c r="F435" s="32">
        <f t="shared" ca="1" si="166"/>
        <v>1.5876860967099335E-3</v>
      </c>
      <c r="G435" s="32">
        <f t="shared" ca="1" si="166"/>
        <v>1.2947233679813763E-3</v>
      </c>
      <c r="H435" s="32">
        <f t="shared" ca="1" si="166"/>
        <v>1.0319249466446221E-3</v>
      </c>
      <c r="I435" s="32">
        <f t="shared" ca="1" si="166"/>
        <v>8.877528319734037E-4</v>
      </c>
      <c r="J435" s="32">
        <f t="shared" ca="1" si="166"/>
        <v>9.5440858508628336E-4</v>
      </c>
      <c r="K435" s="32">
        <f t="shared" ca="1" si="166"/>
        <v>1.187418447485155E-3</v>
      </c>
      <c r="L435" s="32">
        <f t="shared" ca="1" si="166"/>
        <v>1.4745379089089485E-3</v>
      </c>
      <c r="M435" s="32">
        <f t="shared" ca="1" si="166"/>
        <v>1.7673517395279947E-3</v>
      </c>
      <c r="N435" s="32">
        <f t="shared" ca="1" si="166"/>
        <v>2.0291348357851183E-3</v>
      </c>
      <c r="O435" s="32">
        <f t="shared" ca="1" si="166"/>
        <v>2.1682358456744516E-3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7.8547431754827701E-2</v>
      </c>
      <c r="E437" s="32">
        <f t="shared" ca="1" si="168"/>
        <v>0.34589694717722297</v>
      </c>
      <c r="F437" s="32">
        <f t="shared" ca="1" si="168"/>
        <v>7.9268050394780271E-3</v>
      </c>
      <c r="G437" s="32">
        <f t="shared" ca="1" si="168"/>
        <v>3.0921232596811378E-2</v>
      </c>
      <c r="H437" s="32">
        <f t="shared" ca="1" si="168"/>
        <v>0.13616689583916936</v>
      </c>
      <c r="I437" s="32">
        <f t="shared" ca="1" si="168"/>
        <v>3.1204913629809651E-3</v>
      </c>
      <c r="J437" s="32">
        <f t="shared" ca="1" si="168"/>
        <v>3.0020382294126156E-2</v>
      </c>
      <c r="K437" s="32">
        <f t="shared" ca="1" si="168"/>
        <v>0.13219984863468398</v>
      </c>
      <c r="L437" s="32">
        <f t="shared" ca="1" si="168"/>
        <v>3.0295798645448421E-3</v>
      </c>
      <c r="M437" s="32">
        <f t="shared" ca="1" si="168"/>
        <v>4.2177620020901432E-2</v>
      </c>
      <c r="N437" s="32">
        <f t="shared" ca="1" si="168"/>
        <v>0.18573630834892371</v>
      </c>
      <c r="O437" s="32">
        <f t="shared" ca="1" si="168"/>
        <v>4.2564570663295026E-3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0.63639360000000011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5.3487331081081078E-2</v>
      </c>
      <c r="I439" s="32">
        <f t="shared" ca="1" si="169"/>
        <v>5.6924268018018018E-2</v>
      </c>
      <c r="J439" s="32">
        <f t="shared" ca="1" si="169"/>
        <v>6.3225319069069072E-2</v>
      </c>
      <c r="K439" s="32">
        <f t="shared" ca="1" si="169"/>
        <v>5.950197072072072E-2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2.5236486486486489E-2</v>
      </c>
      <c r="I440" s="32">
        <f t="shared" ca="1" si="170"/>
        <v>2.6858108108108111E-2</v>
      </c>
      <c r="J440" s="32">
        <f t="shared" ca="1" si="170"/>
        <v>2.9831081081081085E-2</v>
      </c>
      <c r="K440" s="32">
        <f t="shared" ca="1" si="170"/>
        <v>2.8074324324324329E-2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5.3978040540540537E-3</v>
      </c>
      <c r="I441" s="32">
        <f t="shared" ca="1" si="171"/>
        <v>5.7446509009009012E-3</v>
      </c>
      <c r="J441" s="32">
        <f t="shared" ca="1" si="171"/>
        <v>6.3805367867867868E-3</v>
      </c>
      <c r="K441" s="32">
        <f t="shared" ca="1" si="171"/>
        <v>6.0047860360360359E-3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0.12899253941441441</v>
      </c>
      <c r="H443" s="32">
        <f t="shared" ca="1" si="173"/>
        <v>6.0861486486486496E-2</v>
      </c>
      <c r="I443" s="32">
        <f t="shared" ca="1" si="173"/>
        <v>1.3017595720720719E-2</v>
      </c>
      <c r="J443" s="32">
        <f t="shared" ca="1" si="173"/>
        <v>0.17965155780780781</v>
      </c>
      <c r="K443" s="32">
        <f t="shared" ca="1" si="173"/>
        <v>8.4763513513513522E-2</v>
      </c>
      <c r="L443" s="32">
        <f t="shared" ca="1" si="173"/>
        <v>1.8129973723723724E-2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1.0818691200000004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0.94370472000000005</v>
      </c>
      <c r="C452" s="67"/>
      <c r="D452" s="32">
        <f t="shared" ref="D452:O452" ca="1" si="179">D195</f>
        <v>0.11892775287665562</v>
      </c>
      <c r="E452" s="32">
        <f t="shared" ca="1" si="179"/>
        <v>0.10711278795764309</v>
      </c>
      <c r="F452" s="32">
        <f t="shared" ca="1" si="179"/>
        <v>9.7365903366060172E-2</v>
      </c>
      <c r="G452" s="32">
        <f t="shared" ca="1" si="179"/>
        <v>6.0101587785431711E-2</v>
      </c>
      <c r="H452" s="32">
        <f t="shared" ca="1" si="179"/>
        <v>3.0655226398299575E-2</v>
      </c>
      <c r="I452" s="32">
        <f t="shared" ca="1" si="179"/>
        <v>1.3263792563434764E-2</v>
      </c>
      <c r="J452" s="32">
        <f t="shared" ca="1" si="179"/>
        <v>4.0660532287233805E-3</v>
      </c>
      <c r="K452" s="32">
        <f t="shared" ca="1" si="179"/>
        <v>6.0166370596924316E-3</v>
      </c>
      <c r="L452" s="32">
        <f t="shared" ca="1" si="179"/>
        <v>2.950333476381467E-2</v>
      </c>
      <c r="M452" s="32">
        <f t="shared" ca="1" si="179"/>
        <v>5.8797412172150489E-2</v>
      </c>
      <c r="N452" s="32">
        <f t="shared" ca="1" si="179"/>
        <v>8.8694590932409223E-2</v>
      </c>
      <c r="O452" s="32">
        <f t="shared" ca="1" si="179"/>
        <v>0.11216158756235152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3.2732409048620806E-2</v>
      </c>
      <c r="E453" s="32">
        <f t="shared" ca="1" si="180"/>
        <v>2.9480583841553137E-2</v>
      </c>
      <c r="F453" s="32">
        <f t="shared" ca="1" si="180"/>
        <v>2.679795505487894E-2</v>
      </c>
      <c r="G453" s="32">
        <f t="shared" ca="1" si="180"/>
        <v>1.654172140883441E-2</v>
      </c>
      <c r="H453" s="32">
        <f t="shared" ca="1" si="180"/>
        <v>8.4372182747613489E-3</v>
      </c>
      <c r="I453" s="32">
        <f t="shared" ca="1" si="180"/>
        <v>3.6505851092022276E-3</v>
      </c>
      <c r="J453" s="32">
        <f t="shared" ca="1" si="180"/>
        <v>1.1190972189146918E-3</v>
      </c>
      <c r="K453" s="32">
        <f t="shared" ca="1" si="180"/>
        <v>1.6559551540437881E-3</v>
      </c>
      <c r="L453" s="32">
        <f t="shared" ca="1" si="180"/>
        <v>8.12018387994899E-3</v>
      </c>
      <c r="M453" s="32">
        <f t="shared" ca="1" si="180"/>
        <v>1.6182773992334993E-2</v>
      </c>
      <c r="N453" s="32">
        <f t="shared" ca="1" si="180"/>
        <v>2.4411355302497946E-2</v>
      </c>
      <c r="O453" s="32">
        <f t="shared" ca="1" si="180"/>
        <v>3.0870161714408664E-2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1.2001883317827632E-2</v>
      </c>
      <c r="E454" s="32">
        <f t="shared" ca="1" si="181"/>
        <v>1.0809547408569486E-2</v>
      </c>
      <c r="F454" s="32">
        <f t="shared" ca="1" si="181"/>
        <v>9.8259168534556157E-3</v>
      </c>
      <c r="G454" s="32">
        <f t="shared" ca="1" si="181"/>
        <v>6.0652978499059537E-3</v>
      </c>
      <c r="H454" s="32">
        <f t="shared" ca="1" si="181"/>
        <v>3.0936467007458288E-3</v>
      </c>
      <c r="I454" s="32">
        <f t="shared" ca="1" si="181"/>
        <v>1.3385478733741506E-3</v>
      </c>
      <c r="J454" s="32">
        <f t="shared" ca="1" si="181"/>
        <v>4.1033564693538716E-4</v>
      </c>
      <c r="K454" s="32">
        <f t="shared" ca="1" si="181"/>
        <v>6.071835564827226E-4</v>
      </c>
      <c r="L454" s="32">
        <f t="shared" ca="1" si="181"/>
        <v>2.9774007559812969E-3</v>
      </c>
      <c r="M454" s="32">
        <f t="shared" ca="1" si="181"/>
        <v>5.9336837971894988E-3</v>
      </c>
      <c r="N454" s="32">
        <f t="shared" ca="1" si="181"/>
        <v>8.9508302775825836E-3</v>
      </c>
      <c r="O454" s="32">
        <f t="shared" ca="1" si="181"/>
        <v>1.1319059295283181E-2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0.43123237554588495</v>
      </c>
      <c r="E456" s="32">
        <f t="shared" ca="1" si="183"/>
        <v>0.11868780978327105</v>
      </c>
      <c r="F456" s="32">
        <f t="shared" ca="1" si="183"/>
        <v>4.3518863587199398E-2</v>
      </c>
      <c r="G456" s="32">
        <f t="shared" ca="1" si="183"/>
        <v>0.13943976586676138</v>
      </c>
      <c r="H456" s="32">
        <f t="shared" ca="1" si="183"/>
        <v>3.8377917211035228E-2</v>
      </c>
      <c r="I456" s="32">
        <f t="shared" ca="1" si="183"/>
        <v>1.4071902977379591E-2</v>
      </c>
      <c r="J456" s="32">
        <f t="shared" ca="1" si="183"/>
        <v>2.3346482851850578E-2</v>
      </c>
      <c r="K456" s="32">
        <f t="shared" ca="1" si="183"/>
        <v>6.4256374821607077E-3</v>
      </c>
      <c r="L456" s="32">
        <f t="shared" ca="1" si="183"/>
        <v>2.3560670767922604E-3</v>
      </c>
      <c r="M456" s="32">
        <f t="shared" ca="1" si="183"/>
        <v>0.13264804240216976</v>
      </c>
      <c r="N456" s="32">
        <f t="shared" ca="1" si="183"/>
        <v>3.6508635523532951E-2</v>
      </c>
      <c r="O456" s="32">
        <f t="shared" ca="1" si="183"/>
        <v>1.3386499691962088E-2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0.53925984000000005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8.0641891891891901E-2</v>
      </c>
      <c r="I458" s="32">
        <f t="shared" ca="1" si="184"/>
        <v>0.16861486486486488</v>
      </c>
      <c r="J458" s="32">
        <f t="shared" ca="1" si="184"/>
        <v>0.32989864864864871</v>
      </c>
      <c r="K458" s="32">
        <f t="shared" ca="1" si="184"/>
        <v>0.23459459459459461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9.9099099099099076E-3</v>
      </c>
      <c r="I459" s="32">
        <f t="shared" ca="1" si="185"/>
        <v>2.0720720720720717E-2</v>
      </c>
      <c r="J459" s="32">
        <f t="shared" ca="1" si="185"/>
        <v>4.0540540540540536E-2</v>
      </c>
      <c r="K459" s="32">
        <f t="shared" ca="1" si="185"/>
        <v>2.8828828828828822E-2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8.5472972972972967E-3</v>
      </c>
      <c r="I460" s="32">
        <f t="shared" ca="1" si="186"/>
        <v>1.7871621621621623E-2</v>
      </c>
      <c r="J460" s="32">
        <f t="shared" ca="1" si="186"/>
        <v>3.496621621621622E-2</v>
      </c>
      <c r="K460" s="32">
        <f t="shared" ca="1" si="186"/>
        <v>2.4864864864864864E-2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8.0641891891891901E-2</v>
      </c>
      <c r="H462" s="32">
        <f t="shared" ca="1" si="188"/>
        <v>9.9099099099099076E-3</v>
      </c>
      <c r="I462" s="32">
        <f t="shared" ca="1" si="188"/>
        <v>8.5472972972972967E-3</v>
      </c>
      <c r="J462" s="32">
        <f t="shared" ca="1" si="188"/>
        <v>0.73310810810810823</v>
      </c>
      <c r="K462" s="32">
        <f t="shared" ca="1" si="188"/>
        <v>9.0090090090090072E-2</v>
      </c>
      <c r="L462" s="32">
        <f t="shared" ca="1" si="188"/>
        <v>7.77027027027027E-2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0.47185236000000003</v>
      </c>
      <c r="C464" s="67"/>
      <c r="D464" s="32">
        <f t="shared" ref="D464:O464" ca="1" si="189">D246</f>
        <v>6.2243226832186457E-2</v>
      </c>
      <c r="E464" s="32">
        <f t="shared" ca="1" si="189"/>
        <v>6.1135573871029025E-2</v>
      </c>
      <c r="F464" s="32">
        <f t="shared" ca="1" si="189"/>
        <v>6.0221803440568142E-2</v>
      </c>
      <c r="G464" s="32">
        <f t="shared" ca="1" si="189"/>
        <v>5.6728273854884229E-2</v>
      </c>
      <c r="H464" s="32">
        <f t="shared" ca="1" si="189"/>
        <v>5.3967677474840589E-2</v>
      </c>
      <c r="I464" s="32">
        <f t="shared" ca="1" si="189"/>
        <v>5.2337230552822002E-2</v>
      </c>
      <c r="J464" s="32">
        <f t="shared" ca="1" si="189"/>
        <v>5.147494249019282E-2</v>
      </c>
      <c r="K464" s="32">
        <f t="shared" ca="1" si="189"/>
        <v>5.1657809724346165E-2</v>
      </c>
      <c r="L464" s="32">
        <f t="shared" ca="1" si="189"/>
        <v>5.3859687634107617E-2</v>
      </c>
      <c r="M464" s="32">
        <f t="shared" ca="1" si="189"/>
        <v>5.6606007391139107E-2</v>
      </c>
      <c r="N464" s="32">
        <f t="shared" ca="1" si="189"/>
        <v>5.940886789991337E-2</v>
      </c>
      <c r="O464" s="32">
        <f t="shared" ca="1" si="189"/>
        <v>6.1608898833970457E-2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2.2841551131077602E-2</v>
      </c>
      <c r="E465" s="32">
        <f t="shared" ca="1" si="190"/>
        <v>2.2435072980194141E-2</v>
      </c>
      <c r="F465" s="32">
        <f t="shared" ca="1" si="190"/>
        <v>2.2099744381859868E-2</v>
      </c>
      <c r="G465" s="32">
        <f t="shared" ca="1" si="190"/>
        <v>2.0817715176104302E-2</v>
      </c>
      <c r="H465" s="32">
        <f t="shared" ca="1" si="190"/>
        <v>1.9804652284345168E-2</v>
      </c>
      <c r="I465" s="32">
        <f t="shared" ca="1" si="190"/>
        <v>1.9206323138650276E-2</v>
      </c>
      <c r="J465" s="32">
        <f t="shared" ca="1" si="190"/>
        <v>1.8889887152364337E-2</v>
      </c>
      <c r="K465" s="32">
        <f t="shared" ca="1" si="190"/>
        <v>1.8956994394255473E-2</v>
      </c>
      <c r="L465" s="32">
        <f t="shared" ca="1" si="190"/>
        <v>1.9765022984993622E-2</v>
      </c>
      <c r="M465" s="32">
        <f t="shared" ca="1" si="190"/>
        <v>2.0772846749041875E-2</v>
      </c>
      <c r="N465" s="32">
        <f t="shared" ca="1" si="190"/>
        <v>2.1801419412812245E-2</v>
      </c>
      <c r="O465" s="32">
        <f t="shared" ca="1" si="190"/>
        <v>2.2608770214301084E-2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6.2814265610463401E-3</v>
      </c>
      <c r="E466" s="32">
        <f t="shared" ca="1" si="191"/>
        <v>6.1696450695533887E-3</v>
      </c>
      <c r="F466" s="32">
        <f t="shared" ca="1" si="191"/>
        <v>6.0774297050114638E-3</v>
      </c>
      <c r="G466" s="32">
        <f t="shared" ca="1" si="191"/>
        <v>5.7248716734286838E-3</v>
      </c>
      <c r="H466" s="32">
        <f t="shared" ca="1" si="191"/>
        <v>5.4462793781949216E-3</v>
      </c>
      <c r="I466" s="32">
        <f t="shared" ca="1" si="191"/>
        <v>5.2817388631288265E-3</v>
      </c>
      <c r="J466" s="32">
        <f t="shared" ca="1" si="191"/>
        <v>5.1947189669001928E-3</v>
      </c>
      <c r="K466" s="32">
        <f t="shared" ca="1" si="191"/>
        <v>5.2131734584202555E-3</v>
      </c>
      <c r="L466" s="32">
        <f t="shared" ca="1" si="191"/>
        <v>5.4353813208732468E-3</v>
      </c>
      <c r="M466" s="32">
        <f t="shared" ca="1" si="191"/>
        <v>5.7125328559865162E-3</v>
      </c>
      <c r="N466" s="32">
        <f t="shared" ca="1" si="191"/>
        <v>5.9953903385233679E-3</v>
      </c>
      <c r="O466" s="32">
        <f t="shared" ca="1" si="191"/>
        <v>6.2174118089327992E-3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0.24480303520742669</v>
      </c>
      <c r="E468" s="32">
        <f t="shared" ca="1" si="193"/>
        <v>8.983597622290887E-2</v>
      </c>
      <c r="F468" s="32">
        <f t="shared" ca="1" si="193"/>
        <v>2.4704893461299941E-2</v>
      </c>
      <c r="G468" s="32">
        <f t="shared" ca="1" si="193"/>
        <v>0.1408068530500089</v>
      </c>
      <c r="H468" s="32">
        <f t="shared" ca="1" si="193"/>
        <v>5.1672239651379404E-2</v>
      </c>
      <c r="I468" s="32">
        <f t="shared" ca="1" si="193"/>
        <v>1.4209865904129338E-2</v>
      </c>
      <c r="J468" s="32">
        <f t="shared" ca="1" si="193"/>
        <v>0.15546998276736099</v>
      </c>
      <c r="K468" s="32">
        <f t="shared" ca="1" si="193"/>
        <v>5.7053204685270087E-2</v>
      </c>
      <c r="L468" s="32">
        <f t="shared" ca="1" si="193"/>
        <v>1.5689631288449274E-2</v>
      </c>
      <c r="M468" s="32">
        <f t="shared" ca="1" si="193"/>
        <v>0.14017012897520342</v>
      </c>
      <c r="N468" s="32">
        <f t="shared" ca="1" si="193"/>
        <v>5.1438579440441619E-2</v>
      </c>
      <c r="O468" s="32">
        <f t="shared" ca="1" si="193"/>
        <v>1.4145609346121447E-2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0.67407480000000009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2.0222243999999998</v>
      </c>
      <c r="C476" s="67"/>
      <c r="D476" s="32">
        <f t="shared" ref="D476:O476" ca="1" si="199">D296</f>
        <v>5.1634670485747838E-2</v>
      </c>
      <c r="E476" s="32">
        <f t="shared" ca="1" si="199"/>
        <v>4.5772652682395623E-2</v>
      </c>
      <c r="F476" s="32">
        <f t="shared" ca="1" si="199"/>
        <v>3.9150895793869947E-2</v>
      </c>
      <c r="G476" s="32">
        <f t="shared" ca="1" si="199"/>
        <v>3.1926701233177118E-2</v>
      </c>
      <c r="H476" s="32">
        <f t="shared" ca="1" si="199"/>
        <v>2.5446331070668515E-2</v>
      </c>
      <c r="I476" s="32">
        <f t="shared" ca="1" si="199"/>
        <v>2.1891177788435062E-2</v>
      </c>
      <c r="J476" s="32">
        <f t="shared" ca="1" si="199"/>
        <v>2.3534848064059484E-2</v>
      </c>
      <c r="K476" s="32">
        <f t="shared" ca="1" si="199"/>
        <v>2.928065944366802E-2</v>
      </c>
      <c r="L476" s="32">
        <f t="shared" ca="1" si="199"/>
        <v>3.6360764344686568E-2</v>
      </c>
      <c r="M476" s="32">
        <f t="shared" ca="1" si="199"/>
        <v>4.358128721336077E-2</v>
      </c>
      <c r="N476" s="32">
        <f t="shared" ca="1" si="199"/>
        <v>5.0036620382428482E-2</v>
      </c>
      <c r="O476" s="32">
        <f t="shared" ca="1" si="199"/>
        <v>5.3466724830835907E-2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5.7107469661656592E-2</v>
      </c>
      <c r="E477" s="32">
        <f t="shared" ca="1" si="200"/>
        <v>5.0624131998962901E-2</v>
      </c>
      <c r="F477" s="32">
        <f t="shared" ca="1" si="200"/>
        <v>4.3300529910270912E-2</v>
      </c>
      <c r="G477" s="32">
        <f t="shared" ca="1" si="200"/>
        <v>3.5310637308582984E-2</v>
      </c>
      <c r="H477" s="32">
        <f t="shared" ca="1" si="200"/>
        <v>2.8143407635762414E-2</v>
      </c>
      <c r="I477" s="32">
        <f t="shared" ca="1" si="200"/>
        <v>2.4211440872001912E-2</v>
      </c>
      <c r="J477" s="32">
        <f t="shared" ca="1" si="200"/>
        <v>2.6029325047807722E-2</v>
      </c>
      <c r="K477" s="32">
        <f t="shared" ca="1" si="200"/>
        <v>3.2384139476867857E-2</v>
      </c>
      <c r="L477" s="32">
        <f t="shared" ca="1" si="200"/>
        <v>4.0214670242971318E-2</v>
      </c>
      <c r="M477" s="32">
        <f t="shared" ca="1" si="200"/>
        <v>4.8200501987127123E-2</v>
      </c>
      <c r="N477" s="32">
        <f t="shared" ca="1" si="200"/>
        <v>5.5340040975957766E-2</v>
      </c>
      <c r="O477" s="32">
        <f t="shared" ca="1" si="200"/>
        <v>5.9133704882030493E-2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5.4727991759087567E-3</v>
      </c>
      <c r="E478" s="32">
        <f t="shared" ca="1" si="201"/>
        <v>4.8514793165672782E-3</v>
      </c>
      <c r="F478" s="32">
        <f t="shared" ca="1" si="201"/>
        <v>4.1496341164009619E-3</v>
      </c>
      <c r="G478" s="32">
        <f t="shared" ca="1" si="201"/>
        <v>3.3839360754058688E-3</v>
      </c>
      <c r="H478" s="32">
        <f t="shared" ca="1" si="201"/>
        <v>2.6970765650938975E-3</v>
      </c>
      <c r="I478" s="32">
        <f t="shared" ca="1" si="201"/>
        <v>2.3202630835668495E-3</v>
      </c>
      <c r="J478" s="32">
        <f t="shared" ca="1" si="201"/>
        <v>2.4944769837482398E-3</v>
      </c>
      <c r="K478" s="32">
        <f t="shared" ca="1" si="201"/>
        <v>3.1034800331998357E-3</v>
      </c>
      <c r="L478" s="32">
        <f t="shared" ca="1" si="201"/>
        <v>3.8539058982847512E-3</v>
      </c>
      <c r="M478" s="32">
        <f t="shared" ca="1" si="201"/>
        <v>4.6192147737663496E-3</v>
      </c>
      <c r="N478" s="32">
        <f t="shared" ca="1" si="201"/>
        <v>5.3034205935292853E-3</v>
      </c>
      <c r="O478" s="32">
        <f t="shared" ca="1" si="201"/>
        <v>5.6669800511945888E-3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0.19546780608712858</v>
      </c>
      <c r="E480" s="32">
        <f t="shared" ca="1" si="203"/>
        <v>0.21618559198576431</v>
      </c>
      <c r="F480" s="32">
        <f t="shared" ca="1" si="203"/>
        <v>2.0717785898635748E-2</v>
      </c>
      <c r="G480" s="32">
        <f t="shared" ca="1" si="203"/>
        <v>7.69484802007806E-2</v>
      </c>
      <c r="H480" s="32">
        <f t="shared" ca="1" si="203"/>
        <v>8.5104309899480854E-2</v>
      </c>
      <c r="I480" s="32">
        <f t="shared" ca="1" si="203"/>
        <v>8.1558296987002468E-3</v>
      </c>
      <c r="J480" s="32">
        <f t="shared" ca="1" si="203"/>
        <v>7.4706685296162562E-2</v>
      </c>
      <c r="K480" s="32">
        <f t="shared" ca="1" si="203"/>
        <v>8.2624905396677495E-2</v>
      </c>
      <c r="L480" s="32">
        <f t="shared" ca="1" si="203"/>
        <v>7.9182201005149246E-3</v>
      </c>
      <c r="M480" s="32">
        <f t="shared" ca="1" si="203"/>
        <v>0.10496036174926159</v>
      </c>
      <c r="N480" s="32">
        <f t="shared" ca="1" si="203"/>
        <v>0.11608519271807732</v>
      </c>
      <c r="O480" s="32">
        <f t="shared" ca="1" si="203"/>
        <v>1.1124830968815743E-2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0.67407480000000009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4.6275900900900897E-2</v>
      </c>
      <c r="I482" s="32">
        <f t="shared" ca="1" si="204"/>
        <v>5.2167792792792787E-2</v>
      </c>
      <c r="J482" s="32">
        <f t="shared" ca="1" si="204"/>
        <v>6.29695945945946E-2</v>
      </c>
      <c r="K482" s="32">
        <f t="shared" ca="1" si="204"/>
        <v>5.6586711711711708E-2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3.3963963963963964E-2</v>
      </c>
      <c r="I483" s="32">
        <f t="shared" ca="1" si="205"/>
        <v>3.8288288288288286E-2</v>
      </c>
      <c r="J483" s="32">
        <f t="shared" ca="1" si="205"/>
        <v>4.6216216216216216E-2</v>
      </c>
      <c r="K483" s="32">
        <f t="shared" ca="1" si="205"/>
        <v>4.1531531531531531E-2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4.6700450450450444E-3</v>
      </c>
      <c r="I484" s="32">
        <f t="shared" ca="1" si="206"/>
        <v>5.2646396396396396E-3</v>
      </c>
      <c r="J484" s="32">
        <f t="shared" ca="1" si="206"/>
        <v>6.3547297297297306E-3</v>
      </c>
      <c r="K484" s="32">
        <f t="shared" ca="1" si="206"/>
        <v>5.7105855855855859E-3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0.10758840090090088</v>
      </c>
      <c r="H486" s="32">
        <f t="shared" ca="1" si="208"/>
        <v>7.8963963963963962E-2</v>
      </c>
      <c r="I486" s="32">
        <f t="shared" ca="1" si="208"/>
        <v>1.0857545045045044E-2</v>
      </c>
      <c r="J486" s="32">
        <f t="shared" ca="1" si="208"/>
        <v>0.17172409909909908</v>
      </c>
      <c r="K486" s="32">
        <f t="shared" ca="1" si="208"/>
        <v>0.12603603603603603</v>
      </c>
      <c r="L486" s="32">
        <f t="shared" ca="1" si="208"/>
        <v>1.7329954954954957E-2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1.2807421200000007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5.3172359999999994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4.8985560000000001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0.13481496000000001</v>
      </c>
      <c r="D500" s="32">
        <f t="shared" ref="D500:O500" ca="1" si="219">D397</f>
        <v>1.0469702771303709E-2</v>
      </c>
      <c r="E500" s="32">
        <f t="shared" ca="1" si="219"/>
        <v>9.2810908664765317E-3</v>
      </c>
      <c r="F500" s="32">
        <f t="shared" ca="1" si="219"/>
        <v>7.9384304835496671E-3</v>
      </c>
      <c r="G500" s="32">
        <f t="shared" ca="1" si="219"/>
        <v>6.4736168399068808E-3</v>
      </c>
      <c r="H500" s="32">
        <f t="shared" ca="1" si="219"/>
        <v>5.1596247332231096E-3</v>
      </c>
      <c r="I500" s="32">
        <f t="shared" ca="1" si="219"/>
        <v>4.4387641598670176E-3</v>
      </c>
      <c r="J500" s="32">
        <f t="shared" ca="1" si="219"/>
        <v>4.7720429254314162E-3</v>
      </c>
      <c r="K500" s="32">
        <f t="shared" ca="1" si="219"/>
        <v>5.9370922374257741E-3</v>
      </c>
      <c r="L500" s="32">
        <f t="shared" ca="1" si="219"/>
        <v>7.3726895445447417E-3</v>
      </c>
      <c r="M500" s="32">
        <f t="shared" ca="1" si="219"/>
        <v>8.8367586976399719E-3</v>
      </c>
      <c r="N500" s="32">
        <f t="shared" ca="1" si="219"/>
        <v>1.0145674178925592E-2</v>
      </c>
      <c r="O500" s="32">
        <f t="shared" ca="1" si="219"/>
        <v>1.0841179228372258E-2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0.10279344539098187</v>
      </c>
      <c r="E501" s="32">
        <f t="shared" ca="1" si="220"/>
        <v>9.1123437598133225E-2</v>
      </c>
      <c r="F501" s="32">
        <f t="shared" ca="1" si="220"/>
        <v>7.7940953838487648E-2</v>
      </c>
      <c r="G501" s="32">
        <f t="shared" ca="1" si="220"/>
        <v>6.3559147155449372E-2</v>
      </c>
      <c r="H501" s="32">
        <f t="shared" ca="1" si="220"/>
        <v>5.0658133744372343E-2</v>
      </c>
      <c r="I501" s="32">
        <f t="shared" ca="1" si="220"/>
        <v>4.3580593569603442E-2</v>
      </c>
      <c r="J501" s="32">
        <f t="shared" ca="1" si="220"/>
        <v>4.6852785086053901E-2</v>
      </c>
      <c r="K501" s="32">
        <f t="shared" ca="1" si="220"/>
        <v>5.8291451058362143E-2</v>
      </c>
      <c r="L501" s="32">
        <f t="shared" ca="1" si="220"/>
        <v>7.238640643734838E-2</v>
      </c>
      <c r="M501" s="32">
        <f t="shared" ca="1" si="220"/>
        <v>8.6760903576828821E-2</v>
      </c>
      <c r="N501" s="32">
        <f t="shared" ca="1" si="220"/>
        <v>9.9612073756723984E-2</v>
      </c>
      <c r="O501" s="32">
        <f t="shared" ca="1" si="220"/>
        <v>0.10644066878765489</v>
      </c>
    </row>
    <row r="502" spans="1:20" outlineLevel="1" x14ac:dyDescent="0.4">
      <c r="A502" s="6"/>
      <c r="B502" s="69"/>
      <c r="C502" s="66"/>
      <c r="D502" s="32">
        <f t="shared" ref="D502:O502" ca="1" si="221">D399</f>
        <v>9.5179116102760998E-4</v>
      </c>
      <c r="E502" s="32">
        <f t="shared" ca="1" si="221"/>
        <v>8.4373553331604841E-4</v>
      </c>
      <c r="F502" s="32">
        <f t="shared" ca="1" si="221"/>
        <v>7.2167549850451519E-4</v>
      </c>
      <c r="G502" s="32">
        <f t="shared" ca="1" si="221"/>
        <v>5.8851062180971644E-4</v>
      </c>
      <c r="H502" s="32">
        <f t="shared" ca="1" si="221"/>
        <v>4.6905679392937361E-4</v>
      </c>
      <c r="I502" s="32">
        <f t="shared" ca="1" si="221"/>
        <v>4.0352401453336528E-4</v>
      </c>
      <c r="J502" s="32">
        <f t="shared" ca="1" si="221"/>
        <v>4.3382208413012875E-4</v>
      </c>
      <c r="K502" s="32">
        <f t="shared" ca="1" si="221"/>
        <v>5.3973565794779765E-4</v>
      </c>
      <c r="L502" s="32">
        <f t="shared" ca="1" si="221"/>
        <v>6.7024450404952203E-4</v>
      </c>
      <c r="M502" s="32">
        <f t="shared" ca="1" si="221"/>
        <v>8.0334169978545208E-4</v>
      </c>
      <c r="N502" s="32">
        <f t="shared" ca="1" si="221"/>
        <v>9.2233401626596288E-4</v>
      </c>
      <c r="O502" s="32">
        <f t="shared" ca="1" si="221"/>
        <v>9.855617480338415E-4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3.9634025197390128E-2</v>
      </c>
      <c r="E504" s="32">
        <f t="shared" ca="1" si="223"/>
        <v>0.3891340655743758</v>
      </c>
      <c r="F504" s="32">
        <f t="shared" ca="1" si="223"/>
        <v>3.6030931997627388E-3</v>
      </c>
      <c r="G504" s="32">
        <f t="shared" ca="1" si="223"/>
        <v>1.5602456814904825E-2</v>
      </c>
      <c r="H504" s="32">
        <f t="shared" ca="1" si="223"/>
        <v>0.15318775781906555</v>
      </c>
      <c r="I504" s="32">
        <f t="shared" ca="1" si="223"/>
        <v>1.4184051649913476E-3</v>
      </c>
      <c r="J504" s="32">
        <f t="shared" ca="1" si="223"/>
        <v>1.5147899322724208E-2</v>
      </c>
      <c r="K504" s="32">
        <f t="shared" ca="1" si="223"/>
        <v>0.14872482971401949</v>
      </c>
      <c r="L504" s="32">
        <f t="shared" ca="1" si="223"/>
        <v>1.3770817566112917E-3</v>
      </c>
      <c r="M504" s="32">
        <f t="shared" ca="1" si="223"/>
        <v>2.128228533164751E-2</v>
      </c>
      <c r="N504" s="32">
        <f t="shared" ca="1" si="223"/>
        <v>0.20895334689253919</v>
      </c>
      <c r="O504" s="32">
        <f t="shared" ca="1" si="223"/>
        <v>1.9347532119679556E-3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1.2558636052233223</v>
      </c>
      <c r="E507" s="171">
        <f t="shared" ca="1" si="225"/>
        <v>1.2212063791928107</v>
      </c>
      <c r="F507" s="171">
        <f t="shared" ca="1" si="225"/>
        <v>1.1877679821564351</v>
      </c>
      <c r="G507" s="171">
        <f t="shared" ca="1" si="225"/>
        <v>1.1090365506097186</v>
      </c>
      <c r="H507" s="171">
        <f t="shared" ca="1" si="225"/>
        <v>1.1144828764109158</v>
      </c>
      <c r="I507" s="171">
        <f t="shared" ca="1" si="225"/>
        <v>1.1533366872791793</v>
      </c>
      <c r="J507" s="171">
        <f t="shared" ca="1" si="225"/>
        <v>1.2827159267174648</v>
      </c>
      <c r="K507" s="171">
        <f t="shared" ca="1" si="225"/>
        <v>1.2189695356264552</v>
      </c>
      <c r="L507" s="171">
        <f t="shared" ca="1" si="225"/>
        <v>1.0725270195547316</v>
      </c>
      <c r="M507" s="171">
        <f t="shared" ca="1" si="225"/>
        <v>1.1386033141585348</v>
      </c>
      <c r="N507" s="171">
        <f t="shared" ca="1" si="225"/>
        <v>1.2035593819289443</v>
      </c>
      <c r="O507" s="171">
        <f t="shared" ca="1" si="225"/>
        <v>1.2501017923664874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0.73930504606158021</v>
      </c>
      <c r="E508" s="171">
        <f t="shared" ca="1" si="226"/>
        <v>0.70085948601607395</v>
      </c>
      <c r="F508" s="171">
        <f t="shared" ca="1" si="226"/>
        <v>0.65944113060169773</v>
      </c>
      <c r="G508" s="171">
        <f t="shared" ca="1" si="226"/>
        <v>0.59938389697866168</v>
      </c>
      <c r="H508" s="171">
        <f t="shared" ca="1" si="226"/>
        <v>0.55921806111794181</v>
      </c>
      <c r="I508" s="171">
        <f t="shared" ca="1" si="226"/>
        <v>0.54272036035394955</v>
      </c>
      <c r="J508" s="171">
        <f t="shared" ca="1" si="226"/>
        <v>0.56948358289258194</v>
      </c>
      <c r="K508" s="171">
        <f t="shared" ca="1" si="226"/>
        <v>0.58821670571086249</v>
      </c>
      <c r="L508" s="171">
        <f t="shared" ca="1" si="226"/>
        <v>0.60638770976171885</v>
      </c>
      <c r="M508" s="171">
        <f t="shared" ca="1" si="226"/>
        <v>0.66197437565104422</v>
      </c>
      <c r="N508" s="171">
        <f t="shared" ca="1" si="226"/>
        <v>0.71374058191640422</v>
      </c>
      <c r="O508" s="171">
        <f t="shared" ca="1" si="226"/>
        <v>0.74548023893748316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0.12604588782793533</v>
      </c>
      <c r="E509" s="171">
        <f t="shared" ca="1" si="227"/>
        <v>0.1224898322503063</v>
      </c>
      <c r="F509" s="171">
        <f t="shared" ca="1" si="227"/>
        <v>0.119049191107229</v>
      </c>
      <c r="G509" s="171">
        <f t="shared" ca="1" si="227"/>
        <v>0.11103167740548736</v>
      </c>
      <c r="H509" s="171">
        <f t="shared" ca="1" si="227"/>
        <v>0.1117372190050567</v>
      </c>
      <c r="I509" s="171">
        <f t="shared" ca="1" si="227"/>
        <v>0.11586342579460665</v>
      </c>
      <c r="J509" s="171">
        <f t="shared" ca="1" si="227"/>
        <v>0.12937770883116526</v>
      </c>
      <c r="K509" s="171">
        <f t="shared" ca="1" si="227"/>
        <v>0.1227412256436351</v>
      </c>
      <c r="L509" s="171">
        <f t="shared" ca="1" si="227"/>
        <v>0.10739150730019864</v>
      </c>
      <c r="M509" s="171">
        <f t="shared" ca="1" si="227"/>
        <v>0.1141318604252268</v>
      </c>
      <c r="N509" s="171">
        <f t="shared" ca="1" si="227"/>
        <v>0.12075152205014278</v>
      </c>
      <c r="O509" s="171">
        <f t="shared" ca="1" si="227"/>
        <v>0.12548271513401027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4.9125835341677755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2.8610517094659693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0.49298679864025274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2.8232982747769344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1.4947532761371785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0.28282938802580238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3.6534843609244696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1.6987430612861609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0.36784256129680415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2.8188048813558209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1.6316631291106913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0.28243502481214061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1042.6430927549375</v>
      </c>
      <c r="E515" s="77">
        <f t="shared" ca="1" si="228"/>
        <v>1013.8699702721549</v>
      </c>
      <c r="F515" s="77">
        <f t="shared" ca="1" si="228"/>
        <v>986.10874400700277</v>
      </c>
      <c r="G515" s="77">
        <f t="shared" ca="1" si="228"/>
        <v>920.74433425464383</v>
      </c>
      <c r="H515" s="77">
        <f t="shared" ca="1" si="228"/>
        <v>925.26598290653021</v>
      </c>
      <c r="I515" s="77">
        <f t="shared" ca="1" si="228"/>
        <v>957.52319408815208</v>
      </c>
      <c r="J515" s="77">
        <f t="shared" ca="1" si="228"/>
        <v>1064.9364273287379</v>
      </c>
      <c r="K515" s="77">
        <f t="shared" ca="1" si="228"/>
        <v>1012.0128979879246</v>
      </c>
      <c r="L515" s="77">
        <f t="shared" ca="1" si="228"/>
        <v>890.43339107906309</v>
      </c>
      <c r="M515" s="77">
        <f t="shared" ca="1" si="228"/>
        <v>945.29125293361119</v>
      </c>
      <c r="N515" s="77">
        <f t="shared" ca="1" si="228"/>
        <v>999.21908005723878</v>
      </c>
      <c r="O515" s="77">
        <f t="shared" ca="1" si="228"/>
        <v>1037.8595204371002</v>
      </c>
      <c r="Q515" s="89">
        <f ca="1">MAX(D515:O517)</f>
        <v>1181.5315874992261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562.63702135584492</v>
      </c>
      <c r="E516" s="77">
        <f t="shared" ca="1" si="229"/>
        <v>533.37860427402882</v>
      </c>
      <c r="F516" s="77">
        <f t="shared" ca="1" si="229"/>
        <v>501.85778584604088</v>
      </c>
      <c r="G516" s="77">
        <f t="shared" ca="1" si="229"/>
        <v>456.15212859867705</v>
      </c>
      <c r="H516" s="77">
        <f t="shared" ca="1" si="229"/>
        <v>425.58452139873799</v>
      </c>
      <c r="I516" s="77">
        <f t="shared" ca="1" si="229"/>
        <v>413.02919357225994</v>
      </c>
      <c r="J516" s="77">
        <f t="shared" ca="1" si="229"/>
        <v>433.39694284062551</v>
      </c>
      <c r="K516" s="77">
        <f t="shared" ca="1" si="229"/>
        <v>447.65350510720123</v>
      </c>
      <c r="L516" s="77">
        <f t="shared" ca="1" si="229"/>
        <v>461.48227531333242</v>
      </c>
      <c r="M516" s="77">
        <f t="shared" ca="1" si="229"/>
        <v>503.78567401144915</v>
      </c>
      <c r="N516" s="77">
        <f t="shared" ca="1" si="229"/>
        <v>543.18156919056639</v>
      </c>
      <c r="O516" s="77">
        <f t="shared" ca="1" si="229"/>
        <v>567.33655931315309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1151.1039984286331</v>
      </c>
      <c r="E517" s="77">
        <f t="shared" ca="1" si="230"/>
        <v>1118.6286050256281</v>
      </c>
      <c r="F517" s="77">
        <f t="shared" ca="1" si="230"/>
        <v>1087.2072247235524</v>
      </c>
      <c r="G517" s="77">
        <f t="shared" ca="1" si="230"/>
        <v>1013.9879215113</v>
      </c>
      <c r="H517" s="77">
        <f t="shared" ca="1" si="230"/>
        <v>1020.4312237904721</v>
      </c>
      <c r="I517" s="77">
        <f t="shared" ca="1" si="230"/>
        <v>1058.1134775763164</v>
      </c>
      <c r="J517" s="77">
        <f t="shared" ca="1" si="230"/>
        <v>1181.5315874992261</v>
      </c>
      <c r="K517" s="77">
        <f t="shared" ca="1" si="230"/>
        <v>1120.9244351016903</v>
      </c>
      <c r="L517" s="77">
        <f t="shared" ca="1" si="230"/>
        <v>980.7443589059236</v>
      </c>
      <c r="M517" s="77">
        <f t="shared" ca="1" si="230"/>
        <v>1042.3000952075508</v>
      </c>
      <c r="N517" s="77">
        <f t="shared" ca="1" si="230"/>
        <v>1102.7536260287011</v>
      </c>
      <c r="O517" s="77">
        <f t="shared" ca="1" si="230"/>
        <v>1145.9608688037467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1033.7928312642628</v>
      </c>
      <c r="E522" s="173">
        <f t="shared" ca="1" si="231"/>
        <v>551.90040691858974</v>
      </c>
      <c r="F522" s="173">
        <f t="shared" ca="1" si="231"/>
        <v>1141.173145000585</v>
      </c>
      <c r="G522" s="173">
        <f t="shared" ca="1" si="231"/>
        <v>925.91442830150015</v>
      </c>
      <c r="H522" s="173">
        <f t="shared" ca="1" si="231"/>
        <v>449.3606529993923</v>
      </c>
      <c r="I522" s="173">
        <f t="shared" ca="1" si="231"/>
        <v>1020.3080376111199</v>
      </c>
      <c r="J522" s="173">
        <f t="shared" ca="1" si="231"/>
        <v>1013.8429239994642</v>
      </c>
      <c r="K522" s="173">
        <f t="shared" ca="1" si="231"/>
        <v>432.11819833286546</v>
      </c>
      <c r="L522" s="173">
        <f t="shared" ca="1" si="231"/>
        <v>1122.8405411990359</v>
      </c>
      <c r="M522" s="173">
        <f t="shared" ca="1" si="231"/>
        <v>924.44079803090028</v>
      </c>
      <c r="N522" s="173">
        <f t="shared" ca="1" si="231"/>
        <v>490.51921870812032</v>
      </c>
      <c r="O522" s="173">
        <f t="shared" ca="1" si="231"/>
        <v>1018.8853708951683</v>
      </c>
      <c r="Q522" s="89">
        <f ca="1">MAX(D522:O522)</f>
        <v>1141.173145000585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1.2047294888076308</v>
      </c>
      <c r="E527" s="182">
        <f ca="1">INDIRECT(ADDRESS(E524+36,MATCH($H$1,QFR_IER!$G$4:$AJ$4,0)+6,,,"QFR_IER"))*INDIRECT(ADDRESS(MATCH($H$1,ELC_cons!$A$1:$A$33,0),19,,,"ELC_cons"))</f>
        <v>0.76889775146289718</v>
      </c>
      <c r="F527" s="182">
        <f ca="1">INDIRECT(ADDRESS(F524+36,MATCH($H$1,QFR_IER!$G$4:$AJ$4,0)+6,,,"QFR_IER"))*INDIRECT(ADDRESS(MATCH($H$1,ELC_cons!$A$1:$A$33,0),19,,,"ELC_cons"))</f>
        <v>0.21877988720369487</v>
      </c>
      <c r="G527" s="182">
        <f ca="1">INDIRECT(ADDRESS(G524+36,MATCH($H$1,QFR_IER!$G$4:$AJ$4,0)+6,,,"QFR_IER"))*INDIRECT(ADDRESS(MATCH($H$1,ELC_cons!$A$1:$A$33,0),19,,,"ELC_cons"))</f>
        <v>0.85085456812929672</v>
      </c>
      <c r="H527" s="182">
        <f ca="1">INDIRECT(ADDRESS(H524+36,MATCH($H$1,QFR_IER!$G$4:$AJ$4,0)+6,,,"QFR_IER"))*INDIRECT(ADDRESS(MATCH($H$1,ELC_cons!$A$1:$A$33,0),19,,,"ELC_cons"))</f>
        <v>0.55652371689115931</v>
      </c>
      <c r="I527" s="182">
        <f ca="1">INDIRECT(ADDRESS(I524+36,MATCH($H$1,QFR_IER!$G$4:$AJ$4,0)+6,,,"QFR_IER"))*INDIRECT(ADDRESS(MATCH($H$1,ELC_cons!$A$1:$A$33,0),19,,,"ELC_cons"))</f>
        <v>0.17691082886603618</v>
      </c>
      <c r="J527" s="182">
        <f ca="1">INDIRECT(ADDRESS(J524+36,MATCH($H$1,QFR_IER!$G$4:$AJ$4,0)+6,,,"QFR_IER"))*INDIRECT(ADDRESS(MATCH($H$1,ELC_cons!$A$1:$A$33,0),19,,,"ELC_cons"))</f>
        <v>0.47368176326248496</v>
      </c>
      <c r="K527" s="182">
        <f ca="1">INDIRECT(ADDRESS(K524+36,MATCH($H$1,QFR_IER!$G$4:$AJ$4,0)+6,,,"QFR_IER"))*INDIRECT(ADDRESS(MATCH($H$1,ELC_cons!$A$1:$A$33,0),19,,,"ELC_cons"))</f>
        <v>0.40352407294884579</v>
      </c>
      <c r="L527" s="182">
        <f ca="1">INDIRECT(ADDRESS(L524+36,MATCH($H$1,QFR_IER!$G$4:$AJ$4,0)+6,,,"QFR_IER"))*INDIRECT(ADDRESS(MATCH($H$1,ELC_cons!$A$1:$A$33,0),19,,,"ELC_cons"))</f>
        <v>0.12574480854147105</v>
      </c>
      <c r="M527" s="182">
        <f ca="1">INDIRECT(ADDRESS(M524+36,MATCH($H$1,QFR_IER!$G$4:$AJ$4,0)+6,,,"QFR_IER"))*INDIRECT(ADDRESS(MATCH($H$1,ELC_cons!$A$1:$A$33,0),19,,,"ELC_cons"))</f>
        <v>0.85085456812929672</v>
      </c>
      <c r="N527" s="182">
        <f ca="1">INDIRECT(ADDRESS(N524+36,MATCH($H$1,QFR_IER!$G$4:$AJ$4,0)+6,,,"QFR_IER"))*INDIRECT(ADDRESS(MATCH($H$1,ELC_cons!$A$1:$A$33,0),19,,,"ELC_cons"))</f>
        <v>0.55652371689115931</v>
      </c>
      <c r="O527" s="182">
        <f ca="1">INDIRECT(ADDRESS(O524+36,MATCH($H$1,QFR_IER!$G$4:$AJ$4,0)+6,,,"QFR_IER"))*INDIRECT(ADDRESS(MATCH($H$1,ELC_cons!$A$1:$A$33,0),19,,,"ELC_cons"))</f>
        <v>0.17691082886603618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1.3093080905018344</v>
      </c>
      <c r="E528" s="182">
        <f ca="1">INDIRECT(ADDRESS(E524+12,MATCH($H$1,QFR_IER!$G$4:$AJ$4,0)+6,,,"QFR_IER"))*INDIRECT(ADDRESS(MATCH($H$1,ELC_cons!$A$1:$A$33,0),20,,,"ELC_cons"))</f>
        <v>0.66317685937177162</v>
      </c>
      <c r="F528" s="182">
        <f ca="1">INDIRECT(ADDRESS(F524+12,MATCH($H$1,QFR_IER!$G$4:$AJ$4,0)+6,,,"QFR_IER"))*INDIRECT(ADDRESS(MATCH($H$1,ELC_cons!$A$1:$A$33,0),20,,,"ELC_cons"))</f>
        <v>0.1653260498635952</v>
      </c>
      <c r="G528" s="182">
        <f ca="1">INDIRECT(ADDRESS(G524+12,MATCH($H$1,QFR_IER!$G$4:$AJ$4,0)+6,,,"QFR_IER"))*INDIRECT(ADDRESS(MATCH($H$1,ELC_cons!$A$1:$A$33,0),20,,,"ELC_cons"))</f>
        <v>0.89422168652773393</v>
      </c>
      <c r="H528" s="182">
        <f ca="1">INDIRECT(ADDRESS(H524+12,MATCH($H$1,QFR_IER!$G$4:$AJ$4,0)+6,,,"QFR_IER"))*INDIRECT(ADDRESS(MATCH($H$1,ELC_cons!$A$1:$A$33,0),20,,,"ELC_cons"))</f>
        <v>0.59782536082741111</v>
      </c>
      <c r="I528" s="182">
        <f ca="1">INDIRECT(ADDRESS(I524+12,MATCH($H$1,QFR_IER!$G$4:$AJ$4,0)+6,,,"QFR_IER"))*INDIRECT(ADDRESS(MATCH($H$1,ELC_cons!$A$1:$A$33,0),20,,,"ELC_cons"))</f>
        <v>0.14337180958366719</v>
      </c>
      <c r="J528" s="182">
        <f ca="1">INDIRECT(ADDRESS(J524+12,MATCH($H$1,QFR_IER!$G$4:$AJ$4,0)+6,,,"QFR_IER"))*INDIRECT(ADDRESS(MATCH($H$1,ELC_cons!$A$1:$A$33,0),20,,,"ELC_cons"))</f>
        <v>0.67651392910837915</v>
      </c>
      <c r="K528" s="182">
        <f ca="1">INDIRECT(ADDRESS(K524+12,MATCH($H$1,QFR_IER!$G$4:$AJ$4,0)+6,,,"QFR_IER"))*INDIRECT(ADDRESS(MATCH($H$1,ELC_cons!$A$1:$A$33,0),20,,,"ELC_cons"))</f>
        <v>0.60351525412248674</v>
      </c>
      <c r="L528" s="182">
        <f ca="1">INDIRECT(ADDRESS(L524+12,MATCH($H$1,QFR_IER!$G$4:$AJ$4,0)+6,,,"QFR_IER"))*INDIRECT(ADDRESS(MATCH($H$1,ELC_cons!$A$1:$A$33,0),20,,,"ELC_cons"))</f>
        <v>0.11831285240779657</v>
      </c>
      <c r="M528" s="182">
        <f ca="1">INDIRECT(ADDRESS(M524+12,MATCH($H$1,QFR_IER!$G$4:$AJ$4,0)+6,,,"QFR_IER"))*INDIRECT(ADDRESS(MATCH($H$1,ELC_cons!$A$1:$A$33,0),20,,,"ELC_cons"))</f>
        <v>0.83979508026347649</v>
      </c>
      <c r="N528" s="182">
        <f ca="1">INDIRECT(ADDRESS(N524+12,MATCH($H$1,QFR_IER!$G$4:$AJ$4,0)+6,,,"QFR_IER"))*INDIRECT(ADDRESS(MATCH($H$1,ELC_cons!$A$1:$A$33,0),20,,,"ELC_cons"))</f>
        <v>0.59782536082741111</v>
      </c>
      <c r="O528" s="182">
        <f ca="1">INDIRECT(ADDRESS(O524+12,MATCH($H$1,QFR_IER!$G$4:$AJ$4,0)+6,,,"QFR_IER"))*INDIRECT(ADDRESS(MATCH($H$1,ELC_cons!$A$1:$A$33,0),20,,,"ELC_cons"))</f>
        <v>0.13155566659443818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1.5302174476402106</v>
      </c>
      <c r="E529" s="182">
        <f ca="1">INDIRECT(ADDRESS(E524+24,MATCH($H$1,QFR_IER!$G$4:$AJ$4,0)+6,,,"QFR_IER"))*INDIRECT(ADDRESS(MATCH($H$1,ELC_cons!$A$1:$A$33,0),21,,,"ELC_cons"))</f>
        <v>1.6693281246984155</v>
      </c>
      <c r="F529" s="182">
        <f ca="1">INDIRECT(ADDRESS(F524+24,MATCH($H$1,QFR_IER!$G$4:$AJ$4,0)+6,,,"QFR_IER"))*INDIRECT(ADDRESS(MATCH($H$1,ELC_cons!$A$1:$A$33,0),21,,,"ELC_cons"))</f>
        <v>0.1391106770582014</v>
      </c>
      <c r="G529" s="182">
        <f ca="1">INDIRECT(ADDRESS(G524+24,MATCH($H$1,QFR_IER!$G$4:$AJ$4,0)+6,,,"QFR_IER"))*INDIRECT(ADDRESS(MATCH($H$1,ELC_cons!$A$1:$A$33,0),21,,,"ELC_cons"))</f>
        <v>0.9867713298786488</v>
      </c>
      <c r="H529" s="182">
        <f ca="1">INDIRECT(ADDRESS(H524+24,MATCH($H$1,QFR_IER!$G$4:$AJ$4,0)+6,,,"QFR_IER"))*INDIRECT(ADDRESS(MATCH($H$1,ELC_cons!$A$1:$A$33,0),21,,,"ELC_cons"))</f>
        <v>1.0764778144130751</v>
      </c>
      <c r="I529" s="182">
        <f ca="1">INDIRECT(ADDRESS(I524+24,MATCH($H$1,QFR_IER!$G$4:$AJ$4,0)+6,,,"QFR_IER"))*INDIRECT(ADDRESS(MATCH($H$1,ELC_cons!$A$1:$A$33,0),21,,,"ELC_cons"))</f>
        <v>8.9706484534423064E-2</v>
      </c>
      <c r="J529" s="182">
        <f ca="1">INDIRECT(ADDRESS(J524+24,MATCH($H$1,QFR_IER!$G$4:$AJ$4,0)+6,,,"QFR_IER"))*INDIRECT(ADDRESS(MATCH($H$1,ELC_cons!$A$1:$A$33,0),21,,,"ELC_cons"))</f>
        <v>1.1760816125317888</v>
      </c>
      <c r="K529" s="182">
        <f ca="1">INDIRECT(ADDRESS(K524+24,MATCH($H$1,QFR_IER!$G$4:$AJ$4,0)+6,,,"QFR_IER"))*INDIRECT(ADDRESS(MATCH($H$1,ELC_cons!$A$1:$A$33,0),21,,,"ELC_cons"))</f>
        <v>1.2829981227619418</v>
      </c>
      <c r="L529" s="182">
        <f ca="1">INDIRECT(ADDRESS(L524+24,MATCH($H$1,QFR_IER!$G$4:$AJ$4,0)+6,,,"QFR_IER"))*INDIRECT(ADDRESS(MATCH($H$1,ELC_cons!$A$1:$A$33,0),21,,,"ELC_cons"))</f>
        <v>0.10691651023016277</v>
      </c>
      <c r="M529" s="182">
        <f ca="1">INDIRECT(ADDRESS(M524+24,MATCH($H$1,QFR_IER!$G$4:$AJ$4,0)+6,,,"QFR_IER"))*INDIRECT(ADDRESS(MATCH($H$1,ELC_cons!$A$1:$A$33,0),21,,,"ELC_cons"))</f>
        <v>0.98916760994935271</v>
      </c>
      <c r="N529" s="182">
        <f ca="1">INDIRECT(ADDRESS(N524+24,MATCH($H$1,QFR_IER!$G$4:$AJ$4,0)+6,,,"QFR_IER"))*INDIRECT(ADDRESS(MATCH($H$1,ELC_cons!$A$1:$A$33,0),21,,,"ELC_cons"))</f>
        <v>1.0790919381265844</v>
      </c>
      <c r="O529" s="182">
        <f ca="1">INDIRECT(ADDRESS(O524+24,MATCH($H$1,QFR_IER!$G$4:$AJ$4,0)+6,,,"QFR_IER"))*INDIRECT(ADDRESS(MATCH($H$1,ELC_cons!$A$1:$A$33,0),21,,,"ELC_cons"))</f>
        <v>8.9924328177212895E-2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851.06386829749067</v>
      </c>
      <c r="E531" s="173">
        <f ca="1">SUM(E527:E529)/E520/(3.6*8760)*1000000+0.0002</f>
        <v>598.26461657659797</v>
      </c>
      <c r="F531" s="173">
        <f ca="1">SUM(F527:F529)/F520/(3.6*8760)*1000000+0.0003</f>
        <v>1211.1498697349339</v>
      </c>
      <c r="G531" s="173">
        <f ca="1">SUM(G527:G529)/G520/(3.6*8760)*1000000+0.0004</f>
        <v>895.9231287602255</v>
      </c>
      <c r="H531" s="173">
        <f ca="1">SUM(H527:H529)/H520/(3.6*8760)*1000000+0.0005</f>
        <v>670.64350509008102</v>
      </c>
      <c r="I531" s="173">
        <f ca="1">SUM(I527:I529)/I520/(3.6*8760)*1000000+0.0006</f>
        <v>1479.0378402024769</v>
      </c>
      <c r="J531" s="173">
        <f ca="1">SUM(J527:J529)/J520/(3.6*8760)*1000000+0.0007</f>
        <v>645.54329765308375</v>
      </c>
      <c r="K531" s="173">
        <f ca="1">SUM(K527:K529)/K520/(3.6*8760)*1000000+0.0008</f>
        <v>582.52965883019795</v>
      </c>
      <c r="L531" s="173">
        <f ca="1">SUM(L527:L529)/L520/(3.6*8760)*1000000+0.0009</f>
        <v>1071.3506288749404</v>
      </c>
      <c r="M531" s="173">
        <f ca="1">SUM(M527:M529)/M520/(3.6*8760)*1000000+0.00013</f>
        <v>878.85925971996789</v>
      </c>
      <c r="N531" s="173">
        <f ca="1">SUM(N527:N529)/N520/(3.6*8760)*1000000+0.00014</f>
        <v>671.42901681732644</v>
      </c>
      <c r="O531" s="173">
        <f ca="1">SUM(O527:O529)/O520/(3.6*8760)*1000000+0.00015</f>
        <v>1437.1964834692903</v>
      </c>
      <c r="P531" s="6"/>
      <c r="Q531" s="173">
        <f ca="1">MAX(D531:O531)</f>
        <v>1479.0378402024769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1151.1039984286331</v>
      </c>
      <c r="D535" s="5">
        <f t="shared" ref="D535:D570" ca="1" si="232">RANK(C535,$D$515:$O$517)</f>
        <v>2</v>
      </c>
      <c r="E535" s="5">
        <v>1</v>
      </c>
      <c r="F535" s="5">
        <f t="shared" ref="F535:F570" ca="1" si="233">MATCH(E535,$D$535:$D$570,0)</f>
        <v>7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1181.5315874992261</v>
      </c>
      <c r="I535" s="5">
        <v>0</v>
      </c>
      <c r="J535" s="77">
        <f ca="1">H535</f>
        <v>1181.5315874992261</v>
      </c>
      <c r="K535" s="75" t="str">
        <f>D519</f>
        <v>WD</v>
      </c>
      <c r="L535" s="75">
        <f>D520</f>
        <v>0.15068493150684931</v>
      </c>
      <c r="M535" s="89">
        <f ca="1">D522</f>
        <v>1033.7928312642628</v>
      </c>
      <c r="N535" s="5">
        <f t="shared" ref="N535:N546" ca="1" si="235">RANK(M535,$D$522:$O$522)</f>
        <v>3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1141.173145000585</v>
      </c>
      <c r="S535" s="77"/>
      <c r="T535" s="5">
        <v>0</v>
      </c>
      <c r="U535" s="90">
        <f ca="1">R535</f>
        <v>1141.173145000585</v>
      </c>
      <c r="V535" s="75" t="str">
        <f>D525</f>
        <v>WD</v>
      </c>
      <c r="W535" s="75">
        <f>D520</f>
        <v>0.15068493150684931</v>
      </c>
      <c r="X535" s="89">
        <f ca="1">D531</f>
        <v>851.06386829749067</v>
      </c>
      <c r="Y535" s="5">
        <f t="shared" ref="Y535:Y546" ca="1" si="238">RANK(X535,$D$531:$O$531)</f>
        <v>7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1479.0378402024769</v>
      </c>
      <c r="AD535" s="77"/>
      <c r="AE535" s="5">
        <v>0</v>
      </c>
      <c r="AF535" s="90">
        <f ca="1">AC535</f>
        <v>1479.0378402024769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1118.6286050256281</v>
      </c>
      <c r="D536" s="5">
        <f t="shared" ca="1" si="232"/>
        <v>5</v>
      </c>
      <c r="E536" s="5">
        <v>2</v>
      </c>
      <c r="F536" s="5">
        <f t="shared" ca="1" si="233"/>
        <v>1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1151.1039984286331</v>
      </c>
      <c r="I536" s="77">
        <f ca="1">I537</f>
        <v>30.416666666666668</v>
      </c>
      <c r="J536" s="77">
        <f ca="1">J535</f>
        <v>1181.5315874992261</v>
      </c>
      <c r="K536" s="75" t="str">
        <f>E519</f>
        <v>WN</v>
      </c>
      <c r="L536" s="75">
        <f>E520</f>
        <v>0.16438356164383561</v>
      </c>
      <c r="M536" s="89">
        <f ca="1">E522</f>
        <v>551.90040691858974</v>
      </c>
      <c r="N536" s="5">
        <f t="shared" ca="1" si="235"/>
        <v>9</v>
      </c>
      <c r="O536" s="5">
        <v>2</v>
      </c>
      <c r="P536" s="7">
        <f t="shared" ca="1" si="236"/>
        <v>9</v>
      </c>
      <c r="Q536" s="7">
        <f t="shared" ref="Q536:Q546" ca="1" si="243">INDIRECT(ADDRESS(ROW($A$534)+P536,12))*8760+Q535</f>
        <v>211</v>
      </c>
      <c r="R536" s="7">
        <f t="shared" ca="1" si="237"/>
        <v>1122.8405411990359</v>
      </c>
      <c r="S536" s="90"/>
      <c r="T536" s="5">
        <f ca="1">Q535</f>
        <v>120</v>
      </c>
      <c r="U536" s="90">
        <f ca="1">R535</f>
        <v>1141.173145000585</v>
      </c>
      <c r="V536" s="75" t="str">
        <f>E525</f>
        <v>WN</v>
      </c>
      <c r="W536" s="75">
        <f>E520</f>
        <v>0.16438356164383561</v>
      </c>
      <c r="X536" s="89">
        <f ca="1">E531</f>
        <v>598.26461657659797</v>
      </c>
      <c r="Y536" s="5">
        <f t="shared" ca="1" si="238"/>
        <v>11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1437.1964834692903</v>
      </c>
      <c r="AD536" s="90"/>
      <c r="AE536" s="5">
        <f ca="1">AB535</f>
        <v>76.999999999999986</v>
      </c>
      <c r="AF536" s="90">
        <f ca="1">AC535</f>
        <v>1479.0378402024769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1087.2072247235524</v>
      </c>
      <c r="D537" s="5">
        <f t="shared" ca="1" si="232"/>
        <v>7</v>
      </c>
      <c r="E537" s="5">
        <v>3</v>
      </c>
      <c r="F537" s="5">
        <f t="shared" ca="1" si="233"/>
        <v>12</v>
      </c>
      <c r="G537" s="77">
        <f t="shared" ca="1" si="242"/>
        <v>91.25</v>
      </c>
      <c r="H537" s="77">
        <f t="shared" ca="1" si="234"/>
        <v>1145.9608688037467</v>
      </c>
      <c r="I537" s="77">
        <f ca="1">G535</f>
        <v>30.416666666666668</v>
      </c>
      <c r="J537" s="77">
        <f ca="1">H536</f>
        <v>1151.1039984286331</v>
      </c>
      <c r="K537" s="92" t="str">
        <f>F519</f>
        <v>WP</v>
      </c>
      <c r="L537" s="93">
        <f>F520</f>
        <v>1.3698630136986301E-2</v>
      </c>
      <c r="M537" s="89">
        <f ca="1">F522</f>
        <v>1141.173145000585</v>
      </c>
      <c r="N537" s="5">
        <f t="shared" ca="1" si="235"/>
        <v>1</v>
      </c>
      <c r="O537" s="5">
        <v>3</v>
      </c>
      <c r="P537" s="7">
        <f t="shared" ca="1" si="236"/>
        <v>1</v>
      </c>
      <c r="Q537" s="7">
        <f t="shared" ca="1" si="243"/>
        <v>1531</v>
      </c>
      <c r="R537" s="7">
        <f t="shared" ca="1" si="237"/>
        <v>1033.7928312642628</v>
      </c>
      <c r="S537" s="90"/>
      <c r="T537" s="5">
        <f ca="1">T536</f>
        <v>120</v>
      </c>
      <c r="U537" s="90">
        <f ca="1">R536</f>
        <v>1122.8405411990359</v>
      </c>
      <c r="V537" s="92" t="str">
        <f>F525</f>
        <v>WP</v>
      </c>
      <c r="W537" s="93">
        <f>F520</f>
        <v>1.3698630136986301E-2</v>
      </c>
      <c r="X537" s="89">
        <f ca="1">F531</f>
        <v>1211.1498697349339</v>
      </c>
      <c r="Y537" s="5">
        <f t="shared" ca="1" si="238"/>
        <v>3</v>
      </c>
      <c r="Z537" s="5">
        <v>3</v>
      </c>
      <c r="AA537" s="7">
        <f t="shared" ca="1" si="239"/>
        <v>3</v>
      </c>
      <c r="AB537" s="7">
        <f t="shared" ca="1" si="244"/>
        <v>274</v>
      </c>
      <c r="AC537" s="7">
        <f t="shared" ca="1" si="240"/>
        <v>1211.1498697349339</v>
      </c>
      <c r="AD537" s="90"/>
      <c r="AE537" s="5">
        <f ca="1">AE536</f>
        <v>76.999999999999986</v>
      </c>
      <c r="AF537" s="90">
        <f ca="1">AC536</f>
        <v>1437.1964834692903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1013.9879215113</v>
      </c>
      <c r="D538" s="5">
        <f t="shared" ca="1" si="232"/>
        <v>14</v>
      </c>
      <c r="E538" s="5">
        <v>4</v>
      </c>
      <c r="F538" s="5">
        <f t="shared" ca="1" si="233"/>
        <v>8</v>
      </c>
      <c r="G538" s="77">
        <f t="shared" ca="1" si="242"/>
        <v>121.66666666666667</v>
      </c>
      <c r="H538" s="77">
        <f t="shared" ca="1" si="234"/>
        <v>1120.9244351016903</v>
      </c>
      <c r="I538" s="77">
        <f ca="1">I539</f>
        <v>60.833333333333336</v>
      </c>
      <c r="J538" s="77">
        <f ca="1">J537</f>
        <v>1151.1039984286331</v>
      </c>
      <c r="K538" s="92" t="str">
        <f>G519</f>
        <v>RD</v>
      </c>
      <c r="L538" s="75">
        <f>G520</f>
        <v>9.6689497716894973E-2</v>
      </c>
      <c r="M538" s="89">
        <f ca="1">G522</f>
        <v>925.91442830150015</v>
      </c>
      <c r="N538" s="5">
        <f t="shared" ca="1" si="235"/>
        <v>7</v>
      </c>
      <c r="O538" s="5">
        <v>4</v>
      </c>
      <c r="P538" s="7">
        <f t="shared" ca="1" si="236"/>
        <v>6</v>
      </c>
      <c r="Q538" s="7">
        <f t="shared" ca="1" si="243"/>
        <v>1608</v>
      </c>
      <c r="R538" s="7">
        <f t="shared" ca="1" si="237"/>
        <v>1020.3080376111199</v>
      </c>
      <c r="S538" s="90"/>
      <c r="T538" s="77">
        <f ca="1">Q536</f>
        <v>211</v>
      </c>
      <c r="U538" s="77">
        <f ca="1">R536</f>
        <v>1122.8405411990359</v>
      </c>
      <c r="V538" s="92" t="str">
        <f>G525</f>
        <v>RD</v>
      </c>
      <c r="W538" s="75">
        <f>G520</f>
        <v>9.6689497716894973E-2</v>
      </c>
      <c r="X538" s="89">
        <f ca="1">G531</f>
        <v>895.9231287602255</v>
      </c>
      <c r="Y538" s="5">
        <f t="shared" ca="1" si="238"/>
        <v>5</v>
      </c>
      <c r="Z538" s="5">
        <v>4</v>
      </c>
      <c r="AA538" s="7">
        <f t="shared" ca="1" si="239"/>
        <v>9</v>
      </c>
      <c r="AB538" s="7">
        <f t="shared" ca="1" si="244"/>
        <v>365</v>
      </c>
      <c r="AC538" s="7">
        <f t="shared" ca="1" si="240"/>
        <v>1071.3506288749404</v>
      </c>
      <c r="AD538" s="90"/>
      <c r="AE538" s="77">
        <f ca="1">AB536</f>
        <v>153.99999999999997</v>
      </c>
      <c r="AF538" s="77">
        <f ca="1">AC536</f>
        <v>1437.1964834692903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1020.4312237904721</v>
      </c>
      <c r="D539" s="5">
        <f t="shared" ca="1" si="232"/>
        <v>13</v>
      </c>
      <c r="E539" s="5">
        <v>5</v>
      </c>
      <c r="F539" s="5">
        <f t="shared" ca="1" si="233"/>
        <v>2</v>
      </c>
      <c r="G539" s="77">
        <f t="shared" ca="1" si="242"/>
        <v>152.08333333333334</v>
      </c>
      <c r="H539" s="77">
        <f t="shared" ca="1" si="234"/>
        <v>1118.6286050256281</v>
      </c>
      <c r="I539" s="77">
        <f ca="1">G536</f>
        <v>60.833333333333336</v>
      </c>
      <c r="J539" s="77">
        <f ca="1">H537</f>
        <v>1145.9608688037467</v>
      </c>
      <c r="K539" s="92" t="str">
        <f>H519</f>
        <v>RN</v>
      </c>
      <c r="L539" s="75">
        <f>H520</f>
        <v>0.10547945205479452</v>
      </c>
      <c r="M539" s="89">
        <f ca="1">H522</f>
        <v>449.3606529993923</v>
      </c>
      <c r="N539" s="5">
        <f t="shared" ca="1" si="235"/>
        <v>11</v>
      </c>
      <c r="O539" s="5">
        <v>5</v>
      </c>
      <c r="P539" s="7">
        <f t="shared" ca="1" si="236"/>
        <v>12</v>
      </c>
      <c r="Q539" s="7">
        <f t="shared" ca="1" si="243"/>
        <v>1685</v>
      </c>
      <c r="R539" s="7">
        <f t="shared" ca="1" si="237"/>
        <v>1018.8853708951683</v>
      </c>
      <c r="S539" s="90"/>
      <c r="T539" s="77">
        <f ca="1">T538</f>
        <v>211</v>
      </c>
      <c r="U539" s="77">
        <f ca="1">R537</f>
        <v>1033.7928312642628</v>
      </c>
      <c r="V539" s="92" t="str">
        <f>H525</f>
        <v>RN</v>
      </c>
      <c r="W539" s="75">
        <f>H520</f>
        <v>0.10547945205479452</v>
      </c>
      <c r="X539" s="89">
        <f ca="1">H531</f>
        <v>670.64350509008102</v>
      </c>
      <c r="Y539" s="5">
        <f t="shared" ca="1" si="238"/>
        <v>9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895.9231287602255</v>
      </c>
      <c r="AD539" s="90"/>
      <c r="AE539" s="77">
        <f ca="1">AE538</f>
        <v>153.99999999999997</v>
      </c>
      <c r="AF539" s="77">
        <f ca="1">AC537</f>
        <v>1211.1498697349339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1058.1134775763164</v>
      </c>
      <c r="D540" s="5">
        <f t="shared" ca="1" si="232"/>
        <v>9</v>
      </c>
      <c r="E540" s="5">
        <v>6</v>
      </c>
      <c r="F540" s="5">
        <f t="shared" ca="1" si="233"/>
        <v>11</v>
      </c>
      <c r="G540" s="77">
        <f t="shared" ca="1" si="242"/>
        <v>182.5</v>
      </c>
      <c r="H540" s="77">
        <f t="shared" ca="1" si="234"/>
        <v>1102.7536260287011</v>
      </c>
      <c r="I540" s="77">
        <f ca="1">I541</f>
        <v>91.25</v>
      </c>
      <c r="J540" s="77">
        <f ca="1">J539</f>
        <v>1145.9608688037467</v>
      </c>
      <c r="K540" s="92" t="str">
        <f>I519</f>
        <v>RP</v>
      </c>
      <c r="L540" s="75">
        <f>I520</f>
        <v>8.7899543378995425E-3</v>
      </c>
      <c r="M540" s="89">
        <f ca="1">I522</f>
        <v>1020.3080376111199</v>
      </c>
      <c r="N540" s="5">
        <f t="shared" ca="1" si="235"/>
        <v>4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1013.8429239994642</v>
      </c>
      <c r="S540" s="90"/>
      <c r="T540" s="77">
        <f ca="1">Q537</f>
        <v>1531</v>
      </c>
      <c r="U540" s="77">
        <f ca="1">R537</f>
        <v>1033.7928312642628</v>
      </c>
      <c r="V540" s="92" t="str">
        <f>I525</f>
        <v>RP</v>
      </c>
      <c r="W540" s="75">
        <f>I520</f>
        <v>8.7899543378995425E-3</v>
      </c>
      <c r="X540" s="89">
        <f ca="1">I531</f>
        <v>1479.0378402024769</v>
      </c>
      <c r="Y540" s="5">
        <f t="shared" ca="1" si="238"/>
        <v>1</v>
      </c>
      <c r="Z540" s="5">
        <v>6</v>
      </c>
      <c r="AA540" s="7">
        <f t="shared" ca="1" si="239"/>
        <v>10</v>
      </c>
      <c r="AB540" s="7">
        <f t="shared" ca="1" si="244"/>
        <v>2059</v>
      </c>
      <c r="AC540" s="7">
        <f t="shared" ca="1" si="240"/>
        <v>878.85925971996789</v>
      </c>
      <c r="AD540" s="90"/>
      <c r="AE540" s="77">
        <f ca="1">AB537</f>
        <v>274</v>
      </c>
      <c r="AF540" s="77">
        <f ca="1">AC537</f>
        <v>1211.1498697349339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1181.5315874992261</v>
      </c>
      <c r="D541" s="5">
        <f t="shared" ca="1" si="232"/>
        <v>1</v>
      </c>
      <c r="E541" s="5">
        <v>7</v>
      </c>
      <c r="F541" s="5">
        <f t="shared" ca="1" si="233"/>
        <v>3</v>
      </c>
      <c r="G541" s="77">
        <f t="shared" ca="1" si="242"/>
        <v>212.91666666666666</v>
      </c>
      <c r="H541" s="77">
        <f t="shared" ca="1" si="234"/>
        <v>1087.2072247235524</v>
      </c>
      <c r="I541" s="77">
        <f ca="1">G537</f>
        <v>91.25</v>
      </c>
      <c r="J541" s="77">
        <f ca="1">H538</f>
        <v>1120.9244351016903</v>
      </c>
      <c r="K541" s="92" t="str">
        <f>J519</f>
        <v>SD</v>
      </c>
      <c r="L541" s="75">
        <f>J520</f>
        <v>0.11426940639269406</v>
      </c>
      <c r="M541" s="89">
        <f ca="1">J522</f>
        <v>1013.8429239994642</v>
      </c>
      <c r="N541" s="5">
        <f t="shared" ca="1" si="235"/>
        <v>6</v>
      </c>
      <c r="O541" s="5">
        <v>7</v>
      </c>
      <c r="P541" s="7">
        <f t="shared" ca="1" si="236"/>
        <v>4</v>
      </c>
      <c r="Q541" s="7">
        <f t="shared" ca="1" si="243"/>
        <v>3533</v>
      </c>
      <c r="R541" s="7">
        <f t="shared" ca="1" si="237"/>
        <v>925.91442830150015</v>
      </c>
      <c r="S541" s="90"/>
      <c r="T541" s="77">
        <f ca="1">T540</f>
        <v>1531</v>
      </c>
      <c r="U541" s="77">
        <f ca="1">R538</f>
        <v>1020.3080376111199</v>
      </c>
      <c r="V541" s="92" t="str">
        <f>J525</f>
        <v>SD</v>
      </c>
      <c r="W541" s="75">
        <f>J520</f>
        <v>0.11426940639269406</v>
      </c>
      <c r="X541" s="89">
        <f ca="1">J531</f>
        <v>645.54329765308375</v>
      </c>
      <c r="Y541" s="5">
        <f t="shared" ca="1" si="238"/>
        <v>10</v>
      </c>
      <c r="Z541" s="5">
        <v>7</v>
      </c>
      <c r="AA541" s="7">
        <f t="shared" ca="1" si="239"/>
        <v>1</v>
      </c>
      <c r="AB541" s="7">
        <f t="shared" ca="1" si="244"/>
        <v>3379</v>
      </c>
      <c r="AC541" s="7">
        <f t="shared" ca="1" si="240"/>
        <v>851.06386829749067</v>
      </c>
      <c r="AD541" s="90"/>
      <c r="AE541" s="77">
        <f ca="1">AE540</f>
        <v>274</v>
      </c>
      <c r="AF541" s="77">
        <f ca="1">AC538</f>
        <v>1071.3506288749404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1120.9244351016903</v>
      </c>
      <c r="D542" s="5">
        <f t="shared" ca="1" si="232"/>
        <v>4</v>
      </c>
      <c r="E542" s="5">
        <v>8</v>
      </c>
      <c r="F542" s="5">
        <f t="shared" ca="1" si="233"/>
        <v>19</v>
      </c>
      <c r="G542" s="77">
        <f t="shared" ca="1" si="242"/>
        <v>547.5</v>
      </c>
      <c r="H542" s="77">
        <f t="shared" ca="1" si="234"/>
        <v>1064.9364273287379</v>
      </c>
      <c r="I542" s="77">
        <f ca="1">I543</f>
        <v>121.66666666666667</v>
      </c>
      <c r="J542" s="77">
        <f ca="1">J541</f>
        <v>1120.9244351016903</v>
      </c>
      <c r="K542" s="92" t="str">
        <f>K519</f>
        <v>SN</v>
      </c>
      <c r="L542" s="75">
        <f>K520</f>
        <v>0.12465753424657534</v>
      </c>
      <c r="M542" s="89">
        <f ca="1">K522</f>
        <v>432.11819833286546</v>
      </c>
      <c r="N542" s="5">
        <f t="shared" ca="1" si="235"/>
        <v>12</v>
      </c>
      <c r="O542" s="5">
        <v>8</v>
      </c>
      <c r="P542" s="7">
        <f t="shared" ca="1" si="236"/>
        <v>10</v>
      </c>
      <c r="Q542" s="7">
        <f t="shared" ca="1" si="243"/>
        <v>4380</v>
      </c>
      <c r="R542" s="7">
        <f t="shared" ca="1" si="237"/>
        <v>924.44079803090028</v>
      </c>
      <c r="S542" s="90"/>
      <c r="T542" s="77">
        <f ca="1">Q538</f>
        <v>1608</v>
      </c>
      <c r="U542" s="77">
        <f ca="1">R538</f>
        <v>1020.3080376111199</v>
      </c>
      <c r="V542" s="92" t="str">
        <f>K525</f>
        <v>SN</v>
      </c>
      <c r="W542" s="75">
        <f>K520</f>
        <v>0.12465753424657534</v>
      </c>
      <c r="X542" s="89">
        <f ca="1">K531</f>
        <v>582.52965883019795</v>
      </c>
      <c r="Y542" s="5">
        <f t="shared" ca="1" si="238"/>
        <v>12</v>
      </c>
      <c r="Z542" s="5">
        <v>8</v>
      </c>
      <c r="AA542" s="7">
        <f t="shared" ca="1" si="239"/>
        <v>11</v>
      </c>
      <c r="AB542" s="7">
        <f t="shared" ca="1" si="244"/>
        <v>4303</v>
      </c>
      <c r="AC542" s="7">
        <f t="shared" ca="1" si="240"/>
        <v>671.42901681732644</v>
      </c>
      <c r="AD542" s="90"/>
      <c r="AE542" s="77">
        <f ca="1">AB538</f>
        <v>365</v>
      </c>
      <c r="AF542" s="77">
        <f ca="1">AC538</f>
        <v>1071.3506288749404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980.7443589059236</v>
      </c>
      <c r="D543" s="5">
        <f t="shared" ca="1" si="232"/>
        <v>19</v>
      </c>
      <c r="E543" s="5">
        <v>9</v>
      </c>
      <c r="F543" s="5">
        <f t="shared" ca="1" si="233"/>
        <v>6</v>
      </c>
      <c r="G543" s="77">
        <f t="shared" ca="1" si="242"/>
        <v>577.91666666666663</v>
      </c>
      <c r="H543" s="77">
        <f t="shared" ca="1" si="234"/>
        <v>1058.1134775763164</v>
      </c>
      <c r="I543" s="77">
        <f ca="1">G538</f>
        <v>121.66666666666667</v>
      </c>
      <c r="J543" s="77">
        <f ca="1">H539</f>
        <v>1118.6286050256281</v>
      </c>
      <c r="K543" s="92" t="str">
        <f>L519</f>
        <v>SP</v>
      </c>
      <c r="L543" s="75">
        <f>L520</f>
        <v>1.0388127853881279E-2</v>
      </c>
      <c r="M543" s="89">
        <f ca="1">L522</f>
        <v>1122.8405411990359</v>
      </c>
      <c r="N543" s="5">
        <f t="shared" ca="1" si="235"/>
        <v>2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551.90040691858974</v>
      </c>
      <c r="S543" s="90"/>
      <c r="T543" s="77">
        <f ca="1">T542</f>
        <v>1608</v>
      </c>
      <c r="U543" s="77">
        <f ca="1">R539</f>
        <v>1018.8853708951683</v>
      </c>
      <c r="V543" s="92" t="str">
        <f>L525</f>
        <v>SP</v>
      </c>
      <c r="W543" s="75">
        <f>L520</f>
        <v>1.0388127853881279E-2</v>
      </c>
      <c r="X543" s="89">
        <f ca="1">L531</f>
        <v>1071.3506288749404</v>
      </c>
      <c r="Y543" s="5">
        <f t="shared" ca="1" si="238"/>
        <v>4</v>
      </c>
      <c r="Z543" s="5">
        <v>9</v>
      </c>
      <c r="AA543" s="7">
        <f t="shared" ca="1" si="239"/>
        <v>5</v>
      </c>
      <c r="AB543" s="7">
        <f t="shared" ca="1" si="244"/>
        <v>5227</v>
      </c>
      <c r="AC543" s="7">
        <f t="shared" ca="1" si="240"/>
        <v>670.64350509008102</v>
      </c>
      <c r="AD543" s="90"/>
      <c r="AE543" s="77">
        <f ca="1">AE542</f>
        <v>365</v>
      </c>
      <c r="AF543" s="77">
        <f ca="1">AC539</f>
        <v>895.9231287602255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1042.3000952075508</v>
      </c>
      <c r="D544" s="5">
        <f t="shared" ca="1" si="232"/>
        <v>11</v>
      </c>
      <c r="E544" s="5">
        <v>10</v>
      </c>
      <c r="F544" s="5">
        <f t="shared" ca="1" si="233"/>
        <v>13</v>
      </c>
      <c r="G544" s="77">
        <f t="shared" ca="1" si="242"/>
        <v>912.5</v>
      </c>
      <c r="H544" s="77">
        <f t="shared" ca="1" si="234"/>
        <v>1042.6430927549375</v>
      </c>
      <c r="I544" s="77">
        <f ca="1">I545</f>
        <v>152.08333333333334</v>
      </c>
      <c r="J544" s="77">
        <f ca="1">J543</f>
        <v>1118.6286050256281</v>
      </c>
      <c r="K544" s="92" t="str">
        <f>M519</f>
        <v>FD</v>
      </c>
      <c r="L544" s="75">
        <f>M520</f>
        <v>9.6689497716894973E-2</v>
      </c>
      <c r="M544" s="89">
        <f ca="1">M522</f>
        <v>924.44079803090028</v>
      </c>
      <c r="N544" s="5">
        <f t="shared" ca="1" si="235"/>
        <v>8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490.51921870812032</v>
      </c>
      <c r="S544" s="90"/>
      <c r="T544" s="77">
        <f ca="1">Q539</f>
        <v>1685</v>
      </c>
      <c r="U544" s="77">
        <f ca="1">U543</f>
        <v>1018.8853708951683</v>
      </c>
      <c r="V544" s="92" t="str">
        <f>M525</f>
        <v>FD</v>
      </c>
      <c r="W544" s="75">
        <f>M520</f>
        <v>9.6689497716894973E-2</v>
      </c>
      <c r="X544" s="89">
        <f ca="1">M531</f>
        <v>878.85925971996789</v>
      </c>
      <c r="Y544" s="5">
        <f t="shared" ca="1" si="238"/>
        <v>6</v>
      </c>
      <c r="Z544" s="5">
        <v>10</v>
      </c>
      <c r="AA544" s="7">
        <f t="shared" ca="1" si="239"/>
        <v>7</v>
      </c>
      <c r="AB544" s="7">
        <f t="shared" ca="1" si="244"/>
        <v>6228</v>
      </c>
      <c r="AC544" s="7">
        <f t="shared" ca="1" si="240"/>
        <v>645.54329765308375</v>
      </c>
      <c r="AD544" s="90"/>
      <c r="AE544" s="77">
        <f ca="1">AB539</f>
        <v>1212</v>
      </c>
      <c r="AF544" s="77">
        <f ca="1">AF543</f>
        <v>895.9231287602255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1102.7536260287011</v>
      </c>
      <c r="D545" s="5">
        <f t="shared" ca="1" si="232"/>
        <v>6</v>
      </c>
      <c r="E545" s="5">
        <v>11</v>
      </c>
      <c r="F545" s="5">
        <f t="shared" ca="1" si="233"/>
        <v>10</v>
      </c>
      <c r="G545" s="77">
        <f t="shared" ca="1" si="242"/>
        <v>942.91666666666663</v>
      </c>
      <c r="H545" s="77">
        <f t="shared" ca="1" si="234"/>
        <v>1042.3000952075508</v>
      </c>
      <c r="I545" s="77">
        <f ca="1">G539</f>
        <v>152.08333333333334</v>
      </c>
      <c r="J545" s="77">
        <f ca="1">H540</f>
        <v>1102.7536260287011</v>
      </c>
      <c r="K545" s="92" t="str">
        <f>N519</f>
        <v>FN</v>
      </c>
      <c r="L545" s="75">
        <f>N520</f>
        <v>0.10547945205479452</v>
      </c>
      <c r="M545" s="89">
        <f ca="1">N522</f>
        <v>490.51921870812032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449.3606529993923</v>
      </c>
      <c r="S545" s="90"/>
      <c r="T545" s="77">
        <f ca="1">T544</f>
        <v>1685</v>
      </c>
      <c r="U545" s="77">
        <f ca="1">R540</f>
        <v>1013.8429239994642</v>
      </c>
      <c r="V545" s="92" t="str">
        <f>N525</f>
        <v>FN</v>
      </c>
      <c r="W545" s="75">
        <f>N520</f>
        <v>0.10547945205479452</v>
      </c>
      <c r="X545" s="89">
        <f ca="1">N531</f>
        <v>671.42901681732644</v>
      </c>
      <c r="Y545" s="5">
        <f t="shared" ca="1" si="238"/>
        <v>8</v>
      </c>
      <c r="Z545" s="5">
        <v>11</v>
      </c>
      <c r="AA545" s="7">
        <f t="shared" ca="1" si="239"/>
        <v>2</v>
      </c>
      <c r="AB545" s="7">
        <f t="shared" ca="1" si="244"/>
        <v>7668</v>
      </c>
      <c r="AC545" s="7">
        <f t="shared" ca="1" si="240"/>
        <v>598.26461657659797</v>
      </c>
      <c r="AD545" s="90"/>
      <c r="AE545" s="77">
        <f ca="1">AE544</f>
        <v>1212</v>
      </c>
      <c r="AF545" s="77">
        <f ca="1">AC540</f>
        <v>878.85925971996789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1145.9608688037467</v>
      </c>
      <c r="D546" s="5">
        <f t="shared" ca="1" si="232"/>
        <v>3</v>
      </c>
      <c r="E546" s="5">
        <v>12</v>
      </c>
      <c r="F546" s="5">
        <f t="shared" ca="1" si="233"/>
        <v>24</v>
      </c>
      <c r="G546" s="77">
        <f t="shared" ca="1" si="242"/>
        <v>1277.5</v>
      </c>
      <c r="H546" s="77">
        <f t="shared" ca="1" si="234"/>
        <v>1037.8595204371002</v>
      </c>
      <c r="I546" s="77">
        <f ca="1">I547</f>
        <v>182.5</v>
      </c>
      <c r="J546" s="77">
        <f ca="1">J545</f>
        <v>1102.7536260287011</v>
      </c>
      <c r="K546" s="92" t="str">
        <f>O519</f>
        <v>FP</v>
      </c>
      <c r="L546" s="75">
        <f>O520</f>
        <v>8.7899543378995425E-3</v>
      </c>
      <c r="M546" s="89">
        <f ca="1">O522</f>
        <v>1018.8853708951683</v>
      </c>
      <c r="N546" s="5">
        <f t="shared" ca="1" si="235"/>
        <v>5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432.11819833286546</v>
      </c>
      <c r="S546" s="90"/>
      <c r="T546" s="77">
        <f ca="1">Q540</f>
        <v>2686</v>
      </c>
      <c r="U546" s="77">
        <f ca="1">R540</f>
        <v>1013.8429239994642</v>
      </c>
      <c r="V546" s="92" t="str">
        <f>O525</f>
        <v>FP</v>
      </c>
      <c r="W546" s="75">
        <f>O520</f>
        <v>8.7899543378995425E-3</v>
      </c>
      <c r="X546" s="89">
        <f ca="1">O531</f>
        <v>1437.1964834692903</v>
      </c>
      <c r="Y546" s="5">
        <f t="shared" ca="1" si="238"/>
        <v>2</v>
      </c>
      <c r="Z546" s="5">
        <v>12</v>
      </c>
      <c r="AA546" s="7">
        <f t="shared" ca="1" si="239"/>
        <v>8</v>
      </c>
      <c r="AB546" s="7">
        <f t="shared" ca="1" si="244"/>
        <v>8760</v>
      </c>
      <c r="AC546" s="7">
        <f t="shared" ca="1" si="240"/>
        <v>582.52965883019795</v>
      </c>
      <c r="AD546" s="90"/>
      <c r="AE546" s="77">
        <f ca="1">AB540</f>
        <v>2059</v>
      </c>
      <c r="AF546" s="77">
        <f ca="1">AC540</f>
        <v>878.85925971996789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1042.6430927549375</v>
      </c>
      <c r="D547" s="5">
        <f t="shared" ca="1" si="232"/>
        <v>10</v>
      </c>
      <c r="E547" s="5">
        <v>13</v>
      </c>
      <c r="F547" s="5">
        <f t="shared" ca="1" si="233"/>
        <v>5</v>
      </c>
      <c r="G547" s="77">
        <f t="shared" ca="1" si="242"/>
        <v>1307.9166666666667</v>
      </c>
      <c r="H547" s="77">
        <f t="shared" ca="1" si="234"/>
        <v>1020.4312237904721</v>
      </c>
      <c r="I547" s="77">
        <f ca="1">G540</f>
        <v>182.5</v>
      </c>
      <c r="J547" s="77">
        <f ca="1">H541</f>
        <v>1087.2072247235524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925.91442830150015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851.06386829749067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1013.8699702721549</v>
      </c>
      <c r="D548" s="5">
        <f t="shared" ca="1" si="232"/>
        <v>15</v>
      </c>
      <c r="E548" s="5">
        <v>14</v>
      </c>
      <c r="F548" s="5">
        <f t="shared" ca="1" si="233"/>
        <v>4</v>
      </c>
      <c r="G548" s="77">
        <f t="shared" ca="1" si="242"/>
        <v>1338.3333333333335</v>
      </c>
      <c r="H548" s="77">
        <f t="shared" ca="1" si="234"/>
        <v>1013.9879215113</v>
      </c>
      <c r="I548" s="77">
        <f ca="1">I549</f>
        <v>212.91666666666666</v>
      </c>
      <c r="J548" s="77">
        <f ca="1">J547</f>
        <v>1087.2072247235524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925.91442830150015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3379</v>
      </c>
      <c r="AF548" s="77">
        <f ca="1">AC541</f>
        <v>851.06386829749067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986.10874400700277</v>
      </c>
      <c r="D549" s="5">
        <f t="shared" ca="1" si="232"/>
        <v>18</v>
      </c>
      <c r="E549" s="5">
        <v>15</v>
      </c>
      <c r="F549" s="5">
        <f t="shared" ca="1" si="233"/>
        <v>14</v>
      </c>
      <c r="G549" s="77">
        <f t="shared" ca="1" si="242"/>
        <v>1672.916666666667</v>
      </c>
      <c r="H549" s="77">
        <f t="shared" ca="1" si="234"/>
        <v>1013.8699702721549</v>
      </c>
      <c r="I549" s="77">
        <f ca="1">G541</f>
        <v>212.91666666666666</v>
      </c>
      <c r="J549" s="77">
        <f ca="1">H542</f>
        <v>1064.9364273287379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924.44079803090028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3379</v>
      </c>
      <c r="AF549" s="77">
        <f ca="1">AC542</f>
        <v>671.42901681732644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920.74433425464383</v>
      </c>
      <c r="D550" s="5">
        <f t="shared" ca="1" si="232"/>
        <v>23</v>
      </c>
      <c r="E550" s="5">
        <v>16</v>
      </c>
      <c r="F550" s="5">
        <f t="shared" ca="1" si="233"/>
        <v>20</v>
      </c>
      <c r="G550" s="77">
        <f t="shared" ca="1" si="242"/>
        <v>2007.5000000000005</v>
      </c>
      <c r="H550" s="77">
        <f t="shared" ca="1" si="234"/>
        <v>1012.0128979879246</v>
      </c>
      <c r="I550" s="77">
        <f ca="1">I551</f>
        <v>547.5</v>
      </c>
      <c r="J550" s="77">
        <f ca="1">J549</f>
        <v>1064.9364273287379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924.44079803090028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4303</v>
      </c>
      <c r="AF550" s="77">
        <f ca="1">AC542</f>
        <v>671.42901681732644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925.26598290653021</v>
      </c>
      <c r="D551" s="5">
        <f t="shared" ca="1" si="232"/>
        <v>22</v>
      </c>
      <c r="E551" s="5">
        <v>17</v>
      </c>
      <c r="F551" s="5">
        <f t="shared" ca="1" si="233"/>
        <v>23</v>
      </c>
      <c r="G551" s="77">
        <f t="shared" ca="1" si="242"/>
        <v>2342.0833333333339</v>
      </c>
      <c r="H551" s="77">
        <f t="shared" ca="1" si="234"/>
        <v>999.21908005723878</v>
      </c>
      <c r="I551" s="77">
        <f ca="1">G542</f>
        <v>547.5</v>
      </c>
      <c r="J551" s="77">
        <f ca="1">H543</f>
        <v>1058.1134775763164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551.90040691858974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4303</v>
      </c>
      <c r="AF551" s="77">
        <f ca="1">AC543</f>
        <v>670.64350509008102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957.52319408815208</v>
      </c>
      <c r="D552" s="5">
        <f t="shared" ca="1" si="232"/>
        <v>20</v>
      </c>
      <c r="E552" s="5">
        <v>18</v>
      </c>
      <c r="F552" s="5">
        <f t="shared" ca="1" si="233"/>
        <v>15</v>
      </c>
      <c r="G552" s="77">
        <f t="shared" ca="1" si="242"/>
        <v>2676.6666666666674</v>
      </c>
      <c r="H552" s="77">
        <f t="shared" ca="1" si="234"/>
        <v>986.10874400700277</v>
      </c>
      <c r="I552" s="77">
        <f ca="1">I553</f>
        <v>577.91666666666663</v>
      </c>
      <c r="J552" s="77">
        <f ca="1">J551</f>
        <v>1058.1134775763164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551.90040691858974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5227</v>
      </c>
      <c r="AF552" s="77">
        <f ca="1">AC543</f>
        <v>670.64350509008102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1064.9364273287379</v>
      </c>
      <c r="D553" s="5">
        <f t="shared" ca="1" si="232"/>
        <v>8</v>
      </c>
      <c r="E553" s="5">
        <v>19</v>
      </c>
      <c r="F553" s="5">
        <f t="shared" ca="1" si="233"/>
        <v>9</v>
      </c>
      <c r="G553" s="77">
        <f t="shared" ca="1" si="242"/>
        <v>2707.0833333333339</v>
      </c>
      <c r="H553" s="77">
        <f t="shared" ca="1" si="234"/>
        <v>980.7443589059236</v>
      </c>
      <c r="I553" s="77">
        <f ca="1">G543</f>
        <v>577.91666666666663</v>
      </c>
      <c r="J553" s="77">
        <f ca="1">H544</f>
        <v>1042.6430927549375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490.51921870812032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5227</v>
      </c>
      <c r="AF553" s="77">
        <f ca="1">AC544</f>
        <v>645.54329765308375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1012.0128979879246</v>
      </c>
      <c r="D554" s="5">
        <f t="shared" ca="1" si="232"/>
        <v>16</v>
      </c>
      <c r="E554" s="5">
        <v>20</v>
      </c>
      <c r="F554" s="5">
        <f t="shared" ca="1" si="233"/>
        <v>18</v>
      </c>
      <c r="G554" s="77">
        <f t="shared" ca="1" si="242"/>
        <v>3041.6666666666674</v>
      </c>
      <c r="H554" s="77">
        <f t="shared" ca="1" si="234"/>
        <v>957.52319408815208</v>
      </c>
      <c r="I554" s="77">
        <f ca="1">I555</f>
        <v>912.5</v>
      </c>
      <c r="J554" s="77">
        <f ca="1">J553</f>
        <v>1042.6430927549375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490.51921870812032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645.54329765308375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890.43339107906309</v>
      </c>
      <c r="D555" s="5">
        <f t="shared" ca="1" si="232"/>
        <v>24</v>
      </c>
      <c r="E555" s="5">
        <v>21</v>
      </c>
      <c r="F555" s="5">
        <f t="shared" ca="1" si="233"/>
        <v>22</v>
      </c>
      <c r="G555" s="77">
        <f t="shared" ca="1" si="242"/>
        <v>3376.2500000000009</v>
      </c>
      <c r="H555" s="77">
        <f t="shared" ca="1" si="234"/>
        <v>945.29125293361119</v>
      </c>
      <c r="I555" s="77">
        <f ca="1">G544</f>
        <v>912.5</v>
      </c>
      <c r="J555" s="77">
        <f ca="1">H545</f>
        <v>1042.3000952075508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449.3606529993923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598.26461657659797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945.29125293361119</v>
      </c>
      <c r="D556" s="5">
        <f t="shared" ca="1" si="232"/>
        <v>21</v>
      </c>
      <c r="E556" s="5">
        <v>22</v>
      </c>
      <c r="F556" s="5">
        <f t="shared" ca="1" si="233"/>
        <v>17</v>
      </c>
      <c r="G556" s="77">
        <f t="shared" ca="1" si="242"/>
        <v>3710.8333333333344</v>
      </c>
      <c r="H556" s="77">
        <f t="shared" ca="1" si="234"/>
        <v>925.26598290653021</v>
      </c>
      <c r="I556" s="77">
        <f ca="1">I557</f>
        <v>942.91666666666663</v>
      </c>
      <c r="J556" s="77">
        <f ca="1">J555</f>
        <v>1042.3000952075508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449.3606529993923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7668</v>
      </c>
      <c r="AF556" s="77">
        <f ca="1">AC545</f>
        <v>598.26461657659797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999.21908005723878</v>
      </c>
      <c r="D557" s="5">
        <f t="shared" ca="1" si="232"/>
        <v>17</v>
      </c>
      <c r="E557" s="5">
        <v>23</v>
      </c>
      <c r="F557" s="5">
        <f t="shared" ca="1" si="233"/>
        <v>16</v>
      </c>
      <c r="G557" s="77">
        <f t="shared" ca="1" si="242"/>
        <v>4045.4166666666679</v>
      </c>
      <c r="H557" s="77">
        <f t="shared" ca="1" si="234"/>
        <v>920.74433425464383</v>
      </c>
      <c r="I557" s="77">
        <f ca="1">G545</f>
        <v>942.91666666666663</v>
      </c>
      <c r="J557" s="77">
        <f ca="1">H546</f>
        <v>1037.8595204371002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432.11819833286546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7668</v>
      </c>
      <c r="AF557" s="77">
        <f ca="1">AC546</f>
        <v>582.52965883019795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1037.8595204371002</v>
      </c>
      <c r="D558" s="5">
        <f t="shared" ca="1" si="232"/>
        <v>12</v>
      </c>
      <c r="E558" s="5">
        <v>24</v>
      </c>
      <c r="F558" s="5">
        <f t="shared" ca="1" si="233"/>
        <v>21</v>
      </c>
      <c r="G558" s="77">
        <f t="shared" ca="1" si="242"/>
        <v>4380.0000000000009</v>
      </c>
      <c r="H558" s="77">
        <f t="shared" ca="1" si="234"/>
        <v>890.43339107906309</v>
      </c>
      <c r="I558" s="77">
        <f ca="1">I559</f>
        <v>1277.5</v>
      </c>
      <c r="J558" s="77">
        <f ca="1">J557</f>
        <v>1037.8595204371002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432.11819833286546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582.52965883019795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562.63702135584492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567.33655931315309</v>
      </c>
      <c r="I559" s="77">
        <f ca="1">G546</f>
        <v>1277.5</v>
      </c>
      <c r="J559" s="77">
        <f ca="1">H547</f>
        <v>1020.4312237904721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533.37860427402882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562.63702135584492</v>
      </c>
      <c r="I560" s="77">
        <f ca="1">I561</f>
        <v>1307.9166666666667</v>
      </c>
      <c r="J560" s="77">
        <f ca="1">J559</f>
        <v>1020.4312237904721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501.85778584604088</v>
      </c>
      <c r="D561" s="5">
        <f t="shared" ca="1" si="232"/>
        <v>30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543.18156919056639</v>
      </c>
      <c r="I561" s="77">
        <f ca="1">G547</f>
        <v>1307.9166666666667</v>
      </c>
      <c r="J561" s="77">
        <f ca="1">H548</f>
        <v>1013.9879215113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456.15212859867705</v>
      </c>
      <c r="D562" s="5">
        <f t="shared" ca="1" si="232"/>
        <v>32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533.37860427402882</v>
      </c>
      <c r="I562" s="77">
        <f ca="1">I563</f>
        <v>1338.3333333333335</v>
      </c>
      <c r="J562" s="77">
        <f ca="1">J561</f>
        <v>1013.9879215113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425.58452139873799</v>
      </c>
      <c r="D563" s="5">
        <f t="shared" ca="1" si="232"/>
        <v>35</v>
      </c>
      <c r="E563" s="5">
        <v>29</v>
      </c>
      <c r="F563" s="5">
        <f t="shared" ca="1" si="233"/>
        <v>34</v>
      </c>
      <c r="G563" s="77">
        <f t="shared" ca="1" si="242"/>
        <v>6205.0000000000009</v>
      </c>
      <c r="H563" s="77">
        <f t="shared" ca="1" si="234"/>
        <v>503.78567401144915</v>
      </c>
      <c r="I563" s="77">
        <f ca="1">G548</f>
        <v>1338.3333333333335</v>
      </c>
      <c r="J563" s="77">
        <f ca="1">H549</f>
        <v>1013.8699702721549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413.02919357225994</v>
      </c>
      <c r="D564" s="5">
        <f t="shared" ca="1" si="232"/>
        <v>36</v>
      </c>
      <c r="E564" s="5">
        <v>30</v>
      </c>
      <c r="F564" s="5">
        <f t="shared" ca="1" si="233"/>
        <v>27</v>
      </c>
      <c r="G564" s="77">
        <f t="shared" ca="1" si="242"/>
        <v>6570.0000000000009</v>
      </c>
      <c r="H564" s="77">
        <f t="shared" ca="1" si="234"/>
        <v>501.85778584604088</v>
      </c>
      <c r="I564" s="77">
        <f ca="1">I565</f>
        <v>1672.916666666667</v>
      </c>
      <c r="J564" s="77">
        <f ca="1">J563</f>
        <v>1013.8699702721549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433.39694284062551</v>
      </c>
      <c r="D565" s="5">
        <f t="shared" ca="1" si="232"/>
        <v>34</v>
      </c>
      <c r="E565" s="5">
        <v>31</v>
      </c>
      <c r="F565" s="5">
        <f t="shared" ca="1" si="233"/>
        <v>33</v>
      </c>
      <c r="G565" s="77">
        <f t="shared" ca="1" si="242"/>
        <v>6935.0000000000009</v>
      </c>
      <c r="H565" s="77">
        <f t="shared" ca="1" si="234"/>
        <v>461.48227531333242</v>
      </c>
      <c r="I565" s="77">
        <f ca="1">G549</f>
        <v>1672.916666666667</v>
      </c>
      <c r="J565" s="77">
        <f ca="1">H550</f>
        <v>1012.0128979879246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447.65350510720123</v>
      </c>
      <c r="D566" s="5">
        <f t="shared" ca="1" si="232"/>
        <v>33</v>
      </c>
      <c r="E566" s="5">
        <v>32</v>
      </c>
      <c r="F566" s="5">
        <f t="shared" ca="1" si="233"/>
        <v>28</v>
      </c>
      <c r="G566" s="77">
        <f t="shared" ca="1" si="242"/>
        <v>7300.0000000000009</v>
      </c>
      <c r="H566" s="77">
        <f t="shared" ca="1" si="234"/>
        <v>456.15212859867705</v>
      </c>
      <c r="I566" s="77">
        <f ca="1">I567</f>
        <v>2007.5000000000005</v>
      </c>
      <c r="J566" s="77">
        <f ca="1">J565</f>
        <v>1012.0128979879246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461.48227531333242</v>
      </c>
      <c r="D567" s="5">
        <f t="shared" ca="1" si="232"/>
        <v>31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447.65350510720123</v>
      </c>
      <c r="I567" s="77">
        <f ca="1">G550</f>
        <v>2007.5000000000005</v>
      </c>
      <c r="J567" s="77">
        <f ca="1">H551</f>
        <v>999.21908005723878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503.78567401144915</v>
      </c>
      <c r="D568" s="5">
        <f t="shared" ca="1" si="232"/>
        <v>29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433.39694284062551</v>
      </c>
      <c r="I568" s="77">
        <f ca="1">I569</f>
        <v>2342.0833333333339</v>
      </c>
      <c r="J568" s="77">
        <f ca="1">J567</f>
        <v>999.21908005723878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543.18156919056639</v>
      </c>
      <c r="D569" s="5">
        <f t="shared" ca="1" si="232"/>
        <v>27</v>
      </c>
      <c r="E569" s="5">
        <v>35</v>
      </c>
      <c r="F569" s="5">
        <f t="shared" ca="1" si="233"/>
        <v>29</v>
      </c>
      <c r="G569" s="77">
        <f t="shared" ca="1" si="242"/>
        <v>8395</v>
      </c>
      <c r="H569" s="77">
        <f t="shared" ca="1" si="234"/>
        <v>425.58452139873799</v>
      </c>
      <c r="I569" s="77">
        <f ca="1">G551</f>
        <v>2342.0833333333339</v>
      </c>
      <c r="J569" s="77">
        <f ca="1">H552</f>
        <v>986.10874400700277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567.33655931315309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413.02919357225994</v>
      </c>
      <c r="I570" s="77">
        <f ca="1">I571</f>
        <v>2676.6666666666674</v>
      </c>
      <c r="J570" s="77">
        <f ca="1">J569</f>
        <v>986.10874400700277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2676.6666666666674</v>
      </c>
      <c r="J571" s="77">
        <f ca="1">H553</f>
        <v>980.7443589059236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980.7443589059236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957.52319408815208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957.52319408815208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945.29125293361119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945.29125293361119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925.26598290653021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925.26598290653021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920.74433425464383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920.74433425464383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890.43339107906309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890.43339107906309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567.33655931315309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567.33655931315309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562.63702135584492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562.63702135584492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543.18156919056639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543.18156919056639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533.37860427402882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533.37860427402882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503.78567401144915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503.78567401144915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501.85778584604088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501.85778584604088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461.48227531333242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461.48227531333242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456.15212859867705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456.15212859867705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447.65350510720123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447.65350510720123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433.39694284062551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433.39694284062551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425.58452139873799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425.58452139873799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413.02919357225994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413.02919357225994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0.11607546905709056</v>
      </c>
      <c r="D609" s="135">
        <f ca="1">B452*M456+B458*M462+B464*M468+B470*M474+B476*M480+B482*M486+B488*M492+$B$500*M504</f>
        <v>0.78243548589564504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6.5320700954066183E-2</v>
      </c>
      <c r="D610" s="135">
        <f ca="1">B452*N456+B458*N462+B464*N468+B470*N474+B476*N480+B482*N486+B488*N492+$B$500*N504</f>
        <v>0.44031038431471969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1.2023867104876166E-2</v>
      </c>
      <c r="D611" s="135">
        <f ca="1">B452*O456+B458*O462+B464*O468+B470*O474+B476*O480+B482*O486+B488*O492+$B$500*O504</f>
        <v>8.1049858139459807E-2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0.11554516143393205</v>
      </c>
      <c r="D612" s="135">
        <f ca="1">B452*G456+B458*G462+B464*G468+B470*G474+B476*G480+B482*G486+B488*G492+$B$500*G504</f>
        <v>0.77886081584545463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5.6378369167222921E-2</v>
      </c>
      <c r="D613" s="135">
        <f ca="1">B452*H456+B458*H462+B464*H468+B470*H474+B476*H480+B482*H486+B488*H492+$B$500*H504</f>
        <v>0.38003237920721955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1.1961582470209278E-2</v>
      </c>
      <c r="D614" s="135">
        <f ca="1">B452*I456+B458*I462+B464*I468+B470*I474+B476*I480+B482*I486+B488*I492+$B$500*I504</f>
        <v>8.0630013112898247E-2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0.16735982436016955</v>
      </c>
      <c r="D615" s="135">
        <f ca="1">B452*J456+B458*J462+B464*J468+B470*J474+B476*J480+B482*J486+B488*J492+$B$500*J504</f>
        <v>1.1281304013361642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6.4591092599565858E-2</v>
      </c>
      <c r="D616" s="135">
        <f ca="1">B452*K456+B458*K462+B464*K468+B470*K474+B476*K480+B482*K486+B488*K492+$B$500*K504</f>
        <v>0.43539227825833832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1.7482947124607452E-2</v>
      </c>
      <c r="D617" s="135">
        <f ca="1">B452*L456+B458*L462+B464*L468+B470*L474+B476*L480+B482*L486+B488*L492+$B$500*L504</f>
        <v>0.11784814086430342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0.22618829514880795</v>
      </c>
      <c r="D618" s="135">
        <f ca="1">B452*D456+B458*D462+B464*D468+B470*D474+B476*D480+B482*D486+B488*D492+$B$500*D504</f>
        <v>1.5246782981477369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0.12370983727914506</v>
      </c>
      <c r="D619" s="135">
        <f ca="1">B452*E456+B458*E462+B464*E468+B470*E474+B476*E480+B482*E486+B488*E492+$B$500*E504</f>
        <v>0.83389683821972249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2.3362853300307119E-2</v>
      </c>
      <c r="D620" s="135">
        <f ca="1">B452*F456+B458*F462+B464*F468+B470*F474+B476*F480+B482*F486+B488*F492+$B$500*F504</f>
        <v>0.15748310665833862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0.1350096669380193</v>
      </c>
      <c r="D621" s="135">
        <f ca="1">$B$494*M498+$B$495*77/365*11/24</f>
        <v>1.3792306754280819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6.1421841080919228E-2</v>
      </c>
      <c r="D622" s="135">
        <f ca="1">$B$494*N498+$B$495*77/365*12/24</f>
        <v>0.62747275273972591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1.3160808022681339E-2</v>
      </c>
      <c r="D623" s="135">
        <f ca="1">$B$494*O498+$B$495*77/365*1/24</f>
        <v>0.13444807731164382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0.1350096669380193</v>
      </c>
      <c r="D624" s="135">
        <f ca="1">$B$494*G498+$B$495*77/365*11/24</f>
        <v>1.3792306754280819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6.1421841080919228E-2</v>
      </c>
      <c r="D625" s="135">
        <f ca="1">$B$494*H498+$B$495*77/365*12/24</f>
        <v>0.62747275273972591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1.3160808022681339E-2</v>
      </c>
      <c r="D626" s="135">
        <f ca="1">$B$494*I498+$B$495*77/365*1/24</f>
        <v>0.13444807731164382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0.16116862929485737</v>
      </c>
      <c r="D627" s="135">
        <f ca="1">$B$494*J498+$B$495*91/365*11/24</f>
        <v>1.6464651938013695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7.2786604536267688E-2</v>
      </c>
      <c r="D628" s="135">
        <f ca="1">$B$494*K498+$B$495*91/365*12/24</f>
        <v>0.74357281232876704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1.5716335897147993E-2</v>
      </c>
      <c r="D629" s="135">
        <f ca="1">$B$494*L498+$B$495*91/365*1/24</f>
        <v>0.16055481852739725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0.21408867617336624</v>
      </c>
      <c r="D630" s="135">
        <f ca="1">$B$494*D498+$B$495*120/365*11/24</f>
        <v>2.1870853853424652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9.6172991990418455E-2</v>
      </c>
      <c r="D631" s="135">
        <f ca="1">$B$494*E498+$B$495*120/365*12/24</f>
        <v>0.98248328219178083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2.0882130024702451E-2</v>
      </c>
      <c r="D632" s="135">
        <f ca="1">$B$494*F498+$B$495*120/365*1/24</f>
        <v>0.21332749684931507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0.10325979394388843</v>
      </c>
      <c r="D633" s="135">
        <f ca="1">B409*M413+B415*M419+B421*M425+B427*M431+B433*M437+B439*M443+B445*M449</f>
        <v>0.65713872003209384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8.8605540982223174E-2</v>
      </c>
      <c r="D634" s="135">
        <f ca="1">B409*N413+B415*N419+B421*N425+B427*N431+B433*N437+B439*N443+B445*N449</f>
        <v>0.56387999205624562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1.0518190214520851E-2</v>
      </c>
      <c r="D635" s="135">
        <f ca="1">B409*O413+B415*O419+B421*O425+B427*O431+B433*O437+B439*O443+B445*O449</f>
        <v>6.6937089361036997E-2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0.10452757279510627</v>
      </c>
      <c r="D636" s="135">
        <f ca="1">B409*G413+B415*G419+B421*G425+B427*G431+B433*G437+B439*G443+B445*G449</f>
        <v>0.66520678350339768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7.6563960446841828E-2</v>
      </c>
      <c r="D637" s="135">
        <f ca="1">B409*H413+B415*H419+B421*H425+B427*H431+B433*H437+B439*H443+B445*H449</f>
        <v>0.48724814419023299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1.0646131199506135E-2</v>
      </c>
      <c r="D638" s="135">
        <f ca="1">B409*I413+B415*I419+B421*I425+B427*I431+B433*I437+B439*I443+B445*I449</f>
        <v>6.7751297601260307E-2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0.13810458901329856</v>
      </c>
      <c r="D639" s="135">
        <f ca="1">B409*J413+B415*J419+B421*J425+B427*J431+B433*J437+B439*J443+B445*J449</f>
        <v>0.87888876578693553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8.1675549643971182E-2</v>
      </c>
      <c r="D640" s="135">
        <f ca="1">B409*K413+B415*K419+B421*K425+B427*K431+B433*K437+B439*K443+B445*K449</f>
        <v>0.51977797069905562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1.4054132836204441E-2</v>
      </c>
      <c r="D641" s="135">
        <f ca="1">B409*L413+B415*L419+B421*L425+B427*L431+B433*L437+B439*L443+B445*L449</f>
        <v>8.9439601905103583E-2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0.18869137758103999</v>
      </c>
      <c r="D642" s="135">
        <f ca="1">B409*D413+B415*D419+B421*D425+B427*D431+B433*D437+B439*D443+B445*D449</f>
        <v>1.2008198506775738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0.16415494892696372</v>
      </c>
      <c r="D643" s="135">
        <f ca="1">B409*E413+B415*E419+B421*E425+B427*E431+B433*E437+B439*E443+B445*E449</f>
        <v>1.0446715890544662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1.9198212416435226E-2</v>
      </c>
      <c r="D644" s="135">
        <f ca="1">B409*F413+B415*F419+B421*F425+B427*F431+B433*F437+B439*F443+B445*F449</f>
        <v>0.12217619513259917</v>
      </c>
      <c r="P644" s="5"/>
      <c r="Q644" s="6"/>
      <c r="U644" s="5"/>
    </row>
  </sheetData>
  <autoFilter ref="A1:C607" xr:uid="{00000000-0009-0000-0000-000019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LU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525.94299999999998</v>
      </c>
      <c r="E5" s="17">
        <f ca="1">INDIRECT(ADDRESS(MATCH($H$1,HDD!$A$1:$A$34,0),E$4+1,,,"HDD"))</f>
        <v>454.98700000000002</v>
      </c>
      <c r="F5" s="17">
        <f ca="1">INDIRECT(ADDRESS(MATCH($H$1,HDD!$A$1:$A$34,0),F$4+1,,,"HDD"))</f>
        <v>387.28300000000002</v>
      </c>
      <c r="G5" s="17">
        <f ca="1">INDIRECT(ADDRESS(MATCH($H$1,HDD!$A$1:$A$34,0),G$4+1,,,"HDD"))</f>
        <v>289.76</v>
      </c>
      <c r="H5" s="17">
        <f ca="1">INDIRECT(ADDRESS(MATCH($H$1,HDD!$A$1:$A$34,0),H$4+1,,,"HDD"))</f>
        <v>156.35300000000001</v>
      </c>
      <c r="I5" s="17">
        <f ca="1">INDIRECT(ADDRESS(MATCH($H$1,HDD!$A$1:$A$34,0),I$4+1,,,"HDD"))</f>
        <v>80.936000000000007</v>
      </c>
      <c r="J5" s="17">
        <f ca="1">INDIRECT(ADDRESS(MATCH($H$1,HDD!$A$1:$A$34,0),J$4+1,,,"HDD"))</f>
        <v>33.591999999999999</v>
      </c>
      <c r="K5" s="17">
        <f ca="1">INDIRECT(ADDRESS(MATCH($H$1,HDD!$A$1:$A$34,0),K$4+1,,,"HDD"))</f>
        <v>30.6</v>
      </c>
      <c r="L5" s="17">
        <f ca="1">INDIRECT(ADDRESS(MATCH($H$1,HDD!$A$1:$A$34,0),L$4+1,,,"HDD"))</f>
        <v>110.072</v>
      </c>
      <c r="M5" s="17">
        <f ca="1">INDIRECT(ADDRESS(MATCH($H$1,HDD!$A$1:$A$34,0),M$4+1,,,"HDD"))</f>
        <v>251.30799999999999</v>
      </c>
      <c r="N5" s="17">
        <f ca="1">INDIRECT(ADDRESS(MATCH($H$1,HDD!$A$1:$A$34,0),N$4+1,,,"HDD"))</f>
        <v>396.80099999999999</v>
      </c>
      <c r="O5" s="17">
        <f ca="1">INDIRECT(ADDRESS(MATCH($H$1,HDD!$A$1:$A$34,0),O$4+1,,,"HDD"))</f>
        <v>492.29700000000003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0.1638486422765342</v>
      </c>
      <c r="E6" s="23">
        <f t="shared" ca="1" si="0"/>
        <v>0.1417435011084347</v>
      </c>
      <c r="F6" s="22">
        <f t="shared" ca="1" si="0"/>
        <v>0.12065146551391119</v>
      </c>
      <c r="G6" s="22">
        <f t="shared" ca="1" si="0"/>
        <v>9.0269825030561385E-2</v>
      </c>
      <c r="H6" s="22">
        <f t="shared" ca="1" si="0"/>
        <v>4.8709131533004435E-2</v>
      </c>
      <c r="I6" s="22">
        <f t="shared" ca="1" si="0"/>
        <v>2.5214241298569567E-2</v>
      </c>
      <c r="J6" s="22">
        <f t="shared" ca="1" si="0"/>
        <v>1.0465019196668339E-2</v>
      </c>
      <c r="K6" s="22">
        <f t="shared" ca="1" si="0"/>
        <v>9.5329122236857359E-3</v>
      </c>
      <c r="L6" s="22">
        <f t="shared" ca="1" si="0"/>
        <v>3.4291069094298569E-2</v>
      </c>
      <c r="M6" s="22">
        <f t="shared" ca="1" si="0"/>
        <v>7.829075506895472E-2</v>
      </c>
      <c r="N6" s="22">
        <f t="shared" ca="1" si="0"/>
        <v>0.12361663736178834</v>
      </c>
      <c r="O6" s="22">
        <f t="shared" ca="1" si="0"/>
        <v>0.15336680029358876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8.4419924508603081</v>
      </c>
      <c r="E8" s="114">
        <f ca="1">INDIRECT(ADDRESS(MATCH($H$1,DDuration!$A$1:$A$34,0),E$4+1,,,"DDuration"))</f>
        <v>9.9091388788121684</v>
      </c>
      <c r="F8" s="114">
        <f ca="1">INDIRECT(ADDRESS(MATCH($H$1,DDuration!$A$1:$A$34,0),F$4+1,,,"DDuration"))</f>
        <v>11.620842204457077</v>
      </c>
      <c r="G8" s="114">
        <f ca="1">INDIRECT(ADDRESS(MATCH($H$1,DDuration!$A$1:$A$34,0),G$4+1,,,"DDuration"))</f>
        <v>13.497996841035572</v>
      </c>
      <c r="H8" s="114">
        <f ca="1">INDIRECT(ADDRESS(MATCH($H$1,DDuration!$A$1:$A$34,0),H$4+1,,,"DDuration"))</f>
        <v>15.142226190262514</v>
      </c>
      <c r="I8" s="114">
        <f ca="1">INDIRECT(ADDRESS(MATCH($H$1,DDuration!$A$1:$A$34,0),I$4+1,,,"DDuration"))</f>
        <v>16.007383827800862</v>
      </c>
      <c r="J8" s="114">
        <f ca="1">INDIRECT(ADDRESS(MATCH($H$1,DDuration!$A$1:$A$34,0),J$4+1,,,"DDuration"))</f>
        <v>15.611800247823732</v>
      </c>
      <c r="K8" s="114">
        <f ca="1">INDIRECT(ADDRESS(MATCH($H$1,DDuration!$A$1:$A$34,0),K$4+1,,,"DDuration"))</f>
        <v>14.176900630032888</v>
      </c>
      <c r="L8" s="114">
        <f ca="1">INDIRECT(ADDRESS(MATCH($H$1,DDuration!$A$1:$A$34,0),L$4+1,,,"DDuration"))</f>
        <v>12.347604440363055</v>
      </c>
      <c r="M8" s="114">
        <f ca="1">INDIRECT(ADDRESS(MATCH($H$1,DDuration!$A$1:$A$34,0),M$4+1,,,"DDuration"))</f>
        <v>10.471694303402408</v>
      </c>
      <c r="N8" s="114">
        <f ca="1">INDIRECT(ADDRESS(MATCH($H$1,DDuration!$A$1:$A$34,0),N$4+1,,,"DDuration"))</f>
        <v>8.8348498902013848</v>
      </c>
      <c r="O8" s="114">
        <f ca="1">INDIRECT(ADDRESS(MATCH($H$1,DDuration!$A$1:$A$34,0),O$4+1,,,"DDuration"))</f>
        <v>8.0003724221324255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0.11469404959357393</v>
      </c>
      <c r="E12" s="33">
        <f t="shared" ca="1" si="1"/>
        <v>9.9220450775904287E-2</v>
      </c>
      <c r="F12" s="32">
        <f t="shared" ca="1" si="1"/>
        <v>8.4456025859737827E-2</v>
      </c>
      <c r="G12" s="32">
        <f t="shared" ca="1" si="1"/>
        <v>6.3188877521392961E-2</v>
      </c>
      <c r="H12" s="32">
        <f t="shared" ca="1" si="1"/>
        <v>3.4096392073103103E-2</v>
      </c>
      <c r="I12" s="32">
        <f t="shared" ca="1" si="1"/>
        <v>1.7649968908998694E-2</v>
      </c>
      <c r="J12" s="32">
        <f t="shared" ca="1" si="1"/>
        <v>7.3255134376678365E-3</v>
      </c>
      <c r="K12" s="32">
        <f t="shared" ca="1" si="1"/>
        <v>6.6730385565800148E-3</v>
      </c>
      <c r="L12" s="32">
        <f t="shared" ca="1" si="1"/>
        <v>2.4003748366008996E-2</v>
      </c>
      <c r="M12" s="32">
        <f t="shared" ca="1" si="1"/>
        <v>5.4803528548268303E-2</v>
      </c>
      <c r="N12" s="32">
        <f t="shared" ca="1" si="1"/>
        <v>8.6531646153251832E-2</v>
      </c>
      <c r="O12" s="32">
        <f t="shared" ca="1" si="1"/>
        <v>0.10735676020551213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4.9154592682960269E-2</v>
      </c>
      <c r="E13" s="32">
        <f t="shared" ca="1" si="2"/>
        <v>4.252305033253042E-2</v>
      </c>
      <c r="F13" s="32">
        <f t="shared" ca="1" si="2"/>
        <v>3.6195439654173364E-2</v>
      </c>
      <c r="G13" s="32">
        <f t="shared" ca="1" si="2"/>
        <v>2.708094750916842E-2</v>
      </c>
      <c r="H13" s="32">
        <f t="shared" ca="1" si="2"/>
        <v>1.4612739459901332E-2</v>
      </c>
      <c r="I13" s="32">
        <f t="shared" ca="1" si="2"/>
        <v>7.5642723895708707E-3</v>
      </c>
      <c r="J13" s="32">
        <f t="shared" ca="1" si="2"/>
        <v>3.1395057590005021E-3</v>
      </c>
      <c r="K13" s="32">
        <f t="shared" ca="1" si="2"/>
        <v>2.8598736671057211E-3</v>
      </c>
      <c r="L13" s="32">
        <f t="shared" ca="1" si="2"/>
        <v>1.0287320728289572E-2</v>
      </c>
      <c r="M13" s="32">
        <f t="shared" ca="1" si="2"/>
        <v>2.3487226520686421E-2</v>
      </c>
      <c r="N13" s="32">
        <f t="shared" ca="1" si="2"/>
        <v>3.7084991208536505E-2</v>
      </c>
      <c r="O13" s="32">
        <f t="shared" ca="1" si="2"/>
        <v>4.6010040088076638E-2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0.10418042838082965</v>
      </c>
      <c r="E18" s="33">
        <f t="shared" ca="1" si="3"/>
        <v>9.0125242788113055E-2</v>
      </c>
      <c r="F18" s="33">
        <f t="shared" ca="1" si="3"/>
        <v>7.6714223489261851E-2</v>
      </c>
      <c r="G18" s="33">
        <f t="shared" ca="1" si="3"/>
        <v>5.7396563748598604E-2</v>
      </c>
      <c r="H18" s="33">
        <f t="shared" ca="1" si="3"/>
        <v>3.0970889466401984E-2</v>
      </c>
      <c r="I18" s="33">
        <f t="shared" ca="1" si="3"/>
        <v>1.6032055092340479E-2</v>
      </c>
      <c r="J18" s="33">
        <f t="shared" ca="1" si="3"/>
        <v>6.6540080392149519E-3</v>
      </c>
      <c r="K18" s="33">
        <f t="shared" ca="1" si="3"/>
        <v>6.0613433555601797E-3</v>
      </c>
      <c r="L18" s="33">
        <f t="shared" ca="1" si="3"/>
        <v>2.1803404765791505E-2</v>
      </c>
      <c r="M18" s="33">
        <f t="shared" ca="1" si="3"/>
        <v>4.977987176467704E-2</v>
      </c>
      <c r="N18" s="33">
        <f t="shared" ca="1" si="3"/>
        <v>7.8599578589203745E-2</v>
      </c>
      <c r="O18" s="33">
        <f t="shared" ca="1" si="3"/>
        <v>9.7515723853340189E-2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4.9154592682960269E-2</v>
      </c>
      <c r="E19" s="33">
        <f t="shared" ca="1" si="4"/>
        <v>4.252305033253042E-2</v>
      </c>
      <c r="F19" s="33">
        <f t="shared" ca="1" si="4"/>
        <v>3.6195439654173364E-2</v>
      </c>
      <c r="G19" s="33">
        <f t="shared" ca="1" si="4"/>
        <v>2.708094750916842E-2</v>
      </c>
      <c r="H19" s="33">
        <f t="shared" ca="1" si="4"/>
        <v>1.4612739459901332E-2</v>
      </c>
      <c r="I19" s="33">
        <f t="shared" ca="1" si="4"/>
        <v>7.5642723895708707E-3</v>
      </c>
      <c r="J19" s="33">
        <f t="shared" ca="1" si="4"/>
        <v>3.1395057590005021E-3</v>
      </c>
      <c r="K19" s="33">
        <f t="shared" ca="1" si="4"/>
        <v>2.8598736671057211E-3</v>
      </c>
      <c r="L19" s="33">
        <f t="shared" ca="1" si="4"/>
        <v>1.0287320728289572E-2</v>
      </c>
      <c r="M19" s="33">
        <f t="shared" ca="1" si="4"/>
        <v>2.3487226520686421E-2</v>
      </c>
      <c r="N19" s="33">
        <f t="shared" ca="1" si="4"/>
        <v>3.7084991208536505E-2</v>
      </c>
      <c r="O19" s="33">
        <f t="shared" ca="1" si="4"/>
        <v>4.6010040088076638E-2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1.0513621212744278E-2</v>
      </c>
      <c r="E20" s="33">
        <f t="shared" ca="1" si="5"/>
        <v>9.0952079877912265E-3</v>
      </c>
      <c r="F20" s="33">
        <f t="shared" ca="1" si="5"/>
        <v>7.7418023704759684E-3</v>
      </c>
      <c r="G20" s="33">
        <f t="shared" ca="1" si="5"/>
        <v>5.7923137727943549E-3</v>
      </c>
      <c r="H20" s="33">
        <f t="shared" ca="1" si="5"/>
        <v>3.1255026067011182E-3</v>
      </c>
      <c r="I20" s="33">
        <f t="shared" ca="1" si="5"/>
        <v>1.6179138166582138E-3</v>
      </c>
      <c r="J20" s="33">
        <f t="shared" ca="1" si="5"/>
        <v>6.7150539845288503E-4</v>
      </c>
      <c r="K20" s="33">
        <f t="shared" ca="1" si="5"/>
        <v>6.1169520101983477E-4</v>
      </c>
      <c r="L20" s="33">
        <f t="shared" ca="1" si="5"/>
        <v>2.2003436002174912E-3</v>
      </c>
      <c r="M20" s="33">
        <f t="shared" ca="1" si="5"/>
        <v>5.0236567835912618E-3</v>
      </c>
      <c r="N20" s="33">
        <f t="shared" ca="1" si="5"/>
        <v>7.9320675640480853E-3</v>
      </c>
      <c r="O20" s="33">
        <f t="shared" ca="1" si="5"/>
        <v>9.8410363521719453E-3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0.1638486422765342</v>
      </c>
      <c r="E21" s="33">
        <f t="shared" ca="1" si="6"/>
        <v>0.1417435011084347</v>
      </c>
      <c r="F21" s="33">
        <f t="shared" ca="1" si="6"/>
        <v>0.12065146551391118</v>
      </c>
      <c r="G21" s="33">
        <f t="shared" ca="1" si="6"/>
        <v>9.0269825030561371E-2</v>
      </c>
      <c r="H21" s="33">
        <f t="shared" ca="1" si="6"/>
        <v>4.8709131533004428E-2</v>
      </c>
      <c r="I21" s="33">
        <f t="shared" ca="1" si="6"/>
        <v>2.5214241298569567E-2</v>
      </c>
      <c r="J21" s="33">
        <f t="shared" ca="1" si="6"/>
        <v>1.0465019196668339E-2</v>
      </c>
      <c r="K21" s="33">
        <f t="shared" ca="1" si="6"/>
        <v>9.5329122236857359E-3</v>
      </c>
      <c r="L21" s="33">
        <f t="shared" ca="1" si="6"/>
        <v>3.4291069094298569E-2</v>
      </c>
      <c r="M21" s="33">
        <f t="shared" ca="1" si="6"/>
        <v>7.829075506895472E-2</v>
      </c>
      <c r="N21" s="33">
        <f t="shared" ca="1" si="6"/>
        <v>0.12361663736178834</v>
      </c>
      <c r="O21" s="33">
        <f t="shared" ca="1" si="6"/>
        <v>0.15336680029358879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0.36947829606151567</v>
      </c>
      <c r="E24" s="32">
        <f ca="1">N19/2+O19+D19+E19+F19/2</f>
        <v>0.17432789853492228</v>
      </c>
      <c r="F24" s="32">
        <f ca="1">N20/2+O20+D20+E20+F20/2</f>
        <v>3.7286800519969479E-2</v>
      </c>
      <c r="G24" s="32">
        <f ca="1">F18/2+G18+H18</f>
        <v>0.1267245649596315</v>
      </c>
      <c r="H24" s="32">
        <f ca="1">F19/2+G19+H19</f>
        <v>5.9791406796156431E-2</v>
      </c>
      <c r="I24" s="32">
        <f ca="1">F20/2+G20+H20</f>
        <v>1.2788717564733458E-2</v>
      </c>
      <c r="J24" s="32">
        <f ca="1">I18+J18+K18</f>
        <v>2.8747406487115611E-2</v>
      </c>
      <c r="K24" s="32">
        <f ca="1">I19+J19+K19</f>
        <v>1.3563651815677095E-2</v>
      </c>
      <c r="L24" s="32">
        <f ca="1">I20+J20+K20</f>
        <v>2.9011144161309337E-3</v>
      </c>
      <c r="M24" s="32">
        <f ca="1">L18+M18+N18/2</f>
        <v>0.11088306582507042</v>
      </c>
      <c r="N24" s="32">
        <f ca="1">L19+M19+N19/2</f>
        <v>5.2317042853244247E-2</v>
      </c>
      <c r="O24" s="32">
        <f ca="1">L20+M20+N20/2</f>
        <v>1.1190034165832797E-2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3.5</v>
      </c>
      <c r="I30" s="17">
        <f ca="1">INDIRECT(ADDRESS(MATCH($H$1,CDD!$A$1:$A$34,0),I$4+1,,,"cDD"))</f>
        <v>5.25</v>
      </c>
      <c r="J30" s="17">
        <f ca="1">INDIRECT(ADDRESS(MATCH($H$1,CDD!$A$1:$A$34,0),J$4+1,,,"cDD"))</f>
        <v>20</v>
      </c>
      <c r="K30" s="17">
        <f ca="1">INDIRECT(ADDRESS(MATCH($H$1,CDD!$A$1:$A$34,0),K$4+1,,,"cDD"))</f>
        <v>3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0.11023622047244094</v>
      </c>
      <c r="I31" s="22">
        <f t="shared" ca="1" si="7"/>
        <v>0.16535433070866143</v>
      </c>
      <c r="J31" s="22">
        <f t="shared" ca="1" si="7"/>
        <v>0.62992125984251968</v>
      </c>
      <c r="K31" s="22">
        <f t="shared" ca="1" si="7"/>
        <v>9.4488188976377951E-2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8.4419924508603081</v>
      </c>
      <c r="E33" s="29">
        <f t="shared" ca="1" si="8"/>
        <v>9.9091388788121684</v>
      </c>
      <c r="F33" s="29">
        <f t="shared" ca="1" si="8"/>
        <v>11.620842204457077</v>
      </c>
      <c r="G33" s="29">
        <f t="shared" ca="1" si="8"/>
        <v>13.497996841035572</v>
      </c>
      <c r="H33" s="29">
        <f t="shared" ca="1" si="8"/>
        <v>15.142226190262514</v>
      </c>
      <c r="I33" s="29">
        <f t="shared" ca="1" si="8"/>
        <v>16.007383827800862</v>
      </c>
      <c r="J33" s="29">
        <f t="shared" ca="1" si="8"/>
        <v>15.611800247823732</v>
      </c>
      <c r="K33" s="29">
        <f t="shared" ca="1" si="8"/>
        <v>14.176900630032888</v>
      </c>
      <c r="L33" s="29">
        <f t="shared" ca="1" si="8"/>
        <v>12.347604440363055</v>
      </c>
      <c r="M33" s="29">
        <f t="shared" ca="1" si="8"/>
        <v>10.471694303402408</v>
      </c>
      <c r="N33" s="29">
        <f t="shared" ca="1" si="8"/>
        <v>8.8348498902013848</v>
      </c>
      <c r="O33" s="29">
        <f t="shared" ca="1" si="8"/>
        <v>8.0003724221324255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9.9212598425196849E-2</v>
      </c>
      <c r="I37" s="32">
        <f t="shared" ca="1" si="9"/>
        <v>0.14881889763779529</v>
      </c>
      <c r="J37" s="32">
        <f t="shared" ca="1" si="9"/>
        <v>0.56692913385826771</v>
      </c>
      <c r="K37" s="32">
        <f t="shared" ca="1" si="9"/>
        <v>8.5039370078740156E-2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1.1023622047244093E-2</v>
      </c>
      <c r="I38" s="32">
        <f t="shared" ca="1" si="10"/>
        <v>1.6535433070866138E-2</v>
      </c>
      <c r="J38" s="32">
        <f t="shared" ca="1" si="10"/>
        <v>6.2992125984251954E-2</v>
      </c>
      <c r="K38" s="32">
        <f t="shared" ca="1" si="10"/>
        <v>9.4488188976377934E-3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9.0118110236220475E-2</v>
      </c>
      <c r="I43" s="33">
        <f t="shared" ca="1" si="11"/>
        <v>0.13517716535433072</v>
      </c>
      <c r="J43" s="33">
        <f t="shared" ca="1" si="11"/>
        <v>0.51496062992125979</v>
      </c>
      <c r="K43" s="33">
        <f t="shared" ca="1" si="11"/>
        <v>7.7244094488188975E-2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1.1023622047244093E-2</v>
      </c>
      <c r="I44" s="33">
        <f t="shared" ca="1" si="12"/>
        <v>1.6535433070866138E-2</v>
      </c>
      <c r="J44" s="33">
        <f t="shared" ca="1" si="12"/>
        <v>6.2992125984251954E-2</v>
      </c>
      <c r="K44" s="33">
        <f t="shared" ca="1" si="12"/>
        <v>9.4488188976377934E-3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9.0944881889763792E-3</v>
      </c>
      <c r="I45" s="33">
        <f t="shared" ca="1" si="13"/>
        <v>1.364173228346457E-2</v>
      </c>
      <c r="J45" s="33">
        <f t="shared" ca="1" si="13"/>
        <v>5.196850393700788E-2</v>
      </c>
      <c r="K45" s="33">
        <f t="shared" ca="1" si="13"/>
        <v>7.7952755905511817E-3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0.11023622047244094</v>
      </c>
      <c r="I46" s="32">
        <f t="shared" ca="1" si="14"/>
        <v>0.16535433070866143</v>
      </c>
      <c r="J46" s="32">
        <f t="shared" ca="1" si="14"/>
        <v>0.62992125984251968</v>
      </c>
      <c r="K46" s="32">
        <f t="shared" ca="1" si="14"/>
        <v>9.4488188976377951E-2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9.0118110236220475E-2</v>
      </c>
      <c r="H49" s="32">
        <f ca="1">F44/2+G44+H44</f>
        <v>1.1023622047244093E-2</v>
      </c>
      <c r="I49" s="32">
        <f ca="1">F45/2+G45+H45</f>
        <v>9.0944881889763792E-3</v>
      </c>
      <c r="J49" s="32">
        <f ca="1">I43+J43+K43</f>
        <v>0.72738188976377938</v>
      </c>
      <c r="K49" s="32">
        <f ca="1">I44+J44+K44</f>
        <v>8.8976377952755883E-2</v>
      </c>
      <c r="L49" s="32">
        <f ca="1">I45+J45+K45</f>
        <v>7.340551181102363E-2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525.94299999999998</v>
      </c>
      <c r="E56" s="17">
        <f t="shared" ca="1" si="15"/>
        <v>454.98700000000002</v>
      </c>
      <c r="F56" s="17">
        <f t="shared" ca="1" si="15"/>
        <v>387.28300000000002</v>
      </c>
      <c r="G56" s="17">
        <f t="shared" ca="1" si="15"/>
        <v>289.76</v>
      </c>
      <c r="H56" s="17">
        <f t="shared" ca="1" si="15"/>
        <v>156.35300000000001</v>
      </c>
      <c r="I56" s="17">
        <f t="shared" ca="1" si="15"/>
        <v>80.936000000000007</v>
      </c>
      <c r="J56" s="17">
        <f t="shared" ca="1" si="15"/>
        <v>33.591999999999999</v>
      </c>
      <c r="K56" s="17">
        <f t="shared" ca="1" si="15"/>
        <v>30.6</v>
      </c>
      <c r="L56" s="17">
        <f t="shared" ca="1" si="15"/>
        <v>110.072</v>
      </c>
      <c r="M56" s="17">
        <f t="shared" ca="1" si="15"/>
        <v>251.30799999999999</v>
      </c>
      <c r="N56" s="17">
        <f t="shared" ca="1" si="15"/>
        <v>396.80099999999999</v>
      </c>
      <c r="O56" s="17">
        <f t="shared" ca="1" si="15"/>
        <v>492.29700000000003</v>
      </c>
    </row>
    <row r="57" spans="1:15" x14ac:dyDescent="0.4">
      <c r="D57" s="50">
        <f t="shared" ref="D57:O57" ca="1" si="16">(D55/SUM($D55:$O55)*(1-$B$56)+$B$56*D56/SUM($D56:$O56))</f>
        <v>9.5410629674813452E-2</v>
      </c>
      <c r="E57" s="50">
        <f t="shared" ca="1" si="16"/>
        <v>9.2094858499598531E-2</v>
      </c>
      <c r="F57" s="50">
        <f t="shared" ca="1" si="16"/>
        <v>8.8931053160420007E-2</v>
      </c>
      <c r="G57" s="50">
        <f t="shared" ca="1" si="16"/>
        <v>8.4373807087917543E-2</v>
      </c>
      <c r="H57" s="50">
        <f t="shared" ca="1" si="16"/>
        <v>7.8139703063283994E-2</v>
      </c>
      <c r="I57" s="50">
        <f t="shared" ca="1" si="16"/>
        <v>7.4615469528118761E-2</v>
      </c>
      <c r="J57" s="50">
        <f t="shared" ca="1" si="16"/>
        <v>7.2403086212833576E-2</v>
      </c>
      <c r="K57" s="50">
        <f t="shared" ca="1" si="16"/>
        <v>7.226327016688619E-2</v>
      </c>
      <c r="L57" s="50">
        <f t="shared" ca="1" si="16"/>
        <v>7.5976993697478123E-2</v>
      </c>
      <c r="M57" s="50">
        <f t="shared" ca="1" si="16"/>
        <v>8.2576946593676537E-2</v>
      </c>
      <c r="N57" s="50">
        <f t="shared" ca="1" si="16"/>
        <v>8.9375828937601584E-2</v>
      </c>
      <c r="O57" s="50">
        <f t="shared" ca="1" si="16"/>
        <v>9.3838353377371647E-2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8.4419924508603081</v>
      </c>
      <c r="E59" s="29">
        <f t="shared" ca="1" si="17"/>
        <v>9.9091388788121684</v>
      </c>
      <c r="F59" s="29">
        <f t="shared" ca="1" si="17"/>
        <v>11.620842204457077</v>
      </c>
      <c r="G59" s="29">
        <f t="shared" ca="1" si="17"/>
        <v>13.497996841035572</v>
      </c>
      <c r="H59" s="29">
        <f t="shared" ca="1" si="17"/>
        <v>15.142226190262514</v>
      </c>
      <c r="I59" s="29">
        <f t="shared" ca="1" si="17"/>
        <v>16.007383827800862</v>
      </c>
      <c r="J59" s="29">
        <f t="shared" ca="1" si="17"/>
        <v>15.611800247823732</v>
      </c>
      <c r="K59" s="29">
        <f t="shared" ca="1" si="17"/>
        <v>14.176900630032888</v>
      </c>
      <c r="L59" s="29">
        <f t="shared" ca="1" si="17"/>
        <v>12.347604440363055</v>
      </c>
      <c r="M59" s="29">
        <f t="shared" ca="1" si="17"/>
        <v>10.471694303402408</v>
      </c>
      <c r="N59" s="29">
        <f t="shared" ca="1" si="17"/>
        <v>8.8348498902013848</v>
      </c>
      <c r="O59" s="29">
        <f t="shared" ca="1" si="17"/>
        <v>8.0003724221324255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6.6787440772369408E-2</v>
      </c>
      <c r="E63" s="33">
        <f t="shared" ca="1" si="18"/>
        <v>6.4466400949718963E-2</v>
      </c>
      <c r="F63" s="32">
        <f t="shared" ca="1" si="18"/>
        <v>6.2251737212294003E-2</v>
      </c>
      <c r="G63" s="32">
        <f t="shared" ca="1" si="18"/>
        <v>5.9061664961542276E-2</v>
      </c>
      <c r="H63" s="32">
        <f t="shared" ca="1" si="18"/>
        <v>5.469779214429879E-2</v>
      </c>
      <c r="I63" s="32">
        <f t="shared" ca="1" si="18"/>
        <v>5.2230828669683128E-2</v>
      </c>
      <c r="J63" s="32">
        <f t="shared" ca="1" si="18"/>
        <v>5.0682160348983499E-2</v>
      </c>
      <c r="K63" s="32">
        <f t="shared" ca="1" si="18"/>
        <v>5.0584289116820329E-2</v>
      </c>
      <c r="L63" s="32">
        <f t="shared" ca="1" si="18"/>
        <v>5.3183895588234685E-2</v>
      </c>
      <c r="M63" s="32">
        <f t="shared" ca="1" si="18"/>
        <v>5.7803862615573569E-2</v>
      </c>
      <c r="N63" s="32">
        <f t="shared" ca="1" si="18"/>
        <v>6.256308025632111E-2</v>
      </c>
      <c r="O63" s="32">
        <f t="shared" ca="1" si="18"/>
        <v>6.5686847364160153E-2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2.862318890244404E-2</v>
      </c>
      <c r="E64" s="32">
        <f t="shared" ca="1" si="19"/>
        <v>2.7628457549879564E-2</v>
      </c>
      <c r="F64" s="32">
        <f t="shared" ca="1" si="19"/>
        <v>2.6679315948126007E-2</v>
      </c>
      <c r="G64" s="32">
        <f t="shared" ca="1" si="19"/>
        <v>2.5312142126375267E-2</v>
      </c>
      <c r="H64" s="32">
        <f t="shared" ca="1" si="19"/>
        <v>2.34419109189852E-2</v>
      </c>
      <c r="I64" s="32">
        <f t="shared" ca="1" si="19"/>
        <v>2.2384640858435632E-2</v>
      </c>
      <c r="J64" s="32">
        <f t="shared" ca="1" si="19"/>
        <v>2.1720925863850077E-2</v>
      </c>
      <c r="K64" s="32">
        <f t="shared" ca="1" si="19"/>
        <v>2.1678981050065861E-2</v>
      </c>
      <c r="L64" s="32">
        <f t="shared" ca="1" si="19"/>
        <v>2.2793098109243442E-2</v>
      </c>
      <c r="M64" s="32">
        <f t="shared" ca="1" si="19"/>
        <v>2.4773083978102965E-2</v>
      </c>
      <c r="N64" s="32">
        <f t="shared" ca="1" si="19"/>
        <v>2.6812748681280481E-2</v>
      </c>
      <c r="O64" s="32">
        <f t="shared" ca="1" si="19"/>
        <v>2.8151506013211498E-2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6.0665258701568879E-2</v>
      </c>
      <c r="E69" s="33">
        <f t="shared" ca="1" si="20"/>
        <v>5.8556980862661388E-2</v>
      </c>
      <c r="F69" s="33">
        <f t="shared" ca="1" si="20"/>
        <v>5.6545327967833722E-2</v>
      </c>
      <c r="G69" s="33">
        <f t="shared" ca="1" si="20"/>
        <v>5.3647679006734235E-2</v>
      </c>
      <c r="H69" s="33">
        <f t="shared" ca="1" si="20"/>
        <v>4.9683827864404735E-2</v>
      </c>
      <c r="I69" s="33">
        <f t="shared" ca="1" si="20"/>
        <v>4.7443002708295511E-2</v>
      </c>
      <c r="J69" s="33">
        <f t="shared" ca="1" si="20"/>
        <v>4.6036295650326679E-2</v>
      </c>
      <c r="K69" s="33">
        <f t="shared" ca="1" si="20"/>
        <v>4.5947395947778469E-2</v>
      </c>
      <c r="L69" s="33">
        <f t="shared" ca="1" si="20"/>
        <v>4.8308705159313174E-2</v>
      </c>
      <c r="M69" s="33">
        <f t="shared" ca="1" si="20"/>
        <v>5.2505175209145993E-2</v>
      </c>
      <c r="N69" s="33">
        <f t="shared" ca="1" si="20"/>
        <v>5.6828131232825006E-2</v>
      </c>
      <c r="O69" s="33">
        <f t="shared" ca="1" si="20"/>
        <v>5.9665553022445472E-2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2.862318890244404E-2</v>
      </c>
      <c r="E70" s="33">
        <f t="shared" ca="1" si="21"/>
        <v>2.7628457549879564E-2</v>
      </c>
      <c r="F70" s="33">
        <f t="shared" ca="1" si="21"/>
        <v>2.6679315948126007E-2</v>
      </c>
      <c r="G70" s="33">
        <f t="shared" ca="1" si="21"/>
        <v>2.5312142126375267E-2</v>
      </c>
      <c r="H70" s="33">
        <f t="shared" ca="1" si="21"/>
        <v>2.34419109189852E-2</v>
      </c>
      <c r="I70" s="33">
        <f t="shared" ca="1" si="21"/>
        <v>2.2384640858435632E-2</v>
      </c>
      <c r="J70" s="33">
        <f t="shared" ca="1" si="21"/>
        <v>2.1720925863850077E-2</v>
      </c>
      <c r="K70" s="33">
        <f t="shared" ca="1" si="21"/>
        <v>2.1678981050065861E-2</v>
      </c>
      <c r="L70" s="33">
        <f t="shared" ca="1" si="21"/>
        <v>2.2793098109243442E-2</v>
      </c>
      <c r="M70" s="33">
        <f t="shared" ca="1" si="21"/>
        <v>2.4773083978102965E-2</v>
      </c>
      <c r="N70" s="33">
        <f t="shared" ca="1" si="21"/>
        <v>2.6812748681280481E-2</v>
      </c>
      <c r="O70" s="33">
        <f t="shared" ca="1" si="21"/>
        <v>2.8151506013211498E-2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6.1221820708005298E-3</v>
      </c>
      <c r="E71" s="33">
        <f t="shared" ca="1" si="22"/>
        <v>5.9094200870575724E-3</v>
      </c>
      <c r="F71" s="33">
        <f t="shared" ca="1" si="22"/>
        <v>5.7064092444602836E-3</v>
      </c>
      <c r="G71" s="33">
        <f t="shared" ca="1" si="22"/>
        <v>5.4139859548080422E-3</v>
      </c>
      <c r="H71" s="33">
        <f t="shared" ca="1" si="22"/>
        <v>5.0139642798940559E-3</v>
      </c>
      <c r="I71" s="33">
        <f t="shared" ca="1" si="22"/>
        <v>4.7878259613876204E-3</v>
      </c>
      <c r="J71" s="33">
        <f t="shared" ca="1" si="22"/>
        <v>4.6458646986568212E-3</v>
      </c>
      <c r="K71" s="33">
        <f t="shared" ca="1" si="22"/>
        <v>4.6368931690418634E-3</v>
      </c>
      <c r="L71" s="33">
        <f t="shared" ca="1" si="22"/>
        <v>4.8751904289215135E-3</v>
      </c>
      <c r="M71" s="33">
        <f t="shared" ca="1" si="22"/>
        <v>5.2986874064275781E-3</v>
      </c>
      <c r="N71" s="33">
        <f t="shared" ca="1" si="22"/>
        <v>5.7349490234961022E-3</v>
      </c>
      <c r="O71" s="33">
        <f t="shared" ca="1" si="22"/>
        <v>6.0212943417146808E-3</v>
      </c>
    </row>
    <row r="72" spans="1:15" x14ac:dyDescent="0.4">
      <c r="D72" s="32">
        <f t="shared" ref="D72:O72" ca="1" si="23">SUM(D69:D71)</f>
        <v>9.5410629674813452E-2</v>
      </c>
      <c r="E72" s="32">
        <f t="shared" ca="1" si="23"/>
        <v>9.2094858499598517E-2</v>
      </c>
      <c r="F72" s="32">
        <f t="shared" ca="1" si="23"/>
        <v>8.8931053160420007E-2</v>
      </c>
      <c r="G72" s="32">
        <f t="shared" ca="1" si="23"/>
        <v>8.4373807087917557E-2</v>
      </c>
      <c r="H72" s="32">
        <f t="shared" ca="1" si="23"/>
        <v>7.8139703063283994E-2</v>
      </c>
      <c r="I72" s="32">
        <f t="shared" ca="1" si="23"/>
        <v>7.4615469528118761E-2</v>
      </c>
      <c r="J72" s="32">
        <f t="shared" ca="1" si="23"/>
        <v>7.2403086212833589E-2</v>
      </c>
      <c r="K72" s="32">
        <f t="shared" ca="1" si="23"/>
        <v>7.226327016688619E-2</v>
      </c>
      <c r="L72" s="32">
        <f t="shared" ca="1" si="23"/>
        <v>7.5976993697478123E-2</v>
      </c>
      <c r="M72" s="32">
        <f t="shared" ca="1" si="23"/>
        <v>8.2576946593676537E-2</v>
      </c>
      <c r="N72" s="32">
        <f t="shared" ca="1" si="23"/>
        <v>8.9375828937601584E-2</v>
      </c>
      <c r="O72" s="32">
        <f t="shared" ca="1" si="23"/>
        <v>9.3838353377371647E-2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0.23557452218700511</v>
      </c>
      <c r="E75" s="32">
        <f ca="1">N70/2+O70+D70+E70+F70/2</f>
        <v>0.11114918478023834</v>
      </c>
      <c r="F75" s="32">
        <f ca="1">N71/2+O71+D71+E71+F71/2</f>
        <v>2.3773575633550974E-2</v>
      </c>
      <c r="G75" s="32">
        <f ca="1">F69/2+G69+H69</f>
        <v>0.13160417085505582</v>
      </c>
      <c r="H75" s="32">
        <f ca="1">F70/2+G70+H70</f>
        <v>6.2093711019423473E-2</v>
      </c>
      <c r="I75" s="32">
        <f ca="1">F71/2+G71+H71</f>
        <v>1.328115485693224E-2</v>
      </c>
      <c r="J75" s="32">
        <f ca="1">I69+J69+K69</f>
        <v>0.13942669430640064</v>
      </c>
      <c r="K75" s="32">
        <f ca="1">I70+J70+K70</f>
        <v>6.578454777235157E-2</v>
      </c>
      <c r="L75" s="32">
        <f ca="1">I71+J71+K71</f>
        <v>1.4070583829086304E-2</v>
      </c>
      <c r="M75" s="32">
        <f ca="1">L69+M69+N69/2</f>
        <v>0.12922794598487167</v>
      </c>
      <c r="N75" s="32">
        <f ca="1">L70+M70+N70/2</f>
        <v>6.0972556427986643E-2</v>
      </c>
      <c r="O75" s="32">
        <f ca="1">L71+M71+N71/2</f>
        <v>1.3041352347097142E-2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8.4419924508603081</v>
      </c>
      <c r="E84" s="29">
        <f t="shared" ca="1" si="26"/>
        <v>9.9091388788121684</v>
      </c>
      <c r="F84" s="29">
        <f t="shared" ca="1" si="26"/>
        <v>11.620842204457077</v>
      </c>
      <c r="G84" s="29">
        <f t="shared" ca="1" si="26"/>
        <v>13.497996841035572</v>
      </c>
      <c r="H84" s="29">
        <f t="shared" ca="1" si="26"/>
        <v>15.142226190262514</v>
      </c>
      <c r="I84" s="29">
        <f t="shared" ca="1" si="26"/>
        <v>16.007383827800862</v>
      </c>
      <c r="J84" s="29">
        <f t="shared" ca="1" si="26"/>
        <v>15.611800247823732</v>
      </c>
      <c r="K84" s="29">
        <f t="shared" ca="1" si="26"/>
        <v>14.176900630032888</v>
      </c>
      <c r="L84" s="29">
        <f t="shared" ca="1" si="26"/>
        <v>12.347604440363055</v>
      </c>
      <c r="M84" s="29">
        <f t="shared" ca="1" si="26"/>
        <v>10.471694303402408</v>
      </c>
      <c r="N84" s="29">
        <f t="shared" ca="1" si="26"/>
        <v>8.8348498902013848</v>
      </c>
      <c r="O84" s="29">
        <f t="shared" ca="1" si="26"/>
        <v>8.0003724221324255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15.558007549139692</v>
      </c>
      <c r="E106" s="29">
        <f t="shared" ca="1" si="33"/>
        <v>14.090861121187832</v>
      </c>
      <c r="F106" s="29">
        <f t="shared" ca="1" si="33"/>
        <v>12.379157795542923</v>
      </c>
      <c r="G106" s="29">
        <f t="shared" ca="1" si="33"/>
        <v>10.502003158964428</v>
      </c>
      <c r="H106" s="29">
        <f t="shared" ca="1" si="33"/>
        <v>8.8577738097374858</v>
      </c>
      <c r="I106" s="29">
        <f t="shared" ca="1" si="33"/>
        <v>7.9926161721991384</v>
      </c>
      <c r="J106" s="29">
        <f t="shared" ca="1" si="33"/>
        <v>8.3881997521762681</v>
      </c>
      <c r="K106" s="29">
        <f t="shared" ca="1" si="33"/>
        <v>9.8230993699671121</v>
      </c>
      <c r="L106" s="29">
        <f t="shared" ca="1" si="33"/>
        <v>11.652395559636945</v>
      </c>
      <c r="M106" s="29">
        <f t="shared" ca="1" si="33"/>
        <v>13.528305696597592</v>
      </c>
      <c r="N106" s="29">
        <f t="shared" ca="1" si="33"/>
        <v>15.165150109798615</v>
      </c>
      <c r="O106" s="29">
        <f t="shared" ca="1" si="33"/>
        <v>15.999627577867575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0.10808885959072706</v>
      </c>
      <c r="E107" s="29">
        <f t="shared" ca="1" si="34"/>
        <v>9.7895897301112117E-2</v>
      </c>
      <c r="F107" s="29">
        <f t="shared" ca="1" si="34"/>
        <v>8.6003882218702421E-2</v>
      </c>
      <c r="G107" s="29">
        <f t="shared" ca="1" si="34"/>
        <v>7.2962398384582877E-2</v>
      </c>
      <c r="H107" s="29">
        <f t="shared" ca="1" si="34"/>
        <v>6.1539157027859726E-2</v>
      </c>
      <c r="I107" s="29">
        <f t="shared" ca="1" si="34"/>
        <v>5.552849646529312E-2</v>
      </c>
      <c r="J107" s="29">
        <f t="shared" ca="1" si="34"/>
        <v>5.8276803271128899E-2</v>
      </c>
      <c r="K107" s="29">
        <f t="shared" ca="1" si="34"/>
        <v>6.824573167178126E-2</v>
      </c>
      <c r="L107" s="29">
        <f t="shared" ca="1" si="34"/>
        <v>8.0954720169862313E-2</v>
      </c>
      <c r="M107" s="29">
        <f t="shared" ca="1" si="34"/>
        <v>9.3987557874711816E-2</v>
      </c>
      <c r="N107" s="29">
        <f t="shared" ca="1" si="34"/>
        <v>0.10535949257724606</v>
      </c>
      <c r="O107" s="29">
        <f t="shared" ca="1" si="34"/>
        <v>0.11115700344699228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8.4419924508603081</v>
      </c>
      <c r="E109" s="29">
        <f t="shared" ca="1" si="35"/>
        <v>9.9091388788121684</v>
      </c>
      <c r="F109" s="29">
        <f t="shared" ca="1" si="35"/>
        <v>11.620842204457077</v>
      </c>
      <c r="G109" s="29">
        <f t="shared" ca="1" si="35"/>
        <v>13.497996841035572</v>
      </c>
      <c r="H109" s="29">
        <f t="shared" ca="1" si="35"/>
        <v>15.142226190262514</v>
      </c>
      <c r="I109" s="29">
        <f t="shared" ca="1" si="35"/>
        <v>16.007383827800862</v>
      </c>
      <c r="J109" s="29">
        <f t="shared" ca="1" si="35"/>
        <v>15.611800247823732</v>
      </c>
      <c r="K109" s="29">
        <f t="shared" ca="1" si="35"/>
        <v>14.176900630032888</v>
      </c>
      <c r="L109" s="29">
        <f t="shared" ca="1" si="35"/>
        <v>12.347604440363055</v>
      </c>
      <c r="M109" s="29">
        <f t="shared" ca="1" si="35"/>
        <v>10.471694303402408</v>
      </c>
      <c r="N109" s="29">
        <f t="shared" ca="1" si="35"/>
        <v>8.8348498902013848</v>
      </c>
      <c r="O109" s="29">
        <f t="shared" ca="1" si="35"/>
        <v>8.0003724221324255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2.1617771918145415E-2</v>
      </c>
      <c r="E113" s="33">
        <f t="shared" ca="1" si="36"/>
        <v>1.9579179460222425E-2</v>
      </c>
      <c r="F113" s="32">
        <f t="shared" ca="1" si="36"/>
        <v>1.7200776443740486E-2</v>
      </c>
      <c r="G113" s="32">
        <f t="shared" ca="1" si="36"/>
        <v>1.4592479676916577E-2</v>
      </c>
      <c r="H113" s="32">
        <f t="shared" ca="1" si="36"/>
        <v>1.2307831405571946E-2</v>
      </c>
      <c r="I113" s="32">
        <f t="shared" ca="1" si="36"/>
        <v>1.1105699293058624E-2</v>
      </c>
      <c r="J113" s="32">
        <f t="shared" ca="1" si="36"/>
        <v>1.1655360654225781E-2</v>
      </c>
      <c r="K113" s="32">
        <f t="shared" ca="1" si="36"/>
        <v>1.3649146334356252E-2</v>
      </c>
      <c r="L113" s="32">
        <f t="shared" ca="1" si="36"/>
        <v>1.6190944033972463E-2</v>
      </c>
      <c r="M113" s="32">
        <f t="shared" ca="1" si="36"/>
        <v>1.8797511574942364E-2</v>
      </c>
      <c r="N113" s="32">
        <f t="shared" ca="1" si="36"/>
        <v>2.1071898515449213E-2</v>
      </c>
      <c r="O113" s="32">
        <f t="shared" ca="1" si="36"/>
        <v>2.2231400689398457E-2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8.6471087672581659E-2</v>
      </c>
      <c r="E114" s="32">
        <f t="shared" ca="1" si="37"/>
        <v>7.8316717840889699E-2</v>
      </c>
      <c r="F114" s="32">
        <f t="shared" ca="1" si="37"/>
        <v>6.8803105774961945E-2</v>
      </c>
      <c r="G114" s="32">
        <f t="shared" ca="1" si="37"/>
        <v>5.8369918707666307E-2</v>
      </c>
      <c r="H114" s="32">
        <f t="shared" ca="1" si="37"/>
        <v>4.9231325622287783E-2</v>
      </c>
      <c r="I114" s="32">
        <f t="shared" ca="1" si="37"/>
        <v>4.4422797172234497E-2</v>
      </c>
      <c r="J114" s="32">
        <f t="shared" ca="1" si="37"/>
        <v>4.6621442616903125E-2</v>
      </c>
      <c r="K114" s="32">
        <f t="shared" ca="1" si="37"/>
        <v>5.4596585337425008E-2</v>
      </c>
      <c r="L114" s="32">
        <f t="shared" ca="1" si="37"/>
        <v>6.476377613588985E-2</v>
      </c>
      <c r="M114" s="32">
        <f t="shared" ca="1" si="37"/>
        <v>7.5190046299769456E-2</v>
      </c>
      <c r="N114" s="32">
        <f t="shared" ca="1" si="37"/>
        <v>8.4287594061796853E-2</v>
      </c>
      <c r="O114" s="32">
        <f t="shared" ca="1" si="37"/>
        <v>8.8925602757593827E-2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1.9636142825648753E-2</v>
      </c>
      <c r="E119" s="33">
        <f t="shared" ca="1" si="38"/>
        <v>1.7784421343035369E-2</v>
      </c>
      <c r="F119" s="33">
        <f t="shared" ca="1" si="38"/>
        <v>1.5624038603064275E-2</v>
      </c>
      <c r="G119" s="33">
        <f t="shared" ca="1" si="38"/>
        <v>1.3254835706532558E-2</v>
      </c>
      <c r="H119" s="33">
        <f t="shared" ca="1" si="38"/>
        <v>1.117961352672785E-2</v>
      </c>
      <c r="I119" s="33">
        <f t="shared" ca="1" si="38"/>
        <v>1.0087676857861584E-2</v>
      </c>
      <c r="J119" s="33">
        <f t="shared" ca="1" si="38"/>
        <v>1.0586952594255085E-2</v>
      </c>
      <c r="K119" s="33">
        <f t="shared" ca="1" si="38"/>
        <v>1.2397974587040263E-2</v>
      </c>
      <c r="L119" s="33">
        <f t="shared" ca="1" si="38"/>
        <v>1.4706774164191654E-2</v>
      </c>
      <c r="M119" s="33">
        <f t="shared" ca="1" si="38"/>
        <v>1.7074406347239314E-2</v>
      </c>
      <c r="N119" s="33">
        <f t="shared" ca="1" si="38"/>
        <v>1.9140307818199701E-2</v>
      </c>
      <c r="O119" s="33">
        <f t="shared" ca="1" si="38"/>
        <v>2.0193522292870265E-2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8.6471087672581659E-2</v>
      </c>
      <c r="E120" s="33">
        <f t="shared" ca="1" si="39"/>
        <v>7.8316717840889699E-2</v>
      </c>
      <c r="F120" s="33">
        <f t="shared" ca="1" si="39"/>
        <v>6.8803105774961945E-2</v>
      </c>
      <c r="G120" s="33">
        <f t="shared" ca="1" si="39"/>
        <v>5.8369918707666307E-2</v>
      </c>
      <c r="H120" s="33">
        <f t="shared" ca="1" si="39"/>
        <v>4.9231325622287783E-2</v>
      </c>
      <c r="I120" s="33">
        <f t="shared" ca="1" si="39"/>
        <v>4.4422797172234497E-2</v>
      </c>
      <c r="J120" s="33">
        <f t="shared" ca="1" si="39"/>
        <v>4.6621442616903125E-2</v>
      </c>
      <c r="K120" s="33">
        <f t="shared" ca="1" si="39"/>
        <v>5.4596585337425008E-2</v>
      </c>
      <c r="L120" s="33">
        <f t="shared" ca="1" si="39"/>
        <v>6.476377613588985E-2</v>
      </c>
      <c r="M120" s="33">
        <f t="shared" ca="1" si="39"/>
        <v>7.5190046299769456E-2</v>
      </c>
      <c r="N120" s="33">
        <f t="shared" ca="1" si="39"/>
        <v>8.4287594061796853E-2</v>
      </c>
      <c r="O120" s="33">
        <f t="shared" ca="1" si="39"/>
        <v>8.8925602757593827E-2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1.981629092496663E-3</v>
      </c>
      <c r="E121" s="33">
        <f t="shared" ca="1" si="40"/>
        <v>1.7947581171870559E-3</v>
      </c>
      <c r="F121" s="33">
        <f t="shared" ca="1" si="40"/>
        <v>1.5767378406762115E-3</v>
      </c>
      <c r="G121" s="33">
        <f t="shared" ca="1" si="40"/>
        <v>1.3376439703840196E-3</v>
      </c>
      <c r="H121" s="33">
        <f t="shared" ca="1" si="40"/>
        <v>1.1282178788440953E-3</v>
      </c>
      <c r="I121" s="33">
        <f t="shared" ca="1" si="40"/>
        <v>1.0180224351970407E-3</v>
      </c>
      <c r="J121" s="33">
        <f t="shared" ca="1" si="40"/>
        <v>1.0684080599706967E-3</v>
      </c>
      <c r="K121" s="33">
        <f t="shared" ca="1" si="40"/>
        <v>1.2511717473159898E-3</v>
      </c>
      <c r="L121" s="33">
        <f t="shared" ca="1" si="40"/>
        <v>1.4841698697808093E-3</v>
      </c>
      <c r="M121" s="33">
        <f t="shared" ca="1" si="40"/>
        <v>1.7231052277030502E-3</v>
      </c>
      <c r="N121" s="33">
        <f t="shared" ca="1" si="40"/>
        <v>1.9315906972495113E-3</v>
      </c>
      <c r="O121" s="33">
        <f t="shared" ca="1" si="40"/>
        <v>2.0378783965281921E-3</v>
      </c>
    </row>
    <row r="122" spans="1:15" x14ac:dyDescent="0.4">
      <c r="D122" s="32">
        <f t="shared" ref="D122:O122" ca="1" si="41">SUM(D119:D121)</f>
        <v>0.10808885959072707</v>
      </c>
      <c r="E122" s="32">
        <f t="shared" ca="1" si="41"/>
        <v>9.7895897301112131E-2</v>
      </c>
      <c r="F122" s="32">
        <f t="shared" ca="1" si="41"/>
        <v>8.6003882218702435E-2</v>
      </c>
      <c r="G122" s="32">
        <f t="shared" ca="1" si="41"/>
        <v>7.2962398384582891E-2</v>
      </c>
      <c r="H122" s="32">
        <f t="shared" ca="1" si="41"/>
        <v>6.1539157027859726E-2</v>
      </c>
      <c r="I122" s="32">
        <f t="shared" ca="1" si="41"/>
        <v>5.552849646529312E-2</v>
      </c>
      <c r="J122" s="32">
        <f t="shared" ca="1" si="41"/>
        <v>5.8276803271128906E-2</v>
      </c>
      <c r="K122" s="32">
        <f t="shared" ca="1" si="41"/>
        <v>6.824573167178126E-2</v>
      </c>
      <c r="L122" s="32">
        <f t="shared" ca="1" si="41"/>
        <v>8.0954720169862313E-2</v>
      </c>
      <c r="M122" s="32">
        <f t="shared" ca="1" si="41"/>
        <v>9.398755787471183E-2</v>
      </c>
      <c r="N122" s="32">
        <f t="shared" ca="1" si="41"/>
        <v>0.10535949257724606</v>
      </c>
      <c r="O122" s="32">
        <f t="shared" ca="1" si="41"/>
        <v>0.11115700344699228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7.4996259672186372E-2</v>
      </c>
      <c r="E125" s="32">
        <f ca="1">N120/2+O120+D120+E120+F120/2</f>
        <v>0.33025875818944456</v>
      </c>
      <c r="F125" s="32">
        <f ca="1">N121/2+O121+D121+E121+F121/2</f>
        <v>7.5684298751747718E-3</v>
      </c>
      <c r="G125" s="32">
        <f ca="1">F119/2+G119+H119</f>
        <v>3.2246468534792544E-2</v>
      </c>
      <c r="H125" s="32">
        <f ca="1">F120/2+G120+H120</f>
        <v>0.14200279721743508</v>
      </c>
      <c r="I125" s="32">
        <f ca="1">F121/2+G121+H121</f>
        <v>3.254230769566221E-3</v>
      </c>
      <c r="J125" s="32">
        <f ca="1">I119+J119+K119</f>
        <v>3.3072604039156933E-2</v>
      </c>
      <c r="K125" s="32">
        <f ca="1">I120+J120+K120</f>
        <v>0.14564082512656262</v>
      </c>
      <c r="L125" s="32">
        <f ca="1">I121+J121+K121</f>
        <v>3.337602242483727E-3</v>
      </c>
      <c r="M125" s="32">
        <f ca="1">L119+M119+N119/2</f>
        <v>4.1351334420530815E-2</v>
      </c>
      <c r="N125" s="32">
        <f ca="1">L120+M120+N120/2</f>
        <v>0.18209761946655773</v>
      </c>
      <c r="O125" s="32">
        <f ca="1">L121+M121+N121/2</f>
        <v>4.1730704461086154E-3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3.5</v>
      </c>
      <c r="I132" s="29">
        <f t="shared" ca="1" si="43"/>
        <v>5.25</v>
      </c>
      <c r="J132" s="29">
        <f t="shared" ca="1" si="43"/>
        <v>20</v>
      </c>
      <c r="K132" s="29">
        <f t="shared" ca="1" si="43"/>
        <v>3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8.4678477690288717E-2</v>
      </c>
      <c r="I133" s="50">
        <f t="shared" ca="1" si="44"/>
        <v>8.743438320209973E-2</v>
      </c>
      <c r="J133" s="50">
        <f t="shared" ca="1" si="44"/>
        <v>0.11066272965879265</v>
      </c>
      <c r="K133" s="50">
        <f t="shared" ca="1" si="44"/>
        <v>8.3891076115485561E-2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8.4419924508603081</v>
      </c>
      <c r="E135" s="29">
        <f t="shared" ca="1" si="45"/>
        <v>9.9091388788121684</v>
      </c>
      <c r="F135" s="29">
        <f t="shared" ca="1" si="45"/>
        <v>11.620842204457077</v>
      </c>
      <c r="G135" s="29">
        <f t="shared" ca="1" si="45"/>
        <v>13.497996841035572</v>
      </c>
      <c r="H135" s="29">
        <f t="shared" ca="1" si="45"/>
        <v>15.142226190262514</v>
      </c>
      <c r="I135" s="29">
        <f t="shared" ca="1" si="45"/>
        <v>16.007383827800862</v>
      </c>
      <c r="J135" s="29">
        <f t="shared" ca="1" si="45"/>
        <v>15.611800247823732</v>
      </c>
      <c r="K135" s="29">
        <f t="shared" ca="1" si="45"/>
        <v>14.176900630032888</v>
      </c>
      <c r="L135" s="29">
        <f t="shared" ca="1" si="45"/>
        <v>12.347604440363055</v>
      </c>
      <c r="M135" s="29">
        <f t="shared" ca="1" si="45"/>
        <v>10.471694303402408</v>
      </c>
      <c r="N135" s="29">
        <f t="shared" ca="1" si="45"/>
        <v>8.8348498902013848</v>
      </c>
      <c r="O135" s="29">
        <f t="shared" ca="1" si="45"/>
        <v>8.0003724221324255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5.9274934383202096E-2</v>
      </c>
      <c r="I139" s="32">
        <f t="shared" ca="1" si="46"/>
        <v>6.120406824146981E-2</v>
      </c>
      <c r="J139" s="32">
        <f t="shared" ca="1" si="46"/>
        <v>7.7463910761154844E-2</v>
      </c>
      <c r="K139" s="32">
        <f t="shared" ca="1" si="46"/>
        <v>5.872375328083989E-2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2.5403543307086617E-2</v>
      </c>
      <c r="I140" s="32">
        <f t="shared" ca="1" si="47"/>
        <v>2.6230314960629924E-2</v>
      </c>
      <c r="J140" s="32">
        <f t="shared" ca="1" si="47"/>
        <v>3.3198818897637802E-2</v>
      </c>
      <c r="K140" s="32">
        <f t="shared" ca="1" si="47"/>
        <v>2.5167322834645671E-2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5.3841398731408571E-2</v>
      </c>
      <c r="I145" s="33">
        <f t="shared" ca="1" si="48"/>
        <v>5.5593695319335078E-2</v>
      </c>
      <c r="J145" s="33">
        <f t="shared" ca="1" si="48"/>
        <v>7.0363052274715648E-2</v>
      </c>
      <c r="K145" s="33">
        <f t="shared" ca="1" si="48"/>
        <v>5.3340742563429563E-2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2.5403543307086617E-2</v>
      </c>
      <c r="I146" s="33">
        <f t="shared" ca="1" si="49"/>
        <v>2.6230314960629924E-2</v>
      </c>
      <c r="J146" s="33">
        <f t="shared" ca="1" si="49"/>
        <v>3.3198818897637802E-2</v>
      </c>
      <c r="K146" s="33">
        <f t="shared" ca="1" si="49"/>
        <v>2.5167322834645671E-2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5.433535651793526E-3</v>
      </c>
      <c r="I147" s="33">
        <f t="shared" ca="1" si="50"/>
        <v>5.6103729221347329E-3</v>
      </c>
      <c r="J147" s="33">
        <f t="shared" ca="1" si="50"/>
        <v>7.1008584864391952E-3</v>
      </c>
      <c r="K147" s="33">
        <f t="shared" ca="1" si="50"/>
        <v>5.3830107174103236E-3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8.4678477690288717E-2</v>
      </c>
      <c r="I148" s="32">
        <f t="shared" ca="1" si="51"/>
        <v>8.743438320209973E-2</v>
      </c>
      <c r="J148" s="32">
        <f t="shared" ca="1" si="51"/>
        <v>0.11066272965879265</v>
      </c>
      <c r="K148" s="32">
        <f t="shared" ca="1" si="51"/>
        <v>8.3891076115485547E-2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0.12934660706474188</v>
      </c>
      <c r="H151" s="32">
        <f ca="1">F146/2+G146+H146</f>
        <v>6.1028543307086625E-2</v>
      </c>
      <c r="I151" s="32">
        <f ca="1">F147/2+G147+H147</f>
        <v>1.3053327318460192E-2</v>
      </c>
      <c r="J151" s="32">
        <f ca="1">I145+J145+K145</f>
        <v>0.17929749015748031</v>
      </c>
      <c r="K151" s="32">
        <f ca="1">I146+J146+K146</f>
        <v>8.4596456692913408E-2</v>
      </c>
      <c r="L151" s="32">
        <f ca="1">I147+J147+K147</f>
        <v>1.8094242125984251E-2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8.4419924508603081</v>
      </c>
      <c r="E160" s="29">
        <f t="shared" ca="1" si="54"/>
        <v>9.9091388788121684</v>
      </c>
      <c r="F160" s="29">
        <f t="shared" ca="1" si="54"/>
        <v>11.620842204457077</v>
      </c>
      <c r="G160" s="29">
        <f t="shared" ca="1" si="54"/>
        <v>13.497996841035572</v>
      </c>
      <c r="H160" s="29">
        <f t="shared" ca="1" si="54"/>
        <v>15.142226190262514</v>
      </c>
      <c r="I160" s="29">
        <f t="shared" ca="1" si="54"/>
        <v>16.007383827800862</v>
      </c>
      <c r="J160" s="29">
        <f t="shared" ca="1" si="54"/>
        <v>15.611800247823732</v>
      </c>
      <c r="K160" s="29">
        <f t="shared" ca="1" si="54"/>
        <v>14.176900630032888</v>
      </c>
      <c r="L160" s="29">
        <f t="shared" ca="1" si="54"/>
        <v>12.347604440363055</v>
      </c>
      <c r="M160" s="29">
        <f t="shared" ca="1" si="54"/>
        <v>10.471694303402408</v>
      </c>
      <c r="N160" s="29">
        <f t="shared" ca="1" si="54"/>
        <v>8.8348498902013848</v>
      </c>
      <c r="O160" s="29">
        <f t="shared" ca="1" si="54"/>
        <v>8.0003724221324255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525.94299999999998</v>
      </c>
      <c r="E182" s="29">
        <f t="shared" ca="1" si="61"/>
        <v>454.98700000000002</v>
      </c>
      <c r="F182" s="29">
        <f t="shared" ca="1" si="61"/>
        <v>387.28300000000002</v>
      </c>
      <c r="G182" s="29">
        <f t="shared" ca="1" si="61"/>
        <v>289.76</v>
      </c>
      <c r="H182" s="29">
        <f t="shared" ca="1" si="61"/>
        <v>156.35300000000001</v>
      </c>
      <c r="I182" s="29">
        <f t="shared" ca="1" si="61"/>
        <v>80.936000000000007</v>
      </c>
      <c r="J182" s="29">
        <f t="shared" ca="1" si="61"/>
        <v>33.591999999999999</v>
      </c>
      <c r="K182" s="29">
        <f t="shared" ca="1" si="61"/>
        <v>30.6</v>
      </c>
      <c r="L182" s="29">
        <f t="shared" ca="1" si="61"/>
        <v>110.072</v>
      </c>
      <c r="M182" s="29">
        <f t="shared" ca="1" si="61"/>
        <v>251.30799999999999</v>
      </c>
      <c r="N182" s="29">
        <f t="shared" ca="1" si="61"/>
        <v>396.80099999999999</v>
      </c>
      <c r="O182" s="29">
        <f t="shared" ca="1" si="61"/>
        <v>492.29700000000003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0.1638486422765342</v>
      </c>
      <c r="E183" s="29">
        <f t="shared" ca="1" si="62"/>
        <v>0.1417435011084347</v>
      </c>
      <c r="F183" s="29">
        <f t="shared" ca="1" si="62"/>
        <v>0.12065146551391119</v>
      </c>
      <c r="G183" s="29">
        <f t="shared" ca="1" si="62"/>
        <v>9.0269825030561385E-2</v>
      </c>
      <c r="H183" s="29">
        <f t="shared" ca="1" si="62"/>
        <v>4.8709131533004435E-2</v>
      </c>
      <c r="I183" s="29">
        <f t="shared" ca="1" si="62"/>
        <v>2.5214241298569567E-2</v>
      </c>
      <c r="J183" s="29">
        <f t="shared" ca="1" si="62"/>
        <v>1.0465019196668339E-2</v>
      </c>
      <c r="K183" s="29">
        <f t="shared" ca="1" si="62"/>
        <v>9.5329122236857359E-3</v>
      </c>
      <c r="L183" s="29">
        <f t="shared" ca="1" si="62"/>
        <v>3.4291069094298569E-2</v>
      </c>
      <c r="M183" s="29">
        <f t="shared" ca="1" si="62"/>
        <v>7.829075506895472E-2</v>
      </c>
      <c r="N183" s="29">
        <f t="shared" ca="1" si="62"/>
        <v>0.12361663736178834</v>
      </c>
      <c r="O183" s="29">
        <f t="shared" ca="1" si="62"/>
        <v>0.15336680029358876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8.4419924508603081</v>
      </c>
      <c r="E185" s="29">
        <f t="shared" ca="1" si="63"/>
        <v>9.9091388788121684</v>
      </c>
      <c r="F185" s="29">
        <f t="shared" ca="1" si="63"/>
        <v>11.620842204457077</v>
      </c>
      <c r="G185" s="29">
        <f t="shared" ca="1" si="63"/>
        <v>13.497996841035572</v>
      </c>
      <c r="H185" s="29">
        <f t="shared" ca="1" si="63"/>
        <v>15.142226190262514</v>
      </c>
      <c r="I185" s="29">
        <f t="shared" ca="1" si="63"/>
        <v>16.007383827800862</v>
      </c>
      <c r="J185" s="29">
        <f t="shared" ca="1" si="63"/>
        <v>15.611800247823732</v>
      </c>
      <c r="K185" s="29">
        <f t="shared" ca="1" si="63"/>
        <v>14.176900630032888</v>
      </c>
      <c r="L185" s="29">
        <f t="shared" ca="1" si="63"/>
        <v>12.347604440363055</v>
      </c>
      <c r="M185" s="29">
        <f t="shared" ca="1" si="63"/>
        <v>10.471694303402408</v>
      </c>
      <c r="N185" s="29">
        <f t="shared" ca="1" si="63"/>
        <v>8.8348498902013848</v>
      </c>
      <c r="O185" s="29">
        <f t="shared" ca="1" si="63"/>
        <v>8.0003724221324255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0.13107891382122736</v>
      </c>
      <c r="E189" s="33">
        <f t="shared" ca="1" si="64"/>
        <v>0.11339480088674776</v>
      </c>
      <c r="F189" s="32">
        <f t="shared" ca="1" si="64"/>
        <v>9.6521172411128953E-2</v>
      </c>
      <c r="G189" s="32">
        <f t="shared" ca="1" si="64"/>
        <v>7.2215860024449116E-2</v>
      </c>
      <c r="H189" s="32">
        <f t="shared" ca="1" si="64"/>
        <v>3.8967305226403549E-2</v>
      </c>
      <c r="I189" s="32">
        <f t="shared" ca="1" si="64"/>
        <v>2.0171393038855654E-2</v>
      </c>
      <c r="J189" s="32">
        <f t="shared" ca="1" si="64"/>
        <v>8.3720153573346705E-3</v>
      </c>
      <c r="K189" s="32">
        <f t="shared" ca="1" si="64"/>
        <v>7.6263297789485891E-3</v>
      </c>
      <c r="L189" s="32">
        <f t="shared" ca="1" si="64"/>
        <v>2.7432855275438858E-2</v>
      </c>
      <c r="M189" s="32">
        <f t="shared" ca="1" si="64"/>
        <v>6.2632604055163785E-2</v>
      </c>
      <c r="N189" s="32">
        <f t="shared" ca="1" si="64"/>
        <v>9.8893309889430681E-2</v>
      </c>
      <c r="O189" s="32">
        <f t="shared" ca="1" si="64"/>
        <v>0.12269344023487101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3.2769728455306832E-2</v>
      </c>
      <c r="E190" s="32">
        <f t="shared" ca="1" si="65"/>
        <v>2.8348700221686934E-2</v>
      </c>
      <c r="F190" s="32">
        <f t="shared" ca="1" si="65"/>
        <v>2.4130293102782231E-2</v>
      </c>
      <c r="G190" s="32">
        <f t="shared" ca="1" si="65"/>
        <v>1.8053965006112272E-2</v>
      </c>
      <c r="H190" s="32">
        <f t="shared" ca="1" si="65"/>
        <v>9.7418263066008856E-3</v>
      </c>
      <c r="I190" s="32">
        <f t="shared" ca="1" si="65"/>
        <v>5.0428482597139127E-3</v>
      </c>
      <c r="J190" s="32">
        <f t="shared" ca="1" si="65"/>
        <v>2.0930038393336672E-3</v>
      </c>
      <c r="K190" s="32">
        <f t="shared" ca="1" si="65"/>
        <v>1.9065824447371468E-3</v>
      </c>
      <c r="L190" s="32">
        <f t="shared" ca="1" si="65"/>
        <v>6.858213818859712E-3</v>
      </c>
      <c r="M190" s="32">
        <f t="shared" ca="1" si="65"/>
        <v>1.5658151013790939E-2</v>
      </c>
      <c r="N190" s="32">
        <f t="shared" ca="1" si="65"/>
        <v>2.4723327472357663E-2</v>
      </c>
      <c r="O190" s="32">
        <f t="shared" ca="1" si="65"/>
        <v>3.0673360058717746E-2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0.11906334672094818</v>
      </c>
      <c r="E195" s="33">
        <f t="shared" ca="1" si="66"/>
        <v>0.10300027747212921</v>
      </c>
      <c r="F195" s="33">
        <f t="shared" ca="1" si="66"/>
        <v>8.767339827344213E-2</v>
      </c>
      <c r="G195" s="33">
        <f t="shared" ca="1" si="66"/>
        <v>6.5596072855541282E-2</v>
      </c>
      <c r="H195" s="33">
        <f t="shared" ca="1" si="66"/>
        <v>3.539530224731656E-2</v>
      </c>
      <c r="I195" s="33">
        <f t="shared" ca="1" si="66"/>
        <v>1.8322348676960552E-2</v>
      </c>
      <c r="J195" s="33">
        <f t="shared" ca="1" si="66"/>
        <v>7.6045806162456592E-3</v>
      </c>
      <c r="K195" s="33">
        <f t="shared" ca="1" si="66"/>
        <v>6.9272495492116353E-3</v>
      </c>
      <c r="L195" s="33">
        <f t="shared" ca="1" si="66"/>
        <v>2.4918176875190295E-2</v>
      </c>
      <c r="M195" s="33">
        <f t="shared" ca="1" si="66"/>
        <v>5.6891282016773771E-2</v>
      </c>
      <c r="N195" s="33">
        <f t="shared" ca="1" si="66"/>
        <v>8.9828089816232873E-2</v>
      </c>
      <c r="O195" s="33">
        <f t="shared" ca="1" si="66"/>
        <v>0.11144654154667451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3.2769728455306832E-2</v>
      </c>
      <c r="E196" s="33">
        <f t="shared" ca="1" si="67"/>
        <v>2.8348700221686934E-2</v>
      </c>
      <c r="F196" s="33">
        <f t="shared" ca="1" si="67"/>
        <v>2.4130293102782231E-2</v>
      </c>
      <c r="G196" s="33">
        <f t="shared" ca="1" si="67"/>
        <v>1.8053965006112272E-2</v>
      </c>
      <c r="H196" s="33">
        <f t="shared" ca="1" si="67"/>
        <v>9.7418263066008856E-3</v>
      </c>
      <c r="I196" s="33">
        <f t="shared" ca="1" si="67"/>
        <v>5.0428482597139127E-3</v>
      </c>
      <c r="J196" s="33">
        <f t="shared" ca="1" si="67"/>
        <v>2.0930038393336672E-3</v>
      </c>
      <c r="K196" s="33">
        <f t="shared" ca="1" si="67"/>
        <v>1.9065824447371468E-3</v>
      </c>
      <c r="L196" s="33">
        <f t="shared" ca="1" si="67"/>
        <v>6.858213818859712E-3</v>
      </c>
      <c r="M196" s="33">
        <f t="shared" ca="1" si="67"/>
        <v>1.5658151013790939E-2</v>
      </c>
      <c r="N196" s="33">
        <f t="shared" ca="1" si="67"/>
        <v>2.4723327472357663E-2</v>
      </c>
      <c r="O196" s="33">
        <f t="shared" ca="1" si="67"/>
        <v>3.0673360058717746E-2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1.2015567100279175E-2</v>
      </c>
      <c r="E197" s="33">
        <f t="shared" ca="1" si="68"/>
        <v>1.0394523414618547E-2</v>
      </c>
      <c r="F197" s="33">
        <f t="shared" ca="1" si="68"/>
        <v>8.8477741376868212E-3</v>
      </c>
      <c r="G197" s="33">
        <f t="shared" ca="1" si="68"/>
        <v>6.6197871689078367E-3</v>
      </c>
      <c r="H197" s="33">
        <f t="shared" ca="1" si="68"/>
        <v>3.5720029790869924E-3</v>
      </c>
      <c r="I197" s="33">
        <f t="shared" ca="1" si="68"/>
        <v>1.8490443618951018E-3</v>
      </c>
      <c r="J197" s="33">
        <f t="shared" ca="1" si="68"/>
        <v>7.6743474108901155E-4</v>
      </c>
      <c r="K197" s="33">
        <f t="shared" ca="1" si="68"/>
        <v>6.9908022973695411E-4</v>
      </c>
      <c r="L197" s="33">
        <f t="shared" ca="1" si="68"/>
        <v>2.5146784002485624E-3</v>
      </c>
      <c r="M197" s="33">
        <f t="shared" ca="1" si="68"/>
        <v>5.7413220383900143E-3</v>
      </c>
      <c r="N197" s="33">
        <f t="shared" ca="1" si="68"/>
        <v>9.065220073197813E-3</v>
      </c>
      <c r="O197" s="33">
        <f t="shared" ca="1" si="68"/>
        <v>1.124689868819651E-2</v>
      </c>
    </row>
    <row r="198" spans="1:15" x14ac:dyDescent="0.4">
      <c r="D198" s="32">
        <f t="shared" ref="D198:O198" ca="1" si="69">SUM(D195:D197)</f>
        <v>0.16384864227653417</v>
      </c>
      <c r="E198" s="32">
        <f t="shared" ca="1" si="69"/>
        <v>0.1417435011084347</v>
      </c>
      <c r="F198" s="32">
        <f t="shared" ca="1" si="69"/>
        <v>0.12065146551391119</v>
      </c>
      <c r="G198" s="32">
        <f t="shared" ca="1" si="69"/>
        <v>9.0269825030561385E-2</v>
      </c>
      <c r="H198" s="32">
        <f t="shared" ca="1" si="69"/>
        <v>4.8709131533004435E-2</v>
      </c>
      <c r="I198" s="32">
        <f t="shared" ca="1" si="69"/>
        <v>2.5214241298569567E-2</v>
      </c>
      <c r="J198" s="32">
        <f t="shared" ca="1" si="69"/>
        <v>1.0465019196668339E-2</v>
      </c>
      <c r="K198" s="32">
        <f t="shared" ca="1" si="69"/>
        <v>9.5329122236857359E-3</v>
      </c>
      <c r="L198" s="32">
        <f t="shared" ca="1" si="69"/>
        <v>3.4291069094298569E-2</v>
      </c>
      <c r="M198" s="32">
        <f t="shared" ca="1" si="69"/>
        <v>7.8290755068954734E-2</v>
      </c>
      <c r="N198" s="32">
        <f t="shared" ca="1" si="69"/>
        <v>0.12361663736178834</v>
      </c>
      <c r="O198" s="32">
        <f t="shared" ca="1" si="69"/>
        <v>0.15336680029358876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0.42226090978458936</v>
      </c>
      <c r="E201" s="32">
        <f ca="1">N196/2+O196+D196+E196+F196/2</f>
        <v>0.11621859902328147</v>
      </c>
      <c r="F201" s="32">
        <f ca="1">N197/2+O197+D197+E197+F197/2</f>
        <v>4.261348630853655E-2</v>
      </c>
      <c r="G201" s="32">
        <f ca="1">F195/2+G195+H195</f>
        <v>0.14482807423957889</v>
      </c>
      <c r="H201" s="32">
        <f ca="1">F196/2+G196+H196</f>
        <v>3.9860937864104273E-2</v>
      </c>
      <c r="I201" s="32">
        <f ca="1">F197/2+G197+H197</f>
        <v>1.4615677216838239E-2</v>
      </c>
      <c r="J201" s="32">
        <f ca="1">I195+J195+K195</f>
        <v>3.2854178842417849E-2</v>
      </c>
      <c r="K201" s="32">
        <f ca="1">I196+J196+K196</f>
        <v>9.0424345437847276E-3</v>
      </c>
      <c r="L201" s="32">
        <f ca="1">I197+J197+K197</f>
        <v>3.3155593327210673E-3</v>
      </c>
      <c r="M201" s="32">
        <f ca="1">L195+M195+N195/2</f>
        <v>0.12672350380008049</v>
      </c>
      <c r="N201" s="32">
        <f ca="1">L196+M196+N196/2</f>
        <v>3.4878028568829482E-2</v>
      </c>
      <c r="O201" s="32">
        <f ca="1">L197+M197+N197/2</f>
        <v>1.2788610475237484E-2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3.5</v>
      </c>
      <c r="I207" s="29">
        <f t="shared" ca="1" si="70"/>
        <v>5.25</v>
      </c>
      <c r="J207" s="29">
        <f t="shared" ca="1" si="70"/>
        <v>20</v>
      </c>
      <c r="K207" s="29">
        <f t="shared" ca="1" si="70"/>
        <v>3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0.11023622047244094</v>
      </c>
      <c r="I208" s="29">
        <f t="shared" ca="1" si="71"/>
        <v>0.16535433070866143</v>
      </c>
      <c r="J208" s="29">
        <f t="shared" ca="1" si="71"/>
        <v>0.62992125984251968</v>
      </c>
      <c r="K208" s="29">
        <f t="shared" ca="1" si="71"/>
        <v>9.4488188976377951E-2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8.4419924508603081</v>
      </c>
      <c r="E210" s="29">
        <f t="shared" ca="1" si="72"/>
        <v>9.9091388788121684</v>
      </c>
      <c r="F210" s="29">
        <f t="shared" ca="1" si="72"/>
        <v>11.620842204457077</v>
      </c>
      <c r="G210" s="29">
        <f t="shared" ca="1" si="72"/>
        <v>13.497996841035572</v>
      </c>
      <c r="H210" s="29">
        <f t="shared" ca="1" si="72"/>
        <v>15.142226190262514</v>
      </c>
      <c r="I210" s="29">
        <f t="shared" ca="1" si="72"/>
        <v>16.007383827800862</v>
      </c>
      <c r="J210" s="29">
        <f t="shared" ca="1" si="72"/>
        <v>15.611800247823732</v>
      </c>
      <c r="K210" s="29">
        <f t="shared" ca="1" si="72"/>
        <v>14.176900630032888</v>
      </c>
      <c r="L210" s="29">
        <f t="shared" ca="1" si="72"/>
        <v>12.347604440363055</v>
      </c>
      <c r="M210" s="29">
        <f t="shared" ca="1" si="72"/>
        <v>10.471694303402408</v>
      </c>
      <c r="N210" s="29">
        <f t="shared" ca="1" si="72"/>
        <v>8.8348498902013848</v>
      </c>
      <c r="O210" s="29">
        <f t="shared" ca="1" si="72"/>
        <v>8.0003724221324255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9.9212598425196849E-2</v>
      </c>
      <c r="I214" s="32">
        <f t="shared" ca="1" si="73"/>
        <v>0.14881889763779529</v>
      </c>
      <c r="J214" s="32">
        <f t="shared" ca="1" si="73"/>
        <v>0.56692913385826771</v>
      </c>
      <c r="K214" s="32">
        <f t="shared" ca="1" si="73"/>
        <v>8.5039370078740156E-2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1.1023622047244093E-2</v>
      </c>
      <c r="I215" s="32">
        <f t="shared" ca="1" si="74"/>
        <v>1.6535433070866138E-2</v>
      </c>
      <c r="J215" s="32">
        <f t="shared" ca="1" si="74"/>
        <v>6.2992125984251954E-2</v>
      </c>
      <c r="K215" s="32">
        <f t="shared" ca="1" si="74"/>
        <v>9.4488188976377934E-3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8.9704724409448822E-2</v>
      </c>
      <c r="I220" s="33">
        <f t="shared" ca="1" si="75"/>
        <v>0.13455708661417326</v>
      </c>
      <c r="J220" s="33">
        <f t="shared" ca="1" si="75"/>
        <v>0.51259842519685039</v>
      </c>
      <c r="K220" s="33">
        <f t="shared" ca="1" si="75"/>
        <v>7.6889763779527553E-2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1.1023622047244093E-2</v>
      </c>
      <c r="I221" s="33">
        <f t="shared" ca="1" si="76"/>
        <v>1.6535433070866138E-2</v>
      </c>
      <c r="J221" s="33">
        <f t="shared" ca="1" si="76"/>
        <v>6.2992125984251954E-2</v>
      </c>
      <c r="K221" s="33">
        <f t="shared" ca="1" si="76"/>
        <v>9.4488188976377934E-3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9.5078740157480308E-3</v>
      </c>
      <c r="I222" s="33">
        <f t="shared" ca="1" si="77"/>
        <v>1.4261811023622048E-2</v>
      </c>
      <c r="J222" s="33">
        <f t="shared" ca="1" si="77"/>
        <v>5.4330708661417315E-2</v>
      </c>
      <c r="K222" s="33">
        <f t="shared" ca="1" si="77"/>
        <v>8.1496062992125976E-3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0.11023622047244094</v>
      </c>
      <c r="I223" s="32">
        <f t="shared" ca="1" si="78"/>
        <v>0.16535433070866146</v>
      </c>
      <c r="J223" s="32">
        <f t="shared" ca="1" si="78"/>
        <v>0.62992125984251968</v>
      </c>
      <c r="K223" s="32">
        <f t="shared" ca="1" si="78"/>
        <v>9.4488188976377951E-2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8.9704724409448822E-2</v>
      </c>
      <c r="H226" s="32">
        <f ca="1">F221/2+G221+H221</f>
        <v>1.1023622047244093E-2</v>
      </c>
      <c r="I226" s="32">
        <f ca="1">F222/2+G222+H222</f>
        <v>9.5078740157480308E-3</v>
      </c>
      <c r="J226" s="32">
        <f ca="1">I220+J220+K220</f>
        <v>0.72404527559055132</v>
      </c>
      <c r="K226" s="32">
        <f ca="1">I221+J221+K221</f>
        <v>8.8976377952755883E-2</v>
      </c>
      <c r="L226" s="32">
        <f ca="1">I222+J222+K222</f>
        <v>7.6742125984251966E-2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525.94299999999998</v>
      </c>
      <c r="E233" s="29">
        <f t="shared" ca="1" si="80"/>
        <v>454.98700000000002</v>
      </c>
      <c r="F233" s="29">
        <f t="shared" ca="1" si="80"/>
        <v>387.28300000000002</v>
      </c>
      <c r="G233" s="29">
        <f t="shared" ca="1" si="80"/>
        <v>289.76</v>
      </c>
      <c r="H233" s="29">
        <f t="shared" ca="1" si="80"/>
        <v>156.35300000000001</v>
      </c>
      <c r="I233" s="29">
        <f t="shared" ca="1" si="80"/>
        <v>80.936000000000007</v>
      </c>
      <c r="J233" s="29">
        <f t="shared" ca="1" si="80"/>
        <v>33.591999999999999</v>
      </c>
      <c r="K233" s="29">
        <f t="shared" ca="1" si="80"/>
        <v>30.6</v>
      </c>
      <c r="L233" s="29">
        <f t="shared" ca="1" si="80"/>
        <v>110.072</v>
      </c>
      <c r="M233" s="29">
        <f t="shared" ca="1" si="80"/>
        <v>251.30799999999999</v>
      </c>
      <c r="N233" s="29">
        <f t="shared" ca="1" si="80"/>
        <v>396.80099999999999</v>
      </c>
      <c r="O233" s="29">
        <f t="shared" ca="1" si="80"/>
        <v>492.29700000000003</v>
      </c>
    </row>
    <row r="234" spans="1:15" x14ac:dyDescent="0.4">
      <c r="D234" s="50">
        <f t="shared" ref="D234:O234" ca="1" si="81">D232/SUM($D232:$O232)*(1-$B$233)+D233/SUM($D$233:$O$233)*$B$233</f>
        <v>9.138486422765342E-2</v>
      </c>
      <c r="E234" s="50">
        <f t="shared" ca="1" si="81"/>
        <v>8.9174350110843473E-2</v>
      </c>
      <c r="F234" s="50">
        <f t="shared" ca="1" si="81"/>
        <v>8.7065146551391109E-2</v>
      </c>
      <c r="G234" s="50">
        <f t="shared" ca="1" si="81"/>
        <v>8.4026982503056138E-2</v>
      </c>
      <c r="H234" s="50">
        <f t="shared" ca="1" si="81"/>
        <v>7.9870913153300443E-2</v>
      </c>
      <c r="I234" s="50">
        <f t="shared" ca="1" si="81"/>
        <v>7.752142412985695E-2</v>
      </c>
      <c r="J234" s="50">
        <f t="shared" ca="1" si="81"/>
        <v>7.6046501919666831E-2</v>
      </c>
      <c r="K234" s="50">
        <f t="shared" ca="1" si="81"/>
        <v>7.5953291222368574E-2</v>
      </c>
      <c r="L234" s="50">
        <f t="shared" ca="1" si="81"/>
        <v>7.8429106909429849E-2</v>
      </c>
      <c r="M234" s="50">
        <f t="shared" ca="1" si="81"/>
        <v>8.2829075506895472E-2</v>
      </c>
      <c r="N234" s="50">
        <f t="shared" ca="1" si="81"/>
        <v>8.7361663736178832E-2</v>
      </c>
      <c r="O234" s="50">
        <f t="shared" ca="1" si="81"/>
        <v>9.0336680029358879E-2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8.4419924508603081</v>
      </c>
      <c r="E236" s="29">
        <f t="shared" ca="1" si="82"/>
        <v>9.9091388788121684</v>
      </c>
      <c r="F236" s="29">
        <f t="shared" ca="1" si="82"/>
        <v>11.620842204457077</v>
      </c>
      <c r="G236" s="29">
        <f t="shared" ca="1" si="82"/>
        <v>13.497996841035572</v>
      </c>
      <c r="H236" s="29">
        <f t="shared" ca="1" si="82"/>
        <v>15.142226190262514</v>
      </c>
      <c r="I236" s="29">
        <f t="shared" ca="1" si="82"/>
        <v>16.007383827800862</v>
      </c>
      <c r="J236" s="29">
        <f t="shared" ca="1" si="82"/>
        <v>15.611800247823732</v>
      </c>
      <c r="K236" s="29">
        <f t="shared" ca="1" si="82"/>
        <v>14.176900630032888</v>
      </c>
      <c r="L236" s="29">
        <f t="shared" ca="1" si="82"/>
        <v>12.347604440363055</v>
      </c>
      <c r="M236" s="29">
        <f t="shared" ca="1" si="82"/>
        <v>10.471694303402408</v>
      </c>
      <c r="N236" s="29">
        <f t="shared" ca="1" si="82"/>
        <v>8.8348498902013848</v>
      </c>
      <c r="O236" s="29">
        <f t="shared" ca="1" si="82"/>
        <v>8.0003724221324255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6.8538648170740069E-2</v>
      </c>
      <c r="E240" s="33">
        <f t="shared" ca="1" si="83"/>
        <v>6.6880762583132608E-2</v>
      </c>
      <c r="F240" s="32">
        <f t="shared" ca="1" si="83"/>
        <v>6.5298859913543339E-2</v>
      </c>
      <c r="G240" s="32">
        <f t="shared" ca="1" si="83"/>
        <v>6.3020236877292107E-2</v>
      </c>
      <c r="H240" s="32">
        <f t="shared" ca="1" si="83"/>
        <v>5.9903184864975333E-2</v>
      </c>
      <c r="I240" s="32">
        <f t="shared" ca="1" si="83"/>
        <v>5.8141068097392709E-2</v>
      </c>
      <c r="J240" s="32">
        <f t="shared" ca="1" si="83"/>
        <v>5.7034876439750123E-2</v>
      </c>
      <c r="K240" s="32">
        <f t="shared" ca="1" si="83"/>
        <v>5.6964968416776431E-2</v>
      </c>
      <c r="L240" s="32">
        <f t="shared" ca="1" si="83"/>
        <v>5.882183018207239E-2</v>
      </c>
      <c r="M240" s="32">
        <f t="shared" ca="1" si="83"/>
        <v>6.2121806630171604E-2</v>
      </c>
      <c r="N240" s="32">
        <f t="shared" ca="1" si="83"/>
        <v>6.5521247802134128E-2</v>
      </c>
      <c r="O240" s="32">
        <f t="shared" ca="1" si="83"/>
        <v>6.7752510022019152E-2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2.2846216056913355E-2</v>
      </c>
      <c r="E241" s="32">
        <f t="shared" ca="1" si="84"/>
        <v>2.2293587527710868E-2</v>
      </c>
      <c r="F241" s="32">
        <f t="shared" ca="1" si="84"/>
        <v>2.1766286637847777E-2</v>
      </c>
      <c r="G241" s="32">
        <f t="shared" ca="1" si="84"/>
        <v>2.1006745625764035E-2</v>
      </c>
      <c r="H241" s="32">
        <f t="shared" ca="1" si="84"/>
        <v>1.9967728288325111E-2</v>
      </c>
      <c r="I241" s="32">
        <f t="shared" ca="1" si="84"/>
        <v>1.9380356032464238E-2</v>
      </c>
      <c r="J241" s="32">
        <f t="shared" ca="1" si="84"/>
        <v>1.9011625479916708E-2</v>
      </c>
      <c r="K241" s="32">
        <f t="shared" ca="1" si="84"/>
        <v>1.8988322805592144E-2</v>
      </c>
      <c r="L241" s="32">
        <f t="shared" ca="1" si="84"/>
        <v>1.9607276727357462E-2</v>
      </c>
      <c r="M241" s="32">
        <f t="shared" ca="1" si="84"/>
        <v>2.0707268876723868E-2</v>
      </c>
      <c r="N241" s="32">
        <f t="shared" ca="1" si="84"/>
        <v>2.1840415934044708E-2</v>
      </c>
      <c r="O241" s="32">
        <f t="shared" ca="1" si="84"/>
        <v>2.258417000733972E-2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6.2255938755088898E-2</v>
      </c>
      <c r="E246" s="33">
        <f t="shared" ca="1" si="85"/>
        <v>6.0750026013012118E-2</v>
      </c>
      <c r="F246" s="33">
        <f t="shared" ca="1" si="85"/>
        <v>5.9313131088135199E-2</v>
      </c>
      <c r="G246" s="33">
        <f t="shared" ca="1" si="85"/>
        <v>5.7243381830206996E-2</v>
      </c>
      <c r="H246" s="33">
        <f t="shared" ca="1" si="85"/>
        <v>5.4412059585685929E-2</v>
      </c>
      <c r="I246" s="33">
        <f t="shared" ca="1" si="85"/>
        <v>5.2811470188465041E-2</v>
      </c>
      <c r="J246" s="33">
        <f t="shared" ca="1" si="85"/>
        <v>5.1806679432773027E-2</v>
      </c>
      <c r="K246" s="33">
        <f t="shared" ca="1" si="85"/>
        <v>5.1743179645238592E-2</v>
      </c>
      <c r="L246" s="33">
        <f t="shared" ca="1" si="85"/>
        <v>5.3429829082049088E-2</v>
      </c>
      <c r="M246" s="33">
        <f t="shared" ca="1" si="85"/>
        <v>5.6427307689072538E-2</v>
      </c>
      <c r="N246" s="33">
        <f t="shared" ca="1" si="85"/>
        <v>5.9515133420271829E-2</v>
      </c>
      <c r="O246" s="33">
        <f t="shared" ca="1" si="85"/>
        <v>6.1541863270000732E-2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2.2846216056913355E-2</v>
      </c>
      <c r="E247" s="33">
        <f t="shared" ca="1" si="86"/>
        <v>2.2293587527710868E-2</v>
      </c>
      <c r="F247" s="33">
        <f t="shared" ca="1" si="86"/>
        <v>2.1766286637847777E-2</v>
      </c>
      <c r="G247" s="33">
        <f t="shared" ca="1" si="86"/>
        <v>2.1006745625764035E-2</v>
      </c>
      <c r="H247" s="33">
        <f t="shared" ca="1" si="86"/>
        <v>1.9967728288325111E-2</v>
      </c>
      <c r="I247" s="33">
        <f t="shared" ca="1" si="86"/>
        <v>1.9380356032464238E-2</v>
      </c>
      <c r="J247" s="33">
        <f t="shared" ca="1" si="86"/>
        <v>1.9011625479916708E-2</v>
      </c>
      <c r="K247" s="33">
        <f t="shared" ca="1" si="86"/>
        <v>1.8988322805592144E-2</v>
      </c>
      <c r="L247" s="33">
        <f t="shared" ca="1" si="86"/>
        <v>1.9607276727357462E-2</v>
      </c>
      <c r="M247" s="33">
        <f t="shared" ca="1" si="86"/>
        <v>2.0707268876723868E-2</v>
      </c>
      <c r="N247" s="33">
        <f t="shared" ca="1" si="86"/>
        <v>2.1840415934044708E-2</v>
      </c>
      <c r="O247" s="33">
        <f t="shared" ca="1" si="86"/>
        <v>2.258417000733972E-2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6.2827094156511732E-3</v>
      </c>
      <c r="E248" s="33">
        <f t="shared" ca="1" si="87"/>
        <v>6.1307365701204894E-3</v>
      </c>
      <c r="F248" s="33">
        <f t="shared" ca="1" si="87"/>
        <v>5.9857288254081403E-3</v>
      </c>
      <c r="G248" s="33">
        <f t="shared" ca="1" si="87"/>
        <v>5.7768550470851101E-3</v>
      </c>
      <c r="H248" s="33">
        <f t="shared" ca="1" si="87"/>
        <v>5.4911252792894062E-3</v>
      </c>
      <c r="I248" s="33">
        <f t="shared" ca="1" si="87"/>
        <v>5.3295979089276659E-3</v>
      </c>
      <c r="J248" s="33">
        <f t="shared" ca="1" si="87"/>
        <v>5.2281970069770946E-3</v>
      </c>
      <c r="K248" s="33">
        <f t="shared" ca="1" si="87"/>
        <v>5.2217887715378395E-3</v>
      </c>
      <c r="L248" s="33">
        <f t="shared" ca="1" si="87"/>
        <v>5.3920011000233026E-3</v>
      </c>
      <c r="M248" s="33">
        <f t="shared" ca="1" si="87"/>
        <v>5.6944989410990642E-3</v>
      </c>
      <c r="N248" s="33">
        <f t="shared" ca="1" si="87"/>
        <v>6.0061143818622952E-3</v>
      </c>
      <c r="O248" s="33">
        <f t="shared" ca="1" si="87"/>
        <v>6.2106467520184226E-3</v>
      </c>
    </row>
    <row r="249" spans="1:15" x14ac:dyDescent="0.4">
      <c r="D249" s="32">
        <f t="shared" ref="D249:O249" ca="1" si="88">SUM(D246:D248)</f>
        <v>9.1384864227653434E-2</v>
      </c>
      <c r="E249" s="32">
        <f t="shared" ca="1" si="88"/>
        <v>8.9174350110843473E-2</v>
      </c>
      <c r="F249" s="32">
        <f t="shared" ca="1" si="88"/>
        <v>8.7065146551391123E-2</v>
      </c>
      <c r="G249" s="32">
        <f t="shared" ca="1" si="88"/>
        <v>8.4026982503056138E-2</v>
      </c>
      <c r="H249" s="32">
        <f t="shared" ca="1" si="88"/>
        <v>7.9870913153300443E-2</v>
      </c>
      <c r="I249" s="32">
        <f t="shared" ca="1" si="88"/>
        <v>7.7521424129856936E-2</v>
      </c>
      <c r="J249" s="32">
        <f t="shared" ca="1" si="88"/>
        <v>7.6046501919666817E-2</v>
      </c>
      <c r="K249" s="32">
        <f t="shared" ca="1" si="88"/>
        <v>7.5953291222368574E-2</v>
      </c>
      <c r="L249" s="32">
        <f t="shared" ca="1" si="88"/>
        <v>7.8429106909429849E-2</v>
      </c>
      <c r="M249" s="32">
        <f t="shared" ca="1" si="88"/>
        <v>8.2829075506895472E-2</v>
      </c>
      <c r="N249" s="32">
        <f t="shared" ca="1" si="88"/>
        <v>8.7361663736178832E-2</v>
      </c>
      <c r="O249" s="32">
        <f t="shared" ca="1" si="88"/>
        <v>9.0336680029358865E-2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0.24396196029230527</v>
      </c>
      <c r="E252" s="32">
        <f ca="1">N247/2+O247+D247+E247+F247/2</f>
        <v>8.952732487791018E-2</v>
      </c>
      <c r="F252" s="32">
        <f ca="1">N248/2+O248+D248+E248+F248/2</f>
        <v>2.4620014341425304E-2</v>
      </c>
      <c r="G252" s="32">
        <f ca="1">F246/2+G246+H246</f>
        <v>0.14131200695996052</v>
      </c>
      <c r="H252" s="32">
        <f ca="1">F247/2+G247+H247</f>
        <v>5.1857617233013034E-2</v>
      </c>
      <c r="I252" s="32">
        <f ca="1">F248/2+G248+H248</f>
        <v>1.4260844739078588E-2</v>
      </c>
      <c r="J252" s="32">
        <f ca="1">I246+J246+K246</f>
        <v>0.15636132926647667</v>
      </c>
      <c r="K252" s="32">
        <f ca="1">I247+J247+K247</f>
        <v>5.7380304317973092E-2</v>
      </c>
      <c r="L252" s="32">
        <f ca="1">I248+J248+K248</f>
        <v>1.5779583687442599E-2</v>
      </c>
      <c r="M252" s="32">
        <f ca="1">L246+M246+N246/2</f>
        <v>0.13961470348125754</v>
      </c>
      <c r="N252" s="32">
        <f ca="1">L247+M247+N247/2</f>
        <v>5.1234753571103686E-2</v>
      </c>
      <c r="O252" s="32">
        <f ca="1">L248+M248+N248/2</f>
        <v>1.4089557232053514E-2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8.4419924508603081</v>
      </c>
      <c r="E261" s="29">
        <f t="shared" ca="1" si="91"/>
        <v>9.9091388788121684</v>
      </c>
      <c r="F261" s="29">
        <f t="shared" ca="1" si="91"/>
        <v>11.620842204457077</v>
      </c>
      <c r="G261" s="29">
        <f t="shared" ca="1" si="91"/>
        <v>13.497996841035572</v>
      </c>
      <c r="H261" s="29">
        <f t="shared" ca="1" si="91"/>
        <v>15.142226190262514</v>
      </c>
      <c r="I261" s="29">
        <f t="shared" ca="1" si="91"/>
        <v>16.007383827800862</v>
      </c>
      <c r="J261" s="29">
        <f t="shared" ca="1" si="91"/>
        <v>15.611800247823732</v>
      </c>
      <c r="K261" s="29">
        <f t="shared" ca="1" si="91"/>
        <v>14.176900630032888</v>
      </c>
      <c r="L261" s="29">
        <f t="shared" ca="1" si="91"/>
        <v>12.347604440363055</v>
      </c>
      <c r="M261" s="29">
        <f t="shared" ca="1" si="91"/>
        <v>10.471694303402408</v>
      </c>
      <c r="N261" s="29">
        <f t="shared" ca="1" si="91"/>
        <v>8.8348498902013848</v>
      </c>
      <c r="O261" s="29">
        <f t="shared" ca="1" si="91"/>
        <v>8.0003724221324255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15.558007549139692</v>
      </c>
      <c r="E283" s="29">
        <f t="shared" ca="1" si="98"/>
        <v>14.090861121187832</v>
      </c>
      <c r="F283" s="29">
        <f t="shared" ca="1" si="98"/>
        <v>12.379157795542923</v>
      </c>
      <c r="G283" s="29">
        <f t="shared" ca="1" si="98"/>
        <v>10.502003158964428</v>
      </c>
      <c r="H283" s="29">
        <f t="shared" ca="1" si="98"/>
        <v>8.8577738097374858</v>
      </c>
      <c r="I283" s="29">
        <f t="shared" ca="1" si="98"/>
        <v>7.9926161721991384</v>
      </c>
      <c r="J283" s="29">
        <f t="shared" ca="1" si="98"/>
        <v>8.3881997521762681</v>
      </c>
      <c r="K283" s="29">
        <f t="shared" ca="1" si="98"/>
        <v>9.8230993699671121</v>
      </c>
      <c r="L283" s="29">
        <f t="shared" ca="1" si="98"/>
        <v>11.652395559636945</v>
      </c>
      <c r="M283" s="29">
        <f t="shared" ca="1" si="98"/>
        <v>13.528305696597592</v>
      </c>
      <c r="N283" s="29">
        <f t="shared" ca="1" si="98"/>
        <v>15.165150109798615</v>
      </c>
      <c r="O283" s="29">
        <f t="shared" ca="1" si="98"/>
        <v>15.999627577867575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0.10808885959072706</v>
      </c>
      <c r="E284" s="29">
        <f t="shared" ca="1" si="99"/>
        <v>9.7895897301112117E-2</v>
      </c>
      <c r="F284" s="29">
        <f t="shared" ca="1" si="99"/>
        <v>8.6003882218702421E-2</v>
      </c>
      <c r="G284" s="29">
        <f t="shared" ca="1" si="99"/>
        <v>7.2962398384582877E-2</v>
      </c>
      <c r="H284" s="29">
        <f t="shared" ca="1" si="99"/>
        <v>6.1539157027859726E-2</v>
      </c>
      <c r="I284" s="29">
        <f t="shared" ca="1" si="99"/>
        <v>5.552849646529312E-2</v>
      </c>
      <c r="J284" s="29">
        <f t="shared" ca="1" si="99"/>
        <v>5.8276803271128899E-2</v>
      </c>
      <c r="K284" s="29">
        <f t="shared" ca="1" si="99"/>
        <v>6.824573167178126E-2</v>
      </c>
      <c r="L284" s="29">
        <f t="shared" ca="1" si="99"/>
        <v>8.0954720169862313E-2</v>
      </c>
      <c r="M284" s="29">
        <f t="shared" ca="1" si="99"/>
        <v>9.3987557874711816E-2</v>
      </c>
      <c r="N284" s="29">
        <f t="shared" ca="1" si="99"/>
        <v>0.10535949257724606</v>
      </c>
      <c r="O284" s="29">
        <f t="shared" ca="1" si="99"/>
        <v>0.11115700344699228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8.4419924508603081</v>
      </c>
      <c r="E286" s="29">
        <f t="shared" ca="1" si="100"/>
        <v>9.9091388788121684</v>
      </c>
      <c r="F286" s="29">
        <f t="shared" ca="1" si="100"/>
        <v>11.620842204457077</v>
      </c>
      <c r="G286" s="29">
        <f t="shared" ca="1" si="100"/>
        <v>13.497996841035572</v>
      </c>
      <c r="H286" s="29">
        <f t="shared" ca="1" si="100"/>
        <v>15.142226190262514</v>
      </c>
      <c r="I286" s="29">
        <f t="shared" ca="1" si="100"/>
        <v>16.007383827800862</v>
      </c>
      <c r="J286" s="29">
        <f t="shared" ca="1" si="100"/>
        <v>15.611800247823732</v>
      </c>
      <c r="K286" s="29">
        <f t="shared" ca="1" si="100"/>
        <v>14.176900630032888</v>
      </c>
      <c r="L286" s="29">
        <f t="shared" ca="1" si="100"/>
        <v>12.347604440363055</v>
      </c>
      <c r="M286" s="29">
        <f t="shared" ca="1" si="100"/>
        <v>10.471694303402408</v>
      </c>
      <c r="N286" s="29">
        <f t="shared" ca="1" si="100"/>
        <v>8.8348498902013848</v>
      </c>
      <c r="O286" s="29">
        <f t="shared" ca="1" si="100"/>
        <v>8.0003724221324255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5.404442979536353E-2</v>
      </c>
      <c r="E290" s="33">
        <f t="shared" ca="1" si="101"/>
        <v>4.8947948650556058E-2</v>
      </c>
      <c r="F290" s="32">
        <f t="shared" ca="1" si="101"/>
        <v>4.3001941109351211E-2</v>
      </c>
      <c r="G290" s="32">
        <f t="shared" ca="1" si="101"/>
        <v>3.6481199192291439E-2</v>
      </c>
      <c r="H290" s="32">
        <f t="shared" ca="1" si="101"/>
        <v>3.0769578513929863E-2</v>
      </c>
      <c r="I290" s="32">
        <f t="shared" ca="1" si="101"/>
        <v>2.776424823264656E-2</v>
      </c>
      <c r="J290" s="32">
        <f t="shared" ca="1" si="101"/>
        <v>2.913840163556445E-2</v>
      </c>
      <c r="K290" s="32">
        <f t="shared" ca="1" si="101"/>
        <v>3.412286583589063E-2</v>
      </c>
      <c r="L290" s="32">
        <f t="shared" ca="1" si="101"/>
        <v>4.0477360084931156E-2</v>
      </c>
      <c r="M290" s="32">
        <f t="shared" ca="1" si="101"/>
        <v>4.6993778937355908E-2</v>
      </c>
      <c r="N290" s="32">
        <f t="shared" ca="1" si="101"/>
        <v>5.2679746288623028E-2</v>
      </c>
      <c r="O290" s="32">
        <f t="shared" ca="1" si="101"/>
        <v>5.557850172349614E-2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5.404442979536353E-2</v>
      </c>
      <c r="E291" s="32">
        <f t="shared" ca="1" si="102"/>
        <v>4.8947948650556058E-2</v>
      </c>
      <c r="F291" s="32">
        <f t="shared" ca="1" si="102"/>
        <v>4.3001941109351211E-2</v>
      </c>
      <c r="G291" s="32">
        <f t="shared" ca="1" si="102"/>
        <v>3.6481199192291439E-2</v>
      </c>
      <c r="H291" s="32">
        <f t="shared" ca="1" si="102"/>
        <v>3.0769578513929863E-2</v>
      </c>
      <c r="I291" s="32">
        <f t="shared" ca="1" si="102"/>
        <v>2.776424823264656E-2</v>
      </c>
      <c r="J291" s="32">
        <f t="shared" ca="1" si="102"/>
        <v>2.913840163556445E-2</v>
      </c>
      <c r="K291" s="32">
        <f t="shared" ca="1" si="102"/>
        <v>3.412286583589063E-2</v>
      </c>
      <c r="L291" s="32">
        <f t="shared" ca="1" si="102"/>
        <v>4.0477360084931156E-2</v>
      </c>
      <c r="M291" s="32">
        <f t="shared" ca="1" si="102"/>
        <v>4.6993778937355908E-2</v>
      </c>
      <c r="N291" s="32">
        <f t="shared" ca="1" si="102"/>
        <v>5.2679746288623028E-2</v>
      </c>
      <c r="O291" s="32">
        <f t="shared" ca="1" si="102"/>
        <v>5.557850172349614E-2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4.8865171939974528E-2</v>
      </c>
      <c r="E296" s="33">
        <f t="shared" ca="1" si="103"/>
        <v>4.4257103571544436E-2</v>
      </c>
      <c r="F296" s="33">
        <f t="shared" ca="1" si="103"/>
        <v>3.8880921753038387E-2</v>
      </c>
      <c r="G296" s="33">
        <f t="shared" ca="1" si="103"/>
        <v>3.2985084269696846E-2</v>
      </c>
      <c r="H296" s="33">
        <f t="shared" ca="1" si="103"/>
        <v>2.7820827239678252E-2</v>
      </c>
      <c r="I296" s="33">
        <f t="shared" ca="1" si="103"/>
        <v>2.5103507777017933E-2</v>
      </c>
      <c r="J296" s="33">
        <f t="shared" ca="1" si="103"/>
        <v>2.6345971478822856E-2</v>
      </c>
      <c r="K296" s="33">
        <f t="shared" ca="1" si="103"/>
        <v>3.0852757859951112E-2</v>
      </c>
      <c r="L296" s="33">
        <f t="shared" ca="1" si="103"/>
        <v>3.6598279743458591E-2</v>
      </c>
      <c r="M296" s="33">
        <f t="shared" ca="1" si="103"/>
        <v>4.2490208455859303E-2</v>
      </c>
      <c r="N296" s="33">
        <f t="shared" ca="1" si="103"/>
        <v>4.7631270602629991E-2</v>
      </c>
      <c r="O296" s="33">
        <f t="shared" ca="1" si="103"/>
        <v>5.0252228641661095E-2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5.404442979536353E-2</v>
      </c>
      <c r="E297" s="33">
        <f t="shared" ca="1" si="104"/>
        <v>4.8947948650556058E-2</v>
      </c>
      <c r="F297" s="33">
        <f t="shared" ca="1" si="104"/>
        <v>4.3001941109351211E-2</v>
      </c>
      <c r="G297" s="33">
        <f t="shared" ca="1" si="104"/>
        <v>3.6481199192291439E-2</v>
      </c>
      <c r="H297" s="33">
        <f t="shared" ca="1" si="104"/>
        <v>3.0769578513929863E-2</v>
      </c>
      <c r="I297" s="33">
        <f t="shared" ca="1" si="104"/>
        <v>2.776424823264656E-2</v>
      </c>
      <c r="J297" s="33">
        <f t="shared" ca="1" si="104"/>
        <v>2.913840163556445E-2</v>
      </c>
      <c r="K297" s="33">
        <f t="shared" ca="1" si="104"/>
        <v>3.412286583589063E-2</v>
      </c>
      <c r="L297" s="33">
        <f t="shared" ca="1" si="104"/>
        <v>4.0477360084931156E-2</v>
      </c>
      <c r="M297" s="33">
        <f t="shared" ca="1" si="104"/>
        <v>4.6993778937355908E-2</v>
      </c>
      <c r="N297" s="33">
        <f t="shared" ca="1" si="104"/>
        <v>5.2679746288623028E-2</v>
      </c>
      <c r="O297" s="33">
        <f t="shared" ca="1" si="104"/>
        <v>5.557850172349614E-2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5.1792578553890049E-3</v>
      </c>
      <c r="E298" s="33">
        <f t="shared" ca="1" si="105"/>
        <v>4.6908450790116218E-3</v>
      </c>
      <c r="F298" s="33">
        <f t="shared" ca="1" si="105"/>
        <v>4.1210193563128239E-3</v>
      </c>
      <c r="G298" s="33">
        <f t="shared" ca="1" si="105"/>
        <v>3.496114922594596E-3</v>
      </c>
      <c r="H298" s="33">
        <f t="shared" ca="1" si="105"/>
        <v>2.9487512742516118E-3</v>
      </c>
      <c r="I298" s="33">
        <f t="shared" ca="1" si="105"/>
        <v>2.6607404556286286E-3</v>
      </c>
      <c r="J298" s="33">
        <f t="shared" ca="1" si="105"/>
        <v>2.7924301567415931E-3</v>
      </c>
      <c r="K298" s="33">
        <f t="shared" ca="1" si="105"/>
        <v>3.2701079759395184E-3</v>
      </c>
      <c r="L298" s="33">
        <f t="shared" ca="1" si="105"/>
        <v>3.8790803414725686E-3</v>
      </c>
      <c r="M298" s="33">
        <f t="shared" ca="1" si="105"/>
        <v>4.5035704814966075E-3</v>
      </c>
      <c r="N298" s="33">
        <f t="shared" ca="1" si="105"/>
        <v>5.0484756859930395E-3</v>
      </c>
      <c r="O298" s="33">
        <f t="shared" ca="1" si="105"/>
        <v>5.326273081835046E-3</v>
      </c>
    </row>
    <row r="299" spans="1:15" x14ac:dyDescent="0.4">
      <c r="D299" s="32">
        <f t="shared" ref="D299:O299" ca="1" si="106">SUM(D296:D298)</f>
        <v>0.10808885959072706</v>
      </c>
      <c r="E299" s="32">
        <f t="shared" ca="1" si="106"/>
        <v>9.7895897301112103E-2</v>
      </c>
      <c r="F299" s="32">
        <f t="shared" ca="1" si="106"/>
        <v>8.6003882218702435E-2</v>
      </c>
      <c r="G299" s="32">
        <f t="shared" ca="1" si="106"/>
        <v>7.2962398384582877E-2</v>
      </c>
      <c r="H299" s="32">
        <f t="shared" ca="1" si="106"/>
        <v>6.1539157027859732E-2</v>
      </c>
      <c r="I299" s="32">
        <f t="shared" ca="1" si="106"/>
        <v>5.552849646529312E-2</v>
      </c>
      <c r="J299" s="32">
        <f t="shared" ca="1" si="106"/>
        <v>5.8276803271128899E-2</v>
      </c>
      <c r="K299" s="32">
        <f t="shared" ca="1" si="106"/>
        <v>6.824573167178126E-2</v>
      </c>
      <c r="L299" s="32">
        <f t="shared" ca="1" si="106"/>
        <v>8.0954720169862313E-2</v>
      </c>
      <c r="M299" s="32">
        <f t="shared" ca="1" si="106"/>
        <v>9.3987557874711816E-2</v>
      </c>
      <c r="N299" s="32">
        <f t="shared" ca="1" si="106"/>
        <v>0.10535949257724606</v>
      </c>
      <c r="O299" s="32">
        <f t="shared" ca="1" si="106"/>
        <v>0.11115700344699228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0.18663060033101425</v>
      </c>
      <c r="E302" s="32">
        <f ca="1">N297/2+O297+D297+E297+F297/2</f>
        <v>0.20641172386840284</v>
      </c>
      <c r="F302" s="32">
        <f ca="1">N298/2+O298+D298+E298+F298/2</f>
        <v>1.9781123537388604E-2</v>
      </c>
      <c r="G302" s="32">
        <f ca="1">F296/2+G296+H296</f>
        <v>8.0246372385894299E-2</v>
      </c>
      <c r="H302" s="32">
        <f ca="1">F297/2+G297+H297</f>
        <v>8.8751748260896907E-2</v>
      </c>
      <c r="I302" s="32">
        <f ca="1">F298/2+G298+H298</f>
        <v>8.5053758750026198E-3</v>
      </c>
      <c r="J302" s="32">
        <f ca="1">I296+J296+K296</f>
        <v>8.2302237115791904E-2</v>
      </c>
      <c r="K302" s="32">
        <f ca="1">I297+J297+K297</f>
        <v>9.1025515704101639E-2</v>
      </c>
      <c r="L302" s="32">
        <f ca="1">I298+J298+K298</f>
        <v>8.7232785883097404E-3</v>
      </c>
      <c r="M302" s="32">
        <f ca="1">L296+M296+N296/2</f>
        <v>0.10290412350063288</v>
      </c>
      <c r="N302" s="32">
        <f ca="1">L297+M297+N297/2</f>
        <v>0.11381101216659859</v>
      </c>
      <c r="O302" s="32">
        <f ca="1">L298+M298+N298/2</f>
        <v>1.0906888665965696E-2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3.5</v>
      </c>
      <c r="I309" s="29">
        <f t="shared" ca="1" si="108"/>
        <v>5.25</v>
      </c>
      <c r="J309" s="29">
        <f t="shared" ca="1" si="108"/>
        <v>20</v>
      </c>
      <c r="K309" s="29">
        <f t="shared" ca="1" si="108"/>
        <v>3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8.6023622047244092E-2</v>
      </c>
      <c r="I310" s="50">
        <f t="shared" ca="1" si="109"/>
        <v>9.1535433070866146E-2</v>
      </c>
      <c r="J310" s="50">
        <f t="shared" ca="1" si="109"/>
        <v>0.13799212598425198</v>
      </c>
      <c r="K310" s="50">
        <f t="shared" ca="1" si="109"/>
        <v>8.4448818897637792E-2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8.4419924508603081</v>
      </c>
      <c r="E312" s="29">
        <f t="shared" ca="1" si="110"/>
        <v>9.9091388788121684</v>
      </c>
      <c r="F312" s="29">
        <f t="shared" ca="1" si="110"/>
        <v>11.620842204457077</v>
      </c>
      <c r="G312" s="29">
        <f t="shared" ca="1" si="110"/>
        <v>13.497996841035572</v>
      </c>
      <c r="H312" s="29">
        <f t="shared" ca="1" si="110"/>
        <v>15.142226190262514</v>
      </c>
      <c r="I312" s="29">
        <f t="shared" ca="1" si="110"/>
        <v>16.007383827800862</v>
      </c>
      <c r="J312" s="29">
        <f t="shared" ca="1" si="110"/>
        <v>15.611800247823732</v>
      </c>
      <c r="K312" s="29">
        <f t="shared" ca="1" si="110"/>
        <v>14.176900630032888</v>
      </c>
      <c r="L312" s="29">
        <f t="shared" ca="1" si="110"/>
        <v>12.347604440363055</v>
      </c>
      <c r="M312" s="29">
        <f t="shared" ca="1" si="110"/>
        <v>10.471694303402408</v>
      </c>
      <c r="N312" s="29">
        <f t="shared" ca="1" si="110"/>
        <v>8.8348498902013848</v>
      </c>
      <c r="O312" s="29">
        <f t="shared" ca="1" si="110"/>
        <v>8.0003724221324255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5.1614173228346452E-2</v>
      </c>
      <c r="I316" s="32">
        <f t="shared" ca="1" si="111"/>
        <v>5.4921259842519686E-2</v>
      </c>
      <c r="J316" s="32">
        <f t="shared" ca="1" si="111"/>
        <v>8.2795275590551179E-2</v>
      </c>
      <c r="K316" s="32">
        <f t="shared" ca="1" si="111"/>
        <v>5.0669291338582674E-2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3.4409448818897639E-2</v>
      </c>
      <c r="I317" s="32">
        <f t="shared" ca="1" si="112"/>
        <v>3.661417322834646E-2</v>
      </c>
      <c r="J317" s="32">
        <f t="shared" ca="1" si="112"/>
        <v>5.5196850393700793E-2</v>
      </c>
      <c r="K317" s="32">
        <f t="shared" ca="1" si="112"/>
        <v>3.3779527559055118E-2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4.6882874015748026E-2</v>
      </c>
      <c r="I322" s="33">
        <f t="shared" ca="1" si="113"/>
        <v>4.9886811023622045E-2</v>
      </c>
      <c r="J322" s="33">
        <f t="shared" ca="1" si="113"/>
        <v>7.520570866141732E-2</v>
      </c>
      <c r="K322" s="33">
        <f t="shared" ca="1" si="113"/>
        <v>4.6024606299212595E-2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3.4409448818897639E-2</v>
      </c>
      <c r="I323" s="33">
        <f t="shared" ca="1" si="114"/>
        <v>3.661417322834646E-2</v>
      </c>
      <c r="J323" s="33">
        <f t="shared" ca="1" si="114"/>
        <v>5.5196850393700793E-2</v>
      </c>
      <c r="K323" s="33">
        <f t="shared" ca="1" si="114"/>
        <v>3.3779527559055118E-2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4.7312992125984246E-3</v>
      </c>
      <c r="I324" s="33">
        <f t="shared" ca="1" si="115"/>
        <v>5.0344488188976385E-3</v>
      </c>
      <c r="J324" s="33">
        <f t="shared" ca="1" si="115"/>
        <v>7.5895669291338591E-3</v>
      </c>
      <c r="K324" s="33">
        <f t="shared" ca="1" si="115"/>
        <v>4.6446850393700792E-3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8.6023622047244078E-2</v>
      </c>
      <c r="I325" s="32">
        <f t="shared" ca="1" si="116"/>
        <v>9.1535433070866146E-2</v>
      </c>
      <c r="J325" s="32">
        <f t="shared" ca="1" si="116"/>
        <v>0.13799212598425198</v>
      </c>
      <c r="K325" s="32">
        <f t="shared" ca="1" si="116"/>
        <v>8.4448818897637778E-2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0.10819537401574802</v>
      </c>
      <c r="H328" s="32">
        <f ca="1">F323/2+G323+H323</f>
        <v>7.9409448818897638E-2</v>
      </c>
      <c r="I328" s="32">
        <f ca="1">F324/2+G324+H324</f>
        <v>1.0918799212598425E-2</v>
      </c>
      <c r="J328" s="32">
        <f ca="1">I322+J322+K322</f>
        <v>0.17111712598425197</v>
      </c>
      <c r="K328" s="32">
        <f ca="1">I323+J323+K323</f>
        <v>0.12559055118110238</v>
      </c>
      <c r="L328" s="32">
        <f ca="1">I324+J324+K324</f>
        <v>1.7268700787401576E-2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8.4419924508603081</v>
      </c>
      <c r="E337" s="29">
        <f t="shared" ca="1" si="119"/>
        <v>9.9091388788121684</v>
      </c>
      <c r="F337" s="29">
        <f t="shared" ca="1" si="119"/>
        <v>11.620842204457077</v>
      </c>
      <c r="G337" s="29">
        <f t="shared" ca="1" si="119"/>
        <v>13.497996841035572</v>
      </c>
      <c r="H337" s="29">
        <f t="shared" ca="1" si="119"/>
        <v>15.142226190262514</v>
      </c>
      <c r="I337" s="29">
        <f t="shared" ca="1" si="119"/>
        <v>16.007383827800862</v>
      </c>
      <c r="J337" s="29">
        <f t="shared" ca="1" si="119"/>
        <v>15.611800247823732</v>
      </c>
      <c r="K337" s="29">
        <f t="shared" ca="1" si="119"/>
        <v>14.176900630032888</v>
      </c>
      <c r="L337" s="29">
        <f t="shared" ca="1" si="119"/>
        <v>12.347604440363055</v>
      </c>
      <c r="M337" s="29">
        <f t="shared" ca="1" si="119"/>
        <v>10.471694303402408</v>
      </c>
      <c r="N337" s="29">
        <f t="shared" ca="1" si="119"/>
        <v>8.8348498902013848</v>
      </c>
      <c r="O337" s="29">
        <f t="shared" ca="1" si="119"/>
        <v>8.0003724221324255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8.4419924508603081</v>
      </c>
      <c r="E362" s="29">
        <f t="shared" ca="1" si="128"/>
        <v>9.9091388788121684</v>
      </c>
      <c r="F362" s="29">
        <f t="shared" ca="1" si="128"/>
        <v>11.620842204457077</v>
      </c>
      <c r="G362" s="29">
        <f t="shared" ca="1" si="128"/>
        <v>13.497996841035572</v>
      </c>
      <c r="H362" s="29">
        <f t="shared" ca="1" si="128"/>
        <v>15.142226190262514</v>
      </c>
      <c r="I362" s="29">
        <f t="shared" ca="1" si="128"/>
        <v>16.007383827800862</v>
      </c>
      <c r="J362" s="29">
        <f t="shared" ca="1" si="128"/>
        <v>15.611800247823732</v>
      </c>
      <c r="K362" s="29">
        <f t="shared" ca="1" si="128"/>
        <v>14.176900630032888</v>
      </c>
      <c r="L362" s="29">
        <f t="shared" ca="1" si="128"/>
        <v>12.347604440363055</v>
      </c>
      <c r="M362" s="29">
        <f t="shared" ca="1" si="128"/>
        <v>10.471694303402408</v>
      </c>
      <c r="N362" s="29">
        <f t="shared" ca="1" si="128"/>
        <v>8.8348498902013848</v>
      </c>
      <c r="O362" s="29">
        <f t="shared" ca="1" si="128"/>
        <v>8.0003724221324255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15.558007549139692</v>
      </c>
      <c r="E384" s="29">
        <f t="shared" ca="1" si="135"/>
        <v>14.090861121187832</v>
      </c>
      <c r="F384" s="29">
        <f t="shared" ca="1" si="135"/>
        <v>12.379157795542923</v>
      </c>
      <c r="G384" s="29">
        <f t="shared" ca="1" si="135"/>
        <v>10.502003158964428</v>
      </c>
      <c r="H384" s="29">
        <f t="shared" ca="1" si="135"/>
        <v>8.8577738097374858</v>
      </c>
      <c r="I384" s="29">
        <f t="shared" ca="1" si="135"/>
        <v>7.9926161721991384</v>
      </c>
      <c r="J384" s="29">
        <f t="shared" ca="1" si="135"/>
        <v>8.3881997521762681</v>
      </c>
      <c r="K384" s="29">
        <f t="shared" ca="1" si="135"/>
        <v>9.8230993699671121</v>
      </c>
      <c r="L384" s="29">
        <f t="shared" ca="1" si="135"/>
        <v>11.652395559636945</v>
      </c>
      <c r="M384" s="29">
        <f t="shared" ca="1" si="135"/>
        <v>13.528305696597592</v>
      </c>
      <c r="N384" s="29">
        <f t="shared" ca="1" si="135"/>
        <v>15.165150109798615</v>
      </c>
      <c r="O384" s="29">
        <f t="shared" ca="1" si="135"/>
        <v>15.999627577867575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0.10808885959072706</v>
      </c>
      <c r="E385" s="29">
        <f t="shared" ca="1" si="136"/>
        <v>9.7895897301112117E-2</v>
      </c>
      <c r="F385" s="29">
        <f t="shared" ca="1" si="136"/>
        <v>8.6003882218702421E-2</v>
      </c>
      <c r="G385" s="29">
        <f t="shared" ca="1" si="136"/>
        <v>7.2962398384582877E-2</v>
      </c>
      <c r="H385" s="29">
        <f t="shared" ca="1" si="136"/>
        <v>6.1539157027859726E-2</v>
      </c>
      <c r="I385" s="55">
        <f t="shared" ca="1" si="136"/>
        <v>5.552849646529312E-2</v>
      </c>
      <c r="J385" s="55">
        <f t="shared" ca="1" si="136"/>
        <v>5.8276803271128899E-2</v>
      </c>
      <c r="K385" s="29">
        <f t="shared" ca="1" si="136"/>
        <v>6.824573167178126E-2</v>
      </c>
      <c r="L385" s="29">
        <f t="shared" ca="1" si="136"/>
        <v>8.0954720169862313E-2</v>
      </c>
      <c r="M385" s="29">
        <f t="shared" ca="1" si="136"/>
        <v>9.3987557874711816E-2</v>
      </c>
      <c r="N385" s="29">
        <f t="shared" ca="1" si="136"/>
        <v>0.10535949257724606</v>
      </c>
      <c r="O385" s="29">
        <f t="shared" ca="1" si="136"/>
        <v>0.11115700344699228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8.4419924508603081</v>
      </c>
      <c r="E387" s="29">
        <f t="shared" ca="1" si="137"/>
        <v>9.9091388788121684</v>
      </c>
      <c r="F387" s="29">
        <f t="shared" ca="1" si="137"/>
        <v>11.620842204457077</v>
      </c>
      <c r="G387" s="29">
        <f t="shared" ca="1" si="137"/>
        <v>13.497996841035572</v>
      </c>
      <c r="H387" s="29">
        <f t="shared" ca="1" si="137"/>
        <v>15.142226190262514</v>
      </c>
      <c r="I387" s="29">
        <f t="shared" ca="1" si="137"/>
        <v>16.007383827800862</v>
      </c>
      <c r="J387" s="29">
        <f t="shared" ca="1" si="137"/>
        <v>15.611800247823732</v>
      </c>
      <c r="K387" s="29">
        <f t="shared" ca="1" si="137"/>
        <v>14.176900630032888</v>
      </c>
      <c r="L387" s="29">
        <f t="shared" ca="1" si="137"/>
        <v>12.347604440363055</v>
      </c>
      <c r="M387" s="29">
        <f t="shared" ca="1" si="137"/>
        <v>10.471694303402408</v>
      </c>
      <c r="N387" s="29">
        <f t="shared" ca="1" si="137"/>
        <v>8.8348498902013848</v>
      </c>
      <c r="O387" s="29">
        <f t="shared" ca="1" si="137"/>
        <v>8.0003724221324255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1.0808885959072707E-2</v>
      </c>
      <c r="E391" s="33">
        <f t="shared" ca="1" si="138"/>
        <v>9.7895897301112124E-3</v>
      </c>
      <c r="F391" s="32">
        <f t="shared" ca="1" si="138"/>
        <v>8.6003882218702431E-3</v>
      </c>
      <c r="G391" s="32">
        <f t="shared" ca="1" si="138"/>
        <v>7.2962398384582884E-3</v>
      </c>
      <c r="H391" s="32">
        <f t="shared" ca="1" si="138"/>
        <v>6.1539157027859729E-3</v>
      </c>
      <c r="I391" s="32">
        <f t="shared" ca="1" si="138"/>
        <v>5.5528496465293122E-3</v>
      </c>
      <c r="J391" s="32">
        <f t="shared" ca="1" si="138"/>
        <v>5.8276803271128906E-3</v>
      </c>
      <c r="K391" s="32">
        <f t="shared" ca="1" si="138"/>
        <v>6.824573167178126E-3</v>
      </c>
      <c r="L391" s="32">
        <f t="shared" ca="1" si="138"/>
        <v>8.0954720169862313E-3</v>
      </c>
      <c r="M391" s="32">
        <f t="shared" ca="1" si="138"/>
        <v>9.398755787471182E-3</v>
      </c>
      <c r="N391" s="32">
        <f t="shared" ca="1" si="138"/>
        <v>1.0535949257724607E-2</v>
      </c>
      <c r="O391" s="32">
        <f t="shared" ca="1" si="138"/>
        <v>1.1115700344699228E-2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9.727997363165436E-2</v>
      </c>
      <c r="E392" s="32">
        <f t="shared" ca="1" si="139"/>
        <v>8.8106307571000908E-2</v>
      </c>
      <c r="F392" s="32">
        <f t="shared" ca="1" si="139"/>
        <v>7.7403493996832176E-2</v>
      </c>
      <c r="G392" s="32">
        <f t="shared" ca="1" si="139"/>
        <v>6.5666158546124592E-2</v>
      </c>
      <c r="H392" s="32">
        <f t="shared" ca="1" si="139"/>
        <v>5.5385241325073754E-2</v>
      </c>
      <c r="I392" s="32">
        <f t="shared" ca="1" si="139"/>
        <v>4.9975646818763812E-2</v>
      </c>
      <c r="J392" s="32">
        <f t="shared" ca="1" si="139"/>
        <v>5.2449122944016012E-2</v>
      </c>
      <c r="K392" s="32">
        <f t="shared" ca="1" si="139"/>
        <v>6.1421158504603134E-2</v>
      </c>
      <c r="L392" s="32">
        <f t="shared" ca="1" si="139"/>
        <v>7.2859248152876088E-2</v>
      </c>
      <c r="M392" s="32">
        <f t="shared" ca="1" si="139"/>
        <v>8.4588802087240636E-2</v>
      </c>
      <c r="N392" s="32">
        <f t="shared" ca="1" si="139"/>
        <v>9.4823543319521447E-2</v>
      </c>
      <c r="O392" s="32">
        <f t="shared" ca="1" si="139"/>
        <v>0.10004130310229306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9.9081454624833157E-3</v>
      </c>
      <c r="E397" s="33">
        <f t="shared" ca="1" si="140"/>
        <v>8.9737905859352783E-3</v>
      </c>
      <c r="F397" s="33">
        <f t="shared" ca="1" si="140"/>
        <v>7.8836892033810561E-3</v>
      </c>
      <c r="G397" s="33">
        <f t="shared" ca="1" si="140"/>
        <v>6.6882198519200974E-3</v>
      </c>
      <c r="H397" s="33">
        <f t="shared" ca="1" si="140"/>
        <v>5.641089394220475E-3</v>
      </c>
      <c r="I397" s="33">
        <f t="shared" ca="1" si="140"/>
        <v>5.0901121759852029E-3</v>
      </c>
      <c r="J397" s="33">
        <f t="shared" ca="1" si="140"/>
        <v>5.3420402998534833E-3</v>
      </c>
      <c r="K397" s="33">
        <f t="shared" ca="1" si="140"/>
        <v>6.2558587365799485E-3</v>
      </c>
      <c r="L397" s="33">
        <f t="shared" ca="1" si="140"/>
        <v>7.4208493489040456E-3</v>
      </c>
      <c r="M397" s="33">
        <f t="shared" ca="1" si="140"/>
        <v>8.6155261385152497E-3</v>
      </c>
      <c r="N397" s="33">
        <f t="shared" ca="1" si="140"/>
        <v>9.6579534862475565E-3</v>
      </c>
      <c r="O397" s="33">
        <f t="shared" ca="1" si="140"/>
        <v>1.0189391982640959E-2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9.727997363165436E-2</v>
      </c>
      <c r="E398" s="33">
        <f t="shared" ca="1" si="141"/>
        <v>8.8106307571000908E-2</v>
      </c>
      <c r="F398" s="33">
        <f t="shared" ca="1" si="141"/>
        <v>7.7403493996832176E-2</v>
      </c>
      <c r="G398" s="33">
        <f t="shared" ca="1" si="141"/>
        <v>6.5666158546124592E-2</v>
      </c>
      <c r="H398" s="33">
        <f t="shared" ca="1" si="141"/>
        <v>5.5385241325073754E-2</v>
      </c>
      <c r="I398" s="33">
        <f t="shared" ca="1" si="141"/>
        <v>4.9975646818763812E-2</v>
      </c>
      <c r="J398" s="33">
        <f t="shared" ca="1" si="141"/>
        <v>5.2449122944016012E-2</v>
      </c>
      <c r="K398" s="33">
        <f t="shared" ca="1" si="141"/>
        <v>6.1421158504603134E-2</v>
      </c>
      <c r="L398" s="33">
        <f t="shared" ca="1" si="141"/>
        <v>7.2859248152876088E-2</v>
      </c>
      <c r="M398" s="33">
        <f t="shared" ca="1" si="141"/>
        <v>8.4588802087240636E-2</v>
      </c>
      <c r="N398" s="33">
        <f t="shared" ca="1" si="141"/>
        <v>9.4823543319521447E-2</v>
      </c>
      <c r="O398" s="33">
        <f t="shared" ca="1" si="141"/>
        <v>0.10004130310229306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9.0074049658939225E-4</v>
      </c>
      <c r="E399" s="33">
        <f t="shared" ca="1" si="142"/>
        <v>8.157991441759344E-4</v>
      </c>
      <c r="F399" s="33">
        <f t="shared" ca="1" si="142"/>
        <v>7.1669901848918696E-4</v>
      </c>
      <c r="G399" s="33">
        <f t="shared" ca="1" si="142"/>
        <v>6.0801998653819066E-4</v>
      </c>
      <c r="H399" s="33">
        <f t="shared" ca="1" si="142"/>
        <v>5.1282630856549778E-4</v>
      </c>
      <c r="I399" s="33">
        <f t="shared" ca="1" si="142"/>
        <v>4.6273747054410933E-4</v>
      </c>
      <c r="J399" s="33">
        <f t="shared" ca="1" si="142"/>
        <v>4.8564002725940753E-4</v>
      </c>
      <c r="K399" s="33">
        <f t="shared" ca="1" si="142"/>
        <v>5.6871443059817713E-4</v>
      </c>
      <c r="L399" s="33">
        <f t="shared" ca="1" si="142"/>
        <v>6.7462266808218597E-4</v>
      </c>
      <c r="M399" s="33">
        <f t="shared" ca="1" si="142"/>
        <v>7.8322964895593183E-4</v>
      </c>
      <c r="N399" s="33">
        <f t="shared" ca="1" si="142"/>
        <v>8.7799577147705055E-4</v>
      </c>
      <c r="O399" s="33">
        <f t="shared" ca="1" si="142"/>
        <v>9.2630836205826904E-4</v>
      </c>
    </row>
    <row r="400" spans="1:15" x14ac:dyDescent="0.4">
      <c r="D400" s="32">
        <f t="shared" ref="D400:O400" ca="1" si="143">SUM(D397:D399)</f>
        <v>0.10808885959072706</v>
      </c>
      <c r="E400" s="32">
        <f t="shared" ca="1" si="143"/>
        <v>9.7895897301112131E-2</v>
      </c>
      <c r="F400" s="32">
        <f t="shared" ca="1" si="143"/>
        <v>8.6003882218702421E-2</v>
      </c>
      <c r="G400" s="32">
        <f t="shared" ca="1" si="143"/>
        <v>7.2962398384582877E-2</v>
      </c>
      <c r="H400" s="32">
        <f t="shared" ca="1" si="143"/>
        <v>6.1539157027859732E-2</v>
      </c>
      <c r="I400" s="32">
        <f t="shared" ca="1" si="143"/>
        <v>5.552849646529312E-2</v>
      </c>
      <c r="J400" s="32">
        <f t="shared" ca="1" si="143"/>
        <v>5.8276803271128899E-2</v>
      </c>
      <c r="K400" s="32">
        <f t="shared" ca="1" si="143"/>
        <v>6.824573167178126E-2</v>
      </c>
      <c r="L400" s="32">
        <f t="shared" ca="1" si="143"/>
        <v>8.0954720169862326E-2</v>
      </c>
      <c r="M400" s="32">
        <f t="shared" ca="1" si="143"/>
        <v>9.3987557874711816E-2</v>
      </c>
      <c r="N400" s="32">
        <f t="shared" ca="1" si="143"/>
        <v>0.10535949257724606</v>
      </c>
      <c r="O400" s="32">
        <f t="shared" ca="1" si="143"/>
        <v>0.11115700344699229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3.7842149375873865E-2</v>
      </c>
      <c r="E403" s="32">
        <f ca="1">N398/2+O398+D398+E398+F398/2</f>
        <v>0.37154110296312515</v>
      </c>
      <c r="F403" s="32">
        <f ca="1">N399/2+O399+D399+E399+F399/2</f>
        <v>3.4401953978067147E-3</v>
      </c>
      <c r="G403" s="32">
        <f ca="1">F397/2+G397+H397</f>
        <v>1.62711538478311E-2</v>
      </c>
      <c r="H403" s="32">
        <f ca="1">F398/2+G398+H398</f>
        <v>0.15975314686961442</v>
      </c>
      <c r="I403" s="32">
        <f ca="1">F399/2+G399+H399</f>
        <v>1.479195804348282E-3</v>
      </c>
      <c r="J403" s="32">
        <f ca="1">I397+J397+K397</f>
        <v>1.6688011212418634E-2</v>
      </c>
      <c r="K403" s="32">
        <f ca="1">I398+J398+K398</f>
        <v>0.16384592826738295</v>
      </c>
      <c r="L403" s="32">
        <f ca="1">I399+J399+K399</f>
        <v>1.517091928401694E-3</v>
      </c>
      <c r="M403" s="32">
        <f ca="1">L397+M397+N397/2</f>
        <v>2.0865352230543074E-2</v>
      </c>
      <c r="N403" s="32">
        <f ca="1">L398+M398+N398/2</f>
        <v>0.20485982189987745</v>
      </c>
      <c r="O403" s="32">
        <f ca="1">L399+M399+N399/2</f>
        <v>1.8968502027766432E-3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0.17584560000000002</v>
      </c>
      <c r="C409" s="63" t="s">
        <v>58</v>
      </c>
      <c r="D409" s="32">
        <f t="shared" ref="D409:O409" ca="1" si="144">D18</f>
        <v>0.10418042838082965</v>
      </c>
      <c r="E409" s="32">
        <f t="shared" ca="1" si="144"/>
        <v>9.0125242788113055E-2</v>
      </c>
      <c r="F409" s="32">
        <f t="shared" ca="1" si="144"/>
        <v>7.6714223489261851E-2</v>
      </c>
      <c r="G409" s="32">
        <f t="shared" ca="1" si="144"/>
        <v>5.7396563748598604E-2</v>
      </c>
      <c r="H409" s="32">
        <f t="shared" ca="1" si="144"/>
        <v>3.0970889466401984E-2</v>
      </c>
      <c r="I409" s="32">
        <f t="shared" ca="1" si="144"/>
        <v>1.6032055092340479E-2</v>
      </c>
      <c r="J409" s="32">
        <f t="shared" ca="1" si="144"/>
        <v>6.6540080392149519E-3</v>
      </c>
      <c r="K409" s="32">
        <f t="shared" ca="1" si="144"/>
        <v>6.0613433555601797E-3</v>
      </c>
      <c r="L409" s="32">
        <f t="shared" ca="1" si="144"/>
        <v>2.1803404765791505E-2</v>
      </c>
      <c r="M409" s="32">
        <f t="shared" ca="1" si="144"/>
        <v>4.977987176467704E-2</v>
      </c>
      <c r="N409" s="32">
        <f t="shared" ca="1" si="144"/>
        <v>7.8599578589203745E-2</v>
      </c>
      <c r="O409" s="32">
        <f t="shared" ca="1" si="144"/>
        <v>9.7515723853340189E-2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4.9154592682960269E-2</v>
      </c>
      <c r="E410" s="32">
        <f t="shared" ca="1" si="145"/>
        <v>4.252305033253042E-2</v>
      </c>
      <c r="F410" s="32">
        <f t="shared" ca="1" si="145"/>
        <v>3.6195439654173364E-2</v>
      </c>
      <c r="G410" s="32">
        <f t="shared" ca="1" si="145"/>
        <v>2.708094750916842E-2</v>
      </c>
      <c r="H410" s="32">
        <f t="shared" ca="1" si="145"/>
        <v>1.4612739459901332E-2</v>
      </c>
      <c r="I410" s="32">
        <f t="shared" ca="1" si="145"/>
        <v>7.5642723895708707E-3</v>
      </c>
      <c r="J410" s="32">
        <f t="shared" ca="1" si="145"/>
        <v>3.1395057590005021E-3</v>
      </c>
      <c r="K410" s="32">
        <f t="shared" ca="1" si="145"/>
        <v>2.8598736671057211E-3</v>
      </c>
      <c r="L410" s="32">
        <f t="shared" ca="1" si="145"/>
        <v>1.0287320728289572E-2</v>
      </c>
      <c r="M410" s="32">
        <f t="shared" ca="1" si="145"/>
        <v>2.3487226520686421E-2</v>
      </c>
      <c r="N410" s="32">
        <f t="shared" ca="1" si="145"/>
        <v>3.7084991208536505E-2</v>
      </c>
      <c r="O410" s="32">
        <f t="shared" ca="1" si="145"/>
        <v>4.6010040088076638E-2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1.0513621212744278E-2</v>
      </c>
      <c r="E411" s="32">
        <f t="shared" ca="1" si="146"/>
        <v>9.0952079877912265E-3</v>
      </c>
      <c r="F411" s="32">
        <f t="shared" ca="1" si="146"/>
        <v>7.7418023704759684E-3</v>
      </c>
      <c r="G411" s="32">
        <f t="shared" ca="1" si="146"/>
        <v>5.7923137727943549E-3</v>
      </c>
      <c r="H411" s="32">
        <f t="shared" ca="1" si="146"/>
        <v>3.1255026067011182E-3</v>
      </c>
      <c r="I411" s="32">
        <f t="shared" ca="1" si="146"/>
        <v>1.6179138166582138E-3</v>
      </c>
      <c r="J411" s="32">
        <f t="shared" ca="1" si="146"/>
        <v>6.7150539845288503E-4</v>
      </c>
      <c r="K411" s="32">
        <f t="shared" ca="1" si="146"/>
        <v>6.1169520101983477E-4</v>
      </c>
      <c r="L411" s="32">
        <f t="shared" ca="1" si="146"/>
        <v>2.2003436002174912E-3</v>
      </c>
      <c r="M411" s="32">
        <f t="shared" ca="1" si="146"/>
        <v>5.0236567835912618E-3</v>
      </c>
      <c r="N411" s="32">
        <f t="shared" ca="1" si="146"/>
        <v>7.9320675640480853E-3</v>
      </c>
      <c r="O411" s="32">
        <f t="shared" ca="1" si="146"/>
        <v>9.8410363521719453E-3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0.36947829606151567</v>
      </c>
      <c r="E413" s="32">
        <f t="shared" ca="1" si="148"/>
        <v>0.17432789853492228</v>
      </c>
      <c r="F413" s="32">
        <f t="shared" ca="1" si="148"/>
        <v>3.7286800519969479E-2</v>
      </c>
      <c r="G413" s="32">
        <f t="shared" ca="1" si="148"/>
        <v>0.1267245649596315</v>
      </c>
      <c r="H413" s="32">
        <f t="shared" ca="1" si="148"/>
        <v>5.9791406796156431E-2</v>
      </c>
      <c r="I413" s="32">
        <f t="shared" ca="1" si="148"/>
        <v>1.2788717564733458E-2</v>
      </c>
      <c r="J413" s="32">
        <f t="shared" ca="1" si="148"/>
        <v>2.8747406487115611E-2</v>
      </c>
      <c r="K413" s="32">
        <f t="shared" ca="1" si="148"/>
        <v>1.3563651815677095E-2</v>
      </c>
      <c r="L413" s="32">
        <f t="shared" ca="1" si="148"/>
        <v>2.9011144161309337E-3</v>
      </c>
      <c r="M413" s="32">
        <f t="shared" ca="1" si="148"/>
        <v>0.11088306582507042</v>
      </c>
      <c r="N413" s="32">
        <f t="shared" ca="1" si="148"/>
        <v>5.2317042853244247E-2</v>
      </c>
      <c r="O413" s="32">
        <f t="shared" ca="1" si="148"/>
        <v>1.1190034165832797E-2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9.0118110236220475E-2</v>
      </c>
      <c r="I415" s="32">
        <f t="shared" ca="1" si="149"/>
        <v>0.13517716535433072</v>
      </c>
      <c r="J415" s="32">
        <f t="shared" ca="1" si="149"/>
        <v>0.51496062992125979</v>
      </c>
      <c r="K415" s="32">
        <f t="shared" ca="1" si="149"/>
        <v>7.7244094488188975E-2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1.1023622047244093E-2</v>
      </c>
      <c r="I416" s="32">
        <f t="shared" ca="1" si="150"/>
        <v>1.6535433070866138E-2</v>
      </c>
      <c r="J416" s="32">
        <f t="shared" ca="1" si="150"/>
        <v>6.2992125984251954E-2</v>
      </c>
      <c r="K416" s="32">
        <f t="shared" ca="1" si="150"/>
        <v>9.4488188976377934E-3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9.0944881889763792E-3</v>
      </c>
      <c r="I417" s="32">
        <f t="shared" ca="1" si="151"/>
        <v>1.364173228346457E-2</v>
      </c>
      <c r="J417" s="32">
        <f t="shared" ca="1" si="151"/>
        <v>5.196850393700788E-2</v>
      </c>
      <c r="K417" s="32">
        <f t="shared" ca="1" si="151"/>
        <v>7.7952755905511817E-3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9.0118110236220475E-2</v>
      </c>
      <c r="H419" s="32">
        <f t="shared" ca="1" si="153"/>
        <v>1.1023622047244093E-2</v>
      </c>
      <c r="I419" s="32">
        <f t="shared" ca="1" si="153"/>
        <v>9.0944881889763792E-3</v>
      </c>
      <c r="J419" s="32">
        <f t="shared" ca="1" si="153"/>
        <v>0.72738188976377938</v>
      </c>
      <c r="K419" s="32">
        <f t="shared" ca="1" si="153"/>
        <v>8.8976377952755883E-2</v>
      </c>
      <c r="L419" s="32">
        <f t="shared" ca="1" si="153"/>
        <v>7.340551181102363E-2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0.45217439999999998</v>
      </c>
      <c r="C421" s="67"/>
      <c r="D421" s="32">
        <f t="shared" ref="D421:O421" ca="1" si="154">D69</f>
        <v>6.0665258701568879E-2</v>
      </c>
      <c r="E421" s="32">
        <f t="shared" ca="1" si="154"/>
        <v>5.8556980862661388E-2</v>
      </c>
      <c r="F421" s="32">
        <f t="shared" ca="1" si="154"/>
        <v>5.6545327967833722E-2</v>
      </c>
      <c r="G421" s="32">
        <f t="shared" ca="1" si="154"/>
        <v>5.3647679006734235E-2</v>
      </c>
      <c r="H421" s="32">
        <f t="shared" ca="1" si="154"/>
        <v>4.9683827864404735E-2</v>
      </c>
      <c r="I421" s="32">
        <f t="shared" ca="1" si="154"/>
        <v>4.7443002708295511E-2</v>
      </c>
      <c r="J421" s="32">
        <f t="shared" ca="1" si="154"/>
        <v>4.6036295650326679E-2</v>
      </c>
      <c r="K421" s="32">
        <f t="shared" ca="1" si="154"/>
        <v>4.5947395947778469E-2</v>
      </c>
      <c r="L421" s="32">
        <f t="shared" ca="1" si="154"/>
        <v>4.8308705159313174E-2</v>
      </c>
      <c r="M421" s="32">
        <f t="shared" ca="1" si="154"/>
        <v>5.2505175209145993E-2</v>
      </c>
      <c r="N421" s="32">
        <f t="shared" ca="1" si="154"/>
        <v>5.6828131232825006E-2</v>
      </c>
      <c r="O421" s="32">
        <f t="shared" ca="1" si="154"/>
        <v>5.9665553022445472E-2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2.862318890244404E-2</v>
      </c>
      <c r="E422" s="32">
        <f t="shared" ca="1" si="155"/>
        <v>2.7628457549879564E-2</v>
      </c>
      <c r="F422" s="32">
        <f t="shared" ca="1" si="155"/>
        <v>2.6679315948126007E-2</v>
      </c>
      <c r="G422" s="32">
        <f t="shared" ca="1" si="155"/>
        <v>2.5312142126375267E-2</v>
      </c>
      <c r="H422" s="32">
        <f t="shared" ca="1" si="155"/>
        <v>2.34419109189852E-2</v>
      </c>
      <c r="I422" s="32">
        <f t="shared" ca="1" si="155"/>
        <v>2.2384640858435632E-2</v>
      </c>
      <c r="J422" s="32">
        <f t="shared" ca="1" si="155"/>
        <v>2.1720925863850077E-2</v>
      </c>
      <c r="K422" s="32">
        <f t="shared" ca="1" si="155"/>
        <v>2.1678981050065861E-2</v>
      </c>
      <c r="L422" s="32">
        <f t="shared" ca="1" si="155"/>
        <v>2.2793098109243442E-2</v>
      </c>
      <c r="M422" s="32">
        <f t="shared" ca="1" si="155"/>
        <v>2.4773083978102965E-2</v>
      </c>
      <c r="N422" s="32">
        <f t="shared" ca="1" si="155"/>
        <v>2.6812748681280481E-2</v>
      </c>
      <c r="O422" s="32">
        <f t="shared" ca="1" si="155"/>
        <v>2.8151506013211498E-2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6.1221820708005298E-3</v>
      </c>
      <c r="E423" s="32">
        <f t="shared" ca="1" si="156"/>
        <v>5.9094200870575724E-3</v>
      </c>
      <c r="F423" s="32">
        <f t="shared" ca="1" si="156"/>
        <v>5.7064092444602836E-3</v>
      </c>
      <c r="G423" s="32">
        <f t="shared" ca="1" si="156"/>
        <v>5.4139859548080422E-3</v>
      </c>
      <c r="H423" s="32">
        <f t="shared" ca="1" si="156"/>
        <v>5.0139642798940559E-3</v>
      </c>
      <c r="I423" s="32">
        <f t="shared" ca="1" si="156"/>
        <v>4.7878259613876204E-3</v>
      </c>
      <c r="J423" s="32">
        <f t="shared" ca="1" si="156"/>
        <v>4.6458646986568212E-3</v>
      </c>
      <c r="K423" s="32">
        <f t="shared" ca="1" si="156"/>
        <v>4.6368931690418634E-3</v>
      </c>
      <c r="L423" s="32">
        <f t="shared" ca="1" si="156"/>
        <v>4.8751904289215135E-3</v>
      </c>
      <c r="M423" s="32">
        <f t="shared" ca="1" si="156"/>
        <v>5.2986874064275781E-3</v>
      </c>
      <c r="N423" s="32">
        <f t="shared" ca="1" si="156"/>
        <v>5.7349490234961022E-3</v>
      </c>
      <c r="O423" s="32">
        <f t="shared" ca="1" si="156"/>
        <v>6.0212943417146808E-3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0.23557452218700511</v>
      </c>
      <c r="E425" s="32">
        <f t="shared" ca="1" si="158"/>
        <v>0.11114918478023834</v>
      </c>
      <c r="F425" s="32">
        <f t="shared" ca="1" si="158"/>
        <v>2.3773575633550974E-2</v>
      </c>
      <c r="G425" s="32">
        <f t="shared" ca="1" si="158"/>
        <v>0.13160417085505582</v>
      </c>
      <c r="H425" s="32">
        <f t="shared" ca="1" si="158"/>
        <v>6.2093711019423473E-2</v>
      </c>
      <c r="I425" s="32">
        <f t="shared" ca="1" si="158"/>
        <v>1.328115485693224E-2</v>
      </c>
      <c r="J425" s="32">
        <f t="shared" ca="1" si="158"/>
        <v>0.13942669430640064</v>
      </c>
      <c r="K425" s="32">
        <f t="shared" ca="1" si="158"/>
        <v>6.578454777235157E-2</v>
      </c>
      <c r="L425" s="32">
        <f t="shared" ca="1" si="158"/>
        <v>1.4070583829086304E-2</v>
      </c>
      <c r="M425" s="32">
        <f t="shared" ca="1" si="158"/>
        <v>0.12922794598487167</v>
      </c>
      <c r="N425" s="32">
        <f t="shared" ca="1" si="158"/>
        <v>6.0972556427986643E-2</v>
      </c>
      <c r="O425" s="32">
        <f t="shared" ca="1" si="158"/>
        <v>1.3041352347097142E-2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0.17584560000000002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0.42705360000000003</v>
      </c>
      <c r="C433" s="67"/>
      <c r="D433" s="32">
        <f t="shared" ref="D433:O433" ca="1" si="164">D119</f>
        <v>1.9636142825648753E-2</v>
      </c>
      <c r="E433" s="32">
        <f t="shared" ca="1" si="164"/>
        <v>1.7784421343035369E-2</v>
      </c>
      <c r="F433" s="32">
        <f t="shared" ca="1" si="164"/>
        <v>1.5624038603064275E-2</v>
      </c>
      <c r="G433" s="32">
        <f t="shared" ca="1" si="164"/>
        <v>1.3254835706532558E-2</v>
      </c>
      <c r="H433" s="32">
        <f t="shared" ca="1" si="164"/>
        <v>1.117961352672785E-2</v>
      </c>
      <c r="I433" s="32">
        <f t="shared" ca="1" si="164"/>
        <v>1.0087676857861584E-2</v>
      </c>
      <c r="J433" s="32">
        <f t="shared" ca="1" si="164"/>
        <v>1.0586952594255085E-2</v>
      </c>
      <c r="K433" s="32">
        <f t="shared" ca="1" si="164"/>
        <v>1.2397974587040263E-2</v>
      </c>
      <c r="L433" s="32">
        <f t="shared" ca="1" si="164"/>
        <v>1.4706774164191654E-2</v>
      </c>
      <c r="M433" s="32">
        <f t="shared" ca="1" si="164"/>
        <v>1.7074406347239314E-2</v>
      </c>
      <c r="N433" s="32">
        <f t="shared" ca="1" si="164"/>
        <v>1.9140307818199701E-2</v>
      </c>
      <c r="O433" s="32">
        <f t="shared" ca="1" si="164"/>
        <v>2.0193522292870265E-2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8.6471087672581659E-2</v>
      </c>
      <c r="E434" s="32">
        <f t="shared" ca="1" si="165"/>
        <v>7.8316717840889699E-2</v>
      </c>
      <c r="F434" s="32">
        <f t="shared" ca="1" si="165"/>
        <v>6.8803105774961945E-2</v>
      </c>
      <c r="G434" s="32">
        <f t="shared" ca="1" si="165"/>
        <v>5.8369918707666307E-2</v>
      </c>
      <c r="H434" s="32">
        <f t="shared" ca="1" si="165"/>
        <v>4.9231325622287783E-2</v>
      </c>
      <c r="I434" s="32">
        <f t="shared" ca="1" si="165"/>
        <v>4.4422797172234497E-2</v>
      </c>
      <c r="J434" s="32">
        <f t="shared" ca="1" si="165"/>
        <v>4.6621442616903125E-2</v>
      </c>
      <c r="K434" s="32">
        <f t="shared" ca="1" si="165"/>
        <v>5.4596585337425008E-2</v>
      </c>
      <c r="L434" s="32">
        <f t="shared" ca="1" si="165"/>
        <v>6.476377613588985E-2</v>
      </c>
      <c r="M434" s="32">
        <f t="shared" ca="1" si="165"/>
        <v>7.5190046299769456E-2</v>
      </c>
      <c r="N434" s="32">
        <f t="shared" ca="1" si="165"/>
        <v>8.4287594061796853E-2</v>
      </c>
      <c r="O434" s="32">
        <f t="shared" ca="1" si="165"/>
        <v>8.8925602757593827E-2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1.981629092496663E-3</v>
      </c>
      <c r="E435" s="32">
        <f t="shared" ca="1" si="166"/>
        <v>1.7947581171870559E-3</v>
      </c>
      <c r="F435" s="32">
        <f t="shared" ca="1" si="166"/>
        <v>1.5767378406762115E-3</v>
      </c>
      <c r="G435" s="32">
        <f t="shared" ca="1" si="166"/>
        <v>1.3376439703840196E-3</v>
      </c>
      <c r="H435" s="32">
        <f t="shared" ca="1" si="166"/>
        <v>1.1282178788440953E-3</v>
      </c>
      <c r="I435" s="32">
        <f t="shared" ca="1" si="166"/>
        <v>1.0180224351970407E-3</v>
      </c>
      <c r="J435" s="32">
        <f t="shared" ca="1" si="166"/>
        <v>1.0684080599706967E-3</v>
      </c>
      <c r="K435" s="32">
        <f t="shared" ca="1" si="166"/>
        <v>1.2511717473159898E-3</v>
      </c>
      <c r="L435" s="32">
        <f t="shared" ca="1" si="166"/>
        <v>1.4841698697808093E-3</v>
      </c>
      <c r="M435" s="32">
        <f t="shared" ca="1" si="166"/>
        <v>1.7231052277030502E-3</v>
      </c>
      <c r="N435" s="32">
        <f t="shared" ca="1" si="166"/>
        <v>1.9315906972495113E-3</v>
      </c>
      <c r="O435" s="32">
        <f t="shared" ca="1" si="166"/>
        <v>2.0378783965281921E-3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7.4996259672186372E-2</v>
      </c>
      <c r="E437" s="32">
        <f t="shared" ca="1" si="168"/>
        <v>0.33025875818944456</v>
      </c>
      <c r="F437" s="32">
        <f t="shared" ca="1" si="168"/>
        <v>7.5684298751747718E-3</v>
      </c>
      <c r="G437" s="32">
        <f t="shared" ca="1" si="168"/>
        <v>3.2246468534792544E-2</v>
      </c>
      <c r="H437" s="32">
        <f t="shared" ca="1" si="168"/>
        <v>0.14200279721743508</v>
      </c>
      <c r="I437" s="32">
        <f t="shared" ca="1" si="168"/>
        <v>3.254230769566221E-3</v>
      </c>
      <c r="J437" s="32">
        <f t="shared" ca="1" si="168"/>
        <v>3.3072604039156933E-2</v>
      </c>
      <c r="K437" s="32">
        <f t="shared" ca="1" si="168"/>
        <v>0.14564082512656262</v>
      </c>
      <c r="L437" s="32">
        <f t="shared" ca="1" si="168"/>
        <v>3.337602242483727E-3</v>
      </c>
      <c r="M437" s="32">
        <f t="shared" ca="1" si="168"/>
        <v>4.1351334420530815E-2</v>
      </c>
      <c r="N437" s="32">
        <f t="shared" ca="1" si="168"/>
        <v>0.18209761946655773</v>
      </c>
      <c r="O437" s="32">
        <f t="shared" ca="1" si="168"/>
        <v>4.1730704461086154E-3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0.50241600000000008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5.3841398731408571E-2</v>
      </c>
      <c r="I439" s="32">
        <f t="shared" ca="1" si="169"/>
        <v>5.5593695319335078E-2</v>
      </c>
      <c r="J439" s="32">
        <f t="shared" ca="1" si="169"/>
        <v>7.0363052274715648E-2</v>
      </c>
      <c r="K439" s="32">
        <f t="shared" ca="1" si="169"/>
        <v>5.3340742563429563E-2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2.5403543307086617E-2</v>
      </c>
      <c r="I440" s="32">
        <f t="shared" ca="1" si="170"/>
        <v>2.6230314960629924E-2</v>
      </c>
      <c r="J440" s="32">
        <f t="shared" ca="1" si="170"/>
        <v>3.3198818897637802E-2</v>
      </c>
      <c r="K440" s="32">
        <f t="shared" ca="1" si="170"/>
        <v>2.5167322834645671E-2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5.433535651793526E-3</v>
      </c>
      <c r="I441" s="32">
        <f t="shared" ca="1" si="171"/>
        <v>5.6103729221347329E-3</v>
      </c>
      <c r="J441" s="32">
        <f t="shared" ca="1" si="171"/>
        <v>7.1008584864391952E-3</v>
      </c>
      <c r="K441" s="32">
        <f t="shared" ca="1" si="171"/>
        <v>5.3830107174103236E-3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0.12934660706474188</v>
      </c>
      <c r="H443" s="32">
        <f t="shared" ca="1" si="173"/>
        <v>6.1028543307086625E-2</v>
      </c>
      <c r="I443" s="32">
        <f t="shared" ca="1" si="173"/>
        <v>1.3053327318460192E-2</v>
      </c>
      <c r="J443" s="32">
        <f t="shared" ca="1" si="173"/>
        <v>0.17929749015748031</v>
      </c>
      <c r="K443" s="32">
        <f t="shared" ca="1" si="173"/>
        <v>8.4596456692913408E-2</v>
      </c>
      <c r="L443" s="32">
        <f t="shared" ca="1" si="173"/>
        <v>1.8094242125984251E-2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0.77874480000000013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0.18003240000000001</v>
      </c>
      <c r="C452" s="67"/>
      <c r="D452" s="32">
        <f t="shared" ref="D452:O452" ca="1" si="179">D195</f>
        <v>0.11906334672094818</v>
      </c>
      <c r="E452" s="32">
        <f t="shared" ca="1" si="179"/>
        <v>0.10300027747212921</v>
      </c>
      <c r="F452" s="32">
        <f t="shared" ca="1" si="179"/>
        <v>8.767339827344213E-2</v>
      </c>
      <c r="G452" s="32">
        <f t="shared" ca="1" si="179"/>
        <v>6.5596072855541282E-2</v>
      </c>
      <c r="H452" s="32">
        <f t="shared" ca="1" si="179"/>
        <v>3.539530224731656E-2</v>
      </c>
      <c r="I452" s="32">
        <f t="shared" ca="1" si="179"/>
        <v>1.8322348676960552E-2</v>
      </c>
      <c r="J452" s="32">
        <f t="shared" ca="1" si="179"/>
        <v>7.6045806162456592E-3</v>
      </c>
      <c r="K452" s="32">
        <f t="shared" ca="1" si="179"/>
        <v>6.9272495492116353E-3</v>
      </c>
      <c r="L452" s="32">
        <f t="shared" ca="1" si="179"/>
        <v>2.4918176875190295E-2</v>
      </c>
      <c r="M452" s="32">
        <f t="shared" ca="1" si="179"/>
        <v>5.6891282016773771E-2</v>
      </c>
      <c r="N452" s="32">
        <f t="shared" ca="1" si="179"/>
        <v>8.9828089816232873E-2</v>
      </c>
      <c r="O452" s="32">
        <f t="shared" ca="1" si="179"/>
        <v>0.11144654154667451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3.2769728455306832E-2</v>
      </c>
      <c r="E453" s="32">
        <f t="shared" ca="1" si="180"/>
        <v>2.8348700221686934E-2</v>
      </c>
      <c r="F453" s="32">
        <f t="shared" ca="1" si="180"/>
        <v>2.4130293102782231E-2</v>
      </c>
      <c r="G453" s="32">
        <f t="shared" ca="1" si="180"/>
        <v>1.8053965006112272E-2</v>
      </c>
      <c r="H453" s="32">
        <f t="shared" ca="1" si="180"/>
        <v>9.7418263066008856E-3</v>
      </c>
      <c r="I453" s="32">
        <f t="shared" ca="1" si="180"/>
        <v>5.0428482597139127E-3</v>
      </c>
      <c r="J453" s="32">
        <f t="shared" ca="1" si="180"/>
        <v>2.0930038393336672E-3</v>
      </c>
      <c r="K453" s="32">
        <f t="shared" ca="1" si="180"/>
        <v>1.9065824447371468E-3</v>
      </c>
      <c r="L453" s="32">
        <f t="shared" ca="1" si="180"/>
        <v>6.858213818859712E-3</v>
      </c>
      <c r="M453" s="32">
        <f t="shared" ca="1" si="180"/>
        <v>1.5658151013790939E-2</v>
      </c>
      <c r="N453" s="32">
        <f t="shared" ca="1" si="180"/>
        <v>2.4723327472357663E-2</v>
      </c>
      <c r="O453" s="32">
        <f t="shared" ca="1" si="180"/>
        <v>3.0673360058717746E-2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1.2015567100279175E-2</v>
      </c>
      <c r="E454" s="32">
        <f t="shared" ca="1" si="181"/>
        <v>1.0394523414618547E-2</v>
      </c>
      <c r="F454" s="32">
        <f t="shared" ca="1" si="181"/>
        <v>8.8477741376868212E-3</v>
      </c>
      <c r="G454" s="32">
        <f t="shared" ca="1" si="181"/>
        <v>6.6197871689078367E-3</v>
      </c>
      <c r="H454" s="32">
        <f t="shared" ca="1" si="181"/>
        <v>3.5720029790869924E-3</v>
      </c>
      <c r="I454" s="32">
        <f t="shared" ca="1" si="181"/>
        <v>1.8490443618951018E-3</v>
      </c>
      <c r="J454" s="32">
        <f t="shared" ca="1" si="181"/>
        <v>7.6743474108901155E-4</v>
      </c>
      <c r="K454" s="32">
        <f t="shared" ca="1" si="181"/>
        <v>6.9908022973695411E-4</v>
      </c>
      <c r="L454" s="32">
        <f t="shared" ca="1" si="181"/>
        <v>2.5146784002485624E-3</v>
      </c>
      <c r="M454" s="32">
        <f t="shared" ca="1" si="181"/>
        <v>5.7413220383900143E-3</v>
      </c>
      <c r="N454" s="32">
        <f t="shared" ca="1" si="181"/>
        <v>9.065220073197813E-3</v>
      </c>
      <c r="O454" s="32">
        <f t="shared" ca="1" si="181"/>
        <v>1.124689868819651E-2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0.42226090978458936</v>
      </c>
      <c r="E456" s="32">
        <f t="shared" ca="1" si="183"/>
        <v>0.11621859902328147</v>
      </c>
      <c r="F456" s="32">
        <f t="shared" ca="1" si="183"/>
        <v>4.261348630853655E-2</v>
      </c>
      <c r="G456" s="32">
        <f t="shared" ca="1" si="183"/>
        <v>0.14482807423957889</v>
      </c>
      <c r="H456" s="32">
        <f t="shared" ca="1" si="183"/>
        <v>3.9860937864104273E-2</v>
      </c>
      <c r="I456" s="32">
        <f t="shared" ca="1" si="183"/>
        <v>1.4615677216838239E-2</v>
      </c>
      <c r="J456" s="32">
        <f t="shared" ca="1" si="183"/>
        <v>3.2854178842417849E-2</v>
      </c>
      <c r="K456" s="32">
        <f t="shared" ca="1" si="183"/>
        <v>9.0424345437847276E-3</v>
      </c>
      <c r="L456" s="32">
        <f t="shared" ca="1" si="183"/>
        <v>3.3155593327210673E-3</v>
      </c>
      <c r="M456" s="32">
        <f t="shared" ca="1" si="183"/>
        <v>0.12672350380008049</v>
      </c>
      <c r="N456" s="32">
        <f t="shared" ca="1" si="183"/>
        <v>3.4878028568829482E-2</v>
      </c>
      <c r="O456" s="32">
        <f t="shared" ca="1" si="183"/>
        <v>1.2788610475237484E-2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0.18003240000000001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8.9704724409448822E-2</v>
      </c>
      <c r="I458" s="32">
        <f t="shared" ca="1" si="184"/>
        <v>0.13455708661417326</v>
      </c>
      <c r="J458" s="32">
        <f t="shared" ca="1" si="184"/>
        <v>0.51259842519685039</v>
      </c>
      <c r="K458" s="32">
        <f t="shared" ca="1" si="184"/>
        <v>7.6889763779527553E-2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1.1023622047244093E-2</v>
      </c>
      <c r="I459" s="32">
        <f t="shared" ca="1" si="185"/>
        <v>1.6535433070866138E-2</v>
      </c>
      <c r="J459" s="32">
        <f t="shared" ca="1" si="185"/>
        <v>6.2992125984251954E-2</v>
      </c>
      <c r="K459" s="32">
        <f t="shared" ca="1" si="185"/>
        <v>9.4488188976377934E-3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9.5078740157480308E-3</v>
      </c>
      <c r="I460" s="32">
        <f t="shared" ca="1" si="186"/>
        <v>1.4261811023622048E-2</v>
      </c>
      <c r="J460" s="32">
        <f t="shared" ca="1" si="186"/>
        <v>5.4330708661417315E-2</v>
      </c>
      <c r="K460" s="32">
        <f t="shared" ca="1" si="186"/>
        <v>8.1496062992125976E-3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8.9704724409448822E-2</v>
      </c>
      <c r="H462" s="32">
        <f t="shared" ca="1" si="188"/>
        <v>1.1023622047244093E-2</v>
      </c>
      <c r="I462" s="32">
        <f t="shared" ca="1" si="188"/>
        <v>9.5078740157480308E-3</v>
      </c>
      <c r="J462" s="32">
        <f t="shared" ca="1" si="188"/>
        <v>0.72404527559055132</v>
      </c>
      <c r="K462" s="32">
        <f t="shared" ca="1" si="188"/>
        <v>8.8976377952755883E-2</v>
      </c>
      <c r="L462" s="32">
        <f t="shared" ca="1" si="188"/>
        <v>7.6742125984251966E-2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0.18003240000000001</v>
      </c>
      <c r="C464" s="67"/>
      <c r="D464" s="32">
        <f t="shared" ref="D464:O464" ca="1" si="189">D246</f>
        <v>6.2255938755088898E-2</v>
      </c>
      <c r="E464" s="32">
        <f t="shared" ca="1" si="189"/>
        <v>6.0750026013012118E-2</v>
      </c>
      <c r="F464" s="32">
        <f t="shared" ca="1" si="189"/>
        <v>5.9313131088135199E-2</v>
      </c>
      <c r="G464" s="32">
        <f t="shared" ca="1" si="189"/>
        <v>5.7243381830206996E-2</v>
      </c>
      <c r="H464" s="32">
        <f t="shared" ca="1" si="189"/>
        <v>5.4412059585685929E-2</v>
      </c>
      <c r="I464" s="32">
        <f t="shared" ca="1" si="189"/>
        <v>5.2811470188465041E-2</v>
      </c>
      <c r="J464" s="32">
        <f t="shared" ca="1" si="189"/>
        <v>5.1806679432773027E-2</v>
      </c>
      <c r="K464" s="32">
        <f t="shared" ca="1" si="189"/>
        <v>5.1743179645238592E-2</v>
      </c>
      <c r="L464" s="32">
        <f t="shared" ca="1" si="189"/>
        <v>5.3429829082049088E-2</v>
      </c>
      <c r="M464" s="32">
        <f t="shared" ca="1" si="189"/>
        <v>5.6427307689072538E-2</v>
      </c>
      <c r="N464" s="32">
        <f t="shared" ca="1" si="189"/>
        <v>5.9515133420271829E-2</v>
      </c>
      <c r="O464" s="32">
        <f t="shared" ca="1" si="189"/>
        <v>6.1541863270000732E-2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2.2846216056913355E-2</v>
      </c>
      <c r="E465" s="32">
        <f t="shared" ca="1" si="190"/>
        <v>2.2293587527710868E-2</v>
      </c>
      <c r="F465" s="32">
        <f t="shared" ca="1" si="190"/>
        <v>2.1766286637847777E-2</v>
      </c>
      <c r="G465" s="32">
        <f t="shared" ca="1" si="190"/>
        <v>2.1006745625764035E-2</v>
      </c>
      <c r="H465" s="32">
        <f t="shared" ca="1" si="190"/>
        <v>1.9967728288325111E-2</v>
      </c>
      <c r="I465" s="32">
        <f t="shared" ca="1" si="190"/>
        <v>1.9380356032464238E-2</v>
      </c>
      <c r="J465" s="32">
        <f t="shared" ca="1" si="190"/>
        <v>1.9011625479916708E-2</v>
      </c>
      <c r="K465" s="32">
        <f t="shared" ca="1" si="190"/>
        <v>1.8988322805592144E-2</v>
      </c>
      <c r="L465" s="32">
        <f t="shared" ca="1" si="190"/>
        <v>1.9607276727357462E-2</v>
      </c>
      <c r="M465" s="32">
        <f t="shared" ca="1" si="190"/>
        <v>2.0707268876723868E-2</v>
      </c>
      <c r="N465" s="32">
        <f t="shared" ca="1" si="190"/>
        <v>2.1840415934044708E-2</v>
      </c>
      <c r="O465" s="32">
        <f t="shared" ca="1" si="190"/>
        <v>2.258417000733972E-2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6.2827094156511732E-3</v>
      </c>
      <c r="E466" s="32">
        <f t="shared" ca="1" si="191"/>
        <v>6.1307365701204894E-3</v>
      </c>
      <c r="F466" s="32">
        <f t="shared" ca="1" si="191"/>
        <v>5.9857288254081403E-3</v>
      </c>
      <c r="G466" s="32">
        <f t="shared" ca="1" si="191"/>
        <v>5.7768550470851101E-3</v>
      </c>
      <c r="H466" s="32">
        <f t="shared" ca="1" si="191"/>
        <v>5.4911252792894062E-3</v>
      </c>
      <c r="I466" s="32">
        <f t="shared" ca="1" si="191"/>
        <v>5.3295979089276659E-3</v>
      </c>
      <c r="J466" s="32">
        <f t="shared" ca="1" si="191"/>
        <v>5.2281970069770946E-3</v>
      </c>
      <c r="K466" s="32">
        <f t="shared" ca="1" si="191"/>
        <v>5.2217887715378395E-3</v>
      </c>
      <c r="L466" s="32">
        <f t="shared" ca="1" si="191"/>
        <v>5.3920011000233026E-3</v>
      </c>
      <c r="M466" s="32">
        <f t="shared" ca="1" si="191"/>
        <v>5.6944989410990642E-3</v>
      </c>
      <c r="N466" s="32">
        <f t="shared" ca="1" si="191"/>
        <v>6.0061143818622952E-3</v>
      </c>
      <c r="O466" s="32">
        <f t="shared" ca="1" si="191"/>
        <v>6.2106467520184226E-3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0.24396196029230527</v>
      </c>
      <c r="E468" s="32">
        <f t="shared" ca="1" si="193"/>
        <v>8.952732487791018E-2</v>
      </c>
      <c r="F468" s="32">
        <f t="shared" ca="1" si="193"/>
        <v>2.4620014341425304E-2</v>
      </c>
      <c r="G468" s="32">
        <f t="shared" ca="1" si="193"/>
        <v>0.14131200695996052</v>
      </c>
      <c r="H468" s="32">
        <f t="shared" ca="1" si="193"/>
        <v>5.1857617233013034E-2</v>
      </c>
      <c r="I468" s="32">
        <f t="shared" ca="1" si="193"/>
        <v>1.4260844739078588E-2</v>
      </c>
      <c r="J468" s="32">
        <f t="shared" ca="1" si="193"/>
        <v>0.15636132926647667</v>
      </c>
      <c r="K468" s="32">
        <f t="shared" ca="1" si="193"/>
        <v>5.7380304317973092E-2</v>
      </c>
      <c r="L468" s="32">
        <f t="shared" ca="1" si="193"/>
        <v>1.5779583687442599E-2</v>
      </c>
      <c r="M468" s="32">
        <f t="shared" ca="1" si="193"/>
        <v>0.13961470348125754</v>
      </c>
      <c r="N468" s="32">
        <f t="shared" ca="1" si="193"/>
        <v>5.1234753571103686E-2</v>
      </c>
      <c r="O468" s="32">
        <f t="shared" ca="1" si="193"/>
        <v>1.4089557232053514E-2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7.2012960000000001E-2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1.15220736</v>
      </c>
      <c r="C476" s="67"/>
      <c r="D476" s="32">
        <f t="shared" ref="D476:O476" ca="1" si="199">D296</f>
        <v>4.8865171939974528E-2</v>
      </c>
      <c r="E476" s="32">
        <f t="shared" ca="1" si="199"/>
        <v>4.4257103571544436E-2</v>
      </c>
      <c r="F476" s="32">
        <f t="shared" ca="1" si="199"/>
        <v>3.8880921753038387E-2</v>
      </c>
      <c r="G476" s="32">
        <f t="shared" ca="1" si="199"/>
        <v>3.2985084269696846E-2</v>
      </c>
      <c r="H476" s="32">
        <f t="shared" ca="1" si="199"/>
        <v>2.7820827239678252E-2</v>
      </c>
      <c r="I476" s="32">
        <f t="shared" ca="1" si="199"/>
        <v>2.5103507777017933E-2</v>
      </c>
      <c r="J476" s="32">
        <f t="shared" ca="1" si="199"/>
        <v>2.6345971478822856E-2</v>
      </c>
      <c r="K476" s="32">
        <f t="shared" ca="1" si="199"/>
        <v>3.0852757859951112E-2</v>
      </c>
      <c r="L476" s="32">
        <f t="shared" ca="1" si="199"/>
        <v>3.6598279743458591E-2</v>
      </c>
      <c r="M476" s="32">
        <f t="shared" ca="1" si="199"/>
        <v>4.2490208455859303E-2</v>
      </c>
      <c r="N476" s="32">
        <f t="shared" ca="1" si="199"/>
        <v>4.7631270602629991E-2</v>
      </c>
      <c r="O476" s="32">
        <f t="shared" ca="1" si="199"/>
        <v>5.0252228641661095E-2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5.404442979536353E-2</v>
      </c>
      <c r="E477" s="32">
        <f t="shared" ca="1" si="200"/>
        <v>4.8947948650556058E-2</v>
      </c>
      <c r="F477" s="32">
        <f t="shared" ca="1" si="200"/>
        <v>4.3001941109351211E-2</v>
      </c>
      <c r="G477" s="32">
        <f t="shared" ca="1" si="200"/>
        <v>3.6481199192291439E-2</v>
      </c>
      <c r="H477" s="32">
        <f t="shared" ca="1" si="200"/>
        <v>3.0769578513929863E-2</v>
      </c>
      <c r="I477" s="32">
        <f t="shared" ca="1" si="200"/>
        <v>2.776424823264656E-2</v>
      </c>
      <c r="J477" s="32">
        <f t="shared" ca="1" si="200"/>
        <v>2.913840163556445E-2</v>
      </c>
      <c r="K477" s="32">
        <f t="shared" ca="1" si="200"/>
        <v>3.412286583589063E-2</v>
      </c>
      <c r="L477" s="32">
        <f t="shared" ca="1" si="200"/>
        <v>4.0477360084931156E-2</v>
      </c>
      <c r="M477" s="32">
        <f t="shared" ca="1" si="200"/>
        <v>4.6993778937355908E-2</v>
      </c>
      <c r="N477" s="32">
        <f t="shared" ca="1" si="200"/>
        <v>5.2679746288623028E-2</v>
      </c>
      <c r="O477" s="32">
        <f t="shared" ca="1" si="200"/>
        <v>5.557850172349614E-2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5.1792578553890049E-3</v>
      </c>
      <c r="E478" s="32">
        <f t="shared" ca="1" si="201"/>
        <v>4.6908450790116218E-3</v>
      </c>
      <c r="F478" s="32">
        <f t="shared" ca="1" si="201"/>
        <v>4.1210193563128239E-3</v>
      </c>
      <c r="G478" s="32">
        <f t="shared" ca="1" si="201"/>
        <v>3.496114922594596E-3</v>
      </c>
      <c r="H478" s="32">
        <f t="shared" ca="1" si="201"/>
        <v>2.9487512742516118E-3</v>
      </c>
      <c r="I478" s="32">
        <f t="shared" ca="1" si="201"/>
        <v>2.6607404556286286E-3</v>
      </c>
      <c r="J478" s="32">
        <f t="shared" ca="1" si="201"/>
        <v>2.7924301567415931E-3</v>
      </c>
      <c r="K478" s="32">
        <f t="shared" ca="1" si="201"/>
        <v>3.2701079759395184E-3</v>
      </c>
      <c r="L478" s="32">
        <f t="shared" ca="1" si="201"/>
        <v>3.8790803414725686E-3</v>
      </c>
      <c r="M478" s="32">
        <f t="shared" ca="1" si="201"/>
        <v>4.5035704814966075E-3</v>
      </c>
      <c r="N478" s="32">
        <f t="shared" ca="1" si="201"/>
        <v>5.0484756859930395E-3</v>
      </c>
      <c r="O478" s="32">
        <f t="shared" ca="1" si="201"/>
        <v>5.326273081835046E-3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0.18663060033101425</v>
      </c>
      <c r="E480" s="32">
        <f t="shared" ca="1" si="203"/>
        <v>0.20641172386840284</v>
      </c>
      <c r="F480" s="32">
        <f t="shared" ca="1" si="203"/>
        <v>1.9781123537388604E-2</v>
      </c>
      <c r="G480" s="32">
        <f t="shared" ca="1" si="203"/>
        <v>8.0246372385894299E-2</v>
      </c>
      <c r="H480" s="32">
        <f t="shared" ca="1" si="203"/>
        <v>8.8751748260896907E-2</v>
      </c>
      <c r="I480" s="32">
        <f t="shared" ca="1" si="203"/>
        <v>8.5053758750026198E-3</v>
      </c>
      <c r="J480" s="32">
        <f t="shared" ca="1" si="203"/>
        <v>8.2302237115791904E-2</v>
      </c>
      <c r="K480" s="32">
        <f t="shared" ca="1" si="203"/>
        <v>9.1025515704101639E-2</v>
      </c>
      <c r="L480" s="32">
        <f t="shared" ca="1" si="203"/>
        <v>8.7232785883097404E-3</v>
      </c>
      <c r="M480" s="32">
        <f t="shared" ca="1" si="203"/>
        <v>0.10290412350063288</v>
      </c>
      <c r="N480" s="32">
        <f t="shared" ca="1" si="203"/>
        <v>0.11381101216659859</v>
      </c>
      <c r="O480" s="32">
        <f t="shared" ca="1" si="203"/>
        <v>1.0906888665965696E-2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0.36006480000000002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4.6882874015748026E-2</v>
      </c>
      <c r="I482" s="32">
        <f t="shared" ca="1" si="204"/>
        <v>4.9886811023622045E-2</v>
      </c>
      <c r="J482" s="32">
        <f t="shared" ca="1" si="204"/>
        <v>7.520570866141732E-2</v>
      </c>
      <c r="K482" s="32">
        <f t="shared" ca="1" si="204"/>
        <v>4.6024606299212595E-2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3.4409448818897639E-2</v>
      </c>
      <c r="I483" s="32">
        <f t="shared" ca="1" si="205"/>
        <v>3.661417322834646E-2</v>
      </c>
      <c r="J483" s="32">
        <f t="shared" ca="1" si="205"/>
        <v>5.5196850393700793E-2</v>
      </c>
      <c r="K483" s="32">
        <f t="shared" ca="1" si="205"/>
        <v>3.3779527559055118E-2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4.7312992125984246E-3</v>
      </c>
      <c r="I484" s="32">
        <f t="shared" ca="1" si="206"/>
        <v>5.0344488188976385E-3</v>
      </c>
      <c r="J484" s="32">
        <f t="shared" ca="1" si="206"/>
        <v>7.5895669291338591E-3</v>
      </c>
      <c r="K484" s="32">
        <f t="shared" ca="1" si="206"/>
        <v>4.6446850393700792E-3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0.10819537401574802</v>
      </c>
      <c r="H486" s="32">
        <f t="shared" ca="1" si="208"/>
        <v>7.9409448818897638E-2</v>
      </c>
      <c r="I486" s="32">
        <f t="shared" ca="1" si="208"/>
        <v>1.0918799212598425E-2</v>
      </c>
      <c r="J486" s="32">
        <f t="shared" ca="1" si="208"/>
        <v>0.17111712598425197</v>
      </c>
      <c r="K486" s="32">
        <f t="shared" ca="1" si="208"/>
        <v>0.12559055118110238</v>
      </c>
      <c r="L486" s="32">
        <f t="shared" ca="1" si="208"/>
        <v>1.7268700787401576E-2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1.1882138400000002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5.7359159999999996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8.1223919999999996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0.28805184</v>
      </c>
      <c r="D500" s="32">
        <f t="shared" ref="D500:O500" ca="1" si="219">D397</f>
        <v>9.9081454624833157E-3</v>
      </c>
      <c r="E500" s="32">
        <f t="shared" ca="1" si="219"/>
        <v>8.9737905859352783E-3</v>
      </c>
      <c r="F500" s="32">
        <f t="shared" ca="1" si="219"/>
        <v>7.8836892033810561E-3</v>
      </c>
      <c r="G500" s="32">
        <f t="shared" ca="1" si="219"/>
        <v>6.6882198519200974E-3</v>
      </c>
      <c r="H500" s="32">
        <f t="shared" ca="1" si="219"/>
        <v>5.641089394220475E-3</v>
      </c>
      <c r="I500" s="32">
        <f t="shared" ca="1" si="219"/>
        <v>5.0901121759852029E-3</v>
      </c>
      <c r="J500" s="32">
        <f t="shared" ca="1" si="219"/>
        <v>5.3420402998534833E-3</v>
      </c>
      <c r="K500" s="32">
        <f t="shared" ca="1" si="219"/>
        <v>6.2558587365799485E-3</v>
      </c>
      <c r="L500" s="32">
        <f t="shared" ca="1" si="219"/>
        <v>7.4208493489040456E-3</v>
      </c>
      <c r="M500" s="32">
        <f t="shared" ca="1" si="219"/>
        <v>8.6155261385152497E-3</v>
      </c>
      <c r="N500" s="32">
        <f t="shared" ca="1" si="219"/>
        <v>9.6579534862475565E-3</v>
      </c>
      <c r="O500" s="32">
        <f t="shared" ca="1" si="219"/>
        <v>1.0189391982640959E-2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9.727997363165436E-2</v>
      </c>
      <c r="E501" s="32">
        <f t="shared" ca="1" si="220"/>
        <v>8.8106307571000908E-2</v>
      </c>
      <c r="F501" s="32">
        <f t="shared" ca="1" si="220"/>
        <v>7.7403493996832176E-2</v>
      </c>
      <c r="G501" s="32">
        <f t="shared" ca="1" si="220"/>
        <v>6.5666158546124592E-2</v>
      </c>
      <c r="H501" s="32">
        <f t="shared" ca="1" si="220"/>
        <v>5.5385241325073754E-2</v>
      </c>
      <c r="I501" s="32">
        <f t="shared" ca="1" si="220"/>
        <v>4.9975646818763812E-2</v>
      </c>
      <c r="J501" s="32">
        <f t="shared" ca="1" si="220"/>
        <v>5.2449122944016012E-2</v>
      </c>
      <c r="K501" s="32">
        <f t="shared" ca="1" si="220"/>
        <v>6.1421158504603134E-2</v>
      </c>
      <c r="L501" s="32">
        <f t="shared" ca="1" si="220"/>
        <v>7.2859248152876088E-2</v>
      </c>
      <c r="M501" s="32">
        <f t="shared" ca="1" si="220"/>
        <v>8.4588802087240636E-2</v>
      </c>
      <c r="N501" s="32">
        <f t="shared" ca="1" si="220"/>
        <v>9.4823543319521447E-2</v>
      </c>
      <c r="O501" s="32">
        <f t="shared" ca="1" si="220"/>
        <v>0.10004130310229306</v>
      </c>
    </row>
    <row r="502" spans="1:20" outlineLevel="1" x14ac:dyDescent="0.4">
      <c r="A502" s="6"/>
      <c r="B502" s="69"/>
      <c r="C502" s="66"/>
      <c r="D502" s="32">
        <f t="shared" ref="D502:O502" ca="1" si="221">D399</f>
        <v>9.0074049658939225E-4</v>
      </c>
      <c r="E502" s="32">
        <f t="shared" ca="1" si="221"/>
        <v>8.157991441759344E-4</v>
      </c>
      <c r="F502" s="32">
        <f t="shared" ca="1" si="221"/>
        <v>7.1669901848918696E-4</v>
      </c>
      <c r="G502" s="32">
        <f t="shared" ca="1" si="221"/>
        <v>6.0801998653819066E-4</v>
      </c>
      <c r="H502" s="32">
        <f t="shared" ca="1" si="221"/>
        <v>5.1282630856549778E-4</v>
      </c>
      <c r="I502" s="32">
        <f t="shared" ca="1" si="221"/>
        <v>4.6273747054410933E-4</v>
      </c>
      <c r="J502" s="32">
        <f t="shared" ca="1" si="221"/>
        <v>4.8564002725940753E-4</v>
      </c>
      <c r="K502" s="32">
        <f t="shared" ca="1" si="221"/>
        <v>5.6871443059817713E-4</v>
      </c>
      <c r="L502" s="32">
        <f t="shared" ca="1" si="221"/>
        <v>6.7462266808218597E-4</v>
      </c>
      <c r="M502" s="32">
        <f t="shared" ca="1" si="221"/>
        <v>7.8322964895593183E-4</v>
      </c>
      <c r="N502" s="32">
        <f t="shared" ca="1" si="221"/>
        <v>8.7799577147705055E-4</v>
      </c>
      <c r="O502" s="32">
        <f t="shared" ca="1" si="221"/>
        <v>9.2630836205826904E-4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3.7842149375873865E-2</v>
      </c>
      <c r="E504" s="32">
        <f t="shared" ca="1" si="223"/>
        <v>0.37154110296312515</v>
      </c>
      <c r="F504" s="32">
        <f t="shared" ca="1" si="223"/>
        <v>3.4401953978067147E-3</v>
      </c>
      <c r="G504" s="32">
        <f t="shared" ca="1" si="223"/>
        <v>1.62711538478311E-2</v>
      </c>
      <c r="H504" s="32">
        <f t="shared" ca="1" si="223"/>
        <v>0.15975314686961442</v>
      </c>
      <c r="I504" s="32">
        <f t="shared" ca="1" si="223"/>
        <v>1.479195804348282E-3</v>
      </c>
      <c r="J504" s="32">
        <f t="shared" ca="1" si="223"/>
        <v>1.6688011212418634E-2</v>
      </c>
      <c r="K504" s="32">
        <f t="shared" ca="1" si="223"/>
        <v>0.16384592826738295</v>
      </c>
      <c r="L504" s="32">
        <f t="shared" ca="1" si="223"/>
        <v>1.517091928401694E-3</v>
      </c>
      <c r="M504" s="32">
        <f t="shared" ca="1" si="223"/>
        <v>2.0865352230543074E-2</v>
      </c>
      <c r="N504" s="32">
        <f t="shared" ca="1" si="223"/>
        <v>0.20485982189987745</v>
      </c>
      <c r="O504" s="32">
        <f t="shared" ca="1" si="223"/>
        <v>1.8968502027766432E-3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1.0132483292063144</v>
      </c>
      <c r="E507" s="171">
        <f t="shared" ca="1" si="225"/>
        <v>1.0002911141461943</v>
      </c>
      <c r="F507" s="171">
        <f t="shared" ca="1" si="225"/>
        <v>0.98657412378623155</v>
      </c>
      <c r="G507" s="171">
        <f t="shared" ca="1" si="225"/>
        <v>0.96937033871715794</v>
      </c>
      <c r="H507" s="171">
        <f t="shared" ca="1" si="225"/>
        <v>0.96991989175337734</v>
      </c>
      <c r="I507" s="171">
        <f t="shared" ca="1" si="225"/>
        <v>0.96919880819473292</v>
      </c>
      <c r="J507" s="171">
        <f t="shared" ca="1" si="225"/>
        <v>1.0511170587905956</v>
      </c>
      <c r="K507" s="171">
        <f t="shared" ca="1" si="225"/>
        <v>0.9595676080119242</v>
      </c>
      <c r="L507" s="171">
        <f t="shared" ca="1" si="225"/>
        <v>0.95768162996774042</v>
      </c>
      <c r="M507" s="171">
        <f t="shared" ca="1" si="225"/>
        <v>0.97893850136332605</v>
      </c>
      <c r="N507" s="171">
        <f t="shared" ca="1" si="225"/>
        <v>0.9995527447013135</v>
      </c>
      <c r="O507" s="171">
        <f t="shared" ca="1" si="225"/>
        <v>1.0120417219110911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0.61272725154340413</v>
      </c>
      <c r="E508" s="171">
        <f t="shared" ca="1" si="226"/>
        <v>0.59821886511775269</v>
      </c>
      <c r="F508" s="171">
        <f t="shared" ca="1" si="226"/>
        <v>0.58182580280807894</v>
      </c>
      <c r="G508" s="171">
        <f t="shared" ca="1" si="226"/>
        <v>0.56302444254453232</v>
      </c>
      <c r="H508" s="171">
        <f t="shared" ca="1" si="226"/>
        <v>0.54926076675453894</v>
      </c>
      <c r="I508" s="171">
        <f t="shared" ca="1" si="226"/>
        <v>0.54171856486770442</v>
      </c>
      <c r="J508" s="171">
        <f t="shared" ca="1" si="226"/>
        <v>0.56183342737652675</v>
      </c>
      <c r="K508" s="171">
        <f t="shared" ca="1" si="226"/>
        <v>0.55207458663571762</v>
      </c>
      <c r="L508" s="171">
        <f t="shared" ca="1" si="226"/>
        <v>0.56607167077086595</v>
      </c>
      <c r="M508" s="171">
        <f t="shared" ca="1" si="226"/>
        <v>0.58640998465065464</v>
      </c>
      <c r="N508" s="171">
        <f t="shared" ca="1" si="226"/>
        <v>0.6049440945604283</v>
      </c>
      <c r="O508" s="171">
        <f t="shared" ca="1" si="226"/>
        <v>0.61514760636979515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9.9971298074946854E-2</v>
      </c>
      <c r="E509" s="171">
        <f t="shared" ca="1" si="227"/>
        <v>9.8639446175408901E-2</v>
      </c>
      <c r="F509" s="171">
        <f t="shared" ca="1" si="227"/>
        <v>9.7226878660704244E-2</v>
      </c>
      <c r="G509" s="171">
        <f t="shared" ca="1" si="227"/>
        <v>9.5459698873244778E-2</v>
      </c>
      <c r="H509" s="171">
        <f t="shared" ca="1" si="227"/>
        <v>9.556992261066094E-2</v>
      </c>
      <c r="I509" s="171">
        <f t="shared" ca="1" si="227"/>
        <v>9.5523823599237986E-2</v>
      </c>
      <c r="J509" s="171">
        <f t="shared" ca="1" si="227"/>
        <v>0.10414263039326765</v>
      </c>
      <c r="K509" s="171">
        <f t="shared" ca="1" si="227"/>
        <v>9.4529442938515881E-2</v>
      </c>
      <c r="L509" s="171">
        <f t="shared" ca="1" si="227"/>
        <v>9.4299113427858683E-2</v>
      </c>
      <c r="M509" s="171">
        <f t="shared" ca="1" si="227"/>
        <v>9.6475299711754239E-2</v>
      </c>
      <c r="N509" s="171">
        <f t="shared" ca="1" si="227"/>
        <v>9.8582683315073E-2</v>
      </c>
      <c r="O509" s="171">
        <f t="shared" ca="1" si="227"/>
        <v>9.9856827669326756E-2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4.001645681699153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2.4009343977426028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0.39482699674318755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2.4423516701033767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1.4138610682373574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0.24053164060877841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2.9773336373260202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1.6528449377840584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0.29396409350636399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2.4461708814214491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1.4656166602359813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0.24095433459166998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841.21903628585653</v>
      </c>
      <c r="E515" s="77">
        <f t="shared" ca="1" si="228"/>
        <v>830.46169709107028</v>
      </c>
      <c r="F515" s="77">
        <f t="shared" ca="1" si="228"/>
        <v>819.07357724054077</v>
      </c>
      <c r="G515" s="77">
        <f t="shared" ca="1" si="228"/>
        <v>804.7906506576652</v>
      </c>
      <c r="H515" s="77">
        <f t="shared" ca="1" si="228"/>
        <v>805.24690058395777</v>
      </c>
      <c r="I515" s="77">
        <f t="shared" ca="1" si="228"/>
        <v>804.64824258591341</v>
      </c>
      <c r="J515" s="77">
        <f t="shared" ca="1" si="228"/>
        <v>872.65841327571229</v>
      </c>
      <c r="K515" s="77">
        <f t="shared" ca="1" si="228"/>
        <v>796.65222749018187</v>
      </c>
      <c r="L515" s="77">
        <f t="shared" ca="1" si="228"/>
        <v>795.08645078268182</v>
      </c>
      <c r="M515" s="77">
        <f t="shared" ca="1" si="228"/>
        <v>812.73433072920375</v>
      </c>
      <c r="N515" s="77">
        <f t="shared" ca="1" si="228"/>
        <v>829.8486880044112</v>
      </c>
      <c r="O515" s="77">
        <f t="shared" ca="1" si="228"/>
        <v>840.21728676719886</v>
      </c>
      <c r="Q515" s="89">
        <f ca="1">MAX(D515:O517)</f>
        <v>951.07425016682782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466.3068885414034</v>
      </c>
      <c r="E516" s="77">
        <f t="shared" ca="1" si="229"/>
        <v>455.26549856754383</v>
      </c>
      <c r="F516" s="77">
        <f t="shared" ca="1" si="229"/>
        <v>442.78980426794436</v>
      </c>
      <c r="G516" s="77">
        <f t="shared" ca="1" si="229"/>
        <v>428.48131091669126</v>
      </c>
      <c r="H516" s="77">
        <f t="shared" ca="1" si="229"/>
        <v>418.00667180710724</v>
      </c>
      <c r="I516" s="77">
        <f t="shared" ca="1" si="229"/>
        <v>412.26679213676135</v>
      </c>
      <c r="J516" s="77">
        <f t="shared" ca="1" si="229"/>
        <v>427.57490667924412</v>
      </c>
      <c r="K516" s="77">
        <f t="shared" ca="1" si="229"/>
        <v>420.1480872417942</v>
      </c>
      <c r="L516" s="77">
        <f t="shared" ca="1" si="229"/>
        <v>430.80035827310957</v>
      </c>
      <c r="M516" s="77">
        <f t="shared" ca="1" si="229"/>
        <v>446.27852713139623</v>
      </c>
      <c r="N516" s="77">
        <f t="shared" ca="1" si="229"/>
        <v>460.38363360763191</v>
      </c>
      <c r="O516" s="77">
        <f t="shared" ca="1" si="229"/>
        <v>468.14886329512569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912.97989109540515</v>
      </c>
      <c r="E517" s="77">
        <f t="shared" ca="1" si="230"/>
        <v>900.81686004939627</v>
      </c>
      <c r="F517" s="77">
        <f t="shared" ca="1" si="230"/>
        <v>887.91670009775567</v>
      </c>
      <c r="G517" s="77">
        <f t="shared" ca="1" si="230"/>
        <v>871.77807190177884</v>
      </c>
      <c r="H517" s="77">
        <f t="shared" ca="1" si="230"/>
        <v>872.78468137589903</v>
      </c>
      <c r="I517" s="77">
        <f t="shared" ca="1" si="230"/>
        <v>872.36368583778983</v>
      </c>
      <c r="J517" s="77">
        <f t="shared" ca="1" si="230"/>
        <v>951.07425016682782</v>
      </c>
      <c r="K517" s="77">
        <f t="shared" ca="1" si="230"/>
        <v>863.28258391338693</v>
      </c>
      <c r="L517" s="77">
        <f t="shared" ca="1" si="230"/>
        <v>861.17911806263635</v>
      </c>
      <c r="M517" s="77">
        <f t="shared" ca="1" si="230"/>
        <v>881.05296540414827</v>
      </c>
      <c r="N517" s="77">
        <f t="shared" ca="1" si="230"/>
        <v>900.29847776322379</v>
      </c>
      <c r="O517" s="77">
        <f t="shared" ca="1" si="230"/>
        <v>911.93449926325786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842.09715523972079</v>
      </c>
      <c r="E522" s="173">
        <f t="shared" ca="1" si="231"/>
        <v>463.14320944108857</v>
      </c>
      <c r="F522" s="173">
        <f t="shared" ca="1" si="231"/>
        <v>913.95138134997126</v>
      </c>
      <c r="G522" s="173">
        <f t="shared" ca="1" si="231"/>
        <v>800.98113279003564</v>
      </c>
      <c r="H522" s="173">
        <f t="shared" ca="1" si="231"/>
        <v>425.04240868126419</v>
      </c>
      <c r="I522" s="173">
        <f t="shared" ca="1" si="231"/>
        <v>867.71876121492949</v>
      </c>
      <c r="J522" s="173">
        <f t="shared" ca="1" si="231"/>
        <v>826.21091056888122</v>
      </c>
      <c r="K522" s="173">
        <f t="shared" ca="1" si="231"/>
        <v>420.44285149167132</v>
      </c>
      <c r="L522" s="173">
        <f t="shared" ca="1" si="231"/>
        <v>897.3262927544688</v>
      </c>
      <c r="M522" s="173">
        <f t="shared" ca="1" si="231"/>
        <v>802.23366175437809</v>
      </c>
      <c r="N522" s="173">
        <f t="shared" ca="1" si="231"/>
        <v>440.60144908489093</v>
      </c>
      <c r="O522" s="173">
        <f t="shared" ca="1" si="231"/>
        <v>869.24363128308084</v>
      </c>
      <c r="Q522" s="89">
        <f ca="1">MAX(D522:O522)</f>
        <v>913.95138134997126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0</v>
      </c>
      <c r="E527" s="182">
        <f ca="1">INDIRECT(ADDRESS(E524+36,MATCH($H$1,QFR_IER!$G$4:$AJ$4,0)+6,,,"QFR_IER"))*INDIRECT(ADDRESS(MATCH($H$1,ELC_cons!$A$1:$A$33,0),19,,,"ELC_cons"))</f>
        <v>0</v>
      </c>
      <c r="F527" s="182">
        <f ca="1">INDIRECT(ADDRESS(F524+36,MATCH($H$1,QFR_IER!$G$4:$AJ$4,0)+6,,,"QFR_IER"))*INDIRECT(ADDRESS(MATCH($H$1,ELC_cons!$A$1:$A$33,0),19,,,"ELC_cons"))</f>
        <v>0</v>
      </c>
      <c r="G527" s="182">
        <f ca="1">INDIRECT(ADDRESS(G524+36,MATCH($H$1,QFR_IER!$G$4:$AJ$4,0)+6,,,"QFR_IER"))*INDIRECT(ADDRESS(MATCH($H$1,ELC_cons!$A$1:$A$33,0),19,,,"ELC_cons"))</f>
        <v>0</v>
      </c>
      <c r="H527" s="182">
        <f ca="1">INDIRECT(ADDRESS(H524+36,MATCH($H$1,QFR_IER!$G$4:$AJ$4,0)+6,,,"QFR_IER"))*INDIRECT(ADDRESS(MATCH($H$1,ELC_cons!$A$1:$A$33,0),19,,,"ELC_cons"))</f>
        <v>0</v>
      </c>
      <c r="I527" s="182">
        <f ca="1">INDIRECT(ADDRESS(I524+36,MATCH($H$1,QFR_IER!$G$4:$AJ$4,0)+6,,,"QFR_IER"))*INDIRECT(ADDRESS(MATCH($H$1,ELC_cons!$A$1:$A$33,0),19,,,"ELC_cons"))</f>
        <v>0</v>
      </c>
      <c r="J527" s="182">
        <f ca="1">INDIRECT(ADDRESS(J524+36,MATCH($H$1,QFR_IER!$G$4:$AJ$4,0)+6,,,"QFR_IER"))*INDIRECT(ADDRESS(MATCH($H$1,ELC_cons!$A$1:$A$33,0),19,,,"ELC_cons"))</f>
        <v>0</v>
      </c>
      <c r="K527" s="182">
        <f ca="1">INDIRECT(ADDRESS(K524+36,MATCH($H$1,QFR_IER!$G$4:$AJ$4,0)+6,,,"QFR_IER"))*INDIRECT(ADDRESS(MATCH($H$1,ELC_cons!$A$1:$A$33,0),19,,,"ELC_cons"))</f>
        <v>0</v>
      </c>
      <c r="L527" s="182">
        <f ca="1">INDIRECT(ADDRESS(L524+36,MATCH($H$1,QFR_IER!$G$4:$AJ$4,0)+6,,,"QFR_IER"))*INDIRECT(ADDRESS(MATCH($H$1,ELC_cons!$A$1:$A$33,0),19,,,"ELC_cons"))</f>
        <v>0</v>
      </c>
      <c r="M527" s="182">
        <f ca="1">INDIRECT(ADDRESS(M524+36,MATCH($H$1,QFR_IER!$G$4:$AJ$4,0)+6,,,"QFR_IER"))*INDIRECT(ADDRESS(MATCH($H$1,ELC_cons!$A$1:$A$33,0),19,,,"ELC_cons"))</f>
        <v>0</v>
      </c>
      <c r="N527" s="182">
        <f ca="1">INDIRECT(ADDRESS(N524+36,MATCH($H$1,QFR_IER!$G$4:$AJ$4,0)+6,,,"QFR_IER"))*INDIRECT(ADDRESS(MATCH($H$1,ELC_cons!$A$1:$A$33,0),19,,,"ELC_cons"))</f>
        <v>0</v>
      </c>
      <c r="O527" s="182">
        <f ca="1">INDIRECT(ADDRESS(O524+36,MATCH($H$1,QFR_IER!$G$4:$AJ$4,0)+6,,,"QFR_IER"))*INDIRECT(ADDRESS(MATCH($H$1,ELC_cons!$A$1:$A$33,0),19,,,"ELC_cons"))</f>
        <v>0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0</v>
      </c>
      <c r="E528" s="182">
        <f ca="1">INDIRECT(ADDRESS(E524+12,MATCH($H$1,QFR_IER!$G$4:$AJ$4,0)+6,,,"QFR_IER"))*INDIRECT(ADDRESS(MATCH($H$1,ELC_cons!$A$1:$A$33,0),20,,,"ELC_cons"))</f>
        <v>0</v>
      </c>
      <c r="F528" s="182">
        <f ca="1">INDIRECT(ADDRESS(F524+12,MATCH($H$1,QFR_IER!$G$4:$AJ$4,0)+6,,,"QFR_IER"))*INDIRECT(ADDRESS(MATCH($H$1,ELC_cons!$A$1:$A$33,0),20,,,"ELC_cons"))</f>
        <v>0</v>
      </c>
      <c r="G528" s="182">
        <f ca="1">INDIRECT(ADDRESS(G524+12,MATCH($H$1,QFR_IER!$G$4:$AJ$4,0)+6,,,"QFR_IER"))*INDIRECT(ADDRESS(MATCH($H$1,ELC_cons!$A$1:$A$33,0),20,,,"ELC_cons"))</f>
        <v>0</v>
      </c>
      <c r="H528" s="182">
        <f ca="1">INDIRECT(ADDRESS(H524+12,MATCH($H$1,QFR_IER!$G$4:$AJ$4,0)+6,,,"QFR_IER"))*INDIRECT(ADDRESS(MATCH($H$1,ELC_cons!$A$1:$A$33,0),20,,,"ELC_cons"))</f>
        <v>0</v>
      </c>
      <c r="I528" s="182">
        <f ca="1">INDIRECT(ADDRESS(I524+12,MATCH($H$1,QFR_IER!$G$4:$AJ$4,0)+6,,,"QFR_IER"))*INDIRECT(ADDRESS(MATCH($H$1,ELC_cons!$A$1:$A$33,0),20,,,"ELC_cons"))</f>
        <v>0</v>
      </c>
      <c r="J528" s="182">
        <f ca="1">INDIRECT(ADDRESS(J524+12,MATCH($H$1,QFR_IER!$G$4:$AJ$4,0)+6,,,"QFR_IER"))*INDIRECT(ADDRESS(MATCH($H$1,ELC_cons!$A$1:$A$33,0),20,,,"ELC_cons"))</f>
        <v>0</v>
      </c>
      <c r="K528" s="182">
        <f ca="1">INDIRECT(ADDRESS(K524+12,MATCH($H$1,QFR_IER!$G$4:$AJ$4,0)+6,,,"QFR_IER"))*INDIRECT(ADDRESS(MATCH($H$1,ELC_cons!$A$1:$A$33,0),20,,,"ELC_cons"))</f>
        <v>0</v>
      </c>
      <c r="L528" s="182">
        <f ca="1">INDIRECT(ADDRESS(L524+12,MATCH($H$1,QFR_IER!$G$4:$AJ$4,0)+6,,,"QFR_IER"))*INDIRECT(ADDRESS(MATCH($H$1,ELC_cons!$A$1:$A$33,0),20,,,"ELC_cons"))</f>
        <v>0</v>
      </c>
      <c r="M528" s="182">
        <f ca="1">INDIRECT(ADDRESS(M524+12,MATCH($H$1,QFR_IER!$G$4:$AJ$4,0)+6,,,"QFR_IER"))*INDIRECT(ADDRESS(MATCH($H$1,ELC_cons!$A$1:$A$33,0),20,,,"ELC_cons"))</f>
        <v>0</v>
      </c>
      <c r="N528" s="182">
        <f ca="1">INDIRECT(ADDRESS(N524+12,MATCH($H$1,QFR_IER!$G$4:$AJ$4,0)+6,,,"QFR_IER"))*INDIRECT(ADDRESS(MATCH($H$1,ELC_cons!$A$1:$A$33,0),20,,,"ELC_cons"))</f>
        <v>0</v>
      </c>
      <c r="O528" s="182">
        <f ca="1">INDIRECT(ADDRESS(O524+12,MATCH($H$1,QFR_IER!$G$4:$AJ$4,0)+6,,,"QFR_IER"))*INDIRECT(ADDRESS(MATCH($H$1,ELC_cons!$A$1:$A$33,0),20,,,"ELC_cons"))</f>
        <v>0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0</v>
      </c>
      <c r="E529" s="182">
        <f ca="1">INDIRECT(ADDRESS(E524+24,MATCH($H$1,QFR_IER!$G$4:$AJ$4,0)+6,,,"QFR_IER"))*INDIRECT(ADDRESS(MATCH($H$1,ELC_cons!$A$1:$A$33,0),21,,,"ELC_cons"))</f>
        <v>0</v>
      </c>
      <c r="F529" s="182">
        <f ca="1">INDIRECT(ADDRESS(F524+24,MATCH($H$1,QFR_IER!$G$4:$AJ$4,0)+6,,,"QFR_IER"))*INDIRECT(ADDRESS(MATCH($H$1,ELC_cons!$A$1:$A$33,0),21,,,"ELC_cons"))</f>
        <v>0</v>
      </c>
      <c r="G529" s="182">
        <f ca="1">INDIRECT(ADDRESS(G524+24,MATCH($H$1,QFR_IER!$G$4:$AJ$4,0)+6,,,"QFR_IER"))*INDIRECT(ADDRESS(MATCH($H$1,ELC_cons!$A$1:$A$33,0),21,,,"ELC_cons"))</f>
        <v>0</v>
      </c>
      <c r="H529" s="182">
        <f ca="1">INDIRECT(ADDRESS(H524+24,MATCH($H$1,QFR_IER!$G$4:$AJ$4,0)+6,,,"QFR_IER"))*INDIRECT(ADDRESS(MATCH($H$1,ELC_cons!$A$1:$A$33,0),21,,,"ELC_cons"))</f>
        <v>0</v>
      </c>
      <c r="I529" s="182">
        <f ca="1">INDIRECT(ADDRESS(I524+24,MATCH($H$1,QFR_IER!$G$4:$AJ$4,0)+6,,,"QFR_IER"))*INDIRECT(ADDRESS(MATCH($H$1,ELC_cons!$A$1:$A$33,0),21,,,"ELC_cons"))</f>
        <v>0</v>
      </c>
      <c r="J529" s="182">
        <f ca="1">INDIRECT(ADDRESS(J524+24,MATCH($H$1,QFR_IER!$G$4:$AJ$4,0)+6,,,"QFR_IER"))*INDIRECT(ADDRESS(MATCH($H$1,ELC_cons!$A$1:$A$33,0),21,,,"ELC_cons"))</f>
        <v>0</v>
      </c>
      <c r="K529" s="182">
        <f ca="1">INDIRECT(ADDRESS(K524+24,MATCH($H$1,QFR_IER!$G$4:$AJ$4,0)+6,,,"QFR_IER"))*INDIRECT(ADDRESS(MATCH($H$1,ELC_cons!$A$1:$A$33,0),21,,,"ELC_cons"))</f>
        <v>0</v>
      </c>
      <c r="L529" s="182">
        <f ca="1">INDIRECT(ADDRESS(L524+24,MATCH($H$1,QFR_IER!$G$4:$AJ$4,0)+6,,,"QFR_IER"))*INDIRECT(ADDRESS(MATCH($H$1,ELC_cons!$A$1:$A$33,0),21,,,"ELC_cons"))</f>
        <v>0</v>
      </c>
      <c r="M529" s="182">
        <f ca="1">INDIRECT(ADDRESS(M524+24,MATCH($H$1,QFR_IER!$G$4:$AJ$4,0)+6,,,"QFR_IER"))*INDIRECT(ADDRESS(MATCH($H$1,ELC_cons!$A$1:$A$33,0),21,,,"ELC_cons"))</f>
        <v>0</v>
      </c>
      <c r="N529" s="182">
        <f ca="1">INDIRECT(ADDRESS(N524+24,MATCH($H$1,QFR_IER!$G$4:$AJ$4,0)+6,,,"QFR_IER"))*INDIRECT(ADDRESS(MATCH($H$1,ELC_cons!$A$1:$A$33,0),21,,,"ELC_cons"))</f>
        <v>0</v>
      </c>
      <c r="O529" s="182">
        <f ca="1">INDIRECT(ADDRESS(O524+24,MATCH($H$1,QFR_IER!$G$4:$AJ$4,0)+6,,,"QFR_IER"))*INDIRECT(ADDRESS(MATCH($H$1,ELC_cons!$A$1:$A$33,0),21,,,"ELC_cons"))</f>
        <v>0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1E-4</v>
      </c>
      <c r="E531" s="173">
        <f ca="1">SUM(E527:E529)/E520/(3.6*8760)*1000000+0.0002</f>
        <v>2.0000000000000001E-4</v>
      </c>
      <c r="F531" s="173">
        <f ca="1">SUM(F527:F529)/F520/(3.6*8760)*1000000+0.0003</f>
        <v>2.9999999999999997E-4</v>
      </c>
      <c r="G531" s="173">
        <f ca="1">SUM(G527:G529)/G520/(3.6*8760)*1000000+0.0004</f>
        <v>4.0000000000000002E-4</v>
      </c>
      <c r="H531" s="173">
        <f ca="1">SUM(H527:H529)/H520/(3.6*8760)*1000000+0.0005</f>
        <v>5.0000000000000001E-4</v>
      </c>
      <c r="I531" s="173">
        <f ca="1">SUM(I527:I529)/I520/(3.6*8760)*1000000+0.0006</f>
        <v>5.9999999999999995E-4</v>
      </c>
      <c r="J531" s="173">
        <f ca="1">SUM(J527:J529)/J520/(3.6*8760)*1000000+0.0007</f>
        <v>6.9999999999999999E-4</v>
      </c>
      <c r="K531" s="173">
        <f ca="1">SUM(K527:K529)/K520/(3.6*8760)*1000000+0.0008</f>
        <v>8.0000000000000004E-4</v>
      </c>
      <c r="L531" s="173">
        <f ca="1">SUM(L527:L529)/L520/(3.6*8760)*1000000+0.0009</f>
        <v>8.9999999999999998E-4</v>
      </c>
      <c r="M531" s="173">
        <f ca="1">SUM(M527:M529)/M520/(3.6*8760)*1000000+0.00013</f>
        <v>1.2999999999999999E-4</v>
      </c>
      <c r="N531" s="173">
        <f ca="1">SUM(N527:N529)/N520/(3.6*8760)*1000000+0.00014</f>
        <v>1.3999999999999999E-4</v>
      </c>
      <c r="O531" s="173">
        <f ca="1">SUM(O527:O529)/O520/(3.6*8760)*1000000+0.00015</f>
        <v>1.4999999999999999E-4</v>
      </c>
      <c r="P531" s="6"/>
      <c r="Q531" s="173">
        <f ca="1">MAX(D531:O531)</f>
        <v>8.9999999999999998E-4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912.97989109540515</v>
      </c>
      <c r="D535" s="5">
        <f t="shared" ref="D535:D570" ca="1" si="232">RANK(C535,$D$515:$O$517)</f>
        <v>2</v>
      </c>
      <c r="E535" s="5">
        <v>1</v>
      </c>
      <c r="F535" s="5">
        <f t="shared" ref="F535:F570" ca="1" si="233">MATCH(E535,$D$535:$D$570,0)</f>
        <v>7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951.07425016682782</v>
      </c>
      <c r="I535" s="5">
        <v>0</v>
      </c>
      <c r="J535" s="77">
        <f ca="1">H535</f>
        <v>951.07425016682782</v>
      </c>
      <c r="K535" s="75" t="str">
        <f>D519</f>
        <v>WD</v>
      </c>
      <c r="L535" s="75">
        <f>D520</f>
        <v>0.15068493150684931</v>
      </c>
      <c r="M535" s="89">
        <f ca="1">D522</f>
        <v>842.09715523972079</v>
      </c>
      <c r="N535" s="5">
        <f t="shared" ref="N535:N546" ca="1" si="235">RANK(M535,$D$522:$O$522)</f>
        <v>5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913.95138134997126</v>
      </c>
      <c r="S535" s="77"/>
      <c r="T535" s="5">
        <v>0</v>
      </c>
      <c r="U535" s="90">
        <f ca="1">R535</f>
        <v>913.95138134997126</v>
      </c>
      <c r="V535" s="75" t="str">
        <f>D525</f>
        <v>WD</v>
      </c>
      <c r="W535" s="75">
        <f>D520</f>
        <v>0.15068493150684931</v>
      </c>
      <c r="X535" s="89">
        <f ca="1">D531</f>
        <v>1E-4</v>
      </c>
      <c r="Y535" s="5">
        <f t="shared" ref="Y535:Y546" ca="1" si="238">RANK(X535,$D$531:$O$531)</f>
        <v>12</v>
      </c>
      <c r="Z535" s="5">
        <v>1</v>
      </c>
      <c r="AA535" s="7">
        <f t="shared" ref="AA535:AA546" ca="1" si="239">MATCH(Z535,$Y$535:$Y$546,0)</f>
        <v>9</v>
      </c>
      <c r="AB535" s="7">
        <f ca="1">INDIRECT(ADDRESS(ROW($A$534)+AA535,23))*8760</f>
        <v>91</v>
      </c>
      <c r="AC535" s="7">
        <f t="shared" ref="AC535:AC546" ca="1" si="240">INDIRECT(ADDRESS(ROW($A$534)+AA535,24))</f>
        <v>8.9999999999999998E-4</v>
      </c>
      <c r="AD535" s="77"/>
      <c r="AE535" s="5">
        <v>0</v>
      </c>
      <c r="AF535" s="90">
        <f ca="1">AC535</f>
        <v>8.9999999999999998E-4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900.81686004939627</v>
      </c>
      <c r="D536" s="5">
        <f t="shared" ca="1" si="232"/>
        <v>4</v>
      </c>
      <c r="E536" s="5">
        <v>2</v>
      </c>
      <c r="F536" s="5">
        <f t="shared" ca="1" si="233"/>
        <v>1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912.97989109540515</v>
      </c>
      <c r="I536" s="77">
        <f ca="1">I537</f>
        <v>30.416666666666668</v>
      </c>
      <c r="J536" s="77">
        <f ca="1">J535</f>
        <v>951.07425016682782</v>
      </c>
      <c r="K536" s="75" t="str">
        <f>E519</f>
        <v>WN</v>
      </c>
      <c r="L536" s="75">
        <f>E520</f>
        <v>0.16438356164383561</v>
      </c>
      <c r="M536" s="89">
        <f ca="1">E522</f>
        <v>463.14320944108857</v>
      </c>
      <c r="N536" s="5">
        <f t="shared" ca="1" si="235"/>
        <v>9</v>
      </c>
      <c r="O536" s="5">
        <v>2</v>
      </c>
      <c r="P536" s="7">
        <f t="shared" ca="1" si="236"/>
        <v>9</v>
      </c>
      <c r="Q536" s="7">
        <f t="shared" ref="Q536:Q546" ca="1" si="243">INDIRECT(ADDRESS(ROW($A$534)+P536,12))*8760+Q535</f>
        <v>211</v>
      </c>
      <c r="R536" s="7">
        <f t="shared" ca="1" si="237"/>
        <v>897.3262927544688</v>
      </c>
      <c r="S536" s="90"/>
      <c r="T536" s="5">
        <f ca="1">Q535</f>
        <v>120</v>
      </c>
      <c r="U536" s="90">
        <f ca="1">R535</f>
        <v>913.95138134997126</v>
      </c>
      <c r="V536" s="75" t="str">
        <f>E525</f>
        <v>WN</v>
      </c>
      <c r="W536" s="75">
        <f>E520</f>
        <v>0.16438356164383561</v>
      </c>
      <c r="X536" s="89">
        <f ca="1">E531</f>
        <v>2.0000000000000001E-4</v>
      </c>
      <c r="Y536" s="5">
        <f t="shared" ca="1" si="238"/>
        <v>8</v>
      </c>
      <c r="Z536" s="5">
        <v>2</v>
      </c>
      <c r="AA536" s="7">
        <f t="shared" ca="1" si="239"/>
        <v>8</v>
      </c>
      <c r="AB536" s="7">
        <f t="shared" ref="AB536:AB546" ca="1" si="244">INDIRECT(ADDRESS(ROW($A$534)+AA536,23))*8760+AB535</f>
        <v>1183</v>
      </c>
      <c r="AC536" s="7">
        <f t="shared" ca="1" si="240"/>
        <v>8.0000000000000004E-4</v>
      </c>
      <c r="AD536" s="90"/>
      <c r="AE536" s="5">
        <f ca="1">AB535</f>
        <v>91</v>
      </c>
      <c r="AF536" s="90">
        <f ca="1">AC535</f>
        <v>8.9999999999999998E-4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887.91670009775567</v>
      </c>
      <c r="D537" s="5">
        <f t="shared" ca="1" si="232"/>
        <v>6</v>
      </c>
      <c r="E537" s="5">
        <v>3</v>
      </c>
      <c r="F537" s="5">
        <f t="shared" ca="1" si="233"/>
        <v>12</v>
      </c>
      <c r="G537" s="77">
        <f t="shared" ca="1" si="242"/>
        <v>91.25</v>
      </c>
      <c r="H537" s="77">
        <f t="shared" ca="1" si="234"/>
        <v>911.93449926325786</v>
      </c>
      <c r="I537" s="77">
        <f ca="1">G535</f>
        <v>30.416666666666668</v>
      </c>
      <c r="J537" s="77">
        <f ca="1">H536</f>
        <v>912.97989109540515</v>
      </c>
      <c r="K537" s="92" t="str">
        <f>F519</f>
        <v>WP</v>
      </c>
      <c r="L537" s="93">
        <f>F520</f>
        <v>1.3698630136986301E-2</v>
      </c>
      <c r="M537" s="89">
        <f ca="1">F522</f>
        <v>913.95138134997126</v>
      </c>
      <c r="N537" s="5">
        <f t="shared" ca="1" si="235"/>
        <v>1</v>
      </c>
      <c r="O537" s="5">
        <v>3</v>
      </c>
      <c r="P537" s="7">
        <f t="shared" ca="1" si="236"/>
        <v>12</v>
      </c>
      <c r="Q537" s="7">
        <f t="shared" ca="1" si="243"/>
        <v>288</v>
      </c>
      <c r="R537" s="7">
        <f t="shared" ca="1" si="237"/>
        <v>869.24363128308084</v>
      </c>
      <c r="S537" s="90"/>
      <c r="T537" s="5">
        <f ca="1">T536</f>
        <v>120</v>
      </c>
      <c r="U537" s="90">
        <f ca="1">R536</f>
        <v>897.3262927544688</v>
      </c>
      <c r="V537" s="92" t="str">
        <f>F525</f>
        <v>WP</v>
      </c>
      <c r="W537" s="93">
        <f>F520</f>
        <v>1.3698630136986301E-2</v>
      </c>
      <c r="X537" s="89">
        <f ca="1">F531</f>
        <v>2.9999999999999997E-4</v>
      </c>
      <c r="Y537" s="5">
        <f t="shared" ca="1" si="238"/>
        <v>7</v>
      </c>
      <c r="Z537" s="5">
        <v>3</v>
      </c>
      <c r="AA537" s="7">
        <f t="shared" ca="1" si="239"/>
        <v>7</v>
      </c>
      <c r="AB537" s="7">
        <f t="shared" ca="1" si="244"/>
        <v>2184</v>
      </c>
      <c r="AC537" s="7">
        <f t="shared" ca="1" si="240"/>
        <v>6.9999999999999999E-4</v>
      </c>
      <c r="AD537" s="90"/>
      <c r="AE537" s="5">
        <f ca="1">AE536</f>
        <v>91</v>
      </c>
      <c r="AF537" s="90">
        <f ca="1">AC536</f>
        <v>8.0000000000000004E-4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871.77807190177884</v>
      </c>
      <c r="D538" s="5">
        <f t="shared" ca="1" si="232"/>
        <v>11</v>
      </c>
      <c r="E538" s="5">
        <v>4</v>
      </c>
      <c r="F538" s="5">
        <f t="shared" ca="1" si="233"/>
        <v>2</v>
      </c>
      <c r="G538" s="77">
        <f t="shared" ca="1" si="242"/>
        <v>121.66666666666667</v>
      </c>
      <c r="H538" s="77">
        <f t="shared" ca="1" si="234"/>
        <v>900.81686004939627</v>
      </c>
      <c r="I538" s="77">
        <f ca="1">I539</f>
        <v>60.833333333333336</v>
      </c>
      <c r="J538" s="77">
        <f ca="1">J537</f>
        <v>912.97989109540515</v>
      </c>
      <c r="K538" s="92" t="str">
        <f>G519</f>
        <v>RD</v>
      </c>
      <c r="L538" s="75">
        <f>G520</f>
        <v>9.6689497716894973E-2</v>
      </c>
      <c r="M538" s="89">
        <f ca="1">G522</f>
        <v>800.98113279003564</v>
      </c>
      <c r="N538" s="5">
        <f t="shared" ca="1" si="235"/>
        <v>8</v>
      </c>
      <c r="O538" s="5">
        <v>4</v>
      </c>
      <c r="P538" s="7">
        <f t="shared" ca="1" si="236"/>
        <v>6</v>
      </c>
      <c r="Q538" s="7">
        <f t="shared" ca="1" si="243"/>
        <v>365</v>
      </c>
      <c r="R538" s="7">
        <f t="shared" ca="1" si="237"/>
        <v>867.71876121492949</v>
      </c>
      <c r="S538" s="90"/>
      <c r="T538" s="77">
        <f ca="1">Q536</f>
        <v>211</v>
      </c>
      <c r="U538" s="77">
        <f ca="1">R536</f>
        <v>897.3262927544688</v>
      </c>
      <c r="V538" s="92" t="str">
        <f>G525</f>
        <v>RD</v>
      </c>
      <c r="W538" s="75">
        <f>G520</f>
        <v>9.6689497716894973E-2</v>
      </c>
      <c r="X538" s="89">
        <f ca="1">G531</f>
        <v>4.0000000000000002E-4</v>
      </c>
      <c r="Y538" s="5">
        <f t="shared" ca="1" si="238"/>
        <v>6</v>
      </c>
      <c r="Z538" s="5">
        <v>4</v>
      </c>
      <c r="AA538" s="7">
        <f t="shared" ca="1" si="239"/>
        <v>6</v>
      </c>
      <c r="AB538" s="7">
        <f t="shared" ca="1" si="244"/>
        <v>2261</v>
      </c>
      <c r="AC538" s="7">
        <f t="shared" ca="1" si="240"/>
        <v>5.9999999999999995E-4</v>
      </c>
      <c r="AD538" s="90"/>
      <c r="AE538" s="77">
        <f ca="1">AB536</f>
        <v>1183</v>
      </c>
      <c r="AF538" s="77">
        <f ca="1">AC536</f>
        <v>8.0000000000000004E-4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872.78468137589903</v>
      </c>
      <c r="D539" s="5">
        <f t="shared" ca="1" si="232"/>
        <v>8</v>
      </c>
      <c r="E539" s="5">
        <v>5</v>
      </c>
      <c r="F539" s="5">
        <f t="shared" ca="1" si="233"/>
        <v>11</v>
      </c>
      <c r="G539" s="77">
        <f t="shared" ca="1" si="242"/>
        <v>152.08333333333334</v>
      </c>
      <c r="H539" s="77">
        <f t="shared" ca="1" si="234"/>
        <v>900.29847776322379</v>
      </c>
      <c r="I539" s="77">
        <f ca="1">G536</f>
        <v>60.833333333333336</v>
      </c>
      <c r="J539" s="77">
        <f ca="1">H537</f>
        <v>911.93449926325786</v>
      </c>
      <c r="K539" s="92" t="str">
        <f>H519</f>
        <v>RN</v>
      </c>
      <c r="L539" s="75">
        <f>H520</f>
        <v>0.10547945205479452</v>
      </c>
      <c r="M539" s="89">
        <f ca="1">H522</f>
        <v>425.04240868126419</v>
      </c>
      <c r="N539" s="5">
        <f t="shared" ca="1" si="235"/>
        <v>11</v>
      </c>
      <c r="O539" s="5">
        <v>5</v>
      </c>
      <c r="P539" s="7">
        <f t="shared" ca="1" si="236"/>
        <v>1</v>
      </c>
      <c r="Q539" s="7">
        <f t="shared" ca="1" si="243"/>
        <v>1685</v>
      </c>
      <c r="R539" s="7">
        <f t="shared" ca="1" si="237"/>
        <v>842.09715523972079</v>
      </c>
      <c r="S539" s="90"/>
      <c r="T539" s="77">
        <f ca="1">T538</f>
        <v>211</v>
      </c>
      <c r="U539" s="77">
        <f ca="1">R537</f>
        <v>869.24363128308084</v>
      </c>
      <c r="V539" s="92" t="str">
        <f>H525</f>
        <v>RN</v>
      </c>
      <c r="W539" s="75">
        <f>H520</f>
        <v>0.10547945205479452</v>
      </c>
      <c r="X539" s="89">
        <f ca="1">H531</f>
        <v>5.0000000000000001E-4</v>
      </c>
      <c r="Y539" s="5">
        <f t="shared" ca="1" si="238"/>
        <v>5</v>
      </c>
      <c r="Z539" s="5">
        <v>5</v>
      </c>
      <c r="AA539" s="7">
        <f t="shared" ca="1" si="239"/>
        <v>5</v>
      </c>
      <c r="AB539" s="7">
        <f t="shared" ca="1" si="244"/>
        <v>3185</v>
      </c>
      <c r="AC539" s="7">
        <f t="shared" ca="1" si="240"/>
        <v>5.0000000000000001E-4</v>
      </c>
      <c r="AD539" s="90"/>
      <c r="AE539" s="77">
        <f ca="1">AE538</f>
        <v>1183</v>
      </c>
      <c r="AF539" s="77">
        <f ca="1">AC537</f>
        <v>6.9999999999999999E-4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872.36368583778983</v>
      </c>
      <c r="D540" s="5">
        <f t="shared" ca="1" si="232"/>
        <v>10</v>
      </c>
      <c r="E540" s="5">
        <v>6</v>
      </c>
      <c r="F540" s="5">
        <f t="shared" ca="1" si="233"/>
        <v>3</v>
      </c>
      <c r="G540" s="77">
        <f t="shared" ca="1" si="242"/>
        <v>182.5</v>
      </c>
      <c r="H540" s="77">
        <f t="shared" ca="1" si="234"/>
        <v>887.91670009775567</v>
      </c>
      <c r="I540" s="77">
        <f ca="1">I541</f>
        <v>91.25</v>
      </c>
      <c r="J540" s="77">
        <f ca="1">J539</f>
        <v>911.93449926325786</v>
      </c>
      <c r="K540" s="92" t="str">
        <f>I519</f>
        <v>RP</v>
      </c>
      <c r="L540" s="75">
        <f>I520</f>
        <v>8.7899543378995425E-3</v>
      </c>
      <c r="M540" s="89">
        <f ca="1">I522</f>
        <v>867.71876121492949</v>
      </c>
      <c r="N540" s="5">
        <f t="shared" ca="1" si="235"/>
        <v>4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826.21091056888122</v>
      </c>
      <c r="S540" s="90"/>
      <c r="T540" s="77">
        <f ca="1">Q537</f>
        <v>288</v>
      </c>
      <c r="U540" s="77">
        <f ca="1">R537</f>
        <v>869.24363128308084</v>
      </c>
      <c r="V540" s="92" t="str">
        <f>I525</f>
        <v>RP</v>
      </c>
      <c r="W540" s="75">
        <f>I520</f>
        <v>8.7899543378995425E-3</v>
      </c>
      <c r="X540" s="89">
        <f ca="1">I531</f>
        <v>5.9999999999999995E-4</v>
      </c>
      <c r="Y540" s="5">
        <f t="shared" ca="1" si="238"/>
        <v>4</v>
      </c>
      <c r="Z540" s="5">
        <v>6</v>
      </c>
      <c r="AA540" s="7">
        <f t="shared" ca="1" si="239"/>
        <v>4</v>
      </c>
      <c r="AB540" s="7">
        <f t="shared" ca="1" si="244"/>
        <v>4032</v>
      </c>
      <c r="AC540" s="7">
        <f t="shared" ca="1" si="240"/>
        <v>4.0000000000000002E-4</v>
      </c>
      <c r="AD540" s="90"/>
      <c r="AE540" s="77">
        <f ca="1">AB537</f>
        <v>2184</v>
      </c>
      <c r="AF540" s="77">
        <f ca="1">AC537</f>
        <v>6.9999999999999999E-4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951.07425016682782</v>
      </c>
      <c r="D541" s="5">
        <f t="shared" ca="1" si="232"/>
        <v>1</v>
      </c>
      <c r="E541" s="5">
        <v>7</v>
      </c>
      <c r="F541" s="5">
        <f t="shared" ca="1" si="233"/>
        <v>10</v>
      </c>
      <c r="G541" s="77">
        <f t="shared" ca="1" si="242"/>
        <v>212.91666666666666</v>
      </c>
      <c r="H541" s="77">
        <f t="shared" ca="1" si="234"/>
        <v>881.05296540414827</v>
      </c>
      <c r="I541" s="77">
        <f ca="1">G537</f>
        <v>91.25</v>
      </c>
      <c r="J541" s="77">
        <f ca="1">H538</f>
        <v>900.81686004939627</v>
      </c>
      <c r="K541" s="92" t="str">
        <f>J519</f>
        <v>SD</v>
      </c>
      <c r="L541" s="75">
        <f>J520</f>
        <v>0.11426940639269406</v>
      </c>
      <c r="M541" s="89">
        <f ca="1">J522</f>
        <v>826.21091056888122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802.23366175437809</v>
      </c>
      <c r="S541" s="90"/>
      <c r="T541" s="77">
        <f ca="1">T540</f>
        <v>288</v>
      </c>
      <c r="U541" s="77">
        <f ca="1">R538</f>
        <v>867.71876121492949</v>
      </c>
      <c r="V541" s="92" t="str">
        <f>J525</f>
        <v>SD</v>
      </c>
      <c r="W541" s="75">
        <f>J520</f>
        <v>0.11426940639269406</v>
      </c>
      <c r="X541" s="89">
        <f ca="1">J531</f>
        <v>6.9999999999999999E-4</v>
      </c>
      <c r="Y541" s="5">
        <f t="shared" ca="1" si="238"/>
        <v>3</v>
      </c>
      <c r="Z541" s="5">
        <v>7</v>
      </c>
      <c r="AA541" s="7">
        <f t="shared" ca="1" si="239"/>
        <v>3</v>
      </c>
      <c r="AB541" s="7">
        <f t="shared" ca="1" si="244"/>
        <v>4152</v>
      </c>
      <c r="AC541" s="7">
        <f t="shared" ca="1" si="240"/>
        <v>2.9999999999999997E-4</v>
      </c>
      <c r="AD541" s="90"/>
      <c r="AE541" s="77">
        <f ca="1">AE540</f>
        <v>2184</v>
      </c>
      <c r="AF541" s="77">
        <f ca="1">AC538</f>
        <v>5.9999999999999995E-4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863.28258391338693</v>
      </c>
      <c r="D542" s="5">
        <f t="shared" ca="1" si="232"/>
        <v>12</v>
      </c>
      <c r="E542" s="5">
        <v>8</v>
      </c>
      <c r="F542" s="5">
        <f t="shared" ca="1" si="233"/>
        <v>5</v>
      </c>
      <c r="G542" s="77">
        <f t="shared" ca="1" si="242"/>
        <v>243.33333333333331</v>
      </c>
      <c r="H542" s="77">
        <f t="shared" ca="1" si="234"/>
        <v>872.78468137589903</v>
      </c>
      <c r="I542" s="77">
        <f ca="1">I543</f>
        <v>121.66666666666667</v>
      </c>
      <c r="J542" s="77">
        <f ca="1">J541</f>
        <v>900.81686004939627</v>
      </c>
      <c r="K542" s="92" t="str">
        <f>K519</f>
        <v>SN</v>
      </c>
      <c r="L542" s="75">
        <f>K520</f>
        <v>0.12465753424657534</v>
      </c>
      <c r="M542" s="89">
        <f ca="1">K522</f>
        <v>420.44285149167132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800.98113279003564</v>
      </c>
      <c r="S542" s="90"/>
      <c r="T542" s="77">
        <f ca="1">Q538</f>
        <v>365</v>
      </c>
      <c r="U542" s="77">
        <f ca="1">R538</f>
        <v>867.71876121492949</v>
      </c>
      <c r="V542" s="92" t="str">
        <f>K525</f>
        <v>SN</v>
      </c>
      <c r="W542" s="75">
        <f>K520</f>
        <v>0.12465753424657534</v>
      </c>
      <c r="X542" s="89">
        <f ca="1">K531</f>
        <v>8.0000000000000004E-4</v>
      </c>
      <c r="Y542" s="5">
        <f t="shared" ca="1" si="238"/>
        <v>2</v>
      </c>
      <c r="Z542" s="5">
        <v>8</v>
      </c>
      <c r="AA542" s="7">
        <f t="shared" ca="1" si="239"/>
        <v>2</v>
      </c>
      <c r="AB542" s="7">
        <f t="shared" ca="1" si="244"/>
        <v>5592</v>
      </c>
      <c r="AC542" s="7">
        <f t="shared" ca="1" si="240"/>
        <v>2.0000000000000001E-4</v>
      </c>
      <c r="AD542" s="90"/>
      <c r="AE542" s="77">
        <f ca="1">AB538</f>
        <v>2261</v>
      </c>
      <c r="AF542" s="77">
        <f ca="1">AC538</f>
        <v>5.9999999999999995E-4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861.17911806263635</v>
      </c>
      <c r="D543" s="5">
        <f t="shared" ca="1" si="232"/>
        <v>13</v>
      </c>
      <c r="E543" s="5">
        <v>9</v>
      </c>
      <c r="F543" s="5">
        <f t="shared" ca="1" si="233"/>
        <v>19</v>
      </c>
      <c r="G543" s="77">
        <f t="shared" ca="1" si="242"/>
        <v>577.91666666666674</v>
      </c>
      <c r="H543" s="77">
        <f t="shared" ca="1" si="234"/>
        <v>872.65841327571229</v>
      </c>
      <c r="I543" s="77">
        <f ca="1">G538</f>
        <v>121.66666666666667</v>
      </c>
      <c r="J543" s="77">
        <f ca="1">H539</f>
        <v>900.29847776322379</v>
      </c>
      <c r="K543" s="92" t="str">
        <f>L519</f>
        <v>SP</v>
      </c>
      <c r="L543" s="75">
        <f>L520</f>
        <v>1.0388127853881279E-2</v>
      </c>
      <c r="M543" s="89">
        <f ca="1">L522</f>
        <v>897.3262927544688</v>
      </c>
      <c r="N543" s="5">
        <f t="shared" ca="1" si="235"/>
        <v>2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463.14320944108857</v>
      </c>
      <c r="S543" s="90"/>
      <c r="T543" s="77">
        <f ca="1">T542</f>
        <v>365</v>
      </c>
      <c r="U543" s="77">
        <f ca="1">R539</f>
        <v>842.09715523972079</v>
      </c>
      <c r="V543" s="92" t="str">
        <f>L525</f>
        <v>SP</v>
      </c>
      <c r="W543" s="75">
        <f>L520</f>
        <v>1.0388127853881279E-2</v>
      </c>
      <c r="X543" s="89">
        <f ca="1">L531</f>
        <v>8.9999999999999998E-4</v>
      </c>
      <c r="Y543" s="5">
        <f t="shared" ca="1" si="238"/>
        <v>1</v>
      </c>
      <c r="Z543" s="5">
        <v>9</v>
      </c>
      <c r="AA543" s="7">
        <f t="shared" ca="1" si="239"/>
        <v>12</v>
      </c>
      <c r="AB543" s="7">
        <f t="shared" ca="1" si="244"/>
        <v>5669</v>
      </c>
      <c r="AC543" s="7">
        <f t="shared" ca="1" si="240"/>
        <v>1.4999999999999999E-4</v>
      </c>
      <c r="AD543" s="90"/>
      <c r="AE543" s="77">
        <f ca="1">AE542</f>
        <v>2261</v>
      </c>
      <c r="AF543" s="77">
        <f ca="1">AC539</f>
        <v>5.0000000000000001E-4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881.05296540414827</v>
      </c>
      <c r="D544" s="5">
        <f t="shared" ca="1" si="232"/>
        <v>7</v>
      </c>
      <c r="E544" s="5">
        <v>10</v>
      </c>
      <c r="F544" s="5">
        <f t="shared" ca="1" si="233"/>
        <v>6</v>
      </c>
      <c r="G544" s="77">
        <f t="shared" ca="1" si="242"/>
        <v>608.33333333333337</v>
      </c>
      <c r="H544" s="77">
        <f t="shared" ca="1" si="234"/>
        <v>872.36368583778983</v>
      </c>
      <c r="I544" s="77">
        <f ca="1">I545</f>
        <v>152.08333333333334</v>
      </c>
      <c r="J544" s="77">
        <f ca="1">J543</f>
        <v>900.29847776322379</v>
      </c>
      <c r="K544" s="92" t="str">
        <f>M519</f>
        <v>FD</v>
      </c>
      <c r="L544" s="75">
        <f>M520</f>
        <v>9.6689497716894973E-2</v>
      </c>
      <c r="M544" s="89">
        <f ca="1">M522</f>
        <v>802.23366175437809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440.60144908489093</v>
      </c>
      <c r="S544" s="90"/>
      <c r="T544" s="77">
        <f ca="1">Q539</f>
        <v>1685</v>
      </c>
      <c r="U544" s="77">
        <f ca="1">U543</f>
        <v>842.09715523972079</v>
      </c>
      <c r="V544" s="92" t="str">
        <f>M525</f>
        <v>FD</v>
      </c>
      <c r="W544" s="75">
        <f>M520</f>
        <v>9.6689497716894973E-2</v>
      </c>
      <c r="X544" s="89">
        <f ca="1">M531</f>
        <v>1.2999999999999999E-4</v>
      </c>
      <c r="Y544" s="5">
        <f t="shared" ca="1" si="238"/>
        <v>11</v>
      </c>
      <c r="Z544" s="5">
        <v>10</v>
      </c>
      <c r="AA544" s="7">
        <f t="shared" ca="1" si="239"/>
        <v>11</v>
      </c>
      <c r="AB544" s="7">
        <f t="shared" ca="1" si="244"/>
        <v>6593</v>
      </c>
      <c r="AC544" s="7">
        <f t="shared" ca="1" si="240"/>
        <v>1.3999999999999999E-4</v>
      </c>
      <c r="AD544" s="90"/>
      <c r="AE544" s="77">
        <f ca="1">AB539</f>
        <v>3185</v>
      </c>
      <c r="AF544" s="77">
        <f ca="1">AF543</f>
        <v>5.0000000000000001E-4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900.29847776322379</v>
      </c>
      <c r="D545" s="5">
        <f t="shared" ca="1" si="232"/>
        <v>5</v>
      </c>
      <c r="E545" s="5">
        <v>11</v>
      </c>
      <c r="F545" s="5">
        <f t="shared" ca="1" si="233"/>
        <v>4</v>
      </c>
      <c r="G545" s="77">
        <f t="shared" ca="1" si="242"/>
        <v>638.75</v>
      </c>
      <c r="H545" s="77">
        <f t="shared" ca="1" si="234"/>
        <v>871.77807190177884</v>
      </c>
      <c r="I545" s="77">
        <f ca="1">G539</f>
        <v>152.08333333333334</v>
      </c>
      <c r="J545" s="77">
        <f ca="1">H540</f>
        <v>887.91670009775567</v>
      </c>
      <c r="K545" s="92" t="str">
        <f>N519</f>
        <v>FN</v>
      </c>
      <c r="L545" s="75">
        <f>N520</f>
        <v>0.10547945205479452</v>
      </c>
      <c r="M545" s="89">
        <f ca="1">N522</f>
        <v>440.60144908489093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425.04240868126419</v>
      </c>
      <c r="S545" s="90"/>
      <c r="T545" s="77">
        <f ca="1">T544</f>
        <v>1685</v>
      </c>
      <c r="U545" s="77">
        <f ca="1">R540</f>
        <v>826.21091056888122</v>
      </c>
      <c r="V545" s="92" t="str">
        <f>N525</f>
        <v>FN</v>
      </c>
      <c r="W545" s="75">
        <f>N520</f>
        <v>0.10547945205479452</v>
      </c>
      <c r="X545" s="89">
        <f ca="1">N531</f>
        <v>1.3999999999999999E-4</v>
      </c>
      <c r="Y545" s="5">
        <f t="shared" ca="1" si="238"/>
        <v>10</v>
      </c>
      <c r="Z545" s="5">
        <v>11</v>
      </c>
      <c r="AA545" s="7">
        <f t="shared" ca="1" si="239"/>
        <v>10</v>
      </c>
      <c r="AB545" s="7">
        <f t="shared" ca="1" si="244"/>
        <v>7440</v>
      </c>
      <c r="AC545" s="7">
        <f t="shared" ca="1" si="240"/>
        <v>1.2999999999999999E-4</v>
      </c>
      <c r="AD545" s="90"/>
      <c r="AE545" s="77">
        <f ca="1">AE544</f>
        <v>3185</v>
      </c>
      <c r="AF545" s="77">
        <f ca="1">AC540</f>
        <v>4.0000000000000002E-4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911.93449926325786</v>
      </c>
      <c r="D546" s="5">
        <f t="shared" ca="1" si="232"/>
        <v>3</v>
      </c>
      <c r="E546" s="5">
        <v>12</v>
      </c>
      <c r="F546" s="5">
        <f t="shared" ca="1" si="233"/>
        <v>8</v>
      </c>
      <c r="G546" s="77">
        <f t="shared" ca="1" si="242"/>
        <v>669.16666666666663</v>
      </c>
      <c r="H546" s="77">
        <f t="shared" ca="1" si="234"/>
        <v>863.28258391338693</v>
      </c>
      <c r="I546" s="77">
        <f ca="1">I547</f>
        <v>182.5</v>
      </c>
      <c r="J546" s="77">
        <f ca="1">J545</f>
        <v>887.91670009775567</v>
      </c>
      <c r="K546" s="92" t="str">
        <f>O519</f>
        <v>FP</v>
      </c>
      <c r="L546" s="75">
        <f>O520</f>
        <v>8.7899543378995425E-3</v>
      </c>
      <c r="M546" s="89">
        <f ca="1">O522</f>
        <v>869.24363128308084</v>
      </c>
      <c r="N546" s="5">
        <f t="shared" ca="1" si="235"/>
        <v>3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420.44285149167132</v>
      </c>
      <c r="S546" s="90"/>
      <c r="T546" s="77">
        <f ca="1">Q540</f>
        <v>2686</v>
      </c>
      <c r="U546" s="77">
        <f ca="1">R540</f>
        <v>826.21091056888122</v>
      </c>
      <c r="V546" s="92" t="str">
        <f>O525</f>
        <v>FP</v>
      </c>
      <c r="W546" s="75">
        <f>O520</f>
        <v>8.7899543378995425E-3</v>
      </c>
      <c r="X546" s="89">
        <f ca="1">O531</f>
        <v>1.4999999999999999E-4</v>
      </c>
      <c r="Y546" s="5">
        <f t="shared" ca="1" si="238"/>
        <v>9</v>
      </c>
      <c r="Z546" s="5">
        <v>12</v>
      </c>
      <c r="AA546" s="7">
        <f t="shared" ca="1" si="239"/>
        <v>1</v>
      </c>
      <c r="AB546" s="7">
        <f t="shared" ca="1" si="244"/>
        <v>8760</v>
      </c>
      <c r="AC546" s="7">
        <f t="shared" ca="1" si="240"/>
        <v>1E-4</v>
      </c>
      <c r="AD546" s="90"/>
      <c r="AE546" s="77">
        <f ca="1">AB540</f>
        <v>4032</v>
      </c>
      <c r="AF546" s="77">
        <f ca="1">AC540</f>
        <v>4.0000000000000002E-4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841.21903628585653</v>
      </c>
      <c r="D547" s="5">
        <f t="shared" ca="1" si="232"/>
        <v>14</v>
      </c>
      <c r="E547" s="5">
        <v>13</v>
      </c>
      <c r="F547" s="5">
        <f t="shared" ca="1" si="233"/>
        <v>9</v>
      </c>
      <c r="G547" s="77">
        <f t="shared" ca="1" si="242"/>
        <v>699.58333333333326</v>
      </c>
      <c r="H547" s="77">
        <f t="shared" ca="1" si="234"/>
        <v>861.17911806263635</v>
      </c>
      <c r="I547" s="77">
        <f ca="1">G540</f>
        <v>182.5</v>
      </c>
      <c r="J547" s="77">
        <f ca="1">H541</f>
        <v>881.05296540414827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802.23366175437809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4032</v>
      </c>
      <c r="AF547" s="77">
        <f ca="1">AC541</f>
        <v>2.9999999999999997E-4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830.46169709107028</v>
      </c>
      <c r="D548" s="5">
        <f t="shared" ca="1" si="232"/>
        <v>16</v>
      </c>
      <c r="E548" s="5">
        <v>14</v>
      </c>
      <c r="F548" s="5">
        <f t="shared" ca="1" si="233"/>
        <v>13</v>
      </c>
      <c r="G548" s="77">
        <f t="shared" ca="1" si="242"/>
        <v>1034.1666666666665</v>
      </c>
      <c r="H548" s="77">
        <f t="shared" ca="1" si="234"/>
        <v>841.21903628585653</v>
      </c>
      <c r="I548" s="77">
        <f ca="1">I549</f>
        <v>212.91666666666666</v>
      </c>
      <c r="J548" s="77">
        <f ca="1">J547</f>
        <v>881.05296540414827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802.23366175437809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4152</v>
      </c>
      <c r="AF548" s="77">
        <f ca="1">AC541</f>
        <v>2.9999999999999997E-4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819.07357724054077</v>
      </c>
      <c r="D549" s="5">
        <f t="shared" ca="1" si="232"/>
        <v>18</v>
      </c>
      <c r="E549" s="5">
        <v>15</v>
      </c>
      <c r="F549" s="5">
        <f t="shared" ca="1" si="233"/>
        <v>24</v>
      </c>
      <c r="G549" s="77">
        <f t="shared" ca="1" si="242"/>
        <v>1368.75</v>
      </c>
      <c r="H549" s="77">
        <f t="shared" ca="1" si="234"/>
        <v>840.21728676719886</v>
      </c>
      <c r="I549" s="77">
        <f ca="1">G541</f>
        <v>212.91666666666666</v>
      </c>
      <c r="J549" s="77">
        <f ca="1">H542</f>
        <v>872.78468137589903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800.98113279003564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4152</v>
      </c>
      <c r="AF549" s="77">
        <f ca="1">AC542</f>
        <v>2.0000000000000001E-4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804.7906506576652</v>
      </c>
      <c r="D550" s="5">
        <f t="shared" ca="1" si="232"/>
        <v>21</v>
      </c>
      <c r="E550" s="5">
        <v>16</v>
      </c>
      <c r="F550" s="5">
        <f t="shared" ca="1" si="233"/>
        <v>14</v>
      </c>
      <c r="G550" s="77">
        <f t="shared" ca="1" si="242"/>
        <v>1703.3333333333335</v>
      </c>
      <c r="H550" s="77">
        <f t="shared" ca="1" si="234"/>
        <v>830.46169709107028</v>
      </c>
      <c r="I550" s="77">
        <f ca="1">I551</f>
        <v>243.33333333333331</v>
      </c>
      <c r="J550" s="77">
        <f ca="1">J549</f>
        <v>872.78468137589903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800.98113279003564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5592</v>
      </c>
      <c r="AF550" s="77">
        <f ca="1">AC542</f>
        <v>2.0000000000000001E-4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805.24690058395777</v>
      </c>
      <c r="D551" s="5">
        <f t="shared" ca="1" si="232"/>
        <v>20</v>
      </c>
      <c r="E551" s="5">
        <v>17</v>
      </c>
      <c r="F551" s="5">
        <f t="shared" ca="1" si="233"/>
        <v>23</v>
      </c>
      <c r="G551" s="77">
        <f t="shared" ca="1" si="242"/>
        <v>2037.916666666667</v>
      </c>
      <c r="H551" s="77">
        <f t="shared" ca="1" si="234"/>
        <v>829.8486880044112</v>
      </c>
      <c r="I551" s="77">
        <f ca="1">G542</f>
        <v>243.33333333333331</v>
      </c>
      <c r="J551" s="77">
        <f ca="1">H543</f>
        <v>872.65841327571229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463.14320944108857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5592</v>
      </c>
      <c r="AF551" s="77">
        <f ca="1">AC543</f>
        <v>1.4999999999999999E-4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804.64824258591341</v>
      </c>
      <c r="D552" s="5">
        <f t="shared" ca="1" si="232"/>
        <v>22</v>
      </c>
      <c r="E552" s="5">
        <v>18</v>
      </c>
      <c r="F552" s="5">
        <f t="shared" ca="1" si="233"/>
        <v>15</v>
      </c>
      <c r="G552" s="77">
        <f t="shared" ca="1" si="242"/>
        <v>2372.5000000000005</v>
      </c>
      <c r="H552" s="77">
        <f t="shared" ca="1" si="234"/>
        <v>819.07357724054077</v>
      </c>
      <c r="I552" s="77">
        <f ca="1">I553</f>
        <v>577.91666666666674</v>
      </c>
      <c r="J552" s="77">
        <f ca="1">J551</f>
        <v>872.65841327571229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463.14320944108857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5669</v>
      </c>
      <c r="AF552" s="77">
        <f ca="1">AC543</f>
        <v>1.4999999999999999E-4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872.65841327571229</v>
      </c>
      <c r="D553" s="5">
        <f t="shared" ca="1" si="232"/>
        <v>9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812.73433072920375</v>
      </c>
      <c r="I553" s="77">
        <f ca="1">G543</f>
        <v>577.91666666666674</v>
      </c>
      <c r="J553" s="77">
        <f ca="1">H544</f>
        <v>872.36368583778983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440.60144908489093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5669</v>
      </c>
      <c r="AF553" s="77">
        <f ca="1">AC544</f>
        <v>1.3999999999999999E-4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796.65222749018187</v>
      </c>
      <c r="D554" s="5">
        <f t="shared" ca="1" si="232"/>
        <v>23</v>
      </c>
      <c r="E554" s="5">
        <v>20</v>
      </c>
      <c r="F554" s="5">
        <f t="shared" ca="1" si="233"/>
        <v>17</v>
      </c>
      <c r="G554" s="77">
        <f t="shared" ca="1" si="242"/>
        <v>3041.6666666666674</v>
      </c>
      <c r="H554" s="77">
        <f t="shared" ca="1" si="234"/>
        <v>805.24690058395777</v>
      </c>
      <c r="I554" s="77">
        <f ca="1">I555</f>
        <v>608.33333333333337</v>
      </c>
      <c r="J554" s="77">
        <f ca="1">J553</f>
        <v>872.36368583778983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440.60144908489093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6593</v>
      </c>
      <c r="AF554" s="77">
        <f ca="1">AC544</f>
        <v>1.3999999999999999E-4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795.08645078268182</v>
      </c>
      <c r="D555" s="5">
        <f t="shared" ca="1" si="232"/>
        <v>24</v>
      </c>
      <c r="E555" s="5">
        <v>21</v>
      </c>
      <c r="F555" s="5">
        <f t="shared" ca="1" si="233"/>
        <v>16</v>
      </c>
      <c r="G555" s="77">
        <f t="shared" ca="1" si="242"/>
        <v>3376.2500000000009</v>
      </c>
      <c r="H555" s="77">
        <f t="shared" ca="1" si="234"/>
        <v>804.7906506576652</v>
      </c>
      <c r="I555" s="77">
        <f ca="1">G544</f>
        <v>608.33333333333337</v>
      </c>
      <c r="J555" s="77">
        <f ca="1">H545</f>
        <v>871.77807190177884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425.04240868126419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6593</v>
      </c>
      <c r="AF555" s="77">
        <f ca="1">AC545</f>
        <v>1.2999999999999999E-4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812.73433072920375</v>
      </c>
      <c r="D556" s="5">
        <f t="shared" ca="1" si="232"/>
        <v>19</v>
      </c>
      <c r="E556" s="5">
        <v>22</v>
      </c>
      <c r="F556" s="5">
        <f t="shared" ca="1" si="233"/>
        <v>18</v>
      </c>
      <c r="G556" s="77">
        <f t="shared" ca="1" si="242"/>
        <v>3710.8333333333344</v>
      </c>
      <c r="H556" s="77">
        <f t="shared" ca="1" si="234"/>
        <v>804.64824258591341</v>
      </c>
      <c r="I556" s="77">
        <f ca="1">I557</f>
        <v>638.75</v>
      </c>
      <c r="J556" s="77">
        <f ca="1">J555</f>
        <v>871.77807190177884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425.04240868126419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7440</v>
      </c>
      <c r="AF556" s="77">
        <f ca="1">AC545</f>
        <v>1.2999999999999999E-4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829.8486880044112</v>
      </c>
      <c r="D557" s="5">
        <f t="shared" ca="1" si="232"/>
        <v>17</v>
      </c>
      <c r="E557" s="5">
        <v>23</v>
      </c>
      <c r="F557" s="5">
        <f t="shared" ca="1" si="233"/>
        <v>20</v>
      </c>
      <c r="G557" s="77">
        <f t="shared" ca="1" si="242"/>
        <v>4045.4166666666679</v>
      </c>
      <c r="H557" s="77">
        <f t="shared" ca="1" si="234"/>
        <v>796.65222749018187</v>
      </c>
      <c r="I557" s="77">
        <f ca="1">G545</f>
        <v>638.75</v>
      </c>
      <c r="J557" s="77">
        <f ca="1">H546</f>
        <v>863.28258391338693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420.44285149167132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7440</v>
      </c>
      <c r="AF557" s="77">
        <f ca="1">AC546</f>
        <v>1E-4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840.21728676719886</v>
      </c>
      <c r="D558" s="5">
        <f t="shared" ca="1" si="232"/>
        <v>15</v>
      </c>
      <c r="E558" s="5">
        <v>24</v>
      </c>
      <c r="F558" s="5">
        <f t="shared" ca="1" si="233"/>
        <v>21</v>
      </c>
      <c r="G558" s="77">
        <f t="shared" ca="1" si="242"/>
        <v>4380.0000000000009</v>
      </c>
      <c r="H558" s="77">
        <f t="shared" ca="1" si="234"/>
        <v>795.08645078268182</v>
      </c>
      <c r="I558" s="77">
        <f ca="1">I559</f>
        <v>669.16666666666663</v>
      </c>
      <c r="J558" s="77">
        <f ca="1">J557</f>
        <v>863.28258391338693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420.44285149167132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1E-4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466.3068885414034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468.14886329512569</v>
      </c>
      <c r="I559" s="77">
        <f ca="1">G546</f>
        <v>669.16666666666663</v>
      </c>
      <c r="J559" s="77">
        <f ca="1">H547</f>
        <v>861.17911806263635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455.26549856754383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466.3068885414034</v>
      </c>
      <c r="I560" s="77">
        <f ca="1">I561</f>
        <v>699.58333333333326</v>
      </c>
      <c r="J560" s="77">
        <f ca="1">J559</f>
        <v>861.17911806263635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442.78980426794436</v>
      </c>
      <c r="D561" s="5">
        <f t="shared" ca="1" si="232"/>
        <v>30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460.38363360763191</v>
      </c>
      <c r="I561" s="77">
        <f ca="1">G547</f>
        <v>699.58333333333326</v>
      </c>
      <c r="J561" s="77">
        <f ca="1">H548</f>
        <v>841.21903628585653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428.48131091669126</v>
      </c>
      <c r="D562" s="5">
        <f t="shared" ca="1" si="232"/>
        <v>32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455.26549856754383</v>
      </c>
      <c r="I562" s="77">
        <f ca="1">I563</f>
        <v>1034.1666666666665</v>
      </c>
      <c r="J562" s="77">
        <f ca="1">J561</f>
        <v>841.21903628585653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418.00667180710724</v>
      </c>
      <c r="D563" s="5">
        <f t="shared" ca="1" si="232"/>
        <v>35</v>
      </c>
      <c r="E563" s="5">
        <v>29</v>
      </c>
      <c r="F563" s="5">
        <f t="shared" ca="1" si="233"/>
        <v>34</v>
      </c>
      <c r="G563" s="77">
        <f t="shared" ca="1" si="242"/>
        <v>6205.0000000000009</v>
      </c>
      <c r="H563" s="77">
        <f t="shared" ca="1" si="234"/>
        <v>446.27852713139623</v>
      </c>
      <c r="I563" s="77">
        <f ca="1">G548</f>
        <v>1034.1666666666665</v>
      </c>
      <c r="J563" s="77">
        <f ca="1">H549</f>
        <v>840.21728676719886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412.26679213676135</v>
      </c>
      <c r="D564" s="5">
        <f t="shared" ca="1" si="232"/>
        <v>36</v>
      </c>
      <c r="E564" s="5">
        <v>30</v>
      </c>
      <c r="F564" s="5">
        <f t="shared" ca="1" si="233"/>
        <v>27</v>
      </c>
      <c r="G564" s="77">
        <f t="shared" ca="1" si="242"/>
        <v>6570.0000000000009</v>
      </c>
      <c r="H564" s="77">
        <f t="shared" ca="1" si="234"/>
        <v>442.78980426794436</v>
      </c>
      <c r="I564" s="77">
        <f ca="1">I565</f>
        <v>1368.75</v>
      </c>
      <c r="J564" s="77">
        <f ca="1">J563</f>
        <v>840.21728676719886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427.57490667924412</v>
      </c>
      <c r="D565" s="5">
        <f t="shared" ca="1" si="232"/>
        <v>33</v>
      </c>
      <c r="E565" s="5">
        <v>31</v>
      </c>
      <c r="F565" s="5">
        <f t="shared" ca="1" si="233"/>
        <v>33</v>
      </c>
      <c r="G565" s="77">
        <f t="shared" ca="1" si="242"/>
        <v>6935.0000000000009</v>
      </c>
      <c r="H565" s="77">
        <f t="shared" ca="1" si="234"/>
        <v>430.80035827310957</v>
      </c>
      <c r="I565" s="77">
        <f ca="1">G549</f>
        <v>1368.75</v>
      </c>
      <c r="J565" s="77">
        <f ca="1">H550</f>
        <v>830.46169709107028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420.1480872417942</v>
      </c>
      <c r="D566" s="5">
        <f t="shared" ca="1" si="232"/>
        <v>34</v>
      </c>
      <c r="E566" s="5">
        <v>32</v>
      </c>
      <c r="F566" s="5">
        <f t="shared" ca="1" si="233"/>
        <v>28</v>
      </c>
      <c r="G566" s="77">
        <f t="shared" ca="1" si="242"/>
        <v>7300.0000000000009</v>
      </c>
      <c r="H566" s="77">
        <f t="shared" ca="1" si="234"/>
        <v>428.48131091669126</v>
      </c>
      <c r="I566" s="77">
        <f ca="1">I567</f>
        <v>1703.3333333333335</v>
      </c>
      <c r="J566" s="77">
        <f ca="1">J565</f>
        <v>830.46169709107028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430.80035827310957</v>
      </c>
      <c r="D567" s="5">
        <f t="shared" ca="1" si="232"/>
        <v>31</v>
      </c>
      <c r="E567" s="5">
        <v>33</v>
      </c>
      <c r="F567" s="5">
        <f t="shared" ca="1" si="233"/>
        <v>31</v>
      </c>
      <c r="G567" s="77">
        <f t="shared" ca="1" si="242"/>
        <v>7665.0000000000009</v>
      </c>
      <c r="H567" s="77">
        <f t="shared" ca="1" si="234"/>
        <v>427.57490667924412</v>
      </c>
      <c r="I567" s="77">
        <f ca="1">G550</f>
        <v>1703.3333333333335</v>
      </c>
      <c r="J567" s="77">
        <f ca="1">H551</f>
        <v>829.8486880044112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446.27852713139623</v>
      </c>
      <c r="D568" s="5">
        <f t="shared" ca="1" si="232"/>
        <v>29</v>
      </c>
      <c r="E568" s="5">
        <v>34</v>
      </c>
      <c r="F568" s="5">
        <f t="shared" ca="1" si="233"/>
        <v>32</v>
      </c>
      <c r="G568" s="77">
        <f t="shared" ca="1" si="242"/>
        <v>8030.0000000000009</v>
      </c>
      <c r="H568" s="77">
        <f t="shared" ca="1" si="234"/>
        <v>420.1480872417942</v>
      </c>
      <c r="I568" s="77">
        <f ca="1">I569</f>
        <v>2037.916666666667</v>
      </c>
      <c r="J568" s="77">
        <f ca="1">J567</f>
        <v>829.8486880044112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460.38363360763191</v>
      </c>
      <c r="D569" s="5">
        <f t="shared" ca="1" si="232"/>
        <v>27</v>
      </c>
      <c r="E569" s="5">
        <v>35</v>
      </c>
      <c r="F569" s="5">
        <f t="shared" ca="1" si="233"/>
        <v>29</v>
      </c>
      <c r="G569" s="77">
        <f t="shared" ca="1" si="242"/>
        <v>8395</v>
      </c>
      <c r="H569" s="77">
        <f t="shared" ca="1" si="234"/>
        <v>418.00667180710724</v>
      </c>
      <c r="I569" s="77">
        <f ca="1">G551</f>
        <v>2037.916666666667</v>
      </c>
      <c r="J569" s="77">
        <f ca="1">H552</f>
        <v>819.07357724054077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468.14886329512569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412.26679213676135</v>
      </c>
      <c r="I570" s="77">
        <f ca="1">I571</f>
        <v>2372.5000000000005</v>
      </c>
      <c r="J570" s="77">
        <f ca="1">J569</f>
        <v>819.07357724054077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812.73433072920375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812.73433072920375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805.24690058395777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805.24690058395777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804.7906506576652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804.7906506576652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804.64824258591341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804.64824258591341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796.65222749018187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796.65222749018187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795.08645078268182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795.08645078268182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468.14886329512569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468.14886329512569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466.3068885414034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466.3068885414034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460.38363360763191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460.38363360763191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455.26549856754383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455.26549856754383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446.27852713139623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446.27852713139623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442.78980426794436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442.78980426794436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430.80035827310957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430.80035827310957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428.48131091669126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428.48131091669126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427.57490667924412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427.57490667924412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420.1480872417942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420.1480872417942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418.00667180710724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418.00667180710724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412.26679213676135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412.26679213676135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0.11399922542382399</v>
      </c>
      <c r="D609" s="135">
        <f ca="1">B452*M456+B458*M462+B464*M468+B470*M474+B476*M480+B482*M486+B488*M492+$B$500*M504</f>
        <v>0.41047108302384094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7.5759782085631749E-2</v>
      </c>
      <c r="D610" s="135">
        <f ca="1">B452*N456+B458*N462+B464*N468+B470*N474+B476*N480+B482*N486+B488*N492+$B$500*N504</f>
        <v>0.27278430784706575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1.1922926746917927E-2</v>
      </c>
      <c r="D611" s="135">
        <f ca="1">B452*O456+B458*O462+B464*O468+B470*O474+B476*O480+B482*O486+B488*O492+$B$500*O504</f>
        <v>4.2930262345436537E-2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0.11245732651444799</v>
      </c>
      <c r="D612" s="135">
        <f ca="1">B452*G456+B458*G462+B464*G468+B470*G474+B476*G480+B482*G486+B488*G492+$B$500*G504</f>
        <v>0.4049192477995941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6.5404698265497344E-2</v>
      </c>
      <c r="D613" s="135">
        <f ca="1">B452*H456+B458*H462+B464*H468+B470*H474+B476*H480+B482*H486+B488*H492+$B$500*H504</f>
        <v>0.23549929600026648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1.175697163641401E-2</v>
      </c>
      <c r="D614" s="135">
        <f ca="1">B452*I456+B458*I462+B464*I468+B470*I474+B476*I480+B482*I486+B488*I492+$B$500*I504</f>
        <v>4.2332716408710828E-2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0.15748452939077776</v>
      </c>
      <c r="D615" s="135">
        <f ca="1">B452*J456+B458*J462+B464*J468+B470*J474+B476*J480+B482*J486+B488*J492+$B$500*J504</f>
        <v>0.56704635578184504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7.5939850245539092E-2</v>
      </c>
      <c r="D616" s="135">
        <f ca="1">B452*K456+B458*K462+B464*K468+B470*K474+B476*K480+B482*K486+B488*K492+$B$500*K504</f>
        <v>0.27343266990689979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1.6518529198158861E-2</v>
      </c>
      <c r="D617" s="135">
        <f ca="1">B452*L456+B458*L462+B464*L468+B470*L474+B476*L480+B482*L486+B488*L492+$B$500*L504</f>
        <v>5.9477409120292299E-2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0.20179433533761701</v>
      </c>
      <c r="D618" s="135">
        <f ca="1">B452*D456+B458*D462+B464*D468+B470*D474+B476*D480+B482*D486+B488*D492+$B$500*D504</f>
        <v>0.72659036994471993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0.13589566940333184</v>
      </c>
      <c r="D619" s="135">
        <f ca="1">B452*E456+B458*E462+B464*E468+B470*E474+B476*E480+B482*E486+B488*E492+$B$500*E504</f>
        <v>0.48931247024576796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2.1066155751842539E-2</v>
      </c>
      <c r="D620" s="135">
        <f ca="1">B452*F456+B458*F462+B464*F468+B470*F474+B476*F480+B482*F486+B488*F492+$B$500*F504</f>
        <v>7.5851811575560327E-2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0.12716185817848225</v>
      </c>
      <c r="D621" s="135">
        <f ca="1">$B$494*M498+$B$495*77/365*11/24</f>
        <v>1.7622481964897259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7.0444653671591556E-2</v>
      </c>
      <c r="D622" s="135">
        <f ca="1">$B$494*N498+$B$495*77/365*12/24</f>
        <v>0.9762437075342465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1.2265675654237194E-2</v>
      </c>
      <c r="D623" s="135">
        <f ca="1">$B$494*O498+$B$495*77/365*1/24</f>
        <v>0.16998151104452053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0.12716185817848225</v>
      </c>
      <c r="D624" s="135">
        <f ca="1">$B$494*G498+$B$495*77/365*11/24</f>
        <v>1.7622481964897259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7.0444653671591556E-2</v>
      </c>
      <c r="D625" s="135">
        <f ca="1">$B$494*H498+$B$495*77/365*12/24</f>
        <v>0.9762437075342465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1.2265675654237194E-2</v>
      </c>
      <c r="D626" s="135">
        <f ca="1">$B$494*I498+$B$495*77/365*1/24</f>
        <v>0.16998151104452053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0.15156386658665452</v>
      </c>
      <c r="D627" s="135">
        <f ca="1">$B$494*J498+$B$495*91/365*11/24</f>
        <v>2.100418744828767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8.3409551794065312E-2</v>
      </c>
      <c r="D628" s="135">
        <f ca="1">$B$494*K498+$B$495*91/365*12/24</f>
        <v>1.1559152589041095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1.4625141400764255E-2</v>
      </c>
      <c r="D629" s="135">
        <f ca="1">$B$494*L498+$B$495*91/365*1/24</f>
        <v>0.20267971407534247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0.2011038571369449</v>
      </c>
      <c r="D630" s="135">
        <f ca="1">$B$494*D498+$B$495*120/365*11/24</f>
        <v>2.7869591921917802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0.11014222847604463</v>
      </c>
      <c r="D631" s="135">
        <f ca="1">$B$494*E498+$B$495*120/365*12/24</f>
        <v>1.5263849260273969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1.9410979596904358E-2</v>
      </c>
      <c r="D632" s="135">
        <f ca="1">$B$494*F498+$B$495*120/365*1/24</f>
        <v>0.26900333383561642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0.10885465506985538</v>
      </c>
      <c r="D633" s="135">
        <f ca="1">B409*M413+B415*M419+B421*M425+B427*M431+B433*M437+B439*M443+B445*M449</f>
        <v>0.27345160190788237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8.6218848466079509E-2</v>
      </c>
      <c r="D634" s="135">
        <f ca="1">B409*N413+B415*N419+B421*N425+B427*N431+B433*N437+B439*N443+B445*N449</f>
        <v>0.21658864485466905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1.1163084456590911E-2</v>
      </c>
      <c r="D635" s="135">
        <f ca="1">B409*O413+B415*O419+B421*O425+B427*O431+B433*O437+B439*O443+B445*O449</f>
        <v>2.8042561201712904E-2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0.1095443719205029</v>
      </c>
      <c r="D636" s="135">
        <f ca="1">B409*G413+B415*G419+B421*G425+B427*G431+B433*G437+B439*G443+B445*G449</f>
        <v>0.27518422581405699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8.0458450647608454E-2</v>
      </c>
      <c r="D637" s="135">
        <f ca="1">B409*H413+B415*H419+B421*H425+B427*H431+B433*H437+B439*H443+B445*H449</f>
        <v>0.2021180647028443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1.123268890940855E-2</v>
      </c>
      <c r="D638" s="135">
        <f ca="1">B409*I413+B415*I419+B421*I425+B427*I431+B433*I437+B439*I443+B445*I449</f>
        <v>2.8217413155547037E-2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0.1233513808140696</v>
      </c>
      <c r="D639" s="135">
        <f ca="1">B409*J413+B415*J419+B421*J425+B427*J431+B433*J437+B439*J443+B445*J449</f>
        <v>0.30986853671540804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8.8968905836218998E-2</v>
      </c>
      <c r="D640" s="135">
        <f ca="1">B409*K413+B415*K419+B421*K425+B427*K431+B433*K437+B439*K443+B445*K449</f>
        <v>0.22349700897304906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1.2661607238117116E-2</v>
      </c>
      <c r="D641" s="135">
        <f ca="1">B409*L413+B415*L419+B421*L425+B427*L431+B433*L437+B439*L443+B445*L449</f>
        <v>3.1806970310729252E-2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0.19429959219557202</v>
      </c>
      <c r="D642" s="135">
        <f ca="1">B409*D413+B415*D419+B421*D425+B427*D431+B433*D437+B439*D443+B445*D449</f>
        <v>0.48809611956265264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0.15335379505009303</v>
      </c>
      <c r="D643" s="135">
        <f ca="1">B409*E413+B415*E419+B421*E425+B427*E431+B433*E437+B439*E443+B445*E449</f>
        <v>0.38523700146943779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1.9892619395883413E-2</v>
      </c>
      <c r="D644" s="135">
        <f ca="1">B409*F413+B415*F419+B421*F425+B427*F431+B433*F437+B439*F443+B445*F449</f>
        <v>4.9971851332010819E-2</v>
      </c>
      <c r="P644" s="5"/>
      <c r="Q644" s="6"/>
      <c r="U644" s="5"/>
    </row>
  </sheetData>
  <autoFilter ref="A1:C607" xr:uid="{00000000-0009-0000-0000-00001A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LV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678.428</v>
      </c>
      <c r="E5" s="17">
        <f ca="1">INDIRECT(ADDRESS(MATCH($H$1,HDD!$A$1:$A$34,0),E$4+1,,,"HDD"))</f>
        <v>622.36599999999999</v>
      </c>
      <c r="F5" s="17">
        <f ca="1">INDIRECT(ADDRESS(MATCH($H$1,HDD!$A$1:$A$34,0),F$4+1,,,"HDD"))</f>
        <v>567.25699999999995</v>
      </c>
      <c r="G5" s="17">
        <f ca="1">INDIRECT(ADDRESS(MATCH($H$1,HDD!$A$1:$A$34,0),G$4+1,,,"HDD"))</f>
        <v>361.70299999999997</v>
      </c>
      <c r="H5" s="17">
        <f ca="1">INDIRECT(ADDRESS(MATCH($H$1,HDD!$A$1:$A$34,0),H$4+1,,,"HDD"))</f>
        <v>197.60599999999999</v>
      </c>
      <c r="I5" s="17">
        <f ca="1">INDIRECT(ADDRESS(MATCH($H$1,HDD!$A$1:$A$34,0),I$4+1,,,"HDD"))</f>
        <v>83.765000000000001</v>
      </c>
      <c r="J5" s="17">
        <f ca="1">INDIRECT(ADDRESS(MATCH($H$1,HDD!$A$1:$A$34,0),J$4+1,,,"HDD"))</f>
        <v>22.378</v>
      </c>
      <c r="K5" s="17">
        <f ca="1">INDIRECT(ADDRESS(MATCH($H$1,HDD!$A$1:$A$34,0),K$4+1,,,"HDD"))</f>
        <v>42.957999999999998</v>
      </c>
      <c r="L5" s="17">
        <f ca="1">INDIRECT(ADDRESS(MATCH($H$1,HDD!$A$1:$A$34,0),L$4+1,,,"HDD"))</f>
        <v>182.149</v>
      </c>
      <c r="M5" s="17">
        <f ca="1">INDIRECT(ADDRESS(MATCH($H$1,HDD!$A$1:$A$34,0),M$4+1,,,"HDD"))</f>
        <v>346.815</v>
      </c>
      <c r="N5" s="17">
        <f ca="1">INDIRECT(ADDRESS(MATCH($H$1,HDD!$A$1:$A$34,0),N$4+1,,,"HDD"))</f>
        <v>513.79</v>
      </c>
      <c r="O5" s="17">
        <f ca="1">INDIRECT(ADDRESS(MATCH($H$1,HDD!$A$1:$A$34,0),O$4+1,,,"HDD"))</f>
        <v>645.55899999999997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0.1590771281198019</v>
      </c>
      <c r="E6" s="23">
        <f t="shared" ca="1" si="0"/>
        <v>0.14593176566917732</v>
      </c>
      <c r="F6" s="22">
        <f t="shared" ca="1" si="0"/>
        <v>0.13300986171834664</v>
      </c>
      <c r="G6" s="22">
        <f t="shared" ca="1" si="0"/>
        <v>8.4811762592812659E-2</v>
      </c>
      <c r="H6" s="22">
        <f t="shared" ca="1" si="0"/>
        <v>4.6334459926833174E-2</v>
      </c>
      <c r="I6" s="22">
        <f t="shared" ca="1" si="0"/>
        <v>1.9641134559533521E-2</v>
      </c>
      <c r="J6" s="22">
        <f t="shared" ca="1" si="0"/>
        <v>5.2471713624215495E-3</v>
      </c>
      <c r="K6" s="22">
        <f t="shared" ca="1" si="0"/>
        <v>1.0072749458705198E-2</v>
      </c>
      <c r="L6" s="22">
        <f t="shared" ca="1" si="0"/>
        <v>4.271011781632509E-2</v>
      </c>
      <c r="M6" s="22">
        <f t="shared" ca="1" si="0"/>
        <v>8.1320839040943324E-2</v>
      </c>
      <c r="N6" s="22">
        <f t="shared" ca="1" si="0"/>
        <v>0.12047297230755956</v>
      </c>
      <c r="O6" s="22">
        <f t="shared" ca="1" si="0"/>
        <v>0.15137003742754013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7.2456976683649534</v>
      </c>
      <c r="E8" s="114">
        <f ca="1">INDIRECT(ADDRESS(MATCH($H$1,DDuration!$A$1:$A$34,0),E$4+1,,,"DDuration"))</f>
        <v>9.2614404315231642</v>
      </c>
      <c r="F8" s="114">
        <f ca="1">INDIRECT(ADDRESS(MATCH($H$1,DDuration!$A$1:$A$34,0),F$4+1,,,"DDuration"))</f>
        <v>11.507696160289363</v>
      </c>
      <c r="G8" s="114">
        <f ca="1">INDIRECT(ADDRESS(MATCH($H$1,DDuration!$A$1:$A$34,0),G$4+1,,,"DDuration"))</f>
        <v>13.953247387143847</v>
      </c>
      <c r="H8" s="114">
        <f ca="1">INDIRECT(ADDRESS(MATCH($H$1,DDuration!$A$1:$A$34,0),H$4+1,,,"DDuration"))</f>
        <v>16.168522919465385</v>
      </c>
      <c r="I8" s="114">
        <f ca="1">INDIRECT(ADDRESS(MATCH($H$1,DDuration!$A$1:$A$34,0),I$4+1,,,"DDuration"))</f>
        <v>17.406657504441213</v>
      </c>
      <c r="J8" s="114">
        <f ca="1">INDIRECT(ADDRESS(MATCH($H$1,DDuration!$A$1:$A$34,0),J$4+1,,,"DDuration"))</f>
        <v>16.831228858315729</v>
      </c>
      <c r="K8" s="114">
        <f ca="1">INDIRECT(ADDRESS(MATCH($H$1,DDuration!$A$1:$A$34,0),K$4+1,,,"DDuration"))</f>
        <v>14.853529789258742</v>
      </c>
      <c r="L8" s="114">
        <f ca="1">INDIRECT(ADDRESS(MATCH($H$1,DDuration!$A$1:$A$34,0),L$4+1,,,"DDuration"))</f>
        <v>12.451314213421323</v>
      </c>
      <c r="M8" s="114">
        <f ca="1">INDIRECT(ADDRESS(MATCH($H$1,DDuration!$A$1:$A$34,0),M$4+1,,,"DDuration"))</f>
        <v>10.006856002247208</v>
      </c>
      <c r="N8" s="114">
        <f ca="1">INDIRECT(ADDRESS(MATCH($H$1,DDuration!$A$1:$A$34,0),N$4+1,,,"DDuration"))</f>
        <v>7.7995493713481743</v>
      </c>
      <c r="O8" s="114">
        <f ca="1">INDIRECT(ADDRESS(MATCH($H$1,DDuration!$A$1:$A$34,0),O$4+1,,,"DDuration"))</f>
        <v>6.6048070624340109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0.11135398968386133</v>
      </c>
      <c r="E12" s="33">
        <f t="shared" ca="1" si="1"/>
        <v>0.10215223596842411</v>
      </c>
      <c r="F12" s="32">
        <f t="shared" ca="1" si="1"/>
        <v>9.3106903202842636E-2</v>
      </c>
      <c r="G12" s="32">
        <f t="shared" ca="1" si="1"/>
        <v>5.9368233814968856E-2</v>
      </c>
      <c r="H12" s="32">
        <f t="shared" ca="1" si="1"/>
        <v>3.2434121948783222E-2</v>
      </c>
      <c r="I12" s="32">
        <f t="shared" ca="1" si="1"/>
        <v>1.3748794191673464E-2</v>
      </c>
      <c r="J12" s="32">
        <f t="shared" ca="1" si="1"/>
        <v>3.6730199536950843E-3</v>
      </c>
      <c r="K12" s="32">
        <f t="shared" ca="1" si="1"/>
        <v>7.0509246210936375E-3</v>
      </c>
      <c r="L12" s="32">
        <f t="shared" ca="1" si="1"/>
        <v>2.9897082471427562E-2</v>
      </c>
      <c r="M12" s="32">
        <f t="shared" ca="1" si="1"/>
        <v>5.692458732866032E-2</v>
      </c>
      <c r="N12" s="32">
        <f t="shared" ca="1" si="1"/>
        <v>8.4331080615291681E-2</v>
      </c>
      <c r="O12" s="32">
        <f t="shared" ca="1" si="1"/>
        <v>0.10595902619927808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4.7723138435940581E-2</v>
      </c>
      <c r="E13" s="32">
        <f t="shared" ca="1" si="2"/>
        <v>4.3779529700753203E-2</v>
      </c>
      <c r="F13" s="32">
        <f t="shared" ca="1" si="2"/>
        <v>3.9902958515503996E-2</v>
      </c>
      <c r="G13" s="32">
        <f t="shared" ca="1" si="2"/>
        <v>2.54435287778438E-2</v>
      </c>
      <c r="H13" s="32">
        <f t="shared" ca="1" si="2"/>
        <v>1.3900337978049954E-2</v>
      </c>
      <c r="I13" s="32">
        <f t="shared" ca="1" si="2"/>
        <v>5.8923403678600569E-3</v>
      </c>
      <c r="J13" s="32">
        <f t="shared" ca="1" si="2"/>
        <v>1.574151408726465E-3</v>
      </c>
      <c r="K13" s="32">
        <f t="shared" ca="1" si="2"/>
        <v>3.0218248376115598E-3</v>
      </c>
      <c r="L13" s="32">
        <f t="shared" ca="1" si="2"/>
        <v>1.2813035344897529E-2</v>
      </c>
      <c r="M13" s="32">
        <f t="shared" ca="1" si="2"/>
        <v>2.4396251712283001E-2</v>
      </c>
      <c r="N13" s="32">
        <f t="shared" ca="1" si="2"/>
        <v>3.614189169226787E-2</v>
      </c>
      <c r="O13" s="32">
        <f t="shared" ca="1" si="2"/>
        <v>4.5411011228262042E-2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0.10114654062950737</v>
      </c>
      <c r="E18" s="33">
        <f t="shared" ca="1" si="3"/>
        <v>9.2788281004651904E-2</v>
      </c>
      <c r="F18" s="33">
        <f t="shared" ca="1" si="3"/>
        <v>8.4572103742582061E-2</v>
      </c>
      <c r="G18" s="33">
        <f t="shared" ca="1" si="3"/>
        <v>5.3926145715263378E-2</v>
      </c>
      <c r="H18" s="33">
        <f t="shared" ca="1" si="3"/>
        <v>2.9460994103478091E-2</v>
      </c>
      <c r="I18" s="33">
        <f t="shared" ca="1" si="3"/>
        <v>1.248848805743673E-2</v>
      </c>
      <c r="J18" s="33">
        <f t="shared" ca="1" si="3"/>
        <v>3.3363264579397015E-3</v>
      </c>
      <c r="K18" s="33">
        <f t="shared" ca="1" si="3"/>
        <v>6.4045898641600539E-3</v>
      </c>
      <c r="L18" s="33">
        <f t="shared" ca="1" si="3"/>
        <v>2.7156516578213368E-2</v>
      </c>
      <c r="M18" s="33">
        <f t="shared" ca="1" si="3"/>
        <v>5.1706500156866453E-2</v>
      </c>
      <c r="N18" s="33">
        <f t="shared" ca="1" si="3"/>
        <v>7.660073155888994E-2</v>
      </c>
      <c r="O18" s="33">
        <f t="shared" ca="1" si="3"/>
        <v>9.6246115464344251E-2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4.7723138435940581E-2</v>
      </c>
      <c r="E19" s="33">
        <f t="shared" ca="1" si="4"/>
        <v>4.3779529700753203E-2</v>
      </c>
      <c r="F19" s="33">
        <f t="shared" ca="1" si="4"/>
        <v>3.9902958515503996E-2</v>
      </c>
      <c r="G19" s="33">
        <f t="shared" ca="1" si="4"/>
        <v>2.54435287778438E-2</v>
      </c>
      <c r="H19" s="33">
        <f t="shared" ca="1" si="4"/>
        <v>1.3900337978049954E-2</v>
      </c>
      <c r="I19" s="33">
        <f t="shared" ca="1" si="4"/>
        <v>5.8923403678600569E-3</v>
      </c>
      <c r="J19" s="33">
        <f t="shared" ca="1" si="4"/>
        <v>1.574151408726465E-3</v>
      </c>
      <c r="K19" s="33">
        <f t="shared" ca="1" si="4"/>
        <v>3.0218248376115598E-3</v>
      </c>
      <c r="L19" s="33">
        <f t="shared" ca="1" si="4"/>
        <v>1.2813035344897529E-2</v>
      </c>
      <c r="M19" s="33">
        <f t="shared" ca="1" si="4"/>
        <v>2.4396251712283001E-2</v>
      </c>
      <c r="N19" s="33">
        <f t="shared" ca="1" si="4"/>
        <v>3.614189169226787E-2</v>
      </c>
      <c r="O19" s="33">
        <f t="shared" ca="1" si="4"/>
        <v>4.5411011228262042E-2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1.0207449054353956E-2</v>
      </c>
      <c r="E20" s="33">
        <f t="shared" ca="1" si="5"/>
        <v>9.3639549637722103E-3</v>
      </c>
      <c r="F20" s="33">
        <f t="shared" ca="1" si="5"/>
        <v>8.5347994602605753E-3</v>
      </c>
      <c r="G20" s="33">
        <f t="shared" ca="1" si="5"/>
        <v>5.4420880997054786E-3</v>
      </c>
      <c r="H20" s="33">
        <f t="shared" ca="1" si="5"/>
        <v>2.9731278453051287E-3</v>
      </c>
      <c r="I20" s="33">
        <f t="shared" ca="1" si="5"/>
        <v>1.2603061342367342E-3</v>
      </c>
      <c r="J20" s="33">
        <f t="shared" ca="1" si="5"/>
        <v>3.3669349575538276E-4</v>
      </c>
      <c r="K20" s="33">
        <f t="shared" ca="1" si="5"/>
        <v>6.4633475693358356E-4</v>
      </c>
      <c r="L20" s="33">
        <f t="shared" ca="1" si="5"/>
        <v>2.7405658932141931E-3</v>
      </c>
      <c r="M20" s="33">
        <f t="shared" ca="1" si="5"/>
        <v>5.2180871717938636E-3</v>
      </c>
      <c r="N20" s="33">
        <f t="shared" ca="1" si="5"/>
        <v>7.7303490564017384E-3</v>
      </c>
      <c r="O20" s="33">
        <f t="shared" ca="1" si="5"/>
        <v>9.7129107349338238E-3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0.1590771281198019</v>
      </c>
      <c r="E21" s="33">
        <f t="shared" ca="1" si="6"/>
        <v>0.14593176566917732</v>
      </c>
      <c r="F21" s="33">
        <f t="shared" ca="1" si="6"/>
        <v>0.13300986171834661</v>
      </c>
      <c r="G21" s="33">
        <f t="shared" ca="1" si="6"/>
        <v>8.4811762592812659E-2</v>
      </c>
      <c r="H21" s="33">
        <f t="shared" ca="1" si="6"/>
        <v>4.6334459926833174E-2</v>
      </c>
      <c r="I21" s="33">
        <f t="shared" ca="1" si="6"/>
        <v>1.9641134559533521E-2</v>
      </c>
      <c r="J21" s="33">
        <f t="shared" ca="1" si="6"/>
        <v>5.2471713624215495E-3</v>
      </c>
      <c r="K21" s="33">
        <f t="shared" ca="1" si="6"/>
        <v>1.0072749458705198E-2</v>
      </c>
      <c r="L21" s="33">
        <f t="shared" ca="1" si="6"/>
        <v>4.271011781632509E-2</v>
      </c>
      <c r="M21" s="33">
        <f t="shared" ca="1" si="6"/>
        <v>8.1320839040943324E-2</v>
      </c>
      <c r="N21" s="33">
        <f t="shared" ca="1" si="6"/>
        <v>0.12047297230755954</v>
      </c>
      <c r="O21" s="33">
        <f t="shared" ca="1" si="6"/>
        <v>0.15137003742754013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0.3707673547492395</v>
      </c>
      <c r="E24" s="32">
        <f ca="1">N19/2+O19+D19+E19+F19/2</f>
        <v>0.17493610446884175</v>
      </c>
      <c r="F24" s="32">
        <f ca="1">N20/2+O20+D20+E20+F20/2</f>
        <v>3.7416889011391147E-2</v>
      </c>
      <c r="G24" s="32">
        <f ca="1">F18/2+G18+H18</f>
        <v>0.12567319169003249</v>
      </c>
      <c r="H24" s="32">
        <f ca="1">F19/2+G19+H19</f>
        <v>5.929534601364575E-2</v>
      </c>
      <c r="I24" s="32">
        <f ca="1">F20/2+G20+H20</f>
        <v>1.2682615675140894E-2</v>
      </c>
      <c r="J24" s="32">
        <f ca="1">I18+J18+K18</f>
        <v>2.2229404379536487E-2</v>
      </c>
      <c r="K24" s="32">
        <f ca="1">I19+J19+K19</f>
        <v>1.0488316614198082E-2</v>
      </c>
      <c r="L24" s="32">
        <f ca="1">I20+J20+K20</f>
        <v>2.2433343869257007E-3</v>
      </c>
      <c r="M24" s="32">
        <f ca="1">L18+M18+N18/2</f>
        <v>0.11716338251452479</v>
      </c>
      <c r="N24" s="32">
        <f ca="1">L19+M19+N19/2</f>
        <v>5.5280232903314463E-2</v>
      </c>
      <c r="O24" s="32">
        <f ca="1">L20+M20+N20/2</f>
        <v>1.1823827593208927E-2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6</v>
      </c>
      <c r="J30" s="17">
        <f ca="1">INDIRECT(ADDRESS(MATCH($H$1,CDD!$A$1:$A$34,0),J$4+1,,,"cDD"))</f>
        <v>10.666666666666666</v>
      </c>
      <c r="K30" s="17">
        <f ca="1">INDIRECT(ADDRESS(MATCH($H$1,CDD!$A$1:$A$34,0),K$4+1,,,"cDD"))</f>
        <v>9.3333333333333339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0.23076923076923078</v>
      </c>
      <c r="J31" s="22">
        <f t="shared" ca="1" si="7"/>
        <v>0.41025641025641024</v>
      </c>
      <c r="K31" s="22">
        <f t="shared" ca="1" si="7"/>
        <v>0.35897435897435898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7.2456976683649534</v>
      </c>
      <c r="E33" s="29">
        <f t="shared" ca="1" si="8"/>
        <v>9.2614404315231642</v>
      </c>
      <c r="F33" s="29">
        <f t="shared" ca="1" si="8"/>
        <v>11.507696160289363</v>
      </c>
      <c r="G33" s="29">
        <f t="shared" ca="1" si="8"/>
        <v>13.953247387143847</v>
      </c>
      <c r="H33" s="29">
        <f t="shared" ca="1" si="8"/>
        <v>16.168522919465385</v>
      </c>
      <c r="I33" s="29">
        <f t="shared" ca="1" si="8"/>
        <v>17.406657504441213</v>
      </c>
      <c r="J33" s="29">
        <f t="shared" ca="1" si="8"/>
        <v>16.831228858315729</v>
      </c>
      <c r="K33" s="29">
        <f t="shared" ca="1" si="8"/>
        <v>14.853529789258742</v>
      </c>
      <c r="L33" s="29">
        <f t="shared" ca="1" si="8"/>
        <v>12.451314213421323</v>
      </c>
      <c r="M33" s="29">
        <f t="shared" ca="1" si="8"/>
        <v>10.006856002247208</v>
      </c>
      <c r="N33" s="29">
        <f t="shared" ca="1" si="8"/>
        <v>7.7995493713481743</v>
      </c>
      <c r="O33" s="29">
        <f t="shared" ca="1" si="8"/>
        <v>6.6048070624340109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0.2076923076923077</v>
      </c>
      <c r="J37" s="32">
        <f t="shared" ca="1" si="9"/>
        <v>0.36923076923076925</v>
      </c>
      <c r="K37" s="32">
        <f t="shared" ca="1" si="9"/>
        <v>0.32307692307692309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2.3076923076923075E-2</v>
      </c>
      <c r="J38" s="32">
        <f t="shared" ca="1" si="10"/>
        <v>4.1025641025641012E-2</v>
      </c>
      <c r="K38" s="32">
        <f t="shared" ca="1" si="10"/>
        <v>3.5897435897435888E-2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0.18865384615384617</v>
      </c>
      <c r="J43" s="33">
        <f t="shared" ca="1" si="11"/>
        <v>0.33538461538461539</v>
      </c>
      <c r="K43" s="33">
        <f t="shared" ca="1" si="11"/>
        <v>0.2934615384615385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2.3076923076923075E-2</v>
      </c>
      <c r="J44" s="33">
        <f t="shared" ca="1" si="12"/>
        <v>4.1025641025641012E-2</v>
      </c>
      <c r="K44" s="33">
        <f t="shared" ca="1" si="12"/>
        <v>3.5897435897435888E-2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1.9038461538461542E-2</v>
      </c>
      <c r="J45" s="33">
        <f t="shared" ca="1" si="13"/>
        <v>3.3846153846153852E-2</v>
      </c>
      <c r="K45" s="33">
        <f t="shared" ca="1" si="13"/>
        <v>2.961538461538462E-2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0.23076923076923078</v>
      </c>
      <c r="J46" s="32">
        <f t="shared" ca="1" si="14"/>
        <v>0.41025641025641024</v>
      </c>
      <c r="K46" s="32">
        <f t="shared" ca="1" si="14"/>
        <v>0.35897435897435898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0.81750000000000012</v>
      </c>
      <c r="K49" s="32">
        <f ca="1">I44+J44+K44</f>
        <v>9.9999999999999978E-2</v>
      </c>
      <c r="L49" s="32">
        <f ca="1">I45+J45+K45</f>
        <v>8.2500000000000018E-2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678.428</v>
      </c>
      <c r="E56" s="17">
        <f t="shared" ca="1" si="15"/>
        <v>622.36599999999999</v>
      </c>
      <c r="F56" s="17">
        <f t="shared" ca="1" si="15"/>
        <v>567.25699999999995</v>
      </c>
      <c r="G56" s="17">
        <f t="shared" ca="1" si="15"/>
        <v>361.70299999999997</v>
      </c>
      <c r="H56" s="17">
        <f t="shared" ca="1" si="15"/>
        <v>197.60599999999999</v>
      </c>
      <c r="I56" s="17">
        <f t="shared" ca="1" si="15"/>
        <v>83.765000000000001</v>
      </c>
      <c r="J56" s="17">
        <f t="shared" ca="1" si="15"/>
        <v>22.378</v>
      </c>
      <c r="K56" s="17">
        <f t="shared" ca="1" si="15"/>
        <v>42.957999999999998</v>
      </c>
      <c r="L56" s="17">
        <f t="shared" ca="1" si="15"/>
        <v>182.149</v>
      </c>
      <c r="M56" s="17">
        <f t="shared" ca="1" si="15"/>
        <v>346.815</v>
      </c>
      <c r="N56" s="17">
        <f t="shared" ca="1" si="15"/>
        <v>513.79</v>
      </c>
      <c r="O56" s="17">
        <f t="shared" ca="1" si="15"/>
        <v>645.55899999999997</v>
      </c>
    </row>
    <row r="57" spans="1:15" x14ac:dyDescent="0.4">
      <c r="D57" s="50">
        <f t="shared" ref="D57:O57" ca="1" si="16">(D55/SUM($D55:$O55)*(1-$B$56)+$B$56*D56/SUM($D56:$O56))</f>
        <v>9.4694902551303611E-2</v>
      </c>
      <c r="E57" s="50">
        <f t="shared" ca="1" si="16"/>
        <v>9.272309818370994E-2</v>
      </c>
      <c r="F57" s="50">
        <f t="shared" ca="1" si="16"/>
        <v>9.0784812591085326E-2</v>
      </c>
      <c r="G57" s="50">
        <f t="shared" ca="1" si="16"/>
        <v>8.3555097722255237E-2</v>
      </c>
      <c r="H57" s="50">
        <f t="shared" ca="1" si="16"/>
        <v>7.7783502322358311E-2</v>
      </c>
      <c r="I57" s="50">
        <f t="shared" ca="1" si="16"/>
        <v>7.3779503517263353E-2</v>
      </c>
      <c r="J57" s="50">
        <f t="shared" ca="1" si="16"/>
        <v>7.1620409037696564E-2</v>
      </c>
      <c r="K57" s="50">
        <f t="shared" ca="1" si="16"/>
        <v>7.2344245752139116E-2</v>
      </c>
      <c r="L57" s="50">
        <f t="shared" ca="1" si="16"/>
        <v>7.7239851005782095E-2</v>
      </c>
      <c r="M57" s="50">
        <f t="shared" ca="1" si="16"/>
        <v>8.3031459189474827E-2</v>
      </c>
      <c r="N57" s="50">
        <f t="shared" ca="1" si="16"/>
        <v>8.8904279179467263E-2</v>
      </c>
      <c r="O57" s="50">
        <f t="shared" ca="1" si="16"/>
        <v>9.3538838947464356E-2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7.2456976683649534</v>
      </c>
      <c r="E59" s="29">
        <f t="shared" ca="1" si="17"/>
        <v>9.2614404315231642</v>
      </c>
      <c r="F59" s="29">
        <f t="shared" ca="1" si="17"/>
        <v>11.507696160289363</v>
      </c>
      <c r="G59" s="29">
        <f t="shared" ca="1" si="17"/>
        <v>13.953247387143847</v>
      </c>
      <c r="H59" s="29">
        <f t="shared" ca="1" si="17"/>
        <v>16.168522919465385</v>
      </c>
      <c r="I59" s="29">
        <f t="shared" ca="1" si="17"/>
        <v>17.406657504441213</v>
      </c>
      <c r="J59" s="29">
        <f t="shared" ca="1" si="17"/>
        <v>16.831228858315729</v>
      </c>
      <c r="K59" s="29">
        <f t="shared" ca="1" si="17"/>
        <v>14.853529789258742</v>
      </c>
      <c r="L59" s="29">
        <f t="shared" ca="1" si="17"/>
        <v>12.451314213421323</v>
      </c>
      <c r="M59" s="29">
        <f t="shared" ca="1" si="17"/>
        <v>10.006856002247208</v>
      </c>
      <c r="N59" s="29">
        <f t="shared" ca="1" si="17"/>
        <v>7.7995493713481743</v>
      </c>
      <c r="O59" s="29">
        <f t="shared" ca="1" si="17"/>
        <v>6.6048070624340109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6.6286431785912522E-2</v>
      </c>
      <c r="E63" s="33">
        <f t="shared" ca="1" si="18"/>
        <v>6.4906168728596961E-2</v>
      </c>
      <c r="F63" s="32">
        <f t="shared" ca="1" si="18"/>
        <v>6.3549368813759721E-2</v>
      </c>
      <c r="G63" s="32">
        <f t="shared" ca="1" si="18"/>
        <v>5.8488568405578659E-2</v>
      </c>
      <c r="H63" s="32">
        <f t="shared" ca="1" si="18"/>
        <v>5.4448451625650818E-2</v>
      </c>
      <c r="I63" s="32">
        <f t="shared" ca="1" si="18"/>
        <v>5.1645652462084343E-2</v>
      </c>
      <c r="J63" s="32">
        <f t="shared" ca="1" si="18"/>
        <v>5.0134286326387591E-2</v>
      </c>
      <c r="K63" s="32">
        <f t="shared" ca="1" si="18"/>
        <v>5.064097202649738E-2</v>
      </c>
      <c r="L63" s="32">
        <f t="shared" ca="1" si="18"/>
        <v>5.4067895704047464E-2</v>
      </c>
      <c r="M63" s="32">
        <f t="shared" ca="1" si="18"/>
        <v>5.8122021432632377E-2</v>
      </c>
      <c r="N63" s="32">
        <f t="shared" ca="1" si="18"/>
        <v>6.2232995425627081E-2</v>
      </c>
      <c r="O63" s="32">
        <f t="shared" ca="1" si="18"/>
        <v>6.5477187263225045E-2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2.8408470765391089E-2</v>
      </c>
      <c r="E64" s="32">
        <f t="shared" ca="1" si="19"/>
        <v>2.7816929455112986E-2</v>
      </c>
      <c r="F64" s="32">
        <f t="shared" ca="1" si="19"/>
        <v>2.7235443777325601E-2</v>
      </c>
      <c r="G64" s="32">
        <f t="shared" ca="1" si="19"/>
        <v>2.5066529316676574E-2</v>
      </c>
      <c r="H64" s="32">
        <f t="shared" ca="1" si="19"/>
        <v>2.3335050696707497E-2</v>
      </c>
      <c r="I64" s="32">
        <f t="shared" ca="1" si="19"/>
        <v>2.213385105517901E-2</v>
      </c>
      <c r="J64" s="32">
        <f t="shared" ca="1" si="19"/>
        <v>2.1486122711308973E-2</v>
      </c>
      <c r="K64" s="32">
        <f t="shared" ca="1" si="19"/>
        <v>2.170327372564174E-2</v>
      </c>
      <c r="L64" s="32">
        <f t="shared" ca="1" si="19"/>
        <v>2.3171955301734631E-2</v>
      </c>
      <c r="M64" s="32">
        <f t="shared" ca="1" si="19"/>
        <v>2.4909437756842453E-2</v>
      </c>
      <c r="N64" s="32">
        <f t="shared" ca="1" si="19"/>
        <v>2.6671283753840182E-2</v>
      </c>
      <c r="O64" s="32">
        <f t="shared" ca="1" si="19"/>
        <v>2.8061651684239311E-2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6.0210175538870543E-2</v>
      </c>
      <c r="E69" s="33">
        <f t="shared" ca="1" si="20"/>
        <v>5.8956436595142242E-2</v>
      </c>
      <c r="F69" s="33">
        <f t="shared" ca="1" si="20"/>
        <v>5.7724010005831744E-2</v>
      </c>
      <c r="G69" s="33">
        <f t="shared" ca="1" si="20"/>
        <v>5.3127116301733945E-2</v>
      </c>
      <c r="H69" s="33">
        <f t="shared" ca="1" si="20"/>
        <v>4.9457343559966158E-2</v>
      </c>
      <c r="I69" s="33">
        <f t="shared" ca="1" si="20"/>
        <v>4.6911467653059945E-2</v>
      </c>
      <c r="J69" s="33">
        <f t="shared" ca="1" si="20"/>
        <v>4.5538643413135391E-2</v>
      </c>
      <c r="K69" s="33">
        <f t="shared" ca="1" si="20"/>
        <v>4.5998882924068452E-2</v>
      </c>
      <c r="L69" s="33">
        <f t="shared" ca="1" si="20"/>
        <v>4.9111671931176444E-2</v>
      </c>
      <c r="M69" s="33">
        <f t="shared" ca="1" si="20"/>
        <v>5.2794169467974411E-2</v>
      </c>
      <c r="N69" s="33">
        <f t="shared" ca="1" si="20"/>
        <v>5.6528304178277936E-2</v>
      </c>
      <c r="O69" s="33">
        <f t="shared" ca="1" si="20"/>
        <v>5.9475111764096082E-2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2.8408470765391089E-2</v>
      </c>
      <c r="E70" s="33">
        <f t="shared" ca="1" si="21"/>
        <v>2.7816929455112986E-2</v>
      </c>
      <c r="F70" s="33">
        <f t="shared" ca="1" si="21"/>
        <v>2.7235443777325601E-2</v>
      </c>
      <c r="G70" s="33">
        <f t="shared" ca="1" si="21"/>
        <v>2.5066529316676574E-2</v>
      </c>
      <c r="H70" s="33">
        <f t="shared" ca="1" si="21"/>
        <v>2.3335050696707497E-2</v>
      </c>
      <c r="I70" s="33">
        <f t="shared" ca="1" si="21"/>
        <v>2.213385105517901E-2</v>
      </c>
      <c r="J70" s="33">
        <f t="shared" ca="1" si="21"/>
        <v>2.1486122711308973E-2</v>
      </c>
      <c r="K70" s="33">
        <f t="shared" ca="1" si="21"/>
        <v>2.170327372564174E-2</v>
      </c>
      <c r="L70" s="33">
        <f t="shared" ca="1" si="21"/>
        <v>2.3171955301734631E-2</v>
      </c>
      <c r="M70" s="33">
        <f t="shared" ca="1" si="21"/>
        <v>2.4909437756842453E-2</v>
      </c>
      <c r="N70" s="33">
        <f t="shared" ca="1" si="21"/>
        <v>2.6671283753840182E-2</v>
      </c>
      <c r="O70" s="33">
        <f t="shared" ca="1" si="21"/>
        <v>2.8061651684239311E-2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6.076256247041981E-3</v>
      </c>
      <c r="E71" s="33">
        <f t="shared" ca="1" si="22"/>
        <v>5.9497321334547213E-3</v>
      </c>
      <c r="F71" s="33">
        <f t="shared" ca="1" si="22"/>
        <v>5.8253588079279746E-3</v>
      </c>
      <c r="G71" s="33">
        <f t="shared" ca="1" si="22"/>
        <v>5.3614521038447107E-3</v>
      </c>
      <c r="H71" s="33">
        <f t="shared" ca="1" si="22"/>
        <v>4.9911080656846584E-3</v>
      </c>
      <c r="I71" s="33">
        <f t="shared" ca="1" si="22"/>
        <v>4.7341848090243985E-3</v>
      </c>
      <c r="J71" s="33">
        <f t="shared" ca="1" si="22"/>
        <v>4.5956429132521966E-3</v>
      </c>
      <c r="K71" s="33">
        <f t="shared" ca="1" si="22"/>
        <v>4.6420891024289276E-3</v>
      </c>
      <c r="L71" s="33">
        <f t="shared" ca="1" si="22"/>
        <v>4.9562237728710181E-3</v>
      </c>
      <c r="M71" s="33">
        <f t="shared" ca="1" si="22"/>
        <v>5.3278519646579679E-3</v>
      </c>
      <c r="N71" s="33">
        <f t="shared" ca="1" si="22"/>
        <v>5.7046912473491494E-3</v>
      </c>
      <c r="O71" s="33">
        <f t="shared" ca="1" si="22"/>
        <v>6.0020754991289629E-3</v>
      </c>
    </row>
    <row r="72" spans="1:15" x14ac:dyDescent="0.4">
      <c r="D72" s="32">
        <f t="shared" ref="D72:O72" ca="1" si="23">SUM(D69:D71)</f>
        <v>9.4694902551303625E-2</v>
      </c>
      <c r="E72" s="32">
        <f t="shared" ca="1" si="23"/>
        <v>9.2723098183709954E-2</v>
      </c>
      <c r="F72" s="32">
        <f t="shared" ca="1" si="23"/>
        <v>9.0784812591085326E-2</v>
      </c>
      <c r="G72" s="32">
        <f t="shared" ca="1" si="23"/>
        <v>8.3555097722255237E-2</v>
      </c>
      <c r="H72" s="32">
        <f t="shared" ca="1" si="23"/>
        <v>7.7783502322358311E-2</v>
      </c>
      <c r="I72" s="32">
        <f t="shared" ca="1" si="23"/>
        <v>7.3779503517263367E-2</v>
      </c>
      <c r="J72" s="32">
        <f t="shared" ca="1" si="23"/>
        <v>7.162040903769655E-2</v>
      </c>
      <c r="K72" s="32">
        <f t="shared" ca="1" si="23"/>
        <v>7.2344245752139116E-2</v>
      </c>
      <c r="L72" s="32">
        <f t="shared" ca="1" si="23"/>
        <v>7.7239851005782081E-2</v>
      </c>
      <c r="M72" s="32">
        <f t="shared" ca="1" si="23"/>
        <v>8.303145918947484E-2</v>
      </c>
      <c r="N72" s="32">
        <f t="shared" ca="1" si="23"/>
        <v>8.8904279179467277E-2</v>
      </c>
      <c r="O72" s="32">
        <f t="shared" ca="1" si="23"/>
        <v>9.3538838947464342E-2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0.23576788099016371</v>
      </c>
      <c r="E75" s="32">
        <f ca="1">N70/2+O70+D70+E70+F70/2</f>
        <v>0.11124041567032626</v>
      </c>
      <c r="F75" s="32">
        <f ca="1">N71/2+O71+D71+E71+F71/2</f>
        <v>2.3793088907264229E-2</v>
      </c>
      <c r="G75" s="32">
        <f ca="1">F69/2+G69+H69</f>
        <v>0.13144646486461598</v>
      </c>
      <c r="H75" s="32">
        <f ca="1">F70/2+G70+H70</f>
        <v>6.2019301902046867E-2</v>
      </c>
      <c r="I75" s="32">
        <f ca="1">F71/2+G71+H71</f>
        <v>1.3265239573493357E-2</v>
      </c>
      <c r="J75" s="32">
        <f ca="1">I69+J69+K69</f>
        <v>0.13844899399026378</v>
      </c>
      <c r="K75" s="32">
        <f ca="1">I70+J70+K70</f>
        <v>6.5323247492129727E-2</v>
      </c>
      <c r="L75" s="32">
        <f ca="1">I71+J71+K71</f>
        <v>1.3971916824705524E-2</v>
      </c>
      <c r="M75" s="32">
        <f ca="1">L69+M69+N69/2</f>
        <v>0.13016999348828981</v>
      </c>
      <c r="N75" s="32">
        <f ca="1">L70+M70+N70/2</f>
        <v>6.1417034935497175E-2</v>
      </c>
      <c r="O75" s="32">
        <f ca="1">L71+M71+N71/2</f>
        <v>1.3136421361203561E-2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7.2456976683649534</v>
      </c>
      <c r="E84" s="29">
        <f t="shared" ca="1" si="26"/>
        <v>9.2614404315231642</v>
      </c>
      <c r="F84" s="29">
        <f t="shared" ca="1" si="26"/>
        <v>11.507696160289363</v>
      </c>
      <c r="G84" s="29">
        <f t="shared" ca="1" si="26"/>
        <v>13.953247387143847</v>
      </c>
      <c r="H84" s="29">
        <f t="shared" ca="1" si="26"/>
        <v>16.168522919465385</v>
      </c>
      <c r="I84" s="29">
        <f t="shared" ca="1" si="26"/>
        <v>17.406657504441213</v>
      </c>
      <c r="J84" s="29">
        <f t="shared" ca="1" si="26"/>
        <v>16.831228858315729</v>
      </c>
      <c r="K84" s="29">
        <f t="shared" ca="1" si="26"/>
        <v>14.853529789258742</v>
      </c>
      <c r="L84" s="29">
        <f t="shared" ca="1" si="26"/>
        <v>12.451314213421323</v>
      </c>
      <c r="M84" s="29">
        <f t="shared" ca="1" si="26"/>
        <v>10.006856002247208</v>
      </c>
      <c r="N84" s="29">
        <f t="shared" ca="1" si="26"/>
        <v>7.7995493713481743</v>
      </c>
      <c r="O84" s="29">
        <f t="shared" ca="1" si="26"/>
        <v>6.6048070624340109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16.754302331635046</v>
      </c>
      <c r="E106" s="29">
        <f t="shared" ca="1" si="33"/>
        <v>14.738559568476836</v>
      </c>
      <c r="F106" s="29">
        <f t="shared" ca="1" si="33"/>
        <v>12.492303839710637</v>
      </c>
      <c r="G106" s="29">
        <f t="shared" ca="1" si="33"/>
        <v>10.046752612856153</v>
      </c>
      <c r="H106" s="29">
        <f t="shared" ca="1" si="33"/>
        <v>7.831477080534615</v>
      </c>
      <c r="I106" s="29">
        <f t="shared" ca="1" si="33"/>
        <v>6.5933424955587867</v>
      </c>
      <c r="J106" s="29">
        <f t="shared" ca="1" si="33"/>
        <v>7.168771141684271</v>
      </c>
      <c r="K106" s="29">
        <f t="shared" ca="1" si="33"/>
        <v>9.1464702107412581</v>
      </c>
      <c r="L106" s="29">
        <f t="shared" ca="1" si="33"/>
        <v>11.548685786578677</v>
      </c>
      <c r="M106" s="29">
        <f t="shared" ca="1" si="33"/>
        <v>13.993143997752792</v>
      </c>
      <c r="N106" s="29">
        <f t="shared" ca="1" si="33"/>
        <v>16.200450628651826</v>
      </c>
      <c r="O106" s="29">
        <f t="shared" ca="1" si="33"/>
        <v>17.395192937565987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0.11642252836933516</v>
      </c>
      <c r="E107" s="29">
        <f t="shared" ca="1" si="34"/>
        <v>0.10241550710495484</v>
      </c>
      <c r="F107" s="29">
        <f t="shared" ca="1" si="34"/>
        <v>8.6806694148698293E-2</v>
      </c>
      <c r="G107" s="29">
        <f t="shared" ca="1" si="34"/>
        <v>6.9813013871750401E-2</v>
      </c>
      <c r="H107" s="29">
        <f t="shared" ca="1" si="34"/>
        <v>5.4419476534142315E-2</v>
      </c>
      <c r="I107" s="29">
        <f t="shared" ca="1" si="34"/>
        <v>4.5815909761192951E-2</v>
      </c>
      <c r="J107" s="29">
        <f t="shared" ca="1" si="34"/>
        <v>4.9814456316699361E-2</v>
      </c>
      <c r="K107" s="29">
        <f t="shared" ca="1" si="34"/>
        <v>6.3557119031967729E-2</v>
      </c>
      <c r="L107" s="29">
        <f t="shared" ca="1" si="34"/>
        <v>8.0249667936204763E-2</v>
      </c>
      <c r="M107" s="29">
        <f t="shared" ca="1" si="34"/>
        <v>9.7235753050636364E-2</v>
      </c>
      <c r="N107" s="29">
        <f t="shared" ca="1" si="34"/>
        <v>0.1125739159755372</v>
      </c>
      <c r="O107" s="29">
        <f t="shared" ca="1" si="34"/>
        <v>0.12087595789888059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7.2456976683649534</v>
      </c>
      <c r="E109" s="29">
        <f t="shared" ca="1" si="35"/>
        <v>9.2614404315231642</v>
      </c>
      <c r="F109" s="29">
        <f t="shared" ca="1" si="35"/>
        <v>11.507696160289363</v>
      </c>
      <c r="G109" s="29">
        <f t="shared" ca="1" si="35"/>
        <v>13.953247387143847</v>
      </c>
      <c r="H109" s="29">
        <f t="shared" ca="1" si="35"/>
        <v>16.168522919465385</v>
      </c>
      <c r="I109" s="29">
        <f t="shared" ca="1" si="35"/>
        <v>17.406657504441213</v>
      </c>
      <c r="J109" s="29">
        <f t="shared" ca="1" si="35"/>
        <v>16.831228858315729</v>
      </c>
      <c r="K109" s="29">
        <f t="shared" ca="1" si="35"/>
        <v>14.853529789258742</v>
      </c>
      <c r="L109" s="29">
        <f t="shared" ca="1" si="35"/>
        <v>12.451314213421323</v>
      </c>
      <c r="M109" s="29">
        <f t="shared" ca="1" si="35"/>
        <v>10.006856002247208</v>
      </c>
      <c r="N109" s="29">
        <f t="shared" ca="1" si="35"/>
        <v>7.7995493713481743</v>
      </c>
      <c r="O109" s="29">
        <f t="shared" ca="1" si="35"/>
        <v>6.6048070624340109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2.3284505673867032E-2</v>
      </c>
      <c r="E113" s="33">
        <f t="shared" ca="1" si="36"/>
        <v>2.0483101420990968E-2</v>
      </c>
      <c r="F113" s="32">
        <f t="shared" ca="1" si="36"/>
        <v>1.7361338829739659E-2</v>
      </c>
      <c r="G113" s="32">
        <f t="shared" ca="1" si="36"/>
        <v>1.3962602774350082E-2</v>
      </c>
      <c r="H113" s="32">
        <f t="shared" ca="1" si="36"/>
        <v>1.0883895306828463E-2</v>
      </c>
      <c r="I113" s="32">
        <f t="shared" ca="1" si="36"/>
        <v>9.1631819522385912E-3</v>
      </c>
      <c r="J113" s="32">
        <f t="shared" ca="1" si="36"/>
        <v>9.9628912633398722E-3</v>
      </c>
      <c r="K113" s="32">
        <f t="shared" ca="1" si="36"/>
        <v>1.2711423806393547E-2</v>
      </c>
      <c r="L113" s="32">
        <f t="shared" ca="1" si="36"/>
        <v>1.6049933587240953E-2</v>
      </c>
      <c r="M113" s="32">
        <f t="shared" ca="1" si="36"/>
        <v>1.9447150610127275E-2</v>
      </c>
      <c r="N113" s="32">
        <f t="shared" ca="1" si="36"/>
        <v>2.2514783195107441E-2</v>
      </c>
      <c r="O113" s="32">
        <f t="shared" ca="1" si="36"/>
        <v>2.4175191579776118E-2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9.3138022695468128E-2</v>
      </c>
      <c r="E114" s="32">
        <f t="shared" ca="1" si="37"/>
        <v>8.1932405683963871E-2</v>
      </c>
      <c r="F114" s="32">
        <f t="shared" ca="1" si="37"/>
        <v>6.9445355318958638E-2</v>
      </c>
      <c r="G114" s="32">
        <f t="shared" ca="1" si="37"/>
        <v>5.5850411097400326E-2</v>
      </c>
      <c r="H114" s="32">
        <f t="shared" ca="1" si="37"/>
        <v>4.3535581227313852E-2</v>
      </c>
      <c r="I114" s="32">
        <f t="shared" ca="1" si="37"/>
        <v>3.6652727808954365E-2</v>
      </c>
      <c r="J114" s="32">
        <f t="shared" ca="1" si="37"/>
        <v>3.9851565053359489E-2</v>
      </c>
      <c r="K114" s="32">
        <f t="shared" ca="1" si="37"/>
        <v>5.0845695225574188E-2</v>
      </c>
      <c r="L114" s="32">
        <f t="shared" ca="1" si="37"/>
        <v>6.4199734348963811E-2</v>
      </c>
      <c r="M114" s="32">
        <f t="shared" ca="1" si="37"/>
        <v>7.77886024405091E-2</v>
      </c>
      <c r="N114" s="32">
        <f t="shared" ca="1" si="37"/>
        <v>9.0059132780429763E-2</v>
      </c>
      <c r="O114" s="32">
        <f t="shared" ca="1" si="37"/>
        <v>9.6700766319104473E-2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2.1150092653762553E-2</v>
      </c>
      <c r="E119" s="33">
        <f t="shared" ca="1" si="38"/>
        <v>1.8605483790733464E-2</v>
      </c>
      <c r="F119" s="33">
        <f t="shared" ca="1" si="38"/>
        <v>1.5769882770346858E-2</v>
      </c>
      <c r="G119" s="33">
        <f t="shared" ca="1" si="38"/>
        <v>1.2682697520034657E-2</v>
      </c>
      <c r="H119" s="33">
        <f t="shared" ca="1" si="38"/>
        <v>9.8862049037025199E-3</v>
      </c>
      <c r="I119" s="33">
        <f t="shared" ca="1" si="38"/>
        <v>8.3232236066167198E-3</v>
      </c>
      <c r="J119" s="33">
        <f t="shared" ca="1" si="38"/>
        <v>9.049626230867051E-3</v>
      </c>
      <c r="K119" s="33">
        <f t="shared" ca="1" si="38"/>
        <v>1.1546209957474138E-2</v>
      </c>
      <c r="L119" s="33">
        <f t="shared" ca="1" si="38"/>
        <v>1.4578689675077198E-2</v>
      </c>
      <c r="M119" s="33">
        <f t="shared" ca="1" si="38"/>
        <v>1.7664495137532276E-2</v>
      </c>
      <c r="N119" s="33">
        <f t="shared" ca="1" si="38"/>
        <v>2.0450928068889259E-2</v>
      </c>
      <c r="O119" s="33">
        <f t="shared" ca="1" si="38"/>
        <v>2.1959132351629974E-2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9.3138022695468128E-2</v>
      </c>
      <c r="E120" s="33">
        <f t="shared" ca="1" si="39"/>
        <v>8.1932405683963871E-2</v>
      </c>
      <c r="F120" s="33">
        <f t="shared" ca="1" si="39"/>
        <v>6.9445355318958638E-2</v>
      </c>
      <c r="G120" s="33">
        <f t="shared" ca="1" si="39"/>
        <v>5.5850411097400326E-2</v>
      </c>
      <c r="H120" s="33">
        <f t="shared" ca="1" si="39"/>
        <v>4.3535581227313852E-2</v>
      </c>
      <c r="I120" s="33">
        <f t="shared" ca="1" si="39"/>
        <v>3.6652727808954365E-2</v>
      </c>
      <c r="J120" s="33">
        <f t="shared" ca="1" si="39"/>
        <v>3.9851565053359489E-2</v>
      </c>
      <c r="K120" s="33">
        <f t="shared" ca="1" si="39"/>
        <v>5.0845695225574188E-2</v>
      </c>
      <c r="L120" s="33">
        <f t="shared" ca="1" si="39"/>
        <v>6.4199734348963811E-2</v>
      </c>
      <c r="M120" s="33">
        <f t="shared" ca="1" si="39"/>
        <v>7.77886024405091E-2</v>
      </c>
      <c r="N120" s="33">
        <f t="shared" ca="1" si="39"/>
        <v>9.0059132780429763E-2</v>
      </c>
      <c r="O120" s="33">
        <f t="shared" ca="1" si="39"/>
        <v>9.6700766319104473E-2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2.1344130201044783E-3</v>
      </c>
      <c r="E121" s="33">
        <f t="shared" ca="1" si="40"/>
        <v>1.8776176302575055E-3</v>
      </c>
      <c r="F121" s="33">
        <f t="shared" ca="1" si="40"/>
        <v>1.5914560593928023E-3</v>
      </c>
      <c r="G121" s="33">
        <f t="shared" ca="1" si="40"/>
        <v>1.2799052543154244E-3</v>
      </c>
      <c r="H121" s="33">
        <f t="shared" ca="1" si="40"/>
        <v>9.9769040312594265E-4</v>
      </c>
      <c r="I121" s="33">
        <f t="shared" ca="1" si="40"/>
        <v>8.3995834562187088E-4</v>
      </c>
      <c r="J121" s="33">
        <f t="shared" ca="1" si="40"/>
        <v>9.1326503247282176E-4</v>
      </c>
      <c r="K121" s="33">
        <f t="shared" ca="1" si="40"/>
        <v>1.1652138489194087E-3</v>
      </c>
      <c r="L121" s="33">
        <f t="shared" ca="1" si="40"/>
        <v>1.4712439121637539E-3</v>
      </c>
      <c r="M121" s="33">
        <f t="shared" ca="1" si="40"/>
        <v>1.7826554725950004E-3</v>
      </c>
      <c r="N121" s="33">
        <f t="shared" ca="1" si="40"/>
        <v>2.0638551262181825E-3</v>
      </c>
      <c r="O121" s="33">
        <f t="shared" ca="1" si="40"/>
        <v>2.2160592281461442E-3</v>
      </c>
    </row>
    <row r="122" spans="1:15" x14ac:dyDescent="0.4">
      <c r="D122" s="32">
        <f t="shared" ref="D122:O122" ca="1" si="41">SUM(D119:D121)</f>
        <v>0.11642252836933516</v>
      </c>
      <c r="E122" s="32">
        <f t="shared" ca="1" si="41"/>
        <v>0.10241550710495484</v>
      </c>
      <c r="F122" s="32">
        <f t="shared" ca="1" si="41"/>
        <v>8.6806694148698293E-2</v>
      </c>
      <c r="G122" s="32">
        <f t="shared" ca="1" si="41"/>
        <v>6.9813013871750415E-2</v>
      </c>
      <c r="H122" s="32">
        <f t="shared" ca="1" si="41"/>
        <v>5.4419476534142315E-2</v>
      </c>
      <c r="I122" s="32">
        <f t="shared" ca="1" si="41"/>
        <v>4.5815909761192958E-2</v>
      </c>
      <c r="J122" s="32">
        <f t="shared" ca="1" si="41"/>
        <v>4.9814456316699361E-2</v>
      </c>
      <c r="K122" s="32">
        <f t="shared" ca="1" si="41"/>
        <v>6.3557119031967729E-2</v>
      </c>
      <c r="L122" s="32">
        <f t="shared" ca="1" si="41"/>
        <v>8.0249667936204763E-2</v>
      </c>
      <c r="M122" s="32">
        <f t="shared" ca="1" si="41"/>
        <v>9.7235753050636378E-2</v>
      </c>
      <c r="N122" s="32">
        <f t="shared" ca="1" si="41"/>
        <v>0.1125739159755372</v>
      </c>
      <c r="O122" s="32">
        <f t="shared" ca="1" si="41"/>
        <v>0.1208759578988806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7.982511421574405E-2</v>
      </c>
      <c r="E125" s="32">
        <f ca="1">N120/2+O120+D120+E120+F120/2</f>
        <v>0.35152343874823067</v>
      </c>
      <c r="F125" s="32">
        <f ca="1">N121/2+O121+D121+E121+F121/2</f>
        <v>8.0557454713136196E-3</v>
      </c>
      <c r="G125" s="32">
        <f ca="1">F119/2+G119+H119</f>
        <v>3.0453843808910606E-2</v>
      </c>
      <c r="H125" s="32">
        <f ca="1">F120/2+G120+H120</f>
        <v>0.13410866998419349</v>
      </c>
      <c r="I125" s="32">
        <f ca="1">F121/2+G121+H121</f>
        <v>3.0733236871377683E-3</v>
      </c>
      <c r="J125" s="32">
        <f ca="1">I119+J119+K119</f>
        <v>2.8919059794957909E-2</v>
      </c>
      <c r="K125" s="32">
        <f ca="1">I120+J120+K120</f>
        <v>0.12734998808788806</v>
      </c>
      <c r="L125" s="32">
        <f ca="1">I121+J121+K121</f>
        <v>2.9184372270141014E-3</v>
      </c>
      <c r="M125" s="32">
        <f ca="1">L119+M119+N119/2</f>
        <v>4.2468648847054105E-2</v>
      </c>
      <c r="N125" s="32">
        <f ca="1">L120+M120+N120/2</f>
        <v>0.18701790317968781</v>
      </c>
      <c r="O125" s="32">
        <f ca="1">L121+M121+N121/2</f>
        <v>4.2858269478678462E-3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6</v>
      </c>
      <c r="J132" s="29">
        <f t="shared" ca="1" si="43"/>
        <v>10.666666666666666</v>
      </c>
      <c r="K132" s="29">
        <f t="shared" ca="1" si="43"/>
        <v>9.3333333333333339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9.0705128205128202E-2</v>
      </c>
      <c r="J133" s="50">
        <f t="shared" ca="1" si="44"/>
        <v>9.9679487179487172E-2</v>
      </c>
      <c r="K133" s="50">
        <f t="shared" ca="1" si="44"/>
        <v>9.7115384615384617E-2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7.2456976683649534</v>
      </c>
      <c r="E135" s="29">
        <f t="shared" ca="1" si="45"/>
        <v>9.2614404315231642</v>
      </c>
      <c r="F135" s="29">
        <f t="shared" ca="1" si="45"/>
        <v>11.507696160289363</v>
      </c>
      <c r="G135" s="29">
        <f t="shared" ca="1" si="45"/>
        <v>13.953247387143847</v>
      </c>
      <c r="H135" s="29">
        <f t="shared" ca="1" si="45"/>
        <v>16.168522919465385</v>
      </c>
      <c r="I135" s="29">
        <f t="shared" ca="1" si="45"/>
        <v>17.406657504441213</v>
      </c>
      <c r="J135" s="29">
        <f t="shared" ca="1" si="45"/>
        <v>16.831228858315729</v>
      </c>
      <c r="K135" s="29">
        <f t="shared" ca="1" si="45"/>
        <v>14.853529789258742</v>
      </c>
      <c r="L135" s="29">
        <f t="shared" ca="1" si="45"/>
        <v>12.451314213421323</v>
      </c>
      <c r="M135" s="29">
        <f t="shared" ca="1" si="45"/>
        <v>10.006856002247208</v>
      </c>
      <c r="N135" s="29">
        <f t="shared" ca="1" si="45"/>
        <v>7.7995493713481743</v>
      </c>
      <c r="O135" s="29">
        <f t="shared" ca="1" si="45"/>
        <v>6.6048070624340109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6.3493589743589735E-2</v>
      </c>
      <c r="J139" s="32">
        <f t="shared" ca="1" si="46"/>
        <v>6.9775641025641016E-2</v>
      </c>
      <c r="K139" s="32">
        <f t="shared" ca="1" si="46"/>
        <v>6.7980769230769234E-2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2.7211538461538464E-2</v>
      </c>
      <c r="J140" s="32">
        <f t="shared" ca="1" si="47"/>
        <v>2.9903846153846156E-2</v>
      </c>
      <c r="K140" s="32">
        <f t="shared" ca="1" si="47"/>
        <v>2.9134615384615391E-2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5.7673344017094008E-2</v>
      </c>
      <c r="J145" s="33">
        <f t="shared" ca="1" si="48"/>
        <v>6.3379540598290596E-2</v>
      </c>
      <c r="K145" s="33">
        <f t="shared" ca="1" si="48"/>
        <v>6.174919871794872E-2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2.7211538461538464E-2</v>
      </c>
      <c r="J146" s="33">
        <f t="shared" ca="1" si="49"/>
        <v>2.9903846153846156E-2</v>
      </c>
      <c r="K146" s="33">
        <f t="shared" ca="1" si="49"/>
        <v>2.9134615384615391E-2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5.8202457264957264E-3</v>
      </c>
      <c r="J147" s="33">
        <f t="shared" ca="1" si="50"/>
        <v>6.3961004273504268E-3</v>
      </c>
      <c r="K147" s="33">
        <f t="shared" ca="1" si="50"/>
        <v>6.231570512820514E-3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9.0705128205128202E-2</v>
      </c>
      <c r="J148" s="32">
        <f t="shared" ca="1" si="51"/>
        <v>9.9679487179487172E-2</v>
      </c>
      <c r="K148" s="32">
        <f t="shared" ca="1" si="51"/>
        <v>9.7115384615384617E-2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0.18280208333333331</v>
      </c>
      <c r="K151" s="32">
        <f ca="1">I146+J146+K146</f>
        <v>8.6250000000000021E-2</v>
      </c>
      <c r="L151" s="32">
        <f ca="1">I147+J147+K147</f>
        <v>1.8447916666666668E-2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7.2456976683649534</v>
      </c>
      <c r="E160" s="29">
        <f t="shared" ca="1" si="54"/>
        <v>9.2614404315231642</v>
      </c>
      <c r="F160" s="29">
        <f t="shared" ca="1" si="54"/>
        <v>11.507696160289363</v>
      </c>
      <c r="G160" s="29">
        <f t="shared" ca="1" si="54"/>
        <v>13.953247387143847</v>
      </c>
      <c r="H160" s="29">
        <f t="shared" ca="1" si="54"/>
        <v>16.168522919465385</v>
      </c>
      <c r="I160" s="29">
        <f t="shared" ca="1" si="54"/>
        <v>17.406657504441213</v>
      </c>
      <c r="J160" s="29">
        <f t="shared" ca="1" si="54"/>
        <v>16.831228858315729</v>
      </c>
      <c r="K160" s="29">
        <f t="shared" ca="1" si="54"/>
        <v>14.853529789258742</v>
      </c>
      <c r="L160" s="29">
        <f t="shared" ca="1" si="54"/>
        <v>12.451314213421323</v>
      </c>
      <c r="M160" s="29">
        <f t="shared" ca="1" si="54"/>
        <v>10.006856002247208</v>
      </c>
      <c r="N160" s="29">
        <f t="shared" ca="1" si="54"/>
        <v>7.7995493713481743</v>
      </c>
      <c r="O160" s="29">
        <f t="shared" ca="1" si="54"/>
        <v>6.6048070624340109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678.428</v>
      </c>
      <c r="E182" s="29">
        <f t="shared" ca="1" si="61"/>
        <v>622.36599999999999</v>
      </c>
      <c r="F182" s="29">
        <f t="shared" ca="1" si="61"/>
        <v>567.25699999999995</v>
      </c>
      <c r="G182" s="29">
        <f t="shared" ca="1" si="61"/>
        <v>361.70299999999997</v>
      </c>
      <c r="H182" s="29">
        <f t="shared" ca="1" si="61"/>
        <v>197.60599999999999</v>
      </c>
      <c r="I182" s="29">
        <f t="shared" ca="1" si="61"/>
        <v>83.765000000000001</v>
      </c>
      <c r="J182" s="29">
        <f t="shared" ca="1" si="61"/>
        <v>22.378</v>
      </c>
      <c r="K182" s="29">
        <f t="shared" ca="1" si="61"/>
        <v>42.957999999999998</v>
      </c>
      <c r="L182" s="29">
        <f t="shared" ca="1" si="61"/>
        <v>182.149</v>
      </c>
      <c r="M182" s="29">
        <f t="shared" ca="1" si="61"/>
        <v>346.815</v>
      </c>
      <c r="N182" s="29">
        <f t="shared" ca="1" si="61"/>
        <v>513.79</v>
      </c>
      <c r="O182" s="29">
        <f t="shared" ca="1" si="61"/>
        <v>645.55899999999997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0.1590771281198019</v>
      </c>
      <c r="E183" s="29">
        <f t="shared" ca="1" si="62"/>
        <v>0.14593176566917732</v>
      </c>
      <c r="F183" s="29">
        <f t="shared" ca="1" si="62"/>
        <v>0.13300986171834664</v>
      </c>
      <c r="G183" s="29">
        <f t="shared" ca="1" si="62"/>
        <v>8.4811762592812659E-2</v>
      </c>
      <c r="H183" s="29">
        <f t="shared" ca="1" si="62"/>
        <v>4.6334459926833174E-2</v>
      </c>
      <c r="I183" s="29">
        <f t="shared" ca="1" si="62"/>
        <v>1.9641134559533521E-2</v>
      </c>
      <c r="J183" s="29">
        <f t="shared" ca="1" si="62"/>
        <v>5.2471713624215495E-3</v>
      </c>
      <c r="K183" s="29">
        <f t="shared" ca="1" si="62"/>
        <v>1.0072749458705198E-2</v>
      </c>
      <c r="L183" s="29">
        <f t="shared" ca="1" si="62"/>
        <v>4.271011781632509E-2</v>
      </c>
      <c r="M183" s="29">
        <f t="shared" ca="1" si="62"/>
        <v>8.1320839040943324E-2</v>
      </c>
      <c r="N183" s="29">
        <f t="shared" ca="1" si="62"/>
        <v>0.12047297230755956</v>
      </c>
      <c r="O183" s="29">
        <f t="shared" ca="1" si="62"/>
        <v>0.15137003742754013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7.2456976683649534</v>
      </c>
      <c r="E185" s="29">
        <f t="shared" ca="1" si="63"/>
        <v>9.2614404315231642</v>
      </c>
      <c r="F185" s="29">
        <f t="shared" ca="1" si="63"/>
        <v>11.507696160289363</v>
      </c>
      <c r="G185" s="29">
        <f t="shared" ca="1" si="63"/>
        <v>13.953247387143847</v>
      </c>
      <c r="H185" s="29">
        <f t="shared" ca="1" si="63"/>
        <v>16.168522919465385</v>
      </c>
      <c r="I185" s="29">
        <f t="shared" ca="1" si="63"/>
        <v>17.406657504441213</v>
      </c>
      <c r="J185" s="29">
        <f t="shared" ca="1" si="63"/>
        <v>16.831228858315729</v>
      </c>
      <c r="K185" s="29">
        <f t="shared" ca="1" si="63"/>
        <v>14.853529789258742</v>
      </c>
      <c r="L185" s="29">
        <f t="shared" ca="1" si="63"/>
        <v>12.451314213421323</v>
      </c>
      <c r="M185" s="29">
        <f t="shared" ca="1" si="63"/>
        <v>10.006856002247208</v>
      </c>
      <c r="N185" s="29">
        <f t="shared" ca="1" si="63"/>
        <v>7.7995493713481743</v>
      </c>
      <c r="O185" s="29">
        <f t="shared" ca="1" si="63"/>
        <v>6.6048070624340109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0.12726170249584154</v>
      </c>
      <c r="E189" s="33">
        <f t="shared" ca="1" si="64"/>
        <v>0.11674541253534186</v>
      </c>
      <c r="F189" s="32">
        <f t="shared" ca="1" si="64"/>
        <v>0.10640788937467732</v>
      </c>
      <c r="G189" s="32">
        <f t="shared" ca="1" si="64"/>
        <v>6.7849410074250133E-2</v>
      </c>
      <c r="H189" s="32">
        <f t="shared" ca="1" si="64"/>
        <v>3.7067567941466539E-2</v>
      </c>
      <c r="I189" s="32">
        <f t="shared" ca="1" si="64"/>
        <v>1.5712907647626818E-2</v>
      </c>
      <c r="J189" s="32">
        <f t="shared" ca="1" si="64"/>
        <v>4.1977370899372399E-3</v>
      </c>
      <c r="K189" s="32">
        <f t="shared" ca="1" si="64"/>
        <v>8.0581995669641582E-3</v>
      </c>
      <c r="L189" s="32">
        <f t="shared" ca="1" si="64"/>
        <v>3.4168094253060076E-2</v>
      </c>
      <c r="M189" s="32">
        <f t="shared" ca="1" si="64"/>
        <v>6.5056671232754659E-2</v>
      </c>
      <c r="N189" s="32">
        <f t="shared" ca="1" si="64"/>
        <v>9.637837784604765E-2</v>
      </c>
      <c r="O189" s="32">
        <f t="shared" ca="1" si="64"/>
        <v>0.12109602994203211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3.1815425623960371E-2</v>
      </c>
      <c r="E190" s="32">
        <f t="shared" ca="1" si="65"/>
        <v>2.9186353133835458E-2</v>
      </c>
      <c r="F190" s="32">
        <f t="shared" ca="1" si="65"/>
        <v>2.660197234366932E-2</v>
      </c>
      <c r="G190" s="32">
        <f t="shared" ca="1" si="65"/>
        <v>1.696235251856253E-2</v>
      </c>
      <c r="H190" s="32">
        <f t="shared" ca="1" si="65"/>
        <v>9.2668919853666331E-3</v>
      </c>
      <c r="I190" s="32">
        <f t="shared" ca="1" si="65"/>
        <v>3.9282269119067037E-3</v>
      </c>
      <c r="J190" s="32">
        <f t="shared" ca="1" si="65"/>
        <v>1.0494342724843098E-3</v>
      </c>
      <c r="K190" s="32">
        <f t="shared" ca="1" si="65"/>
        <v>2.0145498917410391E-3</v>
      </c>
      <c r="L190" s="32">
        <f t="shared" ca="1" si="65"/>
        <v>8.5420235632650155E-3</v>
      </c>
      <c r="M190" s="32">
        <f t="shared" ca="1" si="65"/>
        <v>1.6264167808188661E-2</v>
      </c>
      <c r="N190" s="32">
        <f t="shared" ca="1" si="65"/>
        <v>2.4094594461511906E-2</v>
      </c>
      <c r="O190" s="32">
        <f t="shared" ca="1" si="65"/>
        <v>3.0274007485508018E-2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0.11559604643372273</v>
      </c>
      <c r="E195" s="33">
        <f t="shared" ca="1" si="66"/>
        <v>0.10604374971960219</v>
      </c>
      <c r="F195" s="33">
        <f t="shared" ca="1" si="66"/>
        <v>9.665383284866523E-2</v>
      </c>
      <c r="G195" s="33">
        <f t="shared" ca="1" si="66"/>
        <v>6.1629880817443868E-2</v>
      </c>
      <c r="H195" s="33">
        <f t="shared" ca="1" si="66"/>
        <v>3.3669707546832107E-2</v>
      </c>
      <c r="I195" s="33">
        <f t="shared" ca="1" si="66"/>
        <v>1.4272557779927694E-2</v>
      </c>
      <c r="J195" s="33">
        <f t="shared" ca="1" si="66"/>
        <v>3.8129445233596594E-3</v>
      </c>
      <c r="K195" s="33">
        <f t="shared" ca="1" si="66"/>
        <v>7.3195312733257767E-3</v>
      </c>
      <c r="L195" s="33">
        <f t="shared" ca="1" si="66"/>
        <v>3.1036018946529569E-2</v>
      </c>
      <c r="M195" s="33">
        <f t="shared" ca="1" si="66"/>
        <v>5.9093143036418813E-2</v>
      </c>
      <c r="N195" s="33">
        <f t="shared" ca="1" si="66"/>
        <v>8.7543693210159951E-2</v>
      </c>
      <c r="O195" s="33">
        <f t="shared" ca="1" si="66"/>
        <v>0.10999556053067917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3.1815425623960371E-2</v>
      </c>
      <c r="E196" s="33">
        <f t="shared" ca="1" si="67"/>
        <v>2.9186353133835458E-2</v>
      </c>
      <c r="F196" s="33">
        <f t="shared" ca="1" si="67"/>
        <v>2.660197234366932E-2</v>
      </c>
      <c r="G196" s="33">
        <f t="shared" ca="1" si="67"/>
        <v>1.696235251856253E-2</v>
      </c>
      <c r="H196" s="33">
        <f t="shared" ca="1" si="67"/>
        <v>9.2668919853666331E-3</v>
      </c>
      <c r="I196" s="33">
        <f t="shared" ca="1" si="67"/>
        <v>3.9282269119067037E-3</v>
      </c>
      <c r="J196" s="33">
        <f t="shared" ca="1" si="67"/>
        <v>1.0494342724843098E-3</v>
      </c>
      <c r="K196" s="33">
        <f t="shared" ca="1" si="67"/>
        <v>2.0145498917410391E-3</v>
      </c>
      <c r="L196" s="33">
        <f t="shared" ca="1" si="67"/>
        <v>8.5420235632650155E-3</v>
      </c>
      <c r="M196" s="33">
        <f t="shared" ca="1" si="67"/>
        <v>1.6264167808188661E-2</v>
      </c>
      <c r="N196" s="33">
        <f t="shared" ca="1" si="67"/>
        <v>2.4094594461511906E-2</v>
      </c>
      <c r="O196" s="33">
        <f t="shared" ca="1" si="67"/>
        <v>3.0274007485508018E-2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1.1665656062118808E-2</v>
      </c>
      <c r="E197" s="33">
        <f t="shared" ca="1" si="68"/>
        <v>1.0701662815739671E-2</v>
      </c>
      <c r="F197" s="33">
        <f t="shared" ca="1" si="68"/>
        <v>9.7540565260120886E-3</v>
      </c>
      <c r="G197" s="33">
        <f t="shared" ca="1" si="68"/>
        <v>6.2195292568062626E-3</v>
      </c>
      <c r="H197" s="33">
        <f t="shared" ca="1" si="68"/>
        <v>3.3978603946344331E-3</v>
      </c>
      <c r="I197" s="33">
        <f t="shared" ca="1" si="68"/>
        <v>1.4403498676991251E-3</v>
      </c>
      <c r="J197" s="33">
        <f t="shared" ca="1" si="68"/>
        <v>3.8479256657758038E-4</v>
      </c>
      <c r="K197" s="33">
        <f t="shared" ca="1" si="68"/>
        <v>7.3866829363838124E-4</v>
      </c>
      <c r="L197" s="33">
        <f t="shared" ca="1" si="68"/>
        <v>3.1320753065305069E-3</v>
      </c>
      <c r="M197" s="33">
        <f t="shared" ca="1" si="68"/>
        <v>5.9635281963358443E-3</v>
      </c>
      <c r="N197" s="33">
        <f t="shared" ca="1" si="68"/>
        <v>8.8346846358877008E-3</v>
      </c>
      <c r="O197" s="33">
        <f t="shared" ca="1" si="68"/>
        <v>1.1100469411352945E-2</v>
      </c>
    </row>
    <row r="198" spans="1:15" x14ac:dyDescent="0.4">
      <c r="D198" s="32">
        <f t="shared" ref="D198:O198" ca="1" si="69">SUM(D195:D197)</f>
        <v>0.1590771281198019</v>
      </c>
      <c r="E198" s="32">
        <f t="shared" ca="1" si="69"/>
        <v>0.14593176566917732</v>
      </c>
      <c r="F198" s="32">
        <f t="shared" ca="1" si="69"/>
        <v>0.13300986171834664</v>
      </c>
      <c r="G198" s="32">
        <f t="shared" ca="1" si="69"/>
        <v>8.4811762592812659E-2</v>
      </c>
      <c r="H198" s="32">
        <f t="shared" ca="1" si="69"/>
        <v>4.6334459926833174E-2</v>
      </c>
      <c r="I198" s="32">
        <f t="shared" ca="1" si="69"/>
        <v>1.9641134559533521E-2</v>
      </c>
      <c r="J198" s="32">
        <f t="shared" ca="1" si="69"/>
        <v>5.2471713624215495E-3</v>
      </c>
      <c r="K198" s="32">
        <f t="shared" ca="1" si="69"/>
        <v>1.0072749458705196E-2</v>
      </c>
      <c r="L198" s="32">
        <f t="shared" ca="1" si="69"/>
        <v>4.271011781632509E-2</v>
      </c>
      <c r="M198" s="32">
        <f t="shared" ca="1" si="69"/>
        <v>8.1320839040943324E-2</v>
      </c>
      <c r="N198" s="32">
        <f t="shared" ca="1" si="69"/>
        <v>0.12047297230755956</v>
      </c>
      <c r="O198" s="32">
        <f t="shared" ca="1" si="69"/>
        <v>0.15137003742754016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0.42373411971341668</v>
      </c>
      <c r="E201" s="32">
        <f ca="1">N196/2+O196+D196+E196+F196/2</f>
        <v>0.11662406964589445</v>
      </c>
      <c r="F201" s="32">
        <f ca="1">N197/2+O197+D197+E197+F197/2</f>
        <v>4.276215887016132E-2</v>
      </c>
      <c r="G201" s="32">
        <f ca="1">F195/2+G195+H195</f>
        <v>0.14362650478860858</v>
      </c>
      <c r="H201" s="32">
        <f ca="1">F196/2+G196+H196</f>
        <v>3.9530230675763826E-2</v>
      </c>
      <c r="I201" s="32">
        <f ca="1">F197/2+G197+H197</f>
        <v>1.4494417914446741E-2</v>
      </c>
      <c r="J201" s="32">
        <f ca="1">I195+J195+K195</f>
        <v>2.5405033576613129E-2</v>
      </c>
      <c r="K201" s="32">
        <f ca="1">I196+J196+K196</f>
        <v>6.992211076132052E-3</v>
      </c>
      <c r="L201" s="32">
        <f ca="1">I197+J197+K197</f>
        <v>2.5638107279150864E-3</v>
      </c>
      <c r="M201" s="32">
        <f ca="1">L195+M195+N195/2</f>
        <v>0.13390100858802834</v>
      </c>
      <c r="N201" s="32">
        <f ca="1">L196+M196+N196/2</f>
        <v>3.6853488602209633E-2</v>
      </c>
      <c r="O201" s="32">
        <f ca="1">L197+M197+N197/2</f>
        <v>1.3512945820810203E-2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6</v>
      </c>
      <c r="J207" s="29">
        <f t="shared" ca="1" si="70"/>
        <v>10.666666666666666</v>
      </c>
      <c r="K207" s="29">
        <f t="shared" ca="1" si="70"/>
        <v>9.3333333333333339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0.23076923076923078</v>
      </c>
      <c r="J208" s="29">
        <f t="shared" ca="1" si="71"/>
        <v>0.41025641025641024</v>
      </c>
      <c r="K208" s="29">
        <f t="shared" ca="1" si="71"/>
        <v>0.35897435897435898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7.2456976683649534</v>
      </c>
      <c r="E210" s="29">
        <f t="shared" ca="1" si="72"/>
        <v>9.2614404315231642</v>
      </c>
      <c r="F210" s="29">
        <f t="shared" ca="1" si="72"/>
        <v>11.507696160289363</v>
      </c>
      <c r="G210" s="29">
        <f t="shared" ca="1" si="72"/>
        <v>13.953247387143847</v>
      </c>
      <c r="H210" s="29">
        <f t="shared" ca="1" si="72"/>
        <v>16.168522919465385</v>
      </c>
      <c r="I210" s="29">
        <f t="shared" ca="1" si="72"/>
        <v>17.406657504441213</v>
      </c>
      <c r="J210" s="29">
        <f t="shared" ca="1" si="72"/>
        <v>16.831228858315729</v>
      </c>
      <c r="K210" s="29">
        <f t="shared" ca="1" si="72"/>
        <v>14.853529789258742</v>
      </c>
      <c r="L210" s="29">
        <f t="shared" ca="1" si="72"/>
        <v>12.451314213421323</v>
      </c>
      <c r="M210" s="29">
        <f t="shared" ca="1" si="72"/>
        <v>10.006856002247208</v>
      </c>
      <c r="N210" s="29">
        <f t="shared" ca="1" si="72"/>
        <v>7.7995493713481743</v>
      </c>
      <c r="O210" s="29">
        <f t="shared" ca="1" si="72"/>
        <v>6.6048070624340109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0.2076923076923077</v>
      </c>
      <c r="J214" s="32">
        <f t="shared" ca="1" si="73"/>
        <v>0.36923076923076925</v>
      </c>
      <c r="K214" s="32">
        <f t="shared" ca="1" si="73"/>
        <v>0.32307692307692309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2.3076923076923075E-2</v>
      </c>
      <c r="J215" s="32">
        <f t="shared" ca="1" si="74"/>
        <v>4.1025641025641012E-2</v>
      </c>
      <c r="K215" s="32">
        <f t="shared" ca="1" si="74"/>
        <v>3.5897435897435888E-2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0.18778846153846154</v>
      </c>
      <c r="J220" s="33">
        <f t="shared" ca="1" si="75"/>
        <v>0.33384615384615385</v>
      </c>
      <c r="K220" s="33">
        <f t="shared" ca="1" si="75"/>
        <v>0.29211538461538461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2.3076923076923075E-2</v>
      </c>
      <c r="J221" s="33">
        <f t="shared" ca="1" si="76"/>
        <v>4.1025641025641012E-2</v>
      </c>
      <c r="K221" s="33">
        <f t="shared" ca="1" si="76"/>
        <v>3.5897435897435888E-2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1.9903846153846154E-2</v>
      </c>
      <c r="J222" s="33">
        <f t="shared" ca="1" si="77"/>
        <v>3.5384615384615382E-2</v>
      </c>
      <c r="K222" s="33">
        <f t="shared" ca="1" si="77"/>
        <v>3.096153846153846E-2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0.23076923076923078</v>
      </c>
      <c r="J223" s="32">
        <f t="shared" ca="1" si="78"/>
        <v>0.41025641025641024</v>
      </c>
      <c r="K223" s="32">
        <f t="shared" ca="1" si="78"/>
        <v>0.35897435897435898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0.81374999999999997</v>
      </c>
      <c r="K226" s="32">
        <f ca="1">I221+J221+K221</f>
        <v>9.9999999999999978E-2</v>
      </c>
      <c r="L226" s="32">
        <f ca="1">I222+J222+K222</f>
        <v>8.6249999999999993E-2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678.428</v>
      </c>
      <c r="E233" s="29">
        <f t="shared" ca="1" si="80"/>
        <v>622.36599999999999</v>
      </c>
      <c r="F233" s="29">
        <f t="shared" ca="1" si="80"/>
        <v>567.25699999999995</v>
      </c>
      <c r="G233" s="29">
        <f t="shared" ca="1" si="80"/>
        <v>361.70299999999997</v>
      </c>
      <c r="H233" s="29">
        <f t="shared" ca="1" si="80"/>
        <v>197.60599999999999</v>
      </c>
      <c r="I233" s="29">
        <f t="shared" ca="1" si="80"/>
        <v>83.765000000000001</v>
      </c>
      <c r="J233" s="29">
        <f t="shared" ca="1" si="80"/>
        <v>22.378</v>
      </c>
      <c r="K233" s="29">
        <f t="shared" ca="1" si="80"/>
        <v>42.957999999999998</v>
      </c>
      <c r="L233" s="29">
        <f t="shared" ca="1" si="80"/>
        <v>182.149</v>
      </c>
      <c r="M233" s="29">
        <f t="shared" ca="1" si="80"/>
        <v>346.815</v>
      </c>
      <c r="N233" s="29">
        <f t="shared" ca="1" si="80"/>
        <v>513.79</v>
      </c>
      <c r="O233" s="29">
        <f t="shared" ca="1" si="80"/>
        <v>645.55899999999997</v>
      </c>
    </row>
    <row r="234" spans="1:15" x14ac:dyDescent="0.4">
      <c r="D234" s="50">
        <f t="shared" ref="D234:O234" ca="1" si="81">D232/SUM($D232:$O232)*(1-$B$233)+D233/SUM($D$233:$O$233)*$B$233</f>
        <v>9.0907712811980193E-2</v>
      </c>
      <c r="E234" s="50">
        <f t="shared" ca="1" si="81"/>
        <v>8.9593176566917732E-2</v>
      </c>
      <c r="F234" s="50">
        <f t="shared" ca="1" si="81"/>
        <v>8.8300986171834656E-2</v>
      </c>
      <c r="G234" s="50">
        <f t="shared" ca="1" si="81"/>
        <v>8.3481176259281267E-2</v>
      </c>
      <c r="H234" s="50">
        <f t="shared" ca="1" si="81"/>
        <v>7.9633445992683322E-2</v>
      </c>
      <c r="I234" s="50">
        <f t="shared" ca="1" si="81"/>
        <v>7.6964113455953345E-2</v>
      </c>
      <c r="J234" s="50">
        <f t="shared" ca="1" si="81"/>
        <v>7.5524717136242148E-2</v>
      </c>
      <c r="K234" s="50">
        <f t="shared" ca="1" si="81"/>
        <v>7.600727494587052E-2</v>
      </c>
      <c r="L234" s="50">
        <f t="shared" ca="1" si="81"/>
        <v>7.9271011781632511E-2</v>
      </c>
      <c r="M234" s="50">
        <f t="shared" ca="1" si="81"/>
        <v>8.3132083904094323E-2</v>
      </c>
      <c r="N234" s="50">
        <f t="shared" ca="1" si="81"/>
        <v>8.7047297230755952E-2</v>
      </c>
      <c r="O234" s="50">
        <f t="shared" ca="1" si="81"/>
        <v>9.0137003742754018E-2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7.2456976683649534</v>
      </c>
      <c r="E236" s="29">
        <f t="shared" ca="1" si="82"/>
        <v>9.2614404315231642</v>
      </c>
      <c r="F236" s="29">
        <f t="shared" ca="1" si="82"/>
        <v>11.507696160289363</v>
      </c>
      <c r="G236" s="29">
        <f t="shared" ca="1" si="82"/>
        <v>13.953247387143847</v>
      </c>
      <c r="H236" s="29">
        <f t="shared" ca="1" si="82"/>
        <v>16.168522919465385</v>
      </c>
      <c r="I236" s="29">
        <f t="shared" ca="1" si="82"/>
        <v>17.406657504441213</v>
      </c>
      <c r="J236" s="29">
        <f t="shared" ca="1" si="82"/>
        <v>16.831228858315729</v>
      </c>
      <c r="K236" s="29">
        <f t="shared" ca="1" si="82"/>
        <v>14.853529789258742</v>
      </c>
      <c r="L236" s="29">
        <f t="shared" ca="1" si="82"/>
        <v>12.451314213421323</v>
      </c>
      <c r="M236" s="29">
        <f t="shared" ca="1" si="82"/>
        <v>10.006856002247208</v>
      </c>
      <c r="N236" s="29">
        <f t="shared" ca="1" si="82"/>
        <v>7.7995493713481743</v>
      </c>
      <c r="O236" s="29">
        <f t="shared" ca="1" si="82"/>
        <v>6.6048070624340109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6.8180784608985148E-2</v>
      </c>
      <c r="E240" s="33">
        <f t="shared" ca="1" si="83"/>
        <v>6.7194882425188299E-2</v>
      </c>
      <c r="F240" s="32">
        <f t="shared" ca="1" si="83"/>
        <v>6.6225739628875985E-2</v>
      </c>
      <c r="G240" s="32">
        <f t="shared" ca="1" si="83"/>
        <v>6.2610882194460954E-2</v>
      </c>
      <c r="H240" s="32">
        <f t="shared" ca="1" si="83"/>
        <v>5.9725084494512491E-2</v>
      </c>
      <c r="I240" s="32">
        <f t="shared" ca="1" si="83"/>
        <v>5.7723085091965012E-2</v>
      </c>
      <c r="J240" s="32">
        <f t="shared" ca="1" si="83"/>
        <v>5.6643537852181611E-2</v>
      </c>
      <c r="K240" s="32">
        <f t="shared" ca="1" si="83"/>
        <v>5.7005456209402894E-2</v>
      </c>
      <c r="L240" s="32">
        <f t="shared" ca="1" si="83"/>
        <v>5.9453258836224383E-2</v>
      </c>
      <c r="M240" s="32">
        <f t="shared" ca="1" si="83"/>
        <v>6.2349062928070742E-2</v>
      </c>
      <c r="N240" s="32">
        <f t="shared" ca="1" si="83"/>
        <v>6.5285472923066967E-2</v>
      </c>
      <c r="O240" s="32">
        <f t="shared" ca="1" si="83"/>
        <v>6.7602752807065514E-2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2.2726928202995048E-2</v>
      </c>
      <c r="E241" s="32">
        <f t="shared" ca="1" si="84"/>
        <v>2.2398294141729433E-2</v>
      </c>
      <c r="F241" s="32">
        <f t="shared" ca="1" si="84"/>
        <v>2.2075246542958664E-2</v>
      </c>
      <c r="G241" s="32">
        <f t="shared" ca="1" si="84"/>
        <v>2.0870294064820317E-2</v>
      </c>
      <c r="H241" s="32">
        <f t="shared" ca="1" si="84"/>
        <v>1.990836149817083E-2</v>
      </c>
      <c r="I241" s="32">
        <f t="shared" ca="1" si="84"/>
        <v>1.9241028363988336E-2</v>
      </c>
      <c r="J241" s="32">
        <f t="shared" ca="1" si="84"/>
        <v>1.8881179284060537E-2</v>
      </c>
      <c r="K241" s="32">
        <f t="shared" ca="1" si="84"/>
        <v>1.900181873646763E-2</v>
      </c>
      <c r="L241" s="32">
        <f t="shared" ca="1" si="84"/>
        <v>1.9817752945408128E-2</v>
      </c>
      <c r="M241" s="32">
        <f t="shared" ca="1" si="84"/>
        <v>2.0783020976023581E-2</v>
      </c>
      <c r="N241" s="32">
        <f t="shared" ca="1" si="84"/>
        <v>2.1761824307688988E-2</v>
      </c>
      <c r="O241" s="32">
        <f t="shared" ca="1" si="84"/>
        <v>2.2534250935688505E-2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6.1930879353161508E-2</v>
      </c>
      <c r="E246" s="33">
        <f t="shared" ca="1" si="85"/>
        <v>6.1035351536212701E-2</v>
      </c>
      <c r="F246" s="33">
        <f t="shared" ca="1" si="85"/>
        <v>6.0155046829562353E-2</v>
      </c>
      <c r="G246" s="33">
        <f t="shared" ca="1" si="85"/>
        <v>5.6871551326635364E-2</v>
      </c>
      <c r="H246" s="33">
        <f t="shared" ca="1" si="85"/>
        <v>5.4250285082515511E-2</v>
      </c>
      <c r="I246" s="33">
        <f t="shared" ca="1" si="85"/>
        <v>5.2431802291868217E-2</v>
      </c>
      <c r="J246" s="33">
        <f t="shared" ca="1" si="85"/>
        <v>5.1451213549064963E-2</v>
      </c>
      <c r="K246" s="33">
        <f t="shared" ca="1" si="85"/>
        <v>5.1779956056874299E-2</v>
      </c>
      <c r="L246" s="33">
        <f t="shared" ca="1" si="85"/>
        <v>5.400337677623715E-2</v>
      </c>
      <c r="M246" s="33">
        <f t="shared" ca="1" si="85"/>
        <v>5.663373215966426E-2</v>
      </c>
      <c r="N246" s="33">
        <f t="shared" ca="1" si="85"/>
        <v>5.9300971238452495E-2</v>
      </c>
      <c r="O246" s="33">
        <f t="shared" ca="1" si="85"/>
        <v>6.1405833799751175E-2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2.2726928202995048E-2</v>
      </c>
      <c r="E247" s="33">
        <f t="shared" ca="1" si="86"/>
        <v>2.2398294141729433E-2</v>
      </c>
      <c r="F247" s="33">
        <f t="shared" ca="1" si="86"/>
        <v>2.2075246542958664E-2</v>
      </c>
      <c r="G247" s="33">
        <f t="shared" ca="1" si="86"/>
        <v>2.0870294064820317E-2</v>
      </c>
      <c r="H247" s="33">
        <f t="shared" ca="1" si="86"/>
        <v>1.990836149817083E-2</v>
      </c>
      <c r="I247" s="33">
        <f t="shared" ca="1" si="86"/>
        <v>1.9241028363988336E-2</v>
      </c>
      <c r="J247" s="33">
        <f t="shared" ca="1" si="86"/>
        <v>1.8881179284060537E-2</v>
      </c>
      <c r="K247" s="33">
        <f t="shared" ca="1" si="86"/>
        <v>1.900181873646763E-2</v>
      </c>
      <c r="L247" s="33">
        <f t="shared" ca="1" si="86"/>
        <v>1.9817752945408128E-2</v>
      </c>
      <c r="M247" s="33">
        <f t="shared" ca="1" si="86"/>
        <v>2.0783020976023581E-2</v>
      </c>
      <c r="N247" s="33">
        <f t="shared" ca="1" si="86"/>
        <v>2.1761824307688988E-2</v>
      </c>
      <c r="O247" s="33">
        <f t="shared" ca="1" si="86"/>
        <v>2.2534250935688505E-2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6.2499052558236384E-3</v>
      </c>
      <c r="E248" s="33">
        <f t="shared" ca="1" si="87"/>
        <v>6.1595308889755944E-3</v>
      </c>
      <c r="F248" s="33">
        <f t="shared" ca="1" si="87"/>
        <v>6.0706927993136317E-3</v>
      </c>
      <c r="G248" s="33">
        <f t="shared" ca="1" si="87"/>
        <v>5.7393308678255874E-3</v>
      </c>
      <c r="H248" s="33">
        <f t="shared" ca="1" si="87"/>
        <v>5.4747994119969789E-3</v>
      </c>
      <c r="I248" s="33">
        <f t="shared" ca="1" si="87"/>
        <v>5.2912828000967931E-3</v>
      </c>
      <c r="J248" s="33">
        <f t="shared" ca="1" si="87"/>
        <v>5.192324303116648E-3</v>
      </c>
      <c r="K248" s="33">
        <f t="shared" ca="1" si="87"/>
        <v>5.2255001525285984E-3</v>
      </c>
      <c r="L248" s="33">
        <f t="shared" ca="1" si="87"/>
        <v>5.4498820599872353E-3</v>
      </c>
      <c r="M248" s="33">
        <f t="shared" ca="1" si="87"/>
        <v>5.7153307684064854E-3</v>
      </c>
      <c r="N248" s="33">
        <f t="shared" ca="1" si="87"/>
        <v>5.9845016846144725E-3</v>
      </c>
      <c r="O248" s="33">
        <f t="shared" ca="1" si="87"/>
        <v>6.1969190073143396E-3</v>
      </c>
    </row>
    <row r="249" spans="1:15" x14ac:dyDescent="0.4">
      <c r="D249" s="32">
        <f t="shared" ref="D249:O249" ca="1" si="88">SUM(D246:D248)</f>
        <v>9.0907712811980193E-2</v>
      </c>
      <c r="E249" s="32">
        <f t="shared" ca="1" si="88"/>
        <v>8.9593176566917732E-2</v>
      </c>
      <c r="F249" s="32">
        <f t="shared" ca="1" si="88"/>
        <v>8.8300986171834656E-2</v>
      </c>
      <c r="G249" s="32">
        <f t="shared" ca="1" si="88"/>
        <v>8.3481176259281267E-2</v>
      </c>
      <c r="H249" s="32">
        <f t="shared" ca="1" si="88"/>
        <v>7.9633445992683322E-2</v>
      </c>
      <c r="I249" s="32">
        <f t="shared" ca="1" si="88"/>
        <v>7.6964113455953345E-2</v>
      </c>
      <c r="J249" s="32">
        <f t="shared" ca="1" si="88"/>
        <v>7.5524717136242148E-2</v>
      </c>
      <c r="K249" s="32">
        <f t="shared" ca="1" si="88"/>
        <v>7.600727494587052E-2</v>
      </c>
      <c r="L249" s="32">
        <f t="shared" ca="1" si="88"/>
        <v>7.9271011781632525E-2</v>
      </c>
      <c r="M249" s="32">
        <f t="shared" ca="1" si="88"/>
        <v>8.3132083904094323E-2</v>
      </c>
      <c r="N249" s="32">
        <f t="shared" ca="1" si="88"/>
        <v>8.7047297230755966E-2</v>
      </c>
      <c r="O249" s="32">
        <f t="shared" ca="1" si="88"/>
        <v>9.0137003742754018E-2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0.2441000737231328</v>
      </c>
      <c r="E252" s="32">
        <f ca="1">N247/2+O247+D247+E247+F247/2</f>
        <v>8.9578008705736817E-2</v>
      </c>
      <c r="F252" s="32">
        <f ca="1">N248/2+O248+D248+E248+F248/2</f>
        <v>2.4633952394077625E-2</v>
      </c>
      <c r="G252" s="32">
        <f ca="1">F246/2+G246+H246</f>
        <v>0.14119935982393206</v>
      </c>
      <c r="H252" s="32">
        <f ca="1">F247/2+G247+H247</f>
        <v>5.1816278834470479E-2</v>
      </c>
      <c r="I252" s="32">
        <f ca="1">F248/2+G248+H248</f>
        <v>1.4249476679479381E-2</v>
      </c>
      <c r="J252" s="32">
        <f ca="1">I246+J246+K246</f>
        <v>0.15566297189780748</v>
      </c>
      <c r="K252" s="32">
        <f ca="1">I247+J247+K247</f>
        <v>5.7124026384516496E-2</v>
      </c>
      <c r="L252" s="32">
        <f ca="1">I248+J248+K248</f>
        <v>1.5709107255742039E-2</v>
      </c>
      <c r="M252" s="32">
        <f ca="1">L246+M246+N246/2</f>
        <v>0.14028759455512765</v>
      </c>
      <c r="N252" s="32">
        <f ca="1">L247+M247+N247/2</f>
        <v>5.1481686075276201E-2</v>
      </c>
      <c r="O252" s="32">
        <f ca="1">L248+M248+N248/2</f>
        <v>1.4157463670700957E-2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7.2456976683649534</v>
      </c>
      <c r="E261" s="29">
        <f t="shared" ca="1" si="91"/>
        <v>9.2614404315231642</v>
      </c>
      <c r="F261" s="29">
        <f t="shared" ca="1" si="91"/>
        <v>11.507696160289363</v>
      </c>
      <c r="G261" s="29">
        <f t="shared" ca="1" si="91"/>
        <v>13.953247387143847</v>
      </c>
      <c r="H261" s="29">
        <f t="shared" ca="1" si="91"/>
        <v>16.168522919465385</v>
      </c>
      <c r="I261" s="29">
        <f t="shared" ca="1" si="91"/>
        <v>17.406657504441213</v>
      </c>
      <c r="J261" s="29">
        <f t="shared" ca="1" si="91"/>
        <v>16.831228858315729</v>
      </c>
      <c r="K261" s="29">
        <f t="shared" ca="1" si="91"/>
        <v>14.853529789258742</v>
      </c>
      <c r="L261" s="29">
        <f t="shared" ca="1" si="91"/>
        <v>12.451314213421323</v>
      </c>
      <c r="M261" s="29">
        <f t="shared" ca="1" si="91"/>
        <v>10.006856002247208</v>
      </c>
      <c r="N261" s="29">
        <f t="shared" ca="1" si="91"/>
        <v>7.7995493713481743</v>
      </c>
      <c r="O261" s="29">
        <f t="shared" ca="1" si="91"/>
        <v>6.6048070624340109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16.754302331635046</v>
      </c>
      <c r="E283" s="29">
        <f t="shared" ca="1" si="98"/>
        <v>14.738559568476836</v>
      </c>
      <c r="F283" s="29">
        <f t="shared" ca="1" si="98"/>
        <v>12.492303839710637</v>
      </c>
      <c r="G283" s="29">
        <f t="shared" ca="1" si="98"/>
        <v>10.046752612856153</v>
      </c>
      <c r="H283" s="29">
        <f t="shared" ca="1" si="98"/>
        <v>7.831477080534615</v>
      </c>
      <c r="I283" s="29">
        <f t="shared" ca="1" si="98"/>
        <v>6.5933424955587867</v>
      </c>
      <c r="J283" s="29">
        <f t="shared" ca="1" si="98"/>
        <v>7.168771141684271</v>
      </c>
      <c r="K283" s="29">
        <f t="shared" ca="1" si="98"/>
        <v>9.1464702107412581</v>
      </c>
      <c r="L283" s="29">
        <f t="shared" ca="1" si="98"/>
        <v>11.548685786578677</v>
      </c>
      <c r="M283" s="29">
        <f t="shared" ca="1" si="98"/>
        <v>13.993143997752792</v>
      </c>
      <c r="N283" s="29">
        <f t="shared" ca="1" si="98"/>
        <v>16.200450628651826</v>
      </c>
      <c r="O283" s="29">
        <f t="shared" ca="1" si="98"/>
        <v>17.395192937565987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0.11642252836933516</v>
      </c>
      <c r="E284" s="29">
        <f t="shared" ca="1" si="99"/>
        <v>0.10241550710495484</v>
      </c>
      <c r="F284" s="29">
        <f t="shared" ca="1" si="99"/>
        <v>8.6806694148698293E-2</v>
      </c>
      <c r="G284" s="29">
        <f t="shared" ca="1" si="99"/>
        <v>6.9813013871750401E-2</v>
      </c>
      <c r="H284" s="29">
        <f t="shared" ca="1" si="99"/>
        <v>5.4419476534142315E-2</v>
      </c>
      <c r="I284" s="29">
        <f t="shared" ca="1" si="99"/>
        <v>4.5815909761192951E-2</v>
      </c>
      <c r="J284" s="29">
        <f t="shared" ca="1" si="99"/>
        <v>4.9814456316699361E-2</v>
      </c>
      <c r="K284" s="29">
        <f t="shared" ca="1" si="99"/>
        <v>6.3557119031967729E-2</v>
      </c>
      <c r="L284" s="29">
        <f t="shared" ca="1" si="99"/>
        <v>8.0249667936204763E-2</v>
      </c>
      <c r="M284" s="29">
        <f t="shared" ca="1" si="99"/>
        <v>9.7235753050636364E-2</v>
      </c>
      <c r="N284" s="29">
        <f t="shared" ca="1" si="99"/>
        <v>0.1125739159755372</v>
      </c>
      <c r="O284" s="29">
        <f t="shared" ca="1" si="99"/>
        <v>0.12087595789888059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7.2456976683649534</v>
      </c>
      <c r="E286" s="29">
        <f t="shared" ca="1" si="100"/>
        <v>9.2614404315231642</v>
      </c>
      <c r="F286" s="29">
        <f t="shared" ca="1" si="100"/>
        <v>11.507696160289363</v>
      </c>
      <c r="G286" s="29">
        <f t="shared" ca="1" si="100"/>
        <v>13.953247387143847</v>
      </c>
      <c r="H286" s="29">
        <f t="shared" ca="1" si="100"/>
        <v>16.168522919465385</v>
      </c>
      <c r="I286" s="29">
        <f t="shared" ca="1" si="100"/>
        <v>17.406657504441213</v>
      </c>
      <c r="J286" s="29">
        <f t="shared" ca="1" si="100"/>
        <v>16.831228858315729</v>
      </c>
      <c r="K286" s="29">
        <f t="shared" ca="1" si="100"/>
        <v>14.853529789258742</v>
      </c>
      <c r="L286" s="29">
        <f t="shared" ca="1" si="100"/>
        <v>12.451314213421323</v>
      </c>
      <c r="M286" s="29">
        <f t="shared" ca="1" si="100"/>
        <v>10.006856002247208</v>
      </c>
      <c r="N286" s="29">
        <f t="shared" ca="1" si="100"/>
        <v>7.7995493713481743</v>
      </c>
      <c r="O286" s="29">
        <f t="shared" ca="1" si="100"/>
        <v>6.6048070624340109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5.8211264184667579E-2</v>
      </c>
      <c r="E290" s="33">
        <f t="shared" ca="1" si="101"/>
        <v>5.120775355247742E-2</v>
      </c>
      <c r="F290" s="32">
        <f t="shared" ca="1" si="101"/>
        <v>4.3403347074349147E-2</v>
      </c>
      <c r="G290" s="32">
        <f t="shared" ca="1" si="101"/>
        <v>3.4906506935875201E-2</v>
      </c>
      <c r="H290" s="32">
        <f t="shared" ca="1" si="101"/>
        <v>2.7209738267071158E-2</v>
      </c>
      <c r="I290" s="32">
        <f t="shared" ca="1" si="101"/>
        <v>2.2907954880596475E-2</v>
      </c>
      <c r="J290" s="32">
        <f t="shared" ca="1" si="101"/>
        <v>2.4907228158349681E-2</v>
      </c>
      <c r="K290" s="32">
        <f t="shared" ca="1" si="101"/>
        <v>3.1778559515983865E-2</v>
      </c>
      <c r="L290" s="32">
        <f t="shared" ca="1" si="101"/>
        <v>4.0124833968102382E-2</v>
      </c>
      <c r="M290" s="32">
        <f t="shared" ca="1" si="101"/>
        <v>4.8617876525318182E-2</v>
      </c>
      <c r="N290" s="32">
        <f t="shared" ca="1" si="101"/>
        <v>5.6286957987768602E-2</v>
      </c>
      <c r="O290" s="32">
        <f t="shared" ca="1" si="101"/>
        <v>6.0437978949440294E-2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5.8211264184667579E-2</v>
      </c>
      <c r="E291" s="32">
        <f t="shared" ca="1" si="102"/>
        <v>5.120775355247742E-2</v>
      </c>
      <c r="F291" s="32">
        <f t="shared" ca="1" si="102"/>
        <v>4.3403347074349147E-2</v>
      </c>
      <c r="G291" s="32">
        <f t="shared" ca="1" si="102"/>
        <v>3.4906506935875201E-2</v>
      </c>
      <c r="H291" s="32">
        <f t="shared" ca="1" si="102"/>
        <v>2.7209738267071158E-2</v>
      </c>
      <c r="I291" s="32">
        <f t="shared" ca="1" si="102"/>
        <v>2.2907954880596475E-2</v>
      </c>
      <c r="J291" s="32">
        <f t="shared" ca="1" si="102"/>
        <v>2.4907228158349681E-2</v>
      </c>
      <c r="K291" s="32">
        <f t="shared" ca="1" si="102"/>
        <v>3.1778559515983865E-2</v>
      </c>
      <c r="L291" s="32">
        <f t="shared" ca="1" si="102"/>
        <v>4.0124833968102382E-2</v>
      </c>
      <c r="M291" s="32">
        <f t="shared" ca="1" si="102"/>
        <v>4.8617876525318182E-2</v>
      </c>
      <c r="N291" s="32">
        <f t="shared" ca="1" si="102"/>
        <v>5.6286957987768602E-2</v>
      </c>
      <c r="O291" s="32">
        <f t="shared" ca="1" si="102"/>
        <v>6.0437978949440294E-2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5.2632684700303606E-2</v>
      </c>
      <c r="E296" s="33">
        <f t="shared" ca="1" si="103"/>
        <v>4.6300343837031667E-2</v>
      </c>
      <c r="F296" s="33">
        <f t="shared" ca="1" si="103"/>
        <v>3.924385964639069E-2</v>
      </c>
      <c r="G296" s="33">
        <f t="shared" ca="1" si="103"/>
        <v>3.1561300021187164E-2</v>
      </c>
      <c r="H296" s="33">
        <f t="shared" ca="1" si="103"/>
        <v>2.4602138349810173E-2</v>
      </c>
      <c r="I296" s="33">
        <f t="shared" ca="1" si="103"/>
        <v>2.0712609204539312E-2</v>
      </c>
      <c r="J296" s="33">
        <f t="shared" ca="1" si="103"/>
        <v>2.252028545984117E-2</v>
      </c>
      <c r="K296" s="33">
        <f t="shared" ca="1" si="103"/>
        <v>2.8733114229035413E-2</v>
      </c>
      <c r="L296" s="33">
        <f t="shared" ca="1" si="103"/>
        <v>3.627953737949257E-2</v>
      </c>
      <c r="M296" s="33">
        <f t="shared" ca="1" si="103"/>
        <v>4.3958663358308524E-2</v>
      </c>
      <c r="N296" s="33">
        <f t="shared" ca="1" si="103"/>
        <v>5.0892791180607445E-2</v>
      </c>
      <c r="O296" s="33">
        <f t="shared" ca="1" si="103"/>
        <v>5.46460059667856E-2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5.8211264184667579E-2</v>
      </c>
      <c r="E297" s="33">
        <f t="shared" ca="1" si="104"/>
        <v>5.120775355247742E-2</v>
      </c>
      <c r="F297" s="33">
        <f t="shared" ca="1" si="104"/>
        <v>4.3403347074349147E-2</v>
      </c>
      <c r="G297" s="33">
        <f t="shared" ca="1" si="104"/>
        <v>3.4906506935875201E-2</v>
      </c>
      <c r="H297" s="33">
        <f t="shared" ca="1" si="104"/>
        <v>2.7209738267071158E-2</v>
      </c>
      <c r="I297" s="33">
        <f t="shared" ca="1" si="104"/>
        <v>2.2907954880596475E-2</v>
      </c>
      <c r="J297" s="33">
        <f t="shared" ca="1" si="104"/>
        <v>2.4907228158349681E-2</v>
      </c>
      <c r="K297" s="33">
        <f t="shared" ca="1" si="104"/>
        <v>3.1778559515983865E-2</v>
      </c>
      <c r="L297" s="33">
        <f t="shared" ca="1" si="104"/>
        <v>4.0124833968102382E-2</v>
      </c>
      <c r="M297" s="33">
        <f t="shared" ca="1" si="104"/>
        <v>4.8617876525318182E-2</v>
      </c>
      <c r="N297" s="33">
        <f t="shared" ca="1" si="104"/>
        <v>5.6286957987768602E-2</v>
      </c>
      <c r="O297" s="33">
        <f t="shared" ca="1" si="104"/>
        <v>6.0437978949440294E-2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5.5785794843639762E-3</v>
      </c>
      <c r="E298" s="33">
        <f t="shared" ca="1" si="105"/>
        <v>4.9074097154457527E-3</v>
      </c>
      <c r="F298" s="33">
        <f t="shared" ca="1" si="105"/>
        <v>4.1594874279584594E-3</v>
      </c>
      <c r="G298" s="33">
        <f t="shared" ca="1" si="105"/>
        <v>3.34520691468804E-3</v>
      </c>
      <c r="H298" s="33">
        <f t="shared" ca="1" si="105"/>
        <v>2.6075999172609859E-3</v>
      </c>
      <c r="I298" s="33">
        <f t="shared" ca="1" si="105"/>
        <v>2.1953456760571621E-3</v>
      </c>
      <c r="J298" s="33">
        <f t="shared" ca="1" si="105"/>
        <v>2.386942698508511E-3</v>
      </c>
      <c r="K298" s="33">
        <f t="shared" ca="1" si="105"/>
        <v>3.0454452869484532E-3</v>
      </c>
      <c r="L298" s="33">
        <f t="shared" ca="1" si="105"/>
        <v>3.8452965886098113E-3</v>
      </c>
      <c r="M298" s="33">
        <f t="shared" ca="1" si="105"/>
        <v>4.6592131670096584E-3</v>
      </c>
      <c r="N298" s="33">
        <f t="shared" ca="1" si="105"/>
        <v>5.3941668071611579E-3</v>
      </c>
      <c r="O298" s="33">
        <f t="shared" ca="1" si="105"/>
        <v>5.791972982654694E-3</v>
      </c>
    </row>
    <row r="299" spans="1:15" x14ac:dyDescent="0.4">
      <c r="D299" s="32">
        <f t="shared" ref="D299:O299" ca="1" si="106">SUM(D296:D298)</f>
        <v>0.11642252836933516</v>
      </c>
      <c r="E299" s="32">
        <f t="shared" ca="1" si="106"/>
        <v>0.10241550710495484</v>
      </c>
      <c r="F299" s="32">
        <f t="shared" ca="1" si="106"/>
        <v>8.6806694148698293E-2</v>
      </c>
      <c r="G299" s="32">
        <f t="shared" ca="1" si="106"/>
        <v>6.9813013871750401E-2</v>
      </c>
      <c r="H299" s="32">
        <f t="shared" ca="1" si="106"/>
        <v>5.4419476534142315E-2</v>
      </c>
      <c r="I299" s="32">
        <f t="shared" ca="1" si="106"/>
        <v>4.5815909761192951E-2</v>
      </c>
      <c r="J299" s="32">
        <f t="shared" ca="1" si="106"/>
        <v>4.9814456316699361E-2</v>
      </c>
      <c r="K299" s="32">
        <f t="shared" ca="1" si="106"/>
        <v>6.3557119031967729E-2</v>
      </c>
      <c r="L299" s="32">
        <f t="shared" ca="1" si="106"/>
        <v>8.0249667936204763E-2</v>
      </c>
      <c r="M299" s="32">
        <f t="shared" ca="1" si="106"/>
        <v>9.7235753050636364E-2</v>
      </c>
      <c r="N299" s="32">
        <f t="shared" ca="1" si="106"/>
        <v>0.11257391597553722</v>
      </c>
      <c r="O299" s="32">
        <f t="shared" ca="1" si="106"/>
        <v>0.1208759578988806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0.19864735991761995</v>
      </c>
      <c r="E302" s="32">
        <f ca="1">N297/2+O297+D297+E297+F297/2</f>
        <v>0.21970214921764414</v>
      </c>
      <c r="F302" s="32">
        <f ca="1">N298/2+O298+D298+E298+F298/2</f>
        <v>2.1054789300024229E-2</v>
      </c>
      <c r="G302" s="32">
        <f ca="1">F296/2+G296+H296</f>
        <v>7.5785368194192682E-2</v>
      </c>
      <c r="H302" s="32">
        <f ca="1">F297/2+G297+H297</f>
        <v>8.3817918740120928E-2</v>
      </c>
      <c r="I302" s="32">
        <f ca="1">F298/2+G298+H298</f>
        <v>8.0325505459282551E-3</v>
      </c>
      <c r="J302" s="32">
        <f ca="1">I296+J296+K296</f>
        <v>7.1966008893415895E-2</v>
      </c>
      <c r="K302" s="32">
        <f ca="1">I297+J297+K297</f>
        <v>7.9593742554930014E-2</v>
      </c>
      <c r="L302" s="32">
        <f ca="1">I298+J298+K298</f>
        <v>7.6277336615141259E-3</v>
      </c>
      <c r="M302" s="32">
        <f ca="1">L296+M296+N296/2</f>
        <v>0.10568459632810481</v>
      </c>
      <c r="N302" s="32">
        <f ca="1">L297+M297+N297/2</f>
        <v>0.11688618948730486</v>
      </c>
      <c r="O302" s="32">
        <f ca="1">L298+M298+N298/2</f>
        <v>1.1201593159200048E-2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6</v>
      </c>
      <c r="J309" s="29">
        <f t="shared" ca="1" si="108"/>
        <v>10.666666666666666</v>
      </c>
      <c r="K309" s="29">
        <f t="shared" ca="1" si="108"/>
        <v>9.3333333333333339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9.8076923076923075E-2</v>
      </c>
      <c r="J310" s="50">
        <f t="shared" ca="1" si="109"/>
        <v>0.11602564102564103</v>
      </c>
      <c r="K310" s="50">
        <f t="shared" ca="1" si="109"/>
        <v>0.11089743589743589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7.2456976683649534</v>
      </c>
      <c r="E312" s="29">
        <f t="shared" ca="1" si="110"/>
        <v>9.2614404315231642</v>
      </c>
      <c r="F312" s="29">
        <f t="shared" ca="1" si="110"/>
        <v>11.507696160289363</v>
      </c>
      <c r="G312" s="29">
        <f t="shared" ca="1" si="110"/>
        <v>13.953247387143847</v>
      </c>
      <c r="H312" s="29">
        <f t="shared" ca="1" si="110"/>
        <v>16.168522919465385</v>
      </c>
      <c r="I312" s="29">
        <f t="shared" ca="1" si="110"/>
        <v>17.406657504441213</v>
      </c>
      <c r="J312" s="29">
        <f t="shared" ca="1" si="110"/>
        <v>16.831228858315729</v>
      </c>
      <c r="K312" s="29">
        <f t="shared" ca="1" si="110"/>
        <v>14.853529789258742</v>
      </c>
      <c r="L312" s="29">
        <f t="shared" ca="1" si="110"/>
        <v>12.451314213421323</v>
      </c>
      <c r="M312" s="29">
        <f t="shared" ca="1" si="110"/>
        <v>10.006856002247208</v>
      </c>
      <c r="N312" s="29">
        <f t="shared" ca="1" si="110"/>
        <v>7.7995493713481743</v>
      </c>
      <c r="O312" s="29">
        <f t="shared" ca="1" si="110"/>
        <v>6.6048070624340109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5.884615384615384E-2</v>
      </c>
      <c r="J316" s="32">
        <f t="shared" ca="1" si="111"/>
        <v>6.9615384615384621E-2</v>
      </c>
      <c r="K316" s="32">
        <f t="shared" ca="1" si="111"/>
        <v>6.6538461538461532E-2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3.9230769230769236E-2</v>
      </c>
      <c r="J317" s="32">
        <f t="shared" ca="1" si="112"/>
        <v>4.6410256410256416E-2</v>
      </c>
      <c r="K317" s="32">
        <f t="shared" ca="1" si="112"/>
        <v>4.435897435897436E-2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5.345192307692307E-2</v>
      </c>
      <c r="J322" s="33">
        <f t="shared" ca="1" si="113"/>
        <v>6.3233974358974362E-2</v>
      </c>
      <c r="K322" s="33">
        <f t="shared" ca="1" si="113"/>
        <v>6.0439102564102558E-2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3.9230769230769236E-2</v>
      </c>
      <c r="J323" s="33">
        <f t="shared" ca="1" si="114"/>
        <v>4.6410256410256416E-2</v>
      </c>
      <c r="K323" s="33">
        <f t="shared" ca="1" si="114"/>
        <v>4.435897435897436E-2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5.3942307692307692E-3</v>
      </c>
      <c r="J324" s="33">
        <f t="shared" ca="1" si="115"/>
        <v>6.3814102564102573E-3</v>
      </c>
      <c r="K324" s="33">
        <f t="shared" ca="1" si="115"/>
        <v>6.0993589743589737E-3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9.8076923076923062E-2</v>
      </c>
      <c r="J325" s="32">
        <f t="shared" ca="1" si="116"/>
        <v>0.11602564102564103</v>
      </c>
      <c r="K325" s="32">
        <f t="shared" ca="1" si="116"/>
        <v>0.11089743589743588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0.177125</v>
      </c>
      <c r="K328" s="32">
        <f ca="1">I323+J323+K323</f>
        <v>0.13</v>
      </c>
      <c r="L328" s="32">
        <f ca="1">I324+J324+K324</f>
        <v>1.7875000000000002E-2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7.2456976683649534</v>
      </c>
      <c r="E337" s="29">
        <f t="shared" ca="1" si="119"/>
        <v>9.2614404315231642</v>
      </c>
      <c r="F337" s="29">
        <f t="shared" ca="1" si="119"/>
        <v>11.507696160289363</v>
      </c>
      <c r="G337" s="29">
        <f t="shared" ca="1" si="119"/>
        <v>13.953247387143847</v>
      </c>
      <c r="H337" s="29">
        <f t="shared" ca="1" si="119"/>
        <v>16.168522919465385</v>
      </c>
      <c r="I337" s="29">
        <f t="shared" ca="1" si="119"/>
        <v>17.406657504441213</v>
      </c>
      <c r="J337" s="29">
        <f t="shared" ca="1" si="119"/>
        <v>16.831228858315729</v>
      </c>
      <c r="K337" s="29">
        <f t="shared" ca="1" si="119"/>
        <v>14.853529789258742</v>
      </c>
      <c r="L337" s="29">
        <f t="shared" ca="1" si="119"/>
        <v>12.451314213421323</v>
      </c>
      <c r="M337" s="29">
        <f t="shared" ca="1" si="119"/>
        <v>10.006856002247208</v>
      </c>
      <c r="N337" s="29">
        <f t="shared" ca="1" si="119"/>
        <v>7.7995493713481743</v>
      </c>
      <c r="O337" s="29">
        <f t="shared" ca="1" si="119"/>
        <v>6.6048070624340109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7.2456976683649534</v>
      </c>
      <c r="E362" s="29">
        <f t="shared" ca="1" si="128"/>
        <v>9.2614404315231642</v>
      </c>
      <c r="F362" s="29">
        <f t="shared" ca="1" si="128"/>
        <v>11.507696160289363</v>
      </c>
      <c r="G362" s="29">
        <f t="shared" ca="1" si="128"/>
        <v>13.953247387143847</v>
      </c>
      <c r="H362" s="29">
        <f t="shared" ca="1" si="128"/>
        <v>16.168522919465385</v>
      </c>
      <c r="I362" s="29">
        <f t="shared" ca="1" si="128"/>
        <v>17.406657504441213</v>
      </c>
      <c r="J362" s="29">
        <f t="shared" ca="1" si="128"/>
        <v>16.831228858315729</v>
      </c>
      <c r="K362" s="29">
        <f t="shared" ca="1" si="128"/>
        <v>14.853529789258742</v>
      </c>
      <c r="L362" s="29">
        <f t="shared" ca="1" si="128"/>
        <v>12.451314213421323</v>
      </c>
      <c r="M362" s="29">
        <f t="shared" ca="1" si="128"/>
        <v>10.006856002247208</v>
      </c>
      <c r="N362" s="29">
        <f t="shared" ca="1" si="128"/>
        <v>7.7995493713481743</v>
      </c>
      <c r="O362" s="29">
        <f t="shared" ca="1" si="128"/>
        <v>6.6048070624340109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16.754302331635046</v>
      </c>
      <c r="E384" s="29">
        <f t="shared" ca="1" si="135"/>
        <v>14.738559568476836</v>
      </c>
      <c r="F384" s="29">
        <f t="shared" ca="1" si="135"/>
        <v>12.492303839710637</v>
      </c>
      <c r="G384" s="29">
        <f t="shared" ca="1" si="135"/>
        <v>10.046752612856153</v>
      </c>
      <c r="H384" s="29">
        <f t="shared" ca="1" si="135"/>
        <v>7.831477080534615</v>
      </c>
      <c r="I384" s="29">
        <f t="shared" ca="1" si="135"/>
        <v>6.5933424955587867</v>
      </c>
      <c r="J384" s="29">
        <f t="shared" ca="1" si="135"/>
        <v>7.168771141684271</v>
      </c>
      <c r="K384" s="29">
        <f t="shared" ca="1" si="135"/>
        <v>9.1464702107412581</v>
      </c>
      <c r="L384" s="29">
        <f t="shared" ca="1" si="135"/>
        <v>11.548685786578677</v>
      </c>
      <c r="M384" s="29">
        <f t="shared" ca="1" si="135"/>
        <v>13.993143997752792</v>
      </c>
      <c r="N384" s="29">
        <f t="shared" ca="1" si="135"/>
        <v>16.200450628651826</v>
      </c>
      <c r="O384" s="29">
        <f t="shared" ca="1" si="135"/>
        <v>17.395192937565987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0.11642252836933516</v>
      </c>
      <c r="E385" s="29">
        <f t="shared" ca="1" si="136"/>
        <v>0.10241550710495484</v>
      </c>
      <c r="F385" s="29">
        <f t="shared" ca="1" si="136"/>
        <v>8.6806694148698293E-2</v>
      </c>
      <c r="G385" s="29">
        <f t="shared" ca="1" si="136"/>
        <v>6.9813013871750401E-2</v>
      </c>
      <c r="H385" s="29">
        <f t="shared" ca="1" si="136"/>
        <v>5.4419476534142315E-2</v>
      </c>
      <c r="I385" s="55">
        <f t="shared" ca="1" si="136"/>
        <v>4.5815909761192951E-2</v>
      </c>
      <c r="J385" s="55">
        <f t="shared" ca="1" si="136"/>
        <v>4.9814456316699361E-2</v>
      </c>
      <c r="K385" s="29">
        <f t="shared" ca="1" si="136"/>
        <v>6.3557119031967729E-2</v>
      </c>
      <c r="L385" s="29">
        <f t="shared" ca="1" si="136"/>
        <v>8.0249667936204763E-2</v>
      </c>
      <c r="M385" s="29">
        <f t="shared" ca="1" si="136"/>
        <v>9.7235753050636364E-2</v>
      </c>
      <c r="N385" s="29">
        <f t="shared" ca="1" si="136"/>
        <v>0.1125739159755372</v>
      </c>
      <c r="O385" s="29">
        <f t="shared" ca="1" si="136"/>
        <v>0.12087595789888059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7.2456976683649534</v>
      </c>
      <c r="E387" s="29">
        <f t="shared" ca="1" si="137"/>
        <v>9.2614404315231642</v>
      </c>
      <c r="F387" s="29">
        <f t="shared" ca="1" si="137"/>
        <v>11.507696160289363</v>
      </c>
      <c r="G387" s="29">
        <f t="shared" ca="1" si="137"/>
        <v>13.953247387143847</v>
      </c>
      <c r="H387" s="29">
        <f t="shared" ca="1" si="137"/>
        <v>16.168522919465385</v>
      </c>
      <c r="I387" s="29">
        <f t="shared" ca="1" si="137"/>
        <v>17.406657504441213</v>
      </c>
      <c r="J387" s="29">
        <f t="shared" ca="1" si="137"/>
        <v>16.831228858315729</v>
      </c>
      <c r="K387" s="29">
        <f t="shared" ca="1" si="137"/>
        <v>14.853529789258742</v>
      </c>
      <c r="L387" s="29">
        <f t="shared" ca="1" si="137"/>
        <v>12.451314213421323</v>
      </c>
      <c r="M387" s="29">
        <f t="shared" ca="1" si="137"/>
        <v>10.006856002247208</v>
      </c>
      <c r="N387" s="29">
        <f t="shared" ca="1" si="137"/>
        <v>7.7995493713481743</v>
      </c>
      <c r="O387" s="29">
        <f t="shared" ca="1" si="137"/>
        <v>6.6048070624340109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1.1642252836933516E-2</v>
      </c>
      <c r="E391" s="33">
        <f t="shared" ca="1" si="138"/>
        <v>1.0241550710495484E-2</v>
      </c>
      <c r="F391" s="32">
        <f t="shared" ca="1" si="138"/>
        <v>8.6806694148698297E-3</v>
      </c>
      <c r="G391" s="32">
        <f t="shared" ca="1" si="138"/>
        <v>6.9813013871750408E-3</v>
      </c>
      <c r="H391" s="32">
        <f t="shared" ca="1" si="138"/>
        <v>5.4419476534142315E-3</v>
      </c>
      <c r="I391" s="32">
        <f t="shared" ca="1" si="138"/>
        <v>4.5815909761192956E-3</v>
      </c>
      <c r="J391" s="32">
        <f t="shared" ca="1" si="138"/>
        <v>4.9814456316699361E-3</v>
      </c>
      <c r="K391" s="32">
        <f t="shared" ca="1" si="138"/>
        <v>6.3557119031967734E-3</v>
      </c>
      <c r="L391" s="32">
        <f t="shared" ca="1" si="138"/>
        <v>8.0249667936204763E-3</v>
      </c>
      <c r="M391" s="32">
        <f t="shared" ca="1" si="138"/>
        <v>9.7235753050636375E-3</v>
      </c>
      <c r="N391" s="32">
        <f t="shared" ca="1" si="138"/>
        <v>1.125739159755372E-2</v>
      </c>
      <c r="O391" s="32">
        <f t="shared" ca="1" si="138"/>
        <v>1.2087595789888059E-2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0.10478027553240164</v>
      </c>
      <c r="E392" s="32">
        <f t="shared" ca="1" si="139"/>
        <v>9.2173956394459355E-2</v>
      </c>
      <c r="F392" s="32">
        <f t="shared" ca="1" si="139"/>
        <v>7.8126024733828472E-2</v>
      </c>
      <c r="G392" s="32">
        <f t="shared" ca="1" si="139"/>
        <v>6.2831712484575364E-2</v>
      </c>
      <c r="H392" s="32">
        <f t="shared" ca="1" si="139"/>
        <v>4.8977528880728087E-2</v>
      </c>
      <c r="I392" s="32">
        <f t="shared" ca="1" si="139"/>
        <v>4.1234318785073658E-2</v>
      </c>
      <c r="J392" s="32">
        <f t="shared" ca="1" si="139"/>
        <v>4.4833010685029429E-2</v>
      </c>
      <c r="K392" s="32">
        <f t="shared" ca="1" si="139"/>
        <v>5.7201407128770955E-2</v>
      </c>
      <c r="L392" s="32">
        <f t="shared" ca="1" si="139"/>
        <v>7.2224701142584294E-2</v>
      </c>
      <c r="M392" s="32">
        <f t="shared" ca="1" si="139"/>
        <v>8.7512177745572725E-2</v>
      </c>
      <c r="N392" s="32">
        <f t="shared" ca="1" si="139"/>
        <v>0.10131652437798348</v>
      </c>
      <c r="O392" s="32">
        <f t="shared" ca="1" si="139"/>
        <v>0.10878836210899254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1.067206510052239E-2</v>
      </c>
      <c r="E397" s="33">
        <f t="shared" ca="1" si="140"/>
        <v>9.3880881512875269E-3</v>
      </c>
      <c r="F397" s="33">
        <f t="shared" ca="1" si="140"/>
        <v>7.9572802969640113E-3</v>
      </c>
      <c r="G397" s="33">
        <f t="shared" ca="1" si="140"/>
        <v>6.399526271577121E-3</v>
      </c>
      <c r="H397" s="33">
        <f t="shared" ca="1" si="140"/>
        <v>4.9884520156297119E-3</v>
      </c>
      <c r="I397" s="33">
        <f t="shared" ca="1" si="140"/>
        <v>4.1997917281093545E-3</v>
      </c>
      <c r="J397" s="33">
        <f t="shared" ca="1" si="140"/>
        <v>4.5663251623641078E-3</v>
      </c>
      <c r="K397" s="33">
        <f t="shared" ca="1" si="140"/>
        <v>5.826069244597042E-3</v>
      </c>
      <c r="L397" s="33">
        <f t="shared" ca="1" si="140"/>
        <v>7.3562195608187697E-3</v>
      </c>
      <c r="M397" s="33">
        <f t="shared" ca="1" si="140"/>
        <v>8.9132773629750014E-3</v>
      </c>
      <c r="N397" s="33">
        <f t="shared" ca="1" si="140"/>
        <v>1.031927563109091E-2</v>
      </c>
      <c r="O397" s="33">
        <f t="shared" ca="1" si="140"/>
        <v>1.108029614073072E-2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0.10478027553240164</v>
      </c>
      <c r="E398" s="33">
        <f t="shared" ca="1" si="141"/>
        <v>9.2173956394459355E-2</v>
      </c>
      <c r="F398" s="33">
        <f t="shared" ca="1" si="141"/>
        <v>7.8126024733828472E-2</v>
      </c>
      <c r="G398" s="33">
        <f t="shared" ca="1" si="141"/>
        <v>6.2831712484575364E-2</v>
      </c>
      <c r="H398" s="33">
        <f t="shared" ca="1" si="141"/>
        <v>4.8977528880728087E-2</v>
      </c>
      <c r="I398" s="33">
        <f t="shared" ca="1" si="141"/>
        <v>4.1234318785073658E-2</v>
      </c>
      <c r="J398" s="33">
        <f t="shared" ca="1" si="141"/>
        <v>4.4833010685029429E-2</v>
      </c>
      <c r="K398" s="33">
        <f t="shared" ca="1" si="141"/>
        <v>5.7201407128770955E-2</v>
      </c>
      <c r="L398" s="33">
        <f t="shared" ca="1" si="141"/>
        <v>7.2224701142584294E-2</v>
      </c>
      <c r="M398" s="33">
        <f t="shared" ca="1" si="141"/>
        <v>8.7512177745572725E-2</v>
      </c>
      <c r="N398" s="33">
        <f t="shared" ca="1" si="141"/>
        <v>0.10131652437798348</v>
      </c>
      <c r="O398" s="33">
        <f t="shared" ca="1" si="141"/>
        <v>0.10878836210899254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9.7018773641112637E-4</v>
      </c>
      <c r="E399" s="33">
        <f t="shared" ca="1" si="142"/>
        <v>8.5346255920795699E-4</v>
      </c>
      <c r="F399" s="33">
        <f t="shared" ca="1" si="142"/>
        <v>7.2338911790581918E-4</v>
      </c>
      <c r="G399" s="33">
        <f t="shared" ca="1" si="142"/>
        <v>5.817751155979201E-4</v>
      </c>
      <c r="H399" s="33">
        <f t="shared" ca="1" si="142"/>
        <v>4.5349563778451931E-4</v>
      </c>
      <c r="I399" s="33">
        <f t="shared" ca="1" si="142"/>
        <v>3.817992480099413E-4</v>
      </c>
      <c r="J399" s="33">
        <f t="shared" ca="1" si="142"/>
        <v>4.1512046930582803E-4</v>
      </c>
      <c r="K399" s="33">
        <f t="shared" ca="1" si="142"/>
        <v>5.2964265859973116E-4</v>
      </c>
      <c r="L399" s="33">
        <f t="shared" ca="1" si="142"/>
        <v>6.6874723280170632E-4</v>
      </c>
      <c r="M399" s="33">
        <f t="shared" ca="1" si="142"/>
        <v>8.1029794208863646E-4</v>
      </c>
      <c r="N399" s="33">
        <f t="shared" ca="1" si="142"/>
        <v>9.3811596646281006E-4</v>
      </c>
      <c r="O399" s="33">
        <f t="shared" ca="1" si="142"/>
        <v>1.0072996491573383E-3</v>
      </c>
    </row>
    <row r="400" spans="1:15" x14ac:dyDescent="0.4">
      <c r="D400" s="32">
        <f t="shared" ref="D400:O400" ca="1" si="143">SUM(D397:D399)</f>
        <v>0.11642252836933516</v>
      </c>
      <c r="E400" s="32">
        <f t="shared" ca="1" si="143"/>
        <v>0.10241550710495484</v>
      </c>
      <c r="F400" s="32">
        <f t="shared" ca="1" si="143"/>
        <v>8.6806694148698293E-2</v>
      </c>
      <c r="G400" s="32">
        <f t="shared" ca="1" si="143"/>
        <v>6.9813013871750415E-2</v>
      </c>
      <c r="H400" s="32">
        <f t="shared" ca="1" si="143"/>
        <v>5.4419476534142315E-2</v>
      </c>
      <c r="I400" s="32">
        <f t="shared" ca="1" si="143"/>
        <v>4.5815909761192951E-2</v>
      </c>
      <c r="J400" s="32">
        <f t="shared" ca="1" si="143"/>
        <v>4.9814456316699361E-2</v>
      </c>
      <c r="K400" s="32">
        <f t="shared" ca="1" si="143"/>
        <v>6.3557119031967729E-2</v>
      </c>
      <c r="L400" s="32">
        <f t="shared" ca="1" si="143"/>
        <v>8.0249667936204763E-2</v>
      </c>
      <c r="M400" s="32">
        <f t="shared" ca="1" si="143"/>
        <v>9.723575305063635E-2</v>
      </c>
      <c r="N400" s="32">
        <f t="shared" ca="1" si="143"/>
        <v>0.1125739159755372</v>
      </c>
      <c r="O400" s="32">
        <f t="shared" ca="1" si="143"/>
        <v>0.1208759578988806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4.0278727356568095E-2</v>
      </c>
      <c r="E403" s="32">
        <f ca="1">N398/2+O398+D398+E398+F398/2</f>
        <v>0.39546386859175953</v>
      </c>
      <c r="F403" s="32">
        <f ca="1">N399/2+O399+D399+E399+F399/2</f>
        <v>3.6617024869607362E-3</v>
      </c>
      <c r="G403" s="32">
        <f ca="1">F397/2+G397+H397</f>
        <v>1.5366618435688839E-2</v>
      </c>
      <c r="H403" s="32">
        <f ca="1">F398/2+G398+H398</f>
        <v>0.15087225373221769</v>
      </c>
      <c r="I403" s="32">
        <f ca="1">F399/2+G399+H399</f>
        <v>1.396965312335349E-3</v>
      </c>
      <c r="J403" s="32">
        <f ca="1">I397+J397+K397</f>
        <v>1.4592186135070505E-2</v>
      </c>
      <c r="K403" s="32">
        <f ca="1">I398+J398+K398</f>
        <v>0.14326873659887404</v>
      </c>
      <c r="L403" s="32">
        <f ca="1">I399+J399+K399</f>
        <v>1.3265623759155004E-3</v>
      </c>
      <c r="M403" s="32">
        <f ca="1">L397+M397+N397/2</f>
        <v>2.1429134739339228E-2</v>
      </c>
      <c r="N403" s="32">
        <f ca="1">L398+M398+N398/2</f>
        <v>0.21039514107714877</v>
      </c>
      <c r="O403" s="32">
        <f ca="1">L399+M399+N399/2</f>
        <v>1.9481031581217478E-3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0.21352680000000002</v>
      </c>
      <c r="C409" s="63" t="s">
        <v>58</v>
      </c>
      <c r="D409" s="32">
        <f t="shared" ref="D409:O409" ca="1" si="144">D18</f>
        <v>0.10114654062950737</v>
      </c>
      <c r="E409" s="32">
        <f t="shared" ca="1" si="144"/>
        <v>9.2788281004651904E-2</v>
      </c>
      <c r="F409" s="32">
        <f t="shared" ca="1" si="144"/>
        <v>8.4572103742582061E-2</v>
      </c>
      <c r="G409" s="32">
        <f t="shared" ca="1" si="144"/>
        <v>5.3926145715263378E-2</v>
      </c>
      <c r="H409" s="32">
        <f t="shared" ca="1" si="144"/>
        <v>2.9460994103478091E-2</v>
      </c>
      <c r="I409" s="32">
        <f t="shared" ca="1" si="144"/>
        <v>1.248848805743673E-2</v>
      </c>
      <c r="J409" s="32">
        <f t="shared" ca="1" si="144"/>
        <v>3.3363264579397015E-3</v>
      </c>
      <c r="K409" s="32">
        <f t="shared" ca="1" si="144"/>
        <v>6.4045898641600539E-3</v>
      </c>
      <c r="L409" s="32">
        <f t="shared" ca="1" si="144"/>
        <v>2.7156516578213368E-2</v>
      </c>
      <c r="M409" s="32">
        <f t="shared" ca="1" si="144"/>
        <v>5.1706500156866453E-2</v>
      </c>
      <c r="N409" s="32">
        <f t="shared" ca="1" si="144"/>
        <v>7.660073155888994E-2</v>
      </c>
      <c r="O409" s="32">
        <f t="shared" ca="1" si="144"/>
        <v>9.6246115464344251E-2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4.7723138435940581E-2</v>
      </c>
      <c r="E410" s="32">
        <f t="shared" ca="1" si="145"/>
        <v>4.3779529700753203E-2</v>
      </c>
      <c r="F410" s="32">
        <f t="shared" ca="1" si="145"/>
        <v>3.9902958515503996E-2</v>
      </c>
      <c r="G410" s="32">
        <f t="shared" ca="1" si="145"/>
        <v>2.54435287778438E-2</v>
      </c>
      <c r="H410" s="32">
        <f t="shared" ca="1" si="145"/>
        <v>1.3900337978049954E-2</v>
      </c>
      <c r="I410" s="32">
        <f t="shared" ca="1" si="145"/>
        <v>5.8923403678600569E-3</v>
      </c>
      <c r="J410" s="32">
        <f t="shared" ca="1" si="145"/>
        <v>1.574151408726465E-3</v>
      </c>
      <c r="K410" s="32">
        <f t="shared" ca="1" si="145"/>
        <v>3.0218248376115598E-3</v>
      </c>
      <c r="L410" s="32">
        <f t="shared" ca="1" si="145"/>
        <v>1.2813035344897529E-2</v>
      </c>
      <c r="M410" s="32">
        <f t="shared" ca="1" si="145"/>
        <v>2.4396251712283001E-2</v>
      </c>
      <c r="N410" s="32">
        <f t="shared" ca="1" si="145"/>
        <v>3.614189169226787E-2</v>
      </c>
      <c r="O410" s="32">
        <f t="shared" ca="1" si="145"/>
        <v>4.5411011228262042E-2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1.0207449054353956E-2</v>
      </c>
      <c r="E411" s="32">
        <f t="shared" ca="1" si="146"/>
        <v>9.3639549637722103E-3</v>
      </c>
      <c r="F411" s="32">
        <f t="shared" ca="1" si="146"/>
        <v>8.5347994602605753E-3</v>
      </c>
      <c r="G411" s="32">
        <f t="shared" ca="1" si="146"/>
        <v>5.4420880997054786E-3</v>
      </c>
      <c r="H411" s="32">
        <f t="shared" ca="1" si="146"/>
        <v>2.9731278453051287E-3</v>
      </c>
      <c r="I411" s="32">
        <f t="shared" ca="1" si="146"/>
        <v>1.2603061342367342E-3</v>
      </c>
      <c r="J411" s="32">
        <f t="shared" ca="1" si="146"/>
        <v>3.3669349575538276E-4</v>
      </c>
      <c r="K411" s="32">
        <f t="shared" ca="1" si="146"/>
        <v>6.4633475693358356E-4</v>
      </c>
      <c r="L411" s="32">
        <f t="shared" ca="1" si="146"/>
        <v>2.7405658932141931E-3</v>
      </c>
      <c r="M411" s="32">
        <f t="shared" ca="1" si="146"/>
        <v>5.2180871717938636E-3</v>
      </c>
      <c r="N411" s="32">
        <f t="shared" ca="1" si="146"/>
        <v>7.7303490564017384E-3</v>
      </c>
      <c r="O411" s="32">
        <f t="shared" ca="1" si="146"/>
        <v>9.7129107349338238E-3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0.3707673547492395</v>
      </c>
      <c r="E413" s="32">
        <f t="shared" ca="1" si="148"/>
        <v>0.17493610446884175</v>
      </c>
      <c r="F413" s="32">
        <f t="shared" ca="1" si="148"/>
        <v>3.7416889011391147E-2</v>
      </c>
      <c r="G413" s="32">
        <f t="shared" ca="1" si="148"/>
        <v>0.12567319169003249</v>
      </c>
      <c r="H413" s="32">
        <f t="shared" ca="1" si="148"/>
        <v>5.929534601364575E-2</v>
      </c>
      <c r="I413" s="32">
        <f t="shared" ca="1" si="148"/>
        <v>1.2682615675140894E-2</v>
      </c>
      <c r="J413" s="32">
        <f t="shared" ca="1" si="148"/>
        <v>2.2229404379536487E-2</v>
      </c>
      <c r="K413" s="32">
        <f t="shared" ca="1" si="148"/>
        <v>1.0488316614198082E-2</v>
      </c>
      <c r="L413" s="32">
        <f t="shared" ca="1" si="148"/>
        <v>2.2433343869257007E-3</v>
      </c>
      <c r="M413" s="32">
        <f t="shared" ca="1" si="148"/>
        <v>0.11716338251452479</v>
      </c>
      <c r="N413" s="32">
        <f t="shared" ca="1" si="148"/>
        <v>5.5280232903314463E-2</v>
      </c>
      <c r="O413" s="32">
        <f t="shared" ca="1" si="148"/>
        <v>1.1823827593208927E-2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0.21352680000000002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0.18865384615384617</v>
      </c>
      <c r="J415" s="32">
        <f t="shared" ca="1" si="149"/>
        <v>0.33538461538461539</v>
      </c>
      <c r="K415" s="32">
        <f t="shared" ca="1" si="149"/>
        <v>0.2934615384615385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2.3076923076923075E-2</v>
      </c>
      <c r="J416" s="32">
        <f t="shared" ca="1" si="150"/>
        <v>4.1025641025641012E-2</v>
      </c>
      <c r="K416" s="32">
        <f t="shared" ca="1" si="150"/>
        <v>3.5897435897435888E-2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1.9038461538461542E-2</v>
      </c>
      <c r="J417" s="32">
        <f t="shared" ca="1" si="151"/>
        <v>3.3846153846153852E-2</v>
      </c>
      <c r="K417" s="32">
        <f t="shared" ca="1" si="151"/>
        <v>2.961538461538462E-2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0.81750000000000012</v>
      </c>
      <c r="K419" s="32">
        <f t="shared" ca="1" si="153"/>
        <v>9.9999999999999978E-2</v>
      </c>
      <c r="L419" s="32">
        <f t="shared" ca="1" si="153"/>
        <v>8.2500000000000018E-2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0.21352680000000002</v>
      </c>
      <c r="C421" s="67"/>
      <c r="D421" s="32">
        <f t="shared" ref="D421:O421" ca="1" si="154">D69</f>
        <v>6.0210175538870543E-2</v>
      </c>
      <c r="E421" s="32">
        <f t="shared" ca="1" si="154"/>
        <v>5.8956436595142242E-2</v>
      </c>
      <c r="F421" s="32">
        <f t="shared" ca="1" si="154"/>
        <v>5.7724010005831744E-2</v>
      </c>
      <c r="G421" s="32">
        <f t="shared" ca="1" si="154"/>
        <v>5.3127116301733945E-2</v>
      </c>
      <c r="H421" s="32">
        <f t="shared" ca="1" si="154"/>
        <v>4.9457343559966158E-2</v>
      </c>
      <c r="I421" s="32">
        <f t="shared" ca="1" si="154"/>
        <v>4.6911467653059945E-2</v>
      </c>
      <c r="J421" s="32">
        <f t="shared" ca="1" si="154"/>
        <v>4.5538643413135391E-2</v>
      </c>
      <c r="K421" s="32">
        <f t="shared" ca="1" si="154"/>
        <v>4.5998882924068452E-2</v>
      </c>
      <c r="L421" s="32">
        <f t="shared" ca="1" si="154"/>
        <v>4.9111671931176444E-2</v>
      </c>
      <c r="M421" s="32">
        <f t="shared" ca="1" si="154"/>
        <v>5.2794169467974411E-2</v>
      </c>
      <c r="N421" s="32">
        <f t="shared" ca="1" si="154"/>
        <v>5.6528304178277936E-2</v>
      </c>
      <c r="O421" s="32">
        <f t="shared" ca="1" si="154"/>
        <v>5.9475111764096082E-2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2.8408470765391089E-2</v>
      </c>
      <c r="E422" s="32">
        <f t="shared" ca="1" si="155"/>
        <v>2.7816929455112986E-2</v>
      </c>
      <c r="F422" s="32">
        <f t="shared" ca="1" si="155"/>
        <v>2.7235443777325601E-2</v>
      </c>
      <c r="G422" s="32">
        <f t="shared" ca="1" si="155"/>
        <v>2.5066529316676574E-2</v>
      </c>
      <c r="H422" s="32">
        <f t="shared" ca="1" si="155"/>
        <v>2.3335050696707497E-2</v>
      </c>
      <c r="I422" s="32">
        <f t="shared" ca="1" si="155"/>
        <v>2.213385105517901E-2</v>
      </c>
      <c r="J422" s="32">
        <f t="shared" ca="1" si="155"/>
        <v>2.1486122711308973E-2</v>
      </c>
      <c r="K422" s="32">
        <f t="shared" ca="1" si="155"/>
        <v>2.170327372564174E-2</v>
      </c>
      <c r="L422" s="32">
        <f t="shared" ca="1" si="155"/>
        <v>2.3171955301734631E-2</v>
      </c>
      <c r="M422" s="32">
        <f t="shared" ca="1" si="155"/>
        <v>2.4909437756842453E-2</v>
      </c>
      <c r="N422" s="32">
        <f t="shared" ca="1" si="155"/>
        <v>2.6671283753840182E-2</v>
      </c>
      <c r="O422" s="32">
        <f t="shared" ca="1" si="155"/>
        <v>2.8061651684239311E-2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6.076256247041981E-3</v>
      </c>
      <c r="E423" s="32">
        <f t="shared" ca="1" si="156"/>
        <v>5.9497321334547213E-3</v>
      </c>
      <c r="F423" s="32">
        <f t="shared" ca="1" si="156"/>
        <v>5.8253588079279746E-3</v>
      </c>
      <c r="G423" s="32">
        <f t="shared" ca="1" si="156"/>
        <v>5.3614521038447107E-3</v>
      </c>
      <c r="H423" s="32">
        <f t="shared" ca="1" si="156"/>
        <v>4.9911080656846584E-3</v>
      </c>
      <c r="I423" s="32">
        <f t="shared" ca="1" si="156"/>
        <v>4.7341848090243985E-3</v>
      </c>
      <c r="J423" s="32">
        <f t="shared" ca="1" si="156"/>
        <v>4.5956429132521966E-3</v>
      </c>
      <c r="K423" s="32">
        <f t="shared" ca="1" si="156"/>
        <v>4.6420891024289276E-3</v>
      </c>
      <c r="L423" s="32">
        <f t="shared" ca="1" si="156"/>
        <v>4.9562237728710181E-3</v>
      </c>
      <c r="M423" s="32">
        <f t="shared" ca="1" si="156"/>
        <v>5.3278519646579679E-3</v>
      </c>
      <c r="N423" s="32">
        <f t="shared" ca="1" si="156"/>
        <v>5.7046912473491494E-3</v>
      </c>
      <c r="O423" s="32">
        <f t="shared" ca="1" si="156"/>
        <v>6.0020754991289629E-3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0.23576788099016371</v>
      </c>
      <c r="E425" s="32">
        <f t="shared" ca="1" si="158"/>
        <v>0.11124041567032626</v>
      </c>
      <c r="F425" s="32">
        <f t="shared" ca="1" si="158"/>
        <v>2.3793088907264229E-2</v>
      </c>
      <c r="G425" s="32">
        <f t="shared" ca="1" si="158"/>
        <v>0.13144646486461598</v>
      </c>
      <c r="H425" s="32">
        <f t="shared" ca="1" si="158"/>
        <v>6.2019301902046867E-2</v>
      </c>
      <c r="I425" s="32">
        <f t="shared" ca="1" si="158"/>
        <v>1.3265239573493357E-2</v>
      </c>
      <c r="J425" s="32">
        <f t="shared" ca="1" si="158"/>
        <v>0.13844899399026378</v>
      </c>
      <c r="K425" s="32">
        <f t="shared" ca="1" si="158"/>
        <v>6.5323247492129727E-2</v>
      </c>
      <c r="L425" s="32">
        <f t="shared" ca="1" si="158"/>
        <v>1.3971916824705524E-2</v>
      </c>
      <c r="M425" s="32">
        <f t="shared" ca="1" si="158"/>
        <v>0.13016999348828981</v>
      </c>
      <c r="N425" s="32">
        <f t="shared" ca="1" si="158"/>
        <v>6.1417034935497175E-2</v>
      </c>
      <c r="O425" s="32">
        <f t="shared" ca="1" si="158"/>
        <v>1.3136421361203561E-2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1.2811607999999999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1.15304472</v>
      </c>
      <c r="C433" s="67"/>
      <c r="D433" s="32">
        <f t="shared" ref="D433:O433" ca="1" si="164">D119</f>
        <v>2.1150092653762553E-2</v>
      </c>
      <c r="E433" s="32">
        <f t="shared" ca="1" si="164"/>
        <v>1.8605483790733464E-2</v>
      </c>
      <c r="F433" s="32">
        <f t="shared" ca="1" si="164"/>
        <v>1.5769882770346858E-2</v>
      </c>
      <c r="G433" s="32">
        <f t="shared" ca="1" si="164"/>
        <v>1.2682697520034657E-2</v>
      </c>
      <c r="H433" s="32">
        <f t="shared" ca="1" si="164"/>
        <v>9.8862049037025199E-3</v>
      </c>
      <c r="I433" s="32">
        <f t="shared" ca="1" si="164"/>
        <v>8.3232236066167198E-3</v>
      </c>
      <c r="J433" s="32">
        <f t="shared" ca="1" si="164"/>
        <v>9.049626230867051E-3</v>
      </c>
      <c r="K433" s="32">
        <f t="shared" ca="1" si="164"/>
        <v>1.1546209957474138E-2</v>
      </c>
      <c r="L433" s="32">
        <f t="shared" ca="1" si="164"/>
        <v>1.4578689675077198E-2</v>
      </c>
      <c r="M433" s="32">
        <f t="shared" ca="1" si="164"/>
        <v>1.7664495137532276E-2</v>
      </c>
      <c r="N433" s="32">
        <f t="shared" ca="1" si="164"/>
        <v>2.0450928068889259E-2</v>
      </c>
      <c r="O433" s="32">
        <f t="shared" ca="1" si="164"/>
        <v>2.1959132351629974E-2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9.3138022695468128E-2</v>
      </c>
      <c r="E434" s="32">
        <f t="shared" ca="1" si="165"/>
        <v>8.1932405683963871E-2</v>
      </c>
      <c r="F434" s="32">
        <f t="shared" ca="1" si="165"/>
        <v>6.9445355318958638E-2</v>
      </c>
      <c r="G434" s="32">
        <f t="shared" ca="1" si="165"/>
        <v>5.5850411097400326E-2</v>
      </c>
      <c r="H434" s="32">
        <f t="shared" ca="1" si="165"/>
        <v>4.3535581227313852E-2</v>
      </c>
      <c r="I434" s="32">
        <f t="shared" ca="1" si="165"/>
        <v>3.6652727808954365E-2</v>
      </c>
      <c r="J434" s="32">
        <f t="shared" ca="1" si="165"/>
        <v>3.9851565053359489E-2</v>
      </c>
      <c r="K434" s="32">
        <f t="shared" ca="1" si="165"/>
        <v>5.0845695225574188E-2</v>
      </c>
      <c r="L434" s="32">
        <f t="shared" ca="1" si="165"/>
        <v>6.4199734348963811E-2</v>
      </c>
      <c r="M434" s="32">
        <f t="shared" ca="1" si="165"/>
        <v>7.77886024405091E-2</v>
      </c>
      <c r="N434" s="32">
        <f t="shared" ca="1" si="165"/>
        <v>9.0059132780429763E-2</v>
      </c>
      <c r="O434" s="32">
        <f t="shared" ca="1" si="165"/>
        <v>9.6700766319104473E-2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2.1344130201044783E-3</v>
      </c>
      <c r="E435" s="32">
        <f t="shared" ca="1" si="166"/>
        <v>1.8776176302575055E-3</v>
      </c>
      <c r="F435" s="32">
        <f t="shared" ca="1" si="166"/>
        <v>1.5914560593928023E-3</v>
      </c>
      <c r="G435" s="32">
        <f t="shared" ca="1" si="166"/>
        <v>1.2799052543154244E-3</v>
      </c>
      <c r="H435" s="32">
        <f t="shared" ca="1" si="166"/>
        <v>9.9769040312594265E-4</v>
      </c>
      <c r="I435" s="32">
        <f t="shared" ca="1" si="166"/>
        <v>8.3995834562187088E-4</v>
      </c>
      <c r="J435" s="32">
        <f t="shared" ca="1" si="166"/>
        <v>9.1326503247282176E-4</v>
      </c>
      <c r="K435" s="32">
        <f t="shared" ca="1" si="166"/>
        <v>1.1652138489194087E-3</v>
      </c>
      <c r="L435" s="32">
        <f t="shared" ca="1" si="166"/>
        <v>1.4712439121637539E-3</v>
      </c>
      <c r="M435" s="32">
        <f t="shared" ca="1" si="166"/>
        <v>1.7826554725950004E-3</v>
      </c>
      <c r="N435" s="32">
        <f t="shared" ca="1" si="166"/>
        <v>2.0638551262181825E-3</v>
      </c>
      <c r="O435" s="32">
        <f t="shared" ca="1" si="166"/>
        <v>2.2160592281461442E-3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7.982511421574405E-2</v>
      </c>
      <c r="E437" s="32">
        <f t="shared" ca="1" si="168"/>
        <v>0.35152343874823067</v>
      </c>
      <c r="F437" s="32">
        <f t="shared" ca="1" si="168"/>
        <v>8.0557454713136196E-3</v>
      </c>
      <c r="G437" s="32">
        <f t="shared" ca="1" si="168"/>
        <v>3.0453843808910606E-2</v>
      </c>
      <c r="H437" s="32">
        <f t="shared" ca="1" si="168"/>
        <v>0.13410866998419349</v>
      </c>
      <c r="I437" s="32">
        <f t="shared" ca="1" si="168"/>
        <v>3.0733236871377683E-3</v>
      </c>
      <c r="J437" s="32">
        <f t="shared" ca="1" si="168"/>
        <v>2.8919059794957909E-2</v>
      </c>
      <c r="K437" s="32">
        <f t="shared" ca="1" si="168"/>
        <v>0.12734998808788806</v>
      </c>
      <c r="L437" s="32">
        <f t="shared" ca="1" si="168"/>
        <v>2.9184372270141014E-3</v>
      </c>
      <c r="M437" s="32">
        <f t="shared" ca="1" si="168"/>
        <v>4.2468648847054105E-2</v>
      </c>
      <c r="N437" s="32">
        <f t="shared" ca="1" si="168"/>
        <v>0.18701790317968781</v>
      </c>
      <c r="O437" s="32">
        <f t="shared" ca="1" si="168"/>
        <v>4.2858269478678462E-3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0.64058039999999994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5.7673344017094008E-2</v>
      </c>
      <c r="J439" s="32">
        <f t="shared" ca="1" si="169"/>
        <v>6.3379540598290596E-2</v>
      </c>
      <c r="K439" s="32">
        <f t="shared" ca="1" si="169"/>
        <v>6.174919871794872E-2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2.7211538461538464E-2</v>
      </c>
      <c r="J440" s="32">
        <f t="shared" ca="1" si="170"/>
        <v>2.9903846153846156E-2</v>
      </c>
      <c r="K440" s="32">
        <f t="shared" ca="1" si="170"/>
        <v>2.9134615384615391E-2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5.8202457264957264E-3</v>
      </c>
      <c r="J441" s="32">
        <f t="shared" ca="1" si="171"/>
        <v>6.3961004273504268E-3</v>
      </c>
      <c r="K441" s="32">
        <f t="shared" ca="1" si="171"/>
        <v>6.231570512820514E-3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0.18280208333333331</v>
      </c>
      <c r="K443" s="32">
        <f t="shared" ca="1" si="173"/>
        <v>8.6250000000000021E-2</v>
      </c>
      <c r="L443" s="32">
        <f t="shared" ca="1" si="173"/>
        <v>1.8447916666666668E-2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0.55516968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0.83526660000000008</v>
      </c>
      <c r="C452" s="67"/>
      <c r="D452" s="32">
        <f t="shared" ref="D452:O452" ca="1" si="179">D195</f>
        <v>0.11559604643372273</v>
      </c>
      <c r="E452" s="32">
        <f t="shared" ca="1" si="179"/>
        <v>0.10604374971960219</v>
      </c>
      <c r="F452" s="32">
        <f t="shared" ca="1" si="179"/>
        <v>9.665383284866523E-2</v>
      </c>
      <c r="G452" s="32">
        <f t="shared" ca="1" si="179"/>
        <v>6.1629880817443868E-2</v>
      </c>
      <c r="H452" s="32">
        <f t="shared" ca="1" si="179"/>
        <v>3.3669707546832107E-2</v>
      </c>
      <c r="I452" s="32">
        <f t="shared" ca="1" si="179"/>
        <v>1.4272557779927694E-2</v>
      </c>
      <c r="J452" s="32">
        <f t="shared" ca="1" si="179"/>
        <v>3.8129445233596594E-3</v>
      </c>
      <c r="K452" s="32">
        <f t="shared" ca="1" si="179"/>
        <v>7.3195312733257767E-3</v>
      </c>
      <c r="L452" s="32">
        <f t="shared" ca="1" si="179"/>
        <v>3.1036018946529569E-2</v>
      </c>
      <c r="M452" s="32">
        <f t="shared" ca="1" si="179"/>
        <v>5.9093143036418813E-2</v>
      </c>
      <c r="N452" s="32">
        <f t="shared" ca="1" si="179"/>
        <v>8.7543693210159951E-2</v>
      </c>
      <c r="O452" s="32">
        <f t="shared" ca="1" si="179"/>
        <v>0.10999556053067917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3.1815425623960371E-2</v>
      </c>
      <c r="E453" s="32">
        <f t="shared" ca="1" si="180"/>
        <v>2.9186353133835458E-2</v>
      </c>
      <c r="F453" s="32">
        <f t="shared" ca="1" si="180"/>
        <v>2.660197234366932E-2</v>
      </c>
      <c r="G453" s="32">
        <f t="shared" ca="1" si="180"/>
        <v>1.696235251856253E-2</v>
      </c>
      <c r="H453" s="32">
        <f t="shared" ca="1" si="180"/>
        <v>9.2668919853666331E-3</v>
      </c>
      <c r="I453" s="32">
        <f t="shared" ca="1" si="180"/>
        <v>3.9282269119067037E-3</v>
      </c>
      <c r="J453" s="32">
        <f t="shared" ca="1" si="180"/>
        <v>1.0494342724843098E-3</v>
      </c>
      <c r="K453" s="32">
        <f t="shared" ca="1" si="180"/>
        <v>2.0145498917410391E-3</v>
      </c>
      <c r="L453" s="32">
        <f t="shared" ca="1" si="180"/>
        <v>8.5420235632650155E-3</v>
      </c>
      <c r="M453" s="32">
        <f t="shared" ca="1" si="180"/>
        <v>1.6264167808188661E-2</v>
      </c>
      <c r="N453" s="32">
        <f t="shared" ca="1" si="180"/>
        <v>2.4094594461511906E-2</v>
      </c>
      <c r="O453" s="32">
        <f t="shared" ca="1" si="180"/>
        <v>3.0274007485508018E-2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1.1665656062118808E-2</v>
      </c>
      <c r="E454" s="32">
        <f t="shared" ca="1" si="181"/>
        <v>1.0701662815739671E-2</v>
      </c>
      <c r="F454" s="32">
        <f t="shared" ca="1" si="181"/>
        <v>9.7540565260120886E-3</v>
      </c>
      <c r="G454" s="32">
        <f t="shared" ca="1" si="181"/>
        <v>6.2195292568062626E-3</v>
      </c>
      <c r="H454" s="32">
        <f t="shared" ca="1" si="181"/>
        <v>3.3978603946344331E-3</v>
      </c>
      <c r="I454" s="32">
        <f t="shared" ca="1" si="181"/>
        <v>1.4403498676991251E-3</v>
      </c>
      <c r="J454" s="32">
        <f t="shared" ca="1" si="181"/>
        <v>3.8479256657758038E-4</v>
      </c>
      <c r="K454" s="32">
        <f t="shared" ca="1" si="181"/>
        <v>7.3866829363838124E-4</v>
      </c>
      <c r="L454" s="32">
        <f t="shared" ca="1" si="181"/>
        <v>3.1320753065305069E-3</v>
      </c>
      <c r="M454" s="32">
        <f t="shared" ca="1" si="181"/>
        <v>5.9635281963358443E-3</v>
      </c>
      <c r="N454" s="32">
        <f t="shared" ca="1" si="181"/>
        <v>8.8346846358877008E-3</v>
      </c>
      <c r="O454" s="32">
        <f t="shared" ca="1" si="181"/>
        <v>1.1100469411352945E-2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0.42373411971341668</v>
      </c>
      <c r="E456" s="32">
        <f t="shared" ca="1" si="183"/>
        <v>0.11662406964589445</v>
      </c>
      <c r="F456" s="32">
        <f t="shared" ca="1" si="183"/>
        <v>4.276215887016132E-2</v>
      </c>
      <c r="G456" s="32">
        <f t="shared" ca="1" si="183"/>
        <v>0.14362650478860858</v>
      </c>
      <c r="H456" s="32">
        <f t="shared" ca="1" si="183"/>
        <v>3.9530230675763826E-2</v>
      </c>
      <c r="I456" s="32">
        <f t="shared" ca="1" si="183"/>
        <v>1.4494417914446741E-2</v>
      </c>
      <c r="J456" s="32">
        <f t="shared" ca="1" si="183"/>
        <v>2.5405033576613129E-2</v>
      </c>
      <c r="K456" s="32">
        <f t="shared" ca="1" si="183"/>
        <v>6.992211076132052E-3</v>
      </c>
      <c r="L456" s="32">
        <f t="shared" ca="1" si="183"/>
        <v>2.5638107279150864E-3</v>
      </c>
      <c r="M456" s="32">
        <f t="shared" ca="1" si="183"/>
        <v>0.13390100858802834</v>
      </c>
      <c r="N456" s="32">
        <f t="shared" ca="1" si="183"/>
        <v>3.6853488602209633E-2</v>
      </c>
      <c r="O456" s="32">
        <f t="shared" ca="1" si="183"/>
        <v>1.3512945820810203E-2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0.55684440000000002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0.18778846153846154</v>
      </c>
      <c r="J458" s="32">
        <f t="shared" ca="1" si="184"/>
        <v>0.33384615384615385</v>
      </c>
      <c r="K458" s="32">
        <f t="shared" ca="1" si="184"/>
        <v>0.29211538461538461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2.3076923076923075E-2</v>
      </c>
      <c r="J459" s="32">
        <f t="shared" ca="1" si="185"/>
        <v>4.1025641025641012E-2</v>
      </c>
      <c r="K459" s="32">
        <f t="shared" ca="1" si="185"/>
        <v>3.5897435897435888E-2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1.9903846153846154E-2</v>
      </c>
      <c r="J460" s="32">
        <f t="shared" ca="1" si="186"/>
        <v>3.5384615384615382E-2</v>
      </c>
      <c r="K460" s="32">
        <f t="shared" ca="1" si="186"/>
        <v>3.096153846153846E-2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0.81374999999999997</v>
      </c>
      <c r="K462" s="32">
        <f t="shared" ca="1" si="188"/>
        <v>9.9999999999999978E-2</v>
      </c>
      <c r="L462" s="32">
        <f t="shared" ca="1" si="188"/>
        <v>8.6249999999999993E-2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0.27842220000000001</v>
      </c>
      <c r="C464" s="67"/>
      <c r="D464" s="32">
        <f t="shared" ref="D464:O464" ca="1" si="189">D246</f>
        <v>6.1930879353161508E-2</v>
      </c>
      <c r="E464" s="32">
        <f t="shared" ca="1" si="189"/>
        <v>6.1035351536212701E-2</v>
      </c>
      <c r="F464" s="32">
        <f t="shared" ca="1" si="189"/>
        <v>6.0155046829562353E-2</v>
      </c>
      <c r="G464" s="32">
        <f t="shared" ca="1" si="189"/>
        <v>5.6871551326635364E-2</v>
      </c>
      <c r="H464" s="32">
        <f t="shared" ca="1" si="189"/>
        <v>5.4250285082515511E-2</v>
      </c>
      <c r="I464" s="32">
        <f t="shared" ca="1" si="189"/>
        <v>5.2431802291868217E-2</v>
      </c>
      <c r="J464" s="32">
        <f t="shared" ca="1" si="189"/>
        <v>5.1451213549064963E-2</v>
      </c>
      <c r="K464" s="32">
        <f t="shared" ca="1" si="189"/>
        <v>5.1779956056874299E-2</v>
      </c>
      <c r="L464" s="32">
        <f t="shared" ca="1" si="189"/>
        <v>5.400337677623715E-2</v>
      </c>
      <c r="M464" s="32">
        <f t="shared" ca="1" si="189"/>
        <v>5.663373215966426E-2</v>
      </c>
      <c r="N464" s="32">
        <f t="shared" ca="1" si="189"/>
        <v>5.9300971238452495E-2</v>
      </c>
      <c r="O464" s="32">
        <f t="shared" ca="1" si="189"/>
        <v>6.1405833799751175E-2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2.2726928202995048E-2</v>
      </c>
      <c r="E465" s="32">
        <f t="shared" ca="1" si="190"/>
        <v>2.2398294141729433E-2</v>
      </c>
      <c r="F465" s="32">
        <f t="shared" ca="1" si="190"/>
        <v>2.2075246542958664E-2</v>
      </c>
      <c r="G465" s="32">
        <f t="shared" ca="1" si="190"/>
        <v>2.0870294064820317E-2</v>
      </c>
      <c r="H465" s="32">
        <f t="shared" ca="1" si="190"/>
        <v>1.990836149817083E-2</v>
      </c>
      <c r="I465" s="32">
        <f t="shared" ca="1" si="190"/>
        <v>1.9241028363988336E-2</v>
      </c>
      <c r="J465" s="32">
        <f t="shared" ca="1" si="190"/>
        <v>1.8881179284060537E-2</v>
      </c>
      <c r="K465" s="32">
        <f t="shared" ca="1" si="190"/>
        <v>1.900181873646763E-2</v>
      </c>
      <c r="L465" s="32">
        <f t="shared" ca="1" si="190"/>
        <v>1.9817752945408128E-2</v>
      </c>
      <c r="M465" s="32">
        <f t="shared" ca="1" si="190"/>
        <v>2.0783020976023581E-2</v>
      </c>
      <c r="N465" s="32">
        <f t="shared" ca="1" si="190"/>
        <v>2.1761824307688988E-2</v>
      </c>
      <c r="O465" s="32">
        <f t="shared" ca="1" si="190"/>
        <v>2.2534250935688505E-2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6.2499052558236384E-3</v>
      </c>
      <c r="E466" s="32">
        <f t="shared" ca="1" si="191"/>
        <v>6.1595308889755944E-3</v>
      </c>
      <c r="F466" s="32">
        <f t="shared" ca="1" si="191"/>
        <v>6.0706927993136317E-3</v>
      </c>
      <c r="G466" s="32">
        <f t="shared" ca="1" si="191"/>
        <v>5.7393308678255874E-3</v>
      </c>
      <c r="H466" s="32">
        <f t="shared" ca="1" si="191"/>
        <v>5.4747994119969789E-3</v>
      </c>
      <c r="I466" s="32">
        <f t="shared" ca="1" si="191"/>
        <v>5.2912828000967931E-3</v>
      </c>
      <c r="J466" s="32">
        <f t="shared" ca="1" si="191"/>
        <v>5.192324303116648E-3</v>
      </c>
      <c r="K466" s="32">
        <f t="shared" ca="1" si="191"/>
        <v>5.2255001525285984E-3</v>
      </c>
      <c r="L466" s="32">
        <f t="shared" ca="1" si="191"/>
        <v>5.4498820599872353E-3</v>
      </c>
      <c r="M466" s="32">
        <f t="shared" ca="1" si="191"/>
        <v>5.7153307684064854E-3</v>
      </c>
      <c r="N466" s="32">
        <f t="shared" ca="1" si="191"/>
        <v>5.9845016846144725E-3</v>
      </c>
      <c r="O466" s="32">
        <f t="shared" ca="1" si="191"/>
        <v>6.1969190073143396E-3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0.2441000737231328</v>
      </c>
      <c r="E468" s="32">
        <f t="shared" ca="1" si="193"/>
        <v>8.9578008705736817E-2</v>
      </c>
      <c r="F468" s="32">
        <f t="shared" ca="1" si="193"/>
        <v>2.4633952394077625E-2</v>
      </c>
      <c r="G468" s="32">
        <f t="shared" ca="1" si="193"/>
        <v>0.14119935982393206</v>
      </c>
      <c r="H468" s="32">
        <f t="shared" ca="1" si="193"/>
        <v>5.1816278834470479E-2</v>
      </c>
      <c r="I468" s="32">
        <f t="shared" ca="1" si="193"/>
        <v>1.4249476679479381E-2</v>
      </c>
      <c r="J468" s="32">
        <f t="shared" ca="1" si="193"/>
        <v>0.15566297189780748</v>
      </c>
      <c r="K468" s="32">
        <f t="shared" ca="1" si="193"/>
        <v>5.7124026384516496E-2</v>
      </c>
      <c r="L468" s="32">
        <f t="shared" ca="1" si="193"/>
        <v>1.5709107255742039E-2</v>
      </c>
      <c r="M468" s="32">
        <f t="shared" ca="1" si="193"/>
        <v>0.14028759455512765</v>
      </c>
      <c r="N468" s="32">
        <f t="shared" ca="1" si="193"/>
        <v>5.1481686075276201E-2</v>
      </c>
      <c r="O468" s="32">
        <f t="shared" ca="1" si="193"/>
        <v>1.4157463670700957E-2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0.50115996000000007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1.6705332000000002</v>
      </c>
      <c r="C476" s="67"/>
      <c r="D476" s="32">
        <f t="shared" ref="D476:O476" ca="1" si="199">D296</f>
        <v>5.2632684700303606E-2</v>
      </c>
      <c r="E476" s="32">
        <f t="shared" ca="1" si="199"/>
        <v>4.6300343837031667E-2</v>
      </c>
      <c r="F476" s="32">
        <f t="shared" ca="1" si="199"/>
        <v>3.924385964639069E-2</v>
      </c>
      <c r="G476" s="32">
        <f t="shared" ca="1" si="199"/>
        <v>3.1561300021187164E-2</v>
      </c>
      <c r="H476" s="32">
        <f t="shared" ca="1" si="199"/>
        <v>2.4602138349810173E-2</v>
      </c>
      <c r="I476" s="32">
        <f t="shared" ca="1" si="199"/>
        <v>2.0712609204539312E-2</v>
      </c>
      <c r="J476" s="32">
        <f t="shared" ca="1" si="199"/>
        <v>2.252028545984117E-2</v>
      </c>
      <c r="K476" s="32">
        <f t="shared" ca="1" si="199"/>
        <v>2.8733114229035413E-2</v>
      </c>
      <c r="L476" s="32">
        <f t="shared" ca="1" si="199"/>
        <v>3.627953737949257E-2</v>
      </c>
      <c r="M476" s="32">
        <f t="shared" ca="1" si="199"/>
        <v>4.3958663358308524E-2</v>
      </c>
      <c r="N476" s="32">
        <f t="shared" ca="1" si="199"/>
        <v>5.0892791180607445E-2</v>
      </c>
      <c r="O476" s="32">
        <f t="shared" ca="1" si="199"/>
        <v>5.46460059667856E-2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5.8211264184667579E-2</v>
      </c>
      <c r="E477" s="32">
        <f t="shared" ca="1" si="200"/>
        <v>5.120775355247742E-2</v>
      </c>
      <c r="F477" s="32">
        <f t="shared" ca="1" si="200"/>
        <v>4.3403347074349147E-2</v>
      </c>
      <c r="G477" s="32">
        <f t="shared" ca="1" si="200"/>
        <v>3.4906506935875201E-2</v>
      </c>
      <c r="H477" s="32">
        <f t="shared" ca="1" si="200"/>
        <v>2.7209738267071158E-2</v>
      </c>
      <c r="I477" s="32">
        <f t="shared" ca="1" si="200"/>
        <v>2.2907954880596475E-2</v>
      </c>
      <c r="J477" s="32">
        <f t="shared" ca="1" si="200"/>
        <v>2.4907228158349681E-2</v>
      </c>
      <c r="K477" s="32">
        <f t="shared" ca="1" si="200"/>
        <v>3.1778559515983865E-2</v>
      </c>
      <c r="L477" s="32">
        <f t="shared" ca="1" si="200"/>
        <v>4.0124833968102382E-2</v>
      </c>
      <c r="M477" s="32">
        <f t="shared" ca="1" si="200"/>
        <v>4.8617876525318182E-2</v>
      </c>
      <c r="N477" s="32">
        <f t="shared" ca="1" si="200"/>
        <v>5.6286957987768602E-2</v>
      </c>
      <c r="O477" s="32">
        <f t="shared" ca="1" si="200"/>
        <v>6.0437978949440294E-2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5.5785794843639762E-3</v>
      </c>
      <c r="E478" s="32">
        <f t="shared" ca="1" si="201"/>
        <v>4.9074097154457527E-3</v>
      </c>
      <c r="F478" s="32">
        <f t="shared" ca="1" si="201"/>
        <v>4.1594874279584594E-3</v>
      </c>
      <c r="G478" s="32">
        <f t="shared" ca="1" si="201"/>
        <v>3.34520691468804E-3</v>
      </c>
      <c r="H478" s="32">
        <f t="shared" ca="1" si="201"/>
        <v>2.6075999172609859E-3</v>
      </c>
      <c r="I478" s="32">
        <f t="shared" ca="1" si="201"/>
        <v>2.1953456760571621E-3</v>
      </c>
      <c r="J478" s="32">
        <f t="shared" ca="1" si="201"/>
        <v>2.386942698508511E-3</v>
      </c>
      <c r="K478" s="32">
        <f t="shared" ca="1" si="201"/>
        <v>3.0454452869484532E-3</v>
      </c>
      <c r="L478" s="32">
        <f t="shared" ca="1" si="201"/>
        <v>3.8452965886098113E-3</v>
      </c>
      <c r="M478" s="32">
        <f t="shared" ca="1" si="201"/>
        <v>4.6592131670096584E-3</v>
      </c>
      <c r="N478" s="32">
        <f t="shared" ca="1" si="201"/>
        <v>5.3941668071611579E-3</v>
      </c>
      <c r="O478" s="32">
        <f t="shared" ca="1" si="201"/>
        <v>5.791972982654694E-3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0.19864735991761995</v>
      </c>
      <c r="E480" s="32">
        <f t="shared" ca="1" si="203"/>
        <v>0.21970214921764414</v>
      </c>
      <c r="F480" s="32">
        <f t="shared" ca="1" si="203"/>
        <v>2.1054789300024229E-2</v>
      </c>
      <c r="G480" s="32">
        <f t="shared" ca="1" si="203"/>
        <v>7.5785368194192682E-2</v>
      </c>
      <c r="H480" s="32">
        <f t="shared" ca="1" si="203"/>
        <v>8.3817918740120928E-2</v>
      </c>
      <c r="I480" s="32">
        <f t="shared" ca="1" si="203"/>
        <v>8.0325505459282551E-3</v>
      </c>
      <c r="J480" s="32">
        <f t="shared" ca="1" si="203"/>
        <v>7.1966008893415895E-2</v>
      </c>
      <c r="K480" s="32">
        <f t="shared" ca="1" si="203"/>
        <v>7.9593742554930014E-2</v>
      </c>
      <c r="L480" s="32">
        <f t="shared" ca="1" si="203"/>
        <v>7.6277336615141259E-3</v>
      </c>
      <c r="M480" s="32">
        <f t="shared" ca="1" si="203"/>
        <v>0.10568459632810481</v>
      </c>
      <c r="N480" s="32">
        <f t="shared" ca="1" si="203"/>
        <v>0.11688618948730486</v>
      </c>
      <c r="O480" s="32">
        <f t="shared" ca="1" si="203"/>
        <v>1.1201593159200048E-2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0.55684440000000002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5.345192307692307E-2</v>
      </c>
      <c r="J482" s="32">
        <f t="shared" ca="1" si="204"/>
        <v>6.3233974358974362E-2</v>
      </c>
      <c r="K482" s="32">
        <f t="shared" ca="1" si="204"/>
        <v>6.0439102564102558E-2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3.9230769230769236E-2</v>
      </c>
      <c r="J483" s="32">
        <f t="shared" ca="1" si="205"/>
        <v>4.6410256410256416E-2</v>
      </c>
      <c r="K483" s="32">
        <f t="shared" ca="1" si="205"/>
        <v>4.435897435897436E-2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5.3942307692307692E-3</v>
      </c>
      <c r="J484" s="32">
        <f t="shared" ca="1" si="206"/>
        <v>6.3814102564102573E-3</v>
      </c>
      <c r="K484" s="32">
        <f t="shared" ca="1" si="206"/>
        <v>6.0993589743589737E-3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0.177125</v>
      </c>
      <c r="K486" s="32">
        <f t="shared" ca="1" si="208"/>
        <v>0.13</v>
      </c>
      <c r="L486" s="32">
        <f t="shared" ca="1" si="208"/>
        <v>1.7875000000000002E-2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1.0580043600000006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4.0611960000000007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2.1979080000000004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0.11136888</v>
      </c>
      <c r="D500" s="32">
        <f t="shared" ref="D500:O500" ca="1" si="219">D397</f>
        <v>1.067206510052239E-2</v>
      </c>
      <c r="E500" s="32">
        <f t="shared" ca="1" si="219"/>
        <v>9.3880881512875269E-3</v>
      </c>
      <c r="F500" s="32">
        <f t="shared" ca="1" si="219"/>
        <v>7.9572802969640113E-3</v>
      </c>
      <c r="G500" s="32">
        <f t="shared" ca="1" si="219"/>
        <v>6.399526271577121E-3</v>
      </c>
      <c r="H500" s="32">
        <f t="shared" ca="1" si="219"/>
        <v>4.9884520156297119E-3</v>
      </c>
      <c r="I500" s="32">
        <f t="shared" ca="1" si="219"/>
        <v>4.1997917281093545E-3</v>
      </c>
      <c r="J500" s="32">
        <f t="shared" ca="1" si="219"/>
        <v>4.5663251623641078E-3</v>
      </c>
      <c r="K500" s="32">
        <f t="shared" ca="1" si="219"/>
        <v>5.826069244597042E-3</v>
      </c>
      <c r="L500" s="32">
        <f t="shared" ca="1" si="219"/>
        <v>7.3562195608187697E-3</v>
      </c>
      <c r="M500" s="32">
        <f t="shared" ca="1" si="219"/>
        <v>8.9132773629750014E-3</v>
      </c>
      <c r="N500" s="32">
        <f t="shared" ca="1" si="219"/>
        <v>1.031927563109091E-2</v>
      </c>
      <c r="O500" s="32">
        <f t="shared" ca="1" si="219"/>
        <v>1.108029614073072E-2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0.10478027553240164</v>
      </c>
      <c r="E501" s="32">
        <f t="shared" ca="1" si="220"/>
        <v>9.2173956394459355E-2</v>
      </c>
      <c r="F501" s="32">
        <f t="shared" ca="1" si="220"/>
        <v>7.8126024733828472E-2</v>
      </c>
      <c r="G501" s="32">
        <f t="shared" ca="1" si="220"/>
        <v>6.2831712484575364E-2</v>
      </c>
      <c r="H501" s="32">
        <f t="shared" ca="1" si="220"/>
        <v>4.8977528880728087E-2</v>
      </c>
      <c r="I501" s="32">
        <f t="shared" ca="1" si="220"/>
        <v>4.1234318785073658E-2</v>
      </c>
      <c r="J501" s="32">
        <f t="shared" ca="1" si="220"/>
        <v>4.4833010685029429E-2</v>
      </c>
      <c r="K501" s="32">
        <f t="shared" ca="1" si="220"/>
        <v>5.7201407128770955E-2</v>
      </c>
      <c r="L501" s="32">
        <f t="shared" ca="1" si="220"/>
        <v>7.2224701142584294E-2</v>
      </c>
      <c r="M501" s="32">
        <f t="shared" ca="1" si="220"/>
        <v>8.7512177745572725E-2</v>
      </c>
      <c r="N501" s="32">
        <f t="shared" ca="1" si="220"/>
        <v>0.10131652437798348</v>
      </c>
      <c r="O501" s="32">
        <f t="shared" ca="1" si="220"/>
        <v>0.10878836210899254</v>
      </c>
    </row>
    <row r="502" spans="1:20" outlineLevel="1" x14ac:dyDescent="0.4">
      <c r="A502" s="6"/>
      <c r="B502" s="69"/>
      <c r="C502" s="66"/>
      <c r="D502" s="32">
        <f t="shared" ref="D502:O502" ca="1" si="221">D399</f>
        <v>9.7018773641112637E-4</v>
      </c>
      <c r="E502" s="32">
        <f t="shared" ca="1" si="221"/>
        <v>8.5346255920795699E-4</v>
      </c>
      <c r="F502" s="32">
        <f t="shared" ca="1" si="221"/>
        <v>7.2338911790581918E-4</v>
      </c>
      <c r="G502" s="32">
        <f t="shared" ca="1" si="221"/>
        <v>5.817751155979201E-4</v>
      </c>
      <c r="H502" s="32">
        <f t="shared" ca="1" si="221"/>
        <v>4.5349563778451931E-4</v>
      </c>
      <c r="I502" s="32">
        <f t="shared" ca="1" si="221"/>
        <v>3.817992480099413E-4</v>
      </c>
      <c r="J502" s="32">
        <f t="shared" ca="1" si="221"/>
        <v>4.1512046930582803E-4</v>
      </c>
      <c r="K502" s="32">
        <f t="shared" ca="1" si="221"/>
        <v>5.2964265859973116E-4</v>
      </c>
      <c r="L502" s="32">
        <f t="shared" ca="1" si="221"/>
        <v>6.6874723280170632E-4</v>
      </c>
      <c r="M502" s="32">
        <f t="shared" ca="1" si="221"/>
        <v>8.1029794208863646E-4</v>
      </c>
      <c r="N502" s="32">
        <f t="shared" ca="1" si="221"/>
        <v>9.3811596646281006E-4</v>
      </c>
      <c r="O502" s="32">
        <f t="shared" ca="1" si="221"/>
        <v>1.0072996491573383E-3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4.0278727356568095E-2</v>
      </c>
      <c r="E504" s="32">
        <f t="shared" ca="1" si="223"/>
        <v>0.39546386859175953</v>
      </c>
      <c r="F504" s="32">
        <f t="shared" ca="1" si="223"/>
        <v>3.6617024869607362E-3</v>
      </c>
      <c r="G504" s="32">
        <f t="shared" ca="1" si="223"/>
        <v>1.5366618435688839E-2</v>
      </c>
      <c r="H504" s="32">
        <f t="shared" ca="1" si="223"/>
        <v>0.15087225373221769</v>
      </c>
      <c r="I504" s="32">
        <f t="shared" ca="1" si="223"/>
        <v>1.396965312335349E-3</v>
      </c>
      <c r="J504" s="32">
        <f t="shared" ca="1" si="223"/>
        <v>1.4592186135070505E-2</v>
      </c>
      <c r="K504" s="32">
        <f t="shared" ca="1" si="223"/>
        <v>0.14326873659887404</v>
      </c>
      <c r="L504" s="32">
        <f t="shared" ca="1" si="223"/>
        <v>1.3265623759155004E-3</v>
      </c>
      <c r="M504" s="32">
        <f t="shared" ca="1" si="223"/>
        <v>2.1429134739339228E-2</v>
      </c>
      <c r="N504" s="32">
        <f t="shared" ca="1" si="223"/>
        <v>0.21039514107714877</v>
      </c>
      <c r="O504" s="32">
        <f t="shared" ca="1" si="223"/>
        <v>1.9481031581217478E-3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0.87816101173272476</v>
      </c>
      <c r="E507" s="171">
        <f t="shared" ca="1" si="225"/>
        <v>0.85422511467864448</v>
      </c>
      <c r="F507" s="171">
        <f t="shared" ca="1" si="225"/>
        <v>0.82890239085306983</v>
      </c>
      <c r="G507" s="171">
        <f t="shared" ca="1" si="225"/>
        <v>0.77464144323815021</v>
      </c>
      <c r="H507" s="171">
        <f t="shared" ca="1" si="225"/>
        <v>0.72954272387360053</v>
      </c>
      <c r="I507" s="171">
        <f t="shared" ca="1" si="225"/>
        <v>0.85683395900090886</v>
      </c>
      <c r="J507" s="171">
        <f t="shared" ca="1" si="225"/>
        <v>0.97123990532448257</v>
      </c>
      <c r="K507" s="171">
        <f t="shared" ca="1" si="225"/>
        <v>0.95362158558513799</v>
      </c>
      <c r="L507" s="171">
        <f t="shared" ca="1" si="225"/>
        <v>0.75189009230640103</v>
      </c>
      <c r="M507" s="171">
        <f t="shared" ca="1" si="225"/>
        <v>0.79864572600556638</v>
      </c>
      <c r="N507" s="171">
        <f t="shared" ca="1" si="225"/>
        <v>0.84421821926648366</v>
      </c>
      <c r="O507" s="171">
        <f t="shared" ca="1" si="225"/>
        <v>0.87647524385983056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0.48424157229645198</v>
      </c>
      <c r="E508" s="171">
        <f t="shared" ca="1" si="226"/>
        <v>0.45496159456101221</v>
      </c>
      <c r="F508" s="171">
        <f t="shared" ca="1" si="226"/>
        <v>0.4227609393308554</v>
      </c>
      <c r="G508" s="171">
        <f t="shared" ca="1" si="226"/>
        <v>0.37925006158307828</v>
      </c>
      <c r="H508" s="171">
        <f t="shared" ca="1" si="226"/>
        <v>0.34111979729973019</v>
      </c>
      <c r="I508" s="171">
        <f t="shared" ca="1" si="226"/>
        <v>0.3436588082705877</v>
      </c>
      <c r="J508" s="171">
        <f t="shared" ca="1" si="226"/>
        <v>0.36707241174864541</v>
      </c>
      <c r="K508" s="171">
        <f t="shared" ca="1" si="226"/>
        <v>0.38821495867936162</v>
      </c>
      <c r="L508" s="171">
        <f t="shared" ca="1" si="226"/>
        <v>0.3882129183329931</v>
      </c>
      <c r="M508" s="171">
        <f t="shared" ca="1" si="226"/>
        <v>0.42933507705504009</v>
      </c>
      <c r="N508" s="171">
        <f t="shared" ca="1" si="226"/>
        <v>0.46752960177614711</v>
      </c>
      <c r="O508" s="171">
        <f t="shared" ca="1" si="226"/>
        <v>0.4906068550660978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8.8686855035486928E-2</v>
      </c>
      <c r="E509" s="171">
        <f t="shared" ca="1" si="227"/>
        <v>8.6219069058590947E-2</v>
      </c>
      <c r="F509" s="171">
        <f t="shared" ca="1" si="227"/>
        <v>8.3605354484796293E-2</v>
      </c>
      <c r="G509" s="171">
        <f t="shared" ca="1" si="227"/>
        <v>7.8066104082747029E-2</v>
      </c>
      <c r="H509" s="171">
        <f t="shared" ca="1" si="227"/>
        <v>7.3457449672602329E-2</v>
      </c>
      <c r="I509" s="171">
        <f t="shared" ca="1" si="227"/>
        <v>8.680178376991933E-2</v>
      </c>
      <c r="J509" s="171">
        <f t="shared" ca="1" si="227"/>
        <v>9.8774872744538528E-2</v>
      </c>
      <c r="K509" s="171">
        <f t="shared" ca="1" si="227"/>
        <v>9.6930235777269516E-2</v>
      </c>
      <c r="L509" s="171">
        <f t="shared" ca="1" si="227"/>
        <v>7.580901786422635E-2</v>
      </c>
      <c r="M509" s="171">
        <f t="shared" ca="1" si="227"/>
        <v>8.0590822940774604E-2</v>
      </c>
      <c r="N509" s="171">
        <f t="shared" ca="1" si="227"/>
        <v>8.5247082886331801E-2</v>
      </c>
      <c r="O509" s="171">
        <f t="shared" ca="1" si="227"/>
        <v>8.8533339957716464E-2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3.4408217917693329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1.8699372376825425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0.34744731150448166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1.9212802955862309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0.93463571005508539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0.19356667945665162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2.7810054673762825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1.0981934704794165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0.28244416660679594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1.9752898609931544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1.0541981777829559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0.19926383070707096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729.06684245141105</v>
      </c>
      <c r="E515" s="77">
        <f t="shared" ca="1" si="228"/>
        <v>709.19478180045201</v>
      </c>
      <c r="F515" s="77">
        <f t="shared" ca="1" si="228"/>
        <v>688.17134981574895</v>
      </c>
      <c r="G515" s="77">
        <f t="shared" ca="1" si="228"/>
        <v>643.12282543640515</v>
      </c>
      <c r="H515" s="77">
        <f t="shared" ca="1" si="228"/>
        <v>605.68096627115028</v>
      </c>
      <c r="I515" s="77">
        <f t="shared" ca="1" si="228"/>
        <v>711.36069655534152</v>
      </c>
      <c r="J515" s="77">
        <f t="shared" ca="1" si="228"/>
        <v>806.34280226191981</v>
      </c>
      <c r="K515" s="77">
        <f t="shared" ca="1" si="228"/>
        <v>791.71572070165041</v>
      </c>
      <c r="L515" s="77">
        <f t="shared" ca="1" si="228"/>
        <v>624.23419867696214</v>
      </c>
      <c r="M515" s="77">
        <f t="shared" ca="1" si="228"/>
        <v>663.05166127485791</v>
      </c>
      <c r="N515" s="77">
        <f t="shared" ca="1" si="228"/>
        <v>700.88685700828853</v>
      </c>
      <c r="O515" s="77">
        <f t="shared" ca="1" si="228"/>
        <v>727.66728423398126</v>
      </c>
      <c r="Q515" s="89">
        <f ca="1">MAX(D515:O517)</f>
        <v>902.05363237021493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368.52478865787822</v>
      </c>
      <c r="E516" s="77">
        <f t="shared" ca="1" si="229"/>
        <v>346.24170057915694</v>
      </c>
      <c r="F516" s="77">
        <f t="shared" ca="1" si="229"/>
        <v>321.73587468101636</v>
      </c>
      <c r="G516" s="77">
        <f t="shared" ca="1" si="229"/>
        <v>288.62257350310369</v>
      </c>
      <c r="H516" s="77">
        <f t="shared" ca="1" si="229"/>
        <v>259.60410753404119</v>
      </c>
      <c r="I516" s="77">
        <f t="shared" ca="1" si="229"/>
        <v>261.53638376757056</v>
      </c>
      <c r="J516" s="77">
        <f t="shared" ca="1" si="229"/>
        <v>279.35495566867985</v>
      </c>
      <c r="K516" s="77">
        <f t="shared" ca="1" si="229"/>
        <v>295.44517403299966</v>
      </c>
      <c r="L516" s="77">
        <f t="shared" ca="1" si="229"/>
        <v>295.44362125798557</v>
      </c>
      <c r="M516" s="77">
        <f t="shared" ca="1" si="229"/>
        <v>326.73902363397264</v>
      </c>
      <c r="N516" s="77">
        <f t="shared" ca="1" si="229"/>
        <v>355.80639404577403</v>
      </c>
      <c r="O516" s="77">
        <f t="shared" ca="1" si="229"/>
        <v>373.36899167891767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809.92561676243758</v>
      </c>
      <c r="E517" s="77">
        <f t="shared" ca="1" si="230"/>
        <v>787.38875852594458</v>
      </c>
      <c r="F517" s="77">
        <f t="shared" ca="1" si="230"/>
        <v>763.51921903923551</v>
      </c>
      <c r="G517" s="77">
        <f t="shared" ca="1" si="230"/>
        <v>712.93245737668519</v>
      </c>
      <c r="H517" s="77">
        <f t="shared" ca="1" si="230"/>
        <v>670.84428924750978</v>
      </c>
      <c r="I517" s="77">
        <f t="shared" ca="1" si="230"/>
        <v>792.71035406319004</v>
      </c>
      <c r="J517" s="77">
        <f t="shared" ca="1" si="230"/>
        <v>902.05363237021493</v>
      </c>
      <c r="K517" s="77">
        <f t="shared" ca="1" si="230"/>
        <v>885.20763266912797</v>
      </c>
      <c r="L517" s="77">
        <f t="shared" ca="1" si="230"/>
        <v>692.31979784681585</v>
      </c>
      <c r="M517" s="77">
        <f t="shared" ca="1" si="230"/>
        <v>735.9892506006812</v>
      </c>
      <c r="N517" s="77">
        <f t="shared" ca="1" si="230"/>
        <v>778.5121724779159</v>
      </c>
      <c r="O517" s="77">
        <f t="shared" ca="1" si="230"/>
        <v>808.52365258188547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724.07865988411902</v>
      </c>
      <c r="E522" s="173">
        <f t="shared" ca="1" si="231"/>
        <v>360.71320171345343</v>
      </c>
      <c r="F522" s="173">
        <f t="shared" ca="1" si="231"/>
        <v>804.276184038152</v>
      </c>
      <c r="G522" s="173">
        <f t="shared" ca="1" si="231"/>
        <v>630.09323612299318</v>
      </c>
      <c r="H522" s="173">
        <f t="shared" ca="1" si="231"/>
        <v>280.97514131045136</v>
      </c>
      <c r="I522" s="173">
        <f t="shared" ca="1" si="231"/>
        <v>698.29249443236517</v>
      </c>
      <c r="J522" s="173">
        <f t="shared" ca="1" si="231"/>
        <v>771.72978892670733</v>
      </c>
      <c r="K522" s="173">
        <f t="shared" ca="1" si="231"/>
        <v>279.35324340644502</v>
      </c>
      <c r="L522" s="173">
        <f t="shared" ca="1" si="231"/>
        <v>862.16168072892538</v>
      </c>
      <c r="M522" s="173">
        <f t="shared" ca="1" si="231"/>
        <v>647.8059363089186</v>
      </c>
      <c r="N522" s="173">
        <f t="shared" ca="1" si="231"/>
        <v>316.91864411464525</v>
      </c>
      <c r="O522" s="173">
        <f t="shared" ca="1" si="231"/>
        <v>718.84498812074662</v>
      </c>
      <c r="Q522" s="89">
        <f ca="1">MAX(D522:O522)</f>
        <v>862.16168072892538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0.73123616822739201</v>
      </c>
      <c r="E527" s="182">
        <f ca="1">INDIRECT(ADDRESS(E524+36,MATCH($H$1,QFR_IER!$G$4:$AJ$4,0)+6,,,"QFR_IER"))*INDIRECT(ADDRESS(MATCH($H$1,ELC_cons!$A$1:$A$33,0),19,,,"ELC_cons"))</f>
        <v>0.3247084211048577</v>
      </c>
      <c r="F527" s="182">
        <f ca="1">INDIRECT(ADDRESS(F524+36,MATCH($H$1,QFR_IER!$G$4:$AJ$4,0)+6,,,"QFR_IER"))*INDIRECT(ADDRESS(MATCH($H$1,ELC_cons!$A$1:$A$33,0),19,,,"ELC_cons"))</f>
        <v>0.21719278245801088</v>
      </c>
      <c r="G527" s="182">
        <f ca="1">INDIRECT(ADDRESS(G524+36,MATCH($H$1,QFR_IER!$G$4:$AJ$4,0)+6,,,"QFR_IER"))*INDIRECT(ADDRESS(MATCH($H$1,ELC_cons!$A$1:$A$33,0),19,,,"ELC_cons"))</f>
        <v>0.61679370031825576</v>
      </c>
      <c r="H527" s="182">
        <f ca="1">INDIRECT(ADDRESS(H524+36,MATCH($H$1,QFR_IER!$G$4:$AJ$4,0)+6,,,"QFR_IER"))*INDIRECT(ADDRESS(MATCH($H$1,ELC_cons!$A$1:$A$33,0),19,,,"ELC_cons"))</f>
        <v>0.25024718740925961</v>
      </c>
      <c r="I527" s="182">
        <f ca="1">INDIRECT(ADDRESS(I524+36,MATCH($H$1,QFR_IER!$G$4:$AJ$4,0)+6,,,"QFR_IER"))*INDIRECT(ADDRESS(MATCH($H$1,ELC_cons!$A$1:$A$33,0),19,,,"ELC_cons"))</f>
        <v>0.20023249325825215</v>
      </c>
      <c r="J527" s="182">
        <f ca="1">INDIRECT(ADDRESS(J524+36,MATCH($H$1,QFR_IER!$G$4:$AJ$4,0)+6,,,"QFR_IER"))*INDIRECT(ADDRESS(MATCH($H$1,ELC_cons!$A$1:$A$33,0),19,,,"ELC_cons"))</f>
        <v>0.47416181979544486</v>
      </c>
      <c r="K527" s="182">
        <f ca="1">INDIRECT(ADDRESS(K524+36,MATCH($H$1,QFR_IER!$G$4:$AJ$4,0)+6,,,"QFR_IER"))*INDIRECT(ADDRESS(MATCH($H$1,ELC_cons!$A$1:$A$33,0),19,,,"ELC_cons"))</f>
        <v>0.20360794179687464</v>
      </c>
      <c r="L527" s="182">
        <f ca="1">INDIRECT(ADDRESS(L524+36,MATCH($H$1,QFR_IER!$G$4:$AJ$4,0)+6,,,"QFR_IER"))*INDIRECT(ADDRESS(MATCH($H$1,ELC_cons!$A$1:$A$33,0),19,,,"ELC_cons"))</f>
        <v>0.18508210464588679</v>
      </c>
      <c r="M527" s="182">
        <f ca="1">INDIRECT(ADDRESS(M524+36,MATCH($H$1,QFR_IER!$G$4:$AJ$4,0)+6,,,"QFR_IER"))*INDIRECT(ADDRESS(MATCH($H$1,ELC_cons!$A$1:$A$33,0),19,,,"ELC_cons"))</f>
        <v>0.61679370031825576</v>
      </c>
      <c r="N527" s="182">
        <f ca="1">INDIRECT(ADDRESS(N524+36,MATCH($H$1,QFR_IER!$G$4:$AJ$4,0)+6,,,"QFR_IER"))*INDIRECT(ADDRESS(MATCH($H$1,ELC_cons!$A$1:$A$33,0),19,,,"ELC_cons"))</f>
        <v>0.25024718740925961</v>
      </c>
      <c r="O527" s="182">
        <f ca="1">INDIRECT(ADDRESS(O524+36,MATCH($H$1,QFR_IER!$G$4:$AJ$4,0)+6,,,"QFR_IER"))*INDIRECT(ADDRESS(MATCH($H$1,ELC_cons!$A$1:$A$33,0),19,,,"ELC_cons"))</f>
        <v>0.20023249325825215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0.73576337338767106</v>
      </c>
      <c r="E528" s="182">
        <f ca="1">INDIRECT(ADDRESS(E524+12,MATCH($H$1,QFR_IER!$G$4:$AJ$4,0)+6,,,"QFR_IER"))*INDIRECT(ADDRESS(MATCH($H$1,ELC_cons!$A$1:$A$33,0),20,,,"ELC_cons"))</f>
        <v>0.57309357990699583</v>
      </c>
      <c r="F528" s="182">
        <f ca="1">INDIRECT(ADDRESS(F524+12,MATCH($H$1,QFR_IER!$G$4:$AJ$4,0)+6,,,"QFR_IER"))*INDIRECT(ADDRESS(MATCH($H$1,ELC_cons!$A$1:$A$33,0),20,,,"ELC_cons"))</f>
        <v>0.11529462545406223</v>
      </c>
      <c r="G528" s="182">
        <f ca="1">INDIRECT(ADDRESS(G524+12,MATCH($H$1,QFR_IER!$G$4:$AJ$4,0)+6,,,"QFR_IER"))*INDIRECT(ADDRESS(MATCH($H$1,ELC_cons!$A$1:$A$33,0),20,,,"ELC_cons"))</f>
        <v>0.6335254334342777</v>
      </c>
      <c r="H528" s="182">
        <f ca="1">INDIRECT(ADDRESS(H524+12,MATCH($H$1,QFR_IER!$G$4:$AJ$4,0)+6,,,"QFR_IER"))*INDIRECT(ADDRESS(MATCH($H$1,ELC_cons!$A$1:$A$33,0),20,,,"ELC_cons"))</f>
        <v>0.51462702578096897</v>
      </c>
      <c r="I528" s="182">
        <f ca="1">INDIRECT(ADDRESS(I524+12,MATCH($H$1,QFR_IER!$G$4:$AJ$4,0)+6,,,"QFR_IER"))*INDIRECT(ADDRESS(MATCH($H$1,ELC_cons!$A$1:$A$33,0),20,,,"ELC_cons"))</f>
        <v>0.1039667170521863</v>
      </c>
      <c r="J528" s="182">
        <f ca="1">INDIRECT(ADDRESS(J524+12,MATCH($H$1,QFR_IER!$G$4:$AJ$4,0)+6,,,"QFR_IER"))*INDIRECT(ADDRESS(MATCH($H$1,ELC_cons!$A$1:$A$33,0),20,,,"ELC_cons"))</f>
        <v>0.98189257421952503</v>
      </c>
      <c r="K528" s="182">
        <f ca="1">INDIRECT(ADDRESS(K524+12,MATCH($H$1,QFR_IER!$G$4:$AJ$4,0)+6,,,"QFR_IER"))*INDIRECT(ADDRESS(MATCH($H$1,ELC_cons!$A$1:$A$33,0),20,,,"ELC_cons"))</f>
        <v>0.59281639165685085</v>
      </c>
      <c r="L528" s="182">
        <f ca="1">INDIRECT(ADDRESS(L524+12,MATCH($H$1,QFR_IER!$G$4:$AJ$4,0)+6,,,"QFR_IER"))*INDIRECT(ADDRESS(MATCH($H$1,ELC_cons!$A$1:$A$33,0),20,,,"ELC_cons"))</f>
        <v>0.15413604925306207</v>
      </c>
      <c r="M528" s="182">
        <f ca="1">INDIRECT(ADDRESS(M524+12,MATCH($H$1,QFR_IER!$G$4:$AJ$4,0)+6,,,"QFR_IER"))*INDIRECT(ADDRESS(MATCH($H$1,ELC_cons!$A$1:$A$33,0),20,,,"ELC_cons"))</f>
        <v>0.56138128058027381</v>
      </c>
      <c r="N528" s="182">
        <f ca="1">INDIRECT(ADDRESS(N524+12,MATCH($H$1,QFR_IER!$G$4:$AJ$4,0)+6,,,"QFR_IER"))*INDIRECT(ADDRESS(MATCH($H$1,ELC_cons!$A$1:$A$33,0),20,,,"ELC_cons"))</f>
        <v>0.51462702578096897</v>
      </c>
      <c r="O528" s="182">
        <f ca="1">INDIRECT(ADDRESS(O524+12,MATCH($H$1,QFR_IER!$G$4:$AJ$4,0)+6,,,"QFR_IER"))*INDIRECT(ADDRESS(MATCH($H$1,ELC_cons!$A$1:$A$33,0),20,,,"ELC_cons"))</f>
        <v>8.7319923493156662E-2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0.94315265753424138</v>
      </c>
      <c r="E529" s="182">
        <f ca="1">INDIRECT(ADDRESS(E524+24,MATCH($H$1,QFR_IER!$G$4:$AJ$4,0)+6,,,"QFR_IER"))*INDIRECT(ADDRESS(MATCH($H$1,ELC_cons!$A$1:$A$33,0),21,,,"ELC_cons"))</f>
        <v>1.0288938082191763</v>
      </c>
      <c r="F529" s="182">
        <f ca="1">INDIRECT(ADDRESS(F524+24,MATCH($H$1,QFR_IER!$G$4:$AJ$4,0)+6,,,"QFR_IER"))*INDIRECT(ADDRESS(MATCH($H$1,ELC_cons!$A$1:$A$33,0),21,,,"ELC_cons"))</f>
        <v>8.5741150684931489E-2</v>
      </c>
      <c r="G529" s="182">
        <f ca="1">INDIRECT(ADDRESS(G524+24,MATCH($H$1,QFR_IER!$G$4:$AJ$4,0)+6,,,"QFR_IER"))*INDIRECT(ADDRESS(MATCH($H$1,ELC_cons!$A$1:$A$33,0),21,,,"ELC_cons"))</f>
        <v>0.60518962191780856</v>
      </c>
      <c r="H529" s="182">
        <f ca="1">INDIRECT(ADDRESS(H524+24,MATCH($H$1,QFR_IER!$G$4:$AJ$4,0)+6,,,"QFR_IER"))*INDIRECT(ADDRESS(MATCH($H$1,ELC_cons!$A$1:$A$33,0),21,,,"ELC_cons"))</f>
        <v>0.66020686027397557</v>
      </c>
      <c r="I529" s="182">
        <f ca="1">INDIRECT(ADDRESS(I524+24,MATCH($H$1,QFR_IER!$G$4:$AJ$4,0)+6,,,"QFR_IER"))*INDIRECT(ADDRESS(MATCH($H$1,ELC_cons!$A$1:$A$33,0),21,,,"ELC_cons"))</f>
        <v>5.5017238356164372E-2</v>
      </c>
      <c r="J529" s="182">
        <f ca="1">INDIRECT(ADDRESS(J524+24,MATCH($H$1,QFR_IER!$G$4:$AJ$4,0)+6,,,"QFR_IER"))*INDIRECT(ADDRESS(MATCH($H$1,ELC_cons!$A$1:$A$33,0),21,,,"ELC_cons"))</f>
        <v>0.71522409863013625</v>
      </c>
      <c r="K529" s="182">
        <f ca="1">INDIRECT(ADDRESS(K524+24,MATCH($H$1,QFR_IER!$G$4:$AJ$4,0)+6,,,"QFR_IER"))*INDIRECT(ADDRESS(MATCH($H$1,ELC_cons!$A$1:$A$33,0),21,,,"ELC_cons"))</f>
        <v>0.78024447123287033</v>
      </c>
      <c r="L529" s="182">
        <f ca="1">INDIRECT(ADDRESS(L524+24,MATCH($H$1,QFR_IER!$G$4:$AJ$4,0)+6,,,"QFR_IER"))*INDIRECT(ADDRESS(MATCH($H$1,ELC_cons!$A$1:$A$33,0),21,,,"ELC_cons"))</f>
        <v>6.5020372602739795E-2</v>
      </c>
      <c r="M529" s="182">
        <f ca="1">INDIRECT(ADDRESS(M524+24,MATCH($H$1,QFR_IER!$G$4:$AJ$4,0)+6,,,"QFR_IER"))*INDIRECT(ADDRESS(MATCH($H$1,ELC_cons!$A$1:$A$33,0),21,,,"ELC_cons"))</f>
        <v>0.60518962191780856</v>
      </c>
      <c r="N529" s="182">
        <f ca="1">INDIRECT(ADDRESS(N524+24,MATCH($H$1,QFR_IER!$G$4:$AJ$4,0)+6,,,"QFR_IER"))*INDIRECT(ADDRESS(MATCH($H$1,ELC_cons!$A$1:$A$33,0),21,,,"ELC_cons"))</f>
        <v>0.66020686027397557</v>
      </c>
      <c r="O529" s="182">
        <f ca="1">INDIRECT(ADDRESS(O524+24,MATCH($H$1,QFR_IER!$G$4:$AJ$4,0)+6,,,"QFR_IER"))*INDIRECT(ADDRESS(MATCH($H$1,ELC_cons!$A$1:$A$33,0),21,,,"ELC_cons"))</f>
        <v>5.5017238356164372E-2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507.18701059539234</v>
      </c>
      <c r="E531" s="173">
        <f ca="1">SUM(E527:E529)/E520/(3.6*8760)*1000000+0.0002</f>
        <v>371.66220023746718</v>
      </c>
      <c r="F531" s="173">
        <f ca="1">SUM(F527:F529)/F520/(3.6*8760)*1000000+0.0003</f>
        <v>968.12196341899221</v>
      </c>
      <c r="G531" s="173">
        <f ca="1">SUM(G527:G529)/G520/(3.6*8760)*1000000+0.0004</f>
        <v>608.52353907593522</v>
      </c>
      <c r="H531" s="173">
        <f ca="1">SUM(H527:H529)/H520/(3.6*8760)*1000000+0.0005</f>
        <v>428.41592612560254</v>
      </c>
      <c r="I531" s="173">
        <f ca="1">SUM(I527:I529)/I520/(3.6*8760)*1000000+0.0006</f>
        <v>1295.8752344394045</v>
      </c>
      <c r="J531" s="173">
        <f ca="1">SUM(J527:J529)/J520/(3.6*8760)*1000000+0.0007</f>
        <v>602.53108423940125</v>
      </c>
      <c r="K531" s="173">
        <f ca="1">SUM(K527:K529)/K520/(3.6*8760)*1000000+0.0008</f>
        <v>401.06632825768105</v>
      </c>
      <c r="L531" s="173">
        <f ca="1">SUM(L527:L529)/L520/(3.6*8760)*1000000+0.0009</f>
        <v>1233.9402360857405</v>
      </c>
      <c r="M531" s="173">
        <f ca="1">SUM(M527:M529)/M520/(3.6*8760)*1000000+0.00013</f>
        <v>584.86324255947079</v>
      </c>
      <c r="N531" s="173">
        <f ca="1">SUM(N527:N529)/N520/(3.6*8760)*1000000+0.00014</f>
        <v>428.41556612560254</v>
      </c>
      <c r="O531" s="173">
        <f ca="1">SUM(O527:O529)/O520/(3.6*8760)*1000000+0.00015</f>
        <v>1235.8214166218372</v>
      </c>
      <c r="P531" s="6"/>
      <c r="Q531" s="173">
        <f ca="1">MAX(D531:O531)</f>
        <v>1295.8752344394045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809.92561676243758</v>
      </c>
      <c r="D535" s="5">
        <f t="shared" ref="D535:D570" ca="1" si="232">RANK(C535,$D$515:$O$517)</f>
        <v>3</v>
      </c>
      <c r="E535" s="5">
        <v>1</v>
      </c>
      <c r="F535" s="5">
        <f t="shared" ref="F535:F570" ca="1" si="233">MATCH(E535,$D$535:$D$570,0)</f>
        <v>7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902.05363237021493</v>
      </c>
      <c r="I535" s="5">
        <v>0</v>
      </c>
      <c r="J535" s="77">
        <f ca="1">H535</f>
        <v>902.05363237021493</v>
      </c>
      <c r="K535" s="75" t="str">
        <f>D519</f>
        <v>WD</v>
      </c>
      <c r="L535" s="75">
        <f>D520</f>
        <v>0.15068493150684931</v>
      </c>
      <c r="M535" s="89">
        <f ca="1">D522</f>
        <v>724.07865988411902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862.16168072892538</v>
      </c>
      <c r="S535" s="77"/>
      <c r="T535" s="5">
        <v>0</v>
      </c>
      <c r="U535" s="90">
        <f ca="1">R535</f>
        <v>862.16168072892538</v>
      </c>
      <c r="V535" s="75" t="str">
        <f>D525</f>
        <v>WD</v>
      </c>
      <c r="W535" s="75">
        <f>D520</f>
        <v>0.15068493150684931</v>
      </c>
      <c r="X535" s="89">
        <f ca="1">D531</f>
        <v>507.18701059539234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1295.8752344394045</v>
      </c>
      <c r="AD535" s="77"/>
      <c r="AE535" s="5">
        <v>0</v>
      </c>
      <c r="AF535" s="90">
        <f ca="1">AC535</f>
        <v>1295.8752344394045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787.38875852594458</v>
      </c>
      <c r="D536" s="5">
        <f t="shared" ca="1" si="232"/>
        <v>8</v>
      </c>
      <c r="E536" s="5">
        <v>2</v>
      </c>
      <c r="F536" s="5">
        <f t="shared" ca="1" si="233"/>
        <v>8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885.20763266912797</v>
      </c>
      <c r="I536" s="77">
        <f ca="1">I537</f>
        <v>30.416666666666668</v>
      </c>
      <c r="J536" s="77">
        <f ca="1">J535</f>
        <v>902.05363237021493</v>
      </c>
      <c r="K536" s="75" t="str">
        <f>E519</f>
        <v>WN</v>
      </c>
      <c r="L536" s="75">
        <f>E520</f>
        <v>0.16438356164383561</v>
      </c>
      <c r="M536" s="89">
        <f ca="1">E522</f>
        <v>360.71320171345343</v>
      </c>
      <c r="N536" s="5">
        <f t="shared" ca="1" si="235"/>
        <v>9</v>
      </c>
      <c r="O536" s="5">
        <v>2</v>
      </c>
      <c r="P536" s="7">
        <f t="shared" ca="1" si="236"/>
        <v>3</v>
      </c>
      <c r="Q536" s="7">
        <f t="shared" ref="Q536:Q546" ca="1" si="243">INDIRECT(ADDRESS(ROW($A$534)+P536,12))*8760+Q535</f>
        <v>211</v>
      </c>
      <c r="R536" s="7">
        <f t="shared" ca="1" si="237"/>
        <v>804.276184038152</v>
      </c>
      <c r="S536" s="90"/>
      <c r="T536" s="5">
        <f ca="1">Q535</f>
        <v>91</v>
      </c>
      <c r="U536" s="90">
        <f ca="1">R535</f>
        <v>862.16168072892538</v>
      </c>
      <c r="V536" s="75" t="str">
        <f>E525</f>
        <v>WN</v>
      </c>
      <c r="W536" s="75">
        <f>E520</f>
        <v>0.16438356164383561</v>
      </c>
      <c r="X536" s="89">
        <f ca="1">E531</f>
        <v>371.66220023746718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1235.8214166218372</v>
      </c>
      <c r="AD536" s="90"/>
      <c r="AE536" s="5">
        <f ca="1">AB535</f>
        <v>76.999999999999986</v>
      </c>
      <c r="AF536" s="90">
        <f ca="1">AC535</f>
        <v>1295.8752344394045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763.51921903923551</v>
      </c>
      <c r="D537" s="5">
        <f t="shared" ca="1" si="232"/>
        <v>10</v>
      </c>
      <c r="E537" s="5">
        <v>3</v>
      </c>
      <c r="F537" s="5">
        <f t="shared" ca="1" si="233"/>
        <v>1</v>
      </c>
      <c r="G537" s="77">
        <f t="shared" ca="1" si="242"/>
        <v>91.25</v>
      </c>
      <c r="H537" s="77">
        <f t="shared" ca="1" si="234"/>
        <v>809.92561676243758</v>
      </c>
      <c r="I537" s="77">
        <f ca="1">G535</f>
        <v>30.416666666666668</v>
      </c>
      <c r="J537" s="77">
        <f ca="1">H536</f>
        <v>885.20763266912797</v>
      </c>
      <c r="K537" s="92" t="str">
        <f>F519</f>
        <v>WP</v>
      </c>
      <c r="L537" s="93">
        <f>F520</f>
        <v>1.3698630136986301E-2</v>
      </c>
      <c r="M537" s="89">
        <f ca="1">F522</f>
        <v>804.276184038152</v>
      </c>
      <c r="N537" s="5">
        <f t="shared" ca="1" si="235"/>
        <v>2</v>
      </c>
      <c r="O537" s="5">
        <v>3</v>
      </c>
      <c r="P537" s="7">
        <f t="shared" ca="1" si="236"/>
        <v>7</v>
      </c>
      <c r="Q537" s="7">
        <f t="shared" ca="1" si="243"/>
        <v>1212</v>
      </c>
      <c r="R537" s="7">
        <f t="shared" ca="1" si="237"/>
        <v>771.72978892670733</v>
      </c>
      <c r="S537" s="90"/>
      <c r="T537" s="5">
        <f ca="1">T536</f>
        <v>91</v>
      </c>
      <c r="U537" s="90">
        <f ca="1">R536</f>
        <v>804.276184038152</v>
      </c>
      <c r="V537" s="92" t="str">
        <f>F525</f>
        <v>WP</v>
      </c>
      <c r="W537" s="93">
        <f>F520</f>
        <v>1.3698630136986301E-2</v>
      </c>
      <c r="X537" s="89">
        <f ca="1">F531</f>
        <v>968.12196341899221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1233.9402360857405</v>
      </c>
      <c r="AD537" s="90"/>
      <c r="AE537" s="5">
        <f ca="1">AE536</f>
        <v>76.999999999999986</v>
      </c>
      <c r="AF537" s="90">
        <f ca="1">AC536</f>
        <v>1235.8214166218372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712.93245737668519</v>
      </c>
      <c r="D538" s="5">
        <f t="shared" ca="1" si="232"/>
        <v>14</v>
      </c>
      <c r="E538" s="5">
        <v>4</v>
      </c>
      <c r="F538" s="5">
        <f t="shared" ca="1" si="233"/>
        <v>12</v>
      </c>
      <c r="G538" s="77">
        <f t="shared" ca="1" si="242"/>
        <v>121.66666666666667</v>
      </c>
      <c r="H538" s="77">
        <f t="shared" ca="1" si="234"/>
        <v>808.52365258188547</v>
      </c>
      <c r="I538" s="77">
        <f ca="1">I539</f>
        <v>60.833333333333336</v>
      </c>
      <c r="J538" s="77">
        <f ca="1">J537</f>
        <v>885.20763266912797</v>
      </c>
      <c r="K538" s="92" t="str">
        <f>G519</f>
        <v>RD</v>
      </c>
      <c r="L538" s="75">
        <f>G520</f>
        <v>9.6689497716894973E-2</v>
      </c>
      <c r="M538" s="89">
        <f ca="1">G522</f>
        <v>630.09323612299318</v>
      </c>
      <c r="N538" s="5">
        <f t="shared" ca="1" si="235"/>
        <v>8</v>
      </c>
      <c r="O538" s="5">
        <v>4</v>
      </c>
      <c r="P538" s="7">
        <f t="shared" ca="1" si="236"/>
        <v>1</v>
      </c>
      <c r="Q538" s="7">
        <f t="shared" ca="1" si="243"/>
        <v>2532</v>
      </c>
      <c r="R538" s="7">
        <f t="shared" ca="1" si="237"/>
        <v>724.07865988411902</v>
      </c>
      <c r="S538" s="90"/>
      <c r="T538" s="77">
        <f ca="1">Q536</f>
        <v>211</v>
      </c>
      <c r="U538" s="77">
        <f ca="1">R536</f>
        <v>804.276184038152</v>
      </c>
      <c r="V538" s="92" t="str">
        <f>G525</f>
        <v>RD</v>
      </c>
      <c r="W538" s="75">
        <f>G520</f>
        <v>9.6689497716894973E-2</v>
      </c>
      <c r="X538" s="89">
        <f ca="1">G531</f>
        <v>608.52353907593522</v>
      </c>
      <c r="Y538" s="5">
        <f t="shared" ca="1" si="238"/>
        <v>5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968.12196341899221</v>
      </c>
      <c r="AD538" s="90"/>
      <c r="AE538" s="77">
        <f ca="1">AB536</f>
        <v>153.99999999999997</v>
      </c>
      <c r="AF538" s="77">
        <f ca="1">AC536</f>
        <v>1235.8214166218372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670.84428924750978</v>
      </c>
      <c r="D539" s="5">
        <f t="shared" ca="1" si="232"/>
        <v>20</v>
      </c>
      <c r="E539" s="5">
        <v>5</v>
      </c>
      <c r="F539" s="5">
        <f t="shared" ca="1" si="233"/>
        <v>19</v>
      </c>
      <c r="G539" s="77">
        <f t="shared" ca="1" si="242"/>
        <v>456.25000000000006</v>
      </c>
      <c r="H539" s="77">
        <f t="shared" ca="1" si="234"/>
        <v>806.34280226191981</v>
      </c>
      <c r="I539" s="77">
        <f ca="1">G536</f>
        <v>60.833333333333336</v>
      </c>
      <c r="J539" s="77">
        <f ca="1">H537</f>
        <v>809.92561676243758</v>
      </c>
      <c r="K539" s="92" t="str">
        <f>H519</f>
        <v>RN</v>
      </c>
      <c r="L539" s="75">
        <f>H520</f>
        <v>0.10547945205479452</v>
      </c>
      <c r="M539" s="89">
        <f ca="1">H522</f>
        <v>280.97514131045136</v>
      </c>
      <c r="N539" s="5">
        <f t="shared" ca="1" si="235"/>
        <v>11</v>
      </c>
      <c r="O539" s="5">
        <v>5</v>
      </c>
      <c r="P539" s="7">
        <f t="shared" ca="1" si="236"/>
        <v>12</v>
      </c>
      <c r="Q539" s="7">
        <f t="shared" ca="1" si="243"/>
        <v>2609</v>
      </c>
      <c r="R539" s="7">
        <f t="shared" ca="1" si="237"/>
        <v>718.84498812074662</v>
      </c>
      <c r="S539" s="90"/>
      <c r="T539" s="77">
        <f ca="1">T538</f>
        <v>211</v>
      </c>
      <c r="U539" s="77">
        <f ca="1">R537</f>
        <v>771.72978892670733</v>
      </c>
      <c r="V539" s="92" t="str">
        <f>H525</f>
        <v>RN</v>
      </c>
      <c r="W539" s="75">
        <f>H520</f>
        <v>0.10547945205479452</v>
      </c>
      <c r="X539" s="89">
        <f ca="1">H531</f>
        <v>428.41592612560254</v>
      </c>
      <c r="Y539" s="5">
        <f t="shared" ca="1" si="238"/>
        <v>9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608.52353907593522</v>
      </c>
      <c r="AD539" s="90"/>
      <c r="AE539" s="77">
        <f ca="1">AE538</f>
        <v>153.99999999999997</v>
      </c>
      <c r="AF539" s="77">
        <f ca="1">AC537</f>
        <v>1233.9402360857405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792.71035406319004</v>
      </c>
      <c r="D540" s="5">
        <f t="shared" ca="1" si="232"/>
        <v>6</v>
      </c>
      <c r="E540" s="5">
        <v>6</v>
      </c>
      <c r="F540" s="5">
        <f t="shared" ca="1" si="233"/>
        <v>6</v>
      </c>
      <c r="G540" s="77">
        <f t="shared" ca="1" si="242"/>
        <v>486.66666666666674</v>
      </c>
      <c r="H540" s="77">
        <f t="shared" ca="1" si="234"/>
        <v>792.71035406319004</v>
      </c>
      <c r="I540" s="77">
        <f ca="1">I541</f>
        <v>91.25</v>
      </c>
      <c r="J540" s="77">
        <f ca="1">J539</f>
        <v>809.92561676243758</v>
      </c>
      <c r="K540" s="92" t="str">
        <f>I519</f>
        <v>RP</v>
      </c>
      <c r="L540" s="75">
        <f>I520</f>
        <v>8.7899543378995425E-3</v>
      </c>
      <c r="M540" s="89">
        <f ca="1">I522</f>
        <v>698.29249443236517</v>
      </c>
      <c r="N540" s="5">
        <f t="shared" ca="1" si="235"/>
        <v>6</v>
      </c>
      <c r="O540" s="5">
        <v>6</v>
      </c>
      <c r="P540" s="7">
        <f t="shared" ca="1" si="236"/>
        <v>6</v>
      </c>
      <c r="Q540" s="7">
        <f t="shared" ca="1" si="243"/>
        <v>2686</v>
      </c>
      <c r="R540" s="7">
        <f t="shared" ca="1" si="237"/>
        <v>698.29249443236517</v>
      </c>
      <c r="S540" s="90"/>
      <c r="T540" s="77">
        <f ca="1">Q537</f>
        <v>1212</v>
      </c>
      <c r="U540" s="77">
        <f ca="1">R537</f>
        <v>771.72978892670733</v>
      </c>
      <c r="V540" s="92" t="str">
        <f>I525</f>
        <v>RP</v>
      </c>
      <c r="W540" s="75">
        <f>I520</f>
        <v>8.7899543378995425E-3</v>
      </c>
      <c r="X540" s="89">
        <f ca="1">I531</f>
        <v>1295.8752344394045</v>
      </c>
      <c r="Y540" s="5">
        <f t="shared" ca="1" si="238"/>
        <v>1</v>
      </c>
      <c r="Z540" s="5">
        <v>6</v>
      </c>
      <c r="AA540" s="7">
        <f t="shared" ca="1" si="239"/>
        <v>7</v>
      </c>
      <c r="AB540" s="7">
        <f t="shared" ca="1" si="244"/>
        <v>2213</v>
      </c>
      <c r="AC540" s="7">
        <f t="shared" ca="1" si="240"/>
        <v>602.53108423940125</v>
      </c>
      <c r="AD540" s="90"/>
      <c r="AE540" s="77">
        <f ca="1">AB537</f>
        <v>244.99999999999997</v>
      </c>
      <c r="AF540" s="77">
        <f ca="1">AC537</f>
        <v>1233.9402360857405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902.05363237021493</v>
      </c>
      <c r="D541" s="5">
        <f t="shared" ca="1" si="232"/>
        <v>1</v>
      </c>
      <c r="E541" s="5">
        <v>7</v>
      </c>
      <c r="F541" s="5">
        <f t="shared" ca="1" si="233"/>
        <v>20</v>
      </c>
      <c r="G541" s="77">
        <f t="shared" ca="1" si="242"/>
        <v>821.25000000000011</v>
      </c>
      <c r="H541" s="77">
        <f t="shared" ca="1" si="234"/>
        <v>791.71572070165041</v>
      </c>
      <c r="I541" s="77">
        <f ca="1">G537</f>
        <v>91.25</v>
      </c>
      <c r="J541" s="77">
        <f ca="1">H538</f>
        <v>808.52365258188547</v>
      </c>
      <c r="K541" s="92" t="str">
        <f>J519</f>
        <v>SD</v>
      </c>
      <c r="L541" s="75">
        <f>J520</f>
        <v>0.11426940639269406</v>
      </c>
      <c r="M541" s="89">
        <f ca="1">J522</f>
        <v>771.72978892670733</v>
      </c>
      <c r="N541" s="5">
        <f t="shared" ca="1" si="235"/>
        <v>3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647.8059363089186</v>
      </c>
      <c r="S541" s="90"/>
      <c r="T541" s="77">
        <f ca="1">T540</f>
        <v>1212</v>
      </c>
      <c r="U541" s="77">
        <f ca="1">R538</f>
        <v>724.07865988411902</v>
      </c>
      <c r="V541" s="92" t="str">
        <f>J525</f>
        <v>SD</v>
      </c>
      <c r="W541" s="75">
        <f>J520</f>
        <v>0.11426940639269406</v>
      </c>
      <c r="X541" s="89">
        <f ca="1">J531</f>
        <v>602.53108423940125</v>
      </c>
      <c r="Y541" s="5">
        <f t="shared" ca="1" si="238"/>
        <v>6</v>
      </c>
      <c r="Z541" s="5">
        <v>7</v>
      </c>
      <c r="AA541" s="7">
        <f t="shared" ca="1" si="239"/>
        <v>10</v>
      </c>
      <c r="AB541" s="7">
        <f t="shared" ca="1" si="244"/>
        <v>3060</v>
      </c>
      <c r="AC541" s="7">
        <f t="shared" ca="1" si="240"/>
        <v>584.86324255947079</v>
      </c>
      <c r="AD541" s="90"/>
      <c r="AE541" s="77">
        <f ca="1">AE540</f>
        <v>244.99999999999997</v>
      </c>
      <c r="AF541" s="77">
        <f ca="1">AC538</f>
        <v>968.12196341899221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885.20763266912797</v>
      </c>
      <c r="D542" s="5">
        <f t="shared" ca="1" si="232"/>
        <v>2</v>
      </c>
      <c r="E542" s="5">
        <v>8</v>
      </c>
      <c r="F542" s="5">
        <f t="shared" ca="1" si="233"/>
        <v>2</v>
      </c>
      <c r="G542" s="77">
        <f t="shared" ca="1" si="242"/>
        <v>851.66666666666674</v>
      </c>
      <c r="H542" s="77">
        <f t="shared" ca="1" si="234"/>
        <v>787.38875852594458</v>
      </c>
      <c r="I542" s="77">
        <f ca="1">I543</f>
        <v>121.66666666666667</v>
      </c>
      <c r="J542" s="77">
        <f ca="1">J541</f>
        <v>808.52365258188547</v>
      </c>
      <c r="K542" s="92" t="str">
        <f>K519</f>
        <v>SN</v>
      </c>
      <c r="L542" s="75">
        <f>K520</f>
        <v>0.12465753424657534</v>
      </c>
      <c r="M542" s="89">
        <f ca="1">K522</f>
        <v>279.35324340644502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630.09323612299318</v>
      </c>
      <c r="S542" s="90"/>
      <c r="T542" s="77">
        <f ca="1">Q538</f>
        <v>2532</v>
      </c>
      <c r="U542" s="77">
        <f ca="1">R538</f>
        <v>724.07865988411902</v>
      </c>
      <c r="V542" s="92" t="str">
        <f>K525</f>
        <v>SN</v>
      </c>
      <c r="W542" s="75">
        <f>K520</f>
        <v>0.12465753424657534</v>
      </c>
      <c r="X542" s="89">
        <f ca="1">K531</f>
        <v>401.06632825768105</v>
      </c>
      <c r="Y542" s="5">
        <f t="shared" ca="1" si="238"/>
        <v>11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507.18701059539234</v>
      </c>
      <c r="AD542" s="90"/>
      <c r="AE542" s="77">
        <f ca="1">AB538</f>
        <v>365</v>
      </c>
      <c r="AF542" s="77">
        <f ca="1">AC538</f>
        <v>968.12196341899221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692.31979784681585</v>
      </c>
      <c r="D543" s="5">
        <f t="shared" ca="1" si="232"/>
        <v>18</v>
      </c>
      <c r="E543" s="5">
        <v>9</v>
      </c>
      <c r="F543" s="5">
        <f t="shared" ca="1" si="233"/>
        <v>11</v>
      </c>
      <c r="G543" s="77">
        <f t="shared" ca="1" si="242"/>
        <v>882.08333333333337</v>
      </c>
      <c r="H543" s="77">
        <f t="shared" ca="1" si="234"/>
        <v>778.5121724779159</v>
      </c>
      <c r="I543" s="77">
        <f ca="1">G538</f>
        <v>121.66666666666667</v>
      </c>
      <c r="J543" s="77">
        <f ca="1">H539</f>
        <v>806.34280226191981</v>
      </c>
      <c r="K543" s="92" t="str">
        <f>L519</f>
        <v>SP</v>
      </c>
      <c r="L543" s="75">
        <f>L520</f>
        <v>1.0388127853881279E-2</v>
      </c>
      <c r="M543" s="89">
        <f ca="1">L522</f>
        <v>862.16168072892538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360.71320171345343</v>
      </c>
      <c r="S543" s="90"/>
      <c r="T543" s="77">
        <f ca="1">T542</f>
        <v>2532</v>
      </c>
      <c r="U543" s="77">
        <f ca="1">R539</f>
        <v>718.84498812074662</v>
      </c>
      <c r="V543" s="92" t="str">
        <f>L525</f>
        <v>SP</v>
      </c>
      <c r="W543" s="75">
        <f>L520</f>
        <v>1.0388127853881279E-2</v>
      </c>
      <c r="X543" s="89">
        <f ca="1">L531</f>
        <v>1233.9402360857405</v>
      </c>
      <c r="Y543" s="5">
        <f t="shared" ca="1" si="238"/>
        <v>3</v>
      </c>
      <c r="Z543" s="5">
        <v>9</v>
      </c>
      <c r="AA543" s="7">
        <f t="shared" ca="1" si="239"/>
        <v>5</v>
      </c>
      <c r="AB543" s="7">
        <f t="shared" ca="1" si="244"/>
        <v>5304</v>
      </c>
      <c r="AC543" s="7">
        <f t="shared" ca="1" si="240"/>
        <v>428.41592612560254</v>
      </c>
      <c r="AD543" s="90"/>
      <c r="AE543" s="77">
        <f ca="1">AE542</f>
        <v>365</v>
      </c>
      <c r="AF543" s="77">
        <f ca="1">AC539</f>
        <v>608.52353907593522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735.9892506006812</v>
      </c>
      <c r="D544" s="5">
        <f t="shared" ca="1" si="232"/>
        <v>11</v>
      </c>
      <c r="E544" s="5">
        <v>10</v>
      </c>
      <c r="F544" s="5">
        <f t="shared" ca="1" si="233"/>
        <v>3</v>
      </c>
      <c r="G544" s="77">
        <f t="shared" ca="1" si="242"/>
        <v>912.5</v>
      </c>
      <c r="H544" s="77">
        <f t="shared" ca="1" si="234"/>
        <v>763.51921903923551</v>
      </c>
      <c r="I544" s="77">
        <f ca="1">I545</f>
        <v>456.25000000000006</v>
      </c>
      <c r="J544" s="77">
        <f ca="1">J543</f>
        <v>806.34280226191981</v>
      </c>
      <c r="K544" s="92" t="str">
        <f>M519</f>
        <v>FD</v>
      </c>
      <c r="L544" s="75">
        <f>M520</f>
        <v>9.6689497716894973E-2</v>
      </c>
      <c r="M544" s="89">
        <f ca="1">M522</f>
        <v>647.8059363089186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316.91864411464525</v>
      </c>
      <c r="S544" s="90"/>
      <c r="T544" s="77">
        <f ca="1">Q539</f>
        <v>2609</v>
      </c>
      <c r="U544" s="77">
        <f ca="1">U543</f>
        <v>718.84498812074662</v>
      </c>
      <c r="V544" s="92" t="str">
        <f>M525</f>
        <v>FD</v>
      </c>
      <c r="W544" s="75">
        <f>M520</f>
        <v>9.6689497716894973E-2</v>
      </c>
      <c r="X544" s="89">
        <f ca="1">M531</f>
        <v>584.86324255947079</v>
      </c>
      <c r="Y544" s="5">
        <f t="shared" ca="1" si="238"/>
        <v>7</v>
      </c>
      <c r="Z544" s="5">
        <v>10</v>
      </c>
      <c r="AA544" s="7">
        <f t="shared" ca="1" si="239"/>
        <v>11</v>
      </c>
      <c r="AB544" s="7">
        <f t="shared" ca="1" si="244"/>
        <v>6228</v>
      </c>
      <c r="AC544" s="7">
        <f t="shared" ca="1" si="240"/>
        <v>428.41556612560254</v>
      </c>
      <c r="AD544" s="90"/>
      <c r="AE544" s="77">
        <f ca="1">AB539</f>
        <v>1212</v>
      </c>
      <c r="AF544" s="77">
        <f ca="1">AF543</f>
        <v>608.52353907593522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778.5121724779159</v>
      </c>
      <c r="D545" s="5">
        <f t="shared" ca="1" si="232"/>
        <v>9</v>
      </c>
      <c r="E545" s="5">
        <v>11</v>
      </c>
      <c r="F545" s="5">
        <f t="shared" ca="1" si="233"/>
        <v>10</v>
      </c>
      <c r="G545" s="77">
        <f t="shared" ca="1" si="242"/>
        <v>942.91666666666663</v>
      </c>
      <c r="H545" s="77">
        <f t="shared" ca="1" si="234"/>
        <v>735.9892506006812</v>
      </c>
      <c r="I545" s="77">
        <f ca="1">G539</f>
        <v>456.25000000000006</v>
      </c>
      <c r="J545" s="77">
        <f ca="1">H540</f>
        <v>792.71035406319004</v>
      </c>
      <c r="K545" s="92" t="str">
        <f>N519</f>
        <v>FN</v>
      </c>
      <c r="L545" s="75">
        <f>N520</f>
        <v>0.10547945205479452</v>
      </c>
      <c r="M545" s="89">
        <f ca="1">N522</f>
        <v>316.91864411464525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280.97514131045136</v>
      </c>
      <c r="S545" s="90"/>
      <c r="T545" s="77">
        <f ca="1">T544</f>
        <v>2609</v>
      </c>
      <c r="U545" s="77">
        <f ca="1">R540</f>
        <v>698.29249443236517</v>
      </c>
      <c r="V545" s="92" t="str">
        <f>N525</f>
        <v>FN</v>
      </c>
      <c r="W545" s="75">
        <f>N520</f>
        <v>0.10547945205479452</v>
      </c>
      <c r="X545" s="89">
        <f ca="1">N531</f>
        <v>428.41556612560254</v>
      </c>
      <c r="Y545" s="5">
        <f t="shared" ca="1" si="238"/>
        <v>10</v>
      </c>
      <c r="Z545" s="5">
        <v>11</v>
      </c>
      <c r="AA545" s="7">
        <f t="shared" ca="1" si="239"/>
        <v>8</v>
      </c>
      <c r="AB545" s="7">
        <f t="shared" ca="1" si="244"/>
        <v>7320</v>
      </c>
      <c r="AC545" s="7">
        <f t="shared" ca="1" si="240"/>
        <v>401.06632825768105</v>
      </c>
      <c r="AD545" s="90"/>
      <c r="AE545" s="77">
        <f ca="1">AE544</f>
        <v>1212</v>
      </c>
      <c r="AF545" s="77">
        <f ca="1">AC540</f>
        <v>602.53108423940125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808.52365258188547</v>
      </c>
      <c r="D546" s="5">
        <f t="shared" ca="1" si="232"/>
        <v>4</v>
      </c>
      <c r="E546" s="5">
        <v>12</v>
      </c>
      <c r="F546" s="5">
        <f t="shared" ca="1" si="233"/>
        <v>13</v>
      </c>
      <c r="G546" s="77">
        <f t="shared" ca="1" si="242"/>
        <v>1277.5</v>
      </c>
      <c r="H546" s="77">
        <f t="shared" ca="1" si="234"/>
        <v>729.06684245141105</v>
      </c>
      <c r="I546" s="77">
        <f ca="1">I547</f>
        <v>486.66666666666674</v>
      </c>
      <c r="J546" s="77">
        <f ca="1">J545</f>
        <v>792.71035406319004</v>
      </c>
      <c r="K546" s="92" t="str">
        <f>O519</f>
        <v>FP</v>
      </c>
      <c r="L546" s="75">
        <f>O520</f>
        <v>8.7899543378995425E-3</v>
      </c>
      <c r="M546" s="89">
        <f ca="1">O522</f>
        <v>718.84498812074662</v>
      </c>
      <c r="N546" s="5">
        <f t="shared" ca="1" si="235"/>
        <v>5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279.35324340644502</v>
      </c>
      <c r="S546" s="90"/>
      <c r="T546" s="77">
        <f ca="1">Q540</f>
        <v>2686</v>
      </c>
      <c r="U546" s="77">
        <f ca="1">R540</f>
        <v>698.29249443236517</v>
      </c>
      <c r="V546" s="92" t="str">
        <f>O525</f>
        <v>FP</v>
      </c>
      <c r="W546" s="75">
        <f>O520</f>
        <v>8.7899543378995425E-3</v>
      </c>
      <c r="X546" s="89">
        <f ca="1">O531</f>
        <v>1235.8214166218372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371.66220023746718</v>
      </c>
      <c r="AD546" s="90"/>
      <c r="AE546" s="77">
        <f ca="1">AB540</f>
        <v>2213</v>
      </c>
      <c r="AF546" s="77">
        <f ca="1">AC540</f>
        <v>602.53108423940125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729.06684245141105</v>
      </c>
      <c r="D547" s="5">
        <f t="shared" ca="1" si="232"/>
        <v>12</v>
      </c>
      <c r="E547" s="5">
        <v>13</v>
      </c>
      <c r="F547" s="5">
        <f t="shared" ca="1" si="233"/>
        <v>24</v>
      </c>
      <c r="G547" s="77">
        <f t="shared" ca="1" si="242"/>
        <v>1612.0833333333335</v>
      </c>
      <c r="H547" s="77">
        <f t="shared" ca="1" si="234"/>
        <v>727.66728423398126</v>
      </c>
      <c r="I547" s="77">
        <f ca="1">G540</f>
        <v>486.66666666666674</v>
      </c>
      <c r="J547" s="77">
        <f ca="1">H541</f>
        <v>791.71572070165041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647.8059363089186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2213</v>
      </c>
      <c r="AF547" s="77">
        <f ca="1">AC541</f>
        <v>584.86324255947079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709.19478180045201</v>
      </c>
      <c r="D548" s="5">
        <f t="shared" ca="1" si="232"/>
        <v>16</v>
      </c>
      <c r="E548" s="5">
        <v>14</v>
      </c>
      <c r="F548" s="5">
        <f t="shared" ca="1" si="233"/>
        <v>4</v>
      </c>
      <c r="G548" s="77">
        <f t="shared" ca="1" si="242"/>
        <v>1642.5000000000002</v>
      </c>
      <c r="H548" s="77">
        <f t="shared" ca="1" si="234"/>
        <v>712.93245737668519</v>
      </c>
      <c r="I548" s="77">
        <f ca="1">I549</f>
        <v>821.25000000000011</v>
      </c>
      <c r="J548" s="77">
        <f ca="1">J547</f>
        <v>791.71572070165041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647.8059363089186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584.86324255947079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688.17134981574895</v>
      </c>
      <c r="D549" s="5">
        <f t="shared" ca="1" si="232"/>
        <v>19</v>
      </c>
      <c r="E549" s="5">
        <v>15</v>
      </c>
      <c r="F549" s="5">
        <f t="shared" ca="1" si="233"/>
        <v>18</v>
      </c>
      <c r="G549" s="77">
        <f t="shared" ca="1" si="242"/>
        <v>1977.0833333333335</v>
      </c>
      <c r="H549" s="77">
        <f t="shared" ca="1" si="234"/>
        <v>711.36069655534152</v>
      </c>
      <c r="I549" s="77">
        <f ca="1">G541</f>
        <v>821.25000000000011</v>
      </c>
      <c r="J549" s="77">
        <f ca="1">H542</f>
        <v>787.38875852594458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630.09323612299318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507.18701059539234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643.12282543640515</v>
      </c>
      <c r="D550" s="5">
        <f t="shared" ca="1" si="232"/>
        <v>22</v>
      </c>
      <c r="E550" s="5">
        <v>16</v>
      </c>
      <c r="F550" s="5">
        <f t="shared" ca="1" si="233"/>
        <v>14</v>
      </c>
      <c r="G550" s="77">
        <f t="shared" ca="1" si="242"/>
        <v>2311.666666666667</v>
      </c>
      <c r="H550" s="77">
        <f t="shared" ca="1" si="234"/>
        <v>709.19478180045201</v>
      </c>
      <c r="I550" s="77">
        <f ca="1">I551</f>
        <v>851.66666666666674</v>
      </c>
      <c r="J550" s="77">
        <f ca="1">J549</f>
        <v>787.38875852594458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630.09323612299318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507.18701059539234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605.68096627115028</v>
      </c>
      <c r="D551" s="5">
        <f t="shared" ca="1" si="232"/>
        <v>24</v>
      </c>
      <c r="E551" s="5">
        <v>17</v>
      </c>
      <c r="F551" s="5">
        <f t="shared" ca="1" si="233"/>
        <v>23</v>
      </c>
      <c r="G551" s="77">
        <f t="shared" ca="1" si="242"/>
        <v>2646.2500000000005</v>
      </c>
      <c r="H551" s="77">
        <f t="shared" ca="1" si="234"/>
        <v>700.88685700828853</v>
      </c>
      <c r="I551" s="77">
        <f ca="1">G542</f>
        <v>851.66666666666674</v>
      </c>
      <c r="J551" s="77">
        <f ca="1">H543</f>
        <v>778.5121724779159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360.71320171345343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428.41592612560254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711.36069655534152</v>
      </c>
      <c r="D552" s="5">
        <f t="shared" ca="1" si="232"/>
        <v>15</v>
      </c>
      <c r="E552" s="5">
        <v>18</v>
      </c>
      <c r="F552" s="5">
        <f t="shared" ca="1" si="233"/>
        <v>9</v>
      </c>
      <c r="G552" s="77">
        <f t="shared" ca="1" si="242"/>
        <v>2676.666666666667</v>
      </c>
      <c r="H552" s="77">
        <f t="shared" ca="1" si="234"/>
        <v>692.31979784681585</v>
      </c>
      <c r="I552" s="77">
        <f ca="1">I553</f>
        <v>882.08333333333337</v>
      </c>
      <c r="J552" s="77">
        <f ca="1">J551</f>
        <v>778.5121724779159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360.71320171345343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5304</v>
      </c>
      <c r="AF552" s="77">
        <f ca="1">AC543</f>
        <v>428.41592612560254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806.34280226191981</v>
      </c>
      <c r="D553" s="5">
        <f t="shared" ca="1" si="232"/>
        <v>5</v>
      </c>
      <c r="E553" s="5">
        <v>19</v>
      </c>
      <c r="F553" s="5">
        <f t="shared" ca="1" si="233"/>
        <v>15</v>
      </c>
      <c r="G553" s="77">
        <f t="shared" ca="1" si="242"/>
        <v>3011.2500000000005</v>
      </c>
      <c r="H553" s="77">
        <f t="shared" ca="1" si="234"/>
        <v>688.17134981574895</v>
      </c>
      <c r="I553" s="77">
        <f ca="1">G543</f>
        <v>882.08333333333337</v>
      </c>
      <c r="J553" s="77">
        <f ca="1">H544</f>
        <v>763.51921903923551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316.91864411464525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5304</v>
      </c>
      <c r="AF553" s="77">
        <f ca="1">AC544</f>
        <v>428.41556612560254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791.71572070165041</v>
      </c>
      <c r="D554" s="5">
        <f t="shared" ca="1" si="232"/>
        <v>7</v>
      </c>
      <c r="E554" s="5">
        <v>20</v>
      </c>
      <c r="F554" s="5">
        <f t="shared" ca="1" si="233"/>
        <v>5</v>
      </c>
      <c r="G554" s="77">
        <f t="shared" ca="1" si="242"/>
        <v>3041.666666666667</v>
      </c>
      <c r="H554" s="77">
        <f t="shared" ca="1" si="234"/>
        <v>670.84428924750978</v>
      </c>
      <c r="I554" s="77">
        <f ca="1">I555</f>
        <v>912.5</v>
      </c>
      <c r="J554" s="77">
        <f ca="1">J553</f>
        <v>763.51921903923551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316.91864411464525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428.41556612560254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624.23419867696214</v>
      </c>
      <c r="D555" s="5">
        <f t="shared" ca="1" si="232"/>
        <v>23</v>
      </c>
      <c r="E555" s="5">
        <v>21</v>
      </c>
      <c r="F555" s="5">
        <f t="shared" ca="1" si="233"/>
        <v>22</v>
      </c>
      <c r="G555" s="77">
        <f t="shared" ca="1" si="242"/>
        <v>3376.2500000000005</v>
      </c>
      <c r="H555" s="77">
        <f t="shared" ca="1" si="234"/>
        <v>663.05166127485791</v>
      </c>
      <c r="I555" s="77">
        <f ca="1">G544</f>
        <v>912.5</v>
      </c>
      <c r="J555" s="77">
        <f ca="1">H545</f>
        <v>735.9892506006812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280.97514131045136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401.06632825768105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663.05166127485791</v>
      </c>
      <c r="D556" s="5">
        <f t="shared" ca="1" si="232"/>
        <v>21</v>
      </c>
      <c r="E556" s="5">
        <v>22</v>
      </c>
      <c r="F556" s="5">
        <f t="shared" ca="1" si="233"/>
        <v>16</v>
      </c>
      <c r="G556" s="77">
        <f t="shared" ca="1" si="242"/>
        <v>3710.8333333333339</v>
      </c>
      <c r="H556" s="77">
        <f t="shared" ca="1" si="234"/>
        <v>643.12282543640515</v>
      </c>
      <c r="I556" s="77">
        <f ca="1">I557</f>
        <v>942.91666666666663</v>
      </c>
      <c r="J556" s="77">
        <f ca="1">J555</f>
        <v>735.9892506006812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280.97514131045136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401.06632825768105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700.88685700828853</v>
      </c>
      <c r="D557" s="5">
        <f t="shared" ca="1" si="232"/>
        <v>17</v>
      </c>
      <c r="E557" s="5">
        <v>23</v>
      </c>
      <c r="F557" s="5">
        <f t="shared" ca="1" si="233"/>
        <v>21</v>
      </c>
      <c r="G557" s="77">
        <f t="shared" ca="1" si="242"/>
        <v>4045.4166666666674</v>
      </c>
      <c r="H557" s="77">
        <f t="shared" ca="1" si="234"/>
        <v>624.23419867696214</v>
      </c>
      <c r="I557" s="77">
        <f ca="1">G545</f>
        <v>942.91666666666663</v>
      </c>
      <c r="J557" s="77">
        <f ca="1">H546</f>
        <v>729.06684245141105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279.35324340644502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371.66220023746718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727.66728423398126</v>
      </c>
      <c r="D558" s="5">
        <f t="shared" ca="1" si="232"/>
        <v>13</v>
      </c>
      <c r="E558" s="5">
        <v>24</v>
      </c>
      <c r="F558" s="5">
        <f t="shared" ca="1" si="233"/>
        <v>17</v>
      </c>
      <c r="G558" s="77">
        <f t="shared" ca="1" si="242"/>
        <v>4380.0000000000009</v>
      </c>
      <c r="H558" s="77">
        <f t="shared" ca="1" si="234"/>
        <v>605.68096627115028</v>
      </c>
      <c r="I558" s="77">
        <f ca="1">I559</f>
        <v>1277.5</v>
      </c>
      <c r="J558" s="77">
        <f ca="1">J557</f>
        <v>729.06684245141105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279.35324340644502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371.66220023746718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368.52478865787822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373.36899167891767</v>
      </c>
      <c r="I559" s="77">
        <f ca="1">G546</f>
        <v>1277.5</v>
      </c>
      <c r="J559" s="77">
        <f ca="1">H547</f>
        <v>727.66728423398126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346.24170057915694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368.52478865787822</v>
      </c>
      <c r="I560" s="77">
        <f ca="1">I561</f>
        <v>1612.0833333333335</v>
      </c>
      <c r="J560" s="77">
        <f ca="1">J559</f>
        <v>727.66728423398126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321.73587468101636</v>
      </c>
      <c r="D561" s="5">
        <f t="shared" ca="1" si="232"/>
        <v>30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355.80639404577403</v>
      </c>
      <c r="I561" s="77">
        <f ca="1">G547</f>
        <v>1612.0833333333335</v>
      </c>
      <c r="J561" s="77">
        <f ca="1">H548</f>
        <v>712.93245737668519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288.62257350310369</v>
      </c>
      <c r="D562" s="5">
        <f t="shared" ca="1" si="232"/>
        <v>33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346.24170057915694</v>
      </c>
      <c r="I562" s="77">
        <f ca="1">I563</f>
        <v>1642.5000000000002</v>
      </c>
      <c r="J562" s="77">
        <f ca="1">J561</f>
        <v>712.93245737668519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259.60410753404119</v>
      </c>
      <c r="D563" s="5">
        <f t="shared" ca="1" si="232"/>
        <v>36</v>
      </c>
      <c r="E563" s="5">
        <v>29</v>
      </c>
      <c r="F563" s="5">
        <f t="shared" ca="1" si="233"/>
        <v>34</v>
      </c>
      <c r="G563" s="77">
        <f t="shared" ca="1" si="242"/>
        <v>6205.0000000000009</v>
      </c>
      <c r="H563" s="77">
        <f t="shared" ca="1" si="234"/>
        <v>326.73902363397264</v>
      </c>
      <c r="I563" s="77">
        <f ca="1">G548</f>
        <v>1642.5000000000002</v>
      </c>
      <c r="J563" s="77">
        <f ca="1">H549</f>
        <v>711.36069655534152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261.53638376757056</v>
      </c>
      <c r="D564" s="5">
        <f t="shared" ca="1" si="232"/>
        <v>35</v>
      </c>
      <c r="E564" s="5">
        <v>30</v>
      </c>
      <c r="F564" s="5">
        <f t="shared" ca="1" si="233"/>
        <v>27</v>
      </c>
      <c r="G564" s="77">
        <f t="shared" ca="1" si="242"/>
        <v>6570.0000000000009</v>
      </c>
      <c r="H564" s="77">
        <f t="shared" ca="1" si="234"/>
        <v>321.73587468101636</v>
      </c>
      <c r="I564" s="77">
        <f ca="1">I565</f>
        <v>1977.0833333333335</v>
      </c>
      <c r="J564" s="77">
        <f ca="1">J563</f>
        <v>711.36069655534152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279.35495566867985</v>
      </c>
      <c r="D565" s="5">
        <f t="shared" ca="1" si="232"/>
        <v>34</v>
      </c>
      <c r="E565" s="5">
        <v>31</v>
      </c>
      <c r="F565" s="5">
        <f t="shared" ca="1" si="233"/>
        <v>32</v>
      </c>
      <c r="G565" s="77">
        <f t="shared" ca="1" si="242"/>
        <v>6935.0000000000009</v>
      </c>
      <c r="H565" s="77">
        <f t="shared" ca="1" si="234"/>
        <v>295.44517403299966</v>
      </c>
      <c r="I565" s="77">
        <f ca="1">G549</f>
        <v>1977.0833333333335</v>
      </c>
      <c r="J565" s="77">
        <f ca="1">H550</f>
        <v>709.19478180045201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295.44517403299966</v>
      </c>
      <c r="D566" s="5">
        <f t="shared" ca="1" si="232"/>
        <v>31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295.44362125798557</v>
      </c>
      <c r="I566" s="77">
        <f ca="1">I567</f>
        <v>2311.666666666667</v>
      </c>
      <c r="J566" s="77">
        <f ca="1">J565</f>
        <v>709.19478180045201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295.44362125798557</v>
      </c>
      <c r="D567" s="5">
        <f t="shared" ca="1" si="232"/>
        <v>32</v>
      </c>
      <c r="E567" s="5">
        <v>33</v>
      </c>
      <c r="F567" s="5">
        <f t="shared" ca="1" si="233"/>
        <v>28</v>
      </c>
      <c r="G567" s="77">
        <f t="shared" ca="1" si="242"/>
        <v>7665.0000000000009</v>
      </c>
      <c r="H567" s="77">
        <f t="shared" ca="1" si="234"/>
        <v>288.62257350310369</v>
      </c>
      <c r="I567" s="77">
        <f ca="1">G550</f>
        <v>2311.666666666667</v>
      </c>
      <c r="J567" s="77">
        <f ca="1">H551</f>
        <v>700.88685700828853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326.73902363397264</v>
      </c>
      <c r="D568" s="5">
        <f t="shared" ca="1" si="232"/>
        <v>29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279.35495566867985</v>
      </c>
      <c r="I568" s="77">
        <f ca="1">I569</f>
        <v>2646.2500000000005</v>
      </c>
      <c r="J568" s="77">
        <f ca="1">J567</f>
        <v>700.88685700828853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355.80639404577403</v>
      </c>
      <c r="D569" s="5">
        <f t="shared" ca="1" si="232"/>
        <v>27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261.53638376757056</v>
      </c>
      <c r="I569" s="77">
        <f ca="1">G551</f>
        <v>2646.2500000000005</v>
      </c>
      <c r="J569" s="77">
        <f ca="1">H552</f>
        <v>692.31979784681585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373.36899167891767</v>
      </c>
      <c r="D570" s="5">
        <f t="shared" ca="1" si="232"/>
        <v>25</v>
      </c>
      <c r="E570" s="5">
        <v>36</v>
      </c>
      <c r="F570" s="5">
        <f t="shared" ca="1" si="233"/>
        <v>29</v>
      </c>
      <c r="G570" s="77">
        <f t="shared" ca="1" si="242"/>
        <v>8760</v>
      </c>
      <c r="H570" s="77">
        <f t="shared" ca="1" si="234"/>
        <v>259.60410753404119</v>
      </c>
      <c r="I570" s="77">
        <f ca="1">I571</f>
        <v>2676.666666666667</v>
      </c>
      <c r="J570" s="77">
        <f ca="1">J569</f>
        <v>692.31979784681585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</v>
      </c>
      <c r="J571" s="77">
        <f ca="1">H553</f>
        <v>688.17134981574895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3011.2500000000005</v>
      </c>
      <c r="J572" s="77">
        <f ca="1">J571</f>
        <v>688.17134981574895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3011.2500000000005</v>
      </c>
      <c r="J573" s="77">
        <f ca="1">H554</f>
        <v>670.84428924750978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670.84428924750978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663.05166127485791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663.05166127485791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643.12282543640515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643.12282543640515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624.23419867696214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624.23419867696214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605.68096627115028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605.68096627115028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373.36899167891767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373.36899167891767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368.52478865787822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368.52478865787822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355.80639404577403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355.80639404577403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346.24170057915694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346.24170057915694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326.73902363397264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326.73902363397264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321.73587468101636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321.73587468101636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295.44517403299966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295.44517403299966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295.44362125798557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295.44362125798557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288.62257350310369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288.62257350310369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279.35495566867985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279.35495566867985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261.53638376757056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261.53638376757056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259.60410753404119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259.60410753404119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0.11349868358140108</v>
      </c>
      <c r="D609" s="135">
        <f ca="1">B452*M456+B458*M462+B464*M468+B470*M474+B476*M480+B482*M486+B488*M492+$B$500*M504</f>
        <v>0.63201106359675141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6.4563367261829679E-2</v>
      </c>
      <c r="D610" s="135">
        <f ca="1">B452*N456+B458*N462+B464*N468+B470*N474+B476*N480+B482*N486+B488*N492+$B$500*N504</f>
        <v>0.35951749504893193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1.1764897428690141E-2</v>
      </c>
      <c r="D611" s="135">
        <f ca="1">B452*O456+B458*O462+B464*O468+B470*O474+B476*O480+B482*O486+B488*O492+$B$500*O504</f>
        <v>6.5512172497405041E-2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0.1059120775086817</v>
      </c>
      <c r="D612" s="135">
        <f ca="1">B452*G456+B458*G462+B464*G468+B470*G474+B476*G480+B482*G486+B488*G492+$B$500*G504</f>
        <v>0.58976547253075362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5.3870669239768729E-2</v>
      </c>
      <c r="D613" s="135">
        <f ca="1">B452*H456+B458*H462+B464*H468+B470*H474+B476*H480+B482*H486+B488*H492+$B$500*H504</f>
        <v>0.29997580490417475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1.0954983352277278E-2</v>
      </c>
      <c r="D614" s="135">
        <f ca="1">B452*I456+B458*I462+B464*I468+B470*I474+B476*I480+B482*I486+B488*I492+$B$500*I504</f>
        <v>6.1002211318088299E-2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0.18541877918877517</v>
      </c>
      <c r="D615" s="135">
        <f ca="1">B452*J456+B458*J462+B464*J468+B470*J474+B476*J480+B482*J486+B488*J492+$B$500*J504</f>
        <v>1.0324940884610601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6.5273530479102129E-2</v>
      </c>
      <c r="D616" s="135">
        <f ca="1">B452*K456+B458*K462+B464*K468+B470*K474+B476*K480+B482*K486+B488*K492+$B$500*K504</f>
        <v>0.36347199915517336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1.941664915128025E-2</v>
      </c>
      <c r="D617" s="135">
        <f ca="1">B452*L456+B458*L462+B464*L468+B470*L474+B476*L480+B482*L486+B488*L492+$B$500*L504</f>
        <v>0.10812052346655161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0.22298920972114206</v>
      </c>
      <c r="D618" s="135">
        <f ca="1">B452*D456+B458*D462+B464*D468+B470*D474+B476*D480+B482*D486+B488*D492+$B$500*D504</f>
        <v>1.2417029269364352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0.12329243301929943</v>
      </c>
      <c r="D619" s="135">
        <f ca="1">B452*E456+B458*E462+B464*E468+B470*E474+B476*E480+B482*E486+B488*E492+$B$500*E504</f>
        <v>0.68654700889171982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2.3044720067752347E-2</v>
      </c>
      <c r="D620" s="135">
        <f ca="1">B452*F456+B458*F462+B464*F468+B470*F474+B476*F480+B482*F486+B488*F492+$B$500*F504</f>
        <v>0.12832323319295516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0.1444595047946072</v>
      </c>
      <c r="D621" s="135">
        <f ca="1">$B$494*M498+$B$495*77/365*11/24</f>
        <v>0.90418706429794526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5.0557137492339047E-2</v>
      </c>
      <c r="D622" s="135">
        <f ca="1">$B$494*N498+$B$495*77/365*12/24</f>
        <v>0.31644238150684934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1.4238670136956361E-2</v>
      </c>
      <c r="D623" s="135">
        <f ca="1">$B$494*O498+$B$495*77/365*1/24</f>
        <v>8.9121317208904122E-2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0.1444595047946072</v>
      </c>
      <c r="D624" s="135">
        <f ca="1">$B$494*G498+$B$495*77/365*11/24</f>
        <v>0.90418706429794526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5.0557137492339047E-2</v>
      </c>
      <c r="D625" s="135">
        <f ca="1">$B$494*H498+$B$495*77/365*12/24</f>
        <v>0.31644238150684934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1.4238670136956361E-2</v>
      </c>
      <c r="D626" s="135">
        <f ca="1">$B$494*I498+$B$495*77/365*1/24</f>
        <v>8.9121317208904122E-2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0.17273408062332141</v>
      </c>
      <c r="D627" s="135">
        <f ca="1">$B$494*J498+$B$495*91/365*11/24</f>
        <v>1.0811605749657536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5.9995119394217124E-2</v>
      </c>
      <c r="D628" s="135">
        <f ca="1">$B$494*K498+$B$495*91/365*12/24</f>
        <v>0.375515691780822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1.7030283697965155E-2</v>
      </c>
      <c r="D629" s="135">
        <f ca="1">$B$494*L498+$B$495*91/365*1/24</f>
        <v>0.10659431681506851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0.22972417880232635</v>
      </c>
      <c r="D630" s="135">
        <f ca="1">$B$494*D498+$B$495*120/365*11/24</f>
        <v>1.4378675264383562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7.9352115766965922E-2</v>
      </c>
      <c r="D631" s="135">
        <f ca="1">$B$494*E498+$B$495*120/365*12/24</f>
        <v>0.49667314520547956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2.26535968673988E-2</v>
      </c>
      <c r="D632" s="135">
        <f ca="1">$B$494*F498+$B$495*120/365*1/24</f>
        <v>0.14179121876712331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0.10281888107217869</v>
      </c>
      <c r="D633" s="135">
        <f ca="1">B409*M413+B415*M419+B421*M425+B427*M431+B433*M437+B439*M443+B445*M449</f>
        <v>0.43909173309845762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8.8569280583789642E-2</v>
      </c>
      <c r="D634" s="135">
        <f ca="1">B409*N413+B415*N419+B421*N425+B427*N431+B433*N437+B439*N443+B445*N449</f>
        <v>0.37823830122717461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1.0450758640311612E-2</v>
      </c>
      <c r="D635" s="135">
        <f ca="1">B409*O413+B415*O419+B421*O425+B427*O431+B433*O437+B439*O443+B445*O449</f>
        <v>4.4630341000761783E-2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0.10006419773947164</v>
      </c>
      <c r="D636" s="135">
        <f ca="1">B409*G413+B415*G419+B421*G425+B427*G431+B433*G437+B439*G443+B445*G449</f>
        <v>0.42732775875753215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7.4514656624850226E-2</v>
      </c>
      <c r="D637" s="135">
        <f ca="1">B409*H413+B415*H419+B421*H425+B427*H431+B433*H437+B439*H443+B445*H449</f>
        <v>0.31821752364406131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1.017276307462558E-2</v>
      </c>
      <c r="D638" s="135">
        <f ca="1">B409*I413+B415*I419+B421*I425+B427*I431+B433*I437+B439*I443+B445*I449</f>
        <v>4.3443150929659211E-2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0.15626862856312868</v>
      </c>
      <c r="D639" s="135">
        <f ca="1">B409*J413+B415*J419+B421*J425+B427*J431+B433*J437+B439*J443+B445*J449</f>
        <v>0.66735080394946911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8.4112574989046188E-2</v>
      </c>
      <c r="D640" s="135">
        <f ca="1">B409*K413+B415*K419+B421*K425+B427*K431+B433*K437+B439*K443+B445*K449</f>
        <v>0.35920577954342126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1.5859678111875372E-2</v>
      </c>
      <c r="D641" s="135">
        <f ca="1">B409*L413+B415*L419+B421*L425+B427*L431+B433*L437+B439*L443+B445*L449</f>
        <v>6.7729326325175782E-2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0.17825662595855438</v>
      </c>
      <c r="D642" s="135">
        <f ca="1">B409*D413+B415*D419+B421*D425+B427*D431+B433*D437+B439*D443+B445*D449</f>
        <v>0.76125133839454084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0.16080348780231404</v>
      </c>
      <c r="D643" s="135">
        <f ca="1">B409*E413+B415*E419+B421*E425+B427*E431+B433*E437+B439*E443+B445*E449</f>
        <v>0.68671708358534289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1.8108466839854117E-2</v>
      </c>
      <c r="D644" s="135">
        <f ca="1">B409*F413+B415*F419+B421*F425+B427*F431+B433*F437+B439*F443+B445*F449</f>
        <v>7.7332859544403221E-2</v>
      </c>
      <c r="P644" s="5"/>
      <c r="Q644" s="6"/>
      <c r="U644" s="5"/>
    </row>
  </sheetData>
  <autoFilter ref="A1:C607" xr:uid="{00000000-0009-0000-0000-00001B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MT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152.947</v>
      </c>
      <c r="E5" s="17">
        <f ca="1">INDIRECT(ADDRESS(MATCH($H$1,HDD!$A$1:$A$34,0),E$4+1,,,"HDD"))</f>
        <v>140.61699999999999</v>
      </c>
      <c r="F5" s="17">
        <f ca="1">INDIRECT(ADDRESS(MATCH($H$1,HDD!$A$1:$A$34,0),F$4+1,,,"HDD"))</f>
        <v>111.895</v>
      </c>
      <c r="G5" s="17">
        <f ca="1">INDIRECT(ADDRESS(MATCH($H$1,HDD!$A$1:$A$34,0),G$4+1,,,"HDD"))</f>
        <v>41.554000000000002</v>
      </c>
      <c r="H5" s="17">
        <f ca="1">INDIRECT(ADDRESS(MATCH($H$1,HDD!$A$1:$A$34,0),H$4+1,,,"HDD"))</f>
        <v>2.1379999999999999</v>
      </c>
      <c r="I5" s="17">
        <f ca="1">INDIRECT(ADDRESS(MATCH($H$1,HDD!$A$1:$A$34,0),I$4+1,,,"HDD"))</f>
        <v>0</v>
      </c>
      <c r="J5" s="17">
        <f ca="1">INDIRECT(ADDRESS(MATCH($H$1,HDD!$A$1:$A$34,0),J$4+1,,,"HDD"))</f>
        <v>0</v>
      </c>
      <c r="K5" s="17">
        <f ca="1">INDIRECT(ADDRESS(MATCH($H$1,HDD!$A$1:$A$34,0),K$4+1,,,"HDD"))</f>
        <v>0</v>
      </c>
      <c r="L5" s="17">
        <f ca="1">INDIRECT(ADDRESS(MATCH($H$1,HDD!$A$1:$A$34,0),L$4+1,,,"HDD"))</f>
        <v>0</v>
      </c>
      <c r="M5" s="17">
        <f ca="1">INDIRECT(ADDRESS(MATCH($H$1,HDD!$A$1:$A$34,0),M$4+1,,,"HDD"))</f>
        <v>0</v>
      </c>
      <c r="N5" s="17">
        <f ca="1">INDIRECT(ADDRESS(MATCH($H$1,HDD!$A$1:$A$34,0),N$4+1,,,"HDD"))</f>
        <v>15.529</v>
      </c>
      <c r="O5" s="17">
        <f ca="1">INDIRECT(ADDRESS(MATCH($H$1,HDD!$A$1:$A$34,0),O$4+1,,,"HDD"))</f>
        <v>95.450999999999993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0.27305576731157538</v>
      </c>
      <c r="E6" s="23">
        <f t="shared" ca="1" si="0"/>
        <v>0.25104305956999351</v>
      </c>
      <c r="F6" s="22">
        <f t="shared" ca="1" si="0"/>
        <v>0.19976576907901905</v>
      </c>
      <c r="G6" s="22">
        <f t="shared" ca="1" si="0"/>
        <v>7.4186217152773209E-2</v>
      </c>
      <c r="H6" s="22">
        <f t="shared" ca="1" si="0"/>
        <v>3.8169642458639147E-3</v>
      </c>
      <c r="I6" s="22">
        <f t="shared" ca="1" si="0"/>
        <v>0</v>
      </c>
      <c r="J6" s="22">
        <f t="shared" ca="1" si="0"/>
        <v>0</v>
      </c>
      <c r="K6" s="22">
        <f t="shared" ca="1" si="0"/>
        <v>0</v>
      </c>
      <c r="L6" s="22">
        <f t="shared" ca="1" si="0"/>
        <v>0</v>
      </c>
      <c r="M6" s="22">
        <f t="shared" ca="1" si="0"/>
        <v>0</v>
      </c>
      <c r="N6" s="22">
        <f t="shared" ca="1" si="0"/>
        <v>2.7723871737147208E-2</v>
      </c>
      <c r="O6" s="22">
        <f t="shared" ca="1" si="0"/>
        <v>0.17040835090362794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9.8591469153810074</v>
      </c>
      <c r="E8" s="114">
        <f ca="1">INDIRECT(ADDRESS(MATCH($H$1,DDuration!$A$1:$A$34,0),E$4+1,,,"DDuration"))</f>
        <v>10.722347664211899</v>
      </c>
      <c r="F8" s="114">
        <f ca="1">INDIRECT(ADDRESS(MATCH($H$1,DDuration!$A$1:$A$34,0),F$4+1,,,"DDuration"))</f>
        <v>11.766543525332139</v>
      </c>
      <c r="G8" s="114">
        <f ca="1">INDIRECT(ADDRESS(MATCH($H$1,DDuration!$A$1:$A$34,0),G$4+1,,,"DDuration"))</f>
        <v>12.918900734531809</v>
      </c>
      <c r="H8" s="114">
        <f ca="1">INDIRECT(ADDRESS(MATCH($H$1,DDuration!$A$1:$A$34,0),H$4+1,,,"DDuration"))</f>
        <v>13.900677026207285</v>
      </c>
      <c r="I8" s="114">
        <f ca="1">INDIRECT(ADDRESS(MATCH($H$1,DDuration!$A$1:$A$34,0),I$4+1,,,"DDuration"))</f>
        <v>14.395492330100902</v>
      </c>
      <c r="J8" s="114">
        <f ca="1">INDIRECT(ADDRESS(MATCH($H$1,DDuration!$A$1:$A$34,0),J$4+1,,,"DDuration"))</f>
        <v>14.171619031587893</v>
      </c>
      <c r="K8" s="114">
        <f ca="1">INDIRECT(ADDRESS(MATCH($H$1,DDuration!$A$1:$A$34,0),K$4+1,,,"DDuration"))</f>
        <v>13.329339020574331</v>
      </c>
      <c r="L8" s="114">
        <f ca="1">INDIRECT(ADDRESS(MATCH($H$1,DDuration!$A$1:$A$34,0),L$4+1,,,"DDuration"))</f>
        <v>12.214037030051367</v>
      </c>
      <c r="M8" s="114">
        <f ca="1">INDIRECT(ADDRESS(MATCH($H$1,DDuration!$A$1:$A$34,0),M$4+1,,,"DDuration"))</f>
        <v>11.062661700502067</v>
      </c>
      <c r="N8" s="114">
        <f ca="1">INDIRECT(ADDRESS(MATCH($H$1,DDuration!$A$1:$A$34,0),N$4+1,,,"DDuration"))</f>
        <v>10.085976783798142</v>
      </c>
      <c r="O8" s="114">
        <f ca="1">INDIRECT(ADDRESS(MATCH($H$1,DDuration!$A$1:$A$34,0),O$4+1,,,"DDuration"))</f>
        <v>9.6088551177645254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0.19113903711810276</v>
      </c>
      <c r="E12" s="33">
        <f t="shared" ca="1" si="1"/>
        <v>0.17573014169899545</v>
      </c>
      <c r="F12" s="32">
        <f t="shared" ca="1" si="1"/>
        <v>0.13983603835531333</v>
      </c>
      <c r="G12" s="32">
        <f t="shared" ca="1" si="1"/>
        <v>5.1930352006941245E-2</v>
      </c>
      <c r="H12" s="32">
        <f t="shared" ca="1" si="1"/>
        <v>2.6718749721047403E-3</v>
      </c>
      <c r="I12" s="32">
        <f t="shared" ca="1" si="1"/>
        <v>0</v>
      </c>
      <c r="J12" s="32">
        <f t="shared" ca="1" si="1"/>
        <v>0</v>
      </c>
      <c r="K12" s="32">
        <f t="shared" ca="1" si="1"/>
        <v>0</v>
      </c>
      <c r="L12" s="32">
        <f t="shared" ca="1" si="1"/>
        <v>0</v>
      </c>
      <c r="M12" s="32">
        <f t="shared" ca="1" si="1"/>
        <v>0</v>
      </c>
      <c r="N12" s="32">
        <f t="shared" ca="1" si="1"/>
        <v>1.9406710216003046E-2</v>
      </c>
      <c r="O12" s="32">
        <f t="shared" ca="1" si="1"/>
        <v>0.11928584563253955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8.191673019347262E-2</v>
      </c>
      <c r="E13" s="32">
        <f t="shared" ca="1" si="2"/>
        <v>7.5312917870998058E-2</v>
      </c>
      <c r="F13" s="32">
        <f t="shared" ca="1" si="2"/>
        <v>5.9929730723705721E-2</v>
      </c>
      <c r="G13" s="32">
        <f t="shared" ca="1" si="2"/>
        <v>2.2255865145831968E-2</v>
      </c>
      <c r="H13" s="32">
        <f t="shared" ca="1" si="2"/>
        <v>1.1450892737591746E-3</v>
      </c>
      <c r="I13" s="32">
        <f t="shared" ca="1" si="2"/>
        <v>0</v>
      </c>
      <c r="J13" s="32">
        <f t="shared" ca="1" si="2"/>
        <v>0</v>
      </c>
      <c r="K13" s="32">
        <f t="shared" ca="1" si="2"/>
        <v>0</v>
      </c>
      <c r="L13" s="32">
        <f t="shared" ca="1" si="2"/>
        <v>0</v>
      </c>
      <c r="M13" s="32">
        <f t="shared" ca="1" si="2"/>
        <v>0</v>
      </c>
      <c r="N13" s="32">
        <f t="shared" ca="1" si="2"/>
        <v>8.3171615211441643E-3</v>
      </c>
      <c r="O13" s="32">
        <f t="shared" ca="1" si="2"/>
        <v>5.1122505271088386E-2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0.17361795871561</v>
      </c>
      <c r="E18" s="33">
        <f t="shared" ca="1" si="3"/>
        <v>0.15962154537658754</v>
      </c>
      <c r="F18" s="33">
        <f t="shared" ca="1" si="3"/>
        <v>0.12701773483940962</v>
      </c>
      <c r="G18" s="33">
        <f t="shared" ca="1" si="3"/>
        <v>4.7170069739638297E-2</v>
      </c>
      <c r="H18" s="33">
        <f t="shared" ca="1" si="3"/>
        <v>2.4269530996618056E-3</v>
      </c>
      <c r="I18" s="33">
        <f t="shared" ca="1" si="3"/>
        <v>0</v>
      </c>
      <c r="J18" s="33">
        <f t="shared" ca="1" si="3"/>
        <v>0</v>
      </c>
      <c r="K18" s="33">
        <f t="shared" ca="1" si="3"/>
        <v>0</v>
      </c>
      <c r="L18" s="33">
        <f t="shared" ca="1" si="3"/>
        <v>0</v>
      </c>
      <c r="M18" s="33">
        <f t="shared" ca="1" si="3"/>
        <v>0</v>
      </c>
      <c r="N18" s="33">
        <f t="shared" ca="1" si="3"/>
        <v>1.7627761779536101E-2</v>
      </c>
      <c r="O18" s="33">
        <f t="shared" ca="1" si="3"/>
        <v>0.10835130978289009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8.191673019347262E-2</v>
      </c>
      <c r="E19" s="33">
        <f t="shared" ca="1" si="4"/>
        <v>7.5312917870998058E-2</v>
      </c>
      <c r="F19" s="33">
        <f t="shared" ca="1" si="4"/>
        <v>5.9929730723705721E-2</v>
      </c>
      <c r="G19" s="33">
        <f t="shared" ca="1" si="4"/>
        <v>2.2255865145831968E-2</v>
      </c>
      <c r="H19" s="33">
        <f t="shared" ca="1" si="4"/>
        <v>1.1450892737591746E-3</v>
      </c>
      <c r="I19" s="33">
        <f t="shared" ca="1" si="4"/>
        <v>0</v>
      </c>
      <c r="J19" s="33">
        <f t="shared" ca="1" si="4"/>
        <v>0</v>
      </c>
      <c r="K19" s="33">
        <f t="shared" ca="1" si="4"/>
        <v>0</v>
      </c>
      <c r="L19" s="33">
        <f t="shared" ca="1" si="4"/>
        <v>0</v>
      </c>
      <c r="M19" s="33">
        <f t="shared" ca="1" si="4"/>
        <v>0</v>
      </c>
      <c r="N19" s="33">
        <f t="shared" ca="1" si="4"/>
        <v>8.3171615211441643E-3</v>
      </c>
      <c r="O19" s="33">
        <f t="shared" ca="1" si="4"/>
        <v>5.1122505271088386E-2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1.7521078402492757E-2</v>
      </c>
      <c r="E20" s="33">
        <f t="shared" ca="1" si="5"/>
        <v>1.6108596322407919E-2</v>
      </c>
      <c r="F20" s="33">
        <f t="shared" ca="1" si="5"/>
        <v>1.2818303515903722E-2</v>
      </c>
      <c r="G20" s="33">
        <f t="shared" ca="1" si="5"/>
        <v>4.7602822673029482E-3</v>
      </c>
      <c r="H20" s="33">
        <f t="shared" ca="1" si="5"/>
        <v>2.4492187244293457E-4</v>
      </c>
      <c r="I20" s="33">
        <f t="shared" ca="1" si="5"/>
        <v>0</v>
      </c>
      <c r="J20" s="33">
        <f t="shared" ca="1" si="5"/>
        <v>0</v>
      </c>
      <c r="K20" s="33">
        <f t="shared" ca="1" si="5"/>
        <v>0</v>
      </c>
      <c r="L20" s="33">
        <f t="shared" ca="1" si="5"/>
        <v>0</v>
      </c>
      <c r="M20" s="33">
        <f t="shared" ca="1" si="5"/>
        <v>0</v>
      </c>
      <c r="N20" s="33">
        <f t="shared" ca="1" si="5"/>
        <v>1.7789484364669459E-3</v>
      </c>
      <c r="O20" s="33">
        <f t="shared" ca="1" si="5"/>
        <v>1.0934535849649461E-2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0.27305576731157533</v>
      </c>
      <c r="E21" s="33">
        <f t="shared" ca="1" si="6"/>
        <v>0.25104305956999351</v>
      </c>
      <c r="F21" s="33">
        <f t="shared" ca="1" si="6"/>
        <v>0.19976576907901905</v>
      </c>
      <c r="G21" s="33">
        <f t="shared" ca="1" si="6"/>
        <v>7.4186217152773209E-2</v>
      </c>
      <c r="H21" s="33">
        <f t="shared" ca="1" si="6"/>
        <v>3.8169642458639147E-3</v>
      </c>
      <c r="I21" s="33">
        <f t="shared" ca="1" si="6"/>
        <v>0</v>
      </c>
      <c r="J21" s="33">
        <f t="shared" ca="1" si="6"/>
        <v>0</v>
      </c>
      <c r="K21" s="33">
        <f t="shared" ca="1" si="6"/>
        <v>0</v>
      </c>
      <c r="L21" s="33">
        <f t="shared" ca="1" si="6"/>
        <v>0</v>
      </c>
      <c r="M21" s="33">
        <f t="shared" ca="1" si="6"/>
        <v>0</v>
      </c>
      <c r="N21" s="33">
        <f t="shared" ca="1" si="6"/>
        <v>2.7723871737147212E-2</v>
      </c>
      <c r="O21" s="33">
        <f t="shared" ca="1" si="6"/>
        <v>0.17040835090362794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0.51391356218456052</v>
      </c>
      <c r="E24" s="32">
        <f ca="1">N19/2+O19+D19+E19+F19/2</f>
        <v>0.242475599457984</v>
      </c>
      <c r="F24" s="32">
        <f ca="1">N20/2+O20+D20+E20+F20/2</f>
        <v>5.1862836550735474E-2</v>
      </c>
      <c r="G24" s="32">
        <f ca="1">F18/2+G18+H18</f>
        <v>0.1131058902590049</v>
      </c>
      <c r="H24" s="32">
        <f ca="1">F19/2+G19+H19</f>
        <v>5.3365819781444009E-2</v>
      </c>
      <c r="I24" s="32">
        <f ca="1">F20/2+G20+H20</f>
        <v>1.1414355897697744E-2</v>
      </c>
      <c r="J24" s="32">
        <f ca="1">I18+J18+K18</f>
        <v>0</v>
      </c>
      <c r="K24" s="32">
        <f ca="1">I19+J19+K19</f>
        <v>0</v>
      </c>
      <c r="L24" s="32">
        <f ca="1">I20+J20+K20</f>
        <v>0</v>
      </c>
      <c r="M24" s="32">
        <f ca="1">L18+M18+N18/2</f>
        <v>8.8138808897680505E-3</v>
      </c>
      <c r="N24" s="32">
        <f ca="1">L19+M19+N19/2</f>
        <v>4.1585807605720821E-3</v>
      </c>
      <c r="O24" s="32">
        <f ca="1">L20+M20+N20/2</f>
        <v>8.8947421823347297E-4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17</v>
      </c>
      <c r="I30" s="17">
        <f ca="1">INDIRECT(ADDRESS(MATCH($H$1,CDD!$A$1:$A$34,0),I$4+1,,,"cDD"))</f>
        <v>75</v>
      </c>
      <c r="J30" s="17">
        <f ca="1">INDIRECT(ADDRESS(MATCH($H$1,CDD!$A$1:$A$34,0),J$4+1,,,"cDD"))</f>
        <v>116.33333333333333</v>
      </c>
      <c r="K30" s="17">
        <f ca="1">INDIRECT(ADDRESS(MATCH($H$1,CDD!$A$1:$A$34,0),K$4+1,,,"cDD"))</f>
        <v>117.33333333333333</v>
      </c>
      <c r="L30" s="17">
        <f ca="1">INDIRECT(ADDRESS(MATCH($H$1,CDD!$A$1:$A$34,0),L$4+1,,,"cDD"))</f>
        <v>58.666666666666664</v>
      </c>
      <c r="M30" s="17">
        <f ca="1">INDIRECT(ADDRESS(MATCH($H$1,CDD!$A$1:$A$34,0),M$4+1,,,"cDD"))</f>
        <v>11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4.3001686340640811E-2</v>
      </c>
      <c r="I31" s="22">
        <f t="shared" ca="1" si="7"/>
        <v>0.1897133220910624</v>
      </c>
      <c r="J31" s="22">
        <f t="shared" ca="1" si="7"/>
        <v>0.29426644182124789</v>
      </c>
      <c r="K31" s="22">
        <f t="shared" ca="1" si="7"/>
        <v>0.29679595278246207</v>
      </c>
      <c r="L31" s="22">
        <f t="shared" ca="1" si="7"/>
        <v>0.14839797639123103</v>
      </c>
      <c r="M31" s="22">
        <f t="shared" ca="1" si="7"/>
        <v>2.7824620573355819E-2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9.8591469153810074</v>
      </c>
      <c r="E33" s="29">
        <f t="shared" ca="1" si="8"/>
        <v>10.722347664211899</v>
      </c>
      <c r="F33" s="29">
        <f t="shared" ca="1" si="8"/>
        <v>11.766543525332139</v>
      </c>
      <c r="G33" s="29">
        <f t="shared" ca="1" si="8"/>
        <v>12.918900734531809</v>
      </c>
      <c r="H33" s="29">
        <f t="shared" ca="1" si="8"/>
        <v>13.900677026207285</v>
      </c>
      <c r="I33" s="29">
        <f t="shared" ca="1" si="8"/>
        <v>14.395492330100902</v>
      </c>
      <c r="J33" s="29">
        <f t="shared" ca="1" si="8"/>
        <v>14.171619031587893</v>
      </c>
      <c r="K33" s="29">
        <f t="shared" ca="1" si="8"/>
        <v>13.329339020574331</v>
      </c>
      <c r="L33" s="29">
        <f t="shared" ca="1" si="8"/>
        <v>12.214037030051367</v>
      </c>
      <c r="M33" s="29">
        <f t="shared" ca="1" si="8"/>
        <v>11.062661700502067</v>
      </c>
      <c r="N33" s="29">
        <f t="shared" ca="1" si="8"/>
        <v>10.085976783798142</v>
      </c>
      <c r="O33" s="29">
        <f t="shared" ca="1" si="8"/>
        <v>9.6088551177645254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3.8701517706576732E-2</v>
      </c>
      <c r="I37" s="32">
        <f t="shared" ca="1" si="9"/>
        <v>0.17074198988195616</v>
      </c>
      <c r="J37" s="32">
        <f t="shared" ca="1" si="9"/>
        <v>0.26483979763912313</v>
      </c>
      <c r="K37" s="32">
        <f t="shared" ca="1" si="9"/>
        <v>0.26711635750421586</v>
      </c>
      <c r="L37" s="32">
        <f t="shared" ca="1" si="9"/>
        <v>0.13355817875210793</v>
      </c>
      <c r="M37" s="32">
        <f t="shared" ca="1" si="9"/>
        <v>2.5042158516020239E-2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4.3001686340640799E-3</v>
      </c>
      <c r="I38" s="32">
        <f t="shared" ca="1" si="10"/>
        <v>1.8971332209106236E-2</v>
      </c>
      <c r="J38" s="32">
        <f t="shared" ca="1" si="10"/>
        <v>2.9426644182124782E-2</v>
      </c>
      <c r="K38" s="32">
        <f t="shared" ca="1" si="10"/>
        <v>2.96795952782462E-2</v>
      </c>
      <c r="L38" s="32">
        <f t="shared" ca="1" si="10"/>
        <v>1.48397976391231E-2</v>
      </c>
      <c r="M38" s="32">
        <f t="shared" ca="1" si="10"/>
        <v>2.7824620573355815E-3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3.5153878583473866E-2</v>
      </c>
      <c r="I43" s="33">
        <f t="shared" ca="1" si="11"/>
        <v>0.15509064080944351</v>
      </c>
      <c r="J43" s="33">
        <f t="shared" ca="1" si="11"/>
        <v>0.24056281618887018</v>
      </c>
      <c r="K43" s="33">
        <f t="shared" ca="1" si="11"/>
        <v>0.24263069139966273</v>
      </c>
      <c r="L43" s="33">
        <f t="shared" ca="1" si="11"/>
        <v>0.12131534569983136</v>
      </c>
      <c r="M43" s="33">
        <f t="shared" ca="1" si="11"/>
        <v>2.2746627318718383E-2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4.3001686340640799E-3</v>
      </c>
      <c r="I44" s="33">
        <f t="shared" ca="1" si="12"/>
        <v>1.8971332209106236E-2</v>
      </c>
      <c r="J44" s="33">
        <f t="shared" ca="1" si="12"/>
        <v>2.9426644182124782E-2</v>
      </c>
      <c r="K44" s="33">
        <f t="shared" ca="1" si="12"/>
        <v>2.96795952782462E-2</v>
      </c>
      <c r="L44" s="33">
        <f t="shared" ca="1" si="12"/>
        <v>1.48397976391231E-2</v>
      </c>
      <c r="M44" s="33">
        <f t="shared" ca="1" si="12"/>
        <v>2.7824620573355815E-3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3.5476391231028673E-3</v>
      </c>
      <c r="I45" s="33">
        <f t="shared" ca="1" si="13"/>
        <v>1.5651349072512651E-2</v>
      </c>
      <c r="J45" s="33">
        <f t="shared" ca="1" si="13"/>
        <v>2.4276981450252956E-2</v>
      </c>
      <c r="K45" s="33">
        <f t="shared" ca="1" si="13"/>
        <v>2.4485666104553123E-2</v>
      </c>
      <c r="L45" s="33">
        <f t="shared" ca="1" si="13"/>
        <v>1.2242833052276561E-2</v>
      </c>
      <c r="M45" s="33">
        <f t="shared" ca="1" si="13"/>
        <v>2.2955311973018554E-3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4.3001686340640811E-2</v>
      </c>
      <c r="I46" s="32">
        <f t="shared" ca="1" si="14"/>
        <v>0.1897133220910624</v>
      </c>
      <c r="J46" s="32">
        <f t="shared" ca="1" si="14"/>
        <v>0.29426644182124795</v>
      </c>
      <c r="K46" s="32">
        <f t="shared" ca="1" si="14"/>
        <v>0.29679595278246201</v>
      </c>
      <c r="L46" s="32">
        <f t="shared" ca="1" si="14"/>
        <v>0.14839797639123101</v>
      </c>
      <c r="M46" s="32">
        <f t="shared" ca="1" si="14"/>
        <v>2.7824620573355819E-2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3.5153878583473866E-2</v>
      </c>
      <c r="H49" s="32">
        <f ca="1">F44/2+G44+H44</f>
        <v>4.3001686340640799E-3</v>
      </c>
      <c r="I49" s="32">
        <f ca="1">F45/2+G45+H45</f>
        <v>3.5476391231028673E-3</v>
      </c>
      <c r="J49" s="32">
        <f ca="1">I43+J43+K43</f>
        <v>0.63828414839797643</v>
      </c>
      <c r="K49" s="32">
        <f ca="1">I44+J44+K44</f>
        <v>7.8077571669477208E-2</v>
      </c>
      <c r="L49" s="32">
        <f ca="1">I45+J45+K45</f>
        <v>6.4413996627318726E-2</v>
      </c>
      <c r="M49" s="32">
        <f ca="1">L43+M43+N43/2</f>
        <v>0.14406197301854975</v>
      </c>
      <c r="N49" s="32">
        <f ca="1">L44+M44+N44/2</f>
        <v>1.762225969645868E-2</v>
      </c>
      <c r="O49" s="32">
        <f ca="1">L45+M45+N45/2</f>
        <v>1.4538364249578417E-2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152.947</v>
      </c>
      <c r="E56" s="17">
        <f t="shared" ca="1" si="15"/>
        <v>140.61699999999999</v>
      </c>
      <c r="F56" s="17">
        <f t="shared" ca="1" si="15"/>
        <v>111.895</v>
      </c>
      <c r="G56" s="17">
        <f t="shared" ca="1" si="15"/>
        <v>41.554000000000002</v>
      </c>
      <c r="H56" s="17">
        <f t="shared" ca="1" si="15"/>
        <v>2.1379999999999999</v>
      </c>
      <c r="I56" s="17">
        <f t="shared" ca="1" si="15"/>
        <v>0</v>
      </c>
      <c r="J56" s="17">
        <f t="shared" ca="1" si="15"/>
        <v>0</v>
      </c>
      <c r="K56" s="17">
        <f t="shared" ca="1" si="15"/>
        <v>0</v>
      </c>
      <c r="L56" s="17">
        <f t="shared" ca="1" si="15"/>
        <v>0</v>
      </c>
      <c r="M56" s="17">
        <f t="shared" ca="1" si="15"/>
        <v>0</v>
      </c>
      <c r="N56" s="17">
        <f t="shared" ca="1" si="15"/>
        <v>15.529</v>
      </c>
      <c r="O56" s="17">
        <f t="shared" ca="1" si="15"/>
        <v>95.450999999999993</v>
      </c>
    </row>
    <row r="57" spans="1:15" x14ac:dyDescent="0.4">
      <c r="D57" s="50">
        <f t="shared" ref="D57:O57" ca="1" si="16">(D55/SUM($D55:$O55)*(1-$B$56)+$B$56*D56/SUM($D56:$O56))</f>
        <v>0.11179169843006964</v>
      </c>
      <c r="E57" s="50">
        <f t="shared" ca="1" si="16"/>
        <v>0.10848979226883235</v>
      </c>
      <c r="F57" s="50">
        <f t="shared" ca="1" si="16"/>
        <v>0.10079819869518619</v>
      </c>
      <c r="G57" s="50">
        <f t="shared" ca="1" si="16"/>
        <v>8.1961265906249317E-2</v>
      </c>
      <c r="H57" s="50">
        <f t="shared" ca="1" si="16"/>
        <v>7.1405877970212916E-2</v>
      </c>
      <c r="I57" s="50">
        <f t="shared" ca="1" si="16"/>
        <v>7.0833333333333331E-2</v>
      </c>
      <c r="J57" s="50">
        <f t="shared" ca="1" si="16"/>
        <v>7.0833333333333331E-2</v>
      </c>
      <c r="K57" s="50">
        <f t="shared" ca="1" si="16"/>
        <v>7.0833333333333331E-2</v>
      </c>
      <c r="L57" s="50">
        <f t="shared" ca="1" si="16"/>
        <v>7.0833333333333331E-2</v>
      </c>
      <c r="M57" s="50">
        <f t="shared" ca="1" si="16"/>
        <v>7.0833333333333331E-2</v>
      </c>
      <c r="N57" s="50">
        <f t="shared" ca="1" si="16"/>
        <v>7.4991914093905418E-2</v>
      </c>
      <c r="O57" s="50">
        <f t="shared" ca="1" si="16"/>
        <v>9.6394585968877525E-2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9.8591469153810074</v>
      </c>
      <c r="E59" s="29">
        <f t="shared" ca="1" si="17"/>
        <v>10.722347664211899</v>
      </c>
      <c r="F59" s="29">
        <f t="shared" ca="1" si="17"/>
        <v>11.766543525332139</v>
      </c>
      <c r="G59" s="29">
        <f t="shared" ca="1" si="17"/>
        <v>12.918900734531809</v>
      </c>
      <c r="H59" s="29">
        <f t="shared" ca="1" si="17"/>
        <v>13.900677026207285</v>
      </c>
      <c r="I59" s="29">
        <f t="shared" ca="1" si="17"/>
        <v>14.395492330100902</v>
      </c>
      <c r="J59" s="29">
        <f t="shared" ca="1" si="17"/>
        <v>14.171619031587893</v>
      </c>
      <c r="K59" s="29">
        <f t="shared" ca="1" si="17"/>
        <v>13.329339020574331</v>
      </c>
      <c r="L59" s="29">
        <f t="shared" ca="1" si="17"/>
        <v>12.214037030051367</v>
      </c>
      <c r="M59" s="29">
        <f t="shared" ca="1" si="17"/>
        <v>11.062661700502067</v>
      </c>
      <c r="N59" s="29">
        <f t="shared" ca="1" si="17"/>
        <v>10.085976783798142</v>
      </c>
      <c r="O59" s="29">
        <f t="shared" ca="1" si="17"/>
        <v>9.6088551177645254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7.8254188901048738E-2</v>
      </c>
      <c r="E63" s="33">
        <f t="shared" ca="1" si="18"/>
        <v>7.5942854588182632E-2</v>
      </c>
      <c r="F63" s="32">
        <f t="shared" ca="1" si="18"/>
        <v>7.0558739086630323E-2</v>
      </c>
      <c r="G63" s="32">
        <f t="shared" ca="1" si="18"/>
        <v>5.7372886134374516E-2</v>
      </c>
      <c r="H63" s="32">
        <f t="shared" ca="1" si="18"/>
        <v>4.9984114579149037E-2</v>
      </c>
      <c r="I63" s="32">
        <f t="shared" ca="1" si="18"/>
        <v>4.9583333333333326E-2</v>
      </c>
      <c r="J63" s="32">
        <f t="shared" ca="1" si="18"/>
        <v>4.9583333333333326E-2</v>
      </c>
      <c r="K63" s="32">
        <f t="shared" ca="1" si="18"/>
        <v>4.9583333333333326E-2</v>
      </c>
      <c r="L63" s="32">
        <f t="shared" ca="1" si="18"/>
        <v>4.9583333333333326E-2</v>
      </c>
      <c r="M63" s="32">
        <f t="shared" ca="1" si="18"/>
        <v>4.9583333333333326E-2</v>
      </c>
      <c r="N63" s="32">
        <f t="shared" ca="1" si="18"/>
        <v>5.2494339865733791E-2</v>
      </c>
      <c r="O63" s="32">
        <f t="shared" ca="1" si="18"/>
        <v>6.7476210178214258E-2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3.3537509529020897E-2</v>
      </c>
      <c r="E64" s="32">
        <f t="shared" ca="1" si="19"/>
        <v>3.2546937680649708E-2</v>
      </c>
      <c r="F64" s="32">
        <f t="shared" ca="1" si="19"/>
        <v>3.0239459608555862E-2</v>
      </c>
      <c r="G64" s="32">
        <f t="shared" ca="1" si="19"/>
        <v>2.4588379771874797E-2</v>
      </c>
      <c r="H64" s="32">
        <f t="shared" ca="1" si="19"/>
        <v>2.1421763391063879E-2</v>
      </c>
      <c r="I64" s="32">
        <f t="shared" ca="1" si="19"/>
        <v>2.1250000000000002E-2</v>
      </c>
      <c r="J64" s="32">
        <f t="shared" ca="1" si="19"/>
        <v>2.1250000000000002E-2</v>
      </c>
      <c r="K64" s="32">
        <f t="shared" ca="1" si="19"/>
        <v>2.1250000000000002E-2</v>
      </c>
      <c r="L64" s="32">
        <f t="shared" ca="1" si="19"/>
        <v>2.1250000000000002E-2</v>
      </c>
      <c r="M64" s="32">
        <f t="shared" ca="1" si="19"/>
        <v>2.1250000000000002E-2</v>
      </c>
      <c r="N64" s="32">
        <f t="shared" ca="1" si="19"/>
        <v>2.249757422817163E-2</v>
      </c>
      <c r="O64" s="32">
        <f t="shared" ca="1" si="19"/>
        <v>2.891837579066326E-2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7.1080888251785934E-2</v>
      </c>
      <c r="E69" s="33">
        <f t="shared" ca="1" si="20"/>
        <v>6.8981426250932551E-2</v>
      </c>
      <c r="F69" s="33">
        <f t="shared" ca="1" si="20"/>
        <v>6.4090854670355871E-2</v>
      </c>
      <c r="G69" s="33">
        <f t="shared" ca="1" si="20"/>
        <v>5.2113704905390183E-2</v>
      </c>
      <c r="H69" s="33">
        <f t="shared" ca="1" si="20"/>
        <v>4.5402237409393711E-2</v>
      </c>
      <c r="I69" s="33">
        <f t="shared" ca="1" si="20"/>
        <v>4.5038194444444436E-2</v>
      </c>
      <c r="J69" s="33">
        <f t="shared" ca="1" si="20"/>
        <v>4.5038194444444436E-2</v>
      </c>
      <c r="K69" s="33">
        <f t="shared" ca="1" si="20"/>
        <v>4.5038194444444436E-2</v>
      </c>
      <c r="L69" s="33">
        <f t="shared" ca="1" si="20"/>
        <v>4.5038194444444436E-2</v>
      </c>
      <c r="M69" s="33">
        <f t="shared" ca="1" si="20"/>
        <v>4.5038194444444436E-2</v>
      </c>
      <c r="N69" s="33">
        <f t="shared" ca="1" si="20"/>
        <v>4.7682358711374856E-2</v>
      </c>
      <c r="O69" s="33">
        <f t="shared" ca="1" si="20"/>
        <v>6.1290890911877949E-2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3.3537509529020897E-2</v>
      </c>
      <c r="E70" s="33">
        <f t="shared" ca="1" si="21"/>
        <v>3.2546937680649708E-2</v>
      </c>
      <c r="F70" s="33">
        <f t="shared" ca="1" si="21"/>
        <v>3.0239459608555862E-2</v>
      </c>
      <c r="G70" s="33">
        <f t="shared" ca="1" si="21"/>
        <v>2.4588379771874797E-2</v>
      </c>
      <c r="H70" s="33">
        <f t="shared" ca="1" si="21"/>
        <v>2.1421763391063879E-2</v>
      </c>
      <c r="I70" s="33">
        <f t="shared" ca="1" si="21"/>
        <v>2.1250000000000002E-2</v>
      </c>
      <c r="J70" s="33">
        <f t="shared" ca="1" si="21"/>
        <v>2.1250000000000002E-2</v>
      </c>
      <c r="K70" s="33">
        <f t="shared" ca="1" si="21"/>
        <v>2.1250000000000002E-2</v>
      </c>
      <c r="L70" s="33">
        <f t="shared" ca="1" si="21"/>
        <v>2.1250000000000002E-2</v>
      </c>
      <c r="M70" s="33">
        <f t="shared" ca="1" si="21"/>
        <v>2.1250000000000002E-2</v>
      </c>
      <c r="N70" s="33">
        <f t="shared" ca="1" si="21"/>
        <v>2.249757422817163E-2</v>
      </c>
      <c r="O70" s="33">
        <f t="shared" ca="1" si="21"/>
        <v>2.891837579066326E-2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7.1733006492628011E-3</v>
      </c>
      <c r="E71" s="33">
        <f t="shared" ca="1" si="22"/>
        <v>6.9614283372500755E-3</v>
      </c>
      <c r="F71" s="33">
        <f t="shared" ca="1" si="22"/>
        <v>6.4678844162744465E-3</v>
      </c>
      <c r="G71" s="33">
        <f t="shared" ca="1" si="22"/>
        <v>5.2591812289843314E-3</v>
      </c>
      <c r="H71" s="33">
        <f t="shared" ca="1" si="22"/>
        <v>4.5818771697553285E-3</v>
      </c>
      <c r="I71" s="33">
        <f t="shared" ca="1" si="22"/>
        <v>4.5451388888888894E-3</v>
      </c>
      <c r="J71" s="33">
        <f t="shared" ca="1" si="22"/>
        <v>4.5451388888888894E-3</v>
      </c>
      <c r="K71" s="33">
        <f t="shared" ca="1" si="22"/>
        <v>4.5451388888888894E-3</v>
      </c>
      <c r="L71" s="33">
        <f t="shared" ca="1" si="22"/>
        <v>4.5451388888888894E-3</v>
      </c>
      <c r="M71" s="33">
        <f t="shared" ca="1" si="22"/>
        <v>4.5451388888888894E-3</v>
      </c>
      <c r="N71" s="33">
        <f t="shared" ca="1" si="22"/>
        <v>4.8119811543589318E-3</v>
      </c>
      <c r="O71" s="33">
        <f t="shared" ca="1" si="22"/>
        <v>6.1853192663363071E-3</v>
      </c>
    </row>
    <row r="72" spans="1:15" x14ac:dyDescent="0.4">
      <c r="D72" s="32">
        <f t="shared" ref="D72:O72" ca="1" si="23">SUM(D69:D71)</f>
        <v>0.11179169843006964</v>
      </c>
      <c r="E72" s="32">
        <f t="shared" ca="1" si="23"/>
        <v>0.10848979226883235</v>
      </c>
      <c r="F72" s="32">
        <f t="shared" ca="1" si="23"/>
        <v>0.10079819869518618</v>
      </c>
      <c r="G72" s="32">
        <f t="shared" ca="1" si="23"/>
        <v>8.1961265906249317E-2</v>
      </c>
      <c r="H72" s="32">
        <f t="shared" ca="1" si="23"/>
        <v>7.1405877970212916E-2</v>
      </c>
      <c r="I72" s="32">
        <f t="shared" ca="1" si="23"/>
        <v>7.0833333333333318E-2</v>
      </c>
      <c r="J72" s="32">
        <f t="shared" ca="1" si="23"/>
        <v>7.0833333333333318E-2</v>
      </c>
      <c r="K72" s="32">
        <f t="shared" ca="1" si="23"/>
        <v>7.0833333333333318E-2</v>
      </c>
      <c r="L72" s="32">
        <f t="shared" ca="1" si="23"/>
        <v>7.0833333333333318E-2</v>
      </c>
      <c r="M72" s="32">
        <f t="shared" ca="1" si="23"/>
        <v>7.0833333333333318E-2</v>
      </c>
      <c r="N72" s="32">
        <f t="shared" ca="1" si="23"/>
        <v>7.4991914093905418E-2</v>
      </c>
      <c r="O72" s="32">
        <f t="shared" ca="1" si="23"/>
        <v>9.6394585968877511E-2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0.25723981210546182</v>
      </c>
      <c r="E75" s="32">
        <f ca="1">N70/2+O70+D70+E70+F70/2</f>
        <v>0.1213713399186976</v>
      </c>
      <c r="F75" s="32">
        <f ca="1">N71/2+O71+D71+E71+F71/2</f>
        <v>2.595998103816587E-2</v>
      </c>
      <c r="G75" s="32">
        <f ca="1">F69/2+G69+H69</f>
        <v>0.12956136964996184</v>
      </c>
      <c r="H75" s="32">
        <f ca="1">F70/2+G70+H70</f>
        <v>6.1129872967216607E-2</v>
      </c>
      <c r="I75" s="32">
        <f ca="1">F71/2+G71+H71</f>
        <v>1.3075000606876882E-2</v>
      </c>
      <c r="J75" s="32">
        <f ca="1">I69+J69+K69</f>
        <v>0.13511458333333332</v>
      </c>
      <c r="K75" s="32">
        <f ca="1">I70+J70+K70</f>
        <v>6.3750000000000001E-2</v>
      </c>
      <c r="L75" s="32">
        <f ca="1">I71+J71+K71</f>
        <v>1.3635416666666667E-2</v>
      </c>
      <c r="M75" s="32">
        <f ca="1">L69+M69+N69/2</f>
        <v>0.1139175682445763</v>
      </c>
      <c r="N75" s="32">
        <f ca="1">L70+M70+N70/2</f>
        <v>5.3748787114085816E-2</v>
      </c>
      <c r="O75" s="32">
        <f ca="1">L71+M71+N71/2</f>
        <v>1.1496268354957245E-2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9.8591469153810074</v>
      </c>
      <c r="E84" s="29">
        <f t="shared" ca="1" si="26"/>
        <v>10.722347664211899</v>
      </c>
      <c r="F84" s="29">
        <f t="shared" ca="1" si="26"/>
        <v>11.766543525332139</v>
      </c>
      <c r="G84" s="29">
        <f t="shared" ca="1" si="26"/>
        <v>12.918900734531809</v>
      </c>
      <c r="H84" s="29">
        <f t="shared" ca="1" si="26"/>
        <v>13.900677026207285</v>
      </c>
      <c r="I84" s="29">
        <f t="shared" ca="1" si="26"/>
        <v>14.395492330100902</v>
      </c>
      <c r="J84" s="29">
        <f t="shared" ca="1" si="26"/>
        <v>14.171619031587893</v>
      </c>
      <c r="K84" s="29">
        <f t="shared" ca="1" si="26"/>
        <v>13.329339020574331</v>
      </c>
      <c r="L84" s="29">
        <f t="shared" ca="1" si="26"/>
        <v>12.214037030051367</v>
      </c>
      <c r="M84" s="29">
        <f t="shared" ca="1" si="26"/>
        <v>11.062661700502067</v>
      </c>
      <c r="N84" s="29">
        <f t="shared" ca="1" si="26"/>
        <v>10.085976783798142</v>
      </c>
      <c r="O84" s="29">
        <f t="shared" ca="1" si="26"/>
        <v>9.6088551177645254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14.140853084618993</v>
      </c>
      <c r="E106" s="29">
        <f t="shared" ca="1" si="33"/>
        <v>13.277652335788101</v>
      </c>
      <c r="F106" s="29">
        <f t="shared" ca="1" si="33"/>
        <v>12.233456474667861</v>
      </c>
      <c r="G106" s="29">
        <f t="shared" ca="1" si="33"/>
        <v>11.081099265468191</v>
      </c>
      <c r="H106" s="29">
        <f t="shared" ca="1" si="33"/>
        <v>10.099322973792715</v>
      </c>
      <c r="I106" s="29">
        <f t="shared" ca="1" si="33"/>
        <v>9.6045076698990979</v>
      </c>
      <c r="J106" s="29">
        <f t="shared" ca="1" si="33"/>
        <v>9.8283809684121071</v>
      </c>
      <c r="K106" s="29">
        <f t="shared" ca="1" si="33"/>
        <v>10.670660979425669</v>
      </c>
      <c r="L106" s="29">
        <f t="shared" ca="1" si="33"/>
        <v>11.785962969948633</v>
      </c>
      <c r="M106" s="29">
        <f t="shared" ca="1" si="33"/>
        <v>12.937338299497933</v>
      </c>
      <c r="N106" s="29">
        <f t="shared" ca="1" si="33"/>
        <v>13.914023216201858</v>
      </c>
      <c r="O106" s="29">
        <f t="shared" ca="1" si="33"/>
        <v>14.391144882235475</v>
      </c>
    </row>
    <row r="107" spans="1:15" x14ac:dyDescent="0.4">
      <c r="A107" s="26"/>
      <c r="B107" s="41"/>
      <c r="C107" s="41"/>
      <c r="D107" s="29">
        <f t="shared" ref="D107:O107" ca="1" si="34">D106/SUM($D106:$O106)</f>
        <v>9.8224649831224559E-2</v>
      </c>
      <c r="E107" s="29">
        <f t="shared" ca="1" si="34"/>
        <v>9.2228717988881284E-2</v>
      </c>
      <c r="F107" s="29">
        <f t="shared" ca="1" si="34"/>
        <v>8.4975564858727454E-2</v>
      </c>
      <c r="G107" s="29">
        <f t="shared" ca="1" si="34"/>
        <v>7.6971105532490522E-2</v>
      </c>
      <c r="H107" s="29">
        <f t="shared" ca="1" si="34"/>
        <v>7.0151528814922204E-2</v>
      </c>
      <c r="I107" s="29">
        <f t="shared" ca="1" si="34"/>
        <v>6.6714461781891013E-2</v>
      </c>
      <c r="J107" s="29">
        <f t="shared" ca="1" si="34"/>
        <v>6.8269521877729208E-2</v>
      </c>
      <c r="K107" s="29">
        <f t="shared" ca="1" si="34"/>
        <v>7.4120134895669085E-2</v>
      </c>
      <c r="L107" s="29">
        <f t="shared" ca="1" si="34"/>
        <v>8.1867202687098406E-2</v>
      </c>
      <c r="M107" s="29">
        <f t="shared" ca="1" si="34"/>
        <v>8.9864841718671581E-2</v>
      </c>
      <c r="N107" s="29">
        <f t="shared" ca="1" si="34"/>
        <v>9.6649052923229659E-2</v>
      </c>
      <c r="O107" s="29">
        <f t="shared" ca="1" si="34"/>
        <v>9.996321708946497E-2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9.8591469153810074</v>
      </c>
      <c r="E109" s="29">
        <f t="shared" ca="1" si="35"/>
        <v>10.722347664211899</v>
      </c>
      <c r="F109" s="29">
        <f t="shared" ca="1" si="35"/>
        <v>11.766543525332139</v>
      </c>
      <c r="G109" s="29">
        <f t="shared" ca="1" si="35"/>
        <v>12.918900734531809</v>
      </c>
      <c r="H109" s="29">
        <f t="shared" ca="1" si="35"/>
        <v>13.900677026207285</v>
      </c>
      <c r="I109" s="29">
        <f t="shared" ca="1" si="35"/>
        <v>14.395492330100902</v>
      </c>
      <c r="J109" s="29">
        <f t="shared" ca="1" si="35"/>
        <v>14.171619031587893</v>
      </c>
      <c r="K109" s="29">
        <f t="shared" ca="1" si="35"/>
        <v>13.329339020574331</v>
      </c>
      <c r="L109" s="29">
        <f t="shared" ca="1" si="35"/>
        <v>12.214037030051367</v>
      </c>
      <c r="M109" s="29">
        <f t="shared" ca="1" si="35"/>
        <v>11.062661700502067</v>
      </c>
      <c r="N109" s="29">
        <f t="shared" ca="1" si="35"/>
        <v>10.085976783798142</v>
      </c>
      <c r="O109" s="29">
        <f t="shared" ca="1" si="35"/>
        <v>9.6088551177645254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1.9644929966244912E-2</v>
      </c>
      <c r="E113" s="33">
        <f t="shared" ca="1" si="36"/>
        <v>1.8445743597776256E-2</v>
      </c>
      <c r="F113" s="32">
        <f t="shared" ca="1" si="36"/>
        <v>1.6995112971745493E-2</v>
      </c>
      <c r="G113" s="32">
        <f t="shared" ca="1" si="36"/>
        <v>1.5394221106498105E-2</v>
      </c>
      <c r="H113" s="32">
        <f t="shared" ca="1" si="36"/>
        <v>1.4030305762984441E-2</v>
      </c>
      <c r="I113" s="32">
        <f t="shared" ca="1" si="36"/>
        <v>1.3342892356378203E-2</v>
      </c>
      <c r="J113" s="32">
        <f t="shared" ca="1" si="36"/>
        <v>1.3653904375545842E-2</v>
      </c>
      <c r="K113" s="32">
        <f t="shared" ca="1" si="36"/>
        <v>1.4824026979133818E-2</v>
      </c>
      <c r="L113" s="32">
        <f t="shared" ca="1" si="36"/>
        <v>1.6373440537419681E-2</v>
      </c>
      <c r="M113" s="32">
        <f t="shared" ca="1" si="36"/>
        <v>1.7972968343734318E-2</v>
      </c>
      <c r="N113" s="32">
        <f t="shared" ca="1" si="36"/>
        <v>1.9329810584645932E-2</v>
      </c>
      <c r="O113" s="32">
        <f t="shared" ca="1" si="36"/>
        <v>1.9992643417892995E-2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7.857971986497965E-2</v>
      </c>
      <c r="E114" s="32">
        <f t="shared" ca="1" si="37"/>
        <v>7.3782974391105025E-2</v>
      </c>
      <c r="F114" s="32">
        <f t="shared" ca="1" si="37"/>
        <v>6.7980451886981971E-2</v>
      </c>
      <c r="G114" s="32">
        <f t="shared" ca="1" si="37"/>
        <v>6.157688442599242E-2</v>
      </c>
      <c r="H114" s="32">
        <f t="shared" ca="1" si="37"/>
        <v>5.6121223051937764E-2</v>
      </c>
      <c r="I114" s="32">
        <f t="shared" ca="1" si="37"/>
        <v>5.3371569425512813E-2</v>
      </c>
      <c r="J114" s="32">
        <f t="shared" ca="1" si="37"/>
        <v>5.461561750218337E-2</v>
      </c>
      <c r="K114" s="32">
        <f t="shared" ca="1" si="37"/>
        <v>5.9296107916535272E-2</v>
      </c>
      <c r="L114" s="32">
        <f t="shared" ca="1" si="37"/>
        <v>6.5493762149678725E-2</v>
      </c>
      <c r="M114" s="32">
        <f t="shared" ca="1" si="37"/>
        <v>7.1891873374937271E-2</v>
      </c>
      <c r="N114" s="32">
        <f t="shared" ca="1" si="37"/>
        <v>7.7319242338583727E-2</v>
      </c>
      <c r="O114" s="32">
        <f t="shared" ca="1" si="37"/>
        <v>7.9970573671571982E-2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1.7844144719339129E-2</v>
      </c>
      <c r="E119" s="33">
        <f t="shared" ca="1" si="38"/>
        <v>1.6754883767980098E-2</v>
      </c>
      <c r="F119" s="33">
        <f t="shared" ca="1" si="38"/>
        <v>1.5437227616002157E-2</v>
      </c>
      <c r="G119" s="33">
        <f t="shared" ca="1" si="38"/>
        <v>1.3983084171735778E-2</v>
      </c>
      <c r="H119" s="33">
        <f t="shared" ca="1" si="38"/>
        <v>1.2744194401377534E-2</v>
      </c>
      <c r="I119" s="33">
        <f t="shared" ca="1" si="38"/>
        <v>1.2119793890376868E-2</v>
      </c>
      <c r="J119" s="33">
        <f t="shared" ca="1" si="38"/>
        <v>1.2402296474454139E-2</v>
      </c>
      <c r="K119" s="33">
        <f t="shared" ca="1" si="38"/>
        <v>1.3465157839379885E-2</v>
      </c>
      <c r="L119" s="33">
        <f t="shared" ca="1" si="38"/>
        <v>1.4872541821489544E-2</v>
      </c>
      <c r="M119" s="33">
        <f t="shared" ca="1" si="38"/>
        <v>1.6325446245558671E-2</v>
      </c>
      <c r="N119" s="33">
        <f t="shared" ca="1" si="38"/>
        <v>1.7557911281053388E-2</v>
      </c>
      <c r="O119" s="33">
        <f t="shared" ca="1" si="38"/>
        <v>1.8159984437919472E-2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7.857971986497965E-2</v>
      </c>
      <c r="E120" s="33">
        <f t="shared" ca="1" si="39"/>
        <v>7.3782974391105025E-2</v>
      </c>
      <c r="F120" s="33">
        <f t="shared" ca="1" si="39"/>
        <v>6.7980451886981971E-2</v>
      </c>
      <c r="G120" s="33">
        <f t="shared" ca="1" si="39"/>
        <v>6.157688442599242E-2</v>
      </c>
      <c r="H120" s="33">
        <f t="shared" ca="1" si="39"/>
        <v>5.6121223051937764E-2</v>
      </c>
      <c r="I120" s="33">
        <f t="shared" ca="1" si="39"/>
        <v>5.3371569425512813E-2</v>
      </c>
      <c r="J120" s="33">
        <f t="shared" ca="1" si="39"/>
        <v>5.461561750218337E-2</v>
      </c>
      <c r="K120" s="33">
        <f t="shared" ca="1" si="39"/>
        <v>5.9296107916535272E-2</v>
      </c>
      <c r="L120" s="33">
        <f t="shared" ca="1" si="39"/>
        <v>6.5493762149678725E-2</v>
      </c>
      <c r="M120" s="33">
        <f t="shared" ca="1" si="39"/>
        <v>7.1891873374937271E-2</v>
      </c>
      <c r="N120" s="33">
        <f t="shared" ca="1" si="39"/>
        <v>7.7319242338583727E-2</v>
      </c>
      <c r="O120" s="33">
        <f t="shared" ca="1" si="39"/>
        <v>7.9970573671571982E-2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1.8007852469057839E-3</v>
      </c>
      <c r="E121" s="33">
        <f t="shared" ca="1" si="40"/>
        <v>1.690859829796157E-3</v>
      </c>
      <c r="F121" s="33">
        <f t="shared" ca="1" si="40"/>
        <v>1.5578853557433369E-3</v>
      </c>
      <c r="G121" s="33">
        <f t="shared" ca="1" si="40"/>
        <v>1.4111369347623265E-3</v>
      </c>
      <c r="H121" s="33">
        <f t="shared" ca="1" si="40"/>
        <v>1.2861113616069073E-3</v>
      </c>
      <c r="I121" s="33">
        <f t="shared" ca="1" si="40"/>
        <v>1.2230984660013353E-3</v>
      </c>
      <c r="J121" s="33">
        <f t="shared" ca="1" si="40"/>
        <v>1.2516079010917024E-3</v>
      </c>
      <c r="K121" s="33">
        <f t="shared" ca="1" si="40"/>
        <v>1.3588691397539334E-3</v>
      </c>
      <c r="L121" s="33">
        <f t="shared" ca="1" si="40"/>
        <v>1.5008987159301375E-3</v>
      </c>
      <c r="M121" s="33">
        <f t="shared" ca="1" si="40"/>
        <v>1.647522098175646E-3</v>
      </c>
      <c r="N121" s="33">
        <f t="shared" ca="1" si="40"/>
        <v>1.7718993035925439E-3</v>
      </c>
      <c r="O121" s="33">
        <f t="shared" ca="1" si="40"/>
        <v>1.8326589799735247E-3</v>
      </c>
    </row>
    <row r="122" spans="1:15" x14ac:dyDescent="0.4">
      <c r="D122" s="32">
        <f t="shared" ref="D122:O122" ca="1" si="41">SUM(D119:D121)</f>
        <v>9.8224649831224572E-2</v>
      </c>
      <c r="E122" s="32">
        <f t="shared" ca="1" si="41"/>
        <v>9.222871798888127E-2</v>
      </c>
      <c r="F122" s="32">
        <f t="shared" ca="1" si="41"/>
        <v>8.4975564858727454E-2</v>
      </c>
      <c r="G122" s="32">
        <f t="shared" ca="1" si="41"/>
        <v>7.6971105532490536E-2</v>
      </c>
      <c r="H122" s="32">
        <f t="shared" ca="1" si="41"/>
        <v>7.0151528814922204E-2</v>
      </c>
      <c r="I122" s="32">
        <f t="shared" ca="1" si="41"/>
        <v>6.6714461781891027E-2</v>
      </c>
      <c r="J122" s="32">
        <f t="shared" ca="1" si="41"/>
        <v>6.8269521877729208E-2</v>
      </c>
      <c r="K122" s="32">
        <f t="shared" ca="1" si="41"/>
        <v>7.4120134895669085E-2</v>
      </c>
      <c r="L122" s="32">
        <f t="shared" ca="1" si="41"/>
        <v>8.1867202687098406E-2</v>
      </c>
      <c r="M122" s="32">
        <f t="shared" ca="1" si="41"/>
        <v>8.9864841718671595E-2</v>
      </c>
      <c r="N122" s="32">
        <f t="shared" ca="1" si="41"/>
        <v>9.6649052923229659E-2</v>
      </c>
      <c r="O122" s="32">
        <f t="shared" ca="1" si="41"/>
        <v>9.996321708946497E-2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6.9256582373766473E-2</v>
      </c>
      <c r="E125" s="32">
        <f ca="1">N120/2+O120+D120+E120+F120/2</f>
        <v>0.30498311504043951</v>
      </c>
      <c r="F125" s="32">
        <f ca="1">N121/2+O121+D121+E121+F121/2</f>
        <v>6.9891963863434048E-3</v>
      </c>
      <c r="G125" s="32">
        <f ca="1">F119/2+G119+H119</f>
        <v>3.4445892381114389E-2</v>
      </c>
      <c r="H125" s="32">
        <f ca="1">F120/2+G120+H120</f>
        <v>0.15168833342142116</v>
      </c>
      <c r="I125" s="32">
        <f ca="1">F121/2+G121+H121</f>
        <v>3.476190974240902E-3</v>
      </c>
      <c r="J125" s="32">
        <f ca="1">I119+J119+K119</f>
        <v>3.7987248204210892E-2</v>
      </c>
      <c r="K125" s="32">
        <f ca="1">I120+J120+K120</f>
        <v>0.16728329484423146</v>
      </c>
      <c r="L125" s="32">
        <f ca="1">I121+J121+K121</f>
        <v>3.8335755068469712E-3</v>
      </c>
      <c r="M125" s="32">
        <f ca="1">L119+M119+N119/2</f>
        <v>3.9976943707574909E-2</v>
      </c>
      <c r="N125" s="32">
        <f ca="1">L120+M120+N120/2</f>
        <v>0.17604525669390786</v>
      </c>
      <c r="O125" s="32">
        <f ca="1">L121+M121+N121/2</f>
        <v>4.0343704659020554E-3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17</v>
      </c>
      <c r="I132" s="29">
        <f t="shared" ca="1" si="43"/>
        <v>75</v>
      </c>
      <c r="J132" s="29">
        <f t="shared" ca="1" si="43"/>
        <v>116.33333333333333</v>
      </c>
      <c r="K132" s="29">
        <f t="shared" ca="1" si="43"/>
        <v>117.33333333333333</v>
      </c>
      <c r="L132" s="29">
        <f t="shared" ca="1" si="43"/>
        <v>58.666666666666664</v>
      </c>
      <c r="M132" s="29">
        <f t="shared" ca="1" si="43"/>
        <v>11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8.1316750983698699E-2</v>
      </c>
      <c r="I133" s="50">
        <f t="shared" ca="1" si="44"/>
        <v>8.8652332771219783E-2</v>
      </c>
      <c r="J133" s="50">
        <f t="shared" ca="1" si="44"/>
        <v>9.3879988757729058E-2</v>
      </c>
      <c r="K133" s="50">
        <f t="shared" ca="1" si="44"/>
        <v>9.4006464305789766E-2</v>
      </c>
      <c r="L133" s="50">
        <f t="shared" ca="1" si="44"/>
        <v>8.6586565486228215E-2</v>
      </c>
      <c r="M133" s="50">
        <f t="shared" ca="1" si="44"/>
        <v>8.055789769533446E-2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9.8591469153810074</v>
      </c>
      <c r="E135" s="29">
        <f t="shared" ca="1" si="45"/>
        <v>10.722347664211899</v>
      </c>
      <c r="F135" s="29">
        <f t="shared" ca="1" si="45"/>
        <v>11.766543525332139</v>
      </c>
      <c r="G135" s="29">
        <f t="shared" ca="1" si="45"/>
        <v>12.918900734531809</v>
      </c>
      <c r="H135" s="29">
        <f t="shared" ca="1" si="45"/>
        <v>13.900677026207285</v>
      </c>
      <c r="I135" s="29">
        <f t="shared" ca="1" si="45"/>
        <v>14.395492330100902</v>
      </c>
      <c r="J135" s="29">
        <f t="shared" ca="1" si="45"/>
        <v>14.171619031587893</v>
      </c>
      <c r="K135" s="29">
        <f t="shared" ca="1" si="45"/>
        <v>13.329339020574331</v>
      </c>
      <c r="L135" s="29">
        <f t="shared" ca="1" si="45"/>
        <v>12.214037030051367</v>
      </c>
      <c r="M135" s="29">
        <f t="shared" ca="1" si="45"/>
        <v>11.062661700502067</v>
      </c>
      <c r="N135" s="29">
        <f t="shared" ca="1" si="45"/>
        <v>10.085976783798142</v>
      </c>
      <c r="O135" s="29">
        <f t="shared" ca="1" si="45"/>
        <v>9.6088551177645254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5.6921725688589088E-2</v>
      </c>
      <c r="I139" s="32">
        <f t="shared" ca="1" si="46"/>
        <v>6.2056632939853841E-2</v>
      </c>
      <c r="J139" s="32">
        <f t="shared" ca="1" si="46"/>
        <v>6.5715992130410336E-2</v>
      </c>
      <c r="K139" s="32">
        <f t="shared" ca="1" si="46"/>
        <v>6.5804525014052831E-2</v>
      </c>
      <c r="L139" s="32">
        <f t="shared" ca="1" si="46"/>
        <v>6.0610595840359743E-2</v>
      </c>
      <c r="M139" s="32">
        <f t="shared" ca="1" si="46"/>
        <v>5.6390528386734119E-2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2.4395025295109615E-2</v>
      </c>
      <c r="I140" s="32">
        <f t="shared" ca="1" si="47"/>
        <v>2.6595699831365938E-2</v>
      </c>
      <c r="J140" s="32">
        <f t="shared" ca="1" si="47"/>
        <v>2.8163996627318721E-2</v>
      </c>
      <c r="K140" s="32">
        <f t="shared" ca="1" si="47"/>
        <v>2.8201939291736935E-2</v>
      </c>
      <c r="L140" s="32">
        <f t="shared" ca="1" si="47"/>
        <v>2.5975969645868468E-2</v>
      </c>
      <c r="M140" s="32">
        <f t="shared" ca="1" si="47"/>
        <v>2.4167369308600341E-2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5.1703900833801754E-2</v>
      </c>
      <c r="I145" s="33">
        <f t="shared" ca="1" si="48"/>
        <v>5.6368108253700575E-2</v>
      </c>
      <c r="J145" s="33">
        <f t="shared" ca="1" si="48"/>
        <v>5.9692026185122718E-2</v>
      </c>
      <c r="K145" s="33">
        <f t="shared" ca="1" si="48"/>
        <v>5.9772443554431322E-2</v>
      </c>
      <c r="L145" s="33">
        <f t="shared" ca="1" si="48"/>
        <v>5.5054624554993437E-2</v>
      </c>
      <c r="M145" s="33">
        <f t="shared" ca="1" si="48"/>
        <v>5.1221396617950159E-2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2.4395025295109615E-2</v>
      </c>
      <c r="I146" s="33">
        <f t="shared" ca="1" si="49"/>
        <v>2.6595699831365938E-2</v>
      </c>
      <c r="J146" s="33">
        <f t="shared" ca="1" si="49"/>
        <v>2.8163996627318721E-2</v>
      </c>
      <c r="K146" s="33">
        <f t="shared" ca="1" si="49"/>
        <v>2.8201939291736935E-2</v>
      </c>
      <c r="L146" s="33">
        <f t="shared" ca="1" si="49"/>
        <v>2.5975969645868468E-2</v>
      </c>
      <c r="M146" s="33">
        <f t="shared" ca="1" si="49"/>
        <v>2.4167369308600341E-2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5.2178248547873332E-3</v>
      </c>
      <c r="I147" s="33">
        <f t="shared" ca="1" si="50"/>
        <v>5.6885246861532691E-3</v>
      </c>
      <c r="J147" s="33">
        <f t="shared" ca="1" si="50"/>
        <v>6.0239659452876147E-3</v>
      </c>
      <c r="K147" s="33">
        <f t="shared" ca="1" si="50"/>
        <v>6.03208145962151E-3</v>
      </c>
      <c r="L147" s="33">
        <f t="shared" ca="1" si="50"/>
        <v>5.5559712853663103E-3</v>
      </c>
      <c r="M147" s="33">
        <f t="shared" ca="1" si="50"/>
        <v>5.1691317687839614E-3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8.1316750983698699E-2</v>
      </c>
      <c r="I148" s="32">
        <f t="shared" ca="1" si="51"/>
        <v>8.8652332771219783E-2</v>
      </c>
      <c r="J148" s="32">
        <f t="shared" ca="1" si="51"/>
        <v>9.3879988757729058E-2</v>
      </c>
      <c r="K148" s="32">
        <f t="shared" ca="1" si="51"/>
        <v>9.400646430578978E-2</v>
      </c>
      <c r="L148" s="32">
        <f t="shared" ca="1" si="51"/>
        <v>8.6586565486228215E-2</v>
      </c>
      <c r="M148" s="32">
        <f t="shared" ca="1" si="51"/>
        <v>8.055789769533446E-2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0.12720910916713507</v>
      </c>
      <c r="H151" s="32">
        <f ca="1">F146/2+G146+H146</f>
        <v>6.0020025295109622E-2</v>
      </c>
      <c r="I151" s="32">
        <f ca="1">F147/2+G147+H147</f>
        <v>1.2837616521453998E-2</v>
      </c>
      <c r="J151" s="32">
        <f ca="1">I145+J145+K145</f>
        <v>0.17583257799325461</v>
      </c>
      <c r="K151" s="32">
        <f ca="1">I146+J146+K146</f>
        <v>8.2961635750421592E-2</v>
      </c>
      <c r="L151" s="32">
        <f ca="1">I147+J147+K147</f>
        <v>1.7744572091062394E-2</v>
      </c>
      <c r="M151" s="32">
        <f ca="1">L145+M145+N145/2</f>
        <v>0.13144442395072137</v>
      </c>
      <c r="N151" s="32">
        <f ca="1">L146+M146+N146/2</f>
        <v>6.2018338954468809E-2</v>
      </c>
      <c r="O151" s="32">
        <f ca="1">L147+M147+N147/2</f>
        <v>1.3265033609705826E-2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9.8591469153810074</v>
      </c>
      <c r="E160" s="29">
        <f t="shared" ca="1" si="54"/>
        <v>10.722347664211899</v>
      </c>
      <c r="F160" s="29">
        <f t="shared" ca="1" si="54"/>
        <v>11.766543525332139</v>
      </c>
      <c r="G160" s="29">
        <f t="shared" ca="1" si="54"/>
        <v>12.918900734531809</v>
      </c>
      <c r="H160" s="29">
        <f t="shared" ca="1" si="54"/>
        <v>13.900677026207285</v>
      </c>
      <c r="I160" s="29">
        <f t="shared" ca="1" si="54"/>
        <v>14.395492330100902</v>
      </c>
      <c r="J160" s="29">
        <f t="shared" ca="1" si="54"/>
        <v>14.171619031587893</v>
      </c>
      <c r="K160" s="29">
        <f t="shared" ca="1" si="54"/>
        <v>13.329339020574331</v>
      </c>
      <c r="L160" s="29">
        <f t="shared" ca="1" si="54"/>
        <v>12.214037030051367</v>
      </c>
      <c r="M160" s="29">
        <f t="shared" ca="1" si="54"/>
        <v>11.062661700502067</v>
      </c>
      <c r="N160" s="29">
        <f t="shared" ca="1" si="54"/>
        <v>10.085976783798142</v>
      </c>
      <c r="O160" s="29">
        <f t="shared" ca="1" si="54"/>
        <v>9.6088551177645254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152.947</v>
      </c>
      <c r="E182" s="29">
        <f t="shared" ca="1" si="61"/>
        <v>140.61699999999999</v>
      </c>
      <c r="F182" s="29">
        <f t="shared" ca="1" si="61"/>
        <v>111.895</v>
      </c>
      <c r="G182" s="29">
        <f t="shared" ca="1" si="61"/>
        <v>41.554000000000002</v>
      </c>
      <c r="H182" s="29">
        <f t="shared" ca="1" si="61"/>
        <v>2.1379999999999999</v>
      </c>
      <c r="I182" s="29">
        <f t="shared" ca="1" si="61"/>
        <v>0</v>
      </c>
      <c r="J182" s="29">
        <f t="shared" ca="1" si="61"/>
        <v>0</v>
      </c>
      <c r="K182" s="29">
        <f t="shared" ca="1" si="61"/>
        <v>0</v>
      </c>
      <c r="L182" s="29">
        <f t="shared" ca="1" si="61"/>
        <v>0</v>
      </c>
      <c r="M182" s="29">
        <f t="shared" ca="1" si="61"/>
        <v>0</v>
      </c>
      <c r="N182" s="29">
        <f t="shared" ca="1" si="61"/>
        <v>15.529</v>
      </c>
      <c r="O182" s="29">
        <f t="shared" ca="1" si="61"/>
        <v>95.450999999999993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0.27305576731157538</v>
      </c>
      <c r="E183" s="29">
        <f t="shared" ca="1" si="62"/>
        <v>0.25104305956999351</v>
      </c>
      <c r="F183" s="29">
        <f t="shared" ca="1" si="62"/>
        <v>0.19976576907901905</v>
      </c>
      <c r="G183" s="29">
        <f t="shared" ca="1" si="62"/>
        <v>7.4186217152773209E-2</v>
      </c>
      <c r="H183" s="29">
        <f t="shared" ca="1" si="62"/>
        <v>3.8169642458639147E-3</v>
      </c>
      <c r="I183" s="29">
        <f t="shared" ca="1" si="62"/>
        <v>0</v>
      </c>
      <c r="J183" s="29">
        <f t="shared" ca="1" si="62"/>
        <v>0</v>
      </c>
      <c r="K183" s="29">
        <f t="shared" ca="1" si="62"/>
        <v>0</v>
      </c>
      <c r="L183" s="29">
        <f t="shared" ca="1" si="62"/>
        <v>0</v>
      </c>
      <c r="M183" s="29">
        <f t="shared" ca="1" si="62"/>
        <v>0</v>
      </c>
      <c r="N183" s="29">
        <f t="shared" ca="1" si="62"/>
        <v>2.7723871737147208E-2</v>
      </c>
      <c r="O183" s="29">
        <f t="shared" ca="1" si="62"/>
        <v>0.17040835090362794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9.8591469153810074</v>
      </c>
      <c r="E185" s="29">
        <f t="shared" ca="1" si="63"/>
        <v>10.722347664211899</v>
      </c>
      <c r="F185" s="29">
        <f t="shared" ca="1" si="63"/>
        <v>11.766543525332139</v>
      </c>
      <c r="G185" s="29">
        <f t="shared" ca="1" si="63"/>
        <v>12.918900734531809</v>
      </c>
      <c r="H185" s="29">
        <f t="shared" ca="1" si="63"/>
        <v>13.900677026207285</v>
      </c>
      <c r="I185" s="29">
        <f t="shared" ca="1" si="63"/>
        <v>14.395492330100902</v>
      </c>
      <c r="J185" s="29">
        <f t="shared" ca="1" si="63"/>
        <v>14.171619031587893</v>
      </c>
      <c r="K185" s="29">
        <f t="shared" ca="1" si="63"/>
        <v>13.329339020574331</v>
      </c>
      <c r="L185" s="29">
        <f t="shared" ca="1" si="63"/>
        <v>12.214037030051367</v>
      </c>
      <c r="M185" s="29">
        <f t="shared" ca="1" si="63"/>
        <v>11.062661700502067</v>
      </c>
      <c r="N185" s="29">
        <f t="shared" ca="1" si="63"/>
        <v>10.085976783798142</v>
      </c>
      <c r="O185" s="29">
        <f t="shared" ca="1" si="63"/>
        <v>9.6088551177645254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0.21844461384926031</v>
      </c>
      <c r="E189" s="33">
        <f t="shared" ca="1" si="64"/>
        <v>0.20083444765599481</v>
      </c>
      <c r="F189" s="32">
        <f t="shared" ca="1" si="64"/>
        <v>0.15981261526321525</v>
      </c>
      <c r="G189" s="32">
        <f t="shared" ca="1" si="64"/>
        <v>5.9348973722218569E-2</v>
      </c>
      <c r="H189" s="32">
        <f t="shared" ca="1" si="64"/>
        <v>3.0535713966911319E-3</v>
      </c>
      <c r="I189" s="32">
        <f t="shared" ca="1" si="64"/>
        <v>0</v>
      </c>
      <c r="J189" s="32">
        <f t="shared" ca="1" si="64"/>
        <v>0</v>
      </c>
      <c r="K189" s="32">
        <f t="shared" ca="1" si="64"/>
        <v>0</v>
      </c>
      <c r="L189" s="32">
        <f t="shared" ca="1" si="64"/>
        <v>0</v>
      </c>
      <c r="M189" s="32">
        <f t="shared" ca="1" si="64"/>
        <v>0</v>
      </c>
      <c r="N189" s="32">
        <f t="shared" ca="1" si="64"/>
        <v>2.2179097389717767E-2</v>
      </c>
      <c r="O189" s="32">
        <f t="shared" ca="1" si="64"/>
        <v>0.13632668072290235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5.4611153462315064E-2</v>
      </c>
      <c r="E190" s="32">
        <f t="shared" ca="1" si="65"/>
        <v>5.0208611913998689E-2</v>
      </c>
      <c r="F190" s="32">
        <f t="shared" ca="1" si="65"/>
        <v>3.9953153815803805E-2</v>
      </c>
      <c r="G190" s="32">
        <f t="shared" ca="1" si="65"/>
        <v>1.4837243430554639E-2</v>
      </c>
      <c r="H190" s="32">
        <f t="shared" ca="1" si="65"/>
        <v>7.6339284917278276E-4</v>
      </c>
      <c r="I190" s="32">
        <f t="shared" ca="1" si="65"/>
        <v>0</v>
      </c>
      <c r="J190" s="32">
        <f t="shared" ca="1" si="65"/>
        <v>0</v>
      </c>
      <c r="K190" s="32">
        <f t="shared" ca="1" si="65"/>
        <v>0</v>
      </c>
      <c r="L190" s="32">
        <f t="shared" ca="1" si="65"/>
        <v>0</v>
      </c>
      <c r="M190" s="32">
        <f t="shared" ca="1" si="65"/>
        <v>0</v>
      </c>
      <c r="N190" s="32">
        <f t="shared" ca="1" si="65"/>
        <v>5.5447743474294408E-3</v>
      </c>
      <c r="O190" s="32">
        <f t="shared" ca="1" si="65"/>
        <v>3.4081670180725582E-2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0.19842052424641143</v>
      </c>
      <c r="E195" s="33">
        <f t="shared" ca="1" si="66"/>
        <v>0.18242462328752862</v>
      </c>
      <c r="F195" s="33">
        <f t="shared" ca="1" si="66"/>
        <v>0.14516312553075383</v>
      </c>
      <c r="G195" s="33">
        <f t="shared" ca="1" si="66"/>
        <v>5.3908651131015201E-2</v>
      </c>
      <c r="H195" s="33">
        <f t="shared" ca="1" si="66"/>
        <v>2.7736606853277783E-3</v>
      </c>
      <c r="I195" s="33">
        <f t="shared" ca="1" si="66"/>
        <v>0</v>
      </c>
      <c r="J195" s="33">
        <f t="shared" ca="1" si="66"/>
        <v>0</v>
      </c>
      <c r="K195" s="33">
        <f t="shared" ca="1" si="66"/>
        <v>0</v>
      </c>
      <c r="L195" s="33">
        <f t="shared" ca="1" si="66"/>
        <v>0</v>
      </c>
      <c r="M195" s="33">
        <f t="shared" ca="1" si="66"/>
        <v>0</v>
      </c>
      <c r="N195" s="33">
        <f t="shared" ca="1" si="66"/>
        <v>2.0146013462326973E-2</v>
      </c>
      <c r="O195" s="33">
        <f t="shared" ca="1" si="66"/>
        <v>0.12383006832330297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5.4611153462315064E-2</v>
      </c>
      <c r="E196" s="33">
        <f t="shared" ca="1" si="67"/>
        <v>5.0208611913998689E-2</v>
      </c>
      <c r="F196" s="33">
        <f t="shared" ca="1" si="67"/>
        <v>3.9953153815803805E-2</v>
      </c>
      <c r="G196" s="33">
        <f t="shared" ca="1" si="67"/>
        <v>1.4837243430554639E-2</v>
      </c>
      <c r="H196" s="33">
        <f t="shared" ca="1" si="67"/>
        <v>7.6339284917278276E-4</v>
      </c>
      <c r="I196" s="33">
        <f t="shared" ca="1" si="67"/>
        <v>0</v>
      </c>
      <c r="J196" s="33">
        <f t="shared" ca="1" si="67"/>
        <v>0</v>
      </c>
      <c r="K196" s="33">
        <f t="shared" ca="1" si="67"/>
        <v>0</v>
      </c>
      <c r="L196" s="33">
        <f t="shared" ca="1" si="67"/>
        <v>0</v>
      </c>
      <c r="M196" s="33">
        <f t="shared" ca="1" si="67"/>
        <v>0</v>
      </c>
      <c r="N196" s="33">
        <f t="shared" ca="1" si="67"/>
        <v>5.5447743474294408E-3</v>
      </c>
      <c r="O196" s="33">
        <f t="shared" ca="1" si="67"/>
        <v>3.4081670180725582E-2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2.0024089602848863E-2</v>
      </c>
      <c r="E197" s="33">
        <f t="shared" ca="1" si="68"/>
        <v>1.8409824368466193E-2</v>
      </c>
      <c r="F197" s="33">
        <f t="shared" ca="1" si="68"/>
        <v>1.4649489732461399E-2</v>
      </c>
      <c r="G197" s="33">
        <f t="shared" ca="1" si="68"/>
        <v>5.4403225912033693E-3</v>
      </c>
      <c r="H197" s="33">
        <f t="shared" ca="1" si="68"/>
        <v>2.7991071136335377E-4</v>
      </c>
      <c r="I197" s="33">
        <f t="shared" ca="1" si="68"/>
        <v>0</v>
      </c>
      <c r="J197" s="33">
        <f t="shared" ca="1" si="68"/>
        <v>0</v>
      </c>
      <c r="K197" s="33">
        <f t="shared" ca="1" si="68"/>
        <v>0</v>
      </c>
      <c r="L197" s="33">
        <f t="shared" ca="1" si="68"/>
        <v>0</v>
      </c>
      <c r="M197" s="33">
        <f t="shared" ca="1" si="68"/>
        <v>0</v>
      </c>
      <c r="N197" s="33">
        <f t="shared" ca="1" si="68"/>
        <v>2.0330839273907954E-3</v>
      </c>
      <c r="O197" s="33">
        <f t="shared" ca="1" si="68"/>
        <v>1.2496612399599382E-2</v>
      </c>
    </row>
    <row r="198" spans="1:15" x14ac:dyDescent="0.4">
      <c r="D198" s="32">
        <f t="shared" ref="D198:O198" ca="1" si="69">SUM(D195:D197)</f>
        <v>0.27305576731157533</v>
      </c>
      <c r="E198" s="32">
        <f t="shared" ca="1" si="69"/>
        <v>0.25104305956999351</v>
      </c>
      <c r="F198" s="32">
        <f t="shared" ca="1" si="69"/>
        <v>0.19976576907901905</v>
      </c>
      <c r="G198" s="32">
        <f t="shared" ca="1" si="69"/>
        <v>7.4186217152773209E-2</v>
      </c>
      <c r="H198" s="32">
        <f t="shared" ca="1" si="69"/>
        <v>3.8169642458639147E-3</v>
      </c>
      <c r="I198" s="32">
        <f t="shared" ca="1" si="69"/>
        <v>0</v>
      </c>
      <c r="J198" s="32">
        <f t="shared" ca="1" si="69"/>
        <v>0</v>
      </c>
      <c r="K198" s="32">
        <f t="shared" ca="1" si="69"/>
        <v>0</v>
      </c>
      <c r="L198" s="32">
        <f t="shared" ca="1" si="69"/>
        <v>0</v>
      </c>
      <c r="M198" s="32">
        <f t="shared" ca="1" si="69"/>
        <v>0</v>
      </c>
      <c r="N198" s="32">
        <f t="shared" ca="1" si="69"/>
        <v>2.7723871737147208E-2</v>
      </c>
      <c r="O198" s="32">
        <f t="shared" ca="1" si="69"/>
        <v>0.17040835090362794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0.58732978535378355</v>
      </c>
      <c r="E201" s="32">
        <f ca="1">N196/2+O196+D196+E196+F196/2</f>
        <v>0.16165039963865596</v>
      </c>
      <c r="F201" s="32">
        <f ca="1">N197/2+O197+D197+E197+F197/2</f>
        <v>5.9271813200840538E-2</v>
      </c>
      <c r="G201" s="32">
        <f ca="1">F195/2+G195+H195</f>
        <v>0.1292638745817199</v>
      </c>
      <c r="H201" s="32">
        <f ca="1">F196/2+G196+H196</f>
        <v>3.5577213187629325E-2</v>
      </c>
      <c r="I201" s="32">
        <f ca="1">F197/2+G197+H197</f>
        <v>1.3044978168797421E-2</v>
      </c>
      <c r="J201" s="32">
        <f ca="1">I195+J195+K195</f>
        <v>0</v>
      </c>
      <c r="K201" s="32">
        <f ca="1">I196+J196+K196</f>
        <v>0</v>
      </c>
      <c r="L201" s="32">
        <f ca="1">I197+J197+K197</f>
        <v>0</v>
      </c>
      <c r="M201" s="32">
        <f ca="1">L195+M195+N195/2</f>
        <v>1.0073006731163486E-2</v>
      </c>
      <c r="N201" s="32">
        <f ca="1">L196+M196+N196/2</f>
        <v>2.7723871737147204E-3</v>
      </c>
      <c r="O201" s="32">
        <f ca="1">L197+M197+N197/2</f>
        <v>1.0165419636953977E-3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17</v>
      </c>
      <c r="I207" s="29">
        <f t="shared" ca="1" si="70"/>
        <v>75</v>
      </c>
      <c r="J207" s="29">
        <f t="shared" ca="1" si="70"/>
        <v>116.33333333333333</v>
      </c>
      <c r="K207" s="29">
        <f t="shared" ca="1" si="70"/>
        <v>117.33333333333333</v>
      </c>
      <c r="L207" s="29">
        <f t="shared" ca="1" si="70"/>
        <v>58.666666666666664</v>
      </c>
      <c r="M207" s="29">
        <f t="shared" ca="1" si="70"/>
        <v>11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4.3001686340640811E-2</v>
      </c>
      <c r="I208" s="29">
        <f t="shared" ca="1" si="71"/>
        <v>0.1897133220910624</v>
      </c>
      <c r="J208" s="29">
        <f t="shared" ca="1" si="71"/>
        <v>0.29426644182124789</v>
      </c>
      <c r="K208" s="29">
        <f t="shared" ca="1" si="71"/>
        <v>0.29679595278246207</v>
      </c>
      <c r="L208" s="29">
        <f t="shared" ca="1" si="71"/>
        <v>0.14839797639123103</v>
      </c>
      <c r="M208" s="29">
        <f t="shared" ca="1" si="71"/>
        <v>2.7824620573355819E-2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9.8591469153810074</v>
      </c>
      <c r="E210" s="29">
        <f t="shared" ca="1" si="72"/>
        <v>10.722347664211899</v>
      </c>
      <c r="F210" s="29">
        <f t="shared" ca="1" si="72"/>
        <v>11.766543525332139</v>
      </c>
      <c r="G210" s="29">
        <f t="shared" ca="1" si="72"/>
        <v>12.918900734531809</v>
      </c>
      <c r="H210" s="29">
        <f t="shared" ca="1" si="72"/>
        <v>13.900677026207285</v>
      </c>
      <c r="I210" s="29">
        <f t="shared" ca="1" si="72"/>
        <v>14.395492330100902</v>
      </c>
      <c r="J210" s="29">
        <f t="shared" ca="1" si="72"/>
        <v>14.171619031587893</v>
      </c>
      <c r="K210" s="29">
        <f t="shared" ca="1" si="72"/>
        <v>13.329339020574331</v>
      </c>
      <c r="L210" s="29">
        <f t="shared" ca="1" si="72"/>
        <v>12.214037030051367</v>
      </c>
      <c r="M210" s="29">
        <f t="shared" ca="1" si="72"/>
        <v>11.062661700502067</v>
      </c>
      <c r="N210" s="29">
        <f t="shared" ca="1" si="72"/>
        <v>10.085976783798142</v>
      </c>
      <c r="O210" s="29">
        <f t="shared" ca="1" si="72"/>
        <v>9.6088551177645254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3.8701517706576732E-2</v>
      </c>
      <c r="I214" s="32">
        <f t="shared" ca="1" si="73"/>
        <v>0.17074198988195616</v>
      </c>
      <c r="J214" s="32">
        <f t="shared" ca="1" si="73"/>
        <v>0.26483979763912313</v>
      </c>
      <c r="K214" s="32">
        <f t="shared" ca="1" si="73"/>
        <v>0.26711635750421586</v>
      </c>
      <c r="L214" s="32">
        <f t="shared" ca="1" si="73"/>
        <v>0.13355817875210793</v>
      </c>
      <c r="M214" s="32">
        <f t="shared" ca="1" si="73"/>
        <v>2.5042158516020239E-2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4.3001686340640799E-3</v>
      </c>
      <c r="I215" s="32">
        <f t="shared" ca="1" si="74"/>
        <v>1.8971332209106236E-2</v>
      </c>
      <c r="J215" s="32">
        <f t="shared" ca="1" si="74"/>
        <v>2.9426644182124782E-2</v>
      </c>
      <c r="K215" s="32">
        <f t="shared" ca="1" si="74"/>
        <v>2.96795952782462E-2</v>
      </c>
      <c r="L215" s="32">
        <f t="shared" ca="1" si="74"/>
        <v>1.48397976391231E-2</v>
      </c>
      <c r="M215" s="32">
        <f t="shared" ca="1" si="74"/>
        <v>2.7824620573355815E-3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3.499262225969646E-2</v>
      </c>
      <c r="I220" s="33">
        <f t="shared" ca="1" si="75"/>
        <v>0.15437921585160203</v>
      </c>
      <c r="J220" s="33">
        <f t="shared" ca="1" si="75"/>
        <v>0.23945931703204049</v>
      </c>
      <c r="K220" s="33">
        <f t="shared" ca="1" si="75"/>
        <v>0.2415177065767285</v>
      </c>
      <c r="L220" s="33">
        <f t="shared" ca="1" si="75"/>
        <v>0.12075885328836425</v>
      </c>
      <c r="M220" s="33">
        <f t="shared" ca="1" si="75"/>
        <v>2.2642284991568298E-2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4.3001686340640799E-3</v>
      </c>
      <c r="I221" s="33">
        <f t="shared" ca="1" si="76"/>
        <v>1.8971332209106236E-2</v>
      </c>
      <c r="J221" s="33">
        <f t="shared" ca="1" si="76"/>
        <v>2.9426644182124782E-2</v>
      </c>
      <c r="K221" s="33">
        <f t="shared" ca="1" si="76"/>
        <v>2.96795952782462E-2</v>
      </c>
      <c r="L221" s="33">
        <f t="shared" ca="1" si="76"/>
        <v>1.48397976391231E-2</v>
      </c>
      <c r="M221" s="33">
        <f t="shared" ca="1" si="76"/>
        <v>2.7824620573355815E-3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3.70889544688027E-3</v>
      </c>
      <c r="I222" s="33">
        <f t="shared" ca="1" si="77"/>
        <v>1.6362774030354129E-2</v>
      </c>
      <c r="J222" s="33">
        <f t="shared" ca="1" si="77"/>
        <v>2.5380480607082631E-2</v>
      </c>
      <c r="K222" s="33">
        <f t="shared" ca="1" si="77"/>
        <v>2.5598650927487351E-2</v>
      </c>
      <c r="L222" s="33">
        <f t="shared" ca="1" si="77"/>
        <v>1.2799325463743676E-2</v>
      </c>
      <c r="M222" s="33">
        <f t="shared" ca="1" si="77"/>
        <v>2.3998735244519392E-3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4.3001686340640811E-2</v>
      </c>
      <c r="I223" s="32">
        <f t="shared" ca="1" si="78"/>
        <v>0.1897133220910624</v>
      </c>
      <c r="J223" s="32">
        <f t="shared" ca="1" si="78"/>
        <v>0.29426644182124789</v>
      </c>
      <c r="K223" s="32">
        <f t="shared" ca="1" si="78"/>
        <v>0.29679595278246207</v>
      </c>
      <c r="L223" s="32">
        <f t="shared" ca="1" si="78"/>
        <v>0.14839797639123103</v>
      </c>
      <c r="M223" s="32">
        <f t="shared" ca="1" si="78"/>
        <v>2.7824620573355819E-2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3.499262225969646E-2</v>
      </c>
      <c r="H226" s="32">
        <f ca="1">F221/2+G221+H221</f>
        <v>4.3001686340640799E-3</v>
      </c>
      <c r="I226" s="32">
        <f ca="1">F222/2+G222+H222</f>
        <v>3.70889544688027E-3</v>
      </c>
      <c r="J226" s="32">
        <f ca="1">I220+J220+K220</f>
        <v>0.63535623946037101</v>
      </c>
      <c r="K226" s="32">
        <f ca="1">I221+J221+K221</f>
        <v>7.8077571669477208E-2</v>
      </c>
      <c r="L226" s="32">
        <f ca="1">I222+J222+K222</f>
        <v>6.7341905564924115E-2</v>
      </c>
      <c r="M226" s="32">
        <f ca="1">L220+M220+N220/2</f>
        <v>0.14340113827993256</v>
      </c>
      <c r="N226" s="32">
        <f ca="1">L221+M221+N221/2</f>
        <v>1.762225969645868E-2</v>
      </c>
      <c r="O226" s="32">
        <f ca="1">L222+M222+N222/2</f>
        <v>1.5199198988195614E-2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152.947</v>
      </c>
      <c r="E233" s="29">
        <f t="shared" ca="1" si="80"/>
        <v>140.61699999999999</v>
      </c>
      <c r="F233" s="29">
        <f t="shared" ca="1" si="80"/>
        <v>111.895</v>
      </c>
      <c r="G233" s="29">
        <f t="shared" ca="1" si="80"/>
        <v>41.554000000000002</v>
      </c>
      <c r="H233" s="29">
        <f t="shared" ca="1" si="80"/>
        <v>2.1379999999999999</v>
      </c>
      <c r="I233" s="29">
        <f t="shared" ca="1" si="80"/>
        <v>0</v>
      </c>
      <c r="J233" s="29">
        <f t="shared" ca="1" si="80"/>
        <v>0</v>
      </c>
      <c r="K233" s="29">
        <f t="shared" ca="1" si="80"/>
        <v>0</v>
      </c>
      <c r="L233" s="29">
        <f t="shared" ca="1" si="80"/>
        <v>0</v>
      </c>
      <c r="M233" s="29">
        <f t="shared" ca="1" si="80"/>
        <v>0</v>
      </c>
      <c r="N233" s="29">
        <f t="shared" ca="1" si="80"/>
        <v>15.529</v>
      </c>
      <c r="O233" s="29">
        <f t="shared" ca="1" si="80"/>
        <v>95.450999999999993</v>
      </c>
    </row>
    <row r="234" spans="1:15" x14ac:dyDescent="0.4">
      <c r="D234" s="50">
        <f t="shared" ref="D234:O234" ca="1" si="81">D232/SUM($D232:$O232)*(1-$B$233)+D233/SUM($D$233:$O$233)*$B$233</f>
        <v>0.10230557673115753</v>
      </c>
      <c r="E234" s="50">
        <f t="shared" ca="1" si="81"/>
        <v>0.10010430595699935</v>
      </c>
      <c r="F234" s="50">
        <f t="shared" ca="1" si="81"/>
        <v>9.49765769079019E-2</v>
      </c>
      <c r="G234" s="50">
        <f t="shared" ca="1" si="81"/>
        <v>8.2418621715277321E-2</v>
      </c>
      <c r="H234" s="50">
        <f t="shared" ca="1" si="81"/>
        <v>7.5381696424586392E-2</v>
      </c>
      <c r="I234" s="50">
        <f t="shared" ca="1" si="81"/>
        <v>7.4999999999999997E-2</v>
      </c>
      <c r="J234" s="50">
        <f t="shared" ca="1" si="81"/>
        <v>7.4999999999999997E-2</v>
      </c>
      <c r="K234" s="50">
        <f t="shared" ca="1" si="81"/>
        <v>7.4999999999999997E-2</v>
      </c>
      <c r="L234" s="50">
        <f t="shared" ca="1" si="81"/>
        <v>7.4999999999999997E-2</v>
      </c>
      <c r="M234" s="50">
        <f t="shared" ca="1" si="81"/>
        <v>7.4999999999999997E-2</v>
      </c>
      <c r="N234" s="50">
        <f t="shared" ca="1" si="81"/>
        <v>7.7772387173714722E-2</v>
      </c>
      <c r="O234" s="50">
        <f t="shared" ca="1" si="81"/>
        <v>9.2040835090362788E-2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9.8591469153810074</v>
      </c>
      <c r="E236" s="29">
        <f t="shared" ca="1" si="82"/>
        <v>10.722347664211899</v>
      </c>
      <c r="F236" s="29">
        <f t="shared" ca="1" si="82"/>
        <v>11.766543525332139</v>
      </c>
      <c r="G236" s="29">
        <f t="shared" ca="1" si="82"/>
        <v>12.918900734531809</v>
      </c>
      <c r="H236" s="29">
        <f t="shared" ca="1" si="82"/>
        <v>13.900677026207285</v>
      </c>
      <c r="I236" s="29">
        <f t="shared" ca="1" si="82"/>
        <v>14.395492330100902</v>
      </c>
      <c r="J236" s="29">
        <f t="shared" ca="1" si="82"/>
        <v>14.171619031587893</v>
      </c>
      <c r="K236" s="29">
        <f t="shared" ca="1" si="82"/>
        <v>13.329339020574331</v>
      </c>
      <c r="L236" s="29">
        <f t="shared" ca="1" si="82"/>
        <v>12.214037030051367</v>
      </c>
      <c r="M236" s="29">
        <f t="shared" ca="1" si="82"/>
        <v>11.062661700502067</v>
      </c>
      <c r="N236" s="29">
        <f t="shared" ca="1" si="82"/>
        <v>10.085976783798142</v>
      </c>
      <c r="O236" s="29">
        <f t="shared" ca="1" si="82"/>
        <v>9.6088551177645254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7.6729182548368149E-2</v>
      </c>
      <c r="E240" s="33">
        <f t="shared" ca="1" si="83"/>
        <v>7.5078229467749502E-2</v>
      </c>
      <c r="F240" s="32">
        <f t="shared" ca="1" si="83"/>
        <v>7.1232432680926425E-2</v>
      </c>
      <c r="G240" s="32">
        <f t="shared" ca="1" si="83"/>
        <v>6.1813966286457994E-2</v>
      </c>
      <c r="H240" s="32">
        <f t="shared" ca="1" si="83"/>
        <v>5.6536272318439794E-2</v>
      </c>
      <c r="I240" s="32">
        <f t="shared" ca="1" si="83"/>
        <v>5.6249999999999994E-2</v>
      </c>
      <c r="J240" s="32">
        <f t="shared" ca="1" si="83"/>
        <v>5.6249999999999994E-2</v>
      </c>
      <c r="K240" s="32">
        <f t="shared" ca="1" si="83"/>
        <v>5.6249999999999994E-2</v>
      </c>
      <c r="L240" s="32">
        <f t="shared" ca="1" si="83"/>
        <v>5.6249999999999994E-2</v>
      </c>
      <c r="M240" s="32">
        <f t="shared" ca="1" si="83"/>
        <v>5.6249999999999994E-2</v>
      </c>
      <c r="N240" s="32">
        <f t="shared" ca="1" si="83"/>
        <v>5.8329290380286045E-2</v>
      </c>
      <c r="O240" s="32">
        <f t="shared" ca="1" si="83"/>
        <v>6.9030626317772098E-2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2.5576394182789383E-2</v>
      </c>
      <c r="E241" s="32">
        <f t="shared" ca="1" si="84"/>
        <v>2.5026076489249836E-2</v>
      </c>
      <c r="F241" s="32">
        <f t="shared" ca="1" si="84"/>
        <v>2.3744144226975475E-2</v>
      </c>
      <c r="G241" s="32">
        <f t="shared" ca="1" si="84"/>
        <v>2.060465542881933E-2</v>
      </c>
      <c r="H241" s="32">
        <f t="shared" ca="1" si="84"/>
        <v>1.8845424106146598E-2</v>
      </c>
      <c r="I241" s="32">
        <f t="shared" ca="1" si="84"/>
        <v>1.8749999999999999E-2</v>
      </c>
      <c r="J241" s="32">
        <f t="shared" ca="1" si="84"/>
        <v>1.8749999999999999E-2</v>
      </c>
      <c r="K241" s="32">
        <f t="shared" ca="1" si="84"/>
        <v>1.8749999999999999E-2</v>
      </c>
      <c r="L241" s="32">
        <f t="shared" ca="1" si="84"/>
        <v>1.8749999999999999E-2</v>
      </c>
      <c r="M241" s="32">
        <f t="shared" ca="1" si="84"/>
        <v>1.8749999999999999E-2</v>
      </c>
      <c r="N241" s="32">
        <f t="shared" ca="1" si="84"/>
        <v>1.944309679342868E-2</v>
      </c>
      <c r="O241" s="32">
        <f t="shared" ca="1" si="84"/>
        <v>2.3010208772590697E-2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6.9695674148101072E-2</v>
      </c>
      <c r="E246" s="33">
        <f t="shared" ca="1" si="85"/>
        <v>6.8196058433205795E-2</v>
      </c>
      <c r="F246" s="33">
        <f t="shared" ca="1" si="85"/>
        <v>6.4702793018508176E-2</v>
      </c>
      <c r="G246" s="33">
        <f t="shared" ca="1" si="85"/>
        <v>5.614768604353268E-2</v>
      </c>
      <c r="H246" s="33">
        <f t="shared" ca="1" si="85"/>
        <v>5.1353780689249479E-2</v>
      </c>
      <c r="I246" s="33">
        <f t="shared" ca="1" si="85"/>
        <v>5.1093749999999993E-2</v>
      </c>
      <c r="J246" s="33">
        <f t="shared" ca="1" si="85"/>
        <v>5.1093749999999993E-2</v>
      </c>
      <c r="K246" s="33">
        <f t="shared" ca="1" si="85"/>
        <v>5.1093749999999993E-2</v>
      </c>
      <c r="L246" s="33">
        <f t="shared" ca="1" si="85"/>
        <v>5.1093749999999993E-2</v>
      </c>
      <c r="M246" s="33">
        <f t="shared" ca="1" si="85"/>
        <v>5.1093749999999993E-2</v>
      </c>
      <c r="N246" s="33">
        <f t="shared" ca="1" si="85"/>
        <v>5.2982438762093159E-2</v>
      </c>
      <c r="O246" s="33">
        <f t="shared" ca="1" si="85"/>
        <v>6.2702818905309654E-2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2.5576394182789383E-2</v>
      </c>
      <c r="E247" s="33">
        <f t="shared" ca="1" si="86"/>
        <v>2.5026076489249836E-2</v>
      </c>
      <c r="F247" s="33">
        <f t="shared" ca="1" si="86"/>
        <v>2.3744144226975475E-2</v>
      </c>
      <c r="G247" s="33">
        <f t="shared" ca="1" si="86"/>
        <v>2.060465542881933E-2</v>
      </c>
      <c r="H247" s="33">
        <f t="shared" ca="1" si="86"/>
        <v>1.8845424106146598E-2</v>
      </c>
      <c r="I247" s="33">
        <f t="shared" ca="1" si="86"/>
        <v>1.8749999999999999E-2</v>
      </c>
      <c r="J247" s="33">
        <f t="shared" ca="1" si="86"/>
        <v>1.8749999999999999E-2</v>
      </c>
      <c r="K247" s="33">
        <f t="shared" ca="1" si="86"/>
        <v>1.8749999999999999E-2</v>
      </c>
      <c r="L247" s="33">
        <f t="shared" ca="1" si="86"/>
        <v>1.8749999999999999E-2</v>
      </c>
      <c r="M247" s="33">
        <f t="shared" ca="1" si="86"/>
        <v>1.8749999999999999E-2</v>
      </c>
      <c r="N247" s="33">
        <f t="shared" ca="1" si="86"/>
        <v>1.944309679342868E-2</v>
      </c>
      <c r="O247" s="33">
        <f t="shared" ca="1" si="86"/>
        <v>2.3010208772590697E-2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7.0335084002670807E-3</v>
      </c>
      <c r="E248" s="33">
        <f t="shared" ca="1" si="87"/>
        <v>6.882171034543705E-3</v>
      </c>
      <c r="F248" s="33">
        <f t="shared" ca="1" si="87"/>
        <v>6.5296396624182559E-3</v>
      </c>
      <c r="G248" s="33">
        <f t="shared" ca="1" si="87"/>
        <v>5.6662802429253162E-3</v>
      </c>
      <c r="H248" s="33">
        <f t="shared" ca="1" si="87"/>
        <v>5.1824916291903144E-3</v>
      </c>
      <c r="I248" s="33">
        <f t="shared" ca="1" si="87"/>
        <v>5.1562500000000002E-3</v>
      </c>
      <c r="J248" s="33">
        <f t="shared" ca="1" si="87"/>
        <v>5.1562500000000002E-3</v>
      </c>
      <c r="K248" s="33">
        <f t="shared" ca="1" si="87"/>
        <v>5.1562500000000002E-3</v>
      </c>
      <c r="L248" s="33">
        <f t="shared" ca="1" si="87"/>
        <v>5.1562500000000002E-3</v>
      </c>
      <c r="M248" s="33">
        <f t="shared" ca="1" si="87"/>
        <v>5.1562500000000002E-3</v>
      </c>
      <c r="N248" s="33">
        <f t="shared" ca="1" si="87"/>
        <v>5.3468516181928872E-3</v>
      </c>
      <c r="O248" s="33">
        <f t="shared" ca="1" si="87"/>
        <v>6.3278074124624431E-3</v>
      </c>
    </row>
    <row r="249" spans="1:15" x14ac:dyDescent="0.4">
      <c r="D249" s="32">
        <f t="shared" ref="D249:O249" ca="1" si="88">SUM(D246:D248)</f>
        <v>0.10230557673115753</v>
      </c>
      <c r="E249" s="32">
        <f t="shared" ca="1" si="88"/>
        <v>0.10010430595699933</v>
      </c>
      <c r="F249" s="32">
        <f t="shared" ca="1" si="88"/>
        <v>9.49765769079019E-2</v>
      </c>
      <c r="G249" s="32">
        <f t="shared" ca="1" si="88"/>
        <v>8.2418621715277321E-2</v>
      </c>
      <c r="H249" s="32">
        <f t="shared" ca="1" si="88"/>
        <v>7.5381696424586378E-2</v>
      </c>
      <c r="I249" s="32">
        <f t="shared" ca="1" si="88"/>
        <v>7.4999999999999997E-2</v>
      </c>
      <c r="J249" s="32">
        <f t="shared" ca="1" si="88"/>
        <v>7.4999999999999997E-2</v>
      </c>
      <c r="K249" s="32">
        <f t="shared" ca="1" si="88"/>
        <v>7.4999999999999997E-2</v>
      </c>
      <c r="L249" s="32">
        <f t="shared" ca="1" si="88"/>
        <v>7.4999999999999997E-2</v>
      </c>
      <c r="M249" s="32">
        <f t="shared" ca="1" si="88"/>
        <v>7.4999999999999997E-2</v>
      </c>
      <c r="N249" s="32">
        <f t="shared" ca="1" si="88"/>
        <v>7.7772387173714722E-2</v>
      </c>
      <c r="O249" s="32">
        <f t="shared" ca="1" si="88"/>
        <v>9.2040835090362788E-2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0.25943716737691724</v>
      </c>
      <c r="E252" s="32">
        <f ca="1">N247/2+O247+D247+E247+F247/2</f>
        <v>9.5206299954831985E-2</v>
      </c>
      <c r="F252" s="32">
        <f ca="1">N248/2+O248+D248+E248+F248/2</f>
        <v>2.6181732487578799E-2</v>
      </c>
      <c r="G252" s="32">
        <f ca="1">F246/2+G246+H246</f>
        <v>0.13985286324203625</v>
      </c>
      <c r="H252" s="32">
        <f ca="1">F247/2+G247+H247</f>
        <v>5.1322151648453669E-2</v>
      </c>
      <c r="I252" s="32">
        <f ca="1">F248/2+G248+H248</f>
        <v>1.4113591703324758E-2</v>
      </c>
      <c r="J252" s="32">
        <f ca="1">I246+J246+K246</f>
        <v>0.15328124999999998</v>
      </c>
      <c r="K252" s="32">
        <f ca="1">I247+J247+K247</f>
        <v>5.6249999999999994E-2</v>
      </c>
      <c r="L252" s="32">
        <f ca="1">I248+J248+K248</f>
        <v>1.546875E-2</v>
      </c>
      <c r="M252" s="32">
        <f ca="1">L246+M246+N246/2</f>
        <v>0.12867871938104658</v>
      </c>
      <c r="N252" s="32">
        <f ca="1">L247+M247+N247/2</f>
        <v>4.7221548396714337E-2</v>
      </c>
      <c r="O252" s="32">
        <f ca="1">L248+M248+N248/2</f>
        <v>1.2985925809096445E-2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9.8591469153810074</v>
      </c>
      <c r="E261" s="29">
        <f t="shared" ca="1" si="91"/>
        <v>10.722347664211899</v>
      </c>
      <c r="F261" s="29">
        <f t="shared" ca="1" si="91"/>
        <v>11.766543525332139</v>
      </c>
      <c r="G261" s="29">
        <f t="shared" ca="1" si="91"/>
        <v>12.918900734531809</v>
      </c>
      <c r="H261" s="29">
        <f t="shared" ca="1" si="91"/>
        <v>13.900677026207285</v>
      </c>
      <c r="I261" s="29">
        <f t="shared" ca="1" si="91"/>
        <v>14.395492330100902</v>
      </c>
      <c r="J261" s="29">
        <f t="shared" ca="1" si="91"/>
        <v>14.171619031587893</v>
      </c>
      <c r="K261" s="29">
        <f t="shared" ca="1" si="91"/>
        <v>13.329339020574331</v>
      </c>
      <c r="L261" s="29">
        <f t="shared" ca="1" si="91"/>
        <v>12.214037030051367</v>
      </c>
      <c r="M261" s="29">
        <f t="shared" ca="1" si="91"/>
        <v>11.062661700502067</v>
      </c>
      <c r="N261" s="29">
        <f t="shared" ca="1" si="91"/>
        <v>10.085976783798142</v>
      </c>
      <c r="O261" s="29">
        <f t="shared" ca="1" si="91"/>
        <v>9.6088551177645254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14.140853084618993</v>
      </c>
      <c r="E283" s="29">
        <f t="shared" ca="1" si="98"/>
        <v>13.277652335788101</v>
      </c>
      <c r="F283" s="29">
        <f t="shared" ca="1" si="98"/>
        <v>12.233456474667861</v>
      </c>
      <c r="G283" s="29">
        <f t="shared" ca="1" si="98"/>
        <v>11.081099265468191</v>
      </c>
      <c r="H283" s="29">
        <f t="shared" ca="1" si="98"/>
        <v>10.099322973792715</v>
      </c>
      <c r="I283" s="29">
        <f t="shared" ca="1" si="98"/>
        <v>9.6045076698990979</v>
      </c>
      <c r="J283" s="29">
        <f t="shared" ca="1" si="98"/>
        <v>9.8283809684121071</v>
      </c>
      <c r="K283" s="29">
        <f t="shared" ca="1" si="98"/>
        <v>10.670660979425669</v>
      </c>
      <c r="L283" s="29">
        <f t="shared" ca="1" si="98"/>
        <v>11.785962969948633</v>
      </c>
      <c r="M283" s="29">
        <f t="shared" ca="1" si="98"/>
        <v>12.937338299497933</v>
      </c>
      <c r="N283" s="29">
        <f t="shared" ca="1" si="98"/>
        <v>13.914023216201858</v>
      </c>
      <c r="O283" s="29">
        <f t="shared" ca="1" si="98"/>
        <v>14.391144882235475</v>
      </c>
    </row>
    <row r="284" spans="1:15" x14ac:dyDescent="0.4">
      <c r="A284" s="26"/>
      <c r="B284" s="41"/>
      <c r="C284" s="41"/>
      <c r="D284" s="29">
        <f t="shared" ref="D284:O284" ca="1" si="99">D283/SUM($D283:$O283)</f>
        <v>9.8224649831224559E-2</v>
      </c>
      <c r="E284" s="29">
        <f t="shared" ca="1" si="99"/>
        <v>9.2228717988881284E-2</v>
      </c>
      <c r="F284" s="29">
        <f t="shared" ca="1" si="99"/>
        <v>8.4975564858727454E-2</v>
      </c>
      <c r="G284" s="29">
        <f t="shared" ca="1" si="99"/>
        <v>7.6971105532490522E-2</v>
      </c>
      <c r="H284" s="29">
        <f t="shared" ca="1" si="99"/>
        <v>7.0151528814922204E-2</v>
      </c>
      <c r="I284" s="29">
        <f t="shared" ca="1" si="99"/>
        <v>6.6714461781891013E-2</v>
      </c>
      <c r="J284" s="29">
        <f t="shared" ca="1" si="99"/>
        <v>6.8269521877729208E-2</v>
      </c>
      <c r="K284" s="29">
        <f t="shared" ca="1" si="99"/>
        <v>7.4120134895669085E-2</v>
      </c>
      <c r="L284" s="29">
        <f t="shared" ca="1" si="99"/>
        <v>8.1867202687098406E-2</v>
      </c>
      <c r="M284" s="29">
        <f t="shared" ca="1" si="99"/>
        <v>8.9864841718671581E-2</v>
      </c>
      <c r="N284" s="29">
        <f t="shared" ca="1" si="99"/>
        <v>9.6649052923229659E-2</v>
      </c>
      <c r="O284" s="29">
        <f t="shared" ca="1" si="99"/>
        <v>9.996321708946497E-2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9.8591469153810074</v>
      </c>
      <c r="E286" s="29">
        <f t="shared" ca="1" si="100"/>
        <v>10.722347664211899</v>
      </c>
      <c r="F286" s="29">
        <f t="shared" ca="1" si="100"/>
        <v>11.766543525332139</v>
      </c>
      <c r="G286" s="29">
        <f t="shared" ca="1" si="100"/>
        <v>12.918900734531809</v>
      </c>
      <c r="H286" s="29">
        <f t="shared" ca="1" si="100"/>
        <v>13.900677026207285</v>
      </c>
      <c r="I286" s="29">
        <f t="shared" ca="1" si="100"/>
        <v>14.395492330100902</v>
      </c>
      <c r="J286" s="29">
        <f t="shared" ca="1" si="100"/>
        <v>14.171619031587893</v>
      </c>
      <c r="K286" s="29">
        <f t="shared" ca="1" si="100"/>
        <v>13.329339020574331</v>
      </c>
      <c r="L286" s="29">
        <f t="shared" ca="1" si="100"/>
        <v>12.214037030051367</v>
      </c>
      <c r="M286" s="29">
        <f t="shared" ca="1" si="100"/>
        <v>11.062661700502067</v>
      </c>
      <c r="N286" s="29">
        <f t="shared" ca="1" si="100"/>
        <v>10.085976783798142</v>
      </c>
      <c r="O286" s="29">
        <f t="shared" ca="1" si="100"/>
        <v>9.6088551177645254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4.9112324915612279E-2</v>
      </c>
      <c r="E290" s="33">
        <f t="shared" ca="1" si="101"/>
        <v>4.6114358994440642E-2</v>
      </c>
      <c r="F290" s="32">
        <f t="shared" ca="1" si="101"/>
        <v>4.2487782429363727E-2</v>
      </c>
      <c r="G290" s="32">
        <f t="shared" ca="1" si="101"/>
        <v>3.8485552766245261E-2</v>
      </c>
      <c r="H290" s="32">
        <f t="shared" ca="1" si="101"/>
        <v>3.5075764407461102E-2</v>
      </c>
      <c r="I290" s="32">
        <f t="shared" ca="1" si="101"/>
        <v>3.3357230890945506E-2</v>
      </c>
      <c r="J290" s="32">
        <f t="shared" ca="1" si="101"/>
        <v>3.4134760938864604E-2</v>
      </c>
      <c r="K290" s="32">
        <f t="shared" ca="1" si="101"/>
        <v>3.7060067447834542E-2</v>
      </c>
      <c r="L290" s="32">
        <f t="shared" ca="1" si="101"/>
        <v>4.0933601343549203E-2</v>
      </c>
      <c r="M290" s="32">
        <f t="shared" ca="1" si="101"/>
        <v>4.4932420859335791E-2</v>
      </c>
      <c r="N290" s="32">
        <f t="shared" ca="1" si="101"/>
        <v>4.8324526461614829E-2</v>
      </c>
      <c r="O290" s="32">
        <f t="shared" ca="1" si="101"/>
        <v>4.9981608544732485E-2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4.9112324915612279E-2</v>
      </c>
      <c r="E291" s="32">
        <f t="shared" ca="1" si="102"/>
        <v>4.6114358994440642E-2</v>
      </c>
      <c r="F291" s="32">
        <f t="shared" ca="1" si="102"/>
        <v>4.2487782429363727E-2</v>
      </c>
      <c r="G291" s="32">
        <f t="shared" ca="1" si="102"/>
        <v>3.8485552766245261E-2</v>
      </c>
      <c r="H291" s="32">
        <f t="shared" ca="1" si="102"/>
        <v>3.5075764407461102E-2</v>
      </c>
      <c r="I291" s="32">
        <f t="shared" ca="1" si="102"/>
        <v>3.3357230890945506E-2</v>
      </c>
      <c r="J291" s="32">
        <f t="shared" ca="1" si="102"/>
        <v>3.4134760938864604E-2</v>
      </c>
      <c r="K291" s="32">
        <f t="shared" ca="1" si="102"/>
        <v>3.7060067447834542E-2</v>
      </c>
      <c r="L291" s="32">
        <f t="shared" ca="1" si="102"/>
        <v>4.0933601343549203E-2</v>
      </c>
      <c r="M291" s="32">
        <f t="shared" ca="1" si="102"/>
        <v>4.4932420859335791E-2</v>
      </c>
      <c r="N291" s="32">
        <f t="shared" ca="1" si="102"/>
        <v>4.8324526461614829E-2</v>
      </c>
      <c r="O291" s="32">
        <f t="shared" ca="1" si="102"/>
        <v>4.9981608544732485E-2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4.4405727111199438E-2</v>
      </c>
      <c r="E296" s="33">
        <f t="shared" ca="1" si="103"/>
        <v>4.1695066257473413E-2</v>
      </c>
      <c r="F296" s="33">
        <f t="shared" ca="1" si="103"/>
        <v>3.8416036613216367E-2</v>
      </c>
      <c r="G296" s="33">
        <f t="shared" ca="1" si="103"/>
        <v>3.4797353959480089E-2</v>
      </c>
      <c r="H296" s="33">
        <f t="shared" ca="1" si="103"/>
        <v>3.1714336985079417E-2</v>
      </c>
      <c r="I296" s="33">
        <f t="shared" ca="1" si="103"/>
        <v>3.0160496263896563E-2</v>
      </c>
      <c r="J296" s="33">
        <f t="shared" ca="1" si="103"/>
        <v>3.0863513015556746E-2</v>
      </c>
      <c r="K296" s="33">
        <f t="shared" ca="1" si="103"/>
        <v>3.35084776507504E-2</v>
      </c>
      <c r="L296" s="33">
        <f t="shared" ca="1" si="103"/>
        <v>3.701079788145907E-2</v>
      </c>
      <c r="M296" s="33">
        <f t="shared" ca="1" si="103"/>
        <v>4.0626397193649445E-2</v>
      </c>
      <c r="N296" s="33">
        <f t="shared" ca="1" si="103"/>
        <v>4.3693426009043412E-2</v>
      </c>
      <c r="O296" s="33">
        <f t="shared" ca="1" si="103"/>
        <v>4.5191704392528953E-2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4.9112324915612279E-2</v>
      </c>
      <c r="E297" s="33">
        <f t="shared" ca="1" si="104"/>
        <v>4.6114358994440642E-2</v>
      </c>
      <c r="F297" s="33">
        <f t="shared" ca="1" si="104"/>
        <v>4.2487782429363727E-2</v>
      </c>
      <c r="G297" s="33">
        <f t="shared" ca="1" si="104"/>
        <v>3.8485552766245261E-2</v>
      </c>
      <c r="H297" s="33">
        <f t="shared" ca="1" si="104"/>
        <v>3.5075764407461102E-2</v>
      </c>
      <c r="I297" s="33">
        <f t="shared" ca="1" si="104"/>
        <v>3.3357230890945506E-2</v>
      </c>
      <c r="J297" s="33">
        <f t="shared" ca="1" si="104"/>
        <v>3.4134760938864604E-2</v>
      </c>
      <c r="K297" s="33">
        <f t="shared" ca="1" si="104"/>
        <v>3.7060067447834542E-2</v>
      </c>
      <c r="L297" s="33">
        <f t="shared" ca="1" si="104"/>
        <v>4.0933601343549203E-2</v>
      </c>
      <c r="M297" s="33">
        <f t="shared" ca="1" si="104"/>
        <v>4.4932420859335791E-2</v>
      </c>
      <c r="N297" s="33">
        <f t="shared" ca="1" si="104"/>
        <v>4.8324526461614829E-2</v>
      </c>
      <c r="O297" s="33">
        <f t="shared" ca="1" si="104"/>
        <v>4.9981608544732485E-2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4.7065978044128426E-3</v>
      </c>
      <c r="E298" s="33">
        <f t="shared" ca="1" si="105"/>
        <v>4.4192927369672277E-3</v>
      </c>
      <c r="F298" s="33">
        <f t="shared" ca="1" si="105"/>
        <v>4.071745816147357E-3</v>
      </c>
      <c r="G298" s="33">
        <f t="shared" ca="1" si="105"/>
        <v>3.6881988067651709E-3</v>
      </c>
      <c r="H298" s="33">
        <f t="shared" ca="1" si="105"/>
        <v>3.3614274223816888E-3</v>
      </c>
      <c r="I298" s="33">
        <f t="shared" ca="1" si="105"/>
        <v>3.1967346270489441E-3</v>
      </c>
      <c r="J298" s="33">
        <f t="shared" ca="1" si="105"/>
        <v>3.2712479233078578E-3</v>
      </c>
      <c r="K298" s="33">
        <f t="shared" ca="1" si="105"/>
        <v>3.5515897970841434E-3</v>
      </c>
      <c r="L298" s="33">
        <f t="shared" ca="1" si="105"/>
        <v>3.9228034620901317E-3</v>
      </c>
      <c r="M298" s="33">
        <f t="shared" ca="1" si="105"/>
        <v>4.3060236656863463E-3</v>
      </c>
      <c r="N298" s="33">
        <f t="shared" ca="1" si="105"/>
        <v>4.6311004525714204E-3</v>
      </c>
      <c r="O298" s="33">
        <f t="shared" ca="1" si="105"/>
        <v>4.7899041522035295E-3</v>
      </c>
    </row>
    <row r="299" spans="1:15" x14ac:dyDescent="0.4">
      <c r="D299" s="32">
        <f t="shared" ref="D299:O299" ca="1" si="106">SUM(D296:D298)</f>
        <v>9.8224649831224559E-2</v>
      </c>
      <c r="E299" s="32">
        <f t="shared" ca="1" si="106"/>
        <v>9.2228717988881284E-2</v>
      </c>
      <c r="F299" s="32">
        <f t="shared" ca="1" si="106"/>
        <v>8.4975564858727454E-2</v>
      </c>
      <c r="G299" s="32">
        <f t="shared" ca="1" si="106"/>
        <v>7.6971105532490522E-2</v>
      </c>
      <c r="H299" s="32">
        <f t="shared" ca="1" si="106"/>
        <v>7.0151528814922204E-2</v>
      </c>
      <c r="I299" s="32">
        <f t="shared" ca="1" si="106"/>
        <v>6.6714461781891013E-2</v>
      </c>
      <c r="J299" s="32">
        <f t="shared" ca="1" si="106"/>
        <v>6.8269521877729195E-2</v>
      </c>
      <c r="K299" s="32">
        <f t="shared" ca="1" si="106"/>
        <v>7.4120134895669085E-2</v>
      </c>
      <c r="L299" s="32">
        <f t="shared" ca="1" si="106"/>
        <v>8.1867202687098406E-2</v>
      </c>
      <c r="M299" s="32">
        <f t="shared" ca="1" si="106"/>
        <v>8.9864841718671581E-2</v>
      </c>
      <c r="N299" s="32">
        <f t="shared" ca="1" si="106"/>
        <v>9.6649052923229672E-2</v>
      </c>
      <c r="O299" s="32">
        <f t="shared" ca="1" si="106"/>
        <v>9.996321708946497E-2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0.17234722907233169</v>
      </c>
      <c r="E302" s="32">
        <f ca="1">N297/2+O297+D297+E297+F297/2</f>
        <v>0.19061444690027468</v>
      </c>
      <c r="F302" s="32">
        <f ca="1">N298/2+O298+D298+E298+F298/2</f>
        <v>1.8267217827942991E-2</v>
      </c>
      <c r="G302" s="32">
        <f ca="1">F296/2+G296+H296</f>
        <v>8.5719709251167689E-2</v>
      </c>
      <c r="H302" s="32">
        <f ca="1">F297/2+G297+H297</f>
        <v>9.4805208388388226E-2</v>
      </c>
      <c r="I302" s="32">
        <f ca="1">F298/2+G298+H298</f>
        <v>9.0854991372205374E-3</v>
      </c>
      <c r="J302" s="32">
        <f ca="1">I296+J296+K296</f>
        <v>9.4532486930203719E-2</v>
      </c>
      <c r="K302" s="32">
        <f ca="1">I297+J297+K297</f>
        <v>0.10455205927764466</v>
      </c>
      <c r="L302" s="32">
        <f ca="1">I298+J298+K298</f>
        <v>1.0019572347440945E-2</v>
      </c>
      <c r="M302" s="32">
        <f ca="1">L296+M296+N296/2</f>
        <v>9.9483908079630229E-2</v>
      </c>
      <c r="N302" s="32">
        <f ca="1">L297+M297+N297/2</f>
        <v>0.11002828543369242</v>
      </c>
      <c r="O302" s="32">
        <f ca="1">L298+M298+N298/2</f>
        <v>1.0544377354062188E-2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17</v>
      </c>
      <c r="I309" s="29">
        <f t="shared" ca="1" si="108"/>
        <v>75</v>
      </c>
      <c r="J309" s="29">
        <f t="shared" ca="1" si="108"/>
        <v>116.33333333333333</v>
      </c>
      <c r="K309" s="29">
        <f t="shared" ca="1" si="108"/>
        <v>117.33333333333333</v>
      </c>
      <c r="L309" s="29">
        <f t="shared" ca="1" si="108"/>
        <v>58.666666666666664</v>
      </c>
      <c r="M309" s="29">
        <f t="shared" ca="1" si="108"/>
        <v>11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7.9300168634064083E-2</v>
      </c>
      <c r="I310" s="50">
        <f t="shared" ca="1" si="109"/>
        <v>9.3971332209106237E-2</v>
      </c>
      <c r="J310" s="50">
        <f t="shared" ca="1" si="109"/>
        <v>0.10442664418212479</v>
      </c>
      <c r="K310" s="50">
        <f t="shared" ca="1" si="109"/>
        <v>0.1046795952782462</v>
      </c>
      <c r="L310" s="50">
        <f t="shared" ca="1" si="109"/>
        <v>8.9839797639123101E-2</v>
      </c>
      <c r="M310" s="50">
        <f t="shared" ca="1" si="109"/>
        <v>7.7782462057335577E-2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9.8591469153810074</v>
      </c>
      <c r="E312" s="29">
        <f t="shared" ca="1" si="110"/>
        <v>10.722347664211899</v>
      </c>
      <c r="F312" s="29">
        <f t="shared" ca="1" si="110"/>
        <v>11.766543525332139</v>
      </c>
      <c r="G312" s="29">
        <f t="shared" ca="1" si="110"/>
        <v>12.918900734531809</v>
      </c>
      <c r="H312" s="29">
        <f t="shared" ca="1" si="110"/>
        <v>13.900677026207285</v>
      </c>
      <c r="I312" s="29">
        <f t="shared" ca="1" si="110"/>
        <v>14.395492330100902</v>
      </c>
      <c r="J312" s="29">
        <f t="shared" ca="1" si="110"/>
        <v>14.171619031587893</v>
      </c>
      <c r="K312" s="29">
        <f t="shared" ca="1" si="110"/>
        <v>13.329339020574331</v>
      </c>
      <c r="L312" s="29">
        <f t="shared" ca="1" si="110"/>
        <v>12.214037030051367</v>
      </c>
      <c r="M312" s="29">
        <f t="shared" ca="1" si="110"/>
        <v>11.062661700502067</v>
      </c>
      <c r="N312" s="29">
        <f t="shared" ca="1" si="110"/>
        <v>10.085976783798142</v>
      </c>
      <c r="O312" s="29">
        <f t="shared" ca="1" si="110"/>
        <v>9.6088551177645254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4.7580101180438449E-2</v>
      </c>
      <c r="I316" s="32">
        <f t="shared" ca="1" si="111"/>
        <v>5.6382799325463737E-2</v>
      </c>
      <c r="J316" s="32">
        <f t="shared" ca="1" si="111"/>
        <v>6.2655986509274869E-2</v>
      </c>
      <c r="K316" s="32">
        <f t="shared" ca="1" si="111"/>
        <v>6.2807757166947725E-2</v>
      </c>
      <c r="L316" s="32">
        <f t="shared" ca="1" si="111"/>
        <v>5.3903878583473862E-2</v>
      </c>
      <c r="M316" s="32">
        <f t="shared" ca="1" si="111"/>
        <v>4.6669477234401346E-2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3.1720067453625635E-2</v>
      </c>
      <c r="I317" s="32">
        <f t="shared" ca="1" si="112"/>
        <v>3.75885328836425E-2</v>
      </c>
      <c r="J317" s="32">
        <f t="shared" ca="1" si="112"/>
        <v>4.1770657672849917E-2</v>
      </c>
      <c r="K317" s="32">
        <f t="shared" ca="1" si="112"/>
        <v>4.1871838111298486E-2</v>
      </c>
      <c r="L317" s="32">
        <f t="shared" ca="1" si="112"/>
        <v>3.5935919055649239E-2</v>
      </c>
      <c r="M317" s="32">
        <f t="shared" ca="1" si="112"/>
        <v>3.1112984822934231E-2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4.3218591905564922E-2</v>
      </c>
      <c r="I322" s="33">
        <f t="shared" ca="1" si="113"/>
        <v>5.1214376053962896E-2</v>
      </c>
      <c r="J322" s="33">
        <f t="shared" ca="1" si="113"/>
        <v>5.6912521079258004E-2</v>
      </c>
      <c r="K322" s="33">
        <f t="shared" ca="1" si="113"/>
        <v>5.7050379426644184E-2</v>
      </c>
      <c r="L322" s="33">
        <f t="shared" ca="1" si="113"/>
        <v>4.8962689713322093E-2</v>
      </c>
      <c r="M322" s="33">
        <f t="shared" ca="1" si="113"/>
        <v>4.2391441821247891E-2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3.1720067453625635E-2</v>
      </c>
      <c r="I323" s="33">
        <f t="shared" ca="1" si="114"/>
        <v>3.75885328836425E-2</v>
      </c>
      <c r="J323" s="33">
        <f t="shared" ca="1" si="114"/>
        <v>4.1770657672849917E-2</v>
      </c>
      <c r="K323" s="33">
        <f t="shared" ca="1" si="114"/>
        <v>4.1871838111298486E-2</v>
      </c>
      <c r="L323" s="33">
        <f t="shared" ca="1" si="114"/>
        <v>3.5935919055649239E-2</v>
      </c>
      <c r="M323" s="33">
        <f t="shared" ca="1" si="114"/>
        <v>3.1112984822934231E-2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4.3615092748735254E-3</v>
      </c>
      <c r="I324" s="33">
        <f t="shared" ca="1" si="115"/>
        <v>5.1684232715008436E-3</v>
      </c>
      <c r="J324" s="33">
        <f t="shared" ca="1" si="115"/>
        <v>5.7434654300168629E-3</v>
      </c>
      <c r="K324" s="33">
        <f t="shared" ca="1" si="115"/>
        <v>5.7573777403035426E-3</v>
      </c>
      <c r="L324" s="33">
        <f t="shared" ca="1" si="115"/>
        <v>4.941188870151771E-3</v>
      </c>
      <c r="M324" s="33">
        <f t="shared" ca="1" si="115"/>
        <v>4.2780354131534571E-3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7.9300168634064083E-2</v>
      </c>
      <c r="I325" s="32">
        <f t="shared" ca="1" si="116"/>
        <v>9.3971332209106237E-2</v>
      </c>
      <c r="J325" s="32">
        <f t="shared" ca="1" si="116"/>
        <v>0.10442664418212477</v>
      </c>
      <c r="K325" s="32">
        <f t="shared" ca="1" si="116"/>
        <v>0.10467959527824622</v>
      </c>
      <c r="L325" s="32">
        <f t="shared" ca="1" si="116"/>
        <v>8.9839797639123101E-2</v>
      </c>
      <c r="M325" s="32">
        <f t="shared" ca="1" si="116"/>
        <v>7.7782462057335577E-2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0.10453109190556492</v>
      </c>
      <c r="H328" s="32">
        <f ca="1">F323/2+G323+H323</f>
        <v>7.672006745362564E-2</v>
      </c>
      <c r="I328" s="32">
        <f ca="1">F324/2+G324+H324</f>
        <v>1.0549009274873525E-2</v>
      </c>
      <c r="J328" s="32">
        <f ca="1">I322+J322+K322</f>
        <v>0.16517727655986508</v>
      </c>
      <c r="K328" s="32">
        <f ca="1">I323+J323+K323</f>
        <v>0.1212310286677909</v>
      </c>
      <c r="L328" s="32">
        <f ca="1">I324+J324+K324</f>
        <v>1.6669266441821248E-2</v>
      </c>
      <c r="M328" s="32">
        <f ca="1">L322+M322+N322/2</f>
        <v>0.11179163153456997</v>
      </c>
      <c r="N328" s="32">
        <f ca="1">L323+M323+N323/2</f>
        <v>8.2048903878583476E-2</v>
      </c>
      <c r="O328" s="32">
        <f ca="1">L324+M324+N324/2</f>
        <v>1.1281724283305228E-2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9.8591469153810074</v>
      </c>
      <c r="E337" s="29">
        <f t="shared" ca="1" si="119"/>
        <v>10.722347664211899</v>
      </c>
      <c r="F337" s="29">
        <f t="shared" ca="1" si="119"/>
        <v>11.766543525332139</v>
      </c>
      <c r="G337" s="29">
        <f t="shared" ca="1" si="119"/>
        <v>12.918900734531809</v>
      </c>
      <c r="H337" s="29">
        <f t="shared" ca="1" si="119"/>
        <v>13.900677026207285</v>
      </c>
      <c r="I337" s="29">
        <f t="shared" ca="1" si="119"/>
        <v>14.395492330100902</v>
      </c>
      <c r="J337" s="29">
        <f t="shared" ca="1" si="119"/>
        <v>14.171619031587893</v>
      </c>
      <c r="K337" s="29">
        <f t="shared" ca="1" si="119"/>
        <v>13.329339020574331</v>
      </c>
      <c r="L337" s="29">
        <f t="shared" ca="1" si="119"/>
        <v>12.214037030051367</v>
      </c>
      <c r="M337" s="29">
        <f t="shared" ca="1" si="119"/>
        <v>11.062661700502067</v>
      </c>
      <c r="N337" s="29">
        <f t="shared" ca="1" si="119"/>
        <v>10.085976783798142</v>
      </c>
      <c r="O337" s="29">
        <f t="shared" ca="1" si="119"/>
        <v>9.6088551177645254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9.8591469153810074</v>
      </c>
      <c r="E362" s="29">
        <f t="shared" ca="1" si="128"/>
        <v>10.722347664211899</v>
      </c>
      <c r="F362" s="29">
        <f t="shared" ca="1" si="128"/>
        <v>11.766543525332139</v>
      </c>
      <c r="G362" s="29">
        <f t="shared" ca="1" si="128"/>
        <v>12.918900734531809</v>
      </c>
      <c r="H362" s="29">
        <f t="shared" ca="1" si="128"/>
        <v>13.900677026207285</v>
      </c>
      <c r="I362" s="29">
        <f t="shared" ca="1" si="128"/>
        <v>14.395492330100902</v>
      </c>
      <c r="J362" s="29">
        <f t="shared" ca="1" si="128"/>
        <v>14.171619031587893</v>
      </c>
      <c r="K362" s="29">
        <f t="shared" ca="1" si="128"/>
        <v>13.329339020574331</v>
      </c>
      <c r="L362" s="29">
        <f t="shared" ca="1" si="128"/>
        <v>12.214037030051367</v>
      </c>
      <c r="M362" s="29">
        <f t="shared" ca="1" si="128"/>
        <v>11.062661700502067</v>
      </c>
      <c r="N362" s="29">
        <f t="shared" ca="1" si="128"/>
        <v>10.085976783798142</v>
      </c>
      <c r="O362" s="29">
        <f t="shared" ca="1" si="128"/>
        <v>9.6088551177645254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14.140853084618993</v>
      </c>
      <c r="E384" s="29">
        <f t="shared" ca="1" si="135"/>
        <v>13.277652335788101</v>
      </c>
      <c r="F384" s="29">
        <f t="shared" ca="1" si="135"/>
        <v>12.233456474667861</v>
      </c>
      <c r="G384" s="29">
        <f t="shared" ca="1" si="135"/>
        <v>11.081099265468191</v>
      </c>
      <c r="H384" s="29">
        <f t="shared" ca="1" si="135"/>
        <v>10.099322973792715</v>
      </c>
      <c r="I384" s="29">
        <f t="shared" ca="1" si="135"/>
        <v>9.6045076698990979</v>
      </c>
      <c r="J384" s="29">
        <f t="shared" ca="1" si="135"/>
        <v>9.8283809684121071</v>
      </c>
      <c r="K384" s="29">
        <f t="shared" ca="1" si="135"/>
        <v>10.670660979425669</v>
      </c>
      <c r="L384" s="29">
        <f t="shared" ca="1" si="135"/>
        <v>11.785962969948633</v>
      </c>
      <c r="M384" s="29">
        <f t="shared" ca="1" si="135"/>
        <v>12.937338299497933</v>
      </c>
      <c r="N384" s="29">
        <f t="shared" ca="1" si="135"/>
        <v>13.914023216201858</v>
      </c>
      <c r="O384" s="29">
        <f t="shared" ca="1" si="135"/>
        <v>14.391144882235475</v>
      </c>
    </row>
    <row r="385" spans="1:15" x14ac:dyDescent="0.4">
      <c r="A385" s="26"/>
      <c r="B385" s="41"/>
      <c r="C385" s="41"/>
      <c r="D385" s="29">
        <f t="shared" ref="D385:O385" ca="1" si="136">D384/SUM($D384:$O384)</f>
        <v>9.8224649831224559E-2</v>
      </c>
      <c r="E385" s="29">
        <f t="shared" ca="1" si="136"/>
        <v>9.2228717988881284E-2</v>
      </c>
      <c r="F385" s="29">
        <f t="shared" ca="1" si="136"/>
        <v>8.4975564858727454E-2</v>
      </c>
      <c r="G385" s="29">
        <f t="shared" ca="1" si="136"/>
        <v>7.6971105532490522E-2</v>
      </c>
      <c r="H385" s="29">
        <f t="shared" ca="1" si="136"/>
        <v>7.0151528814922204E-2</v>
      </c>
      <c r="I385" s="55">
        <f t="shared" ca="1" si="136"/>
        <v>6.6714461781891013E-2</v>
      </c>
      <c r="J385" s="55">
        <f t="shared" ca="1" si="136"/>
        <v>6.8269521877729208E-2</v>
      </c>
      <c r="K385" s="29">
        <f t="shared" ca="1" si="136"/>
        <v>7.4120134895669085E-2</v>
      </c>
      <c r="L385" s="29">
        <f t="shared" ca="1" si="136"/>
        <v>8.1867202687098406E-2</v>
      </c>
      <c r="M385" s="29">
        <f t="shared" ca="1" si="136"/>
        <v>8.9864841718671581E-2</v>
      </c>
      <c r="N385" s="29">
        <f t="shared" ca="1" si="136"/>
        <v>9.6649052923229659E-2</v>
      </c>
      <c r="O385" s="29">
        <f t="shared" ca="1" si="136"/>
        <v>9.996321708946497E-2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9.8591469153810074</v>
      </c>
      <c r="E387" s="29">
        <f t="shared" ca="1" si="137"/>
        <v>10.722347664211899</v>
      </c>
      <c r="F387" s="29">
        <f t="shared" ca="1" si="137"/>
        <v>11.766543525332139</v>
      </c>
      <c r="G387" s="29">
        <f t="shared" ca="1" si="137"/>
        <v>12.918900734531809</v>
      </c>
      <c r="H387" s="29">
        <f t="shared" ca="1" si="137"/>
        <v>13.900677026207285</v>
      </c>
      <c r="I387" s="29">
        <f t="shared" ca="1" si="137"/>
        <v>14.395492330100902</v>
      </c>
      <c r="J387" s="29">
        <f t="shared" ca="1" si="137"/>
        <v>14.171619031587893</v>
      </c>
      <c r="K387" s="29">
        <f t="shared" ca="1" si="137"/>
        <v>13.329339020574331</v>
      </c>
      <c r="L387" s="29">
        <f t="shared" ca="1" si="137"/>
        <v>12.214037030051367</v>
      </c>
      <c r="M387" s="29">
        <f t="shared" ca="1" si="137"/>
        <v>11.062661700502067</v>
      </c>
      <c r="N387" s="29">
        <f t="shared" ca="1" si="137"/>
        <v>10.085976783798142</v>
      </c>
      <c r="O387" s="29">
        <f t="shared" ca="1" si="137"/>
        <v>9.6088551177645254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9.8224649831224562E-3</v>
      </c>
      <c r="E391" s="33">
        <f t="shared" ca="1" si="138"/>
        <v>9.2228717988881281E-3</v>
      </c>
      <c r="F391" s="32">
        <f t="shared" ca="1" si="138"/>
        <v>8.4975564858727464E-3</v>
      </c>
      <c r="G391" s="32">
        <f t="shared" ca="1" si="138"/>
        <v>7.6971105532490525E-3</v>
      </c>
      <c r="H391" s="32">
        <f t="shared" ca="1" si="138"/>
        <v>7.0151528814922206E-3</v>
      </c>
      <c r="I391" s="32">
        <f t="shared" ca="1" si="138"/>
        <v>6.6714461781891016E-3</v>
      </c>
      <c r="J391" s="32">
        <f t="shared" ca="1" si="138"/>
        <v>6.8269521877729212E-3</v>
      </c>
      <c r="K391" s="32">
        <f t="shared" ca="1" si="138"/>
        <v>7.412013489566909E-3</v>
      </c>
      <c r="L391" s="32">
        <f t="shared" ca="1" si="138"/>
        <v>8.1867202687098406E-3</v>
      </c>
      <c r="M391" s="32">
        <f t="shared" ca="1" si="138"/>
        <v>8.9864841718671588E-3</v>
      </c>
      <c r="N391" s="32">
        <f t="shared" ca="1" si="138"/>
        <v>9.6649052923229659E-3</v>
      </c>
      <c r="O391" s="32">
        <f t="shared" ca="1" si="138"/>
        <v>9.9963217089464977E-3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8.8402184848102111E-2</v>
      </c>
      <c r="E392" s="32">
        <f t="shared" ca="1" si="139"/>
        <v>8.3005846189993154E-2</v>
      </c>
      <c r="F392" s="32">
        <f t="shared" ca="1" si="139"/>
        <v>7.6478008372854706E-2</v>
      </c>
      <c r="G392" s="32">
        <f t="shared" ca="1" si="139"/>
        <v>6.9273994979241471E-2</v>
      </c>
      <c r="H392" s="32">
        <f t="shared" ca="1" si="139"/>
        <v>6.3136375933429981E-2</v>
      </c>
      <c r="I392" s="32">
        <f t="shared" ca="1" si="139"/>
        <v>6.0043015603701913E-2</v>
      </c>
      <c r="J392" s="32">
        <f t="shared" ca="1" si="139"/>
        <v>6.1442569689956289E-2</v>
      </c>
      <c r="K392" s="32">
        <f t="shared" ca="1" si="139"/>
        <v>6.6708121406102175E-2</v>
      </c>
      <c r="L392" s="32">
        <f t="shared" ca="1" si="139"/>
        <v>7.3680482418388565E-2</v>
      </c>
      <c r="M392" s="32">
        <f t="shared" ca="1" si="139"/>
        <v>8.0878357546804419E-2</v>
      </c>
      <c r="N392" s="32">
        <f t="shared" ca="1" si="139"/>
        <v>8.69841476309067E-2</v>
      </c>
      <c r="O392" s="32">
        <f t="shared" ca="1" si="139"/>
        <v>8.9966895380518469E-2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9.0039262345289178E-3</v>
      </c>
      <c r="E397" s="33">
        <f t="shared" ca="1" si="140"/>
        <v>8.4542991489807845E-3</v>
      </c>
      <c r="F397" s="33">
        <f t="shared" ca="1" si="140"/>
        <v>7.7894267787166844E-3</v>
      </c>
      <c r="G397" s="33">
        <f t="shared" ca="1" si="140"/>
        <v>7.0556846738116311E-3</v>
      </c>
      <c r="H397" s="33">
        <f t="shared" ca="1" si="140"/>
        <v>6.4305568080345356E-3</v>
      </c>
      <c r="I397" s="33">
        <f t="shared" ca="1" si="140"/>
        <v>6.1154923300066766E-3</v>
      </c>
      <c r="J397" s="33">
        <f t="shared" ca="1" si="140"/>
        <v>6.2580395054585109E-3</v>
      </c>
      <c r="K397" s="33">
        <f t="shared" ca="1" si="140"/>
        <v>6.7943456987696665E-3</v>
      </c>
      <c r="L397" s="33">
        <f t="shared" ca="1" si="140"/>
        <v>7.5044935796506869E-3</v>
      </c>
      <c r="M397" s="33">
        <f t="shared" ca="1" si="140"/>
        <v>8.2376104908782298E-3</v>
      </c>
      <c r="N397" s="33">
        <f t="shared" ca="1" si="140"/>
        <v>8.8594965179627193E-3</v>
      </c>
      <c r="O397" s="33">
        <f t="shared" ca="1" si="140"/>
        <v>9.1632948998676238E-3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8.8402184848102111E-2</v>
      </c>
      <c r="E398" s="33">
        <f t="shared" ca="1" si="141"/>
        <v>8.3005846189993154E-2</v>
      </c>
      <c r="F398" s="33">
        <f t="shared" ca="1" si="141"/>
        <v>7.6478008372854706E-2</v>
      </c>
      <c r="G398" s="33">
        <f t="shared" ca="1" si="141"/>
        <v>6.9273994979241471E-2</v>
      </c>
      <c r="H398" s="33">
        <f t="shared" ca="1" si="141"/>
        <v>6.3136375933429981E-2</v>
      </c>
      <c r="I398" s="33">
        <f t="shared" ca="1" si="141"/>
        <v>6.0043015603701913E-2</v>
      </c>
      <c r="J398" s="33">
        <f t="shared" ca="1" si="141"/>
        <v>6.1442569689956289E-2</v>
      </c>
      <c r="K398" s="33">
        <f t="shared" ca="1" si="141"/>
        <v>6.6708121406102175E-2</v>
      </c>
      <c r="L398" s="33">
        <f t="shared" ca="1" si="141"/>
        <v>7.3680482418388565E-2</v>
      </c>
      <c r="M398" s="33">
        <f t="shared" ca="1" si="141"/>
        <v>8.0878357546804419E-2</v>
      </c>
      <c r="N398" s="33">
        <f t="shared" ca="1" si="141"/>
        <v>8.69841476309067E-2</v>
      </c>
      <c r="O398" s="33">
        <f t="shared" ca="1" si="141"/>
        <v>8.9966895380518469E-2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8.1853874859353802E-4</v>
      </c>
      <c r="E399" s="33">
        <f t="shared" ca="1" si="142"/>
        <v>7.6857264990734401E-4</v>
      </c>
      <c r="F399" s="33">
        <f t="shared" ca="1" si="142"/>
        <v>7.0812970715606216E-4</v>
      </c>
      <c r="G399" s="33">
        <f t="shared" ca="1" si="142"/>
        <v>6.4142587943742104E-4</v>
      </c>
      <c r="H399" s="33">
        <f t="shared" ca="1" si="142"/>
        <v>5.8459607345768508E-4</v>
      </c>
      <c r="I399" s="33">
        <f t="shared" ca="1" si="142"/>
        <v>5.559538481824251E-4</v>
      </c>
      <c r="J399" s="33">
        <f t="shared" ca="1" si="142"/>
        <v>5.6891268231441014E-4</v>
      </c>
      <c r="K399" s="33">
        <f t="shared" ca="1" si="142"/>
        <v>6.1766779079724238E-4</v>
      </c>
      <c r="L399" s="33">
        <f t="shared" ca="1" si="142"/>
        <v>6.8222668905915335E-4</v>
      </c>
      <c r="M399" s="33">
        <f t="shared" ca="1" si="142"/>
        <v>7.488736809889299E-4</v>
      </c>
      <c r="N399" s="33">
        <f t="shared" ca="1" si="142"/>
        <v>8.0540877436024712E-4</v>
      </c>
      <c r="O399" s="33">
        <f t="shared" ca="1" si="142"/>
        <v>8.3302680907887481E-4</v>
      </c>
    </row>
    <row r="400" spans="1:15" x14ac:dyDescent="0.4">
      <c r="D400" s="32">
        <f t="shared" ref="D400:O400" ca="1" si="143">SUM(D397:D399)</f>
        <v>9.8224649831224572E-2</v>
      </c>
      <c r="E400" s="32">
        <f t="shared" ca="1" si="143"/>
        <v>9.2228717988881284E-2</v>
      </c>
      <c r="F400" s="32">
        <f t="shared" ca="1" si="143"/>
        <v>8.4975564858727454E-2</v>
      </c>
      <c r="G400" s="32">
        <f t="shared" ca="1" si="143"/>
        <v>7.6971105532490522E-2</v>
      </c>
      <c r="H400" s="32">
        <f t="shared" ca="1" si="143"/>
        <v>7.0151528814922204E-2</v>
      </c>
      <c r="I400" s="32">
        <f t="shared" ca="1" si="143"/>
        <v>6.6714461781891013E-2</v>
      </c>
      <c r="J400" s="32">
        <f t="shared" ca="1" si="143"/>
        <v>6.8269521877729208E-2</v>
      </c>
      <c r="K400" s="32">
        <f t="shared" ca="1" si="143"/>
        <v>7.4120134895669071E-2</v>
      </c>
      <c r="L400" s="32">
        <f t="shared" ca="1" si="143"/>
        <v>8.1867202687098406E-2</v>
      </c>
      <c r="M400" s="32">
        <f t="shared" ca="1" si="143"/>
        <v>8.9864841718671581E-2</v>
      </c>
      <c r="N400" s="32">
        <f t="shared" ca="1" si="143"/>
        <v>9.6649052923229672E-2</v>
      </c>
      <c r="O400" s="32">
        <f t="shared" ca="1" si="143"/>
        <v>9.996321708946497E-2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3.4945981931717031E-2</v>
      </c>
      <c r="E403" s="32">
        <f ca="1">N398/2+O398+D398+E398+F398/2</f>
        <v>0.34310600442049444</v>
      </c>
      <c r="F403" s="32">
        <f ca="1">N399/2+O399+D399+E399+F399/2</f>
        <v>3.1769074483379116E-3</v>
      </c>
      <c r="G403" s="32">
        <f ca="1">F397/2+G397+H397</f>
        <v>1.7380954871204508E-2</v>
      </c>
      <c r="H403" s="32">
        <f ca="1">F398/2+G398+H398</f>
        <v>0.1706493750990988</v>
      </c>
      <c r="I403" s="32">
        <f ca="1">F399/2+G399+H399</f>
        <v>1.580086806473137E-3</v>
      </c>
      <c r="J403" s="32">
        <f ca="1">I397+J397+K397</f>
        <v>1.9167877534234854E-2</v>
      </c>
      <c r="K403" s="32">
        <f ca="1">I398+J398+K398</f>
        <v>0.18819370669976038</v>
      </c>
      <c r="L403" s="32">
        <f ca="1">I399+J399+K399</f>
        <v>1.7425343212940777E-3</v>
      </c>
      <c r="M403" s="32">
        <f ca="1">L397+M397+N397/2</f>
        <v>2.0171852329510277E-2</v>
      </c>
      <c r="N403" s="32">
        <f ca="1">L398+M398+N398/2</f>
        <v>0.19805091378064632</v>
      </c>
      <c r="O403" s="32">
        <f ca="1">L399+M399+N399/2</f>
        <v>1.8338047572282066E-3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9.0016200000000005E-2</v>
      </c>
      <c r="C409" s="63" t="s">
        <v>58</v>
      </c>
      <c r="D409" s="32">
        <f t="shared" ref="D409:O409" ca="1" si="144">D18</f>
        <v>0.17361795871561</v>
      </c>
      <c r="E409" s="32">
        <f t="shared" ca="1" si="144"/>
        <v>0.15962154537658754</v>
      </c>
      <c r="F409" s="32">
        <f t="shared" ca="1" si="144"/>
        <v>0.12701773483940962</v>
      </c>
      <c r="G409" s="32">
        <f t="shared" ca="1" si="144"/>
        <v>4.7170069739638297E-2</v>
      </c>
      <c r="H409" s="32">
        <f t="shared" ca="1" si="144"/>
        <v>2.4269530996618056E-3</v>
      </c>
      <c r="I409" s="32">
        <f t="shared" ca="1" si="144"/>
        <v>0</v>
      </c>
      <c r="J409" s="32">
        <f t="shared" ca="1" si="144"/>
        <v>0</v>
      </c>
      <c r="K409" s="32">
        <f t="shared" ca="1" si="144"/>
        <v>0</v>
      </c>
      <c r="L409" s="32">
        <f t="shared" ca="1" si="144"/>
        <v>0</v>
      </c>
      <c r="M409" s="32">
        <f t="shared" ca="1" si="144"/>
        <v>0</v>
      </c>
      <c r="N409" s="32">
        <f t="shared" ca="1" si="144"/>
        <v>1.7627761779536101E-2</v>
      </c>
      <c r="O409" s="32">
        <f t="shared" ca="1" si="144"/>
        <v>0.10835130978289009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8.191673019347262E-2</v>
      </c>
      <c r="E410" s="32">
        <f t="shared" ca="1" si="145"/>
        <v>7.5312917870998058E-2</v>
      </c>
      <c r="F410" s="32">
        <f t="shared" ca="1" si="145"/>
        <v>5.9929730723705721E-2</v>
      </c>
      <c r="G410" s="32">
        <f t="shared" ca="1" si="145"/>
        <v>2.2255865145831968E-2</v>
      </c>
      <c r="H410" s="32">
        <f t="shared" ca="1" si="145"/>
        <v>1.1450892737591746E-3</v>
      </c>
      <c r="I410" s="32">
        <f t="shared" ca="1" si="145"/>
        <v>0</v>
      </c>
      <c r="J410" s="32">
        <f t="shared" ca="1" si="145"/>
        <v>0</v>
      </c>
      <c r="K410" s="32">
        <f t="shared" ca="1" si="145"/>
        <v>0</v>
      </c>
      <c r="L410" s="32">
        <f t="shared" ca="1" si="145"/>
        <v>0</v>
      </c>
      <c r="M410" s="32">
        <f t="shared" ca="1" si="145"/>
        <v>0</v>
      </c>
      <c r="N410" s="32">
        <f t="shared" ca="1" si="145"/>
        <v>8.3171615211441643E-3</v>
      </c>
      <c r="O410" s="32">
        <f t="shared" ca="1" si="145"/>
        <v>5.1122505271088386E-2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1.7521078402492757E-2</v>
      </c>
      <c r="E411" s="32">
        <f t="shared" ca="1" si="146"/>
        <v>1.6108596322407919E-2</v>
      </c>
      <c r="F411" s="32">
        <f t="shared" ca="1" si="146"/>
        <v>1.2818303515903722E-2</v>
      </c>
      <c r="G411" s="32">
        <f t="shared" ca="1" si="146"/>
        <v>4.7602822673029482E-3</v>
      </c>
      <c r="H411" s="32">
        <f t="shared" ca="1" si="146"/>
        <v>2.4492187244293457E-4</v>
      </c>
      <c r="I411" s="32">
        <f t="shared" ca="1" si="146"/>
        <v>0</v>
      </c>
      <c r="J411" s="32">
        <f t="shared" ca="1" si="146"/>
        <v>0</v>
      </c>
      <c r="K411" s="32">
        <f t="shared" ca="1" si="146"/>
        <v>0</v>
      </c>
      <c r="L411" s="32">
        <f t="shared" ca="1" si="146"/>
        <v>0</v>
      </c>
      <c r="M411" s="32">
        <f t="shared" ca="1" si="146"/>
        <v>0</v>
      </c>
      <c r="N411" s="32">
        <f t="shared" ca="1" si="146"/>
        <v>1.7789484364669459E-3</v>
      </c>
      <c r="O411" s="32">
        <f t="shared" ca="1" si="146"/>
        <v>1.0934535849649461E-2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0.51391356218456052</v>
      </c>
      <c r="E413" s="32">
        <f t="shared" ca="1" si="148"/>
        <v>0.242475599457984</v>
      </c>
      <c r="F413" s="32">
        <f t="shared" ca="1" si="148"/>
        <v>5.1862836550735474E-2</v>
      </c>
      <c r="G413" s="32">
        <f t="shared" ca="1" si="148"/>
        <v>0.1131058902590049</v>
      </c>
      <c r="H413" s="32">
        <f t="shared" ca="1" si="148"/>
        <v>5.3365819781444009E-2</v>
      </c>
      <c r="I413" s="32">
        <f t="shared" ca="1" si="148"/>
        <v>1.1414355897697744E-2</v>
      </c>
      <c r="J413" s="32">
        <f t="shared" ca="1" si="148"/>
        <v>0</v>
      </c>
      <c r="K413" s="32">
        <f t="shared" ca="1" si="148"/>
        <v>0</v>
      </c>
      <c r="L413" s="32">
        <f t="shared" ca="1" si="148"/>
        <v>0</v>
      </c>
      <c r="M413" s="32">
        <f t="shared" ca="1" si="148"/>
        <v>8.8138808897680505E-3</v>
      </c>
      <c r="N413" s="32">
        <f t="shared" ca="1" si="148"/>
        <v>4.1585807605720821E-3</v>
      </c>
      <c r="O413" s="32">
        <f t="shared" ca="1" si="148"/>
        <v>8.8947421823347297E-4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0.18003240000000001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3.5153878583473866E-2</v>
      </c>
      <c r="I415" s="32">
        <f t="shared" ca="1" si="149"/>
        <v>0.15509064080944351</v>
      </c>
      <c r="J415" s="32">
        <f t="shared" ca="1" si="149"/>
        <v>0.24056281618887018</v>
      </c>
      <c r="K415" s="32">
        <f t="shared" ca="1" si="149"/>
        <v>0.24263069139966273</v>
      </c>
      <c r="L415" s="32">
        <f t="shared" ca="1" si="149"/>
        <v>0.12131534569983136</v>
      </c>
      <c r="M415" s="32">
        <f t="shared" ca="1" si="149"/>
        <v>2.2746627318718383E-2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4.3001686340640799E-3</v>
      </c>
      <c r="I416" s="32">
        <f t="shared" ca="1" si="150"/>
        <v>1.8971332209106236E-2</v>
      </c>
      <c r="J416" s="32">
        <f t="shared" ca="1" si="150"/>
        <v>2.9426644182124782E-2</v>
      </c>
      <c r="K416" s="32">
        <f t="shared" ca="1" si="150"/>
        <v>2.96795952782462E-2</v>
      </c>
      <c r="L416" s="32">
        <f t="shared" ca="1" si="150"/>
        <v>1.48397976391231E-2</v>
      </c>
      <c r="M416" s="32">
        <f t="shared" ca="1" si="150"/>
        <v>2.7824620573355815E-3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3.5476391231028673E-3</v>
      </c>
      <c r="I417" s="32">
        <f t="shared" ca="1" si="151"/>
        <v>1.5651349072512651E-2</v>
      </c>
      <c r="J417" s="32">
        <f t="shared" ca="1" si="151"/>
        <v>2.4276981450252956E-2</v>
      </c>
      <c r="K417" s="32">
        <f t="shared" ca="1" si="151"/>
        <v>2.4485666104553123E-2</v>
      </c>
      <c r="L417" s="32">
        <f t="shared" ca="1" si="151"/>
        <v>1.2242833052276561E-2</v>
      </c>
      <c r="M417" s="32">
        <f t="shared" ca="1" si="151"/>
        <v>2.2955311973018554E-3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3.5153878583473866E-2</v>
      </c>
      <c r="H419" s="32">
        <f t="shared" ca="1" si="153"/>
        <v>4.3001686340640799E-3</v>
      </c>
      <c r="I419" s="32">
        <f t="shared" ca="1" si="153"/>
        <v>3.5476391231028673E-3</v>
      </c>
      <c r="J419" s="32">
        <f t="shared" ca="1" si="153"/>
        <v>0.63828414839797643</v>
      </c>
      <c r="K419" s="32">
        <f t="shared" ca="1" si="153"/>
        <v>7.8077571669477208E-2</v>
      </c>
      <c r="L419" s="32">
        <f t="shared" ca="1" si="153"/>
        <v>6.4413996627318726E-2</v>
      </c>
      <c r="M419" s="32">
        <f t="shared" ca="1" si="153"/>
        <v>0.14406197301854975</v>
      </c>
      <c r="N419" s="32">
        <f t="shared" ca="1" si="153"/>
        <v>1.762225969645868E-2</v>
      </c>
      <c r="O419" s="32">
        <f t="shared" ca="1" si="153"/>
        <v>1.4538364249578417E-2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0.16202916000000001</v>
      </c>
      <c r="C421" s="67"/>
      <c r="D421" s="32">
        <f t="shared" ref="D421:O421" ca="1" si="154">D69</f>
        <v>7.1080888251785934E-2</v>
      </c>
      <c r="E421" s="32">
        <f t="shared" ca="1" si="154"/>
        <v>6.8981426250932551E-2</v>
      </c>
      <c r="F421" s="32">
        <f t="shared" ca="1" si="154"/>
        <v>6.4090854670355871E-2</v>
      </c>
      <c r="G421" s="32">
        <f t="shared" ca="1" si="154"/>
        <v>5.2113704905390183E-2</v>
      </c>
      <c r="H421" s="32">
        <f t="shared" ca="1" si="154"/>
        <v>4.5402237409393711E-2</v>
      </c>
      <c r="I421" s="32">
        <f t="shared" ca="1" si="154"/>
        <v>4.5038194444444436E-2</v>
      </c>
      <c r="J421" s="32">
        <f t="shared" ca="1" si="154"/>
        <v>4.5038194444444436E-2</v>
      </c>
      <c r="K421" s="32">
        <f t="shared" ca="1" si="154"/>
        <v>4.5038194444444436E-2</v>
      </c>
      <c r="L421" s="32">
        <f t="shared" ca="1" si="154"/>
        <v>4.5038194444444436E-2</v>
      </c>
      <c r="M421" s="32">
        <f t="shared" ca="1" si="154"/>
        <v>4.5038194444444436E-2</v>
      </c>
      <c r="N421" s="32">
        <f t="shared" ca="1" si="154"/>
        <v>4.7682358711374856E-2</v>
      </c>
      <c r="O421" s="32">
        <f t="shared" ca="1" si="154"/>
        <v>6.1290890911877949E-2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3.3537509529020897E-2</v>
      </c>
      <c r="E422" s="32">
        <f t="shared" ca="1" si="155"/>
        <v>3.2546937680649708E-2</v>
      </c>
      <c r="F422" s="32">
        <f t="shared" ca="1" si="155"/>
        <v>3.0239459608555862E-2</v>
      </c>
      <c r="G422" s="32">
        <f t="shared" ca="1" si="155"/>
        <v>2.4588379771874797E-2</v>
      </c>
      <c r="H422" s="32">
        <f t="shared" ca="1" si="155"/>
        <v>2.1421763391063879E-2</v>
      </c>
      <c r="I422" s="32">
        <f t="shared" ca="1" si="155"/>
        <v>2.1250000000000002E-2</v>
      </c>
      <c r="J422" s="32">
        <f t="shared" ca="1" si="155"/>
        <v>2.1250000000000002E-2</v>
      </c>
      <c r="K422" s="32">
        <f t="shared" ca="1" si="155"/>
        <v>2.1250000000000002E-2</v>
      </c>
      <c r="L422" s="32">
        <f t="shared" ca="1" si="155"/>
        <v>2.1250000000000002E-2</v>
      </c>
      <c r="M422" s="32">
        <f t="shared" ca="1" si="155"/>
        <v>2.1250000000000002E-2</v>
      </c>
      <c r="N422" s="32">
        <f t="shared" ca="1" si="155"/>
        <v>2.249757422817163E-2</v>
      </c>
      <c r="O422" s="32">
        <f t="shared" ca="1" si="155"/>
        <v>2.891837579066326E-2</v>
      </c>
    </row>
    <row r="423" spans="1:15" outlineLevel="1" x14ac:dyDescent="0.4">
      <c r="A423" s="6"/>
      <c r="B423" s="64"/>
      <c r="C423" s="66"/>
      <c r="D423" s="32">
        <f t="shared" ref="D423:O423" ca="1" si="156">D71</f>
        <v>7.1733006492628011E-3</v>
      </c>
      <c r="E423" s="32">
        <f t="shared" ca="1" si="156"/>
        <v>6.9614283372500755E-3</v>
      </c>
      <c r="F423" s="32">
        <f t="shared" ca="1" si="156"/>
        <v>6.4678844162744465E-3</v>
      </c>
      <c r="G423" s="32">
        <f t="shared" ca="1" si="156"/>
        <v>5.2591812289843314E-3</v>
      </c>
      <c r="H423" s="32">
        <f t="shared" ca="1" si="156"/>
        <v>4.5818771697553285E-3</v>
      </c>
      <c r="I423" s="32">
        <f t="shared" ca="1" si="156"/>
        <v>4.5451388888888894E-3</v>
      </c>
      <c r="J423" s="32">
        <f t="shared" ca="1" si="156"/>
        <v>4.5451388888888894E-3</v>
      </c>
      <c r="K423" s="32">
        <f t="shared" ca="1" si="156"/>
        <v>4.5451388888888894E-3</v>
      </c>
      <c r="L423" s="32">
        <f t="shared" ca="1" si="156"/>
        <v>4.5451388888888894E-3</v>
      </c>
      <c r="M423" s="32">
        <f t="shared" ca="1" si="156"/>
        <v>4.5451388888888894E-3</v>
      </c>
      <c r="N423" s="32">
        <f t="shared" ca="1" si="156"/>
        <v>4.8119811543589318E-3</v>
      </c>
      <c r="O423" s="32">
        <f t="shared" ca="1" si="156"/>
        <v>6.1853192663363071E-3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0.25723981210546182</v>
      </c>
      <c r="E425" s="32">
        <f t="shared" ca="1" si="158"/>
        <v>0.1213713399186976</v>
      </c>
      <c r="F425" s="32">
        <f t="shared" ca="1" si="158"/>
        <v>2.595998103816587E-2</v>
      </c>
      <c r="G425" s="32">
        <f t="shared" ca="1" si="158"/>
        <v>0.12956136964996184</v>
      </c>
      <c r="H425" s="32">
        <f t="shared" ca="1" si="158"/>
        <v>6.1129872967216607E-2</v>
      </c>
      <c r="I425" s="32">
        <f t="shared" ca="1" si="158"/>
        <v>1.3075000606876882E-2</v>
      </c>
      <c r="J425" s="32">
        <f t="shared" ca="1" si="158"/>
        <v>0.13511458333333332</v>
      </c>
      <c r="K425" s="32">
        <f t="shared" ca="1" si="158"/>
        <v>6.3750000000000001E-2</v>
      </c>
      <c r="L425" s="32">
        <f t="shared" ca="1" si="158"/>
        <v>1.3635416666666667E-2</v>
      </c>
      <c r="M425" s="32">
        <f t="shared" ca="1" si="158"/>
        <v>0.1139175682445763</v>
      </c>
      <c r="N425" s="32">
        <f t="shared" ca="1" si="158"/>
        <v>5.3748787114085816E-2</v>
      </c>
      <c r="O425" s="32">
        <f t="shared" ca="1" si="158"/>
        <v>1.1496268354957245E-2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0.39607128000000003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0.23404212000000002</v>
      </c>
      <c r="C433" s="67"/>
      <c r="D433" s="32">
        <f t="shared" ref="D433:O433" ca="1" si="164">D119</f>
        <v>1.7844144719339129E-2</v>
      </c>
      <c r="E433" s="32">
        <f t="shared" ca="1" si="164"/>
        <v>1.6754883767980098E-2</v>
      </c>
      <c r="F433" s="32">
        <f t="shared" ca="1" si="164"/>
        <v>1.5437227616002157E-2</v>
      </c>
      <c r="G433" s="32">
        <f t="shared" ca="1" si="164"/>
        <v>1.3983084171735778E-2</v>
      </c>
      <c r="H433" s="32">
        <f t="shared" ca="1" si="164"/>
        <v>1.2744194401377534E-2</v>
      </c>
      <c r="I433" s="32">
        <f t="shared" ca="1" si="164"/>
        <v>1.2119793890376868E-2</v>
      </c>
      <c r="J433" s="32">
        <f t="shared" ca="1" si="164"/>
        <v>1.2402296474454139E-2</v>
      </c>
      <c r="K433" s="32">
        <f t="shared" ca="1" si="164"/>
        <v>1.3465157839379885E-2</v>
      </c>
      <c r="L433" s="32">
        <f t="shared" ca="1" si="164"/>
        <v>1.4872541821489544E-2</v>
      </c>
      <c r="M433" s="32">
        <f t="shared" ca="1" si="164"/>
        <v>1.6325446245558671E-2</v>
      </c>
      <c r="N433" s="32">
        <f t="shared" ca="1" si="164"/>
        <v>1.7557911281053388E-2</v>
      </c>
      <c r="O433" s="32">
        <f t="shared" ca="1" si="164"/>
        <v>1.8159984437919472E-2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7.857971986497965E-2</v>
      </c>
      <c r="E434" s="32">
        <f t="shared" ca="1" si="165"/>
        <v>7.3782974391105025E-2</v>
      </c>
      <c r="F434" s="32">
        <f t="shared" ca="1" si="165"/>
        <v>6.7980451886981971E-2</v>
      </c>
      <c r="G434" s="32">
        <f t="shared" ca="1" si="165"/>
        <v>6.157688442599242E-2</v>
      </c>
      <c r="H434" s="32">
        <f t="shared" ca="1" si="165"/>
        <v>5.6121223051937764E-2</v>
      </c>
      <c r="I434" s="32">
        <f t="shared" ca="1" si="165"/>
        <v>5.3371569425512813E-2</v>
      </c>
      <c r="J434" s="32">
        <f t="shared" ca="1" si="165"/>
        <v>5.461561750218337E-2</v>
      </c>
      <c r="K434" s="32">
        <f t="shared" ca="1" si="165"/>
        <v>5.9296107916535272E-2</v>
      </c>
      <c r="L434" s="32">
        <f t="shared" ca="1" si="165"/>
        <v>6.5493762149678725E-2</v>
      </c>
      <c r="M434" s="32">
        <f t="shared" ca="1" si="165"/>
        <v>7.1891873374937271E-2</v>
      </c>
      <c r="N434" s="32">
        <f t="shared" ca="1" si="165"/>
        <v>7.7319242338583727E-2</v>
      </c>
      <c r="O434" s="32">
        <f t="shared" ca="1" si="165"/>
        <v>7.9970573671571982E-2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1.8007852469057839E-3</v>
      </c>
      <c r="E435" s="32">
        <f t="shared" ca="1" si="166"/>
        <v>1.690859829796157E-3</v>
      </c>
      <c r="F435" s="32">
        <f t="shared" ca="1" si="166"/>
        <v>1.5578853557433369E-3</v>
      </c>
      <c r="G435" s="32">
        <f t="shared" ca="1" si="166"/>
        <v>1.4111369347623265E-3</v>
      </c>
      <c r="H435" s="32">
        <f t="shared" ca="1" si="166"/>
        <v>1.2861113616069073E-3</v>
      </c>
      <c r="I435" s="32">
        <f t="shared" ca="1" si="166"/>
        <v>1.2230984660013353E-3</v>
      </c>
      <c r="J435" s="32">
        <f t="shared" ca="1" si="166"/>
        <v>1.2516079010917024E-3</v>
      </c>
      <c r="K435" s="32">
        <f t="shared" ca="1" si="166"/>
        <v>1.3588691397539334E-3</v>
      </c>
      <c r="L435" s="32">
        <f t="shared" ca="1" si="166"/>
        <v>1.5008987159301375E-3</v>
      </c>
      <c r="M435" s="32">
        <f t="shared" ca="1" si="166"/>
        <v>1.647522098175646E-3</v>
      </c>
      <c r="N435" s="32">
        <f t="shared" ca="1" si="166"/>
        <v>1.7718993035925439E-3</v>
      </c>
      <c r="O435" s="32">
        <f t="shared" ca="1" si="166"/>
        <v>1.8326589799735247E-3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6.9256582373766473E-2</v>
      </c>
      <c r="E437" s="32">
        <f t="shared" ca="1" si="168"/>
        <v>0.30498311504043951</v>
      </c>
      <c r="F437" s="32">
        <f t="shared" ca="1" si="168"/>
        <v>6.9891963863434048E-3</v>
      </c>
      <c r="G437" s="32">
        <f t="shared" ca="1" si="168"/>
        <v>3.4445892381114389E-2</v>
      </c>
      <c r="H437" s="32">
        <f t="shared" ca="1" si="168"/>
        <v>0.15168833342142116</v>
      </c>
      <c r="I437" s="32">
        <f t="shared" ca="1" si="168"/>
        <v>3.476190974240902E-3</v>
      </c>
      <c r="J437" s="32">
        <f t="shared" ca="1" si="168"/>
        <v>3.7987248204210892E-2</v>
      </c>
      <c r="K437" s="32">
        <f t="shared" ca="1" si="168"/>
        <v>0.16728329484423146</v>
      </c>
      <c r="L437" s="32">
        <f t="shared" ca="1" si="168"/>
        <v>3.8335755068469712E-3</v>
      </c>
      <c r="M437" s="32">
        <f t="shared" ca="1" si="168"/>
        <v>3.9976943707574909E-2</v>
      </c>
      <c r="N437" s="32">
        <f t="shared" ca="1" si="168"/>
        <v>0.17604525669390786</v>
      </c>
      <c r="O437" s="32">
        <f t="shared" ca="1" si="168"/>
        <v>4.0343704659020554E-3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0.25204536000000005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5.1703900833801754E-2</v>
      </c>
      <c r="I439" s="32">
        <f t="shared" ca="1" si="169"/>
        <v>5.6368108253700575E-2</v>
      </c>
      <c r="J439" s="32">
        <f t="shared" ca="1" si="169"/>
        <v>5.9692026185122718E-2</v>
      </c>
      <c r="K439" s="32">
        <f t="shared" ca="1" si="169"/>
        <v>5.9772443554431322E-2</v>
      </c>
      <c r="L439" s="32">
        <f t="shared" ca="1" si="169"/>
        <v>5.5054624554993437E-2</v>
      </c>
      <c r="M439" s="32">
        <f t="shared" ca="1" si="169"/>
        <v>5.1221396617950159E-2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2.4395025295109615E-2</v>
      </c>
      <c r="I440" s="32">
        <f t="shared" ca="1" si="170"/>
        <v>2.6595699831365938E-2</v>
      </c>
      <c r="J440" s="32">
        <f t="shared" ca="1" si="170"/>
        <v>2.8163996627318721E-2</v>
      </c>
      <c r="K440" s="32">
        <f t="shared" ca="1" si="170"/>
        <v>2.8201939291736935E-2</v>
      </c>
      <c r="L440" s="32">
        <f t="shared" ca="1" si="170"/>
        <v>2.5975969645868468E-2</v>
      </c>
      <c r="M440" s="32">
        <f t="shared" ca="1" si="170"/>
        <v>2.4167369308600341E-2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5.2178248547873332E-3</v>
      </c>
      <c r="I441" s="32">
        <f t="shared" ca="1" si="171"/>
        <v>5.6885246861532691E-3</v>
      </c>
      <c r="J441" s="32">
        <f t="shared" ca="1" si="171"/>
        <v>6.0239659452876147E-3</v>
      </c>
      <c r="K441" s="32">
        <f t="shared" ca="1" si="171"/>
        <v>6.03208145962151E-3</v>
      </c>
      <c r="L441" s="32">
        <f t="shared" ca="1" si="171"/>
        <v>5.5559712853663103E-3</v>
      </c>
      <c r="M441" s="32">
        <f t="shared" ca="1" si="171"/>
        <v>5.1691317687839614E-3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0.12720910916713507</v>
      </c>
      <c r="H443" s="32">
        <f t="shared" ca="1" si="173"/>
        <v>6.0020025295109622E-2</v>
      </c>
      <c r="I443" s="32">
        <f t="shared" ca="1" si="173"/>
        <v>1.2837616521453998E-2</v>
      </c>
      <c r="J443" s="32">
        <f t="shared" ca="1" si="173"/>
        <v>0.17583257799325461</v>
      </c>
      <c r="K443" s="32">
        <f t="shared" ca="1" si="173"/>
        <v>8.2961635750421592E-2</v>
      </c>
      <c r="L443" s="32">
        <f t="shared" ca="1" si="173"/>
        <v>1.7744572091062394E-2</v>
      </c>
      <c r="M443" s="32">
        <f t="shared" ca="1" si="173"/>
        <v>0.13144442395072137</v>
      </c>
      <c r="N443" s="32">
        <f t="shared" ca="1" si="173"/>
        <v>6.2018338954468809E-2</v>
      </c>
      <c r="O443" s="32">
        <f t="shared" ca="1" si="173"/>
        <v>1.3265033609705826E-2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0.48608747999999985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0.18003240000000001</v>
      </c>
      <c r="C452" s="67"/>
      <c r="D452" s="32">
        <f t="shared" ref="D452:O452" ca="1" si="179">D195</f>
        <v>0.19842052424641143</v>
      </c>
      <c r="E452" s="32">
        <f t="shared" ca="1" si="179"/>
        <v>0.18242462328752862</v>
      </c>
      <c r="F452" s="32">
        <f t="shared" ca="1" si="179"/>
        <v>0.14516312553075383</v>
      </c>
      <c r="G452" s="32">
        <f t="shared" ca="1" si="179"/>
        <v>5.3908651131015201E-2</v>
      </c>
      <c r="H452" s="32">
        <f t="shared" ca="1" si="179"/>
        <v>2.7736606853277783E-3</v>
      </c>
      <c r="I452" s="32">
        <f t="shared" ca="1" si="179"/>
        <v>0</v>
      </c>
      <c r="J452" s="32">
        <f t="shared" ca="1" si="179"/>
        <v>0</v>
      </c>
      <c r="K452" s="32">
        <f t="shared" ca="1" si="179"/>
        <v>0</v>
      </c>
      <c r="L452" s="32">
        <f t="shared" ca="1" si="179"/>
        <v>0</v>
      </c>
      <c r="M452" s="32">
        <f t="shared" ca="1" si="179"/>
        <v>0</v>
      </c>
      <c r="N452" s="32">
        <f t="shared" ca="1" si="179"/>
        <v>2.0146013462326973E-2</v>
      </c>
      <c r="O452" s="32">
        <f t="shared" ca="1" si="179"/>
        <v>0.12383006832330297</v>
      </c>
    </row>
    <row r="453" spans="1:15" outlineLevel="1" x14ac:dyDescent="0.4">
      <c r="A453" s="35"/>
      <c r="B453" s="64"/>
      <c r="C453" s="66"/>
      <c r="D453" s="32">
        <f t="shared" ref="D453:O453" ca="1" si="180">D196</f>
        <v>5.4611153462315064E-2</v>
      </c>
      <c r="E453" s="32">
        <f t="shared" ca="1" si="180"/>
        <v>5.0208611913998689E-2</v>
      </c>
      <c r="F453" s="32">
        <f t="shared" ca="1" si="180"/>
        <v>3.9953153815803805E-2</v>
      </c>
      <c r="G453" s="32">
        <f t="shared" ca="1" si="180"/>
        <v>1.4837243430554639E-2</v>
      </c>
      <c r="H453" s="32">
        <f t="shared" ca="1" si="180"/>
        <v>7.6339284917278276E-4</v>
      </c>
      <c r="I453" s="32">
        <f t="shared" ca="1" si="180"/>
        <v>0</v>
      </c>
      <c r="J453" s="32">
        <f t="shared" ca="1" si="180"/>
        <v>0</v>
      </c>
      <c r="K453" s="32">
        <f t="shared" ca="1" si="180"/>
        <v>0</v>
      </c>
      <c r="L453" s="32">
        <f t="shared" ca="1" si="180"/>
        <v>0</v>
      </c>
      <c r="M453" s="32">
        <f t="shared" ca="1" si="180"/>
        <v>0</v>
      </c>
      <c r="N453" s="32">
        <f t="shared" ca="1" si="180"/>
        <v>5.5447743474294408E-3</v>
      </c>
      <c r="O453" s="32">
        <f t="shared" ca="1" si="180"/>
        <v>3.4081670180725582E-2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2.0024089602848863E-2</v>
      </c>
      <c r="E454" s="32">
        <f t="shared" ca="1" si="181"/>
        <v>1.8409824368466193E-2</v>
      </c>
      <c r="F454" s="32">
        <f t="shared" ca="1" si="181"/>
        <v>1.4649489732461399E-2</v>
      </c>
      <c r="G454" s="32">
        <f t="shared" ca="1" si="181"/>
        <v>5.4403225912033693E-3</v>
      </c>
      <c r="H454" s="32">
        <f t="shared" ca="1" si="181"/>
        <v>2.7991071136335377E-4</v>
      </c>
      <c r="I454" s="32">
        <f t="shared" ca="1" si="181"/>
        <v>0</v>
      </c>
      <c r="J454" s="32">
        <f t="shared" ca="1" si="181"/>
        <v>0</v>
      </c>
      <c r="K454" s="32">
        <f t="shared" ca="1" si="181"/>
        <v>0</v>
      </c>
      <c r="L454" s="32">
        <f t="shared" ca="1" si="181"/>
        <v>0</v>
      </c>
      <c r="M454" s="32">
        <f t="shared" ca="1" si="181"/>
        <v>0</v>
      </c>
      <c r="N454" s="32">
        <f t="shared" ca="1" si="181"/>
        <v>2.0330839273907954E-3</v>
      </c>
      <c r="O454" s="32">
        <f t="shared" ca="1" si="181"/>
        <v>1.2496612399599382E-2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0.58732978535378355</v>
      </c>
      <c r="E456" s="32">
        <f t="shared" ca="1" si="183"/>
        <v>0.16165039963865596</v>
      </c>
      <c r="F456" s="32">
        <f t="shared" ca="1" si="183"/>
        <v>5.9271813200840538E-2</v>
      </c>
      <c r="G456" s="32">
        <f t="shared" ca="1" si="183"/>
        <v>0.1292638745817199</v>
      </c>
      <c r="H456" s="32">
        <f t="shared" ca="1" si="183"/>
        <v>3.5577213187629325E-2</v>
      </c>
      <c r="I456" s="32">
        <f t="shared" ca="1" si="183"/>
        <v>1.3044978168797421E-2</v>
      </c>
      <c r="J456" s="32">
        <f t="shared" ca="1" si="183"/>
        <v>0</v>
      </c>
      <c r="K456" s="32">
        <f t="shared" ca="1" si="183"/>
        <v>0</v>
      </c>
      <c r="L456" s="32">
        <f t="shared" ca="1" si="183"/>
        <v>0</v>
      </c>
      <c r="M456" s="32">
        <f t="shared" ca="1" si="183"/>
        <v>1.0073006731163486E-2</v>
      </c>
      <c r="N456" s="32">
        <f t="shared" ca="1" si="183"/>
        <v>2.7723871737147204E-3</v>
      </c>
      <c r="O456" s="32">
        <f t="shared" ca="1" si="183"/>
        <v>1.0165419636953977E-3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0.25204536000000005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3.499262225969646E-2</v>
      </c>
      <c r="I458" s="32">
        <f t="shared" ca="1" si="184"/>
        <v>0.15437921585160203</v>
      </c>
      <c r="J458" s="32">
        <f t="shared" ca="1" si="184"/>
        <v>0.23945931703204049</v>
      </c>
      <c r="K458" s="32">
        <f t="shared" ca="1" si="184"/>
        <v>0.2415177065767285</v>
      </c>
      <c r="L458" s="32">
        <f t="shared" ca="1" si="184"/>
        <v>0.12075885328836425</v>
      </c>
      <c r="M458" s="32">
        <f t="shared" ca="1" si="184"/>
        <v>2.2642284991568298E-2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4.3001686340640799E-3</v>
      </c>
      <c r="I459" s="32">
        <f t="shared" ca="1" si="185"/>
        <v>1.8971332209106236E-2</v>
      </c>
      <c r="J459" s="32">
        <f t="shared" ca="1" si="185"/>
        <v>2.9426644182124782E-2</v>
      </c>
      <c r="K459" s="32">
        <f t="shared" ca="1" si="185"/>
        <v>2.96795952782462E-2</v>
      </c>
      <c r="L459" s="32">
        <f t="shared" ca="1" si="185"/>
        <v>1.48397976391231E-2</v>
      </c>
      <c r="M459" s="32">
        <f t="shared" ca="1" si="185"/>
        <v>2.7824620573355815E-3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3.70889544688027E-3</v>
      </c>
      <c r="I460" s="32">
        <f t="shared" ca="1" si="186"/>
        <v>1.6362774030354129E-2</v>
      </c>
      <c r="J460" s="32">
        <f t="shared" ca="1" si="186"/>
        <v>2.5380480607082631E-2</v>
      </c>
      <c r="K460" s="32">
        <f t="shared" ca="1" si="186"/>
        <v>2.5598650927487351E-2</v>
      </c>
      <c r="L460" s="32">
        <f t="shared" ca="1" si="186"/>
        <v>1.2799325463743676E-2</v>
      </c>
      <c r="M460" s="32">
        <f t="shared" ca="1" si="186"/>
        <v>2.3998735244519392E-3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3.499262225969646E-2</v>
      </c>
      <c r="H462" s="32">
        <f t="shared" ca="1" si="188"/>
        <v>4.3001686340640799E-3</v>
      </c>
      <c r="I462" s="32">
        <f t="shared" ca="1" si="188"/>
        <v>3.70889544688027E-3</v>
      </c>
      <c r="J462" s="32">
        <f t="shared" ca="1" si="188"/>
        <v>0.63535623946037101</v>
      </c>
      <c r="K462" s="32">
        <f t="shared" ca="1" si="188"/>
        <v>7.8077571669477208E-2</v>
      </c>
      <c r="L462" s="32">
        <f t="shared" ca="1" si="188"/>
        <v>6.7341905564924115E-2</v>
      </c>
      <c r="M462" s="32">
        <f t="shared" ca="1" si="188"/>
        <v>0.14340113827993256</v>
      </c>
      <c r="N462" s="32">
        <f t="shared" ca="1" si="188"/>
        <v>1.762225969645868E-2</v>
      </c>
      <c r="O462" s="32">
        <f t="shared" ca="1" si="188"/>
        <v>1.5199198988195614E-2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0.32405832000000001</v>
      </c>
      <c r="C464" s="67"/>
      <c r="D464" s="32">
        <f t="shared" ref="D464:O464" ca="1" si="189">D246</f>
        <v>6.9695674148101072E-2</v>
      </c>
      <c r="E464" s="32">
        <f t="shared" ca="1" si="189"/>
        <v>6.8196058433205795E-2</v>
      </c>
      <c r="F464" s="32">
        <f t="shared" ca="1" si="189"/>
        <v>6.4702793018508176E-2</v>
      </c>
      <c r="G464" s="32">
        <f t="shared" ca="1" si="189"/>
        <v>5.614768604353268E-2</v>
      </c>
      <c r="H464" s="32">
        <f t="shared" ca="1" si="189"/>
        <v>5.1353780689249479E-2</v>
      </c>
      <c r="I464" s="32">
        <f t="shared" ca="1" si="189"/>
        <v>5.1093749999999993E-2</v>
      </c>
      <c r="J464" s="32">
        <f t="shared" ca="1" si="189"/>
        <v>5.1093749999999993E-2</v>
      </c>
      <c r="K464" s="32">
        <f t="shared" ca="1" si="189"/>
        <v>5.1093749999999993E-2</v>
      </c>
      <c r="L464" s="32">
        <f t="shared" ca="1" si="189"/>
        <v>5.1093749999999993E-2</v>
      </c>
      <c r="M464" s="32">
        <f t="shared" ca="1" si="189"/>
        <v>5.1093749999999993E-2</v>
      </c>
      <c r="N464" s="32">
        <f t="shared" ca="1" si="189"/>
        <v>5.2982438762093159E-2</v>
      </c>
      <c r="O464" s="32">
        <f t="shared" ca="1" si="189"/>
        <v>6.2702818905309654E-2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2.5576394182789383E-2</v>
      </c>
      <c r="E465" s="32">
        <f t="shared" ca="1" si="190"/>
        <v>2.5026076489249836E-2</v>
      </c>
      <c r="F465" s="32">
        <f t="shared" ca="1" si="190"/>
        <v>2.3744144226975475E-2</v>
      </c>
      <c r="G465" s="32">
        <f t="shared" ca="1" si="190"/>
        <v>2.060465542881933E-2</v>
      </c>
      <c r="H465" s="32">
        <f t="shared" ca="1" si="190"/>
        <v>1.8845424106146598E-2</v>
      </c>
      <c r="I465" s="32">
        <f t="shared" ca="1" si="190"/>
        <v>1.8749999999999999E-2</v>
      </c>
      <c r="J465" s="32">
        <f t="shared" ca="1" si="190"/>
        <v>1.8749999999999999E-2</v>
      </c>
      <c r="K465" s="32">
        <f t="shared" ca="1" si="190"/>
        <v>1.8749999999999999E-2</v>
      </c>
      <c r="L465" s="32">
        <f t="shared" ca="1" si="190"/>
        <v>1.8749999999999999E-2</v>
      </c>
      <c r="M465" s="32">
        <f t="shared" ca="1" si="190"/>
        <v>1.8749999999999999E-2</v>
      </c>
      <c r="N465" s="32">
        <f t="shared" ca="1" si="190"/>
        <v>1.944309679342868E-2</v>
      </c>
      <c r="O465" s="32">
        <f t="shared" ca="1" si="190"/>
        <v>2.3010208772590697E-2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7.0335084002670807E-3</v>
      </c>
      <c r="E466" s="32">
        <f t="shared" ca="1" si="191"/>
        <v>6.882171034543705E-3</v>
      </c>
      <c r="F466" s="32">
        <f t="shared" ca="1" si="191"/>
        <v>6.5296396624182559E-3</v>
      </c>
      <c r="G466" s="32">
        <f t="shared" ca="1" si="191"/>
        <v>5.6662802429253162E-3</v>
      </c>
      <c r="H466" s="32">
        <f t="shared" ca="1" si="191"/>
        <v>5.1824916291903144E-3</v>
      </c>
      <c r="I466" s="32">
        <f t="shared" ca="1" si="191"/>
        <v>5.1562500000000002E-3</v>
      </c>
      <c r="J466" s="32">
        <f t="shared" ca="1" si="191"/>
        <v>5.1562500000000002E-3</v>
      </c>
      <c r="K466" s="32">
        <f t="shared" ca="1" si="191"/>
        <v>5.1562500000000002E-3</v>
      </c>
      <c r="L466" s="32">
        <f t="shared" ca="1" si="191"/>
        <v>5.1562500000000002E-3</v>
      </c>
      <c r="M466" s="32">
        <f t="shared" ca="1" si="191"/>
        <v>5.1562500000000002E-3</v>
      </c>
      <c r="N466" s="32">
        <f t="shared" ca="1" si="191"/>
        <v>5.3468516181928872E-3</v>
      </c>
      <c r="O466" s="32">
        <f t="shared" ca="1" si="191"/>
        <v>6.3278074124624431E-3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0.25943716737691724</v>
      </c>
      <c r="E468" s="32">
        <f t="shared" ca="1" si="193"/>
        <v>9.5206299954831985E-2</v>
      </c>
      <c r="F468" s="32">
        <f t="shared" ca="1" si="193"/>
        <v>2.6181732487578799E-2</v>
      </c>
      <c r="G468" s="32">
        <f t="shared" ca="1" si="193"/>
        <v>0.13985286324203625</v>
      </c>
      <c r="H468" s="32">
        <f t="shared" ca="1" si="193"/>
        <v>5.1322151648453669E-2</v>
      </c>
      <c r="I468" s="32">
        <f t="shared" ca="1" si="193"/>
        <v>1.4113591703324758E-2</v>
      </c>
      <c r="J468" s="32">
        <f t="shared" ca="1" si="193"/>
        <v>0.15328124999999998</v>
      </c>
      <c r="K468" s="32">
        <f t="shared" ca="1" si="193"/>
        <v>5.6249999999999994E-2</v>
      </c>
      <c r="L468" s="32">
        <f t="shared" ca="1" si="193"/>
        <v>1.546875E-2</v>
      </c>
      <c r="M468" s="32">
        <f t="shared" ca="1" si="193"/>
        <v>0.12867871938104658</v>
      </c>
      <c r="N468" s="32">
        <f t="shared" ca="1" si="193"/>
        <v>4.7221548396714337E-2</v>
      </c>
      <c r="O468" s="32">
        <f t="shared" ca="1" si="193"/>
        <v>1.2985925809096445E-2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0.14402592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0.23404212000000002</v>
      </c>
      <c r="C476" s="67"/>
      <c r="D476" s="32">
        <f t="shared" ref="D476:O476" ca="1" si="199">D296</f>
        <v>4.4405727111199438E-2</v>
      </c>
      <c r="E476" s="32">
        <f t="shared" ca="1" si="199"/>
        <v>4.1695066257473413E-2</v>
      </c>
      <c r="F476" s="32">
        <f t="shared" ca="1" si="199"/>
        <v>3.8416036613216367E-2</v>
      </c>
      <c r="G476" s="32">
        <f t="shared" ca="1" si="199"/>
        <v>3.4797353959480089E-2</v>
      </c>
      <c r="H476" s="32">
        <f t="shared" ca="1" si="199"/>
        <v>3.1714336985079417E-2</v>
      </c>
      <c r="I476" s="32">
        <f t="shared" ca="1" si="199"/>
        <v>3.0160496263896563E-2</v>
      </c>
      <c r="J476" s="32">
        <f t="shared" ca="1" si="199"/>
        <v>3.0863513015556746E-2</v>
      </c>
      <c r="K476" s="32">
        <f t="shared" ca="1" si="199"/>
        <v>3.35084776507504E-2</v>
      </c>
      <c r="L476" s="32">
        <f t="shared" ca="1" si="199"/>
        <v>3.701079788145907E-2</v>
      </c>
      <c r="M476" s="32">
        <f t="shared" ca="1" si="199"/>
        <v>4.0626397193649445E-2</v>
      </c>
      <c r="N476" s="32">
        <f t="shared" ca="1" si="199"/>
        <v>4.3693426009043412E-2</v>
      </c>
      <c r="O476" s="32">
        <f t="shared" ca="1" si="199"/>
        <v>4.5191704392528953E-2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4.9112324915612279E-2</v>
      </c>
      <c r="E477" s="32">
        <f t="shared" ca="1" si="200"/>
        <v>4.6114358994440642E-2</v>
      </c>
      <c r="F477" s="32">
        <f t="shared" ca="1" si="200"/>
        <v>4.2487782429363727E-2</v>
      </c>
      <c r="G477" s="32">
        <f t="shared" ca="1" si="200"/>
        <v>3.8485552766245261E-2</v>
      </c>
      <c r="H477" s="32">
        <f t="shared" ca="1" si="200"/>
        <v>3.5075764407461102E-2</v>
      </c>
      <c r="I477" s="32">
        <f t="shared" ca="1" si="200"/>
        <v>3.3357230890945506E-2</v>
      </c>
      <c r="J477" s="32">
        <f t="shared" ca="1" si="200"/>
        <v>3.4134760938864604E-2</v>
      </c>
      <c r="K477" s="32">
        <f t="shared" ca="1" si="200"/>
        <v>3.7060067447834542E-2</v>
      </c>
      <c r="L477" s="32">
        <f t="shared" ca="1" si="200"/>
        <v>4.0933601343549203E-2</v>
      </c>
      <c r="M477" s="32">
        <f t="shared" ca="1" si="200"/>
        <v>4.4932420859335791E-2</v>
      </c>
      <c r="N477" s="32">
        <f t="shared" ca="1" si="200"/>
        <v>4.8324526461614829E-2</v>
      </c>
      <c r="O477" s="32">
        <f t="shared" ca="1" si="200"/>
        <v>4.9981608544732485E-2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4.7065978044128426E-3</v>
      </c>
      <c r="E478" s="32">
        <f t="shared" ca="1" si="201"/>
        <v>4.4192927369672277E-3</v>
      </c>
      <c r="F478" s="32">
        <f t="shared" ca="1" si="201"/>
        <v>4.071745816147357E-3</v>
      </c>
      <c r="G478" s="32">
        <f t="shared" ca="1" si="201"/>
        <v>3.6881988067651709E-3</v>
      </c>
      <c r="H478" s="32">
        <f t="shared" ca="1" si="201"/>
        <v>3.3614274223816888E-3</v>
      </c>
      <c r="I478" s="32">
        <f t="shared" ca="1" si="201"/>
        <v>3.1967346270489441E-3</v>
      </c>
      <c r="J478" s="32">
        <f t="shared" ca="1" si="201"/>
        <v>3.2712479233078578E-3</v>
      </c>
      <c r="K478" s="32">
        <f t="shared" ca="1" si="201"/>
        <v>3.5515897970841434E-3</v>
      </c>
      <c r="L478" s="32">
        <f t="shared" ca="1" si="201"/>
        <v>3.9228034620901317E-3</v>
      </c>
      <c r="M478" s="32">
        <f t="shared" ca="1" si="201"/>
        <v>4.3060236656863463E-3</v>
      </c>
      <c r="N478" s="32">
        <f t="shared" ca="1" si="201"/>
        <v>4.6311004525714204E-3</v>
      </c>
      <c r="O478" s="32">
        <f t="shared" ca="1" si="201"/>
        <v>4.7899041522035295E-3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0.17234722907233169</v>
      </c>
      <c r="E480" s="32">
        <f t="shared" ca="1" si="203"/>
        <v>0.19061444690027468</v>
      </c>
      <c r="F480" s="32">
        <f t="shared" ca="1" si="203"/>
        <v>1.8267217827942991E-2</v>
      </c>
      <c r="G480" s="32">
        <f t="shared" ca="1" si="203"/>
        <v>8.5719709251167689E-2</v>
      </c>
      <c r="H480" s="32">
        <f t="shared" ca="1" si="203"/>
        <v>9.4805208388388226E-2</v>
      </c>
      <c r="I480" s="32">
        <f t="shared" ca="1" si="203"/>
        <v>9.0854991372205374E-3</v>
      </c>
      <c r="J480" s="32">
        <f t="shared" ca="1" si="203"/>
        <v>9.4532486930203719E-2</v>
      </c>
      <c r="K480" s="32">
        <f t="shared" ca="1" si="203"/>
        <v>0.10455205927764466</v>
      </c>
      <c r="L480" s="32">
        <f t="shared" ca="1" si="203"/>
        <v>1.0019572347440945E-2</v>
      </c>
      <c r="M480" s="32">
        <f t="shared" ca="1" si="203"/>
        <v>9.9483908079630229E-2</v>
      </c>
      <c r="N480" s="32">
        <f t="shared" ca="1" si="203"/>
        <v>0.11002828543369242</v>
      </c>
      <c r="O480" s="32">
        <f t="shared" ca="1" si="203"/>
        <v>1.0544377354062188E-2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0.14402592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4.3218591905564922E-2</v>
      </c>
      <c r="I482" s="32">
        <f t="shared" ca="1" si="204"/>
        <v>5.1214376053962896E-2</v>
      </c>
      <c r="J482" s="32">
        <f t="shared" ca="1" si="204"/>
        <v>5.6912521079258004E-2</v>
      </c>
      <c r="K482" s="32">
        <f t="shared" ca="1" si="204"/>
        <v>5.7050379426644184E-2</v>
      </c>
      <c r="L482" s="32">
        <f t="shared" ca="1" si="204"/>
        <v>4.8962689713322093E-2</v>
      </c>
      <c r="M482" s="32">
        <f t="shared" ca="1" si="204"/>
        <v>4.2391441821247891E-2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3.1720067453625635E-2</v>
      </c>
      <c r="I483" s="32">
        <f t="shared" ca="1" si="205"/>
        <v>3.75885328836425E-2</v>
      </c>
      <c r="J483" s="32">
        <f t="shared" ca="1" si="205"/>
        <v>4.1770657672849917E-2</v>
      </c>
      <c r="K483" s="32">
        <f t="shared" ca="1" si="205"/>
        <v>4.1871838111298486E-2</v>
      </c>
      <c r="L483" s="32">
        <f t="shared" ca="1" si="205"/>
        <v>3.5935919055649239E-2</v>
      </c>
      <c r="M483" s="32">
        <f t="shared" ca="1" si="205"/>
        <v>3.1112984822934231E-2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4.3615092748735254E-3</v>
      </c>
      <c r="I484" s="32">
        <f t="shared" ca="1" si="206"/>
        <v>5.1684232715008436E-3</v>
      </c>
      <c r="J484" s="32">
        <f t="shared" ca="1" si="206"/>
        <v>5.7434654300168629E-3</v>
      </c>
      <c r="K484" s="32">
        <f t="shared" ca="1" si="206"/>
        <v>5.7573777403035426E-3</v>
      </c>
      <c r="L484" s="32">
        <f t="shared" ca="1" si="206"/>
        <v>4.941188870151771E-3</v>
      </c>
      <c r="M484" s="32">
        <f t="shared" ca="1" si="206"/>
        <v>4.2780354131534571E-3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0.10453109190556492</v>
      </c>
      <c r="H486" s="32">
        <f t="shared" ca="1" si="208"/>
        <v>7.672006745362564E-2</v>
      </c>
      <c r="I486" s="32">
        <f t="shared" ca="1" si="208"/>
        <v>1.0549009274873525E-2</v>
      </c>
      <c r="J486" s="32">
        <f t="shared" ca="1" si="208"/>
        <v>0.16517727655986508</v>
      </c>
      <c r="K486" s="32">
        <f t="shared" ca="1" si="208"/>
        <v>0.1212310286677909</v>
      </c>
      <c r="L486" s="32">
        <f t="shared" ca="1" si="208"/>
        <v>1.6669266441821248E-2</v>
      </c>
      <c r="M486" s="32">
        <f t="shared" ca="1" si="208"/>
        <v>0.11179163153456997</v>
      </c>
      <c r="N486" s="32">
        <f t="shared" ca="1" si="208"/>
        <v>8.2048903878583476E-2</v>
      </c>
      <c r="O486" s="32">
        <f t="shared" ca="1" si="208"/>
        <v>1.1281724283305228E-2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0.45008100000000012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2.8888920000000002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0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7.2012960000000001E-2</v>
      </c>
      <c r="D500" s="32">
        <f t="shared" ref="D500:O500" ca="1" si="219">D397</f>
        <v>9.0039262345289178E-3</v>
      </c>
      <c r="E500" s="32">
        <f t="shared" ca="1" si="219"/>
        <v>8.4542991489807845E-3</v>
      </c>
      <c r="F500" s="32">
        <f t="shared" ca="1" si="219"/>
        <v>7.7894267787166844E-3</v>
      </c>
      <c r="G500" s="32">
        <f t="shared" ca="1" si="219"/>
        <v>7.0556846738116311E-3</v>
      </c>
      <c r="H500" s="32">
        <f t="shared" ca="1" si="219"/>
        <v>6.4305568080345356E-3</v>
      </c>
      <c r="I500" s="32">
        <f t="shared" ca="1" si="219"/>
        <v>6.1154923300066766E-3</v>
      </c>
      <c r="J500" s="32">
        <f t="shared" ca="1" si="219"/>
        <v>6.2580395054585109E-3</v>
      </c>
      <c r="K500" s="32">
        <f t="shared" ca="1" si="219"/>
        <v>6.7943456987696665E-3</v>
      </c>
      <c r="L500" s="32">
        <f t="shared" ca="1" si="219"/>
        <v>7.5044935796506869E-3</v>
      </c>
      <c r="M500" s="32">
        <f t="shared" ca="1" si="219"/>
        <v>8.2376104908782298E-3</v>
      </c>
      <c r="N500" s="32">
        <f t="shared" ca="1" si="219"/>
        <v>8.8594965179627193E-3</v>
      </c>
      <c r="O500" s="32">
        <f t="shared" ca="1" si="219"/>
        <v>9.1632948998676238E-3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8.8402184848102111E-2</v>
      </c>
      <c r="E501" s="32">
        <f t="shared" ca="1" si="220"/>
        <v>8.3005846189993154E-2</v>
      </c>
      <c r="F501" s="32">
        <f t="shared" ca="1" si="220"/>
        <v>7.6478008372854706E-2</v>
      </c>
      <c r="G501" s="32">
        <f t="shared" ca="1" si="220"/>
        <v>6.9273994979241471E-2</v>
      </c>
      <c r="H501" s="32">
        <f t="shared" ca="1" si="220"/>
        <v>6.3136375933429981E-2</v>
      </c>
      <c r="I501" s="32">
        <f t="shared" ca="1" si="220"/>
        <v>6.0043015603701913E-2</v>
      </c>
      <c r="J501" s="32">
        <f t="shared" ca="1" si="220"/>
        <v>6.1442569689956289E-2</v>
      </c>
      <c r="K501" s="32">
        <f t="shared" ca="1" si="220"/>
        <v>6.6708121406102175E-2</v>
      </c>
      <c r="L501" s="32">
        <f t="shared" ca="1" si="220"/>
        <v>7.3680482418388565E-2</v>
      </c>
      <c r="M501" s="32">
        <f t="shared" ca="1" si="220"/>
        <v>8.0878357546804419E-2</v>
      </c>
      <c r="N501" s="32">
        <f t="shared" ca="1" si="220"/>
        <v>8.69841476309067E-2</v>
      </c>
      <c r="O501" s="32">
        <f t="shared" ca="1" si="220"/>
        <v>8.9966895380518469E-2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8.1853874859353802E-4</v>
      </c>
      <c r="E502" s="32">
        <f t="shared" ca="1" si="221"/>
        <v>7.6857264990734401E-4</v>
      </c>
      <c r="F502" s="32">
        <f t="shared" ca="1" si="221"/>
        <v>7.0812970715606216E-4</v>
      </c>
      <c r="G502" s="32">
        <f t="shared" ca="1" si="221"/>
        <v>6.4142587943742104E-4</v>
      </c>
      <c r="H502" s="32">
        <f t="shared" ca="1" si="221"/>
        <v>5.8459607345768508E-4</v>
      </c>
      <c r="I502" s="32">
        <f t="shared" ca="1" si="221"/>
        <v>5.559538481824251E-4</v>
      </c>
      <c r="J502" s="32">
        <f t="shared" ca="1" si="221"/>
        <v>5.6891268231441014E-4</v>
      </c>
      <c r="K502" s="32">
        <f t="shared" ca="1" si="221"/>
        <v>6.1766779079724238E-4</v>
      </c>
      <c r="L502" s="32">
        <f t="shared" ca="1" si="221"/>
        <v>6.8222668905915335E-4</v>
      </c>
      <c r="M502" s="32">
        <f t="shared" ca="1" si="221"/>
        <v>7.488736809889299E-4</v>
      </c>
      <c r="N502" s="32">
        <f t="shared" ca="1" si="221"/>
        <v>8.0540877436024712E-4</v>
      </c>
      <c r="O502" s="32">
        <f t="shared" ca="1" si="221"/>
        <v>8.3302680907887481E-4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3.4945981931717031E-2</v>
      </c>
      <c r="E504" s="32">
        <f t="shared" ca="1" si="223"/>
        <v>0.34310600442049444</v>
      </c>
      <c r="F504" s="32">
        <f t="shared" ca="1" si="223"/>
        <v>3.1769074483379116E-3</v>
      </c>
      <c r="G504" s="32">
        <f t="shared" ca="1" si="223"/>
        <v>1.7380954871204508E-2</v>
      </c>
      <c r="H504" s="32">
        <f t="shared" ca="1" si="223"/>
        <v>0.1706493750990988</v>
      </c>
      <c r="I504" s="32">
        <f t="shared" ca="1" si="223"/>
        <v>1.580086806473137E-3</v>
      </c>
      <c r="J504" s="32">
        <f t="shared" ca="1" si="223"/>
        <v>1.9167877534234854E-2</v>
      </c>
      <c r="K504" s="32">
        <f t="shared" ca="1" si="223"/>
        <v>0.18819370669976038</v>
      </c>
      <c r="L504" s="32">
        <f t="shared" ca="1" si="223"/>
        <v>1.7425343212940777E-3</v>
      </c>
      <c r="M504" s="32">
        <f t="shared" ca="1" si="223"/>
        <v>2.0171852329510277E-2</v>
      </c>
      <c r="N504" s="32">
        <f t="shared" ca="1" si="223"/>
        <v>0.19805091378064632</v>
      </c>
      <c r="O504" s="32">
        <f t="shared" ca="1" si="223"/>
        <v>1.8338047572282066E-3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0.39955725936733516</v>
      </c>
      <c r="E507" s="171">
        <f t="shared" ca="1" si="225"/>
        <v>0.39366251594304946</v>
      </c>
      <c r="F507" s="171">
        <f t="shared" ca="1" si="225"/>
        <v>0.38097123350137457</v>
      </c>
      <c r="G507" s="171">
        <f t="shared" ca="1" si="225"/>
        <v>0.35140179304873592</v>
      </c>
      <c r="H507" s="171">
        <f t="shared" ca="1" si="225"/>
        <v>0.35030142198500791</v>
      </c>
      <c r="I507" s="171">
        <f t="shared" ca="1" si="225"/>
        <v>0.40291840061298007</v>
      </c>
      <c r="J507" s="171">
        <f t="shared" ca="1" si="225"/>
        <v>0.44164958316049746</v>
      </c>
      <c r="K507" s="171">
        <f t="shared" ca="1" si="225"/>
        <v>0.44348720768562333</v>
      </c>
      <c r="L507" s="171">
        <f t="shared" ca="1" si="225"/>
        <v>0.39005608228591709</v>
      </c>
      <c r="M507" s="171">
        <f t="shared" ca="1" si="225"/>
        <v>0.34690715351241813</v>
      </c>
      <c r="N507" s="171">
        <f t="shared" ca="1" si="225"/>
        <v>0.34396901954685116</v>
      </c>
      <c r="O507" s="171">
        <f t="shared" ca="1" si="225"/>
        <v>0.37667049507520972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0.13239083089000597</v>
      </c>
      <c r="E508" s="171">
        <f t="shared" ca="1" si="226"/>
        <v>0.12845204702681695</v>
      </c>
      <c r="F508" s="171">
        <f t="shared" ca="1" si="226"/>
        <v>0.12175480143294751</v>
      </c>
      <c r="G508" s="171">
        <f t="shared" ca="1" si="226"/>
        <v>0.10895467125728565</v>
      </c>
      <c r="H508" s="171">
        <f t="shared" ca="1" si="226"/>
        <v>0.10318887299382652</v>
      </c>
      <c r="I508" s="171">
        <f t="shared" ca="1" si="226"/>
        <v>0.10936006571566123</v>
      </c>
      <c r="J508" s="171">
        <f t="shared" ca="1" si="226"/>
        <v>0.1154491102563633</v>
      </c>
      <c r="K508" s="171">
        <f t="shared" ca="1" si="226"/>
        <v>0.11774180547894765</v>
      </c>
      <c r="L508" s="171">
        <f t="shared" ca="1" si="226"/>
        <v>0.1127730700076848</v>
      </c>
      <c r="M508" s="171">
        <f t="shared" ca="1" si="226"/>
        <v>0.10936454660070356</v>
      </c>
      <c r="N508" s="171">
        <f t="shared" ca="1" si="226"/>
        <v>0.11257430200361687</v>
      </c>
      <c r="O508" s="171">
        <f t="shared" ca="1" si="226"/>
        <v>0.12498449833613996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4.062625908562794E-2</v>
      </c>
      <c r="E509" s="171">
        <f t="shared" ca="1" si="227"/>
        <v>4.0028554275195929E-2</v>
      </c>
      <c r="F509" s="171">
        <f t="shared" ca="1" si="227"/>
        <v>3.8744368398226973E-2</v>
      </c>
      <c r="G509" s="171">
        <f t="shared" ca="1" si="227"/>
        <v>3.5756528511477995E-2</v>
      </c>
      <c r="H509" s="171">
        <f t="shared" ca="1" si="227"/>
        <v>3.568701731902716E-2</v>
      </c>
      <c r="I509" s="171">
        <f t="shared" ca="1" si="227"/>
        <v>4.1148031133733845E-2</v>
      </c>
      <c r="J509" s="171">
        <f t="shared" ca="1" si="227"/>
        <v>4.5166207784015637E-2</v>
      </c>
      <c r="K509" s="171">
        <f t="shared" ca="1" si="227"/>
        <v>4.5357042264971108E-2</v>
      </c>
      <c r="L509" s="171">
        <f t="shared" ca="1" si="227"/>
        <v>3.9814140953916936E-2</v>
      </c>
      <c r="M509" s="171">
        <f t="shared" ca="1" si="227"/>
        <v>3.5337963490898079E-2</v>
      </c>
      <c r="N509" s="171">
        <f t="shared" ca="1" si="227"/>
        <v>3.5015695042547521E-2</v>
      </c>
      <c r="O509" s="171">
        <f t="shared" ca="1" si="227"/>
        <v>3.8317404015360955E-2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1.5323603969097073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0.50299192797124515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0.15585224909657205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0.89218883178443098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0.27302094496758594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9.0815730029618638E-2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1.2880551914591007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0.34255098145097218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0.13167128118272059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0.90894774557176083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0.27842476761019674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9.2659951966088783E-2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331.72043118915326</v>
      </c>
      <c r="E515" s="77">
        <f t="shared" ca="1" si="228"/>
        <v>326.82649725450341</v>
      </c>
      <c r="F515" s="77">
        <f t="shared" ca="1" si="228"/>
        <v>316.28994064041058</v>
      </c>
      <c r="G515" s="77">
        <f t="shared" ca="1" si="228"/>
        <v>291.74079954232951</v>
      </c>
      <c r="H515" s="77">
        <f t="shared" ca="1" si="228"/>
        <v>290.82724946866574</v>
      </c>
      <c r="I515" s="77">
        <f t="shared" ca="1" si="228"/>
        <v>334.51091790201741</v>
      </c>
      <c r="J515" s="77">
        <f t="shared" ca="1" si="228"/>
        <v>366.66632059817135</v>
      </c>
      <c r="K515" s="77">
        <f t="shared" ca="1" si="228"/>
        <v>368.19195324667766</v>
      </c>
      <c r="L515" s="77">
        <f t="shared" ca="1" si="228"/>
        <v>323.83236387373762</v>
      </c>
      <c r="M515" s="77">
        <f t="shared" ca="1" si="228"/>
        <v>288.00925986917235</v>
      </c>
      <c r="N515" s="77">
        <f t="shared" ca="1" si="228"/>
        <v>285.56996226388628</v>
      </c>
      <c r="O515" s="77">
        <f t="shared" ca="1" si="228"/>
        <v>312.71938154853439</v>
      </c>
      <c r="Q515" s="89">
        <f ca="1">MAX(D515:O517)</f>
        <v>414.21956406366309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100.75405699391625</v>
      </c>
      <c r="E516" s="77">
        <f t="shared" ca="1" si="229"/>
        <v>97.756504586618675</v>
      </c>
      <c r="F516" s="77">
        <f t="shared" ca="1" si="229"/>
        <v>92.659666235119872</v>
      </c>
      <c r="G516" s="77">
        <f t="shared" ca="1" si="229"/>
        <v>82.918319069471579</v>
      </c>
      <c r="H516" s="77">
        <f t="shared" ca="1" si="229"/>
        <v>78.530344744160217</v>
      </c>
      <c r="I516" s="77">
        <f t="shared" ca="1" si="229"/>
        <v>83.226838444186626</v>
      </c>
      <c r="J516" s="77">
        <f t="shared" ca="1" si="229"/>
        <v>87.860814502559592</v>
      </c>
      <c r="K516" s="77">
        <f t="shared" ca="1" si="229"/>
        <v>89.605635828727287</v>
      </c>
      <c r="L516" s="77">
        <f t="shared" ca="1" si="229"/>
        <v>85.824254191540945</v>
      </c>
      <c r="M516" s="77">
        <f t="shared" ca="1" si="229"/>
        <v>83.230248554568917</v>
      </c>
      <c r="N516" s="77">
        <f t="shared" ca="1" si="229"/>
        <v>85.672984782052396</v>
      </c>
      <c r="O516" s="77">
        <f t="shared" ca="1" si="229"/>
        <v>95.117578642420057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371.01606470893091</v>
      </c>
      <c r="E517" s="77">
        <f t="shared" ca="1" si="230"/>
        <v>365.55757328946055</v>
      </c>
      <c r="F517" s="77">
        <f t="shared" ca="1" si="230"/>
        <v>353.82984838563442</v>
      </c>
      <c r="G517" s="77">
        <f t="shared" ca="1" si="230"/>
        <v>326.54363937422823</v>
      </c>
      <c r="H517" s="77">
        <f t="shared" ca="1" si="230"/>
        <v>325.90883396371834</v>
      </c>
      <c r="I517" s="77">
        <f t="shared" ca="1" si="230"/>
        <v>375.78110624414467</v>
      </c>
      <c r="J517" s="77">
        <f t="shared" ca="1" si="230"/>
        <v>412.47678341566791</v>
      </c>
      <c r="K517" s="77">
        <f t="shared" ca="1" si="230"/>
        <v>414.21956406366309</v>
      </c>
      <c r="L517" s="77">
        <f t="shared" ca="1" si="230"/>
        <v>363.5994607663647</v>
      </c>
      <c r="M517" s="77">
        <f t="shared" ca="1" si="230"/>
        <v>322.72112777075864</v>
      </c>
      <c r="N517" s="77">
        <f t="shared" ca="1" si="230"/>
        <v>319.77803691824215</v>
      </c>
      <c r="O517" s="77">
        <f t="shared" ca="1" si="230"/>
        <v>349.93063027726902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322.46641349110001</v>
      </c>
      <c r="E522" s="173">
        <f t="shared" ca="1" si="231"/>
        <v>97.027763883342061</v>
      </c>
      <c r="F522" s="173">
        <f t="shared" ca="1" si="231"/>
        <v>360.76909513095381</v>
      </c>
      <c r="G522" s="173">
        <f t="shared" ca="1" si="231"/>
        <v>292.59767538516041</v>
      </c>
      <c r="H522" s="173">
        <f t="shared" ca="1" si="231"/>
        <v>82.077003657884177</v>
      </c>
      <c r="I522" s="173">
        <f t="shared" ca="1" si="231"/>
        <v>327.61807369992295</v>
      </c>
      <c r="J522" s="173">
        <f t="shared" ca="1" si="231"/>
        <v>357.4356730655735</v>
      </c>
      <c r="K522" s="173">
        <f t="shared" ca="1" si="231"/>
        <v>87.136493043084087</v>
      </c>
      <c r="L522" s="173">
        <f t="shared" ca="1" si="231"/>
        <v>401.92698773724237</v>
      </c>
      <c r="M522" s="173">
        <f t="shared" ca="1" si="231"/>
        <v>298.09384283476351</v>
      </c>
      <c r="N522" s="173">
        <f t="shared" ca="1" si="231"/>
        <v>83.701529464344858</v>
      </c>
      <c r="O522" s="173">
        <f t="shared" ca="1" si="231"/>
        <v>334.27111098877629</v>
      </c>
      <c r="Q522" s="89">
        <f ca="1">MAX(D522:O522)</f>
        <v>401.92698773724237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0.31316228275385538</v>
      </c>
      <c r="E527" s="182">
        <f ca="1">INDIRECT(ADDRESS(E524+36,MATCH($H$1,QFR_IER!$G$4:$AJ$4,0)+6,,,"QFR_IER"))*INDIRECT(ADDRESS(MATCH($H$1,ELC_cons!$A$1:$A$33,0),19,,,"ELC_cons"))</f>
        <v>0.20779751801799629</v>
      </c>
      <c r="F527" s="182">
        <f ca="1">INDIRECT(ADDRESS(F524+36,MATCH($H$1,QFR_IER!$G$4:$AJ$4,0)+6,,,"QFR_IER"))*INDIRECT(ADDRESS(MATCH($H$1,ELC_cons!$A$1:$A$33,0),19,,,"ELC_cons"))</f>
        <v>2.0648450872719652E-2</v>
      </c>
      <c r="G527" s="182">
        <f ca="1">INDIRECT(ADDRESS(G524+36,MATCH($H$1,QFR_IER!$G$4:$AJ$4,0)+6,,,"QFR_IER"))*INDIRECT(ADDRESS(MATCH($H$1,ELC_cons!$A$1:$A$33,0),19,,,"ELC_cons"))</f>
        <v>0.21509424751192588</v>
      </c>
      <c r="H527" s="182">
        <f ca="1">INDIRECT(ADDRESS(H524+36,MATCH($H$1,QFR_IER!$G$4:$AJ$4,0)+6,,,"QFR_IER"))*INDIRECT(ADDRESS(MATCH($H$1,ELC_cons!$A$1:$A$33,0),19,,,"ELC_cons"))</f>
        <v>8.4020572858398646E-2</v>
      </c>
      <c r="I527" s="182">
        <f ca="1">INDIRECT(ADDRESS(I524+36,MATCH($H$1,QFR_IER!$G$4:$AJ$4,0)+6,,,"QFR_IER"))*INDIRECT(ADDRESS(MATCH($H$1,ELC_cons!$A$1:$A$33,0),19,,,"ELC_cons"))</f>
        <v>1.522262883287318E-2</v>
      </c>
      <c r="J527" s="182">
        <f ca="1">INDIRECT(ADDRESS(J524+36,MATCH($H$1,QFR_IER!$G$4:$AJ$4,0)+6,,,"QFR_IER"))*INDIRECT(ADDRESS(MATCH($H$1,ELC_cons!$A$1:$A$33,0),19,,,"ELC_cons"))</f>
        <v>0.41772099926025213</v>
      </c>
      <c r="K527" s="182">
        <f ca="1">INDIRECT(ADDRESS(K524+36,MATCH($H$1,QFR_IER!$G$4:$AJ$4,0)+6,,,"QFR_IER"))*INDIRECT(ADDRESS(MATCH($H$1,ELC_cons!$A$1:$A$33,0),19,,,"ELC_cons"))</f>
        <v>0.19461662831916718</v>
      </c>
      <c r="L527" s="182">
        <f ca="1">INDIRECT(ADDRESS(L524+36,MATCH($H$1,QFR_IER!$G$4:$AJ$4,0)+6,,,"QFR_IER"))*INDIRECT(ADDRESS(MATCH($H$1,ELC_cons!$A$1:$A$33,0),19,,,"ELC_cons"))</f>
        <v>1.7000119271840353E-2</v>
      </c>
      <c r="M527" s="182">
        <f ca="1">INDIRECT(ADDRESS(M524+36,MATCH($H$1,QFR_IER!$G$4:$AJ$4,0)+6,,,"QFR_IER"))*INDIRECT(ADDRESS(MATCH($H$1,ELC_cons!$A$1:$A$33,0),19,,,"ELC_cons"))</f>
        <v>0.21284268537135886</v>
      </c>
      <c r="N527" s="182">
        <f ca="1">INDIRECT(ADDRESS(N524+36,MATCH($H$1,QFR_IER!$G$4:$AJ$4,0)+6,,,"QFR_IER"))*INDIRECT(ADDRESS(MATCH($H$1,ELC_cons!$A$1:$A$33,0),19,,,"ELC_cons"))</f>
        <v>8.5188620544960916E-2</v>
      </c>
      <c r="O527" s="182">
        <f ca="1">INDIRECT(ADDRESS(O524+36,MATCH($H$1,QFR_IER!$G$4:$AJ$4,0)+6,,,"QFR_IER"))*INDIRECT(ADDRESS(MATCH($H$1,ELC_cons!$A$1:$A$33,0),19,,,"ELC_cons"))</f>
        <v>1.7009246384648461E-2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0.28117585850471521</v>
      </c>
      <c r="E528" s="182">
        <f ca="1">INDIRECT(ADDRESS(E524+12,MATCH($H$1,QFR_IER!$G$4:$AJ$4,0)+6,,,"QFR_IER"))*INDIRECT(ADDRESS(MATCH($H$1,ELC_cons!$A$1:$A$33,0),20,,,"ELC_cons"))</f>
        <v>0.29093488276144369</v>
      </c>
      <c r="F528" s="182">
        <f ca="1">INDIRECT(ADDRESS(F524+12,MATCH($H$1,QFR_IER!$G$4:$AJ$4,0)+6,,,"QFR_IER"))*INDIRECT(ADDRESS(MATCH($H$1,ELC_cons!$A$1:$A$33,0),20,,,"ELC_cons"))</f>
        <v>1.9959549829629608E-2</v>
      </c>
      <c r="G528" s="182">
        <f ca="1">INDIRECT(ADDRESS(G524+12,MATCH($H$1,QFR_IER!$G$4:$AJ$4,0)+6,,,"QFR_IER"))*INDIRECT(ADDRESS(MATCH($H$1,ELC_cons!$A$1:$A$33,0),20,,,"ELC_cons"))</f>
        <v>0.17638083688179074</v>
      </c>
      <c r="H528" s="182">
        <f ca="1">INDIRECT(ADDRESS(H524+12,MATCH($H$1,QFR_IER!$G$4:$AJ$4,0)+6,,,"QFR_IER"))*INDIRECT(ADDRESS(MATCH($H$1,ELC_cons!$A$1:$A$33,0),20,,,"ELC_cons"))</f>
        <v>0.14519720975181216</v>
      </c>
      <c r="I528" s="182">
        <f ca="1">INDIRECT(ADDRESS(I524+12,MATCH($H$1,QFR_IER!$G$4:$AJ$4,0)+6,,,"QFR_IER"))*INDIRECT(ADDRESS(MATCH($H$1,ELC_cons!$A$1:$A$33,0),20,,,"ELC_cons"))</f>
        <v>2.3585403072267967E-2</v>
      </c>
      <c r="J528" s="182">
        <f ca="1">INDIRECT(ADDRESS(J524+12,MATCH($H$1,QFR_IER!$G$4:$AJ$4,0)+6,,,"QFR_IER"))*INDIRECT(ADDRESS(MATCH($H$1,ELC_cons!$A$1:$A$33,0),20,,,"ELC_cons"))</f>
        <v>0.28461098122913497</v>
      </c>
      <c r="K528" s="182">
        <f ca="1">INDIRECT(ADDRESS(K524+12,MATCH($H$1,QFR_IER!$G$4:$AJ$4,0)+6,,,"QFR_IER"))*INDIRECT(ADDRESS(MATCH($H$1,ELC_cons!$A$1:$A$33,0),20,,,"ELC_cons"))</f>
        <v>0.23694675245982222</v>
      </c>
      <c r="L528" s="182">
        <f ca="1">INDIRECT(ADDRESS(L524+12,MATCH($H$1,QFR_IER!$G$4:$AJ$4,0)+6,,,"QFR_IER"))*INDIRECT(ADDRESS(MATCH($H$1,ELC_cons!$A$1:$A$33,0),20,,,"ELC_cons"))</f>
        <v>1.6532565000701174E-2</v>
      </c>
      <c r="M528" s="182">
        <f ca="1">INDIRECT(ADDRESS(M524+12,MATCH($H$1,QFR_IER!$G$4:$AJ$4,0)+6,,,"QFR_IER"))*INDIRECT(ADDRESS(MATCH($H$1,ELC_cons!$A$1:$A$33,0),20,,,"ELC_cons"))</f>
        <v>0.16933095524326938</v>
      </c>
      <c r="N528" s="182">
        <f ca="1">INDIRECT(ADDRESS(N524+12,MATCH($H$1,QFR_IER!$G$4:$AJ$4,0)+6,,,"QFR_IER"))*INDIRECT(ADDRESS(MATCH($H$1,ELC_cons!$A$1:$A$33,0),20,,,"ELC_cons"))</f>
        <v>0.14153326826372595</v>
      </c>
      <c r="O528" s="182">
        <f ca="1">INDIRECT(ADDRESS(O524+12,MATCH($H$1,QFR_IER!$G$4:$AJ$4,0)+6,,,"QFR_IER"))*INDIRECT(ADDRESS(MATCH($H$1,ELC_cons!$A$1:$A$33,0),20,,,"ELC_cons"))</f>
        <v>1.4135737001686403E-2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0.42894996690211007</v>
      </c>
      <c r="E529" s="182">
        <f ca="1">INDIRECT(ADDRESS(E524+24,MATCH($H$1,QFR_IER!$G$4:$AJ$4,0)+6,,,"QFR_IER"))*INDIRECT(ADDRESS(MATCH($H$1,ELC_cons!$A$1:$A$33,0),21,,,"ELC_cons"))</f>
        <v>0.46794541843866783</v>
      </c>
      <c r="F529" s="182">
        <f ca="1">INDIRECT(ADDRESS(F524+24,MATCH($H$1,QFR_IER!$G$4:$AJ$4,0)+6,,,"QFR_IER"))*INDIRECT(ADDRESS(MATCH($H$1,ELC_cons!$A$1:$A$33,0),21,,,"ELC_cons"))</f>
        <v>4.0831929197558112E-2</v>
      </c>
      <c r="G529" s="182">
        <f ca="1">INDIRECT(ADDRESS(G524+24,MATCH($H$1,QFR_IER!$G$4:$AJ$4,0)+6,,,"QFR_IER"))*INDIRECT(ADDRESS(MATCH($H$1,ELC_cons!$A$1:$A$33,0),21,,,"ELC_cons"))</f>
        <v>0.27524289542885533</v>
      </c>
      <c r="H529" s="182">
        <f ca="1">INDIRECT(ADDRESS(H524+24,MATCH($H$1,QFR_IER!$G$4:$AJ$4,0)+6,,,"QFR_IER"))*INDIRECT(ADDRESS(MATCH($H$1,ELC_cons!$A$1:$A$33,0),21,,,"ELC_cons"))</f>
        <v>0.30026497683147935</v>
      </c>
      <c r="I529" s="182">
        <f ca="1">INDIRECT(ADDRESS(I524+24,MATCH($H$1,QFR_IER!$G$4:$AJ$4,0)+6,,,"QFR_IER"))*INDIRECT(ADDRESS(MATCH($H$1,ELC_cons!$A$1:$A$33,0),21,,,"ELC_cons"))</f>
        <v>4.0062191915015845E-2</v>
      </c>
      <c r="J529" s="182">
        <f ca="1">INDIRECT(ADDRESS(J524+24,MATCH($H$1,QFR_IER!$G$4:$AJ$4,0)+6,,,"QFR_IER"))*INDIRECT(ADDRESS(MATCH($H$1,ELC_cons!$A$1:$A$33,0),21,,,"ELC_cons"))</f>
        <v>0.3252870582341012</v>
      </c>
      <c r="K529" s="182">
        <f ca="1">INDIRECT(ADDRESS(K524+24,MATCH($H$1,QFR_IER!$G$4:$AJ$4,0)+6,,,"QFR_IER"))*INDIRECT(ADDRESS(MATCH($H$1,ELC_cons!$A$1:$A$33,0),21,,,"ELC_cons"))</f>
        <v>0.35485860898265453</v>
      </c>
      <c r="L529" s="182">
        <f ca="1">INDIRECT(ADDRESS(L524+24,MATCH($H$1,QFR_IER!$G$4:$AJ$4,0)+6,,,"QFR_IER"))*INDIRECT(ADDRESS(MATCH($H$1,ELC_cons!$A$1:$A$33,0),21,,,"ELC_cons"))</f>
        <v>5.4919000406599604E-2</v>
      </c>
      <c r="M529" s="182">
        <f ca="1">INDIRECT(ADDRESS(M524+24,MATCH($H$1,QFR_IER!$G$4:$AJ$4,0)+6,,,"QFR_IER"))*INDIRECT(ADDRESS(MATCH($H$1,ELC_cons!$A$1:$A$33,0),21,,,"ELC_cons"))</f>
        <v>0.27524289542885533</v>
      </c>
      <c r="N529" s="182">
        <f ca="1">INDIRECT(ADDRESS(N524+24,MATCH($H$1,QFR_IER!$G$4:$AJ$4,0)+6,,,"QFR_IER"))*INDIRECT(ADDRESS(MATCH($H$1,ELC_cons!$A$1:$A$33,0),21,,,"ELC_cons"))</f>
        <v>0.30026497683147935</v>
      </c>
      <c r="O529" s="182">
        <f ca="1">INDIRECT(ADDRESS(O524+24,MATCH($H$1,QFR_IER!$G$4:$AJ$4,0)+6,,,"QFR_IER"))*INDIRECT(ADDRESS(MATCH($H$1,ELC_cons!$A$1:$A$33,0),21,,,"ELC_cons"))</f>
        <v>2.5022081402623145E-2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215.33850659946989</v>
      </c>
      <c r="E531" s="173">
        <f ca="1">SUM(E527:E529)/E520/(3.6*8760)*1000000+0.0002</f>
        <v>186.47354475657946</v>
      </c>
      <c r="F531" s="173">
        <f ca="1">SUM(F527:F529)/F520/(3.6*8760)*1000000+0.0003</f>
        <v>188.51865624978558</v>
      </c>
      <c r="G531" s="173">
        <f ca="1">SUM(G527:G529)/G520/(3.6*8760)*1000000+0.0004</f>
        <v>218.6538106724951</v>
      </c>
      <c r="H531" s="173">
        <f ca="1">SUM(H527:H529)/H520/(3.6*8760)*1000000+0.0005</f>
        <v>159.17641373307183</v>
      </c>
      <c r="I531" s="173">
        <f ca="1">SUM(I527:I529)/I520/(3.6*8760)*1000000+0.0006</f>
        <v>284.52521695583334</v>
      </c>
      <c r="J531" s="173">
        <f ca="1">SUM(J527:J529)/J520/(3.6*8760)*1000000+0.0007</f>
        <v>285.16526841033641</v>
      </c>
      <c r="K531" s="173">
        <f ca="1">SUM(K527:K529)/K520/(3.6*8760)*1000000+0.0008</f>
        <v>200.04709369191187</v>
      </c>
      <c r="L531" s="173">
        <f ca="1">SUM(L527:L529)/L520/(3.6*8760)*1000000+0.0009</f>
        <v>269.9999374821158</v>
      </c>
      <c r="M531" s="173">
        <f ca="1">SUM(M527:M529)/M520/(3.6*8760)*1000000+0.00013</f>
        <v>215.60308685539937</v>
      </c>
      <c r="N531" s="173">
        <f ca="1">SUM(N527:N529)/N520/(3.6*8760)*1000000+0.00014</f>
        <v>158.42572490865987</v>
      </c>
      <c r="O531" s="173">
        <f ca="1">SUM(O527:O529)/O520/(3.6*8760)*1000000+0.00015</f>
        <v>202.62303884905489</v>
      </c>
      <c r="P531" s="6"/>
      <c r="Q531" s="173">
        <f ca="1">MAX(D531:O531)</f>
        <v>285.16526841033641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371.01606470893091</v>
      </c>
      <c r="D535" s="5">
        <f t="shared" ref="D535:D570" ca="1" si="232">RANK(C535,$D$515:$O$517)</f>
        <v>4</v>
      </c>
      <c r="E535" s="5">
        <v>1</v>
      </c>
      <c r="F535" s="5">
        <f t="shared" ref="F535:F570" ca="1" si="233">MATCH(E535,$D$535:$D$570,0)</f>
        <v>8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414.21956406366309</v>
      </c>
      <c r="I535" s="5">
        <v>0</v>
      </c>
      <c r="J535" s="77">
        <f ca="1">H535</f>
        <v>414.21956406366309</v>
      </c>
      <c r="K535" s="75" t="str">
        <f>D519</f>
        <v>WD</v>
      </c>
      <c r="L535" s="75">
        <f>D520</f>
        <v>0.15068493150684931</v>
      </c>
      <c r="M535" s="89">
        <f ca="1">D522</f>
        <v>322.46641349110001</v>
      </c>
      <c r="N535" s="5">
        <f t="shared" ref="N535:N546" ca="1" si="235">RANK(M535,$D$522:$O$522)</f>
        <v>6</v>
      </c>
      <c r="O535" s="5">
        <v>1</v>
      </c>
      <c r="P535" s="7">
        <f t="shared" ref="P535:P546" ca="1" si="236">MATCH(O535,$N$535:$N$546,0)</f>
        <v>9</v>
      </c>
      <c r="Q535" s="7">
        <f ca="1">INDIRECT(ADDRESS(ROW($A$534)+P535,12))*8760</f>
        <v>91</v>
      </c>
      <c r="R535" s="7">
        <f t="shared" ref="R535:R546" ca="1" si="237">INDIRECT(ADDRESS(ROW($A$534)+P535,13))</f>
        <v>401.92698773724237</v>
      </c>
      <c r="S535" s="77"/>
      <c r="T535" s="5">
        <v>0</v>
      </c>
      <c r="U535" s="90">
        <f ca="1">R535</f>
        <v>401.92698773724237</v>
      </c>
      <c r="V535" s="75" t="str">
        <f>D525</f>
        <v>WD</v>
      </c>
      <c r="W535" s="75">
        <f>D520</f>
        <v>0.15068493150684931</v>
      </c>
      <c r="X535" s="89">
        <f ca="1">D531</f>
        <v>215.33850659946989</v>
      </c>
      <c r="Y535" s="5">
        <f t="shared" ref="Y535:Y546" ca="1" si="238">RANK(X535,$D$531:$O$531)</f>
        <v>6</v>
      </c>
      <c r="Z535" s="5">
        <v>1</v>
      </c>
      <c r="AA535" s="7">
        <f t="shared" ref="AA535:AA546" ca="1" si="239">MATCH(Z535,$Y$535:$Y$546,0)</f>
        <v>7</v>
      </c>
      <c r="AB535" s="7">
        <f ca="1">INDIRECT(ADDRESS(ROW($A$534)+AA535,23))*8760</f>
        <v>1001</v>
      </c>
      <c r="AC535" s="7">
        <f t="shared" ref="AC535:AC546" ca="1" si="240">INDIRECT(ADDRESS(ROW($A$534)+AA535,24))</f>
        <v>285.16526841033641</v>
      </c>
      <c r="AD535" s="77"/>
      <c r="AE535" s="5">
        <v>0</v>
      </c>
      <c r="AF535" s="90">
        <f ca="1">AC535</f>
        <v>285.16526841033641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365.55757328946055</v>
      </c>
      <c r="D536" s="5">
        <f t="shared" ca="1" si="232"/>
        <v>7</v>
      </c>
      <c r="E536" s="5">
        <v>2</v>
      </c>
      <c r="F536" s="5">
        <f t="shared" ca="1" si="233"/>
        <v>7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412.47678341566791</v>
      </c>
      <c r="I536" s="77">
        <f ca="1">I537</f>
        <v>30.416666666666668</v>
      </c>
      <c r="J536" s="77">
        <f ca="1">J535</f>
        <v>414.21956406366309</v>
      </c>
      <c r="K536" s="75" t="str">
        <f>E519</f>
        <v>WN</v>
      </c>
      <c r="L536" s="75">
        <f>E520</f>
        <v>0.16438356164383561</v>
      </c>
      <c r="M536" s="89">
        <f ca="1">E522</f>
        <v>97.027763883342061</v>
      </c>
      <c r="N536" s="5">
        <f t="shared" ca="1" si="235"/>
        <v>9</v>
      </c>
      <c r="O536" s="5">
        <v>2</v>
      </c>
      <c r="P536" s="7">
        <f t="shared" ca="1" si="236"/>
        <v>3</v>
      </c>
      <c r="Q536" s="7">
        <f t="shared" ref="Q536:Q546" ca="1" si="243">INDIRECT(ADDRESS(ROW($A$534)+P536,12))*8760+Q535</f>
        <v>211</v>
      </c>
      <c r="R536" s="7">
        <f t="shared" ca="1" si="237"/>
        <v>360.76909513095381</v>
      </c>
      <c r="S536" s="90"/>
      <c r="T536" s="5">
        <f ca="1">Q535</f>
        <v>91</v>
      </c>
      <c r="U536" s="90">
        <f ca="1">R535</f>
        <v>401.92698773724237</v>
      </c>
      <c r="V536" s="75" t="str">
        <f>E525</f>
        <v>WN</v>
      </c>
      <c r="W536" s="75">
        <f>E520</f>
        <v>0.16438356164383561</v>
      </c>
      <c r="X536" s="89">
        <f ca="1">E531</f>
        <v>186.47354475657946</v>
      </c>
      <c r="Y536" s="5">
        <f t="shared" ca="1" si="238"/>
        <v>10</v>
      </c>
      <c r="Z536" s="5">
        <v>2</v>
      </c>
      <c r="AA536" s="7">
        <f t="shared" ca="1" si="239"/>
        <v>6</v>
      </c>
      <c r="AB536" s="7">
        <f t="shared" ref="AB536:AB546" ca="1" si="244">INDIRECT(ADDRESS(ROW($A$534)+AA536,23))*8760+AB535</f>
        <v>1078</v>
      </c>
      <c r="AC536" s="7">
        <f t="shared" ca="1" si="240"/>
        <v>284.52521695583334</v>
      </c>
      <c r="AD536" s="90"/>
      <c r="AE536" s="5">
        <f ca="1">AB535</f>
        <v>1001</v>
      </c>
      <c r="AF536" s="90">
        <f ca="1">AC535</f>
        <v>285.16526841033641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353.82984838563442</v>
      </c>
      <c r="D537" s="5">
        <f t="shared" ca="1" si="232"/>
        <v>9</v>
      </c>
      <c r="E537" s="5">
        <v>3</v>
      </c>
      <c r="F537" s="5">
        <f t="shared" ca="1" si="233"/>
        <v>6</v>
      </c>
      <c r="G537" s="77">
        <f t="shared" ca="1" si="242"/>
        <v>91.25</v>
      </c>
      <c r="H537" s="77">
        <f t="shared" ca="1" si="234"/>
        <v>375.78110624414467</v>
      </c>
      <c r="I537" s="77">
        <f ca="1">G535</f>
        <v>30.416666666666668</v>
      </c>
      <c r="J537" s="77">
        <f ca="1">H536</f>
        <v>412.47678341566791</v>
      </c>
      <c r="K537" s="92" t="str">
        <f>F519</f>
        <v>WP</v>
      </c>
      <c r="L537" s="93">
        <f>F520</f>
        <v>1.3698630136986301E-2</v>
      </c>
      <c r="M537" s="89">
        <f ca="1">F522</f>
        <v>360.76909513095381</v>
      </c>
      <c r="N537" s="5">
        <f t="shared" ca="1" si="235"/>
        <v>2</v>
      </c>
      <c r="O537" s="5">
        <v>3</v>
      </c>
      <c r="P537" s="7">
        <f t="shared" ca="1" si="236"/>
        <v>7</v>
      </c>
      <c r="Q537" s="7">
        <f t="shared" ca="1" si="243"/>
        <v>1212</v>
      </c>
      <c r="R537" s="7">
        <f t="shared" ca="1" si="237"/>
        <v>357.4356730655735</v>
      </c>
      <c r="S537" s="90"/>
      <c r="T537" s="5">
        <f ca="1">T536</f>
        <v>91</v>
      </c>
      <c r="U537" s="90">
        <f ca="1">R536</f>
        <v>360.76909513095381</v>
      </c>
      <c r="V537" s="92" t="str">
        <f>F525</f>
        <v>WP</v>
      </c>
      <c r="W537" s="93">
        <f>F520</f>
        <v>1.3698630136986301E-2</v>
      </c>
      <c r="X537" s="89">
        <f ca="1">F531</f>
        <v>188.51865624978558</v>
      </c>
      <c r="Y537" s="5">
        <f t="shared" ca="1" si="238"/>
        <v>9</v>
      </c>
      <c r="Z537" s="5">
        <v>3</v>
      </c>
      <c r="AA537" s="7">
        <f t="shared" ca="1" si="239"/>
        <v>9</v>
      </c>
      <c r="AB537" s="7">
        <f t="shared" ca="1" si="244"/>
        <v>1169</v>
      </c>
      <c r="AC537" s="7">
        <f t="shared" ca="1" si="240"/>
        <v>269.9999374821158</v>
      </c>
      <c r="AD537" s="90"/>
      <c r="AE537" s="5">
        <f ca="1">AE536</f>
        <v>1001</v>
      </c>
      <c r="AF537" s="90">
        <f ca="1">AC536</f>
        <v>284.52521695583334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326.54363937422823</v>
      </c>
      <c r="D538" s="5">
        <f t="shared" ca="1" si="232"/>
        <v>14</v>
      </c>
      <c r="E538" s="5">
        <v>4</v>
      </c>
      <c r="F538" s="5">
        <f t="shared" ca="1" si="233"/>
        <v>1</v>
      </c>
      <c r="G538" s="77">
        <f t="shared" ca="1" si="242"/>
        <v>121.66666666666667</v>
      </c>
      <c r="H538" s="77">
        <f t="shared" ca="1" si="234"/>
        <v>371.01606470893091</v>
      </c>
      <c r="I538" s="77">
        <f ca="1">I539</f>
        <v>60.833333333333336</v>
      </c>
      <c r="J538" s="77">
        <f ca="1">J537</f>
        <v>412.47678341566791</v>
      </c>
      <c r="K538" s="92" t="str">
        <f>G519</f>
        <v>RD</v>
      </c>
      <c r="L538" s="75">
        <f>G520</f>
        <v>9.6689497716894973E-2</v>
      </c>
      <c r="M538" s="89">
        <f ca="1">G522</f>
        <v>292.59767538516041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1289</v>
      </c>
      <c r="R538" s="7">
        <f t="shared" ca="1" si="237"/>
        <v>334.27111098877629</v>
      </c>
      <c r="S538" s="90"/>
      <c r="T538" s="77">
        <f ca="1">Q536</f>
        <v>211</v>
      </c>
      <c r="U538" s="77">
        <f ca="1">R536</f>
        <v>360.76909513095381</v>
      </c>
      <c r="V538" s="92" t="str">
        <f>G525</f>
        <v>RD</v>
      </c>
      <c r="W538" s="75">
        <f>G520</f>
        <v>9.6689497716894973E-2</v>
      </c>
      <c r="X538" s="89">
        <f ca="1">G531</f>
        <v>218.6538106724951</v>
      </c>
      <c r="Y538" s="5">
        <f t="shared" ca="1" si="238"/>
        <v>4</v>
      </c>
      <c r="Z538" s="5">
        <v>4</v>
      </c>
      <c r="AA538" s="7">
        <f t="shared" ca="1" si="239"/>
        <v>4</v>
      </c>
      <c r="AB538" s="7">
        <f t="shared" ca="1" si="244"/>
        <v>2016</v>
      </c>
      <c r="AC538" s="7">
        <f t="shared" ca="1" si="240"/>
        <v>218.6538106724951</v>
      </c>
      <c r="AD538" s="90"/>
      <c r="AE538" s="77">
        <f ca="1">AB536</f>
        <v>1078</v>
      </c>
      <c r="AF538" s="77">
        <f ca="1">AC536</f>
        <v>284.52521695583334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325.90883396371834</v>
      </c>
      <c r="D539" s="5">
        <f t="shared" ca="1" si="232"/>
        <v>15</v>
      </c>
      <c r="E539" s="5">
        <v>5</v>
      </c>
      <c r="F539" s="5">
        <f t="shared" ca="1" si="233"/>
        <v>20</v>
      </c>
      <c r="G539" s="77">
        <f t="shared" ca="1" si="242"/>
        <v>456.25000000000006</v>
      </c>
      <c r="H539" s="77">
        <f t="shared" ca="1" si="234"/>
        <v>368.19195324667766</v>
      </c>
      <c r="I539" s="77">
        <f ca="1">G536</f>
        <v>60.833333333333336</v>
      </c>
      <c r="J539" s="77">
        <f ca="1">H537</f>
        <v>375.78110624414467</v>
      </c>
      <c r="K539" s="92" t="str">
        <f>H519</f>
        <v>RN</v>
      </c>
      <c r="L539" s="75">
        <f>H520</f>
        <v>0.10547945205479452</v>
      </c>
      <c r="M539" s="89">
        <f ca="1">H522</f>
        <v>82.077003657884177</v>
      </c>
      <c r="N539" s="5">
        <f t="shared" ca="1" si="235"/>
        <v>12</v>
      </c>
      <c r="O539" s="5">
        <v>5</v>
      </c>
      <c r="P539" s="7">
        <f t="shared" ca="1" si="236"/>
        <v>6</v>
      </c>
      <c r="Q539" s="7">
        <f t="shared" ca="1" si="243"/>
        <v>1366</v>
      </c>
      <c r="R539" s="7">
        <f t="shared" ca="1" si="237"/>
        <v>327.61807369992295</v>
      </c>
      <c r="S539" s="90"/>
      <c r="T539" s="77">
        <f ca="1">T538</f>
        <v>211</v>
      </c>
      <c r="U539" s="77">
        <f ca="1">R537</f>
        <v>357.4356730655735</v>
      </c>
      <c r="V539" s="92" t="str">
        <f>H525</f>
        <v>RN</v>
      </c>
      <c r="W539" s="75">
        <f>H520</f>
        <v>0.10547945205479452</v>
      </c>
      <c r="X539" s="89">
        <f ca="1">H531</f>
        <v>159.17641373307183</v>
      </c>
      <c r="Y539" s="5">
        <f t="shared" ca="1" si="238"/>
        <v>11</v>
      </c>
      <c r="Z539" s="5">
        <v>5</v>
      </c>
      <c r="AA539" s="7">
        <f t="shared" ca="1" si="239"/>
        <v>10</v>
      </c>
      <c r="AB539" s="7">
        <f t="shared" ca="1" si="244"/>
        <v>2863</v>
      </c>
      <c r="AC539" s="7">
        <f t="shared" ca="1" si="240"/>
        <v>215.60308685539937</v>
      </c>
      <c r="AD539" s="90"/>
      <c r="AE539" s="77">
        <f ca="1">AE538</f>
        <v>1078</v>
      </c>
      <c r="AF539" s="77">
        <f ca="1">AC537</f>
        <v>269.9999374821158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375.78110624414467</v>
      </c>
      <c r="D540" s="5">
        <f t="shared" ca="1" si="232"/>
        <v>3</v>
      </c>
      <c r="E540" s="5">
        <v>6</v>
      </c>
      <c r="F540" s="5">
        <f t="shared" ca="1" si="233"/>
        <v>19</v>
      </c>
      <c r="G540" s="77">
        <f t="shared" ca="1" si="242"/>
        <v>790.83333333333348</v>
      </c>
      <c r="H540" s="77">
        <f t="shared" ca="1" si="234"/>
        <v>366.66632059817135</v>
      </c>
      <c r="I540" s="77">
        <f ca="1">I541</f>
        <v>91.25</v>
      </c>
      <c r="J540" s="77">
        <f ca="1">J539</f>
        <v>375.78110624414467</v>
      </c>
      <c r="K540" s="92" t="str">
        <f>I519</f>
        <v>RP</v>
      </c>
      <c r="L540" s="75">
        <f>I520</f>
        <v>8.7899543378995425E-3</v>
      </c>
      <c r="M540" s="89">
        <f ca="1">I522</f>
        <v>327.61807369992295</v>
      </c>
      <c r="N540" s="5">
        <f t="shared" ca="1" si="235"/>
        <v>5</v>
      </c>
      <c r="O540" s="5">
        <v>6</v>
      </c>
      <c r="P540" s="7">
        <f t="shared" ca="1" si="236"/>
        <v>1</v>
      </c>
      <c r="Q540" s="7">
        <f t="shared" ca="1" si="243"/>
        <v>2686</v>
      </c>
      <c r="R540" s="7">
        <f t="shared" ca="1" si="237"/>
        <v>322.46641349110001</v>
      </c>
      <c r="S540" s="90"/>
      <c r="T540" s="77">
        <f ca="1">Q537</f>
        <v>1212</v>
      </c>
      <c r="U540" s="77">
        <f ca="1">R537</f>
        <v>357.4356730655735</v>
      </c>
      <c r="V540" s="92" t="str">
        <f>I525</f>
        <v>RP</v>
      </c>
      <c r="W540" s="75">
        <f>I520</f>
        <v>8.7899543378995425E-3</v>
      </c>
      <c r="X540" s="89">
        <f ca="1">I531</f>
        <v>284.52521695583334</v>
      </c>
      <c r="Y540" s="5">
        <f t="shared" ca="1" si="238"/>
        <v>2</v>
      </c>
      <c r="Z540" s="5">
        <v>6</v>
      </c>
      <c r="AA540" s="7">
        <f t="shared" ca="1" si="239"/>
        <v>1</v>
      </c>
      <c r="AB540" s="7">
        <f t="shared" ca="1" si="244"/>
        <v>4183</v>
      </c>
      <c r="AC540" s="7">
        <f t="shared" ca="1" si="240"/>
        <v>215.33850659946989</v>
      </c>
      <c r="AD540" s="90"/>
      <c r="AE540" s="77">
        <f ca="1">AB537</f>
        <v>1169</v>
      </c>
      <c r="AF540" s="77">
        <f ca="1">AC537</f>
        <v>269.9999374821158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412.47678341566791</v>
      </c>
      <c r="D541" s="5">
        <f t="shared" ca="1" si="232"/>
        <v>2</v>
      </c>
      <c r="E541" s="5">
        <v>7</v>
      </c>
      <c r="F541" s="5">
        <f t="shared" ca="1" si="233"/>
        <v>2</v>
      </c>
      <c r="G541" s="77">
        <f t="shared" ca="1" si="242"/>
        <v>821.25000000000011</v>
      </c>
      <c r="H541" s="77">
        <f t="shared" ca="1" si="234"/>
        <v>365.55757328946055</v>
      </c>
      <c r="I541" s="77">
        <f ca="1">G537</f>
        <v>91.25</v>
      </c>
      <c r="J541" s="77">
        <f ca="1">H538</f>
        <v>371.01606470893091</v>
      </c>
      <c r="K541" s="92" t="str">
        <f>J519</f>
        <v>SD</v>
      </c>
      <c r="L541" s="75">
        <f>J520</f>
        <v>0.11426940639269406</v>
      </c>
      <c r="M541" s="89">
        <f ca="1">J522</f>
        <v>357.4356730655735</v>
      </c>
      <c r="N541" s="5">
        <f t="shared" ca="1" si="235"/>
        <v>3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298.09384283476351</v>
      </c>
      <c r="S541" s="90"/>
      <c r="T541" s="77">
        <f ca="1">T540</f>
        <v>1212</v>
      </c>
      <c r="U541" s="77">
        <f ca="1">R538</f>
        <v>334.27111098877629</v>
      </c>
      <c r="V541" s="92" t="str">
        <f>J525</f>
        <v>SD</v>
      </c>
      <c r="W541" s="75">
        <f>J520</f>
        <v>0.11426940639269406</v>
      </c>
      <c r="X541" s="89">
        <f ca="1">J531</f>
        <v>285.16526841033641</v>
      </c>
      <c r="Y541" s="5">
        <f t="shared" ca="1" si="238"/>
        <v>1</v>
      </c>
      <c r="Z541" s="5">
        <v>7</v>
      </c>
      <c r="AA541" s="7">
        <f t="shared" ca="1" si="239"/>
        <v>12</v>
      </c>
      <c r="AB541" s="7">
        <f t="shared" ca="1" si="244"/>
        <v>4260</v>
      </c>
      <c r="AC541" s="7">
        <f t="shared" ca="1" si="240"/>
        <v>202.62303884905489</v>
      </c>
      <c r="AD541" s="90"/>
      <c r="AE541" s="77">
        <f ca="1">AE540</f>
        <v>1169</v>
      </c>
      <c r="AF541" s="77">
        <f ca="1">AC538</f>
        <v>218.6538106724951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414.21956406366309</v>
      </c>
      <c r="D542" s="5">
        <f t="shared" ca="1" si="232"/>
        <v>1</v>
      </c>
      <c r="E542" s="5">
        <v>8</v>
      </c>
      <c r="F542" s="5">
        <f t="shared" ca="1" si="233"/>
        <v>9</v>
      </c>
      <c r="G542" s="77">
        <f t="shared" ca="1" si="242"/>
        <v>851.66666666666674</v>
      </c>
      <c r="H542" s="77">
        <f t="shared" ca="1" si="234"/>
        <v>363.5994607663647</v>
      </c>
      <c r="I542" s="77">
        <f ca="1">I543</f>
        <v>121.66666666666667</v>
      </c>
      <c r="J542" s="77">
        <f ca="1">J541</f>
        <v>371.01606470893091</v>
      </c>
      <c r="K542" s="92" t="str">
        <f>K519</f>
        <v>SN</v>
      </c>
      <c r="L542" s="75">
        <f>K520</f>
        <v>0.12465753424657534</v>
      </c>
      <c r="M542" s="89">
        <f ca="1">K522</f>
        <v>87.136493043084087</v>
      </c>
      <c r="N542" s="5">
        <f t="shared" ca="1" si="235"/>
        <v>10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292.59767538516041</v>
      </c>
      <c r="S542" s="90"/>
      <c r="T542" s="77">
        <f ca="1">Q538</f>
        <v>1289</v>
      </c>
      <c r="U542" s="77">
        <f ca="1">R538</f>
        <v>334.27111098877629</v>
      </c>
      <c r="V542" s="92" t="str">
        <f>K525</f>
        <v>SN</v>
      </c>
      <c r="W542" s="75">
        <f>K520</f>
        <v>0.12465753424657534</v>
      </c>
      <c r="X542" s="89">
        <f ca="1">K531</f>
        <v>200.04709369191187</v>
      </c>
      <c r="Y542" s="5">
        <f t="shared" ca="1" si="238"/>
        <v>8</v>
      </c>
      <c r="Z542" s="5">
        <v>8</v>
      </c>
      <c r="AA542" s="7">
        <f t="shared" ca="1" si="239"/>
        <v>8</v>
      </c>
      <c r="AB542" s="7">
        <f t="shared" ca="1" si="244"/>
        <v>5352</v>
      </c>
      <c r="AC542" s="7">
        <f t="shared" ca="1" si="240"/>
        <v>200.04709369191187</v>
      </c>
      <c r="AD542" s="90"/>
      <c r="AE542" s="77">
        <f ca="1">AB538</f>
        <v>2016</v>
      </c>
      <c r="AF542" s="77">
        <f ca="1">AC538</f>
        <v>218.6538106724951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363.5994607663647</v>
      </c>
      <c r="D543" s="5">
        <f t="shared" ca="1" si="232"/>
        <v>8</v>
      </c>
      <c r="E543" s="5">
        <v>9</v>
      </c>
      <c r="F543" s="5">
        <f t="shared" ca="1" si="233"/>
        <v>3</v>
      </c>
      <c r="G543" s="77">
        <f t="shared" ca="1" si="242"/>
        <v>882.08333333333337</v>
      </c>
      <c r="H543" s="77">
        <f t="shared" ca="1" si="234"/>
        <v>353.82984838563442</v>
      </c>
      <c r="I543" s="77">
        <f ca="1">G538</f>
        <v>121.66666666666667</v>
      </c>
      <c r="J543" s="77">
        <f ca="1">H539</f>
        <v>368.19195324667766</v>
      </c>
      <c r="K543" s="92" t="str">
        <f>L519</f>
        <v>SP</v>
      </c>
      <c r="L543" s="75">
        <f>L520</f>
        <v>1.0388127853881279E-2</v>
      </c>
      <c r="M543" s="89">
        <f ca="1">L522</f>
        <v>401.92698773724237</v>
      </c>
      <c r="N543" s="5">
        <f t="shared" ca="1" si="235"/>
        <v>1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97.027763883342061</v>
      </c>
      <c r="S543" s="90"/>
      <c r="T543" s="77">
        <f ca="1">T542</f>
        <v>1289</v>
      </c>
      <c r="U543" s="77">
        <f ca="1">R539</f>
        <v>327.61807369992295</v>
      </c>
      <c r="V543" s="92" t="str">
        <f>L525</f>
        <v>SP</v>
      </c>
      <c r="W543" s="75">
        <f>L520</f>
        <v>1.0388127853881279E-2</v>
      </c>
      <c r="X543" s="89">
        <f ca="1">L531</f>
        <v>269.9999374821158</v>
      </c>
      <c r="Y543" s="5">
        <f t="shared" ca="1" si="238"/>
        <v>3</v>
      </c>
      <c r="Z543" s="5">
        <v>9</v>
      </c>
      <c r="AA543" s="7">
        <f t="shared" ca="1" si="239"/>
        <v>3</v>
      </c>
      <c r="AB543" s="7">
        <f t="shared" ca="1" si="244"/>
        <v>5472</v>
      </c>
      <c r="AC543" s="7">
        <f t="shared" ca="1" si="240"/>
        <v>188.51865624978558</v>
      </c>
      <c r="AD543" s="90"/>
      <c r="AE543" s="77">
        <f ca="1">AE542</f>
        <v>2016</v>
      </c>
      <c r="AF543" s="77">
        <f ca="1">AC539</f>
        <v>215.60308685539937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322.72112777075864</v>
      </c>
      <c r="D544" s="5">
        <f t="shared" ca="1" si="232"/>
        <v>17</v>
      </c>
      <c r="E544" s="5">
        <v>10</v>
      </c>
      <c r="F544" s="5">
        <f t="shared" ca="1" si="233"/>
        <v>12</v>
      </c>
      <c r="G544" s="77">
        <f t="shared" ca="1" si="242"/>
        <v>912.5</v>
      </c>
      <c r="H544" s="77">
        <f t="shared" ca="1" si="234"/>
        <v>349.93063027726902</v>
      </c>
      <c r="I544" s="77">
        <f ca="1">I545</f>
        <v>456.25000000000006</v>
      </c>
      <c r="J544" s="77">
        <f ca="1">J543</f>
        <v>368.19195324667766</v>
      </c>
      <c r="K544" s="92" t="str">
        <f>M519</f>
        <v>FD</v>
      </c>
      <c r="L544" s="75">
        <f>M520</f>
        <v>9.6689497716894973E-2</v>
      </c>
      <c r="M544" s="89">
        <f ca="1">M522</f>
        <v>298.09384283476351</v>
      </c>
      <c r="N544" s="5">
        <f t="shared" ca="1" si="235"/>
        <v>7</v>
      </c>
      <c r="O544" s="5">
        <v>10</v>
      </c>
      <c r="P544" s="7">
        <f t="shared" ca="1" si="236"/>
        <v>8</v>
      </c>
      <c r="Q544" s="7">
        <f t="shared" ca="1" si="243"/>
        <v>6912</v>
      </c>
      <c r="R544" s="7">
        <f t="shared" ca="1" si="237"/>
        <v>87.136493043084087</v>
      </c>
      <c r="S544" s="90"/>
      <c r="T544" s="77">
        <f ca="1">Q539</f>
        <v>1366</v>
      </c>
      <c r="U544" s="77">
        <f ca="1">U543</f>
        <v>327.61807369992295</v>
      </c>
      <c r="V544" s="92" t="str">
        <f>M525</f>
        <v>FD</v>
      </c>
      <c r="W544" s="75">
        <f>M520</f>
        <v>9.6689497716894973E-2</v>
      </c>
      <c r="X544" s="89">
        <f ca="1">M531</f>
        <v>215.60308685539937</v>
      </c>
      <c r="Y544" s="5">
        <f t="shared" ca="1" si="238"/>
        <v>5</v>
      </c>
      <c r="Z544" s="5">
        <v>10</v>
      </c>
      <c r="AA544" s="7">
        <f t="shared" ca="1" si="239"/>
        <v>2</v>
      </c>
      <c r="AB544" s="7">
        <f t="shared" ca="1" si="244"/>
        <v>6912</v>
      </c>
      <c r="AC544" s="7">
        <f t="shared" ca="1" si="240"/>
        <v>186.47354475657946</v>
      </c>
      <c r="AD544" s="90"/>
      <c r="AE544" s="77">
        <f ca="1">AB539</f>
        <v>2863</v>
      </c>
      <c r="AF544" s="77">
        <f ca="1">AF543</f>
        <v>215.60308685539937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319.77803691824215</v>
      </c>
      <c r="D545" s="5">
        <f t="shared" ca="1" si="232"/>
        <v>18</v>
      </c>
      <c r="E545" s="5">
        <v>11</v>
      </c>
      <c r="F545" s="5">
        <f t="shared" ca="1" si="233"/>
        <v>18</v>
      </c>
      <c r="G545" s="77">
        <f t="shared" ca="1" si="242"/>
        <v>1247.0833333333335</v>
      </c>
      <c r="H545" s="77">
        <f t="shared" ca="1" si="234"/>
        <v>334.51091790201741</v>
      </c>
      <c r="I545" s="77">
        <f ca="1">G539</f>
        <v>456.25000000000006</v>
      </c>
      <c r="J545" s="77">
        <f ca="1">H540</f>
        <v>366.66632059817135</v>
      </c>
      <c r="K545" s="92" t="str">
        <f>N519</f>
        <v>FN</v>
      </c>
      <c r="L545" s="75">
        <f>N520</f>
        <v>0.10547945205479452</v>
      </c>
      <c r="M545" s="89">
        <f ca="1">N522</f>
        <v>83.701529464344858</v>
      </c>
      <c r="N545" s="5">
        <f t="shared" ca="1" si="235"/>
        <v>11</v>
      </c>
      <c r="O545" s="5">
        <v>11</v>
      </c>
      <c r="P545" s="7">
        <f t="shared" ca="1" si="236"/>
        <v>11</v>
      </c>
      <c r="Q545" s="7">
        <f t="shared" ca="1" si="243"/>
        <v>7836</v>
      </c>
      <c r="R545" s="7">
        <f t="shared" ca="1" si="237"/>
        <v>83.701529464344858</v>
      </c>
      <c r="S545" s="90"/>
      <c r="T545" s="77">
        <f ca="1">T544</f>
        <v>1366</v>
      </c>
      <c r="U545" s="77">
        <f ca="1">R540</f>
        <v>322.46641349110001</v>
      </c>
      <c r="V545" s="92" t="str">
        <f>N525</f>
        <v>FN</v>
      </c>
      <c r="W545" s="75">
        <f>N520</f>
        <v>0.10547945205479452</v>
      </c>
      <c r="X545" s="89">
        <f ca="1">N531</f>
        <v>158.42572490865987</v>
      </c>
      <c r="Y545" s="5">
        <f t="shared" ca="1" si="238"/>
        <v>12</v>
      </c>
      <c r="Z545" s="5">
        <v>11</v>
      </c>
      <c r="AA545" s="7">
        <f t="shared" ca="1" si="239"/>
        <v>5</v>
      </c>
      <c r="AB545" s="7">
        <f t="shared" ca="1" si="244"/>
        <v>7836</v>
      </c>
      <c r="AC545" s="7">
        <f t="shared" ca="1" si="240"/>
        <v>159.17641373307183</v>
      </c>
      <c r="AD545" s="90"/>
      <c r="AE545" s="77">
        <f ca="1">AE544</f>
        <v>2863</v>
      </c>
      <c r="AF545" s="77">
        <f ca="1">AC540</f>
        <v>215.33850659946989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349.93063027726902</v>
      </c>
      <c r="D546" s="5">
        <f t="shared" ca="1" si="232"/>
        <v>10</v>
      </c>
      <c r="E546" s="5">
        <v>12</v>
      </c>
      <c r="F546" s="5">
        <f t="shared" ca="1" si="233"/>
        <v>13</v>
      </c>
      <c r="G546" s="77">
        <f t="shared" ca="1" si="242"/>
        <v>1581.666666666667</v>
      </c>
      <c r="H546" s="77">
        <f t="shared" ca="1" si="234"/>
        <v>331.72043118915326</v>
      </c>
      <c r="I546" s="77">
        <f ca="1">I547</f>
        <v>790.83333333333348</v>
      </c>
      <c r="J546" s="77">
        <f ca="1">J545</f>
        <v>366.66632059817135</v>
      </c>
      <c r="K546" s="92" t="str">
        <f>O519</f>
        <v>FP</v>
      </c>
      <c r="L546" s="75">
        <f>O520</f>
        <v>8.7899543378995425E-3</v>
      </c>
      <c r="M546" s="89">
        <f ca="1">O522</f>
        <v>334.27111098877629</v>
      </c>
      <c r="N546" s="5">
        <f t="shared" ca="1" si="235"/>
        <v>4</v>
      </c>
      <c r="O546" s="5">
        <v>12</v>
      </c>
      <c r="P546" s="7">
        <f t="shared" ca="1" si="236"/>
        <v>5</v>
      </c>
      <c r="Q546" s="7">
        <f t="shared" ca="1" si="243"/>
        <v>8760</v>
      </c>
      <c r="R546" s="7">
        <f t="shared" ca="1" si="237"/>
        <v>82.077003657884177</v>
      </c>
      <c r="S546" s="90"/>
      <c r="T546" s="77">
        <f ca="1">Q540</f>
        <v>2686</v>
      </c>
      <c r="U546" s="77">
        <f ca="1">R540</f>
        <v>322.46641349110001</v>
      </c>
      <c r="V546" s="92" t="str">
        <f>O525</f>
        <v>FP</v>
      </c>
      <c r="W546" s="75">
        <f>O520</f>
        <v>8.7899543378995425E-3</v>
      </c>
      <c r="X546" s="89">
        <f ca="1">O531</f>
        <v>202.62303884905489</v>
      </c>
      <c r="Y546" s="5">
        <f t="shared" ca="1" si="238"/>
        <v>7</v>
      </c>
      <c r="Z546" s="5">
        <v>12</v>
      </c>
      <c r="AA546" s="7">
        <f t="shared" ca="1" si="239"/>
        <v>11</v>
      </c>
      <c r="AB546" s="7">
        <f t="shared" ca="1" si="244"/>
        <v>8760</v>
      </c>
      <c r="AC546" s="7">
        <f t="shared" ca="1" si="240"/>
        <v>158.42572490865987</v>
      </c>
      <c r="AD546" s="90"/>
      <c r="AE546" s="77">
        <f ca="1">AB540</f>
        <v>4183</v>
      </c>
      <c r="AF546" s="77">
        <f ca="1">AC540</f>
        <v>215.33850659946989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331.72043118915326</v>
      </c>
      <c r="D547" s="5">
        <f t="shared" ca="1" si="232"/>
        <v>12</v>
      </c>
      <c r="E547" s="5">
        <v>13</v>
      </c>
      <c r="F547" s="5">
        <f t="shared" ca="1" si="233"/>
        <v>14</v>
      </c>
      <c r="G547" s="77">
        <f t="shared" ca="1" si="242"/>
        <v>1916.2500000000005</v>
      </c>
      <c r="H547" s="77">
        <f t="shared" ca="1" si="234"/>
        <v>326.82649725450341</v>
      </c>
      <c r="I547" s="77">
        <f ca="1">G540</f>
        <v>790.83333333333348</v>
      </c>
      <c r="J547" s="77">
        <f ca="1">H541</f>
        <v>365.55757328946055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298.09384283476351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4183</v>
      </c>
      <c r="AF547" s="77">
        <f ca="1">AC541</f>
        <v>202.62303884905489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326.82649725450341</v>
      </c>
      <c r="D548" s="5">
        <f t="shared" ca="1" si="232"/>
        <v>13</v>
      </c>
      <c r="E548" s="5">
        <v>14</v>
      </c>
      <c r="F548" s="5">
        <f t="shared" ca="1" si="233"/>
        <v>4</v>
      </c>
      <c r="G548" s="77">
        <f t="shared" ca="1" si="242"/>
        <v>1946.6666666666672</v>
      </c>
      <c r="H548" s="77">
        <f t="shared" ca="1" si="234"/>
        <v>326.54363937422823</v>
      </c>
      <c r="I548" s="77">
        <f ca="1">I549</f>
        <v>821.25000000000011</v>
      </c>
      <c r="J548" s="77">
        <f ca="1">J547</f>
        <v>365.55757328946055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298.09384283476351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4260</v>
      </c>
      <c r="AF548" s="77">
        <f ca="1">AC541</f>
        <v>202.62303884905489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316.28994064041058</v>
      </c>
      <c r="D549" s="5">
        <f t="shared" ca="1" si="232"/>
        <v>19</v>
      </c>
      <c r="E549" s="5">
        <v>15</v>
      </c>
      <c r="F549" s="5">
        <f t="shared" ca="1" si="233"/>
        <v>5</v>
      </c>
      <c r="G549" s="77">
        <f t="shared" ca="1" si="242"/>
        <v>1977.0833333333339</v>
      </c>
      <c r="H549" s="77">
        <f t="shared" ca="1" si="234"/>
        <v>325.90883396371834</v>
      </c>
      <c r="I549" s="77">
        <f ca="1">G541</f>
        <v>821.25000000000011</v>
      </c>
      <c r="J549" s="77">
        <f ca="1">H542</f>
        <v>363.5994607663647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292.59767538516041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4260</v>
      </c>
      <c r="AF549" s="77">
        <f ca="1">AC542</f>
        <v>200.04709369191187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291.74079954232951</v>
      </c>
      <c r="D550" s="5">
        <f t="shared" ca="1" si="232"/>
        <v>21</v>
      </c>
      <c r="E550" s="5">
        <v>16</v>
      </c>
      <c r="F550" s="5">
        <f t="shared" ca="1" si="233"/>
        <v>21</v>
      </c>
      <c r="G550" s="77">
        <f t="shared" ca="1" si="242"/>
        <v>2311.6666666666674</v>
      </c>
      <c r="H550" s="77">
        <f t="shared" ca="1" si="234"/>
        <v>323.83236387373762</v>
      </c>
      <c r="I550" s="77">
        <f ca="1">I551</f>
        <v>851.66666666666674</v>
      </c>
      <c r="J550" s="77">
        <f ca="1">J549</f>
        <v>363.5994607663647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292.59767538516041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5352</v>
      </c>
      <c r="AF550" s="77">
        <f ca="1">AC542</f>
        <v>200.04709369191187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290.82724946866574</v>
      </c>
      <c r="D551" s="5">
        <f t="shared" ca="1" si="232"/>
        <v>22</v>
      </c>
      <c r="E551" s="5">
        <v>17</v>
      </c>
      <c r="F551" s="5">
        <f t="shared" ca="1" si="233"/>
        <v>10</v>
      </c>
      <c r="G551" s="77">
        <f t="shared" ca="1" si="242"/>
        <v>2342.0833333333339</v>
      </c>
      <c r="H551" s="77">
        <f t="shared" ca="1" si="234"/>
        <v>322.72112777075864</v>
      </c>
      <c r="I551" s="77">
        <f ca="1">G542</f>
        <v>851.66666666666674</v>
      </c>
      <c r="J551" s="77">
        <f ca="1">H543</f>
        <v>353.82984838563442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97.027763883342061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5352</v>
      </c>
      <c r="AF551" s="77">
        <f ca="1">AC543</f>
        <v>188.51865624978558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334.51091790201741</v>
      </c>
      <c r="D552" s="5">
        <f t="shared" ca="1" si="232"/>
        <v>11</v>
      </c>
      <c r="E552" s="5">
        <v>18</v>
      </c>
      <c r="F552" s="5">
        <f t="shared" ca="1" si="233"/>
        <v>11</v>
      </c>
      <c r="G552" s="77">
        <f t="shared" ca="1" si="242"/>
        <v>2372.5000000000005</v>
      </c>
      <c r="H552" s="77">
        <f t="shared" ca="1" si="234"/>
        <v>319.77803691824215</v>
      </c>
      <c r="I552" s="77">
        <f ca="1">I553</f>
        <v>882.08333333333337</v>
      </c>
      <c r="J552" s="77">
        <f ca="1">J551</f>
        <v>353.82984838563442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97.027763883342061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188.51865624978558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366.66632059817135</v>
      </c>
      <c r="D553" s="5">
        <f t="shared" ca="1" si="232"/>
        <v>6</v>
      </c>
      <c r="E553" s="5">
        <v>19</v>
      </c>
      <c r="F553" s="5">
        <f t="shared" ca="1" si="233"/>
        <v>15</v>
      </c>
      <c r="G553" s="77">
        <f t="shared" ca="1" si="242"/>
        <v>2707.0833333333339</v>
      </c>
      <c r="H553" s="77">
        <f t="shared" ca="1" si="234"/>
        <v>316.28994064041058</v>
      </c>
      <c r="I553" s="77">
        <f ca="1">G543</f>
        <v>882.08333333333337</v>
      </c>
      <c r="J553" s="77">
        <f ca="1">H544</f>
        <v>349.93063027726902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87.136493043084087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186.47354475657946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368.19195324667766</v>
      </c>
      <c r="D554" s="5">
        <f t="shared" ca="1" si="232"/>
        <v>5</v>
      </c>
      <c r="E554" s="5">
        <v>20</v>
      </c>
      <c r="F554" s="5">
        <f t="shared" ca="1" si="233"/>
        <v>24</v>
      </c>
      <c r="G554" s="77">
        <f t="shared" ca="1" si="242"/>
        <v>3041.6666666666674</v>
      </c>
      <c r="H554" s="77">
        <f t="shared" ca="1" si="234"/>
        <v>312.71938154853439</v>
      </c>
      <c r="I554" s="77">
        <f ca="1">I555</f>
        <v>912.5</v>
      </c>
      <c r="J554" s="77">
        <f ca="1">J553</f>
        <v>349.93063027726902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6912</v>
      </c>
      <c r="U554" s="77">
        <f ca="1">R544</f>
        <v>87.136493043084087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6912</v>
      </c>
      <c r="AF554" s="77">
        <f ca="1">AC544</f>
        <v>186.47354475657946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323.83236387373762</v>
      </c>
      <c r="D555" s="5">
        <f t="shared" ca="1" si="232"/>
        <v>16</v>
      </c>
      <c r="E555" s="5">
        <v>21</v>
      </c>
      <c r="F555" s="5">
        <f t="shared" ca="1" si="233"/>
        <v>16</v>
      </c>
      <c r="G555" s="77">
        <f t="shared" ca="1" si="242"/>
        <v>3376.2500000000009</v>
      </c>
      <c r="H555" s="77">
        <f t="shared" ca="1" si="234"/>
        <v>291.74079954232951</v>
      </c>
      <c r="I555" s="77">
        <f ca="1">G544</f>
        <v>912.5</v>
      </c>
      <c r="J555" s="77">
        <f ca="1">H545</f>
        <v>334.51091790201741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6912</v>
      </c>
      <c r="U555" s="77">
        <f ca="1">R545</f>
        <v>83.701529464344858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6912</v>
      </c>
      <c r="AF555" s="77">
        <f ca="1">AC545</f>
        <v>159.17641373307183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288.00925986917235</v>
      </c>
      <c r="D556" s="5">
        <f t="shared" ca="1" si="232"/>
        <v>23</v>
      </c>
      <c r="E556" s="5">
        <v>22</v>
      </c>
      <c r="F556" s="5">
        <f t="shared" ca="1" si="233"/>
        <v>17</v>
      </c>
      <c r="G556" s="77">
        <f t="shared" ca="1" si="242"/>
        <v>3710.8333333333344</v>
      </c>
      <c r="H556" s="77">
        <f t="shared" ca="1" si="234"/>
        <v>290.82724946866574</v>
      </c>
      <c r="I556" s="77">
        <f ca="1">I557</f>
        <v>1247.0833333333335</v>
      </c>
      <c r="J556" s="77">
        <f ca="1">J555</f>
        <v>334.51091790201741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7836</v>
      </c>
      <c r="U556" s="77">
        <f ca="1">R545</f>
        <v>83.701529464344858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7836</v>
      </c>
      <c r="AF556" s="77">
        <f ca="1">AC545</f>
        <v>159.17641373307183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285.56996226388628</v>
      </c>
      <c r="D557" s="5">
        <f t="shared" ca="1" si="232"/>
        <v>24</v>
      </c>
      <c r="E557" s="5">
        <v>23</v>
      </c>
      <c r="F557" s="5">
        <f t="shared" ca="1" si="233"/>
        <v>22</v>
      </c>
      <c r="G557" s="77">
        <f t="shared" ca="1" si="242"/>
        <v>4045.4166666666679</v>
      </c>
      <c r="H557" s="77">
        <f t="shared" ca="1" si="234"/>
        <v>288.00925986917235</v>
      </c>
      <c r="I557" s="77">
        <f ca="1">G545</f>
        <v>1247.0833333333335</v>
      </c>
      <c r="J557" s="77">
        <f ca="1">H546</f>
        <v>331.72043118915326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7836</v>
      </c>
      <c r="U557" s="77">
        <f ca="1">R546</f>
        <v>82.077003657884177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7836</v>
      </c>
      <c r="AF557" s="77">
        <f ca="1">AC546</f>
        <v>158.42572490865987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312.71938154853439</v>
      </c>
      <c r="D558" s="5">
        <f t="shared" ca="1" si="232"/>
        <v>20</v>
      </c>
      <c r="E558" s="5">
        <v>24</v>
      </c>
      <c r="F558" s="5">
        <f t="shared" ca="1" si="233"/>
        <v>23</v>
      </c>
      <c r="G558" s="77">
        <f t="shared" ca="1" si="242"/>
        <v>4380.0000000000009</v>
      </c>
      <c r="H558" s="77">
        <f t="shared" ca="1" si="234"/>
        <v>285.56996226388628</v>
      </c>
      <c r="I558" s="77">
        <f ca="1">I559</f>
        <v>1581.666666666667</v>
      </c>
      <c r="J558" s="77">
        <f ca="1">J557</f>
        <v>331.72043118915326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82.077003657884177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158.42572490865987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100.75405699391625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100.75405699391625</v>
      </c>
      <c r="I559" s="77">
        <f ca="1">G546</f>
        <v>1581.666666666667</v>
      </c>
      <c r="J559" s="77">
        <f ca="1">H547</f>
        <v>326.82649725450341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97.756504586618675</v>
      </c>
      <c r="D560" s="5">
        <f t="shared" ca="1" si="232"/>
        <v>26</v>
      </c>
      <c r="E560" s="5">
        <v>26</v>
      </c>
      <c r="F560" s="5">
        <f t="shared" ca="1" si="233"/>
        <v>26</v>
      </c>
      <c r="G560" s="77">
        <f t="shared" ca="1" si="242"/>
        <v>5110.0000000000009</v>
      </c>
      <c r="H560" s="77">
        <f t="shared" ca="1" si="234"/>
        <v>97.756504586618675</v>
      </c>
      <c r="I560" s="77">
        <f ca="1">I561</f>
        <v>1916.2500000000005</v>
      </c>
      <c r="J560" s="77">
        <f ca="1">J559</f>
        <v>326.82649725450341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92.659666235119872</v>
      </c>
      <c r="D561" s="5">
        <f t="shared" ca="1" si="232"/>
        <v>28</v>
      </c>
      <c r="E561" s="5">
        <v>27</v>
      </c>
      <c r="F561" s="5">
        <f t="shared" ca="1" si="233"/>
        <v>36</v>
      </c>
      <c r="G561" s="77">
        <f t="shared" ca="1" si="242"/>
        <v>5475.0000000000009</v>
      </c>
      <c r="H561" s="77">
        <f t="shared" ca="1" si="234"/>
        <v>95.117578642420057</v>
      </c>
      <c r="I561" s="77">
        <f ca="1">G547</f>
        <v>1916.2500000000005</v>
      </c>
      <c r="J561" s="77">
        <f ca="1">H548</f>
        <v>326.54363937422823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82.918319069471579</v>
      </c>
      <c r="D562" s="5">
        <f t="shared" ca="1" si="232"/>
        <v>35</v>
      </c>
      <c r="E562" s="5">
        <v>28</v>
      </c>
      <c r="F562" s="5">
        <f t="shared" ca="1" si="233"/>
        <v>27</v>
      </c>
      <c r="G562" s="77">
        <f t="shared" ca="1" si="242"/>
        <v>5840.0000000000009</v>
      </c>
      <c r="H562" s="77">
        <f t="shared" ca="1" si="234"/>
        <v>92.659666235119872</v>
      </c>
      <c r="I562" s="77">
        <f ca="1">I563</f>
        <v>1946.6666666666672</v>
      </c>
      <c r="J562" s="77">
        <f ca="1">J561</f>
        <v>326.54363937422823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78.530344744160217</v>
      </c>
      <c r="D563" s="5">
        <f t="shared" ca="1" si="232"/>
        <v>36</v>
      </c>
      <c r="E563" s="5">
        <v>29</v>
      </c>
      <c r="F563" s="5">
        <f t="shared" ca="1" si="233"/>
        <v>32</v>
      </c>
      <c r="G563" s="77">
        <f t="shared" ca="1" si="242"/>
        <v>6205.0000000000009</v>
      </c>
      <c r="H563" s="77">
        <f t="shared" ca="1" si="234"/>
        <v>89.605635828727287</v>
      </c>
      <c r="I563" s="77">
        <f ca="1">G548</f>
        <v>1946.6666666666672</v>
      </c>
      <c r="J563" s="77">
        <f ca="1">H549</f>
        <v>325.90883396371834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83.226838444186626</v>
      </c>
      <c r="D564" s="5">
        <f t="shared" ca="1" si="232"/>
        <v>34</v>
      </c>
      <c r="E564" s="5">
        <v>30</v>
      </c>
      <c r="F564" s="5">
        <f t="shared" ca="1" si="233"/>
        <v>31</v>
      </c>
      <c r="G564" s="77">
        <f t="shared" ca="1" si="242"/>
        <v>6570.0000000000009</v>
      </c>
      <c r="H564" s="77">
        <f t="shared" ca="1" si="234"/>
        <v>87.860814502559592</v>
      </c>
      <c r="I564" s="77">
        <f ca="1">I565</f>
        <v>1977.0833333333339</v>
      </c>
      <c r="J564" s="77">
        <f ca="1">J563</f>
        <v>325.90883396371834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87.860814502559592</v>
      </c>
      <c r="D565" s="5">
        <f t="shared" ca="1" si="232"/>
        <v>30</v>
      </c>
      <c r="E565" s="5">
        <v>31</v>
      </c>
      <c r="F565" s="5">
        <f t="shared" ca="1" si="233"/>
        <v>33</v>
      </c>
      <c r="G565" s="77">
        <f t="shared" ca="1" si="242"/>
        <v>6935.0000000000009</v>
      </c>
      <c r="H565" s="77">
        <f t="shared" ca="1" si="234"/>
        <v>85.824254191540945</v>
      </c>
      <c r="I565" s="77">
        <f ca="1">G549</f>
        <v>1977.0833333333339</v>
      </c>
      <c r="J565" s="77">
        <f ca="1">H550</f>
        <v>323.83236387373762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89.605635828727287</v>
      </c>
      <c r="D566" s="5">
        <f t="shared" ca="1" si="232"/>
        <v>29</v>
      </c>
      <c r="E566" s="5">
        <v>32</v>
      </c>
      <c r="F566" s="5">
        <f t="shared" ca="1" si="233"/>
        <v>35</v>
      </c>
      <c r="G566" s="77">
        <f t="shared" ca="1" si="242"/>
        <v>7300.0000000000009</v>
      </c>
      <c r="H566" s="77">
        <f t="shared" ca="1" si="234"/>
        <v>85.672984782052396</v>
      </c>
      <c r="I566" s="77">
        <f ca="1">I567</f>
        <v>2311.6666666666674</v>
      </c>
      <c r="J566" s="77">
        <f ca="1">J565</f>
        <v>323.83236387373762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85.824254191540945</v>
      </c>
      <c r="D567" s="5">
        <f t="shared" ca="1" si="232"/>
        <v>31</v>
      </c>
      <c r="E567" s="5">
        <v>33</v>
      </c>
      <c r="F567" s="5">
        <f t="shared" ca="1" si="233"/>
        <v>34</v>
      </c>
      <c r="G567" s="77">
        <f t="shared" ca="1" si="242"/>
        <v>7665.0000000000009</v>
      </c>
      <c r="H567" s="77">
        <f t="shared" ca="1" si="234"/>
        <v>83.230248554568917</v>
      </c>
      <c r="I567" s="77">
        <f ca="1">G550</f>
        <v>2311.6666666666674</v>
      </c>
      <c r="J567" s="77">
        <f ca="1">H551</f>
        <v>322.72112777075864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83.230248554568917</v>
      </c>
      <c r="D568" s="5">
        <f t="shared" ca="1" si="232"/>
        <v>33</v>
      </c>
      <c r="E568" s="5">
        <v>34</v>
      </c>
      <c r="F568" s="5">
        <f t="shared" ca="1" si="233"/>
        <v>30</v>
      </c>
      <c r="G568" s="77">
        <f t="shared" ca="1" si="242"/>
        <v>8030.0000000000009</v>
      </c>
      <c r="H568" s="77">
        <f t="shared" ca="1" si="234"/>
        <v>83.226838444186626</v>
      </c>
      <c r="I568" s="77">
        <f ca="1">I569</f>
        <v>2342.0833333333339</v>
      </c>
      <c r="J568" s="77">
        <f ca="1">J567</f>
        <v>322.72112777075864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85.672984782052396</v>
      </c>
      <c r="D569" s="5">
        <f t="shared" ca="1" si="232"/>
        <v>32</v>
      </c>
      <c r="E569" s="5">
        <v>35</v>
      </c>
      <c r="F569" s="5">
        <f t="shared" ca="1" si="233"/>
        <v>28</v>
      </c>
      <c r="G569" s="77">
        <f t="shared" ca="1" si="242"/>
        <v>8395</v>
      </c>
      <c r="H569" s="77">
        <f t="shared" ca="1" si="234"/>
        <v>82.918319069471579</v>
      </c>
      <c r="I569" s="77">
        <f ca="1">G551</f>
        <v>2342.0833333333339</v>
      </c>
      <c r="J569" s="77">
        <f ca="1">H552</f>
        <v>319.77803691824215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95.117578642420057</v>
      </c>
      <c r="D570" s="5">
        <f t="shared" ca="1" si="232"/>
        <v>27</v>
      </c>
      <c r="E570" s="5">
        <v>36</v>
      </c>
      <c r="F570" s="5">
        <f t="shared" ca="1" si="233"/>
        <v>29</v>
      </c>
      <c r="G570" s="77">
        <f t="shared" ca="1" si="242"/>
        <v>8760</v>
      </c>
      <c r="H570" s="77">
        <f t="shared" ca="1" si="234"/>
        <v>78.530344744160217</v>
      </c>
      <c r="I570" s="77">
        <f ca="1">I571</f>
        <v>2372.5000000000005</v>
      </c>
      <c r="J570" s="77">
        <f ca="1">J569</f>
        <v>319.77803691824215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316.28994064041058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316.28994064041058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312.71938154853439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312.71938154853439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291.74079954232951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291.74079954232951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290.82724946866574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290.82724946866574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288.00925986917235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288.00925986917235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285.56996226388628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285.56996226388628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100.75405699391625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100.75405699391625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97.756504586618675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97.756504586618675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95.117578642420057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95.117578642420057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92.659666235119872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92.659666235119872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89.605635828727287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89.605635828727287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87.860814502559592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87.860814502559592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85.824254191540945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85.824254191540945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85.672984782052396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85.672984782052396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83.230248554568917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83.230248554568917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83.226838444186626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83.226838444186626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82.918319069471579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82.918319069471579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78.530344744160217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78.530344744160217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0.11906806510385988</v>
      </c>
      <c r="D609" s="135">
        <f ca="1">B452*M456+B458*M462+B464*M468+B470*M474+B476*M480+B482*M486+B488*M492+$B$500*M504</f>
        <v>0.21436109524004146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5.1179693087510136E-2</v>
      </c>
      <c r="D610" s="135">
        <f ca="1">B452*N456+B458*N462+B464*N468+B470*N474+B476*N480+B482*N486+B488*N492+$B$500*N504</f>
        <v>9.2140029778078614E-2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1.2378511639335916E-2</v>
      </c>
      <c r="D611" s="135">
        <f ca="1">B452*O456+B458*O462+B464*O468+B470*O474+B476*O480+B482*O486+B488*O492+$B$500*O504</f>
        <v>2.2285331588575798E-2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0.11533948062470784</v>
      </c>
      <c r="D612" s="135">
        <f ca="1">B452*G456+B458*G462+B464*G468+B470*G474+B476*G480+B482*G486+B488*G492+$B$500*G504</f>
        <v>0.20764843511619654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4.9831823048331364E-2</v>
      </c>
      <c r="D613" s="135">
        <f ca="1">B452*H456+B458*H462+B464*H468+B470*H474+B476*H480+B482*H486+B488*H492+$B$500*H504</f>
        <v>8.9713426997664131E-2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1.1917272538128913E-2</v>
      </c>
      <c r="D614" s="135">
        <f ca="1">B452*I456+B458*I462+B464*I468+B470*I474+B476*I480+B482*I486+B488*I492+$B$500*I504</f>
        <v>2.14549517649344E-2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0.20537780655153698</v>
      </c>
      <c r="D615" s="135">
        <f ca="1">B452*J456+B458*J462+B464*J468+B470*J474+B476*J480+B482*J486+B488*J492+$B$500*J504</f>
        <v>0.36974659420208933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6.5248858301234308E-2</v>
      </c>
      <c r="D616" s="135">
        <f ca="1">B452*K456+B458*K462+B464*K468+B470*K474+B476*K480+B482*K486+B488*K492+$B$500*K504</f>
        <v>0.11746908557231137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2.147584137245416E-2</v>
      </c>
      <c r="D617" s="135">
        <f ca="1">B452*L456+B458*L462+B464*L468+B470*L474+B476*L480+B482*L486+B488*L492+$B$500*L504</f>
        <v>3.8663472643022168E-2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0.22573756438656192</v>
      </c>
      <c r="D618" s="135">
        <f ca="1">B452*D456+B458*D462+B464*D468+B470*D474+B476*D480+B482*D486+B488*D492+$B$500*D504</f>
        <v>0.40640075486667276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9.9239625562924164E-2</v>
      </c>
      <c r="D619" s="135">
        <f ca="1">B452*E456+B458*E462+B464*E468+B470*E474+B476*E480+B482*E486+B488*E492+$B$500*E504</f>
        <v>0.1786634796519459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2.3205457783414343E-2</v>
      </c>
      <c r="D620" s="135">
        <f ca="1">B452*F456+B458*F462+B464*F468+B470*F474+B476*F480+B482*F486+B488*F492+$B$500*F504</f>
        <v>4.1777342578467651E-2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0.17031250000000001</v>
      </c>
      <c r="D621" s="135">
        <f ca="1">$B$494*M498+$B$495*77/365*11/24</f>
        <v>0.49201441874999996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2.0833333333333332E-2</v>
      </c>
      <c r="D622" s="135">
        <f ca="1">$B$494*N498+$B$495*77/365*12/24</f>
        <v>6.0185249999999989E-2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1.7187500000000005E-2</v>
      </c>
      <c r="D623" s="135">
        <f ca="1">$B$494*O498+$B$495*77/365*1/24</f>
        <v>4.9652831250000008E-2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0.17031250000000001</v>
      </c>
      <c r="D624" s="135">
        <f ca="1">$B$494*G498+$B$495*77/365*11/24</f>
        <v>0.49201441874999996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2.0833333333333332E-2</v>
      </c>
      <c r="D625" s="135">
        <f ca="1">$B$494*H498+$B$495*77/365*12/24</f>
        <v>6.0185249999999989E-2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1.7187500000000005E-2</v>
      </c>
      <c r="D626" s="135">
        <f ca="1">$B$494*I498+$B$495*77/365*1/24</f>
        <v>4.9652831250000008E-2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0.20437500000000003</v>
      </c>
      <c r="D627" s="135">
        <f ca="1">$B$494*J498+$B$495*91/365*11/24</f>
        <v>0.59041730250000002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2.4999999999999998E-2</v>
      </c>
      <c r="D628" s="135">
        <f ca="1">$B$494*K498+$B$495*91/365*12/24</f>
        <v>7.2222299999999989E-2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2.0625000000000004E-2</v>
      </c>
      <c r="D629" s="135">
        <f ca="1">$B$494*L498+$B$495*91/365*1/24</f>
        <v>5.958339750000001E-2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0.27249999999999996</v>
      </c>
      <c r="D630" s="135">
        <f ca="1">$B$494*D498+$B$495*120/365*11/24</f>
        <v>0.78722306999999991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3.3333333333333333E-2</v>
      </c>
      <c r="D631" s="135">
        <f ca="1">$B$494*E498+$B$495*120/365*12/24</f>
        <v>9.629639999999999E-2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2.7500000000000007E-2</v>
      </c>
      <c r="D632" s="135">
        <f ca="1">$B$494*F498+$B$495*120/365*1/24</f>
        <v>7.9444530000000013E-2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0.11251987507899652</v>
      </c>
      <c r="D633" s="135">
        <f ca="1">B409*M413+B415*M419+B421*M425+B427*M431+B433*M437+B439*M443+B445*M449</f>
        <v>0.20257223158171936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7.0042663338442487E-2</v>
      </c>
      <c r="D634" s="135">
        <f ca="1">B409*N413+B415*N419+B421*N425+B427*N431+B433*N437+B439*N443+B445*N449</f>
        <v>0.12609948783211816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1.151003326485286E-2</v>
      </c>
      <c r="D635" s="135">
        <f ca="1">B409*O413+B415*O419+B421*O425+B427*O431+B433*O437+B439*O443+B445*O449</f>
        <v>2.0721789127512963E-2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0.10693962748829351</v>
      </c>
      <c r="D636" s="135">
        <f ca="1">B409*G413+B415*G419+B421*G425+B427*G431+B433*G437+B439*G443+B445*G449</f>
        <v>0.19252597791823456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6.838894997229486E-2</v>
      </c>
      <c r="D637" s="135">
        <f ca="1">B409*H413+B415*H419+B421*H425+B427*H431+B433*H437+B439*H443+B445*H449</f>
        <v>0.12312226796992179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1.0946889012580081E-2</v>
      </c>
      <c r="D638" s="135">
        <f ca="1">B409*I413+B415*I419+B421*I425+B427*I431+B433*I437+B439*I443+B445*I449</f>
        <v>1.9707947014684223E-2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0.18212904719206735</v>
      </c>
      <c r="D639" s="135">
        <f ca="1">B409*J413+B415*J419+B421*J425+B427*J431+B433*J437+B439*J443+B445*J449</f>
        <v>0.32789129475701151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8.4906714501756811E-2</v>
      </c>
      <c r="D640" s="135">
        <f ca="1">B409*K413+B415*K419+B421*K425+B427*K431+B433*K437+B439*K443+B445*K449</f>
        <v>0.15285959587866085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1.8565775404704048E-2</v>
      </c>
      <c r="D641" s="135">
        <f ca="1">B409*L413+B415*L419+B421*L425+B427*L431+B433*L437+B439*L443+B445*L449</f>
        <v>3.3424411039698412E-2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0.18815311690730918</v>
      </c>
      <c r="D642" s="135">
        <f ca="1">B409*D413+B415*D419+B421*D425+B427*D431+B433*D437+B439*D443+B445*D449</f>
        <v>0.33873657204303453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0.12666167218750579</v>
      </c>
      <c r="D643" s="135">
        <f ca="1">B409*E413+B415*E419+B421*E425+B427*E431+B433*E437+B439*E443+B445*E449</f>
        <v>0.22803204831929919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1.9235635651196344E-2</v>
      </c>
      <c r="D644" s="135">
        <f ca="1">B409*F413+B415*F419+B421*F425+B427*F431+B433*F437+B439*F443+B445*F449</f>
        <v>3.4630376518104411E-2</v>
      </c>
      <c r="P644" s="5"/>
      <c r="Q644" s="6"/>
      <c r="U644" s="5"/>
    </row>
  </sheetData>
  <autoFilter ref="A1:C607" xr:uid="{00000000-0009-0000-0000-00001C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NL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471.83199999999999</v>
      </c>
      <c r="E5" s="17">
        <f ca="1">INDIRECT(ADDRESS(MATCH($H$1,HDD!$A$1:$A$34,0),E$4+1,,,"HDD"))</f>
        <v>419.20299999999997</v>
      </c>
      <c r="F5" s="17">
        <f ca="1">INDIRECT(ADDRESS(MATCH($H$1,HDD!$A$1:$A$34,0),F$4+1,,,"HDD"))</f>
        <v>368.29599999999999</v>
      </c>
      <c r="G5" s="17">
        <f ca="1">INDIRECT(ADDRESS(MATCH($H$1,HDD!$A$1:$A$34,0),G$4+1,,,"HDD"))</f>
        <v>274.67599999999999</v>
      </c>
      <c r="H5" s="17">
        <f ca="1">INDIRECT(ADDRESS(MATCH($H$1,HDD!$A$1:$A$34,0),H$4+1,,,"HDD"))</f>
        <v>153.4</v>
      </c>
      <c r="I5" s="17">
        <f ca="1">INDIRECT(ADDRESS(MATCH($H$1,HDD!$A$1:$A$34,0),I$4+1,,,"HDD"))</f>
        <v>74.727000000000004</v>
      </c>
      <c r="J5" s="17">
        <f ca="1">INDIRECT(ADDRESS(MATCH($H$1,HDD!$A$1:$A$34,0),J$4+1,,,"HDD"))</f>
        <v>22.771999999999998</v>
      </c>
      <c r="K5" s="17">
        <f ca="1">INDIRECT(ADDRESS(MATCH($H$1,HDD!$A$1:$A$34,0),K$4+1,,,"HDD"))</f>
        <v>21.533999999999999</v>
      </c>
      <c r="L5" s="17">
        <f ca="1">INDIRECT(ADDRESS(MATCH($H$1,HDD!$A$1:$A$34,0),L$4+1,,,"HDD"))</f>
        <v>86.022000000000006</v>
      </c>
      <c r="M5" s="17">
        <f ca="1">INDIRECT(ADDRESS(MATCH($H$1,HDD!$A$1:$A$34,0),M$4+1,,,"HDD"))</f>
        <v>219.678</v>
      </c>
      <c r="N5" s="17">
        <f ca="1">INDIRECT(ADDRESS(MATCH($H$1,HDD!$A$1:$A$34,0),N$4+1,,,"HDD"))</f>
        <v>346.714</v>
      </c>
      <c r="O5" s="17">
        <f ca="1">INDIRECT(ADDRESS(MATCH($H$1,HDD!$A$1:$A$34,0),O$4+1,,,"HDD"))</f>
        <v>443.23599999999999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0.16258351739608354</v>
      </c>
      <c r="E6" s="23">
        <f t="shared" ca="1" si="0"/>
        <v>0.14444865596862952</v>
      </c>
      <c r="F6" s="22">
        <f t="shared" ca="1" si="0"/>
        <v>0.12690716001226704</v>
      </c>
      <c r="G6" s="22">
        <f t="shared" ca="1" si="0"/>
        <v>9.4647650486373622E-2</v>
      </c>
      <c r="H6" s="22">
        <f t="shared" ca="1" si="0"/>
        <v>5.2858457180859318E-2</v>
      </c>
      <c r="I6" s="22">
        <f t="shared" ca="1" si="0"/>
        <v>2.5749373727210395E-2</v>
      </c>
      <c r="J6" s="22">
        <f t="shared" ca="1" si="0"/>
        <v>7.8467587152707182E-3</v>
      </c>
      <c r="K6" s="22">
        <f t="shared" ca="1" si="0"/>
        <v>7.4201696019075914E-3</v>
      </c>
      <c r="L6" s="22">
        <f t="shared" ca="1" si="0"/>
        <v>2.9641396372958803E-2</v>
      </c>
      <c r="M6" s="22">
        <f t="shared" ca="1" si="0"/>
        <v>7.569648081210438E-2</v>
      </c>
      <c r="N6" s="22">
        <f t="shared" ca="1" si="0"/>
        <v>0.11947045060628721</v>
      </c>
      <c r="O6" s="22">
        <f t="shared" ca="1" si="0"/>
        <v>0.15272992912004799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8.0857137952389522</v>
      </c>
      <c r="E8" s="114">
        <f ca="1">INDIRECT(ADDRESS(MATCH($H$1,DDuration!$A$1:$A$34,0),E$4+1,,,"DDuration"))</f>
        <v>9.7118065733670811</v>
      </c>
      <c r="F8" s="114">
        <f ca="1">INDIRECT(ADDRESS(MATCH($H$1,DDuration!$A$1:$A$34,0),F$4+1,,,"DDuration"))</f>
        <v>11.586053613546513</v>
      </c>
      <c r="G8" s="114">
        <f ca="1">INDIRECT(ADDRESS(MATCH($H$1,DDuration!$A$1:$A$34,0),G$4+1,,,"DDuration"))</f>
        <v>13.637360246569166</v>
      </c>
      <c r="H8" s="114">
        <f ca="1">INDIRECT(ADDRESS(MATCH($H$1,DDuration!$A$1:$A$34,0),H$4+1,,,"DDuration"))</f>
        <v>15.450481778028527</v>
      </c>
      <c r="I8" s="114">
        <f ca="1">INDIRECT(ADDRESS(MATCH($H$1,DDuration!$A$1:$A$34,0),I$4+1,,,"DDuration"))</f>
        <v>16.419213883495576</v>
      </c>
      <c r="J8" s="114">
        <f ca="1">INDIRECT(ADDRESS(MATCH($H$1,DDuration!$A$1:$A$34,0),J$4+1,,,"DDuration"))</f>
        <v>15.97451307422209</v>
      </c>
      <c r="K8" s="114">
        <f ca="1">INDIRECT(ADDRESS(MATCH($H$1,DDuration!$A$1:$A$34,0),K$4+1,,,"DDuration"))</f>
        <v>14.382869648060742</v>
      </c>
      <c r="L8" s="114">
        <f ca="1">INDIRECT(ADDRESS(MATCH($H$1,DDuration!$A$1:$A$34,0),L$4+1,,,"DDuration"))</f>
        <v>12.379493163821229</v>
      </c>
      <c r="M8" s="114">
        <f ca="1">INDIRECT(ADDRESS(MATCH($H$1,DDuration!$A$1:$A$34,0),M$4+1,,,"DDuration"))</f>
        <v>10.329424076633073</v>
      </c>
      <c r="N8" s="114">
        <f ca="1">INDIRECT(ADDRESS(MATCH($H$1,DDuration!$A$1:$A$34,0),N$4+1,,,"DDuration"))</f>
        <v>8.5240196293395964</v>
      </c>
      <c r="O8" s="114">
        <f ca="1">INDIRECT(ADDRESS(MATCH($H$1,DDuration!$A$1:$A$34,0),O$4+1,,,"DDuration"))</f>
        <v>7.5895382661754534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0.11380846217725847</v>
      </c>
      <c r="E12" s="33">
        <f t="shared" ca="1" si="1"/>
        <v>0.10111405917804066</v>
      </c>
      <c r="F12" s="32">
        <f t="shared" ca="1" si="1"/>
        <v>8.8835012008586928E-2</v>
      </c>
      <c r="G12" s="32">
        <f t="shared" ca="1" si="1"/>
        <v>6.6253355340461534E-2</v>
      </c>
      <c r="H12" s="32">
        <f t="shared" ca="1" si="1"/>
        <v>3.7000920026601519E-2</v>
      </c>
      <c r="I12" s="32">
        <f t="shared" ca="1" si="1"/>
        <v>1.8024561609047276E-2</v>
      </c>
      <c r="J12" s="32">
        <f t="shared" ca="1" si="1"/>
        <v>5.4927311006895026E-3</v>
      </c>
      <c r="K12" s="32">
        <f t="shared" ca="1" si="1"/>
        <v>5.1941187213353137E-3</v>
      </c>
      <c r="L12" s="32">
        <f t="shared" ca="1" si="1"/>
        <v>2.0748977461071162E-2</v>
      </c>
      <c r="M12" s="32">
        <f t="shared" ca="1" si="1"/>
        <v>5.2987536568473062E-2</v>
      </c>
      <c r="N12" s="32">
        <f t="shared" ca="1" si="1"/>
        <v>8.3629315424401038E-2</v>
      </c>
      <c r="O12" s="32">
        <f t="shared" ca="1" si="1"/>
        <v>0.10691095038403359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4.8775055218825067E-2</v>
      </c>
      <c r="E13" s="32">
        <f t="shared" ca="1" si="2"/>
        <v>4.3334596790588861E-2</v>
      </c>
      <c r="F13" s="32">
        <f t="shared" ca="1" si="2"/>
        <v>3.8072148003680119E-2</v>
      </c>
      <c r="G13" s="32">
        <f t="shared" ca="1" si="2"/>
        <v>2.8394295145912091E-2</v>
      </c>
      <c r="H13" s="32">
        <f t="shared" ca="1" si="2"/>
        <v>1.5857537154257799E-2</v>
      </c>
      <c r="I13" s="32">
        <f t="shared" ca="1" si="2"/>
        <v>7.7248121181631201E-3</v>
      </c>
      <c r="J13" s="32">
        <f t="shared" ca="1" si="2"/>
        <v>2.3540276145812156E-3</v>
      </c>
      <c r="K13" s="32">
        <f t="shared" ca="1" si="2"/>
        <v>2.2260508805722777E-3</v>
      </c>
      <c r="L13" s="32">
        <f t="shared" ca="1" si="2"/>
        <v>8.8924189118876427E-3</v>
      </c>
      <c r="M13" s="32">
        <f t="shared" ca="1" si="2"/>
        <v>2.2708944243631318E-2</v>
      </c>
      <c r="N13" s="32">
        <f t="shared" ca="1" si="2"/>
        <v>3.5841135181886169E-2</v>
      </c>
      <c r="O13" s="32">
        <f t="shared" ca="1" si="2"/>
        <v>4.5818978736014405E-2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0.10337601981100977</v>
      </c>
      <c r="E18" s="33">
        <f t="shared" ca="1" si="3"/>
        <v>9.1845270420053596E-2</v>
      </c>
      <c r="F18" s="33">
        <f t="shared" ca="1" si="3"/>
        <v>8.0691802574466454E-2</v>
      </c>
      <c r="G18" s="33">
        <f t="shared" ca="1" si="3"/>
        <v>6.0180131100919229E-2</v>
      </c>
      <c r="H18" s="33">
        <f t="shared" ca="1" si="3"/>
        <v>3.3609169024163048E-2</v>
      </c>
      <c r="I18" s="33">
        <f t="shared" ca="1" si="3"/>
        <v>1.6372310128217941E-2</v>
      </c>
      <c r="J18" s="33">
        <f t="shared" ca="1" si="3"/>
        <v>4.9892307497929646E-3</v>
      </c>
      <c r="K18" s="33">
        <f t="shared" ca="1" si="3"/>
        <v>4.7179911718795769E-3</v>
      </c>
      <c r="L18" s="33">
        <f t="shared" ca="1" si="3"/>
        <v>1.8846987860472973E-2</v>
      </c>
      <c r="M18" s="33">
        <f t="shared" ca="1" si="3"/>
        <v>4.8130345716363029E-2</v>
      </c>
      <c r="N18" s="33">
        <f t="shared" ca="1" si="3"/>
        <v>7.5963294843830936E-2</v>
      </c>
      <c r="O18" s="33">
        <f t="shared" ca="1" si="3"/>
        <v>9.711077993216384E-2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4.8775055218825067E-2</v>
      </c>
      <c r="E19" s="33">
        <f t="shared" ca="1" si="4"/>
        <v>4.3334596790588861E-2</v>
      </c>
      <c r="F19" s="33">
        <f t="shared" ca="1" si="4"/>
        <v>3.8072148003680119E-2</v>
      </c>
      <c r="G19" s="33">
        <f t="shared" ca="1" si="4"/>
        <v>2.8394295145912091E-2</v>
      </c>
      <c r="H19" s="33">
        <f t="shared" ca="1" si="4"/>
        <v>1.5857537154257799E-2</v>
      </c>
      <c r="I19" s="33">
        <f t="shared" ca="1" si="4"/>
        <v>7.7248121181631201E-3</v>
      </c>
      <c r="J19" s="33">
        <f t="shared" ca="1" si="4"/>
        <v>2.3540276145812156E-3</v>
      </c>
      <c r="K19" s="33">
        <f t="shared" ca="1" si="4"/>
        <v>2.2260508805722777E-3</v>
      </c>
      <c r="L19" s="33">
        <f t="shared" ca="1" si="4"/>
        <v>8.8924189118876427E-3</v>
      </c>
      <c r="M19" s="33">
        <f t="shared" ca="1" si="4"/>
        <v>2.2708944243631318E-2</v>
      </c>
      <c r="N19" s="33">
        <f t="shared" ca="1" si="4"/>
        <v>3.5841135181886169E-2</v>
      </c>
      <c r="O19" s="33">
        <f t="shared" ca="1" si="4"/>
        <v>4.5818978736014405E-2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1.0432442366248695E-2</v>
      </c>
      <c r="E20" s="33">
        <f t="shared" ca="1" si="5"/>
        <v>9.2687887579870603E-3</v>
      </c>
      <c r="F20" s="33">
        <f t="shared" ca="1" si="5"/>
        <v>8.143209434120469E-3</v>
      </c>
      <c r="G20" s="33">
        <f t="shared" ca="1" si="5"/>
        <v>6.0732242395423082E-3</v>
      </c>
      <c r="H20" s="33">
        <f t="shared" ca="1" si="5"/>
        <v>3.3917510024384727E-3</v>
      </c>
      <c r="I20" s="33">
        <f t="shared" ca="1" si="5"/>
        <v>1.6522514808293338E-3</v>
      </c>
      <c r="J20" s="33">
        <f t="shared" ca="1" si="5"/>
        <v>5.0350035089653778E-4</v>
      </c>
      <c r="K20" s="33">
        <f t="shared" ca="1" si="5"/>
        <v>4.7612754945573711E-4</v>
      </c>
      <c r="L20" s="33">
        <f t="shared" ca="1" si="5"/>
        <v>1.9019896005981901E-3</v>
      </c>
      <c r="M20" s="33">
        <f t="shared" ca="1" si="5"/>
        <v>4.8571908521100318E-3</v>
      </c>
      <c r="N20" s="33">
        <f t="shared" ca="1" si="5"/>
        <v>7.6660205805700954E-3</v>
      </c>
      <c r="O20" s="33">
        <f t="shared" ca="1" si="5"/>
        <v>9.8001704518697469E-3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0.16258351739608351</v>
      </c>
      <c r="E21" s="33">
        <f t="shared" ca="1" si="6"/>
        <v>0.14444865596862952</v>
      </c>
      <c r="F21" s="33">
        <f t="shared" ca="1" si="6"/>
        <v>0.12690716001226704</v>
      </c>
      <c r="G21" s="33">
        <f t="shared" ca="1" si="6"/>
        <v>9.4647650486373622E-2</v>
      </c>
      <c r="H21" s="33">
        <f t="shared" ca="1" si="6"/>
        <v>5.2858457180859318E-2</v>
      </c>
      <c r="I21" s="33">
        <f t="shared" ca="1" si="6"/>
        <v>2.5749373727210395E-2</v>
      </c>
      <c r="J21" s="33">
        <f t="shared" ca="1" si="6"/>
        <v>7.8467587152707182E-3</v>
      </c>
      <c r="K21" s="33">
        <f t="shared" ca="1" si="6"/>
        <v>7.4201696019075914E-3</v>
      </c>
      <c r="L21" s="33">
        <f t="shared" ca="1" si="6"/>
        <v>2.9641396372958803E-2</v>
      </c>
      <c r="M21" s="33">
        <f t="shared" ca="1" si="6"/>
        <v>7.569648081210438E-2</v>
      </c>
      <c r="N21" s="33">
        <f t="shared" ca="1" si="6"/>
        <v>0.11947045060628721</v>
      </c>
      <c r="O21" s="33">
        <f t="shared" ca="1" si="6"/>
        <v>0.15272992912004801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0.37065961887237586</v>
      </c>
      <c r="E24" s="32">
        <f ca="1">N19/2+O19+D19+E19+F19/2</f>
        <v>0.17488527233821149</v>
      </c>
      <c r="F24" s="32">
        <f ca="1">N20/2+O20+D20+E20+F20/2</f>
        <v>3.7406016583450788E-2</v>
      </c>
      <c r="G24" s="32">
        <f ca="1">F18/2+G18+H18</f>
        <v>0.1341352014123155</v>
      </c>
      <c r="H24" s="32">
        <f ca="1">F19/2+G19+H19</f>
        <v>6.328790630200995E-2</v>
      </c>
      <c r="I24" s="32">
        <f ca="1">F20/2+G20+H20</f>
        <v>1.3536579959041015E-2</v>
      </c>
      <c r="J24" s="32">
        <f ca="1">I18+J18+K18</f>
        <v>2.6079532049890483E-2</v>
      </c>
      <c r="K24" s="32">
        <f ca="1">I19+J19+K19</f>
        <v>1.2304890613316615E-2</v>
      </c>
      <c r="L24" s="32">
        <f ca="1">I20+J20+K20</f>
        <v>2.6318793811816086E-3</v>
      </c>
      <c r="M24" s="32">
        <f ca="1">L18+M18+N18/2</f>
        <v>0.10495898099875146</v>
      </c>
      <c r="N24" s="32">
        <f ca="1">L19+M19+N19/2</f>
        <v>4.9521930746462044E-2</v>
      </c>
      <c r="O24" s="32">
        <f ca="1">L20+M20+N20/2</f>
        <v>1.0592190742993269E-2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3</v>
      </c>
      <c r="I30" s="17">
        <f ca="1">INDIRECT(ADDRESS(MATCH($H$1,CDD!$A$1:$A$34,0),I$4+1,,,"cDD"))</f>
        <v>7</v>
      </c>
      <c r="J30" s="17">
        <f ca="1">INDIRECT(ADDRESS(MATCH($H$1,CDD!$A$1:$A$34,0),J$4+1,,,"cDD"))</f>
        <v>21.888888888888889</v>
      </c>
      <c r="K30" s="17">
        <f ca="1">INDIRECT(ADDRESS(MATCH($H$1,CDD!$A$1:$A$34,0),K$4+1,,,"cDD"))</f>
        <v>0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9.4076655052264813E-2</v>
      </c>
      <c r="I31" s="22">
        <f t="shared" ca="1" si="7"/>
        <v>0.21951219512195122</v>
      </c>
      <c r="J31" s="22">
        <f t="shared" ca="1" si="7"/>
        <v>0.68641114982578399</v>
      </c>
      <c r="K31" s="22">
        <f t="shared" ca="1" si="7"/>
        <v>0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8.0857137952389522</v>
      </c>
      <c r="E33" s="29">
        <f t="shared" ca="1" si="8"/>
        <v>9.7118065733670811</v>
      </c>
      <c r="F33" s="29">
        <f t="shared" ca="1" si="8"/>
        <v>11.586053613546513</v>
      </c>
      <c r="G33" s="29">
        <f t="shared" ca="1" si="8"/>
        <v>13.637360246569166</v>
      </c>
      <c r="H33" s="29">
        <f t="shared" ca="1" si="8"/>
        <v>15.450481778028527</v>
      </c>
      <c r="I33" s="29">
        <f t="shared" ca="1" si="8"/>
        <v>16.419213883495576</v>
      </c>
      <c r="J33" s="29">
        <f t="shared" ca="1" si="8"/>
        <v>15.97451307422209</v>
      </c>
      <c r="K33" s="29">
        <f t="shared" ca="1" si="8"/>
        <v>14.382869648060742</v>
      </c>
      <c r="L33" s="29">
        <f t="shared" ca="1" si="8"/>
        <v>12.379493163821229</v>
      </c>
      <c r="M33" s="29">
        <f t="shared" ca="1" si="8"/>
        <v>10.329424076633073</v>
      </c>
      <c r="N33" s="29">
        <f t="shared" ca="1" si="8"/>
        <v>8.5240196293395964</v>
      </c>
      <c r="O33" s="29">
        <f t="shared" ca="1" si="8"/>
        <v>7.5895382661754534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8.4668989547038331E-2</v>
      </c>
      <c r="I37" s="32">
        <f t="shared" ca="1" si="9"/>
        <v>0.19756097560975611</v>
      </c>
      <c r="J37" s="32">
        <f t="shared" ca="1" si="9"/>
        <v>0.61777003484320558</v>
      </c>
      <c r="K37" s="32">
        <f t="shared" ca="1" si="9"/>
        <v>0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9.4076655052264795E-3</v>
      </c>
      <c r="I38" s="32">
        <f t="shared" ca="1" si="10"/>
        <v>2.1951219512195117E-2</v>
      </c>
      <c r="J38" s="32">
        <f t="shared" ca="1" si="10"/>
        <v>6.8641114982578383E-2</v>
      </c>
      <c r="K38" s="32">
        <f t="shared" ca="1" si="10"/>
        <v>0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7.6907665505226486E-2</v>
      </c>
      <c r="I43" s="33">
        <f t="shared" ca="1" si="11"/>
        <v>0.17945121951219511</v>
      </c>
      <c r="J43" s="33">
        <f t="shared" ca="1" si="11"/>
        <v>0.56114111498257835</v>
      </c>
      <c r="K43" s="33">
        <f t="shared" ca="1" si="11"/>
        <v>0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9.4076655052264795E-3</v>
      </c>
      <c r="I44" s="33">
        <f t="shared" ca="1" si="12"/>
        <v>2.1951219512195117E-2</v>
      </c>
      <c r="J44" s="33">
        <f t="shared" ca="1" si="12"/>
        <v>6.8641114982578383E-2</v>
      </c>
      <c r="K44" s="33">
        <f t="shared" ca="1" si="12"/>
        <v>0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7.7613240418118474E-3</v>
      </c>
      <c r="I45" s="33">
        <f t="shared" ca="1" si="13"/>
        <v>1.8109756097560978E-2</v>
      </c>
      <c r="J45" s="33">
        <f t="shared" ca="1" si="13"/>
        <v>5.6628919860627187E-2</v>
      </c>
      <c r="K45" s="33">
        <f t="shared" ca="1" si="13"/>
        <v>0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9.4076655052264813E-2</v>
      </c>
      <c r="I46" s="32">
        <f t="shared" ca="1" si="14"/>
        <v>0.21951219512195119</v>
      </c>
      <c r="J46" s="32">
        <f t="shared" ca="1" si="14"/>
        <v>0.68641114982578399</v>
      </c>
      <c r="K46" s="32">
        <f t="shared" ca="1" si="14"/>
        <v>0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7.6907665505226486E-2</v>
      </c>
      <c r="H49" s="32">
        <f ca="1">F44/2+G44+H44</f>
        <v>9.4076655052264795E-3</v>
      </c>
      <c r="I49" s="32">
        <f ca="1">F45/2+G45+H45</f>
        <v>7.7613240418118474E-3</v>
      </c>
      <c r="J49" s="32">
        <f ca="1">I43+J43+K43</f>
        <v>0.74059233449477346</v>
      </c>
      <c r="K49" s="32">
        <f ca="1">I44+J44+K44</f>
        <v>9.0592334494773497E-2</v>
      </c>
      <c r="L49" s="32">
        <f ca="1">I45+J45+K45</f>
        <v>7.4738675958188172E-2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471.83199999999999</v>
      </c>
      <c r="E56" s="17">
        <f t="shared" ca="1" si="15"/>
        <v>419.20299999999997</v>
      </c>
      <c r="F56" s="17">
        <f t="shared" ca="1" si="15"/>
        <v>368.29599999999999</v>
      </c>
      <c r="G56" s="17">
        <f t="shared" ca="1" si="15"/>
        <v>274.67599999999999</v>
      </c>
      <c r="H56" s="17">
        <f t="shared" ca="1" si="15"/>
        <v>153.4</v>
      </c>
      <c r="I56" s="17">
        <f t="shared" ca="1" si="15"/>
        <v>74.727000000000004</v>
      </c>
      <c r="J56" s="17">
        <f t="shared" ca="1" si="15"/>
        <v>22.771999999999998</v>
      </c>
      <c r="K56" s="17">
        <f t="shared" ca="1" si="15"/>
        <v>21.533999999999999</v>
      </c>
      <c r="L56" s="17">
        <f t="shared" ca="1" si="15"/>
        <v>86.022000000000006</v>
      </c>
      <c r="M56" s="17">
        <f t="shared" ca="1" si="15"/>
        <v>219.678</v>
      </c>
      <c r="N56" s="17">
        <f t="shared" ca="1" si="15"/>
        <v>346.714</v>
      </c>
      <c r="O56" s="17">
        <f t="shared" ca="1" si="15"/>
        <v>443.23599999999999</v>
      </c>
    </row>
    <row r="57" spans="1:15" x14ac:dyDescent="0.4">
      <c r="D57" s="50">
        <f t="shared" ref="D57:O57" ca="1" si="16">(D55/SUM($D55:$O55)*(1-$B$56)+$B$56*D56/SUM($D56:$O56))</f>
        <v>9.5220860942745858E-2</v>
      </c>
      <c r="E57" s="50">
        <f t="shared" ca="1" si="16"/>
        <v>9.2500631728627755E-2</v>
      </c>
      <c r="F57" s="50">
        <f t="shared" ca="1" si="16"/>
        <v>8.9869407335173387E-2</v>
      </c>
      <c r="G57" s="50">
        <f t="shared" ca="1" si="16"/>
        <v>8.5030480906289369E-2</v>
      </c>
      <c r="H57" s="50">
        <f t="shared" ca="1" si="16"/>
        <v>7.8762101910462234E-2</v>
      </c>
      <c r="I57" s="50">
        <f t="shared" ca="1" si="16"/>
        <v>7.4695739392414889E-2</v>
      </c>
      <c r="J57" s="50">
        <f t="shared" ca="1" si="16"/>
        <v>7.2010347140623945E-2</v>
      </c>
      <c r="K57" s="50">
        <f t="shared" ca="1" si="16"/>
        <v>7.1946358773619476E-2</v>
      </c>
      <c r="L57" s="50">
        <f t="shared" ca="1" si="16"/>
        <v>7.5279542789277148E-2</v>
      </c>
      <c r="M57" s="50">
        <f t="shared" ca="1" si="16"/>
        <v>8.2187805455148991E-2</v>
      </c>
      <c r="N57" s="50">
        <f t="shared" ca="1" si="16"/>
        <v>8.8753900924276416E-2</v>
      </c>
      <c r="O57" s="50">
        <f t="shared" ca="1" si="16"/>
        <v>9.3742822701340531E-2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8.0857137952389522</v>
      </c>
      <c r="E59" s="29">
        <f t="shared" ca="1" si="17"/>
        <v>9.7118065733670811</v>
      </c>
      <c r="F59" s="29">
        <f t="shared" ca="1" si="17"/>
        <v>11.586053613546513</v>
      </c>
      <c r="G59" s="29">
        <f t="shared" ca="1" si="17"/>
        <v>13.637360246569166</v>
      </c>
      <c r="H59" s="29">
        <f t="shared" ca="1" si="17"/>
        <v>15.450481778028527</v>
      </c>
      <c r="I59" s="29">
        <f t="shared" ca="1" si="17"/>
        <v>16.419213883495576</v>
      </c>
      <c r="J59" s="29">
        <f t="shared" ca="1" si="17"/>
        <v>15.97451307422209</v>
      </c>
      <c r="K59" s="29">
        <f t="shared" ca="1" si="17"/>
        <v>14.382869648060742</v>
      </c>
      <c r="L59" s="29">
        <f t="shared" ca="1" si="17"/>
        <v>12.379493163821229</v>
      </c>
      <c r="M59" s="29">
        <f t="shared" ca="1" si="17"/>
        <v>10.329424076633073</v>
      </c>
      <c r="N59" s="29">
        <f t="shared" ca="1" si="17"/>
        <v>8.5240196293395964</v>
      </c>
      <c r="O59" s="29">
        <f t="shared" ca="1" si="17"/>
        <v>7.5895382661754534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6.6654602659922096E-2</v>
      </c>
      <c r="E63" s="33">
        <f t="shared" ca="1" si="18"/>
        <v>6.4750442210039422E-2</v>
      </c>
      <c r="F63" s="32">
        <f t="shared" ca="1" si="18"/>
        <v>6.2908585134621373E-2</v>
      </c>
      <c r="G63" s="32">
        <f t="shared" ca="1" si="18"/>
        <v>5.9521336634402552E-2</v>
      </c>
      <c r="H63" s="32">
        <f t="shared" ca="1" si="18"/>
        <v>5.5133471337323561E-2</v>
      </c>
      <c r="I63" s="32">
        <f t="shared" ca="1" si="18"/>
        <v>5.2287017574690418E-2</v>
      </c>
      <c r="J63" s="32">
        <f t="shared" ca="1" si="18"/>
        <v>5.0407242998436762E-2</v>
      </c>
      <c r="K63" s="32">
        <f t="shared" ca="1" si="18"/>
        <v>5.0362451141533628E-2</v>
      </c>
      <c r="L63" s="32">
        <f t="shared" ca="1" si="18"/>
        <v>5.2695679952494003E-2</v>
      </c>
      <c r="M63" s="32">
        <f t="shared" ca="1" si="18"/>
        <v>5.7531463818604286E-2</v>
      </c>
      <c r="N63" s="32">
        <f t="shared" ca="1" si="18"/>
        <v>6.2127730646993486E-2</v>
      </c>
      <c r="O63" s="32">
        <f t="shared" ca="1" si="18"/>
        <v>6.5619975890938362E-2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2.8566258282823762E-2</v>
      </c>
      <c r="E64" s="32">
        <f t="shared" ca="1" si="19"/>
        <v>2.775018951858833E-2</v>
      </c>
      <c r="F64" s="32">
        <f t="shared" ca="1" si="19"/>
        <v>2.6960822200552022E-2</v>
      </c>
      <c r="G64" s="32">
        <f t="shared" ca="1" si="19"/>
        <v>2.5509144271886813E-2</v>
      </c>
      <c r="H64" s="32">
        <f t="shared" ca="1" si="19"/>
        <v>2.3628630573138673E-2</v>
      </c>
      <c r="I64" s="32">
        <f t="shared" ca="1" si="19"/>
        <v>2.2408721817724471E-2</v>
      </c>
      <c r="J64" s="32">
        <f t="shared" ca="1" si="19"/>
        <v>2.1603104142187187E-2</v>
      </c>
      <c r="K64" s="32">
        <f t="shared" ca="1" si="19"/>
        <v>2.1583907632085845E-2</v>
      </c>
      <c r="L64" s="32">
        <f t="shared" ca="1" si="19"/>
        <v>2.2583862836783149E-2</v>
      </c>
      <c r="M64" s="32">
        <f t="shared" ca="1" si="19"/>
        <v>2.4656341636544701E-2</v>
      </c>
      <c r="N64" s="32">
        <f t="shared" ca="1" si="19"/>
        <v>2.662617027728293E-2</v>
      </c>
      <c r="O64" s="32">
        <f t="shared" ca="1" si="19"/>
        <v>2.8122846810402162E-2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6.0544597416095906E-2</v>
      </c>
      <c r="E69" s="33">
        <f t="shared" ca="1" si="20"/>
        <v>5.8814985007452476E-2</v>
      </c>
      <c r="F69" s="33">
        <f t="shared" ca="1" si="20"/>
        <v>5.7141964830614414E-2</v>
      </c>
      <c r="G69" s="33">
        <f t="shared" ca="1" si="20"/>
        <v>5.4065214109582316E-2</v>
      </c>
      <c r="H69" s="33">
        <f t="shared" ca="1" si="20"/>
        <v>5.00795697980689E-2</v>
      </c>
      <c r="I69" s="33">
        <f t="shared" ca="1" si="20"/>
        <v>4.7494040963677125E-2</v>
      </c>
      <c r="J69" s="33">
        <f t="shared" ca="1" si="20"/>
        <v>4.5786579056913392E-2</v>
      </c>
      <c r="K69" s="33">
        <f t="shared" ca="1" si="20"/>
        <v>4.574589312022638E-2</v>
      </c>
      <c r="L69" s="33">
        <f t="shared" ca="1" si="20"/>
        <v>4.7865242623515387E-2</v>
      </c>
      <c r="M69" s="33">
        <f t="shared" ca="1" si="20"/>
        <v>5.2257746301898896E-2</v>
      </c>
      <c r="N69" s="33">
        <f t="shared" ca="1" si="20"/>
        <v>5.6432688671019082E-2</v>
      </c>
      <c r="O69" s="33">
        <f t="shared" ca="1" si="20"/>
        <v>5.960481143426901E-2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2.8566258282823762E-2</v>
      </c>
      <c r="E70" s="33">
        <f t="shared" ca="1" si="21"/>
        <v>2.775018951858833E-2</v>
      </c>
      <c r="F70" s="33">
        <f t="shared" ca="1" si="21"/>
        <v>2.6960822200552022E-2</v>
      </c>
      <c r="G70" s="33">
        <f t="shared" ca="1" si="21"/>
        <v>2.5509144271886813E-2</v>
      </c>
      <c r="H70" s="33">
        <f t="shared" ca="1" si="21"/>
        <v>2.3628630573138673E-2</v>
      </c>
      <c r="I70" s="33">
        <f t="shared" ca="1" si="21"/>
        <v>2.2408721817724471E-2</v>
      </c>
      <c r="J70" s="33">
        <f t="shared" ca="1" si="21"/>
        <v>2.1603104142187187E-2</v>
      </c>
      <c r="K70" s="33">
        <f t="shared" ca="1" si="21"/>
        <v>2.1583907632085845E-2</v>
      </c>
      <c r="L70" s="33">
        <f t="shared" ca="1" si="21"/>
        <v>2.2583862836783149E-2</v>
      </c>
      <c r="M70" s="33">
        <f t="shared" ca="1" si="21"/>
        <v>2.4656341636544701E-2</v>
      </c>
      <c r="N70" s="33">
        <f t="shared" ca="1" si="21"/>
        <v>2.662617027728293E-2</v>
      </c>
      <c r="O70" s="33">
        <f t="shared" ca="1" si="21"/>
        <v>2.8122846810402162E-2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6.1100052438261927E-3</v>
      </c>
      <c r="E71" s="33">
        <f t="shared" ca="1" si="22"/>
        <v>5.9354572025869471E-3</v>
      </c>
      <c r="F71" s="33">
        <f t="shared" ca="1" si="22"/>
        <v>5.7666203040069594E-3</v>
      </c>
      <c r="G71" s="33">
        <f t="shared" ca="1" si="22"/>
        <v>5.4561225248202349E-3</v>
      </c>
      <c r="H71" s="33">
        <f t="shared" ca="1" si="22"/>
        <v>5.0539015392546596E-3</v>
      </c>
      <c r="I71" s="33">
        <f t="shared" ca="1" si="22"/>
        <v>4.7929766110132895E-3</v>
      </c>
      <c r="J71" s="33">
        <f t="shared" ca="1" si="22"/>
        <v>4.6206639415233702E-3</v>
      </c>
      <c r="K71" s="33">
        <f t="shared" ca="1" si="22"/>
        <v>4.6165580213072491E-3</v>
      </c>
      <c r="L71" s="33">
        <f t="shared" ca="1" si="22"/>
        <v>4.8304373289786168E-3</v>
      </c>
      <c r="M71" s="33">
        <f t="shared" ca="1" si="22"/>
        <v>5.2737175167053927E-3</v>
      </c>
      <c r="N71" s="33">
        <f t="shared" ca="1" si="22"/>
        <v>5.6950419759744034E-3</v>
      </c>
      <c r="O71" s="33">
        <f t="shared" ca="1" si="22"/>
        <v>6.0151644566693507E-3</v>
      </c>
    </row>
    <row r="72" spans="1:15" x14ac:dyDescent="0.4">
      <c r="D72" s="32">
        <f t="shared" ref="D72:O72" ca="1" si="23">SUM(D69:D71)</f>
        <v>9.5220860942745858E-2</v>
      </c>
      <c r="E72" s="32">
        <f t="shared" ca="1" si="23"/>
        <v>9.2500631728627755E-2</v>
      </c>
      <c r="F72" s="32">
        <f t="shared" ca="1" si="23"/>
        <v>8.9869407335173401E-2</v>
      </c>
      <c r="G72" s="32">
        <f t="shared" ca="1" si="23"/>
        <v>8.5030480906289369E-2</v>
      </c>
      <c r="H72" s="32">
        <f t="shared" ca="1" si="23"/>
        <v>7.8762101910462221E-2</v>
      </c>
      <c r="I72" s="32">
        <f t="shared" ca="1" si="23"/>
        <v>7.4695739392414875E-2</v>
      </c>
      <c r="J72" s="32">
        <f t="shared" ca="1" si="23"/>
        <v>7.2010347140623945E-2</v>
      </c>
      <c r="K72" s="32">
        <f t="shared" ca="1" si="23"/>
        <v>7.1946358773619476E-2</v>
      </c>
      <c r="L72" s="32">
        <f t="shared" ca="1" si="23"/>
        <v>7.5279542789277148E-2</v>
      </c>
      <c r="M72" s="32">
        <f t="shared" ca="1" si="23"/>
        <v>8.2187805455148991E-2</v>
      </c>
      <c r="N72" s="32">
        <f t="shared" ca="1" si="23"/>
        <v>8.8753900924276402E-2</v>
      </c>
      <c r="O72" s="32">
        <f t="shared" ca="1" si="23"/>
        <v>9.3742822701340517E-2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0.23575172060863414</v>
      </c>
      <c r="E75" s="32">
        <f ca="1">N70/2+O70+D70+E70+F70/2</f>
        <v>0.11123279085073173</v>
      </c>
      <c r="F75" s="32">
        <f ca="1">N71/2+O71+D71+E71+F71/2</f>
        <v>2.3791458043073171E-2</v>
      </c>
      <c r="G75" s="32">
        <f ca="1">F69/2+G69+H69</f>
        <v>0.13271576632295842</v>
      </c>
      <c r="H75" s="32">
        <f ca="1">F70/2+G70+H70</f>
        <v>6.2618185945301497E-2</v>
      </c>
      <c r="I75" s="32">
        <f ca="1">F71/2+G71+H71</f>
        <v>1.3393334216078374E-2</v>
      </c>
      <c r="J75" s="32">
        <f ca="1">I69+J69+K69</f>
        <v>0.13902651314081688</v>
      </c>
      <c r="K75" s="32">
        <f ca="1">I70+J70+K70</f>
        <v>6.5595733591997496E-2</v>
      </c>
      <c r="L75" s="32">
        <f ca="1">I71+J71+K71</f>
        <v>1.4030198573843909E-2</v>
      </c>
      <c r="M75" s="32">
        <f ca="1">L69+M69+N69/2</f>
        <v>0.12833933326092384</v>
      </c>
      <c r="N75" s="32">
        <f ca="1">L70+M70+N70/2</f>
        <v>6.0553289611969319E-2</v>
      </c>
      <c r="O75" s="32">
        <f ca="1">L71+M71+N71/2</f>
        <v>1.2951675833671211E-2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8.0857137952389522</v>
      </c>
      <c r="E84" s="29">
        <f t="shared" ca="1" si="26"/>
        <v>9.7118065733670811</v>
      </c>
      <c r="F84" s="29">
        <f t="shared" ca="1" si="26"/>
        <v>11.586053613546513</v>
      </c>
      <c r="G84" s="29">
        <f t="shared" ca="1" si="26"/>
        <v>13.637360246569166</v>
      </c>
      <c r="H84" s="29">
        <f t="shared" ca="1" si="26"/>
        <v>15.450481778028527</v>
      </c>
      <c r="I84" s="29">
        <f t="shared" ca="1" si="26"/>
        <v>16.419213883495576</v>
      </c>
      <c r="J84" s="29">
        <f t="shared" ca="1" si="26"/>
        <v>15.97451307422209</v>
      </c>
      <c r="K84" s="29">
        <f t="shared" ca="1" si="26"/>
        <v>14.382869648060742</v>
      </c>
      <c r="L84" s="29">
        <f t="shared" ca="1" si="26"/>
        <v>12.379493163821229</v>
      </c>
      <c r="M84" s="29">
        <f t="shared" ca="1" si="26"/>
        <v>10.329424076633073</v>
      </c>
      <c r="N84" s="29">
        <f t="shared" ca="1" si="26"/>
        <v>8.5240196293395964</v>
      </c>
      <c r="O84" s="29">
        <f t="shared" ca="1" si="26"/>
        <v>7.5895382661754534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15.914286204761048</v>
      </c>
      <c r="E106" s="29">
        <f t="shared" ca="1" si="33"/>
        <v>14.288193426632919</v>
      </c>
      <c r="F106" s="29">
        <f t="shared" ca="1" si="33"/>
        <v>12.413946386453487</v>
      </c>
      <c r="G106" s="29">
        <f t="shared" ca="1" si="33"/>
        <v>10.362639753430834</v>
      </c>
      <c r="H106" s="29">
        <f t="shared" ca="1" si="33"/>
        <v>8.5495182219714732</v>
      </c>
      <c r="I106" s="29">
        <f t="shared" ca="1" si="33"/>
        <v>7.5807861165044237</v>
      </c>
      <c r="J106" s="29">
        <f t="shared" ca="1" si="33"/>
        <v>8.0254869257779102</v>
      </c>
      <c r="K106" s="29">
        <f t="shared" ca="1" si="33"/>
        <v>9.6171303519392577</v>
      </c>
      <c r="L106" s="29">
        <f t="shared" ca="1" si="33"/>
        <v>11.620506836178771</v>
      </c>
      <c r="M106" s="29">
        <f t="shared" ca="1" si="33"/>
        <v>13.670575923366927</v>
      </c>
      <c r="N106" s="29">
        <f t="shared" ca="1" si="33"/>
        <v>15.475980370660404</v>
      </c>
      <c r="O106" s="29">
        <f t="shared" ca="1" si="33"/>
        <v>16.410461733824548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0.11057000024395604</v>
      </c>
      <c r="E107" s="29">
        <f t="shared" ca="1" si="34"/>
        <v>9.9272159011181624E-2</v>
      </c>
      <c r="F107" s="29">
        <f t="shared" ca="1" si="34"/>
        <v>8.6250180329669954E-2</v>
      </c>
      <c r="G107" s="29">
        <f t="shared" ca="1" si="34"/>
        <v>7.1998018970030192E-2</v>
      </c>
      <c r="H107" s="29">
        <f t="shared" ca="1" si="34"/>
        <v>5.9400730873262954E-2</v>
      </c>
      <c r="I107" s="29">
        <f t="shared" ca="1" si="34"/>
        <v>5.2670129967909436E-2</v>
      </c>
      <c r="J107" s="29">
        <f t="shared" ca="1" si="34"/>
        <v>5.5759842441168002E-2</v>
      </c>
      <c r="K107" s="29">
        <f t="shared" ca="1" si="34"/>
        <v>6.6818334902256277E-2</v>
      </c>
      <c r="L107" s="29">
        <f t="shared" ca="1" si="34"/>
        <v>8.0737484998025508E-2</v>
      </c>
      <c r="M107" s="29">
        <f t="shared" ca="1" si="34"/>
        <v>9.4981048080528513E-2</v>
      </c>
      <c r="N107" s="29">
        <f t="shared" ca="1" si="34"/>
        <v>0.10752471906955206</v>
      </c>
      <c r="O107" s="29">
        <f t="shared" ca="1" si="34"/>
        <v>0.11401735111245953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8.0857137952389522</v>
      </c>
      <c r="E109" s="29">
        <f t="shared" ca="1" si="35"/>
        <v>9.7118065733670811</v>
      </c>
      <c r="F109" s="29">
        <f t="shared" ca="1" si="35"/>
        <v>11.586053613546513</v>
      </c>
      <c r="G109" s="29">
        <f t="shared" ca="1" si="35"/>
        <v>13.637360246569166</v>
      </c>
      <c r="H109" s="29">
        <f t="shared" ca="1" si="35"/>
        <v>15.450481778028527</v>
      </c>
      <c r="I109" s="29">
        <f t="shared" ca="1" si="35"/>
        <v>16.419213883495576</v>
      </c>
      <c r="J109" s="29">
        <f t="shared" ca="1" si="35"/>
        <v>15.97451307422209</v>
      </c>
      <c r="K109" s="29">
        <f t="shared" ca="1" si="35"/>
        <v>14.382869648060742</v>
      </c>
      <c r="L109" s="29">
        <f t="shared" ca="1" si="35"/>
        <v>12.379493163821229</v>
      </c>
      <c r="M109" s="29">
        <f t="shared" ca="1" si="35"/>
        <v>10.329424076633073</v>
      </c>
      <c r="N109" s="29">
        <f t="shared" ca="1" si="35"/>
        <v>8.5240196293395964</v>
      </c>
      <c r="O109" s="29">
        <f t="shared" ca="1" si="35"/>
        <v>7.5895382661754534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2.2114000048791209E-2</v>
      </c>
      <c r="E113" s="33">
        <f t="shared" ca="1" si="36"/>
        <v>1.9854431802236325E-2</v>
      </c>
      <c r="F113" s="32">
        <f t="shared" ca="1" si="36"/>
        <v>1.7250036065933991E-2</v>
      </c>
      <c r="G113" s="32">
        <f t="shared" ca="1" si="36"/>
        <v>1.4399603794006038E-2</v>
      </c>
      <c r="H113" s="32">
        <f t="shared" ca="1" si="36"/>
        <v>1.1880146174652592E-2</v>
      </c>
      <c r="I113" s="32">
        <f t="shared" ca="1" si="36"/>
        <v>1.0534025993581888E-2</v>
      </c>
      <c r="J113" s="32">
        <f t="shared" ca="1" si="36"/>
        <v>1.1151968488233601E-2</v>
      </c>
      <c r="K113" s="32">
        <f t="shared" ca="1" si="36"/>
        <v>1.3363666980451256E-2</v>
      </c>
      <c r="L113" s="32">
        <f t="shared" ca="1" si="36"/>
        <v>1.6147496999605101E-2</v>
      </c>
      <c r="M113" s="32">
        <f t="shared" ca="1" si="36"/>
        <v>1.8996209616105705E-2</v>
      </c>
      <c r="N113" s="32">
        <f t="shared" ca="1" si="36"/>
        <v>2.1504943813910413E-2</v>
      </c>
      <c r="O113" s="32">
        <f t="shared" ca="1" si="36"/>
        <v>2.2803470222491906E-2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8.8456000195164836E-2</v>
      </c>
      <c r="E114" s="32">
        <f t="shared" ca="1" si="37"/>
        <v>7.9417727208945299E-2</v>
      </c>
      <c r="F114" s="32">
        <f t="shared" ca="1" si="37"/>
        <v>6.9000144263735963E-2</v>
      </c>
      <c r="G114" s="32">
        <f t="shared" ca="1" si="37"/>
        <v>5.7598415176024154E-2</v>
      </c>
      <c r="H114" s="32">
        <f t="shared" ca="1" si="37"/>
        <v>4.7520584698610369E-2</v>
      </c>
      <c r="I114" s="32">
        <f t="shared" ca="1" si="37"/>
        <v>4.213610397432755E-2</v>
      </c>
      <c r="J114" s="32">
        <f t="shared" ca="1" si="37"/>
        <v>4.4607873952934404E-2</v>
      </c>
      <c r="K114" s="32">
        <f t="shared" ca="1" si="37"/>
        <v>5.3454667921805026E-2</v>
      </c>
      <c r="L114" s="32">
        <f t="shared" ca="1" si="37"/>
        <v>6.4589987998420403E-2</v>
      </c>
      <c r="M114" s="32">
        <f t="shared" ca="1" si="37"/>
        <v>7.5984838464422819E-2</v>
      </c>
      <c r="N114" s="32">
        <f t="shared" ca="1" si="37"/>
        <v>8.6019775255641653E-2</v>
      </c>
      <c r="O114" s="32">
        <f t="shared" ca="1" si="37"/>
        <v>9.1213880889967625E-2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2.0086883377652014E-2</v>
      </c>
      <c r="E119" s="33">
        <f t="shared" ca="1" si="38"/>
        <v>1.8034442220364662E-2</v>
      </c>
      <c r="F119" s="33">
        <f t="shared" ca="1" si="38"/>
        <v>1.5668782759890042E-2</v>
      </c>
      <c r="G119" s="33">
        <f t="shared" ca="1" si="38"/>
        <v>1.3079640112888818E-2</v>
      </c>
      <c r="H119" s="33">
        <f t="shared" ca="1" si="38"/>
        <v>1.0791132775309438E-2</v>
      </c>
      <c r="I119" s="33">
        <f t="shared" ca="1" si="38"/>
        <v>9.568406944170214E-3</v>
      </c>
      <c r="J119" s="33">
        <f t="shared" ca="1" si="38"/>
        <v>1.012970471014552E-2</v>
      </c>
      <c r="K119" s="33">
        <f t="shared" ca="1" si="38"/>
        <v>1.213866417390989E-2</v>
      </c>
      <c r="L119" s="33">
        <f t="shared" ca="1" si="38"/>
        <v>1.4667309774641299E-2</v>
      </c>
      <c r="M119" s="33">
        <f t="shared" ca="1" si="38"/>
        <v>1.7254890401296016E-2</v>
      </c>
      <c r="N119" s="33">
        <f t="shared" ca="1" si="38"/>
        <v>1.9533657297635291E-2</v>
      </c>
      <c r="O119" s="33">
        <f t="shared" ca="1" si="38"/>
        <v>2.071315211876348E-2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8.8456000195164836E-2</v>
      </c>
      <c r="E120" s="33">
        <f t="shared" ca="1" si="39"/>
        <v>7.9417727208945299E-2</v>
      </c>
      <c r="F120" s="33">
        <f t="shared" ca="1" si="39"/>
        <v>6.9000144263735963E-2</v>
      </c>
      <c r="G120" s="33">
        <f t="shared" ca="1" si="39"/>
        <v>5.7598415176024154E-2</v>
      </c>
      <c r="H120" s="33">
        <f t="shared" ca="1" si="39"/>
        <v>4.7520584698610369E-2</v>
      </c>
      <c r="I120" s="33">
        <f t="shared" ca="1" si="39"/>
        <v>4.213610397432755E-2</v>
      </c>
      <c r="J120" s="33">
        <f t="shared" ca="1" si="39"/>
        <v>4.4607873952934404E-2</v>
      </c>
      <c r="K120" s="33">
        <f t="shared" ca="1" si="39"/>
        <v>5.3454667921805026E-2</v>
      </c>
      <c r="L120" s="33">
        <f t="shared" ca="1" si="39"/>
        <v>6.4589987998420403E-2</v>
      </c>
      <c r="M120" s="33">
        <f t="shared" ca="1" si="39"/>
        <v>7.5984838464422819E-2</v>
      </c>
      <c r="N120" s="33">
        <f t="shared" ca="1" si="39"/>
        <v>8.6019775255641653E-2</v>
      </c>
      <c r="O120" s="33">
        <f t="shared" ca="1" si="39"/>
        <v>9.1213880889967625E-2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2.0271166711391944E-3</v>
      </c>
      <c r="E121" s="33">
        <f t="shared" ca="1" si="40"/>
        <v>1.8199895818716634E-3</v>
      </c>
      <c r="F121" s="33">
        <f t="shared" ca="1" si="40"/>
        <v>1.5812533060439494E-3</v>
      </c>
      <c r="G121" s="33">
        <f t="shared" ca="1" si="40"/>
        <v>1.3199636811172203E-3</v>
      </c>
      <c r="H121" s="33">
        <f t="shared" ca="1" si="40"/>
        <v>1.0890133993431545E-3</v>
      </c>
      <c r="I121" s="33">
        <f t="shared" ca="1" si="40"/>
        <v>9.6561904941167302E-4</v>
      </c>
      <c r="J121" s="33">
        <f t="shared" ca="1" si="40"/>
        <v>1.0222637780880801E-3</v>
      </c>
      <c r="K121" s="33">
        <f t="shared" ca="1" si="40"/>
        <v>1.2250028065413652E-3</v>
      </c>
      <c r="L121" s="33">
        <f t="shared" ca="1" si="40"/>
        <v>1.4801872249638011E-3</v>
      </c>
      <c r="M121" s="33">
        <f t="shared" ca="1" si="40"/>
        <v>1.7413192148096896E-3</v>
      </c>
      <c r="N121" s="33">
        <f t="shared" ca="1" si="40"/>
        <v>1.9712865162751212E-3</v>
      </c>
      <c r="O121" s="33">
        <f t="shared" ca="1" si="40"/>
        <v>2.090318103728425E-3</v>
      </c>
    </row>
    <row r="122" spans="1:15" x14ac:dyDescent="0.4">
      <c r="D122" s="32">
        <f t="shared" ref="D122:O122" ca="1" si="41">SUM(D119:D121)</f>
        <v>0.11057000024395605</v>
      </c>
      <c r="E122" s="32">
        <f t="shared" ca="1" si="41"/>
        <v>9.9272159011181624E-2</v>
      </c>
      <c r="F122" s="32">
        <f t="shared" ca="1" si="41"/>
        <v>8.6250180329669954E-2</v>
      </c>
      <c r="G122" s="32">
        <f t="shared" ca="1" si="41"/>
        <v>7.1998018970030192E-2</v>
      </c>
      <c r="H122" s="32">
        <f t="shared" ca="1" si="41"/>
        <v>5.9400730873262961E-2</v>
      </c>
      <c r="I122" s="32">
        <f t="shared" ca="1" si="41"/>
        <v>5.2670129967909436E-2</v>
      </c>
      <c r="J122" s="32">
        <f t="shared" ca="1" si="41"/>
        <v>5.5759842441168009E-2</v>
      </c>
      <c r="K122" s="32">
        <f t="shared" ca="1" si="41"/>
        <v>6.6818334902256277E-2</v>
      </c>
      <c r="L122" s="32">
        <f t="shared" ca="1" si="41"/>
        <v>8.0737484998025508E-2</v>
      </c>
      <c r="M122" s="32">
        <f t="shared" ca="1" si="41"/>
        <v>9.4981048080528527E-2</v>
      </c>
      <c r="N122" s="32">
        <f t="shared" ca="1" si="41"/>
        <v>0.10752471906955206</v>
      </c>
      <c r="O122" s="32">
        <f t="shared" ca="1" si="41"/>
        <v>0.11401735111245953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7.6435697745542819E-2</v>
      </c>
      <c r="E125" s="32">
        <f ca="1">N120/2+O120+D120+E120+F120/2</f>
        <v>0.33659756805376662</v>
      </c>
      <c r="F125" s="32">
        <f ca="1">N121/2+O121+D121+E121+F121/2</f>
        <v>7.7136942678988187E-3</v>
      </c>
      <c r="G125" s="32">
        <f ca="1">F119/2+G119+H119</f>
        <v>3.1705164268143279E-2</v>
      </c>
      <c r="H125" s="32">
        <f ca="1">F120/2+G120+H120</f>
        <v>0.1396190720065025</v>
      </c>
      <c r="I125" s="32">
        <f ca="1">F121/2+G121+H121</f>
        <v>3.1996037334823492E-3</v>
      </c>
      <c r="J125" s="32">
        <f ca="1">I119+J119+K119</f>
        <v>3.1836775828225625E-2</v>
      </c>
      <c r="K125" s="32">
        <f ca="1">I120+J120+K120</f>
        <v>0.14019864584906699</v>
      </c>
      <c r="L125" s="32">
        <f ca="1">I121+J121+K121</f>
        <v>3.2128856340411182E-3</v>
      </c>
      <c r="M125" s="32">
        <f ca="1">L119+M119+N119/2</f>
        <v>4.1689028824754962E-2</v>
      </c>
      <c r="N125" s="32">
        <f ca="1">L120+M120+N120/2</f>
        <v>0.18358471409066404</v>
      </c>
      <c r="O125" s="32">
        <f ca="1">L121+M121+N121/2</f>
        <v>4.2071496979110513E-3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3</v>
      </c>
      <c r="I132" s="29">
        <f t="shared" ca="1" si="43"/>
        <v>7</v>
      </c>
      <c r="J132" s="29">
        <f t="shared" ca="1" si="43"/>
        <v>21.888888888888889</v>
      </c>
      <c r="K132" s="29">
        <f t="shared" ca="1" si="43"/>
        <v>0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8.3870499419279904E-2</v>
      </c>
      <c r="I133" s="50">
        <f t="shared" ca="1" si="44"/>
        <v>9.014227642276422E-2</v>
      </c>
      <c r="J133" s="50">
        <f t="shared" ca="1" si="44"/>
        <v>0.11348722415795587</v>
      </c>
      <c r="K133" s="50">
        <f t="shared" ca="1" si="44"/>
        <v>7.9166666666666663E-2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8.0857137952389522</v>
      </c>
      <c r="E135" s="29">
        <f t="shared" ca="1" si="45"/>
        <v>9.7118065733670811</v>
      </c>
      <c r="F135" s="29">
        <f t="shared" ca="1" si="45"/>
        <v>11.586053613546513</v>
      </c>
      <c r="G135" s="29">
        <f t="shared" ca="1" si="45"/>
        <v>13.637360246569166</v>
      </c>
      <c r="H135" s="29">
        <f t="shared" ca="1" si="45"/>
        <v>15.450481778028527</v>
      </c>
      <c r="I135" s="29">
        <f t="shared" ca="1" si="45"/>
        <v>16.419213883495576</v>
      </c>
      <c r="J135" s="29">
        <f t="shared" ca="1" si="45"/>
        <v>15.97451307422209</v>
      </c>
      <c r="K135" s="29">
        <f t="shared" ca="1" si="45"/>
        <v>14.382869648060742</v>
      </c>
      <c r="L135" s="29">
        <f t="shared" ca="1" si="45"/>
        <v>12.379493163821229</v>
      </c>
      <c r="M135" s="29">
        <f t="shared" ca="1" si="45"/>
        <v>10.329424076633073</v>
      </c>
      <c r="N135" s="29">
        <f t="shared" ca="1" si="45"/>
        <v>8.5240196293395964</v>
      </c>
      <c r="O135" s="29">
        <f t="shared" ca="1" si="45"/>
        <v>7.5895382661754534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5.8709349593495927E-2</v>
      </c>
      <c r="I139" s="32">
        <f t="shared" ca="1" si="46"/>
        <v>6.3099593495934955E-2</v>
      </c>
      <c r="J139" s="32">
        <f t="shared" ca="1" si="46"/>
        <v>7.9441056910569102E-2</v>
      </c>
      <c r="K139" s="32">
        <f t="shared" ca="1" si="46"/>
        <v>5.5416666666666663E-2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2.5161149825783973E-2</v>
      </c>
      <c r="I140" s="32">
        <f t="shared" ca="1" si="47"/>
        <v>2.7042682926829271E-2</v>
      </c>
      <c r="J140" s="32">
        <f t="shared" ca="1" si="47"/>
        <v>3.4046167247386766E-2</v>
      </c>
      <c r="K140" s="32">
        <f t="shared" ca="1" si="47"/>
        <v>2.3750000000000004E-2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5.3327659214092132E-2</v>
      </c>
      <c r="I145" s="33">
        <f t="shared" ca="1" si="48"/>
        <v>5.7315464092140916E-2</v>
      </c>
      <c r="J145" s="33">
        <f t="shared" ca="1" si="48"/>
        <v>7.2158960027100261E-2</v>
      </c>
      <c r="K145" s="33">
        <f t="shared" ca="1" si="48"/>
        <v>5.0336805555555551E-2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2.5161149825783973E-2</v>
      </c>
      <c r="I146" s="33">
        <f t="shared" ca="1" si="49"/>
        <v>2.7042682926829271E-2</v>
      </c>
      <c r="J146" s="33">
        <f t="shared" ca="1" si="49"/>
        <v>3.4046167247386766E-2</v>
      </c>
      <c r="K146" s="33">
        <f t="shared" ca="1" si="49"/>
        <v>2.3750000000000004E-2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5.3816903794037937E-3</v>
      </c>
      <c r="I147" s="33">
        <f t="shared" ca="1" si="50"/>
        <v>5.784129403794038E-3</v>
      </c>
      <c r="J147" s="33">
        <f t="shared" ca="1" si="50"/>
        <v>7.2820968834688355E-3</v>
      </c>
      <c r="K147" s="33">
        <f t="shared" ca="1" si="50"/>
        <v>5.0798611111111105E-3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8.3870499419279904E-2</v>
      </c>
      <c r="I148" s="32">
        <f t="shared" ca="1" si="51"/>
        <v>9.014227642276422E-2</v>
      </c>
      <c r="J148" s="32">
        <f t="shared" ca="1" si="51"/>
        <v>0.11348722415795587</v>
      </c>
      <c r="K148" s="32">
        <f t="shared" ca="1" si="51"/>
        <v>7.9166666666666663E-2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0.12883286754742546</v>
      </c>
      <c r="H151" s="32">
        <f ca="1">F146/2+G146+H146</f>
        <v>6.0786149825783981E-2</v>
      </c>
      <c r="I151" s="32">
        <f ca="1">F147/2+G147+H147</f>
        <v>1.3001482046070458E-2</v>
      </c>
      <c r="J151" s="32">
        <f ca="1">I145+J145+K145</f>
        <v>0.17981122967479674</v>
      </c>
      <c r="K151" s="32">
        <f ca="1">I146+J146+K146</f>
        <v>8.4838850174216038E-2</v>
      </c>
      <c r="L151" s="32">
        <f ca="1">I147+J147+K147</f>
        <v>1.8146087398373985E-2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8.0857137952389522</v>
      </c>
      <c r="E160" s="29">
        <f t="shared" ca="1" si="54"/>
        <v>9.7118065733670811</v>
      </c>
      <c r="F160" s="29">
        <f t="shared" ca="1" si="54"/>
        <v>11.586053613546513</v>
      </c>
      <c r="G160" s="29">
        <f t="shared" ca="1" si="54"/>
        <v>13.637360246569166</v>
      </c>
      <c r="H160" s="29">
        <f t="shared" ca="1" si="54"/>
        <v>15.450481778028527</v>
      </c>
      <c r="I160" s="29">
        <f t="shared" ca="1" si="54"/>
        <v>16.419213883495576</v>
      </c>
      <c r="J160" s="29">
        <f t="shared" ca="1" si="54"/>
        <v>15.97451307422209</v>
      </c>
      <c r="K160" s="29">
        <f t="shared" ca="1" si="54"/>
        <v>14.382869648060742</v>
      </c>
      <c r="L160" s="29">
        <f t="shared" ca="1" si="54"/>
        <v>12.379493163821229</v>
      </c>
      <c r="M160" s="29">
        <f t="shared" ca="1" si="54"/>
        <v>10.329424076633073</v>
      </c>
      <c r="N160" s="29">
        <f t="shared" ca="1" si="54"/>
        <v>8.5240196293395964</v>
      </c>
      <c r="O160" s="29">
        <f t="shared" ca="1" si="54"/>
        <v>7.5895382661754534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471.83199999999999</v>
      </c>
      <c r="E182" s="29">
        <f t="shared" ca="1" si="61"/>
        <v>419.20299999999997</v>
      </c>
      <c r="F182" s="29">
        <f t="shared" ca="1" si="61"/>
        <v>368.29599999999999</v>
      </c>
      <c r="G182" s="29">
        <f t="shared" ca="1" si="61"/>
        <v>274.67599999999999</v>
      </c>
      <c r="H182" s="29">
        <f t="shared" ca="1" si="61"/>
        <v>153.4</v>
      </c>
      <c r="I182" s="29">
        <f t="shared" ca="1" si="61"/>
        <v>74.727000000000004</v>
      </c>
      <c r="J182" s="29">
        <f t="shared" ca="1" si="61"/>
        <v>22.771999999999998</v>
      </c>
      <c r="K182" s="29">
        <f t="shared" ca="1" si="61"/>
        <v>21.533999999999999</v>
      </c>
      <c r="L182" s="29">
        <f t="shared" ca="1" si="61"/>
        <v>86.022000000000006</v>
      </c>
      <c r="M182" s="29">
        <f t="shared" ca="1" si="61"/>
        <v>219.678</v>
      </c>
      <c r="N182" s="29">
        <f t="shared" ca="1" si="61"/>
        <v>346.714</v>
      </c>
      <c r="O182" s="29">
        <f t="shared" ca="1" si="61"/>
        <v>443.23599999999999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0.16258351739608354</v>
      </c>
      <c r="E183" s="29">
        <f t="shared" ca="1" si="62"/>
        <v>0.14444865596862952</v>
      </c>
      <c r="F183" s="29">
        <f t="shared" ca="1" si="62"/>
        <v>0.12690716001226704</v>
      </c>
      <c r="G183" s="29">
        <f t="shared" ca="1" si="62"/>
        <v>9.4647650486373622E-2</v>
      </c>
      <c r="H183" s="29">
        <f t="shared" ca="1" si="62"/>
        <v>5.2858457180859318E-2</v>
      </c>
      <c r="I183" s="29">
        <f t="shared" ca="1" si="62"/>
        <v>2.5749373727210395E-2</v>
      </c>
      <c r="J183" s="29">
        <f t="shared" ca="1" si="62"/>
        <v>7.8467587152707182E-3</v>
      </c>
      <c r="K183" s="29">
        <f t="shared" ca="1" si="62"/>
        <v>7.4201696019075914E-3</v>
      </c>
      <c r="L183" s="29">
        <f t="shared" ca="1" si="62"/>
        <v>2.9641396372958803E-2</v>
      </c>
      <c r="M183" s="29">
        <f t="shared" ca="1" si="62"/>
        <v>7.569648081210438E-2</v>
      </c>
      <c r="N183" s="29">
        <f t="shared" ca="1" si="62"/>
        <v>0.11947045060628721</v>
      </c>
      <c r="O183" s="29">
        <f t="shared" ca="1" si="62"/>
        <v>0.15272992912004799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8.0857137952389522</v>
      </c>
      <c r="E185" s="29">
        <f t="shared" ca="1" si="63"/>
        <v>9.7118065733670811</v>
      </c>
      <c r="F185" s="29">
        <f t="shared" ca="1" si="63"/>
        <v>11.586053613546513</v>
      </c>
      <c r="G185" s="29">
        <f t="shared" ca="1" si="63"/>
        <v>13.637360246569166</v>
      </c>
      <c r="H185" s="29">
        <f t="shared" ca="1" si="63"/>
        <v>15.450481778028527</v>
      </c>
      <c r="I185" s="29">
        <f t="shared" ca="1" si="63"/>
        <v>16.419213883495576</v>
      </c>
      <c r="J185" s="29">
        <f t="shared" ca="1" si="63"/>
        <v>15.97451307422209</v>
      </c>
      <c r="K185" s="29">
        <f t="shared" ca="1" si="63"/>
        <v>14.382869648060742</v>
      </c>
      <c r="L185" s="29">
        <f t="shared" ca="1" si="63"/>
        <v>12.379493163821229</v>
      </c>
      <c r="M185" s="29">
        <f t="shared" ca="1" si="63"/>
        <v>10.329424076633073</v>
      </c>
      <c r="N185" s="29">
        <f t="shared" ca="1" si="63"/>
        <v>8.5240196293395964</v>
      </c>
      <c r="O185" s="29">
        <f t="shared" ca="1" si="63"/>
        <v>7.5895382661754534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0.13006681391686684</v>
      </c>
      <c r="E189" s="33">
        <f t="shared" ca="1" si="64"/>
        <v>0.11555892477490362</v>
      </c>
      <c r="F189" s="32">
        <f t="shared" ca="1" si="64"/>
        <v>0.10152572800981363</v>
      </c>
      <c r="G189" s="32">
        <f t="shared" ca="1" si="64"/>
        <v>7.5718120389098906E-2</v>
      </c>
      <c r="H189" s="32">
        <f t="shared" ca="1" si="64"/>
        <v>4.2286765744687455E-2</v>
      </c>
      <c r="I189" s="32">
        <f t="shared" ca="1" si="64"/>
        <v>2.0599498981768317E-2</v>
      </c>
      <c r="J189" s="32">
        <f t="shared" ca="1" si="64"/>
        <v>6.2774069722165747E-3</v>
      </c>
      <c r="K189" s="32">
        <f t="shared" ca="1" si="64"/>
        <v>5.9361356815260738E-3</v>
      </c>
      <c r="L189" s="32">
        <f t="shared" ca="1" si="64"/>
        <v>2.3713117098367043E-2</v>
      </c>
      <c r="M189" s="32">
        <f t="shared" ca="1" si="64"/>
        <v>6.0557184649683508E-2</v>
      </c>
      <c r="N189" s="32">
        <f t="shared" ca="1" si="64"/>
        <v>9.5576360485029765E-2</v>
      </c>
      <c r="O189" s="32">
        <f t="shared" ca="1" si="64"/>
        <v>0.12218394329603839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3.2516703479216702E-2</v>
      </c>
      <c r="E190" s="32">
        <f t="shared" ca="1" si="65"/>
        <v>2.8889731193725898E-2</v>
      </c>
      <c r="F190" s="32">
        <f t="shared" ca="1" si="65"/>
        <v>2.5381432002453401E-2</v>
      </c>
      <c r="G190" s="32">
        <f t="shared" ca="1" si="65"/>
        <v>1.8929530097274719E-2</v>
      </c>
      <c r="H190" s="32">
        <f t="shared" ca="1" si="65"/>
        <v>1.0571691436171862E-2</v>
      </c>
      <c r="I190" s="32">
        <f t="shared" ca="1" si="65"/>
        <v>5.1498747454420775E-3</v>
      </c>
      <c r="J190" s="32">
        <f t="shared" ca="1" si="65"/>
        <v>1.5693517430541433E-3</v>
      </c>
      <c r="K190" s="32">
        <f t="shared" ca="1" si="65"/>
        <v>1.484033920381518E-3</v>
      </c>
      <c r="L190" s="32">
        <f t="shared" ca="1" si="65"/>
        <v>5.9282792745917589E-3</v>
      </c>
      <c r="M190" s="32">
        <f t="shared" ca="1" si="65"/>
        <v>1.5139296162420872E-2</v>
      </c>
      <c r="N190" s="32">
        <f t="shared" ca="1" si="65"/>
        <v>2.3894090121257434E-2</v>
      </c>
      <c r="O190" s="32">
        <f t="shared" ca="1" si="65"/>
        <v>3.0545985824009591E-2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0.11814402264115405</v>
      </c>
      <c r="E195" s="33">
        <f t="shared" ca="1" si="66"/>
        <v>0.10496602333720412</v>
      </c>
      <c r="F195" s="33">
        <f t="shared" ca="1" si="66"/>
        <v>9.2219202942247377E-2</v>
      </c>
      <c r="G195" s="33">
        <f t="shared" ca="1" si="66"/>
        <v>6.8777292686764843E-2</v>
      </c>
      <c r="H195" s="33">
        <f t="shared" ca="1" si="66"/>
        <v>3.8410478884757772E-2</v>
      </c>
      <c r="I195" s="33">
        <f t="shared" ca="1" si="66"/>
        <v>1.8711211575106221E-2</v>
      </c>
      <c r="J195" s="33">
        <f t="shared" ca="1" si="66"/>
        <v>5.7019779997633888E-3</v>
      </c>
      <c r="K195" s="33">
        <f t="shared" ca="1" si="66"/>
        <v>5.391989910719517E-3</v>
      </c>
      <c r="L195" s="33">
        <f t="shared" ca="1" si="66"/>
        <v>2.1539414697683397E-2</v>
      </c>
      <c r="M195" s="33">
        <f t="shared" ca="1" si="66"/>
        <v>5.500610939012919E-2</v>
      </c>
      <c r="N195" s="33">
        <f t="shared" ca="1" si="66"/>
        <v>8.6815194107235372E-2</v>
      </c>
      <c r="O195" s="33">
        <f t="shared" ca="1" si="66"/>
        <v>0.11098374849390154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3.2516703479216702E-2</v>
      </c>
      <c r="E196" s="33">
        <f t="shared" ca="1" si="67"/>
        <v>2.8889731193725898E-2</v>
      </c>
      <c r="F196" s="33">
        <f t="shared" ca="1" si="67"/>
        <v>2.5381432002453401E-2</v>
      </c>
      <c r="G196" s="33">
        <f t="shared" ca="1" si="67"/>
        <v>1.8929530097274719E-2</v>
      </c>
      <c r="H196" s="33">
        <f t="shared" ca="1" si="67"/>
        <v>1.0571691436171862E-2</v>
      </c>
      <c r="I196" s="33">
        <f t="shared" ca="1" si="67"/>
        <v>5.1498747454420775E-3</v>
      </c>
      <c r="J196" s="33">
        <f t="shared" ca="1" si="67"/>
        <v>1.5693517430541433E-3</v>
      </c>
      <c r="K196" s="33">
        <f t="shared" ca="1" si="67"/>
        <v>1.484033920381518E-3</v>
      </c>
      <c r="L196" s="33">
        <f t="shared" ca="1" si="67"/>
        <v>5.9282792745917589E-3</v>
      </c>
      <c r="M196" s="33">
        <f t="shared" ca="1" si="67"/>
        <v>1.5139296162420872E-2</v>
      </c>
      <c r="N196" s="33">
        <f t="shared" ca="1" si="67"/>
        <v>2.3894090121257434E-2</v>
      </c>
      <c r="O196" s="33">
        <f t="shared" ca="1" si="67"/>
        <v>3.0545985824009591E-2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1.1922791275712793E-2</v>
      </c>
      <c r="E197" s="33">
        <f t="shared" ca="1" si="68"/>
        <v>1.05929014376995E-2</v>
      </c>
      <c r="F197" s="33">
        <f t="shared" ca="1" si="68"/>
        <v>9.3065250675662507E-3</v>
      </c>
      <c r="G197" s="33">
        <f t="shared" ca="1" si="68"/>
        <v>6.9408277023340669E-3</v>
      </c>
      <c r="H197" s="33">
        <f t="shared" ca="1" si="68"/>
        <v>3.8762868599296835E-3</v>
      </c>
      <c r="I197" s="33">
        <f t="shared" ca="1" si="68"/>
        <v>1.8882874066620959E-3</v>
      </c>
      <c r="J197" s="33">
        <f t="shared" ca="1" si="68"/>
        <v>5.7542897245318602E-4</v>
      </c>
      <c r="K197" s="33">
        <f t="shared" ca="1" si="68"/>
        <v>5.4414577080655682E-4</v>
      </c>
      <c r="L197" s="33">
        <f t="shared" ca="1" si="68"/>
        <v>2.1737024006836456E-3</v>
      </c>
      <c r="M197" s="33">
        <f t="shared" ca="1" si="68"/>
        <v>5.5510752595543215E-3</v>
      </c>
      <c r="N197" s="33">
        <f t="shared" ca="1" si="68"/>
        <v>8.7611663777943955E-3</v>
      </c>
      <c r="O197" s="33">
        <f t="shared" ca="1" si="68"/>
        <v>1.1200194802136854E-2</v>
      </c>
    </row>
    <row r="198" spans="1:15" x14ac:dyDescent="0.4">
      <c r="D198" s="32">
        <f t="shared" ref="D198:O198" ca="1" si="69">SUM(D195:D197)</f>
        <v>0.16258351739608354</v>
      </c>
      <c r="E198" s="32">
        <f t="shared" ca="1" si="69"/>
        <v>0.14444865596862952</v>
      </c>
      <c r="F198" s="32">
        <f t="shared" ca="1" si="69"/>
        <v>0.12690716001226701</v>
      </c>
      <c r="G198" s="32">
        <f t="shared" ca="1" si="69"/>
        <v>9.4647650486373622E-2</v>
      </c>
      <c r="H198" s="32">
        <f t="shared" ca="1" si="69"/>
        <v>5.2858457180859318E-2</v>
      </c>
      <c r="I198" s="32">
        <f t="shared" ca="1" si="69"/>
        <v>2.5749373727210395E-2</v>
      </c>
      <c r="J198" s="32">
        <f t="shared" ca="1" si="69"/>
        <v>7.8467587152707182E-3</v>
      </c>
      <c r="K198" s="32">
        <f t="shared" ca="1" si="69"/>
        <v>7.4201696019075922E-3</v>
      </c>
      <c r="L198" s="32">
        <f t="shared" ca="1" si="69"/>
        <v>2.9641396372958803E-2</v>
      </c>
      <c r="M198" s="32">
        <f t="shared" ca="1" si="69"/>
        <v>7.569648081210438E-2</v>
      </c>
      <c r="N198" s="32">
        <f t="shared" ca="1" si="69"/>
        <v>0.11947045060628719</v>
      </c>
      <c r="O198" s="32">
        <f t="shared" ca="1" si="69"/>
        <v>0.15272992912004799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0.42361099299700106</v>
      </c>
      <c r="E201" s="32">
        <f ca="1">N196/2+O196+D196+E196+F196/2</f>
        <v>0.11659018155880761</v>
      </c>
      <c r="F201" s="32">
        <f ca="1">N197/2+O197+D197+E197+F197/2</f>
        <v>4.2749733238229469E-2</v>
      </c>
      <c r="G201" s="32">
        <f ca="1">F195/2+G195+H195</f>
        <v>0.15329737304264629</v>
      </c>
      <c r="H201" s="32">
        <f ca="1">F196/2+G196+H196</f>
        <v>4.2191937534673284E-2</v>
      </c>
      <c r="I201" s="32">
        <f ca="1">F197/2+G197+H197</f>
        <v>1.5470377096046876E-2</v>
      </c>
      <c r="J201" s="32">
        <f ca="1">I195+J195+K195</f>
        <v>2.9805179485589129E-2</v>
      </c>
      <c r="K201" s="32">
        <f ca="1">I196+J196+K196</f>
        <v>8.2032604088777394E-3</v>
      </c>
      <c r="L201" s="32">
        <f ca="1">I197+J197+K197</f>
        <v>3.0078621499218389E-3</v>
      </c>
      <c r="M201" s="32">
        <f ca="1">L195+M195+N195/2</f>
        <v>0.11995312114143028</v>
      </c>
      <c r="N201" s="32">
        <f ca="1">L196+M196+N196/2</f>
        <v>3.3014620497641353E-2</v>
      </c>
      <c r="O201" s="32">
        <f ca="1">L197+M197+N197/2</f>
        <v>1.2105360849135164E-2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3</v>
      </c>
      <c r="I207" s="29">
        <f t="shared" ca="1" si="70"/>
        <v>7</v>
      </c>
      <c r="J207" s="29">
        <f t="shared" ca="1" si="70"/>
        <v>21.888888888888889</v>
      </c>
      <c r="K207" s="29">
        <f t="shared" ca="1" si="70"/>
        <v>0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9.4076655052264813E-2</v>
      </c>
      <c r="I208" s="29">
        <f t="shared" ca="1" si="71"/>
        <v>0.21951219512195122</v>
      </c>
      <c r="J208" s="29">
        <f t="shared" ca="1" si="71"/>
        <v>0.68641114982578399</v>
      </c>
      <c r="K208" s="29">
        <f t="shared" ca="1" si="71"/>
        <v>0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8.0857137952389522</v>
      </c>
      <c r="E210" s="29">
        <f t="shared" ca="1" si="72"/>
        <v>9.7118065733670811</v>
      </c>
      <c r="F210" s="29">
        <f t="shared" ca="1" si="72"/>
        <v>11.586053613546513</v>
      </c>
      <c r="G210" s="29">
        <f t="shared" ca="1" si="72"/>
        <v>13.637360246569166</v>
      </c>
      <c r="H210" s="29">
        <f t="shared" ca="1" si="72"/>
        <v>15.450481778028527</v>
      </c>
      <c r="I210" s="29">
        <f t="shared" ca="1" si="72"/>
        <v>16.419213883495576</v>
      </c>
      <c r="J210" s="29">
        <f t="shared" ca="1" si="72"/>
        <v>15.97451307422209</v>
      </c>
      <c r="K210" s="29">
        <f t="shared" ca="1" si="72"/>
        <v>14.382869648060742</v>
      </c>
      <c r="L210" s="29">
        <f t="shared" ca="1" si="72"/>
        <v>12.379493163821229</v>
      </c>
      <c r="M210" s="29">
        <f t="shared" ca="1" si="72"/>
        <v>10.329424076633073</v>
      </c>
      <c r="N210" s="29">
        <f t="shared" ca="1" si="72"/>
        <v>8.5240196293395964</v>
      </c>
      <c r="O210" s="29">
        <f t="shared" ca="1" si="72"/>
        <v>7.5895382661754534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8.4668989547038331E-2</v>
      </c>
      <c r="I214" s="32">
        <f t="shared" ca="1" si="73"/>
        <v>0.19756097560975611</v>
      </c>
      <c r="J214" s="32">
        <f t="shared" ca="1" si="73"/>
        <v>0.61777003484320558</v>
      </c>
      <c r="K214" s="32">
        <f t="shared" ca="1" si="73"/>
        <v>0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9.4076655052264795E-3</v>
      </c>
      <c r="I215" s="32">
        <f t="shared" ca="1" si="74"/>
        <v>2.1951219512195117E-2</v>
      </c>
      <c r="J215" s="32">
        <f t="shared" ca="1" si="74"/>
        <v>6.8641114982578383E-2</v>
      </c>
      <c r="K215" s="32">
        <f t="shared" ca="1" si="74"/>
        <v>0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7.6554878048780486E-2</v>
      </c>
      <c r="I220" s="33">
        <f t="shared" ca="1" si="75"/>
        <v>0.17862804878048782</v>
      </c>
      <c r="J220" s="33">
        <f t="shared" ca="1" si="75"/>
        <v>0.55856707317073173</v>
      </c>
      <c r="K220" s="33">
        <f t="shared" ca="1" si="75"/>
        <v>0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9.4076655052264795E-3</v>
      </c>
      <c r="I221" s="33">
        <f t="shared" ca="1" si="76"/>
        <v>2.1951219512195117E-2</v>
      </c>
      <c r="J221" s="33">
        <f t="shared" ca="1" si="76"/>
        <v>6.8641114982578383E-2</v>
      </c>
      <c r="K221" s="33">
        <f t="shared" ca="1" si="76"/>
        <v>0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8.1141114982578397E-3</v>
      </c>
      <c r="I222" s="33">
        <f t="shared" ca="1" si="77"/>
        <v>1.8932926829268292E-2</v>
      </c>
      <c r="J222" s="33">
        <f t="shared" ca="1" si="77"/>
        <v>5.9202961672473867E-2</v>
      </c>
      <c r="K222" s="33">
        <f t="shared" ca="1" si="77"/>
        <v>0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9.4076655052264813E-2</v>
      </c>
      <c r="I223" s="32">
        <f t="shared" ca="1" si="78"/>
        <v>0.21951219512195122</v>
      </c>
      <c r="J223" s="32">
        <f t="shared" ca="1" si="78"/>
        <v>0.68641114982578399</v>
      </c>
      <c r="K223" s="32">
        <f t="shared" ca="1" si="78"/>
        <v>0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7.6554878048780486E-2</v>
      </c>
      <c r="H226" s="32">
        <f ca="1">F221/2+G221+H221</f>
        <v>9.4076655052264795E-3</v>
      </c>
      <c r="I226" s="32">
        <f ca="1">F222/2+G222+H222</f>
        <v>8.1141114982578397E-3</v>
      </c>
      <c r="J226" s="32">
        <f ca="1">I220+J220+K220</f>
        <v>0.73719512195121961</v>
      </c>
      <c r="K226" s="32">
        <f ca="1">I221+J221+K221</f>
        <v>9.0592334494773497E-2</v>
      </c>
      <c r="L226" s="32">
        <f ca="1">I222+J222+K222</f>
        <v>7.8135888501742162E-2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471.83199999999999</v>
      </c>
      <c r="E233" s="29">
        <f t="shared" ca="1" si="80"/>
        <v>419.20299999999997</v>
      </c>
      <c r="F233" s="29">
        <f t="shared" ca="1" si="80"/>
        <v>368.29599999999999</v>
      </c>
      <c r="G233" s="29">
        <f t="shared" ca="1" si="80"/>
        <v>274.67599999999999</v>
      </c>
      <c r="H233" s="29">
        <f t="shared" ca="1" si="80"/>
        <v>153.4</v>
      </c>
      <c r="I233" s="29">
        <f t="shared" ca="1" si="80"/>
        <v>74.727000000000004</v>
      </c>
      <c r="J233" s="29">
        <f t="shared" ca="1" si="80"/>
        <v>22.771999999999998</v>
      </c>
      <c r="K233" s="29">
        <f t="shared" ca="1" si="80"/>
        <v>21.533999999999999</v>
      </c>
      <c r="L233" s="29">
        <f t="shared" ca="1" si="80"/>
        <v>86.022000000000006</v>
      </c>
      <c r="M233" s="29">
        <f t="shared" ca="1" si="80"/>
        <v>219.678</v>
      </c>
      <c r="N233" s="29">
        <f t="shared" ca="1" si="80"/>
        <v>346.714</v>
      </c>
      <c r="O233" s="29">
        <f t="shared" ca="1" si="80"/>
        <v>443.23599999999999</v>
      </c>
    </row>
    <row r="234" spans="1:15" x14ac:dyDescent="0.4">
      <c r="D234" s="50">
        <f t="shared" ref="D234:O234" ca="1" si="81">D232/SUM($D232:$O232)*(1-$B$233)+D233/SUM($D$233:$O$233)*$B$233</f>
        <v>9.1258351739608348E-2</v>
      </c>
      <c r="E234" s="50">
        <f t="shared" ca="1" si="81"/>
        <v>8.9444865596862946E-2</v>
      </c>
      <c r="F234" s="50">
        <f t="shared" ca="1" si="81"/>
        <v>8.7690716001226701E-2</v>
      </c>
      <c r="G234" s="50">
        <f t="shared" ca="1" si="81"/>
        <v>8.4464765048637355E-2</v>
      </c>
      <c r="H234" s="50">
        <f t="shared" ca="1" si="81"/>
        <v>8.0285845718085933E-2</v>
      </c>
      <c r="I234" s="50">
        <f t="shared" ca="1" si="81"/>
        <v>7.7574937372721031E-2</v>
      </c>
      <c r="J234" s="50">
        <f t="shared" ca="1" si="81"/>
        <v>7.5784675871527069E-2</v>
      </c>
      <c r="K234" s="50">
        <f t="shared" ca="1" si="81"/>
        <v>7.5742016960190756E-2</v>
      </c>
      <c r="L234" s="50">
        <f t="shared" ca="1" si="81"/>
        <v>7.7964139637295871E-2</v>
      </c>
      <c r="M234" s="50">
        <f t="shared" ca="1" si="81"/>
        <v>8.2569648081210437E-2</v>
      </c>
      <c r="N234" s="50">
        <f t="shared" ca="1" si="81"/>
        <v>8.6947045060628725E-2</v>
      </c>
      <c r="O234" s="50">
        <f t="shared" ca="1" si="81"/>
        <v>9.0272992912004801E-2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8.0857137952389522</v>
      </c>
      <c r="E236" s="29">
        <f t="shared" ca="1" si="82"/>
        <v>9.7118065733670811</v>
      </c>
      <c r="F236" s="29">
        <f t="shared" ca="1" si="82"/>
        <v>11.586053613546513</v>
      </c>
      <c r="G236" s="29">
        <f t="shared" ca="1" si="82"/>
        <v>13.637360246569166</v>
      </c>
      <c r="H236" s="29">
        <f t="shared" ca="1" si="82"/>
        <v>15.450481778028527</v>
      </c>
      <c r="I236" s="29">
        <f t="shared" ca="1" si="82"/>
        <v>16.419213883495576</v>
      </c>
      <c r="J236" s="29">
        <f t="shared" ca="1" si="82"/>
        <v>15.97451307422209</v>
      </c>
      <c r="K236" s="29">
        <f t="shared" ca="1" si="82"/>
        <v>14.382869648060742</v>
      </c>
      <c r="L236" s="29">
        <f t="shared" ca="1" si="82"/>
        <v>12.379493163821229</v>
      </c>
      <c r="M236" s="29">
        <f t="shared" ca="1" si="82"/>
        <v>10.329424076633073</v>
      </c>
      <c r="N236" s="29">
        <f t="shared" ca="1" si="82"/>
        <v>8.5240196293395964</v>
      </c>
      <c r="O236" s="29">
        <f t="shared" ca="1" si="82"/>
        <v>7.5895382661754534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6.8443763804706265E-2</v>
      </c>
      <c r="E240" s="33">
        <f t="shared" ca="1" si="83"/>
        <v>6.7083649197647213E-2</v>
      </c>
      <c r="F240" s="32">
        <f t="shared" ca="1" si="83"/>
        <v>6.5768037000920029E-2</v>
      </c>
      <c r="G240" s="32">
        <f t="shared" ca="1" si="83"/>
        <v>6.3348573786478013E-2</v>
      </c>
      <c r="H240" s="32">
        <f t="shared" ca="1" si="83"/>
        <v>6.0214384288564446E-2</v>
      </c>
      <c r="I240" s="32">
        <f t="shared" ca="1" si="83"/>
        <v>5.8181203029540773E-2</v>
      </c>
      <c r="J240" s="32">
        <f t="shared" ca="1" si="83"/>
        <v>5.6838506903645301E-2</v>
      </c>
      <c r="K240" s="32">
        <f t="shared" ca="1" si="83"/>
        <v>5.6806512720143067E-2</v>
      </c>
      <c r="L240" s="32">
        <f t="shared" ca="1" si="83"/>
        <v>5.8473104727971903E-2</v>
      </c>
      <c r="M240" s="32">
        <f t="shared" ca="1" si="83"/>
        <v>6.1927236060907831E-2</v>
      </c>
      <c r="N240" s="32">
        <f t="shared" ca="1" si="83"/>
        <v>6.5210283795471544E-2</v>
      </c>
      <c r="O240" s="32">
        <f t="shared" ca="1" si="83"/>
        <v>6.7704744684003601E-2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2.2814587934902087E-2</v>
      </c>
      <c r="E241" s="32">
        <f t="shared" ca="1" si="84"/>
        <v>2.2361216399215737E-2</v>
      </c>
      <c r="F241" s="32">
        <f t="shared" ca="1" si="84"/>
        <v>2.1922679000306675E-2</v>
      </c>
      <c r="G241" s="32">
        <f t="shared" ca="1" si="84"/>
        <v>2.1116191262159339E-2</v>
      </c>
      <c r="H241" s="32">
        <f t="shared" ca="1" si="84"/>
        <v>2.0071461429521483E-2</v>
      </c>
      <c r="I241" s="32">
        <f t="shared" ca="1" si="84"/>
        <v>1.9393734343180258E-2</v>
      </c>
      <c r="J241" s="32">
        <f t="shared" ca="1" si="84"/>
        <v>1.8946168967881767E-2</v>
      </c>
      <c r="K241" s="32">
        <f t="shared" ca="1" si="84"/>
        <v>1.8935504240047689E-2</v>
      </c>
      <c r="L241" s="32">
        <f t="shared" ca="1" si="84"/>
        <v>1.9491034909323968E-2</v>
      </c>
      <c r="M241" s="32">
        <f t="shared" ca="1" si="84"/>
        <v>2.0642412020302609E-2</v>
      </c>
      <c r="N241" s="32">
        <f t="shared" ca="1" si="84"/>
        <v>2.1736761265157181E-2</v>
      </c>
      <c r="O241" s="32">
        <f t="shared" ca="1" si="84"/>
        <v>2.25682482280012E-2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6.2169752122608189E-2</v>
      </c>
      <c r="E246" s="33">
        <f t="shared" ca="1" si="85"/>
        <v>6.0934314687862888E-2</v>
      </c>
      <c r="F246" s="33">
        <f t="shared" ca="1" si="85"/>
        <v>5.9739300275835697E-2</v>
      </c>
      <c r="G246" s="33">
        <f t="shared" ca="1" si="85"/>
        <v>5.7541621189384197E-2</v>
      </c>
      <c r="H246" s="33">
        <f t="shared" ca="1" si="85"/>
        <v>5.469473239544604E-2</v>
      </c>
      <c r="I246" s="33">
        <f t="shared" ca="1" si="85"/>
        <v>5.2847926085166204E-2</v>
      </c>
      <c r="J246" s="33">
        <f t="shared" ca="1" si="85"/>
        <v>5.1628310437477815E-2</v>
      </c>
      <c r="K246" s="33">
        <f t="shared" ca="1" si="85"/>
        <v>5.159924905412995E-2</v>
      </c>
      <c r="L246" s="33">
        <f t="shared" ca="1" si="85"/>
        <v>5.3113070127907808E-2</v>
      </c>
      <c r="M246" s="33">
        <f t="shared" ca="1" si="85"/>
        <v>5.6250572755324614E-2</v>
      </c>
      <c r="N246" s="33">
        <f t="shared" ca="1" si="85"/>
        <v>5.923267444755332E-2</v>
      </c>
      <c r="O246" s="33">
        <f t="shared" ca="1" si="85"/>
        <v>6.1498476421303273E-2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2.2814587934902087E-2</v>
      </c>
      <c r="E247" s="33">
        <f t="shared" ca="1" si="86"/>
        <v>2.2361216399215737E-2</v>
      </c>
      <c r="F247" s="33">
        <f t="shared" ca="1" si="86"/>
        <v>2.1922679000306675E-2</v>
      </c>
      <c r="G247" s="33">
        <f t="shared" ca="1" si="86"/>
        <v>2.1116191262159339E-2</v>
      </c>
      <c r="H247" s="33">
        <f t="shared" ca="1" si="86"/>
        <v>2.0071461429521483E-2</v>
      </c>
      <c r="I247" s="33">
        <f t="shared" ca="1" si="86"/>
        <v>1.9393734343180258E-2</v>
      </c>
      <c r="J247" s="33">
        <f t="shared" ca="1" si="86"/>
        <v>1.8946168967881767E-2</v>
      </c>
      <c r="K247" s="33">
        <f t="shared" ca="1" si="86"/>
        <v>1.8935504240047689E-2</v>
      </c>
      <c r="L247" s="33">
        <f t="shared" ca="1" si="86"/>
        <v>1.9491034909323968E-2</v>
      </c>
      <c r="M247" s="33">
        <f t="shared" ca="1" si="86"/>
        <v>2.0642412020302609E-2</v>
      </c>
      <c r="N247" s="33">
        <f t="shared" ca="1" si="86"/>
        <v>2.1736761265157181E-2</v>
      </c>
      <c r="O247" s="33">
        <f t="shared" ca="1" si="86"/>
        <v>2.25682482280012E-2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6.2740116820980745E-3</v>
      </c>
      <c r="E248" s="33">
        <f t="shared" ca="1" si="87"/>
        <v>6.1493345097843278E-3</v>
      </c>
      <c r="F248" s="33">
        <f t="shared" ca="1" si="87"/>
        <v>6.0287367250843361E-3</v>
      </c>
      <c r="G248" s="33">
        <f t="shared" ca="1" si="87"/>
        <v>5.8069525970938186E-3</v>
      </c>
      <c r="H248" s="33">
        <f t="shared" ca="1" si="87"/>
        <v>5.5196518931184086E-3</v>
      </c>
      <c r="I248" s="33">
        <f t="shared" ca="1" si="87"/>
        <v>5.3332769443745712E-3</v>
      </c>
      <c r="J248" s="33">
        <f t="shared" ca="1" si="87"/>
        <v>5.210196466167486E-3</v>
      </c>
      <c r="K248" s="33">
        <f t="shared" ca="1" si="87"/>
        <v>5.2072636660131146E-3</v>
      </c>
      <c r="L248" s="33">
        <f t="shared" ca="1" si="87"/>
        <v>5.3600346000640918E-3</v>
      </c>
      <c r="M248" s="33">
        <f t="shared" ca="1" si="87"/>
        <v>5.6766633055832178E-3</v>
      </c>
      <c r="N248" s="33">
        <f t="shared" ca="1" si="87"/>
        <v>5.9776093479182255E-3</v>
      </c>
      <c r="O248" s="33">
        <f t="shared" ca="1" si="87"/>
        <v>6.2062682627003303E-3</v>
      </c>
    </row>
    <row r="249" spans="1:15" x14ac:dyDescent="0.4">
      <c r="D249" s="32">
        <f t="shared" ref="D249:O249" ca="1" si="88">SUM(D246:D248)</f>
        <v>9.1258351739608348E-2</v>
      </c>
      <c r="E249" s="32">
        <f t="shared" ca="1" si="88"/>
        <v>8.944486559686296E-2</v>
      </c>
      <c r="F249" s="32">
        <f t="shared" ca="1" si="88"/>
        <v>8.7690716001226701E-2</v>
      </c>
      <c r="G249" s="32">
        <f t="shared" ca="1" si="88"/>
        <v>8.4464765048637355E-2</v>
      </c>
      <c r="H249" s="32">
        <f t="shared" ca="1" si="88"/>
        <v>8.0285845718085933E-2</v>
      </c>
      <c r="I249" s="32">
        <f t="shared" ca="1" si="88"/>
        <v>7.7574937372721031E-2</v>
      </c>
      <c r="J249" s="32">
        <f t="shared" ca="1" si="88"/>
        <v>7.5784675871527055E-2</v>
      </c>
      <c r="K249" s="32">
        <f t="shared" ca="1" si="88"/>
        <v>7.5742016960190742E-2</v>
      </c>
      <c r="L249" s="32">
        <f t="shared" ca="1" si="88"/>
        <v>7.7964139637295871E-2</v>
      </c>
      <c r="M249" s="32">
        <f t="shared" ca="1" si="88"/>
        <v>8.2569648081210451E-2</v>
      </c>
      <c r="N249" s="32">
        <f t="shared" ca="1" si="88"/>
        <v>8.6947045060628739E-2</v>
      </c>
      <c r="O249" s="32">
        <f t="shared" ca="1" si="88"/>
        <v>9.0272992912004815E-2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0.24408853059346886</v>
      </c>
      <c r="E252" s="32">
        <f ca="1">N247/2+O247+D247+E247+F247/2</f>
        <v>8.9573772694850951E-2</v>
      </c>
      <c r="F252" s="32">
        <f ca="1">N248/2+O248+D248+E248+F248/2</f>
        <v>2.4632787491084017E-2</v>
      </c>
      <c r="G252" s="32">
        <f ca="1">F246/2+G246+H246</f>
        <v>0.14210600372274809</v>
      </c>
      <c r="H252" s="32">
        <f ca="1">F247/2+G247+H247</f>
        <v>5.2148992191834165E-2</v>
      </c>
      <c r="I252" s="32">
        <f ca="1">F248/2+G248+H248</f>
        <v>1.4340972852754395E-2</v>
      </c>
      <c r="J252" s="32">
        <f ca="1">I246+J246+K246</f>
        <v>0.15607548557677398</v>
      </c>
      <c r="K252" s="32">
        <f ca="1">I247+J247+K247</f>
        <v>5.7275407551109714E-2</v>
      </c>
      <c r="L252" s="32">
        <f ca="1">I248+J248+K248</f>
        <v>1.5750737076555173E-2</v>
      </c>
      <c r="M252" s="32">
        <f ca="1">L246+M246+N246/2</f>
        <v>0.13897998010700907</v>
      </c>
      <c r="N252" s="32">
        <f ca="1">L247+M247+N247/2</f>
        <v>5.1001827562205164E-2</v>
      </c>
      <c r="O252" s="32">
        <f ca="1">L248+M248+N248/2</f>
        <v>1.4025502579606421E-2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8.0857137952389522</v>
      </c>
      <c r="E261" s="29">
        <f t="shared" ca="1" si="91"/>
        <v>9.7118065733670811</v>
      </c>
      <c r="F261" s="29">
        <f t="shared" ca="1" si="91"/>
        <v>11.586053613546513</v>
      </c>
      <c r="G261" s="29">
        <f t="shared" ca="1" si="91"/>
        <v>13.637360246569166</v>
      </c>
      <c r="H261" s="29">
        <f t="shared" ca="1" si="91"/>
        <v>15.450481778028527</v>
      </c>
      <c r="I261" s="29">
        <f t="shared" ca="1" si="91"/>
        <v>16.419213883495576</v>
      </c>
      <c r="J261" s="29">
        <f t="shared" ca="1" si="91"/>
        <v>15.97451307422209</v>
      </c>
      <c r="K261" s="29">
        <f t="shared" ca="1" si="91"/>
        <v>14.382869648060742</v>
      </c>
      <c r="L261" s="29">
        <f t="shared" ca="1" si="91"/>
        <v>12.379493163821229</v>
      </c>
      <c r="M261" s="29">
        <f t="shared" ca="1" si="91"/>
        <v>10.329424076633073</v>
      </c>
      <c r="N261" s="29">
        <f t="shared" ca="1" si="91"/>
        <v>8.5240196293395964</v>
      </c>
      <c r="O261" s="29">
        <f t="shared" ca="1" si="91"/>
        <v>7.5895382661754534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15.914286204761048</v>
      </c>
      <c r="E283" s="29">
        <f t="shared" ca="1" si="98"/>
        <v>14.288193426632919</v>
      </c>
      <c r="F283" s="29">
        <f t="shared" ca="1" si="98"/>
        <v>12.413946386453487</v>
      </c>
      <c r="G283" s="29">
        <f t="shared" ca="1" si="98"/>
        <v>10.362639753430834</v>
      </c>
      <c r="H283" s="29">
        <f t="shared" ca="1" si="98"/>
        <v>8.5495182219714732</v>
      </c>
      <c r="I283" s="29">
        <f t="shared" ca="1" si="98"/>
        <v>7.5807861165044237</v>
      </c>
      <c r="J283" s="29">
        <f t="shared" ca="1" si="98"/>
        <v>8.0254869257779102</v>
      </c>
      <c r="K283" s="29">
        <f t="shared" ca="1" si="98"/>
        <v>9.6171303519392577</v>
      </c>
      <c r="L283" s="29">
        <f t="shared" ca="1" si="98"/>
        <v>11.620506836178771</v>
      </c>
      <c r="M283" s="29">
        <f t="shared" ca="1" si="98"/>
        <v>13.670575923366927</v>
      </c>
      <c r="N283" s="29">
        <f t="shared" ca="1" si="98"/>
        <v>15.475980370660404</v>
      </c>
      <c r="O283" s="29">
        <f t="shared" ca="1" si="98"/>
        <v>16.410461733824548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0.11057000024395604</v>
      </c>
      <c r="E284" s="29">
        <f t="shared" ca="1" si="99"/>
        <v>9.9272159011181624E-2</v>
      </c>
      <c r="F284" s="29">
        <f t="shared" ca="1" si="99"/>
        <v>8.6250180329669954E-2</v>
      </c>
      <c r="G284" s="29">
        <f t="shared" ca="1" si="99"/>
        <v>7.1998018970030192E-2</v>
      </c>
      <c r="H284" s="29">
        <f t="shared" ca="1" si="99"/>
        <v>5.9400730873262954E-2</v>
      </c>
      <c r="I284" s="29">
        <f t="shared" ca="1" si="99"/>
        <v>5.2670129967909436E-2</v>
      </c>
      <c r="J284" s="29">
        <f t="shared" ca="1" si="99"/>
        <v>5.5759842441168002E-2</v>
      </c>
      <c r="K284" s="29">
        <f t="shared" ca="1" si="99"/>
        <v>6.6818334902256277E-2</v>
      </c>
      <c r="L284" s="29">
        <f t="shared" ca="1" si="99"/>
        <v>8.0737484998025508E-2</v>
      </c>
      <c r="M284" s="29">
        <f t="shared" ca="1" si="99"/>
        <v>9.4981048080528513E-2</v>
      </c>
      <c r="N284" s="29">
        <f t="shared" ca="1" si="99"/>
        <v>0.10752471906955206</v>
      </c>
      <c r="O284" s="29">
        <f t="shared" ca="1" si="99"/>
        <v>0.11401735111245953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8.0857137952389522</v>
      </c>
      <c r="E286" s="29">
        <f t="shared" ca="1" si="100"/>
        <v>9.7118065733670811</v>
      </c>
      <c r="F286" s="29">
        <f t="shared" ca="1" si="100"/>
        <v>11.586053613546513</v>
      </c>
      <c r="G286" s="29">
        <f t="shared" ca="1" si="100"/>
        <v>13.637360246569166</v>
      </c>
      <c r="H286" s="29">
        <f t="shared" ca="1" si="100"/>
        <v>15.450481778028527</v>
      </c>
      <c r="I286" s="29">
        <f t="shared" ca="1" si="100"/>
        <v>16.419213883495576</v>
      </c>
      <c r="J286" s="29">
        <f t="shared" ca="1" si="100"/>
        <v>15.97451307422209</v>
      </c>
      <c r="K286" s="29">
        <f t="shared" ca="1" si="100"/>
        <v>14.382869648060742</v>
      </c>
      <c r="L286" s="29">
        <f t="shared" ca="1" si="100"/>
        <v>12.379493163821229</v>
      </c>
      <c r="M286" s="29">
        <f t="shared" ca="1" si="100"/>
        <v>10.329424076633073</v>
      </c>
      <c r="N286" s="29">
        <f t="shared" ca="1" si="100"/>
        <v>8.5240196293395964</v>
      </c>
      <c r="O286" s="29">
        <f t="shared" ca="1" si="100"/>
        <v>7.5895382661754534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5.5285000121978019E-2</v>
      </c>
      <c r="E290" s="33">
        <f t="shared" ca="1" si="101"/>
        <v>4.9636079505590812E-2</v>
      </c>
      <c r="F290" s="32">
        <f t="shared" ca="1" si="101"/>
        <v>4.3125090164834977E-2</v>
      </c>
      <c r="G290" s="32">
        <f t="shared" ca="1" si="101"/>
        <v>3.5999009485015096E-2</v>
      </c>
      <c r="H290" s="32">
        <f t="shared" ca="1" si="101"/>
        <v>2.9700365436631477E-2</v>
      </c>
      <c r="I290" s="32">
        <f t="shared" ca="1" si="101"/>
        <v>2.6335064983954718E-2</v>
      </c>
      <c r="J290" s="32">
        <f t="shared" ca="1" si="101"/>
        <v>2.7879921220584001E-2</v>
      </c>
      <c r="K290" s="32">
        <f t="shared" ca="1" si="101"/>
        <v>3.3409167451128138E-2</v>
      </c>
      <c r="L290" s="32">
        <f t="shared" ca="1" si="101"/>
        <v>4.0368742499012754E-2</v>
      </c>
      <c r="M290" s="32">
        <f t="shared" ca="1" si="101"/>
        <v>4.7490524040264256E-2</v>
      </c>
      <c r="N290" s="32">
        <f t="shared" ca="1" si="101"/>
        <v>5.3762359534776032E-2</v>
      </c>
      <c r="O290" s="32">
        <f t="shared" ca="1" si="101"/>
        <v>5.7008675556229765E-2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5.5285000121978019E-2</v>
      </c>
      <c r="E291" s="32">
        <f t="shared" ca="1" si="102"/>
        <v>4.9636079505590812E-2</v>
      </c>
      <c r="F291" s="32">
        <f t="shared" ca="1" si="102"/>
        <v>4.3125090164834977E-2</v>
      </c>
      <c r="G291" s="32">
        <f t="shared" ca="1" si="102"/>
        <v>3.5999009485015096E-2</v>
      </c>
      <c r="H291" s="32">
        <f t="shared" ca="1" si="102"/>
        <v>2.9700365436631477E-2</v>
      </c>
      <c r="I291" s="32">
        <f t="shared" ca="1" si="102"/>
        <v>2.6335064983954718E-2</v>
      </c>
      <c r="J291" s="32">
        <f t="shared" ca="1" si="102"/>
        <v>2.7879921220584001E-2</v>
      </c>
      <c r="K291" s="32">
        <f t="shared" ca="1" si="102"/>
        <v>3.3409167451128138E-2</v>
      </c>
      <c r="L291" s="32">
        <f t="shared" ca="1" si="102"/>
        <v>4.0368742499012754E-2</v>
      </c>
      <c r="M291" s="32">
        <f t="shared" ca="1" si="102"/>
        <v>4.7490524040264256E-2</v>
      </c>
      <c r="N291" s="32">
        <f t="shared" ca="1" si="102"/>
        <v>5.3762359534776032E-2</v>
      </c>
      <c r="O291" s="32">
        <f t="shared" ca="1" si="102"/>
        <v>5.7008675556229765E-2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4.9986854276955123E-2</v>
      </c>
      <c r="E296" s="33">
        <f t="shared" ca="1" si="103"/>
        <v>4.4879288552971693E-2</v>
      </c>
      <c r="F296" s="33">
        <f t="shared" ca="1" si="103"/>
        <v>3.8992269024038295E-2</v>
      </c>
      <c r="G296" s="33">
        <f t="shared" ca="1" si="103"/>
        <v>3.2549104409367813E-2</v>
      </c>
      <c r="H296" s="33">
        <f t="shared" ca="1" si="103"/>
        <v>2.685408041562096E-2</v>
      </c>
      <c r="I296" s="33">
        <f t="shared" ca="1" si="103"/>
        <v>2.3811287922992391E-2</v>
      </c>
      <c r="J296" s="33">
        <f t="shared" ca="1" si="103"/>
        <v>2.5208095436944702E-2</v>
      </c>
      <c r="K296" s="33">
        <f t="shared" ca="1" si="103"/>
        <v>3.0207455570395024E-2</v>
      </c>
      <c r="L296" s="33">
        <f t="shared" ca="1" si="103"/>
        <v>3.6500071342857363E-2</v>
      </c>
      <c r="M296" s="33">
        <f t="shared" ca="1" si="103"/>
        <v>4.2939348819738932E-2</v>
      </c>
      <c r="N296" s="33">
        <f t="shared" ca="1" si="103"/>
        <v>4.8610133412693331E-2</v>
      </c>
      <c r="O296" s="33">
        <f t="shared" ca="1" si="103"/>
        <v>5.1545344148757749E-2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5.5285000121978019E-2</v>
      </c>
      <c r="E297" s="33">
        <f t="shared" ca="1" si="104"/>
        <v>4.9636079505590812E-2</v>
      </c>
      <c r="F297" s="33">
        <f t="shared" ca="1" si="104"/>
        <v>4.3125090164834977E-2</v>
      </c>
      <c r="G297" s="33">
        <f t="shared" ca="1" si="104"/>
        <v>3.5999009485015096E-2</v>
      </c>
      <c r="H297" s="33">
        <f t="shared" ca="1" si="104"/>
        <v>2.9700365436631477E-2</v>
      </c>
      <c r="I297" s="33">
        <f t="shared" ca="1" si="104"/>
        <v>2.6335064983954718E-2</v>
      </c>
      <c r="J297" s="33">
        <f t="shared" ca="1" si="104"/>
        <v>2.7879921220584001E-2</v>
      </c>
      <c r="K297" s="33">
        <f t="shared" ca="1" si="104"/>
        <v>3.3409167451128138E-2</v>
      </c>
      <c r="L297" s="33">
        <f t="shared" ca="1" si="104"/>
        <v>4.0368742499012754E-2</v>
      </c>
      <c r="M297" s="33">
        <f t="shared" ca="1" si="104"/>
        <v>4.7490524040264256E-2</v>
      </c>
      <c r="N297" s="33">
        <f t="shared" ca="1" si="104"/>
        <v>5.3762359534776032E-2</v>
      </c>
      <c r="O297" s="33">
        <f t="shared" ca="1" si="104"/>
        <v>5.7008675556229765E-2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5.2981458450228926E-3</v>
      </c>
      <c r="E298" s="33">
        <f t="shared" ca="1" si="105"/>
        <v>4.7567909526191193E-3</v>
      </c>
      <c r="F298" s="33">
        <f t="shared" ca="1" si="105"/>
        <v>4.1328211407966851E-3</v>
      </c>
      <c r="G298" s="33">
        <f t="shared" ca="1" si="105"/>
        <v>3.4499050756472797E-3</v>
      </c>
      <c r="H298" s="33">
        <f t="shared" ca="1" si="105"/>
        <v>2.8462850210105163E-3</v>
      </c>
      <c r="I298" s="33">
        <f t="shared" ca="1" si="105"/>
        <v>2.5237770609623273E-3</v>
      </c>
      <c r="J298" s="33">
        <f t="shared" ca="1" si="105"/>
        <v>2.6718257836392998E-3</v>
      </c>
      <c r="K298" s="33">
        <f t="shared" ca="1" si="105"/>
        <v>3.2017118807331131E-3</v>
      </c>
      <c r="L298" s="33">
        <f t="shared" ca="1" si="105"/>
        <v>3.8686711561553887E-3</v>
      </c>
      <c r="M298" s="33">
        <f t="shared" ca="1" si="105"/>
        <v>4.5511752205253239E-3</v>
      </c>
      <c r="N298" s="33">
        <f t="shared" ca="1" si="105"/>
        <v>5.1522261220827027E-3</v>
      </c>
      <c r="O298" s="33">
        <f t="shared" ca="1" si="105"/>
        <v>5.463331407472018E-3</v>
      </c>
    </row>
    <row r="299" spans="1:15" x14ac:dyDescent="0.4">
      <c r="D299" s="32">
        <f t="shared" ref="D299:O299" ca="1" si="106">SUM(D296:D298)</f>
        <v>0.11057000024395602</v>
      </c>
      <c r="E299" s="32">
        <f t="shared" ca="1" si="106"/>
        <v>9.9272159011181624E-2</v>
      </c>
      <c r="F299" s="32">
        <f t="shared" ca="1" si="106"/>
        <v>8.6250180329669968E-2</v>
      </c>
      <c r="G299" s="32">
        <f t="shared" ca="1" si="106"/>
        <v>7.1998018970030192E-2</v>
      </c>
      <c r="H299" s="32">
        <f t="shared" ca="1" si="106"/>
        <v>5.9400730873262954E-2</v>
      </c>
      <c r="I299" s="32">
        <f t="shared" ca="1" si="106"/>
        <v>5.2670129967909436E-2</v>
      </c>
      <c r="J299" s="32">
        <f t="shared" ca="1" si="106"/>
        <v>5.5759842441168002E-2</v>
      </c>
      <c r="K299" s="32">
        <f t="shared" ca="1" si="106"/>
        <v>6.6818334902256263E-2</v>
      </c>
      <c r="L299" s="32">
        <f t="shared" ca="1" si="106"/>
        <v>8.0737484998025494E-2</v>
      </c>
      <c r="M299" s="32">
        <f t="shared" ca="1" si="106"/>
        <v>9.4981048080528513E-2</v>
      </c>
      <c r="N299" s="32">
        <f t="shared" ca="1" si="106"/>
        <v>0.10752471906955206</v>
      </c>
      <c r="O299" s="32">
        <f t="shared" ca="1" si="106"/>
        <v>0.11401735111245953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0.19021268819705037</v>
      </c>
      <c r="E302" s="32">
        <f ca="1">N297/2+O297+D297+E297+F297/2</f>
        <v>0.21037348003360409</v>
      </c>
      <c r="F302" s="32">
        <f ca="1">N298/2+O298+D298+E298+F298/2</f>
        <v>2.0160791836553726E-2</v>
      </c>
      <c r="G302" s="32">
        <f ca="1">F296/2+G296+H296</f>
        <v>7.8899319337007917E-2</v>
      </c>
      <c r="H302" s="32">
        <f ca="1">F297/2+G297+H297</f>
        <v>8.7261920004064061E-2</v>
      </c>
      <c r="I302" s="32">
        <f ca="1">F298/2+G298+H298</f>
        <v>8.362600667056139E-3</v>
      </c>
      <c r="J302" s="32">
        <f ca="1">I296+J296+K296</f>
        <v>7.9226838930332111E-2</v>
      </c>
      <c r="K302" s="32">
        <f ca="1">I297+J297+K297</f>
        <v>8.7624153655666864E-2</v>
      </c>
      <c r="L302" s="32">
        <f ca="1">I298+J298+K298</f>
        <v>8.3973147253347397E-3</v>
      </c>
      <c r="M302" s="32">
        <f ca="1">L296+M296+N296/2</f>
        <v>0.10374448686894296</v>
      </c>
      <c r="N302" s="32">
        <f ca="1">L297+M297+N297/2</f>
        <v>0.11474044630666502</v>
      </c>
      <c r="O302" s="32">
        <f ca="1">L298+M298+N298/2</f>
        <v>1.0995959437722063E-2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3</v>
      </c>
      <c r="I309" s="29">
        <f t="shared" ca="1" si="108"/>
        <v>7</v>
      </c>
      <c r="J309" s="29">
        <f t="shared" ca="1" si="108"/>
        <v>21.888888888888889</v>
      </c>
      <c r="K309" s="29">
        <f t="shared" ca="1" si="108"/>
        <v>0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8.4407665505226478E-2</v>
      </c>
      <c r="I310" s="50">
        <f t="shared" ca="1" si="109"/>
        <v>9.6951219512195125E-2</v>
      </c>
      <c r="J310" s="50">
        <f t="shared" ca="1" si="109"/>
        <v>0.14364111498257839</v>
      </c>
      <c r="K310" s="50">
        <f t="shared" ca="1" si="109"/>
        <v>7.4999999999999997E-2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8.0857137952389522</v>
      </c>
      <c r="E312" s="29">
        <f t="shared" ca="1" si="110"/>
        <v>9.7118065733670811</v>
      </c>
      <c r="F312" s="29">
        <f t="shared" ca="1" si="110"/>
        <v>11.586053613546513</v>
      </c>
      <c r="G312" s="29">
        <f t="shared" ca="1" si="110"/>
        <v>13.637360246569166</v>
      </c>
      <c r="H312" s="29">
        <f t="shared" ca="1" si="110"/>
        <v>15.450481778028527</v>
      </c>
      <c r="I312" s="29">
        <f t="shared" ca="1" si="110"/>
        <v>16.419213883495576</v>
      </c>
      <c r="J312" s="29">
        <f t="shared" ca="1" si="110"/>
        <v>15.97451307422209</v>
      </c>
      <c r="K312" s="29">
        <f t="shared" ca="1" si="110"/>
        <v>14.382869648060742</v>
      </c>
      <c r="L312" s="29">
        <f t="shared" ca="1" si="110"/>
        <v>12.379493163821229</v>
      </c>
      <c r="M312" s="29">
        <f t="shared" ca="1" si="110"/>
        <v>10.329424076633073</v>
      </c>
      <c r="N312" s="29">
        <f t="shared" ca="1" si="110"/>
        <v>8.5240196293395964</v>
      </c>
      <c r="O312" s="29">
        <f t="shared" ca="1" si="110"/>
        <v>7.5895382661754534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5.0644599303135883E-2</v>
      </c>
      <c r="I316" s="32">
        <f t="shared" ca="1" si="111"/>
        <v>5.8170731707317069E-2</v>
      </c>
      <c r="J316" s="32">
        <f t="shared" ca="1" si="111"/>
        <v>8.6184668989547034E-2</v>
      </c>
      <c r="K316" s="32">
        <f t="shared" ca="1" si="111"/>
        <v>4.4999999999999998E-2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3.3763066202090596E-2</v>
      </c>
      <c r="I317" s="32">
        <f t="shared" ca="1" si="112"/>
        <v>3.8780487804878055E-2</v>
      </c>
      <c r="J317" s="32">
        <f t="shared" ca="1" si="112"/>
        <v>5.745644599303136E-2</v>
      </c>
      <c r="K317" s="32">
        <f t="shared" ca="1" si="112"/>
        <v>0.03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4.6002177700348423E-2</v>
      </c>
      <c r="I322" s="33">
        <f t="shared" ca="1" si="113"/>
        <v>5.283841463414634E-2</v>
      </c>
      <c r="J322" s="33">
        <f t="shared" ca="1" si="113"/>
        <v>7.8284407665505221E-2</v>
      </c>
      <c r="K322" s="33">
        <f t="shared" ca="1" si="113"/>
        <v>4.0874999999999995E-2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3.3763066202090596E-2</v>
      </c>
      <c r="I323" s="33">
        <f t="shared" ca="1" si="114"/>
        <v>3.8780487804878055E-2</v>
      </c>
      <c r="J323" s="33">
        <f t="shared" ca="1" si="114"/>
        <v>5.745644599303136E-2</v>
      </c>
      <c r="K323" s="33">
        <f t="shared" ca="1" si="114"/>
        <v>0.03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4.6424216027874561E-3</v>
      </c>
      <c r="I324" s="33">
        <f t="shared" ca="1" si="115"/>
        <v>5.3323170731707321E-3</v>
      </c>
      <c r="J324" s="33">
        <f t="shared" ca="1" si="115"/>
        <v>7.9002613240418112E-3</v>
      </c>
      <c r="K324" s="33">
        <f t="shared" ca="1" si="115"/>
        <v>4.1250000000000002E-3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8.4407665505226478E-2</v>
      </c>
      <c r="I325" s="32">
        <f t="shared" ca="1" si="116"/>
        <v>9.6951219512195139E-2</v>
      </c>
      <c r="J325" s="32">
        <f t="shared" ca="1" si="116"/>
        <v>0.14364111498257839</v>
      </c>
      <c r="K325" s="32">
        <f t="shared" ca="1" si="116"/>
        <v>7.4999999999999997E-2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0.10731467770034842</v>
      </c>
      <c r="H328" s="32">
        <f ca="1">F323/2+G323+H323</f>
        <v>7.8763066202090587E-2</v>
      </c>
      <c r="I328" s="32">
        <f ca="1">F324/2+G324+H324</f>
        <v>1.0829921602787456E-2</v>
      </c>
      <c r="J328" s="32">
        <f ca="1">I322+J322+K322</f>
        <v>0.17199782229965155</v>
      </c>
      <c r="K328" s="32">
        <f ca="1">I323+J323+K323</f>
        <v>0.1262369337979094</v>
      </c>
      <c r="L328" s="32">
        <f ca="1">I324+J324+K324</f>
        <v>1.7357578397212543E-2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8.0857137952389522</v>
      </c>
      <c r="E337" s="29">
        <f t="shared" ca="1" si="119"/>
        <v>9.7118065733670811</v>
      </c>
      <c r="F337" s="29">
        <f t="shared" ca="1" si="119"/>
        <v>11.586053613546513</v>
      </c>
      <c r="G337" s="29">
        <f t="shared" ca="1" si="119"/>
        <v>13.637360246569166</v>
      </c>
      <c r="H337" s="29">
        <f t="shared" ca="1" si="119"/>
        <v>15.450481778028527</v>
      </c>
      <c r="I337" s="29">
        <f t="shared" ca="1" si="119"/>
        <v>16.419213883495576</v>
      </c>
      <c r="J337" s="29">
        <f t="shared" ca="1" si="119"/>
        <v>15.97451307422209</v>
      </c>
      <c r="K337" s="29">
        <f t="shared" ca="1" si="119"/>
        <v>14.382869648060742</v>
      </c>
      <c r="L337" s="29">
        <f t="shared" ca="1" si="119"/>
        <v>12.379493163821229</v>
      </c>
      <c r="M337" s="29">
        <f t="shared" ca="1" si="119"/>
        <v>10.329424076633073</v>
      </c>
      <c r="N337" s="29">
        <f t="shared" ca="1" si="119"/>
        <v>8.5240196293395964</v>
      </c>
      <c r="O337" s="29">
        <f t="shared" ca="1" si="119"/>
        <v>7.5895382661754534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8.0857137952389522</v>
      </c>
      <c r="E362" s="29">
        <f t="shared" ca="1" si="128"/>
        <v>9.7118065733670811</v>
      </c>
      <c r="F362" s="29">
        <f t="shared" ca="1" si="128"/>
        <v>11.586053613546513</v>
      </c>
      <c r="G362" s="29">
        <f t="shared" ca="1" si="128"/>
        <v>13.637360246569166</v>
      </c>
      <c r="H362" s="29">
        <f t="shared" ca="1" si="128"/>
        <v>15.450481778028527</v>
      </c>
      <c r="I362" s="29">
        <f t="shared" ca="1" si="128"/>
        <v>16.419213883495576</v>
      </c>
      <c r="J362" s="29">
        <f t="shared" ca="1" si="128"/>
        <v>15.97451307422209</v>
      </c>
      <c r="K362" s="29">
        <f t="shared" ca="1" si="128"/>
        <v>14.382869648060742</v>
      </c>
      <c r="L362" s="29">
        <f t="shared" ca="1" si="128"/>
        <v>12.379493163821229</v>
      </c>
      <c r="M362" s="29">
        <f t="shared" ca="1" si="128"/>
        <v>10.329424076633073</v>
      </c>
      <c r="N362" s="29">
        <f t="shared" ca="1" si="128"/>
        <v>8.5240196293395964</v>
      </c>
      <c r="O362" s="29">
        <f t="shared" ca="1" si="128"/>
        <v>7.5895382661754534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15.914286204761048</v>
      </c>
      <c r="E384" s="29">
        <f t="shared" ca="1" si="135"/>
        <v>14.288193426632919</v>
      </c>
      <c r="F384" s="29">
        <f t="shared" ca="1" si="135"/>
        <v>12.413946386453487</v>
      </c>
      <c r="G384" s="29">
        <f t="shared" ca="1" si="135"/>
        <v>10.362639753430834</v>
      </c>
      <c r="H384" s="29">
        <f t="shared" ca="1" si="135"/>
        <v>8.5495182219714732</v>
      </c>
      <c r="I384" s="29">
        <f t="shared" ca="1" si="135"/>
        <v>7.5807861165044237</v>
      </c>
      <c r="J384" s="29">
        <f t="shared" ca="1" si="135"/>
        <v>8.0254869257779102</v>
      </c>
      <c r="K384" s="29">
        <f t="shared" ca="1" si="135"/>
        <v>9.6171303519392577</v>
      </c>
      <c r="L384" s="29">
        <f t="shared" ca="1" si="135"/>
        <v>11.620506836178771</v>
      </c>
      <c r="M384" s="29">
        <f t="shared" ca="1" si="135"/>
        <v>13.670575923366927</v>
      </c>
      <c r="N384" s="29">
        <f t="shared" ca="1" si="135"/>
        <v>15.475980370660404</v>
      </c>
      <c r="O384" s="29">
        <f t="shared" ca="1" si="135"/>
        <v>16.410461733824548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0.11057000024395604</v>
      </c>
      <c r="E385" s="29">
        <f t="shared" ca="1" si="136"/>
        <v>9.9272159011181624E-2</v>
      </c>
      <c r="F385" s="29">
        <f t="shared" ca="1" si="136"/>
        <v>8.6250180329669954E-2</v>
      </c>
      <c r="G385" s="29">
        <f t="shared" ca="1" si="136"/>
        <v>7.1998018970030192E-2</v>
      </c>
      <c r="H385" s="29">
        <f t="shared" ca="1" si="136"/>
        <v>5.9400730873262954E-2</v>
      </c>
      <c r="I385" s="55">
        <f t="shared" ca="1" si="136"/>
        <v>5.2670129967909436E-2</v>
      </c>
      <c r="J385" s="55">
        <f t="shared" ca="1" si="136"/>
        <v>5.5759842441168002E-2</v>
      </c>
      <c r="K385" s="29">
        <f t="shared" ca="1" si="136"/>
        <v>6.6818334902256277E-2</v>
      </c>
      <c r="L385" s="29">
        <f t="shared" ca="1" si="136"/>
        <v>8.0737484998025508E-2</v>
      </c>
      <c r="M385" s="29">
        <f t="shared" ca="1" si="136"/>
        <v>9.4981048080528513E-2</v>
      </c>
      <c r="N385" s="29">
        <f t="shared" ca="1" si="136"/>
        <v>0.10752471906955206</v>
      </c>
      <c r="O385" s="29">
        <f t="shared" ca="1" si="136"/>
        <v>0.11401735111245953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8.0857137952389522</v>
      </c>
      <c r="E387" s="29">
        <f t="shared" ca="1" si="137"/>
        <v>9.7118065733670811</v>
      </c>
      <c r="F387" s="29">
        <f t="shared" ca="1" si="137"/>
        <v>11.586053613546513</v>
      </c>
      <c r="G387" s="29">
        <f t="shared" ca="1" si="137"/>
        <v>13.637360246569166</v>
      </c>
      <c r="H387" s="29">
        <f t="shared" ca="1" si="137"/>
        <v>15.450481778028527</v>
      </c>
      <c r="I387" s="29">
        <f t="shared" ca="1" si="137"/>
        <v>16.419213883495576</v>
      </c>
      <c r="J387" s="29">
        <f t="shared" ca="1" si="137"/>
        <v>15.97451307422209</v>
      </c>
      <c r="K387" s="29">
        <f t="shared" ca="1" si="137"/>
        <v>14.382869648060742</v>
      </c>
      <c r="L387" s="29">
        <f t="shared" ca="1" si="137"/>
        <v>12.379493163821229</v>
      </c>
      <c r="M387" s="29">
        <f t="shared" ca="1" si="137"/>
        <v>10.329424076633073</v>
      </c>
      <c r="N387" s="29">
        <f t="shared" ca="1" si="137"/>
        <v>8.5240196293395964</v>
      </c>
      <c r="O387" s="29">
        <f t="shared" ca="1" si="137"/>
        <v>7.5895382661754534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1.1057000024395604E-2</v>
      </c>
      <c r="E391" s="33">
        <f t="shared" ca="1" si="138"/>
        <v>9.9272159011181624E-3</v>
      </c>
      <c r="F391" s="32">
        <f t="shared" ca="1" si="138"/>
        <v>8.6250180329669954E-3</v>
      </c>
      <c r="G391" s="32">
        <f t="shared" ca="1" si="138"/>
        <v>7.1998018970030192E-3</v>
      </c>
      <c r="H391" s="32">
        <f t="shared" ca="1" si="138"/>
        <v>5.9400730873262961E-3</v>
      </c>
      <c r="I391" s="32">
        <f t="shared" ca="1" si="138"/>
        <v>5.2670129967909438E-3</v>
      </c>
      <c r="J391" s="32">
        <f t="shared" ca="1" si="138"/>
        <v>5.5759842441168005E-3</v>
      </c>
      <c r="K391" s="32">
        <f t="shared" ca="1" si="138"/>
        <v>6.6818334902256282E-3</v>
      </c>
      <c r="L391" s="32">
        <f t="shared" ca="1" si="138"/>
        <v>8.0737484998025504E-3</v>
      </c>
      <c r="M391" s="32">
        <f t="shared" ca="1" si="138"/>
        <v>9.4981048080528523E-3</v>
      </c>
      <c r="N391" s="32">
        <f t="shared" ca="1" si="138"/>
        <v>1.0752471906955207E-2</v>
      </c>
      <c r="O391" s="32">
        <f t="shared" ca="1" si="138"/>
        <v>1.1401735111245953E-2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9.951300021956043E-2</v>
      </c>
      <c r="E392" s="32">
        <f t="shared" ca="1" si="139"/>
        <v>8.9344943110063468E-2</v>
      </c>
      <c r="F392" s="32">
        <f t="shared" ca="1" si="139"/>
        <v>7.7625162296702965E-2</v>
      </c>
      <c r="G392" s="32">
        <f t="shared" ca="1" si="139"/>
        <v>6.4798217073027173E-2</v>
      </c>
      <c r="H392" s="32">
        <f t="shared" ca="1" si="139"/>
        <v>5.3460657785936658E-2</v>
      </c>
      <c r="I392" s="32">
        <f t="shared" ca="1" si="139"/>
        <v>4.7403116971118493E-2</v>
      </c>
      <c r="J392" s="32">
        <f t="shared" ca="1" si="139"/>
        <v>5.01838581970512E-2</v>
      </c>
      <c r="K392" s="32">
        <f t="shared" ca="1" si="139"/>
        <v>6.0136501412030648E-2</v>
      </c>
      <c r="L392" s="32">
        <f t="shared" ca="1" si="139"/>
        <v>7.2663736498222956E-2</v>
      </c>
      <c r="M392" s="32">
        <f t="shared" ca="1" si="139"/>
        <v>8.5482943272475659E-2</v>
      </c>
      <c r="N392" s="32">
        <f t="shared" ca="1" si="139"/>
        <v>9.6772247162596858E-2</v>
      </c>
      <c r="O392" s="32">
        <f t="shared" ca="1" si="139"/>
        <v>0.10261561600121358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1.0135583355695971E-2</v>
      </c>
      <c r="E397" s="33">
        <f t="shared" ca="1" si="140"/>
        <v>9.0999479093583149E-3</v>
      </c>
      <c r="F397" s="33">
        <f t="shared" ca="1" si="140"/>
        <v>7.9062665302197452E-3</v>
      </c>
      <c r="G397" s="33">
        <f t="shared" ca="1" si="140"/>
        <v>6.5998184055861006E-3</v>
      </c>
      <c r="H397" s="33">
        <f t="shared" ca="1" si="140"/>
        <v>5.4450669967157717E-3</v>
      </c>
      <c r="I397" s="33">
        <f t="shared" ca="1" si="140"/>
        <v>4.8280952470583652E-3</v>
      </c>
      <c r="J397" s="33">
        <f t="shared" ca="1" si="140"/>
        <v>5.1113188904404003E-3</v>
      </c>
      <c r="K397" s="33">
        <f t="shared" ca="1" si="140"/>
        <v>6.1250140327068258E-3</v>
      </c>
      <c r="L397" s="33">
        <f t="shared" ca="1" si="140"/>
        <v>7.4009361248190044E-3</v>
      </c>
      <c r="M397" s="33">
        <f t="shared" ca="1" si="140"/>
        <v>8.7065960740484484E-3</v>
      </c>
      <c r="N397" s="33">
        <f t="shared" ca="1" si="140"/>
        <v>9.8564325813756057E-3</v>
      </c>
      <c r="O397" s="33">
        <f t="shared" ca="1" si="140"/>
        <v>1.0451590518642124E-2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9.951300021956043E-2</v>
      </c>
      <c r="E398" s="33">
        <f t="shared" ca="1" si="141"/>
        <v>8.9344943110063468E-2</v>
      </c>
      <c r="F398" s="33">
        <f t="shared" ca="1" si="141"/>
        <v>7.7625162296702965E-2</v>
      </c>
      <c r="G398" s="33">
        <f t="shared" ca="1" si="141"/>
        <v>6.4798217073027173E-2</v>
      </c>
      <c r="H398" s="33">
        <f t="shared" ca="1" si="141"/>
        <v>5.3460657785936658E-2</v>
      </c>
      <c r="I398" s="33">
        <f t="shared" ca="1" si="141"/>
        <v>4.7403116971118493E-2</v>
      </c>
      <c r="J398" s="33">
        <f t="shared" ca="1" si="141"/>
        <v>5.01838581970512E-2</v>
      </c>
      <c r="K398" s="33">
        <f t="shared" ca="1" si="141"/>
        <v>6.0136501412030648E-2</v>
      </c>
      <c r="L398" s="33">
        <f t="shared" ca="1" si="141"/>
        <v>7.2663736498222956E-2</v>
      </c>
      <c r="M398" s="33">
        <f t="shared" ca="1" si="141"/>
        <v>8.5482943272475659E-2</v>
      </c>
      <c r="N398" s="33">
        <f t="shared" ca="1" si="141"/>
        <v>9.6772247162596858E-2</v>
      </c>
      <c r="O398" s="33">
        <f t="shared" ca="1" si="141"/>
        <v>0.10261561600121358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9.2141666869963374E-4</v>
      </c>
      <c r="E399" s="33">
        <f t="shared" ca="1" si="142"/>
        <v>8.272679917598469E-4</v>
      </c>
      <c r="F399" s="33">
        <f t="shared" ca="1" si="142"/>
        <v>7.1875150274724965E-4</v>
      </c>
      <c r="G399" s="33">
        <f t="shared" ca="1" si="142"/>
        <v>5.9998349141691823E-4</v>
      </c>
      <c r="H399" s="33">
        <f t="shared" ca="1" si="142"/>
        <v>4.9500609061052471E-4</v>
      </c>
      <c r="I399" s="33">
        <f t="shared" ca="1" si="142"/>
        <v>4.3891774973257863E-4</v>
      </c>
      <c r="J399" s="33">
        <f t="shared" ca="1" si="142"/>
        <v>4.6466535367640003E-4</v>
      </c>
      <c r="K399" s="33">
        <f t="shared" ca="1" si="142"/>
        <v>5.5681945751880231E-4</v>
      </c>
      <c r="L399" s="33">
        <f t="shared" ca="1" si="142"/>
        <v>6.728123749835459E-4</v>
      </c>
      <c r="M399" s="33">
        <f t="shared" ca="1" si="142"/>
        <v>7.9150873400440436E-4</v>
      </c>
      <c r="N399" s="33">
        <f t="shared" ca="1" si="142"/>
        <v>8.9603932557960056E-4</v>
      </c>
      <c r="O399" s="33">
        <f t="shared" ca="1" si="142"/>
        <v>9.5014459260382939E-4</v>
      </c>
    </row>
    <row r="400" spans="1:15" x14ac:dyDescent="0.4">
      <c r="D400" s="32">
        <f t="shared" ref="D400:O400" ca="1" si="143">SUM(D397:D399)</f>
        <v>0.11057000024395604</v>
      </c>
      <c r="E400" s="32">
        <f t="shared" ca="1" si="143"/>
        <v>9.9272159011181624E-2</v>
      </c>
      <c r="F400" s="32">
        <f t="shared" ca="1" si="143"/>
        <v>8.6250180329669968E-2</v>
      </c>
      <c r="G400" s="32">
        <f t="shared" ca="1" si="143"/>
        <v>7.1998018970030192E-2</v>
      </c>
      <c r="H400" s="32">
        <f t="shared" ca="1" si="143"/>
        <v>5.9400730873262954E-2</v>
      </c>
      <c r="I400" s="32">
        <f t="shared" ca="1" si="143"/>
        <v>5.2670129967909436E-2</v>
      </c>
      <c r="J400" s="32">
        <f t="shared" ca="1" si="143"/>
        <v>5.5759842441167995E-2</v>
      </c>
      <c r="K400" s="32">
        <f t="shared" ca="1" si="143"/>
        <v>6.6818334902256277E-2</v>
      </c>
      <c r="L400" s="32">
        <f t="shared" ca="1" si="143"/>
        <v>8.0737484998025494E-2</v>
      </c>
      <c r="M400" s="32">
        <f t="shared" ca="1" si="143"/>
        <v>9.4981048080528513E-2</v>
      </c>
      <c r="N400" s="32">
        <f t="shared" ca="1" si="143"/>
        <v>0.10752471906955208</v>
      </c>
      <c r="O400" s="32">
        <f t="shared" ca="1" si="143"/>
        <v>0.11401735111245953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3.8568471339494093E-2</v>
      </c>
      <c r="E403" s="32">
        <f ca="1">N398/2+O398+D398+E398+F398/2</f>
        <v>0.37867226406048737</v>
      </c>
      <c r="F403" s="32">
        <f ca="1">N399/2+O399+D399+E399+F399/2</f>
        <v>3.5062246672267353E-3</v>
      </c>
      <c r="G403" s="32">
        <f ca="1">F397/2+G397+H397</f>
        <v>1.5998018667411743E-2</v>
      </c>
      <c r="H403" s="32">
        <f ca="1">F398/2+G398+H398</f>
        <v>0.15707145600731531</v>
      </c>
      <c r="I403" s="32">
        <f ca="1">F399/2+G399+H399</f>
        <v>1.4543653334010676E-3</v>
      </c>
      <c r="J403" s="32">
        <f ca="1">I397+J397+K397</f>
        <v>1.6064428170205591E-2</v>
      </c>
      <c r="K403" s="32">
        <f ca="1">I398+J398+K398</f>
        <v>0.15772347658020033</v>
      </c>
      <c r="L403" s="32">
        <f ca="1">I399+J399+K399</f>
        <v>1.460402560927781E-3</v>
      </c>
      <c r="M403" s="32">
        <f ca="1">L397+M397+N397/2</f>
        <v>2.1035748489555254E-2</v>
      </c>
      <c r="N403" s="32">
        <f ca="1">L398+M398+N398/2</f>
        <v>0.20653280335199706</v>
      </c>
      <c r="O403" s="32">
        <f ca="1">L399+M399+N399/2</f>
        <v>1.9123407717777507E-3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9.4152758399999996</v>
      </c>
      <c r="C409" s="63" t="s">
        <v>58</v>
      </c>
      <c r="D409" s="32">
        <f t="shared" ref="D409:O409" ca="1" si="144">D18</f>
        <v>0.10337601981100977</v>
      </c>
      <c r="E409" s="32">
        <f t="shared" ca="1" si="144"/>
        <v>9.1845270420053596E-2</v>
      </c>
      <c r="F409" s="32">
        <f t="shared" ca="1" si="144"/>
        <v>8.0691802574466454E-2</v>
      </c>
      <c r="G409" s="32">
        <f t="shared" ca="1" si="144"/>
        <v>6.0180131100919229E-2</v>
      </c>
      <c r="H409" s="32">
        <f t="shared" ca="1" si="144"/>
        <v>3.3609169024163048E-2</v>
      </c>
      <c r="I409" s="32">
        <f t="shared" ca="1" si="144"/>
        <v>1.6372310128217941E-2</v>
      </c>
      <c r="J409" s="32">
        <f t="shared" ca="1" si="144"/>
        <v>4.9892307497929646E-3</v>
      </c>
      <c r="K409" s="32">
        <f t="shared" ca="1" si="144"/>
        <v>4.7179911718795769E-3</v>
      </c>
      <c r="L409" s="32">
        <f t="shared" ca="1" si="144"/>
        <v>1.8846987860472973E-2</v>
      </c>
      <c r="M409" s="32">
        <f t="shared" ca="1" si="144"/>
        <v>4.8130345716363029E-2</v>
      </c>
      <c r="N409" s="32">
        <f t="shared" ca="1" si="144"/>
        <v>7.5963294843830936E-2</v>
      </c>
      <c r="O409" s="32">
        <f t="shared" ca="1" si="144"/>
        <v>9.711077993216384E-2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4.8775055218825067E-2</v>
      </c>
      <c r="E410" s="32">
        <f t="shared" ca="1" si="145"/>
        <v>4.3334596790588861E-2</v>
      </c>
      <c r="F410" s="32">
        <f t="shared" ca="1" si="145"/>
        <v>3.8072148003680119E-2</v>
      </c>
      <c r="G410" s="32">
        <f t="shared" ca="1" si="145"/>
        <v>2.8394295145912091E-2</v>
      </c>
      <c r="H410" s="32">
        <f t="shared" ca="1" si="145"/>
        <v>1.5857537154257799E-2</v>
      </c>
      <c r="I410" s="32">
        <f t="shared" ca="1" si="145"/>
        <v>7.7248121181631201E-3</v>
      </c>
      <c r="J410" s="32">
        <f t="shared" ca="1" si="145"/>
        <v>2.3540276145812156E-3</v>
      </c>
      <c r="K410" s="32">
        <f t="shared" ca="1" si="145"/>
        <v>2.2260508805722777E-3</v>
      </c>
      <c r="L410" s="32">
        <f t="shared" ca="1" si="145"/>
        <v>8.8924189118876427E-3</v>
      </c>
      <c r="M410" s="32">
        <f t="shared" ca="1" si="145"/>
        <v>2.2708944243631318E-2</v>
      </c>
      <c r="N410" s="32">
        <f t="shared" ca="1" si="145"/>
        <v>3.5841135181886169E-2</v>
      </c>
      <c r="O410" s="32">
        <f t="shared" ca="1" si="145"/>
        <v>4.5818978736014405E-2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1.0432442366248695E-2</v>
      </c>
      <c r="E411" s="32">
        <f t="shared" ca="1" si="146"/>
        <v>9.2687887579870603E-3</v>
      </c>
      <c r="F411" s="32">
        <f t="shared" ca="1" si="146"/>
        <v>8.143209434120469E-3</v>
      </c>
      <c r="G411" s="32">
        <f t="shared" ca="1" si="146"/>
        <v>6.0732242395423082E-3</v>
      </c>
      <c r="H411" s="32">
        <f t="shared" ca="1" si="146"/>
        <v>3.3917510024384727E-3</v>
      </c>
      <c r="I411" s="32">
        <f t="shared" ca="1" si="146"/>
        <v>1.6522514808293338E-3</v>
      </c>
      <c r="J411" s="32">
        <f t="shared" ca="1" si="146"/>
        <v>5.0350035089653778E-4</v>
      </c>
      <c r="K411" s="32">
        <f t="shared" ca="1" si="146"/>
        <v>4.7612754945573711E-4</v>
      </c>
      <c r="L411" s="32">
        <f t="shared" ca="1" si="146"/>
        <v>1.9019896005981901E-3</v>
      </c>
      <c r="M411" s="32">
        <f t="shared" ca="1" si="146"/>
        <v>4.8571908521100318E-3</v>
      </c>
      <c r="N411" s="32">
        <f t="shared" ca="1" si="146"/>
        <v>7.6660205805700954E-3</v>
      </c>
      <c r="O411" s="32">
        <f t="shared" ca="1" si="146"/>
        <v>9.8001704518697469E-3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0.37065961887237586</v>
      </c>
      <c r="E413" s="32">
        <f t="shared" ca="1" si="148"/>
        <v>0.17488527233821149</v>
      </c>
      <c r="F413" s="32">
        <f t="shared" ca="1" si="148"/>
        <v>3.7406016583450788E-2</v>
      </c>
      <c r="G413" s="32">
        <f t="shared" ca="1" si="148"/>
        <v>0.1341352014123155</v>
      </c>
      <c r="H413" s="32">
        <f t="shared" ca="1" si="148"/>
        <v>6.328790630200995E-2</v>
      </c>
      <c r="I413" s="32">
        <f t="shared" ca="1" si="148"/>
        <v>1.3536579959041015E-2</v>
      </c>
      <c r="J413" s="32">
        <f t="shared" ca="1" si="148"/>
        <v>2.6079532049890483E-2</v>
      </c>
      <c r="K413" s="32">
        <f t="shared" ca="1" si="148"/>
        <v>1.2304890613316615E-2</v>
      </c>
      <c r="L413" s="32">
        <f t="shared" ca="1" si="148"/>
        <v>2.6318793811816086E-3</v>
      </c>
      <c r="M413" s="32">
        <f t="shared" ca="1" si="148"/>
        <v>0.10495898099875146</v>
      </c>
      <c r="N413" s="32">
        <f t="shared" ca="1" si="148"/>
        <v>4.9521930746462044E-2</v>
      </c>
      <c r="O413" s="32">
        <f t="shared" ca="1" si="148"/>
        <v>1.0592190742993269E-2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1.022022039860299E-2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7.6907665505226486E-2</v>
      </c>
      <c r="I415" s="32">
        <f t="shared" ca="1" si="149"/>
        <v>0.17945121951219511</v>
      </c>
      <c r="J415" s="32">
        <f t="shared" ca="1" si="149"/>
        <v>0.56114111498257835</v>
      </c>
      <c r="K415" s="32">
        <f t="shared" ca="1" si="149"/>
        <v>0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9.4076655052264795E-3</v>
      </c>
      <c r="I416" s="32">
        <f t="shared" ca="1" si="150"/>
        <v>2.1951219512195117E-2</v>
      </c>
      <c r="J416" s="32">
        <f t="shared" ca="1" si="150"/>
        <v>6.8641114982578383E-2</v>
      </c>
      <c r="K416" s="32">
        <f t="shared" ca="1" si="150"/>
        <v>0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7.7613240418118474E-3</v>
      </c>
      <c r="I417" s="32">
        <f t="shared" ca="1" si="151"/>
        <v>1.8109756097560978E-2</v>
      </c>
      <c r="J417" s="32">
        <f t="shared" ca="1" si="151"/>
        <v>5.6628919860627187E-2</v>
      </c>
      <c r="K417" s="32">
        <f t="shared" ca="1" si="151"/>
        <v>0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7.6907665505226486E-2</v>
      </c>
      <c r="H419" s="32">
        <f t="shared" ca="1" si="153"/>
        <v>9.4076655052264795E-3</v>
      </c>
      <c r="I419" s="32">
        <f t="shared" ca="1" si="153"/>
        <v>7.7613240418118474E-3</v>
      </c>
      <c r="J419" s="32">
        <f t="shared" ca="1" si="153"/>
        <v>0.74059233449477346</v>
      </c>
      <c r="K419" s="32">
        <f t="shared" ca="1" si="153"/>
        <v>9.0592334494773497E-2</v>
      </c>
      <c r="L419" s="32">
        <f t="shared" ca="1" si="153"/>
        <v>7.4738675958188172E-2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5.6517818804220408</v>
      </c>
      <c r="C421" s="67"/>
      <c r="D421" s="32">
        <f t="shared" ref="D421:O421" ca="1" si="154">D69</f>
        <v>6.0544597416095906E-2</v>
      </c>
      <c r="E421" s="32">
        <f t="shared" ca="1" si="154"/>
        <v>5.8814985007452476E-2</v>
      </c>
      <c r="F421" s="32">
        <f t="shared" ca="1" si="154"/>
        <v>5.7141964830614414E-2</v>
      </c>
      <c r="G421" s="32">
        <f t="shared" ca="1" si="154"/>
        <v>5.4065214109582316E-2</v>
      </c>
      <c r="H421" s="32">
        <f t="shared" ca="1" si="154"/>
        <v>5.00795697980689E-2</v>
      </c>
      <c r="I421" s="32">
        <f t="shared" ca="1" si="154"/>
        <v>4.7494040963677125E-2</v>
      </c>
      <c r="J421" s="32">
        <f t="shared" ca="1" si="154"/>
        <v>4.5786579056913392E-2</v>
      </c>
      <c r="K421" s="32">
        <f t="shared" ca="1" si="154"/>
        <v>4.574589312022638E-2</v>
      </c>
      <c r="L421" s="32">
        <f t="shared" ca="1" si="154"/>
        <v>4.7865242623515387E-2</v>
      </c>
      <c r="M421" s="32">
        <f t="shared" ca="1" si="154"/>
        <v>5.2257746301898896E-2</v>
      </c>
      <c r="N421" s="32">
        <f t="shared" ca="1" si="154"/>
        <v>5.6432688671019082E-2</v>
      </c>
      <c r="O421" s="32">
        <f t="shared" ca="1" si="154"/>
        <v>5.960481143426901E-2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2.8566258282823762E-2</v>
      </c>
      <c r="E422" s="32">
        <f t="shared" ca="1" si="155"/>
        <v>2.775018951858833E-2</v>
      </c>
      <c r="F422" s="32">
        <f t="shared" ca="1" si="155"/>
        <v>2.6960822200552022E-2</v>
      </c>
      <c r="G422" s="32">
        <f t="shared" ca="1" si="155"/>
        <v>2.5509144271886813E-2</v>
      </c>
      <c r="H422" s="32">
        <f t="shared" ca="1" si="155"/>
        <v>2.3628630573138673E-2</v>
      </c>
      <c r="I422" s="32">
        <f t="shared" ca="1" si="155"/>
        <v>2.2408721817724471E-2</v>
      </c>
      <c r="J422" s="32">
        <f t="shared" ca="1" si="155"/>
        <v>2.1603104142187187E-2</v>
      </c>
      <c r="K422" s="32">
        <f t="shared" ca="1" si="155"/>
        <v>2.1583907632085845E-2</v>
      </c>
      <c r="L422" s="32">
        <f t="shared" ca="1" si="155"/>
        <v>2.2583862836783149E-2</v>
      </c>
      <c r="M422" s="32">
        <f t="shared" ca="1" si="155"/>
        <v>2.4656341636544701E-2</v>
      </c>
      <c r="N422" s="32">
        <f t="shared" ca="1" si="155"/>
        <v>2.662617027728293E-2</v>
      </c>
      <c r="O422" s="32">
        <f t="shared" ca="1" si="155"/>
        <v>2.8122846810402162E-2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6.1100052438261927E-3</v>
      </c>
      <c r="E423" s="32">
        <f t="shared" ca="1" si="156"/>
        <v>5.9354572025869471E-3</v>
      </c>
      <c r="F423" s="32">
        <f t="shared" ca="1" si="156"/>
        <v>5.7666203040069594E-3</v>
      </c>
      <c r="G423" s="32">
        <f t="shared" ca="1" si="156"/>
        <v>5.4561225248202349E-3</v>
      </c>
      <c r="H423" s="32">
        <f t="shared" ca="1" si="156"/>
        <v>5.0539015392546596E-3</v>
      </c>
      <c r="I423" s="32">
        <f t="shared" ca="1" si="156"/>
        <v>4.7929766110132895E-3</v>
      </c>
      <c r="J423" s="32">
        <f t="shared" ca="1" si="156"/>
        <v>4.6206639415233702E-3</v>
      </c>
      <c r="K423" s="32">
        <f t="shared" ca="1" si="156"/>
        <v>4.6165580213072491E-3</v>
      </c>
      <c r="L423" s="32">
        <f t="shared" ca="1" si="156"/>
        <v>4.8304373289786168E-3</v>
      </c>
      <c r="M423" s="32">
        <f t="shared" ca="1" si="156"/>
        <v>5.2737175167053927E-3</v>
      </c>
      <c r="N423" s="32">
        <f t="shared" ca="1" si="156"/>
        <v>5.6950419759744034E-3</v>
      </c>
      <c r="O423" s="32">
        <f t="shared" ca="1" si="156"/>
        <v>6.0151644566693507E-3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0.23575172060863414</v>
      </c>
      <c r="E425" s="32">
        <f t="shared" ca="1" si="158"/>
        <v>0.11123279085073173</v>
      </c>
      <c r="F425" s="32">
        <f t="shared" ca="1" si="158"/>
        <v>2.3791458043073171E-2</v>
      </c>
      <c r="G425" s="32">
        <f t="shared" ca="1" si="158"/>
        <v>0.13271576632295842</v>
      </c>
      <c r="H425" s="32">
        <f t="shared" ca="1" si="158"/>
        <v>6.2618185945301497E-2</v>
      </c>
      <c r="I425" s="32">
        <f t="shared" ca="1" si="158"/>
        <v>1.3393334216078374E-2</v>
      </c>
      <c r="J425" s="32">
        <f t="shared" ca="1" si="158"/>
        <v>0.13902651314081688</v>
      </c>
      <c r="K425" s="32">
        <f t="shared" ca="1" si="158"/>
        <v>6.5595733591997496E-2</v>
      </c>
      <c r="L425" s="32">
        <f t="shared" ca="1" si="158"/>
        <v>1.4030198573843909E-2</v>
      </c>
      <c r="M425" s="32">
        <f t="shared" ca="1" si="158"/>
        <v>0.12833933326092384</v>
      </c>
      <c r="N425" s="32">
        <f t="shared" ca="1" si="158"/>
        <v>6.0553289611969319E-2</v>
      </c>
      <c r="O425" s="32">
        <f t="shared" ca="1" si="158"/>
        <v>1.2951675833671211E-2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5.4922442400000007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14.155005252051582</v>
      </c>
      <c r="C433" s="67"/>
      <c r="D433" s="32">
        <f t="shared" ref="D433:O433" ca="1" si="164">D119</f>
        <v>2.0086883377652014E-2</v>
      </c>
      <c r="E433" s="32">
        <f t="shared" ca="1" si="164"/>
        <v>1.8034442220364662E-2</v>
      </c>
      <c r="F433" s="32">
        <f t="shared" ca="1" si="164"/>
        <v>1.5668782759890042E-2</v>
      </c>
      <c r="G433" s="32">
        <f t="shared" ca="1" si="164"/>
        <v>1.3079640112888818E-2</v>
      </c>
      <c r="H433" s="32">
        <f t="shared" ca="1" si="164"/>
        <v>1.0791132775309438E-2</v>
      </c>
      <c r="I433" s="32">
        <f t="shared" ca="1" si="164"/>
        <v>9.568406944170214E-3</v>
      </c>
      <c r="J433" s="32">
        <f t="shared" ca="1" si="164"/>
        <v>1.012970471014552E-2</v>
      </c>
      <c r="K433" s="32">
        <f t="shared" ca="1" si="164"/>
        <v>1.213866417390989E-2</v>
      </c>
      <c r="L433" s="32">
        <f t="shared" ca="1" si="164"/>
        <v>1.4667309774641299E-2</v>
      </c>
      <c r="M433" s="32">
        <f t="shared" ca="1" si="164"/>
        <v>1.7254890401296016E-2</v>
      </c>
      <c r="N433" s="32">
        <f t="shared" ca="1" si="164"/>
        <v>1.9533657297635291E-2</v>
      </c>
      <c r="O433" s="32">
        <f t="shared" ca="1" si="164"/>
        <v>2.071315211876348E-2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8.8456000195164836E-2</v>
      </c>
      <c r="E434" s="32">
        <f t="shared" ca="1" si="165"/>
        <v>7.9417727208945299E-2</v>
      </c>
      <c r="F434" s="32">
        <f t="shared" ca="1" si="165"/>
        <v>6.9000144263735963E-2</v>
      </c>
      <c r="G434" s="32">
        <f t="shared" ca="1" si="165"/>
        <v>5.7598415176024154E-2</v>
      </c>
      <c r="H434" s="32">
        <f t="shared" ca="1" si="165"/>
        <v>4.7520584698610369E-2</v>
      </c>
      <c r="I434" s="32">
        <f t="shared" ca="1" si="165"/>
        <v>4.213610397432755E-2</v>
      </c>
      <c r="J434" s="32">
        <f t="shared" ca="1" si="165"/>
        <v>4.4607873952934404E-2</v>
      </c>
      <c r="K434" s="32">
        <f t="shared" ca="1" si="165"/>
        <v>5.3454667921805026E-2</v>
      </c>
      <c r="L434" s="32">
        <f t="shared" ca="1" si="165"/>
        <v>6.4589987998420403E-2</v>
      </c>
      <c r="M434" s="32">
        <f t="shared" ca="1" si="165"/>
        <v>7.5984838464422819E-2</v>
      </c>
      <c r="N434" s="32">
        <f t="shared" ca="1" si="165"/>
        <v>8.6019775255641653E-2</v>
      </c>
      <c r="O434" s="32">
        <f t="shared" ca="1" si="165"/>
        <v>9.1213880889967625E-2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2.0271166711391944E-3</v>
      </c>
      <c r="E435" s="32">
        <f t="shared" ca="1" si="166"/>
        <v>1.8199895818716634E-3</v>
      </c>
      <c r="F435" s="32">
        <f t="shared" ca="1" si="166"/>
        <v>1.5812533060439494E-3</v>
      </c>
      <c r="G435" s="32">
        <f t="shared" ca="1" si="166"/>
        <v>1.3199636811172203E-3</v>
      </c>
      <c r="H435" s="32">
        <f t="shared" ca="1" si="166"/>
        <v>1.0890133993431545E-3</v>
      </c>
      <c r="I435" s="32">
        <f t="shared" ca="1" si="166"/>
        <v>9.6561904941167302E-4</v>
      </c>
      <c r="J435" s="32">
        <f t="shared" ca="1" si="166"/>
        <v>1.0222637780880801E-3</v>
      </c>
      <c r="K435" s="32">
        <f t="shared" ca="1" si="166"/>
        <v>1.2250028065413652E-3</v>
      </c>
      <c r="L435" s="32">
        <f t="shared" ca="1" si="166"/>
        <v>1.4801872249638011E-3</v>
      </c>
      <c r="M435" s="32">
        <f t="shared" ca="1" si="166"/>
        <v>1.7413192148096896E-3</v>
      </c>
      <c r="N435" s="32">
        <f t="shared" ca="1" si="166"/>
        <v>1.9712865162751212E-3</v>
      </c>
      <c r="O435" s="32">
        <f t="shared" ca="1" si="166"/>
        <v>2.090318103728425E-3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7.6435697745542819E-2</v>
      </c>
      <c r="E437" s="32">
        <f t="shared" ca="1" si="168"/>
        <v>0.33659756805376662</v>
      </c>
      <c r="F437" s="32">
        <f t="shared" ca="1" si="168"/>
        <v>7.7136942678988187E-3</v>
      </c>
      <c r="G437" s="32">
        <f t="shared" ca="1" si="168"/>
        <v>3.1705164268143279E-2</v>
      </c>
      <c r="H437" s="32">
        <f t="shared" ca="1" si="168"/>
        <v>0.1396190720065025</v>
      </c>
      <c r="I437" s="32">
        <f t="shared" ca="1" si="168"/>
        <v>3.1996037334823492E-3</v>
      </c>
      <c r="J437" s="32">
        <f t="shared" ca="1" si="168"/>
        <v>3.1836775828225625E-2</v>
      </c>
      <c r="K437" s="32">
        <f t="shared" ca="1" si="168"/>
        <v>0.14019864584906699</v>
      </c>
      <c r="L437" s="32">
        <f t="shared" ca="1" si="168"/>
        <v>3.2128856340411182E-3</v>
      </c>
      <c r="M437" s="32">
        <f t="shared" ca="1" si="168"/>
        <v>4.1689028824754962E-2</v>
      </c>
      <c r="N437" s="32">
        <f t="shared" ca="1" si="168"/>
        <v>0.18358471409066404</v>
      </c>
      <c r="O437" s="32">
        <f t="shared" ca="1" si="168"/>
        <v>4.2071496979110513E-3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15.524514785463072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5.3327659214092132E-2</v>
      </c>
      <c r="I439" s="32">
        <f t="shared" ca="1" si="169"/>
        <v>5.7315464092140916E-2</v>
      </c>
      <c r="J439" s="32">
        <f t="shared" ca="1" si="169"/>
        <v>7.2158960027100261E-2</v>
      </c>
      <c r="K439" s="32">
        <f t="shared" ca="1" si="169"/>
        <v>5.0336805555555551E-2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2.5161149825783973E-2</v>
      </c>
      <c r="I440" s="32">
        <f t="shared" ca="1" si="170"/>
        <v>2.7042682926829271E-2</v>
      </c>
      <c r="J440" s="32">
        <f t="shared" ca="1" si="170"/>
        <v>3.4046167247386766E-2</v>
      </c>
      <c r="K440" s="32">
        <f t="shared" ca="1" si="170"/>
        <v>2.3750000000000004E-2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5.3816903794037937E-3</v>
      </c>
      <c r="I441" s="32">
        <f t="shared" ca="1" si="171"/>
        <v>5.784129403794038E-3</v>
      </c>
      <c r="J441" s="32">
        <f t="shared" ca="1" si="171"/>
        <v>7.2820968834688355E-3</v>
      </c>
      <c r="K441" s="32">
        <f t="shared" ca="1" si="171"/>
        <v>5.0798611111111105E-3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0.12883286754742546</v>
      </c>
      <c r="H443" s="32">
        <f t="shared" ca="1" si="173"/>
        <v>6.0786149825783981E-2</v>
      </c>
      <c r="I443" s="32">
        <f t="shared" ca="1" si="173"/>
        <v>1.3001482046070458E-2</v>
      </c>
      <c r="J443" s="32">
        <f t="shared" ca="1" si="173"/>
        <v>0.17981122967479674</v>
      </c>
      <c r="K443" s="32">
        <f t="shared" ca="1" si="173"/>
        <v>8.4838850174216038E-2</v>
      </c>
      <c r="L443" s="32">
        <f t="shared" ca="1" si="173"/>
        <v>1.8146087398373985E-2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28.211589781664706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5.4449334</v>
      </c>
      <c r="C452" s="67"/>
      <c r="D452" s="32">
        <f t="shared" ref="D452:O452" ca="1" si="179">D195</f>
        <v>0.11814402264115405</v>
      </c>
      <c r="E452" s="32">
        <f t="shared" ca="1" si="179"/>
        <v>0.10496602333720412</v>
      </c>
      <c r="F452" s="32">
        <f t="shared" ca="1" si="179"/>
        <v>9.2219202942247377E-2</v>
      </c>
      <c r="G452" s="32">
        <f t="shared" ca="1" si="179"/>
        <v>6.8777292686764843E-2</v>
      </c>
      <c r="H452" s="32">
        <f t="shared" ca="1" si="179"/>
        <v>3.8410478884757772E-2</v>
      </c>
      <c r="I452" s="32">
        <f t="shared" ca="1" si="179"/>
        <v>1.8711211575106221E-2</v>
      </c>
      <c r="J452" s="32">
        <f t="shared" ca="1" si="179"/>
        <v>5.7019779997633888E-3</v>
      </c>
      <c r="K452" s="32">
        <f t="shared" ca="1" si="179"/>
        <v>5.391989910719517E-3</v>
      </c>
      <c r="L452" s="32">
        <f t="shared" ca="1" si="179"/>
        <v>2.1539414697683397E-2</v>
      </c>
      <c r="M452" s="32">
        <f t="shared" ca="1" si="179"/>
        <v>5.500610939012919E-2</v>
      </c>
      <c r="N452" s="32">
        <f t="shared" ca="1" si="179"/>
        <v>8.6815194107235372E-2</v>
      </c>
      <c r="O452" s="32">
        <f t="shared" ca="1" si="179"/>
        <v>0.11098374849390154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3.2516703479216702E-2</v>
      </c>
      <c r="E453" s="32">
        <f t="shared" ca="1" si="180"/>
        <v>2.8889731193725898E-2</v>
      </c>
      <c r="F453" s="32">
        <f t="shared" ca="1" si="180"/>
        <v>2.5381432002453401E-2</v>
      </c>
      <c r="G453" s="32">
        <f t="shared" ca="1" si="180"/>
        <v>1.8929530097274719E-2</v>
      </c>
      <c r="H453" s="32">
        <f t="shared" ca="1" si="180"/>
        <v>1.0571691436171862E-2</v>
      </c>
      <c r="I453" s="32">
        <f t="shared" ca="1" si="180"/>
        <v>5.1498747454420775E-3</v>
      </c>
      <c r="J453" s="32">
        <f t="shared" ca="1" si="180"/>
        <v>1.5693517430541433E-3</v>
      </c>
      <c r="K453" s="32">
        <f t="shared" ca="1" si="180"/>
        <v>1.484033920381518E-3</v>
      </c>
      <c r="L453" s="32">
        <f t="shared" ca="1" si="180"/>
        <v>5.9282792745917589E-3</v>
      </c>
      <c r="M453" s="32">
        <f t="shared" ca="1" si="180"/>
        <v>1.5139296162420872E-2</v>
      </c>
      <c r="N453" s="32">
        <f t="shared" ca="1" si="180"/>
        <v>2.3894090121257434E-2</v>
      </c>
      <c r="O453" s="32">
        <f t="shared" ca="1" si="180"/>
        <v>3.0545985824009591E-2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1.1922791275712793E-2</v>
      </c>
      <c r="E454" s="32">
        <f t="shared" ca="1" si="181"/>
        <v>1.05929014376995E-2</v>
      </c>
      <c r="F454" s="32">
        <f t="shared" ca="1" si="181"/>
        <v>9.3065250675662507E-3</v>
      </c>
      <c r="G454" s="32">
        <f t="shared" ca="1" si="181"/>
        <v>6.9408277023340669E-3</v>
      </c>
      <c r="H454" s="32">
        <f t="shared" ca="1" si="181"/>
        <v>3.8762868599296835E-3</v>
      </c>
      <c r="I454" s="32">
        <f t="shared" ca="1" si="181"/>
        <v>1.8882874066620959E-3</v>
      </c>
      <c r="J454" s="32">
        <f t="shared" ca="1" si="181"/>
        <v>5.7542897245318602E-4</v>
      </c>
      <c r="K454" s="32">
        <f t="shared" ca="1" si="181"/>
        <v>5.4414577080655682E-4</v>
      </c>
      <c r="L454" s="32">
        <f t="shared" ca="1" si="181"/>
        <v>2.1737024006836456E-3</v>
      </c>
      <c r="M454" s="32">
        <f t="shared" ca="1" si="181"/>
        <v>5.5510752595543215E-3</v>
      </c>
      <c r="N454" s="32">
        <f t="shared" ca="1" si="181"/>
        <v>8.7611663777943955E-3</v>
      </c>
      <c r="O454" s="32">
        <f t="shared" ca="1" si="181"/>
        <v>1.1200194802136854E-2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0.42361099299700106</v>
      </c>
      <c r="E456" s="32">
        <f t="shared" ca="1" si="183"/>
        <v>0.11659018155880761</v>
      </c>
      <c r="F456" s="32">
        <f t="shared" ca="1" si="183"/>
        <v>4.2749733238229469E-2</v>
      </c>
      <c r="G456" s="32">
        <f t="shared" ca="1" si="183"/>
        <v>0.15329737304264629</v>
      </c>
      <c r="H456" s="32">
        <f t="shared" ca="1" si="183"/>
        <v>4.2191937534673284E-2</v>
      </c>
      <c r="I456" s="32">
        <f t="shared" ca="1" si="183"/>
        <v>1.5470377096046876E-2</v>
      </c>
      <c r="J456" s="32">
        <f t="shared" ca="1" si="183"/>
        <v>2.9805179485589129E-2</v>
      </c>
      <c r="K456" s="32">
        <f t="shared" ca="1" si="183"/>
        <v>8.2032604088777394E-3</v>
      </c>
      <c r="L456" s="32">
        <f t="shared" ca="1" si="183"/>
        <v>3.0078621499218389E-3</v>
      </c>
      <c r="M456" s="32">
        <f t="shared" ca="1" si="183"/>
        <v>0.11995312114143028</v>
      </c>
      <c r="N456" s="32">
        <f t="shared" ca="1" si="183"/>
        <v>3.3014620497641353E-2</v>
      </c>
      <c r="O456" s="32">
        <f t="shared" ca="1" si="183"/>
        <v>1.2105360849135164E-2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1.0889866800000001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7.6554878048780486E-2</v>
      </c>
      <c r="I458" s="32">
        <f t="shared" ca="1" si="184"/>
        <v>0.17862804878048782</v>
      </c>
      <c r="J458" s="32">
        <f t="shared" ca="1" si="184"/>
        <v>0.55856707317073173</v>
      </c>
      <c r="K458" s="32">
        <f t="shared" ca="1" si="184"/>
        <v>0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9.4076655052264795E-3</v>
      </c>
      <c r="I459" s="32">
        <f t="shared" ca="1" si="185"/>
        <v>2.1951219512195117E-2</v>
      </c>
      <c r="J459" s="32">
        <f t="shared" ca="1" si="185"/>
        <v>6.8641114982578383E-2</v>
      </c>
      <c r="K459" s="32">
        <f t="shared" ca="1" si="185"/>
        <v>0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8.1141114982578397E-3</v>
      </c>
      <c r="I460" s="32">
        <f t="shared" ca="1" si="186"/>
        <v>1.8932926829268292E-2</v>
      </c>
      <c r="J460" s="32">
        <f t="shared" ca="1" si="186"/>
        <v>5.9202961672473867E-2</v>
      </c>
      <c r="K460" s="32">
        <f t="shared" ca="1" si="186"/>
        <v>0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7.6554878048780486E-2</v>
      </c>
      <c r="H462" s="32">
        <f t="shared" ca="1" si="188"/>
        <v>9.4076655052264795E-3</v>
      </c>
      <c r="I462" s="32">
        <f t="shared" ca="1" si="188"/>
        <v>8.1141114982578397E-3</v>
      </c>
      <c r="J462" s="32">
        <f t="shared" ca="1" si="188"/>
        <v>0.73719512195121961</v>
      </c>
      <c r="K462" s="32">
        <f t="shared" ca="1" si="188"/>
        <v>9.0592334494773497E-2</v>
      </c>
      <c r="L462" s="32">
        <f t="shared" ca="1" si="188"/>
        <v>7.8135888501742162E-2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10.8898668</v>
      </c>
      <c r="C464" s="67"/>
      <c r="D464" s="32">
        <f t="shared" ref="D464:O464" ca="1" si="189">D246</f>
        <v>6.2169752122608189E-2</v>
      </c>
      <c r="E464" s="32">
        <f t="shared" ca="1" si="189"/>
        <v>6.0934314687862888E-2</v>
      </c>
      <c r="F464" s="32">
        <f t="shared" ca="1" si="189"/>
        <v>5.9739300275835697E-2</v>
      </c>
      <c r="G464" s="32">
        <f t="shared" ca="1" si="189"/>
        <v>5.7541621189384197E-2</v>
      </c>
      <c r="H464" s="32">
        <f t="shared" ca="1" si="189"/>
        <v>5.469473239544604E-2</v>
      </c>
      <c r="I464" s="32">
        <f t="shared" ca="1" si="189"/>
        <v>5.2847926085166204E-2</v>
      </c>
      <c r="J464" s="32">
        <f t="shared" ca="1" si="189"/>
        <v>5.1628310437477815E-2</v>
      </c>
      <c r="K464" s="32">
        <f t="shared" ca="1" si="189"/>
        <v>5.159924905412995E-2</v>
      </c>
      <c r="L464" s="32">
        <f t="shared" ca="1" si="189"/>
        <v>5.3113070127907808E-2</v>
      </c>
      <c r="M464" s="32">
        <f t="shared" ca="1" si="189"/>
        <v>5.6250572755324614E-2</v>
      </c>
      <c r="N464" s="32">
        <f t="shared" ca="1" si="189"/>
        <v>5.923267444755332E-2</v>
      </c>
      <c r="O464" s="32">
        <f t="shared" ca="1" si="189"/>
        <v>6.1498476421303273E-2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2.2814587934902087E-2</v>
      </c>
      <c r="E465" s="32">
        <f t="shared" ca="1" si="190"/>
        <v>2.2361216399215737E-2</v>
      </c>
      <c r="F465" s="32">
        <f t="shared" ca="1" si="190"/>
        <v>2.1922679000306675E-2</v>
      </c>
      <c r="G465" s="32">
        <f t="shared" ca="1" si="190"/>
        <v>2.1116191262159339E-2</v>
      </c>
      <c r="H465" s="32">
        <f t="shared" ca="1" si="190"/>
        <v>2.0071461429521483E-2</v>
      </c>
      <c r="I465" s="32">
        <f t="shared" ca="1" si="190"/>
        <v>1.9393734343180258E-2</v>
      </c>
      <c r="J465" s="32">
        <f t="shared" ca="1" si="190"/>
        <v>1.8946168967881767E-2</v>
      </c>
      <c r="K465" s="32">
        <f t="shared" ca="1" si="190"/>
        <v>1.8935504240047689E-2</v>
      </c>
      <c r="L465" s="32">
        <f t="shared" ca="1" si="190"/>
        <v>1.9491034909323968E-2</v>
      </c>
      <c r="M465" s="32">
        <f t="shared" ca="1" si="190"/>
        <v>2.0642412020302609E-2</v>
      </c>
      <c r="N465" s="32">
        <f t="shared" ca="1" si="190"/>
        <v>2.1736761265157181E-2</v>
      </c>
      <c r="O465" s="32">
        <f t="shared" ca="1" si="190"/>
        <v>2.25682482280012E-2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6.2740116820980745E-3</v>
      </c>
      <c r="E466" s="32">
        <f t="shared" ca="1" si="191"/>
        <v>6.1493345097843278E-3</v>
      </c>
      <c r="F466" s="32">
        <f t="shared" ca="1" si="191"/>
        <v>6.0287367250843361E-3</v>
      </c>
      <c r="G466" s="32">
        <f t="shared" ca="1" si="191"/>
        <v>5.8069525970938186E-3</v>
      </c>
      <c r="H466" s="32">
        <f t="shared" ca="1" si="191"/>
        <v>5.5196518931184086E-3</v>
      </c>
      <c r="I466" s="32">
        <f t="shared" ca="1" si="191"/>
        <v>5.3332769443745712E-3</v>
      </c>
      <c r="J466" s="32">
        <f t="shared" ca="1" si="191"/>
        <v>5.210196466167486E-3</v>
      </c>
      <c r="K466" s="32">
        <f t="shared" ca="1" si="191"/>
        <v>5.2072636660131146E-3</v>
      </c>
      <c r="L466" s="32">
        <f t="shared" ca="1" si="191"/>
        <v>5.3600346000640918E-3</v>
      </c>
      <c r="M466" s="32">
        <f t="shared" ca="1" si="191"/>
        <v>5.6766633055832178E-3</v>
      </c>
      <c r="N466" s="32">
        <f t="shared" ca="1" si="191"/>
        <v>5.9776093479182255E-3</v>
      </c>
      <c r="O466" s="32">
        <f t="shared" ca="1" si="191"/>
        <v>6.2062682627003303E-3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0.24408853059346886</v>
      </c>
      <c r="E468" s="32">
        <f t="shared" ca="1" si="193"/>
        <v>8.9573772694850951E-2</v>
      </c>
      <c r="F468" s="32">
        <f t="shared" ca="1" si="193"/>
        <v>2.4632787491084017E-2</v>
      </c>
      <c r="G468" s="32">
        <f t="shared" ca="1" si="193"/>
        <v>0.14210600372274809</v>
      </c>
      <c r="H468" s="32">
        <f t="shared" ca="1" si="193"/>
        <v>5.2148992191834165E-2</v>
      </c>
      <c r="I468" s="32">
        <f t="shared" ca="1" si="193"/>
        <v>1.4340972852754395E-2</v>
      </c>
      <c r="J468" s="32">
        <f t="shared" ca="1" si="193"/>
        <v>0.15607548557677398</v>
      </c>
      <c r="K468" s="32">
        <f t="shared" ca="1" si="193"/>
        <v>5.7275407551109714E-2</v>
      </c>
      <c r="L468" s="32">
        <f t="shared" ca="1" si="193"/>
        <v>1.5750737076555173E-2</v>
      </c>
      <c r="M468" s="32">
        <f t="shared" ca="1" si="193"/>
        <v>0.13897998010700907</v>
      </c>
      <c r="N468" s="32">
        <f t="shared" ca="1" si="193"/>
        <v>5.1001827562205164E-2</v>
      </c>
      <c r="O468" s="32">
        <f t="shared" ca="1" si="193"/>
        <v>1.4025502579606421E-2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10.8898668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21.7797336</v>
      </c>
      <c r="C476" s="67"/>
      <c r="D476" s="32">
        <f t="shared" ref="D476:O476" ca="1" si="199">D296</f>
        <v>4.9986854276955123E-2</v>
      </c>
      <c r="E476" s="32">
        <f t="shared" ca="1" si="199"/>
        <v>4.4879288552971693E-2</v>
      </c>
      <c r="F476" s="32">
        <f t="shared" ca="1" si="199"/>
        <v>3.8992269024038295E-2</v>
      </c>
      <c r="G476" s="32">
        <f t="shared" ca="1" si="199"/>
        <v>3.2549104409367813E-2</v>
      </c>
      <c r="H476" s="32">
        <f t="shared" ca="1" si="199"/>
        <v>2.685408041562096E-2</v>
      </c>
      <c r="I476" s="32">
        <f t="shared" ca="1" si="199"/>
        <v>2.3811287922992391E-2</v>
      </c>
      <c r="J476" s="32">
        <f t="shared" ca="1" si="199"/>
        <v>2.5208095436944702E-2</v>
      </c>
      <c r="K476" s="32">
        <f t="shared" ca="1" si="199"/>
        <v>3.0207455570395024E-2</v>
      </c>
      <c r="L476" s="32">
        <f t="shared" ca="1" si="199"/>
        <v>3.6500071342857363E-2</v>
      </c>
      <c r="M476" s="32">
        <f t="shared" ca="1" si="199"/>
        <v>4.2939348819738932E-2</v>
      </c>
      <c r="N476" s="32">
        <f t="shared" ca="1" si="199"/>
        <v>4.8610133412693331E-2</v>
      </c>
      <c r="O476" s="32">
        <f t="shared" ca="1" si="199"/>
        <v>5.1545344148757749E-2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5.5285000121978019E-2</v>
      </c>
      <c r="E477" s="32">
        <f t="shared" ca="1" si="200"/>
        <v>4.9636079505590812E-2</v>
      </c>
      <c r="F477" s="32">
        <f t="shared" ca="1" si="200"/>
        <v>4.3125090164834977E-2</v>
      </c>
      <c r="G477" s="32">
        <f t="shared" ca="1" si="200"/>
        <v>3.5999009485015096E-2</v>
      </c>
      <c r="H477" s="32">
        <f t="shared" ca="1" si="200"/>
        <v>2.9700365436631477E-2</v>
      </c>
      <c r="I477" s="32">
        <f t="shared" ca="1" si="200"/>
        <v>2.6335064983954718E-2</v>
      </c>
      <c r="J477" s="32">
        <f t="shared" ca="1" si="200"/>
        <v>2.7879921220584001E-2</v>
      </c>
      <c r="K477" s="32">
        <f t="shared" ca="1" si="200"/>
        <v>3.3409167451128138E-2</v>
      </c>
      <c r="L477" s="32">
        <f t="shared" ca="1" si="200"/>
        <v>4.0368742499012754E-2</v>
      </c>
      <c r="M477" s="32">
        <f t="shared" ca="1" si="200"/>
        <v>4.7490524040264256E-2</v>
      </c>
      <c r="N477" s="32">
        <f t="shared" ca="1" si="200"/>
        <v>5.3762359534776032E-2</v>
      </c>
      <c r="O477" s="32">
        <f t="shared" ca="1" si="200"/>
        <v>5.7008675556229765E-2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5.2981458450228926E-3</v>
      </c>
      <c r="E478" s="32">
        <f t="shared" ca="1" si="201"/>
        <v>4.7567909526191193E-3</v>
      </c>
      <c r="F478" s="32">
        <f t="shared" ca="1" si="201"/>
        <v>4.1328211407966851E-3</v>
      </c>
      <c r="G478" s="32">
        <f t="shared" ca="1" si="201"/>
        <v>3.4499050756472797E-3</v>
      </c>
      <c r="H478" s="32">
        <f t="shared" ca="1" si="201"/>
        <v>2.8462850210105163E-3</v>
      </c>
      <c r="I478" s="32">
        <f t="shared" ca="1" si="201"/>
        <v>2.5237770609623273E-3</v>
      </c>
      <c r="J478" s="32">
        <f t="shared" ca="1" si="201"/>
        <v>2.6718257836392998E-3</v>
      </c>
      <c r="K478" s="32">
        <f t="shared" ca="1" si="201"/>
        <v>3.2017118807331131E-3</v>
      </c>
      <c r="L478" s="32">
        <f t="shared" ca="1" si="201"/>
        <v>3.8686711561553887E-3</v>
      </c>
      <c r="M478" s="32">
        <f t="shared" ca="1" si="201"/>
        <v>4.5511752205253239E-3</v>
      </c>
      <c r="N478" s="32">
        <f t="shared" ca="1" si="201"/>
        <v>5.1522261220827027E-3</v>
      </c>
      <c r="O478" s="32">
        <f t="shared" ca="1" si="201"/>
        <v>5.463331407472018E-3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0.19021268819705037</v>
      </c>
      <c r="E480" s="32">
        <f t="shared" ca="1" si="203"/>
        <v>0.21037348003360409</v>
      </c>
      <c r="F480" s="32">
        <f t="shared" ca="1" si="203"/>
        <v>2.0160791836553726E-2</v>
      </c>
      <c r="G480" s="32">
        <f t="shared" ca="1" si="203"/>
        <v>7.8899319337007917E-2</v>
      </c>
      <c r="H480" s="32">
        <f t="shared" ca="1" si="203"/>
        <v>8.7261920004064061E-2</v>
      </c>
      <c r="I480" s="32">
        <f t="shared" ca="1" si="203"/>
        <v>8.362600667056139E-3</v>
      </c>
      <c r="J480" s="32">
        <f t="shared" ca="1" si="203"/>
        <v>7.9226838930332111E-2</v>
      </c>
      <c r="K480" s="32">
        <f t="shared" ca="1" si="203"/>
        <v>8.7624153655666864E-2</v>
      </c>
      <c r="L480" s="32">
        <f t="shared" ca="1" si="203"/>
        <v>8.3973147253347397E-3</v>
      </c>
      <c r="M480" s="32">
        <f t="shared" ca="1" si="203"/>
        <v>0.10374448686894296</v>
      </c>
      <c r="N480" s="32">
        <f t="shared" ca="1" si="203"/>
        <v>0.11474044630666502</v>
      </c>
      <c r="O480" s="32">
        <f t="shared" ca="1" si="203"/>
        <v>1.0995959437722063E-2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14.156826840000001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4.6002177700348423E-2</v>
      </c>
      <c r="I482" s="32">
        <f t="shared" ca="1" si="204"/>
        <v>5.283841463414634E-2</v>
      </c>
      <c r="J482" s="32">
        <f t="shared" ca="1" si="204"/>
        <v>7.8284407665505221E-2</v>
      </c>
      <c r="K482" s="32">
        <f t="shared" ca="1" si="204"/>
        <v>4.0874999999999995E-2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3.3763066202090596E-2</v>
      </c>
      <c r="I483" s="32">
        <f t="shared" ca="1" si="205"/>
        <v>3.8780487804878055E-2</v>
      </c>
      <c r="J483" s="32">
        <f t="shared" ca="1" si="205"/>
        <v>5.745644599303136E-2</v>
      </c>
      <c r="K483" s="32">
        <f t="shared" ca="1" si="205"/>
        <v>0.03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4.6424216027874561E-3</v>
      </c>
      <c r="I484" s="32">
        <f t="shared" ca="1" si="206"/>
        <v>5.3323170731707321E-3</v>
      </c>
      <c r="J484" s="32">
        <f t="shared" ca="1" si="206"/>
        <v>7.9002613240418112E-3</v>
      </c>
      <c r="K484" s="32">
        <f t="shared" ca="1" si="206"/>
        <v>4.1250000000000002E-3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0.10731467770034842</v>
      </c>
      <c r="H486" s="32">
        <f t="shared" ca="1" si="208"/>
        <v>7.8763066202090587E-2</v>
      </c>
      <c r="I486" s="32">
        <f t="shared" ca="1" si="208"/>
        <v>1.0829921602787456E-2</v>
      </c>
      <c r="J486" s="32">
        <f t="shared" ca="1" si="208"/>
        <v>0.17199782229965155</v>
      </c>
      <c r="K486" s="32">
        <f t="shared" ca="1" si="208"/>
        <v>0.1262369337979094</v>
      </c>
      <c r="L486" s="32">
        <f t="shared" ca="1" si="208"/>
        <v>1.7357578397212543E-2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39.203520479999995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52.293132000000007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104.04198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5.4449334</v>
      </c>
      <c r="D500" s="32">
        <f t="shared" ref="D500:O500" ca="1" si="219">D397</f>
        <v>1.0135583355695971E-2</v>
      </c>
      <c r="E500" s="32">
        <f t="shared" ca="1" si="219"/>
        <v>9.0999479093583149E-3</v>
      </c>
      <c r="F500" s="32">
        <f t="shared" ca="1" si="219"/>
        <v>7.9062665302197452E-3</v>
      </c>
      <c r="G500" s="32">
        <f t="shared" ca="1" si="219"/>
        <v>6.5998184055861006E-3</v>
      </c>
      <c r="H500" s="32">
        <f t="shared" ca="1" si="219"/>
        <v>5.4450669967157717E-3</v>
      </c>
      <c r="I500" s="32">
        <f t="shared" ca="1" si="219"/>
        <v>4.8280952470583652E-3</v>
      </c>
      <c r="J500" s="32">
        <f t="shared" ca="1" si="219"/>
        <v>5.1113188904404003E-3</v>
      </c>
      <c r="K500" s="32">
        <f t="shared" ca="1" si="219"/>
        <v>6.1250140327068258E-3</v>
      </c>
      <c r="L500" s="32">
        <f t="shared" ca="1" si="219"/>
        <v>7.4009361248190044E-3</v>
      </c>
      <c r="M500" s="32">
        <f t="shared" ca="1" si="219"/>
        <v>8.7065960740484484E-3</v>
      </c>
      <c r="N500" s="32">
        <f t="shared" ca="1" si="219"/>
        <v>9.8564325813756057E-3</v>
      </c>
      <c r="O500" s="32">
        <f t="shared" ca="1" si="219"/>
        <v>1.0451590518642124E-2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9.951300021956043E-2</v>
      </c>
      <c r="E501" s="32">
        <f t="shared" ca="1" si="220"/>
        <v>8.9344943110063468E-2</v>
      </c>
      <c r="F501" s="32">
        <f t="shared" ca="1" si="220"/>
        <v>7.7625162296702965E-2</v>
      </c>
      <c r="G501" s="32">
        <f t="shared" ca="1" si="220"/>
        <v>6.4798217073027173E-2</v>
      </c>
      <c r="H501" s="32">
        <f t="shared" ca="1" si="220"/>
        <v>5.3460657785936658E-2</v>
      </c>
      <c r="I501" s="32">
        <f t="shared" ca="1" si="220"/>
        <v>4.7403116971118493E-2</v>
      </c>
      <c r="J501" s="32">
        <f t="shared" ca="1" si="220"/>
        <v>5.01838581970512E-2</v>
      </c>
      <c r="K501" s="32">
        <f t="shared" ca="1" si="220"/>
        <v>6.0136501412030648E-2</v>
      </c>
      <c r="L501" s="32">
        <f t="shared" ca="1" si="220"/>
        <v>7.2663736498222956E-2</v>
      </c>
      <c r="M501" s="32">
        <f t="shared" ca="1" si="220"/>
        <v>8.5482943272475659E-2</v>
      </c>
      <c r="N501" s="32">
        <f t="shared" ca="1" si="220"/>
        <v>9.6772247162596858E-2</v>
      </c>
      <c r="O501" s="32">
        <f t="shared" ca="1" si="220"/>
        <v>0.10261561600121358</v>
      </c>
    </row>
    <row r="502" spans="1:20" outlineLevel="1" x14ac:dyDescent="0.4">
      <c r="A502" s="6"/>
      <c r="B502" s="69"/>
      <c r="C502" s="66"/>
      <c r="D502" s="32">
        <f t="shared" ref="D502:O502" ca="1" si="221">D399</f>
        <v>9.2141666869963374E-4</v>
      </c>
      <c r="E502" s="32">
        <f t="shared" ca="1" si="221"/>
        <v>8.272679917598469E-4</v>
      </c>
      <c r="F502" s="32">
        <f t="shared" ca="1" si="221"/>
        <v>7.1875150274724965E-4</v>
      </c>
      <c r="G502" s="32">
        <f t="shared" ca="1" si="221"/>
        <v>5.9998349141691823E-4</v>
      </c>
      <c r="H502" s="32">
        <f t="shared" ca="1" si="221"/>
        <v>4.9500609061052471E-4</v>
      </c>
      <c r="I502" s="32">
        <f t="shared" ca="1" si="221"/>
        <v>4.3891774973257863E-4</v>
      </c>
      <c r="J502" s="32">
        <f t="shared" ca="1" si="221"/>
        <v>4.6466535367640003E-4</v>
      </c>
      <c r="K502" s="32">
        <f t="shared" ca="1" si="221"/>
        <v>5.5681945751880231E-4</v>
      </c>
      <c r="L502" s="32">
        <f t="shared" ca="1" si="221"/>
        <v>6.728123749835459E-4</v>
      </c>
      <c r="M502" s="32">
        <f t="shared" ca="1" si="221"/>
        <v>7.9150873400440436E-4</v>
      </c>
      <c r="N502" s="32">
        <f t="shared" ca="1" si="221"/>
        <v>8.9603932557960056E-4</v>
      </c>
      <c r="O502" s="32">
        <f t="shared" ca="1" si="221"/>
        <v>9.5014459260382939E-4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3.8568471339494093E-2</v>
      </c>
      <c r="E504" s="32">
        <f t="shared" ca="1" si="223"/>
        <v>0.37867226406048737</v>
      </c>
      <c r="F504" s="32">
        <f t="shared" ca="1" si="223"/>
        <v>3.5062246672267353E-3</v>
      </c>
      <c r="G504" s="32">
        <f t="shared" ca="1" si="223"/>
        <v>1.5998018667411743E-2</v>
      </c>
      <c r="H504" s="32">
        <f t="shared" ca="1" si="223"/>
        <v>0.15707145600731531</v>
      </c>
      <c r="I504" s="32">
        <f t="shared" ca="1" si="223"/>
        <v>1.4543653334010676E-3</v>
      </c>
      <c r="J504" s="32">
        <f t="shared" ca="1" si="223"/>
        <v>1.6064428170205591E-2</v>
      </c>
      <c r="K504" s="32">
        <f t="shared" ca="1" si="223"/>
        <v>0.15772347658020033</v>
      </c>
      <c r="L504" s="32">
        <f t="shared" ca="1" si="223"/>
        <v>1.460402560927781E-3</v>
      </c>
      <c r="M504" s="32">
        <f t="shared" ca="1" si="223"/>
        <v>2.1035748489555254E-2</v>
      </c>
      <c r="N504" s="32">
        <f t="shared" ca="1" si="223"/>
        <v>0.20653280335199706</v>
      </c>
      <c r="O504" s="32">
        <f t="shared" ca="1" si="223"/>
        <v>1.9123407717777507E-3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17.738654866266081</v>
      </c>
      <c r="E507" s="171">
        <f t="shared" ca="1" si="225"/>
        <v>17.389174508171862</v>
      </c>
      <c r="F507" s="171">
        <f t="shared" ca="1" si="225"/>
        <v>17.024083696092717</v>
      </c>
      <c r="G507" s="171">
        <f t="shared" ca="1" si="225"/>
        <v>16.477906194979358</v>
      </c>
      <c r="H507" s="171">
        <f t="shared" ca="1" si="225"/>
        <v>16.049311638082109</v>
      </c>
      <c r="I507" s="171">
        <f t="shared" ca="1" si="225"/>
        <v>15.92899056748662</v>
      </c>
      <c r="J507" s="171">
        <f t="shared" ca="1" si="225"/>
        <v>16.776281153711718</v>
      </c>
      <c r="K507" s="171">
        <f t="shared" ca="1" si="225"/>
        <v>15.431950182618131</v>
      </c>
      <c r="L507" s="171">
        <f t="shared" ca="1" si="225"/>
        <v>15.861155445049111</v>
      </c>
      <c r="M507" s="171">
        <f t="shared" ca="1" si="225"/>
        <v>16.562064915748611</v>
      </c>
      <c r="N507" s="171">
        <f t="shared" ca="1" si="225"/>
        <v>17.215413629196732</v>
      </c>
      <c r="O507" s="171">
        <f t="shared" ca="1" si="225"/>
        <v>17.672586089890551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11.311945496601254</v>
      </c>
      <c r="E508" s="171">
        <f t="shared" ca="1" si="226"/>
        <v>10.925090877465312</v>
      </c>
      <c r="F508" s="171">
        <f t="shared" ca="1" si="226"/>
        <v>10.49412208872436</v>
      </c>
      <c r="G508" s="171">
        <f t="shared" ca="1" si="226"/>
        <v>9.964447610888838</v>
      </c>
      <c r="H508" s="171">
        <f t="shared" ca="1" si="226"/>
        <v>9.5228521552090246</v>
      </c>
      <c r="I508" s="171">
        <f t="shared" ca="1" si="226"/>
        <v>9.3340168707795765</v>
      </c>
      <c r="J508" s="171">
        <f t="shared" ca="1" si="226"/>
        <v>9.7627419236094646</v>
      </c>
      <c r="K508" s="171">
        <f t="shared" ca="1" si="226"/>
        <v>9.4367012705338986</v>
      </c>
      <c r="L508" s="171">
        <f t="shared" ca="1" si="226"/>
        <v>9.912774933475859</v>
      </c>
      <c r="M508" s="171">
        <f t="shared" ca="1" si="226"/>
        <v>10.503470645673353</v>
      </c>
      <c r="N508" s="171">
        <f t="shared" ca="1" si="226"/>
        <v>11.037946472156834</v>
      </c>
      <c r="O508" s="171">
        <f t="shared" ca="1" si="226"/>
        <v>11.361666666994767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1.774547802285305</v>
      </c>
      <c r="E509" s="171">
        <f t="shared" ca="1" si="227"/>
        <v>1.7387712120760848</v>
      </c>
      <c r="F509" s="171">
        <f t="shared" ca="1" si="227"/>
        <v>1.7013417408938649</v>
      </c>
      <c r="G509" s="171">
        <f t="shared" ca="1" si="227"/>
        <v>1.6455821594744582</v>
      </c>
      <c r="H509" s="171">
        <f t="shared" ca="1" si="227"/>
        <v>1.6021860981882783</v>
      </c>
      <c r="I509" s="171">
        <f t="shared" ca="1" si="227"/>
        <v>1.5903049445341102</v>
      </c>
      <c r="J509" s="171">
        <f t="shared" ca="1" si="227"/>
        <v>1.6780493338314884</v>
      </c>
      <c r="K509" s="171">
        <f t="shared" ca="1" si="227"/>
        <v>1.5397940964719132</v>
      </c>
      <c r="L509" s="171">
        <f t="shared" ca="1" si="227"/>
        <v>1.5837341684670627</v>
      </c>
      <c r="M509" s="171">
        <f t="shared" ca="1" si="227"/>
        <v>1.6551085162177148</v>
      </c>
      <c r="N509" s="171">
        <f t="shared" ca="1" si="227"/>
        <v>1.7216067304905904</v>
      </c>
      <c r="O509" s="171">
        <f t="shared" ca="1" si="227"/>
        <v>1.768035297662975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69.702420257110219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44.127198554378644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6.9730336504563191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41.164462406279057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24.870945601555931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4.1098211940343274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48.104560323337012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28.497829249854444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4.8051791402484714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41.156129900567322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26.07180360632352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4.1110281158547304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14726.986190341286</v>
      </c>
      <c r="E515" s="77">
        <f t="shared" ca="1" si="228"/>
        <v>14436.840604542847</v>
      </c>
      <c r="F515" s="77">
        <f t="shared" ca="1" si="228"/>
        <v>14133.734907507443</v>
      </c>
      <c r="G515" s="77">
        <f t="shared" ca="1" si="228"/>
        <v>13680.287417998636</v>
      </c>
      <c r="H515" s="77">
        <f t="shared" ca="1" si="228"/>
        <v>13324.459641413123</v>
      </c>
      <c r="I515" s="77">
        <f t="shared" ca="1" si="228"/>
        <v>13224.566681184408</v>
      </c>
      <c r="J515" s="77">
        <f t="shared" ca="1" si="228"/>
        <v>13928.004278714583</v>
      </c>
      <c r="K515" s="77">
        <f t="shared" ca="1" si="228"/>
        <v>12811.913808732361</v>
      </c>
      <c r="L515" s="77">
        <f t="shared" ca="1" si="228"/>
        <v>13168.248605271157</v>
      </c>
      <c r="M515" s="77">
        <f t="shared" ca="1" si="228"/>
        <v>13750.157671854387</v>
      </c>
      <c r="N515" s="77">
        <f t="shared" ca="1" si="228"/>
        <v>14292.580846157516</v>
      </c>
      <c r="O515" s="77">
        <f t="shared" ca="1" si="228"/>
        <v>14672.134570270277</v>
      </c>
      <c r="Q515" s="89">
        <f ca="1">MAX(D515:O517)</f>
        <v>16205.916002605523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8608.7865270938019</v>
      </c>
      <c r="E516" s="77">
        <f t="shared" ca="1" si="229"/>
        <v>8314.3766190755796</v>
      </c>
      <c r="F516" s="77">
        <f t="shared" ca="1" si="229"/>
        <v>7986.3942836562865</v>
      </c>
      <c r="G516" s="77">
        <f t="shared" ca="1" si="229"/>
        <v>7583.2934633857212</v>
      </c>
      <c r="H516" s="77">
        <f t="shared" ca="1" si="229"/>
        <v>7247.2238624117381</v>
      </c>
      <c r="I516" s="77">
        <f t="shared" ca="1" si="229"/>
        <v>7103.5136002888703</v>
      </c>
      <c r="J516" s="77">
        <f t="shared" ca="1" si="229"/>
        <v>7429.788374132012</v>
      </c>
      <c r="K516" s="77">
        <f t="shared" ca="1" si="229"/>
        <v>7181.6600232373667</v>
      </c>
      <c r="L516" s="77">
        <f t="shared" ca="1" si="229"/>
        <v>7543.9687469374885</v>
      </c>
      <c r="M516" s="77">
        <f t="shared" ca="1" si="229"/>
        <v>7993.5088627651094</v>
      </c>
      <c r="N516" s="77">
        <f t="shared" ca="1" si="229"/>
        <v>8400.2636774405128</v>
      </c>
      <c r="O516" s="77">
        <f t="shared" ca="1" si="229"/>
        <v>8646.6260783826219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16205.916002605523</v>
      </c>
      <c r="E517" s="77">
        <f t="shared" ca="1" si="230"/>
        <v>15879.189151379769</v>
      </c>
      <c r="F517" s="77">
        <f t="shared" ca="1" si="230"/>
        <v>15537.367496747624</v>
      </c>
      <c r="G517" s="77">
        <f t="shared" ca="1" si="230"/>
        <v>15028.147575109206</v>
      </c>
      <c r="H517" s="77">
        <f t="shared" ca="1" si="230"/>
        <v>14631.83651313496</v>
      </c>
      <c r="I517" s="77">
        <f t="shared" ca="1" si="230"/>
        <v>14523.332826795526</v>
      </c>
      <c r="J517" s="77">
        <f t="shared" ca="1" si="230"/>
        <v>15324.651450515874</v>
      </c>
      <c r="K517" s="77">
        <f t="shared" ca="1" si="230"/>
        <v>14062.046543122495</v>
      </c>
      <c r="L517" s="77">
        <f t="shared" ca="1" si="230"/>
        <v>14463.325739425229</v>
      </c>
      <c r="M517" s="77">
        <f t="shared" ca="1" si="230"/>
        <v>15115.146266828446</v>
      </c>
      <c r="N517" s="77">
        <f t="shared" ca="1" si="230"/>
        <v>15722.435894891234</v>
      </c>
      <c r="O517" s="77">
        <f t="shared" ca="1" si="230"/>
        <v>16146.441074547716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14668.017730873362</v>
      </c>
      <c r="E522" s="173">
        <f t="shared" ca="1" si="231"/>
        <v>8512.1910791625487</v>
      </c>
      <c r="F522" s="173">
        <f t="shared" ca="1" si="231"/>
        <v>16141.281598278518</v>
      </c>
      <c r="G522" s="173">
        <f t="shared" ca="1" si="231"/>
        <v>13500.086057418031</v>
      </c>
      <c r="H522" s="173">
        <f t="shared" ca="1" si="231"/>
        <v>7476.8354983032505</v>
      </c>
      <c r="I522" s="173">
        <f t="shared" ca="1" si="231"/>
        <v>14826.194783673622</v>
      </c>
      <c r="J522" s="173">
        <f t="shared" ca="1" si="231"/>
        <v>13349.028838754859</v>
      </c>
      <c r="K522" s="173">
        <f t="shared" ca="1" si="231"/>
        <v>7249.1425645742884</v>
      </c>
      <c r="L522" s="173">
        <f t="shared" ca="1" si="231"/>
        <v>14667.823993432452</v>
      </c>
      <c r="M522" s="173">
        <f t="shared" ca="1" si="231"/>
        <v>13497.353371562154</v>
      </c>
      <c r="N522" s="173">
        <f t="shared" ca="1" si="231"/>
        <v>7837.8437969948054</v>
      </c>
      <c r="O522" s="173">
        <f t="shared" ca="1" si="231"/>
        <v>14830.5487584947</v>
      </c>
      <c r="Q522" s="89">
        <f ca="1">MAX(D522:O522)</f>
        <v>16141.281598278518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15.377587049373991</v>
      </c>
      <c r="E527" s="182">
        <f ca="1">INDIRECT(ADDRESS(E524+36,MATCH($H$1,QFR_IER!$G$4:$AJ$4,0)+6,,,"QFR_IER"))*INDIRECT(ADDRESS(MATCH($H$1,ELC_cons!$A$1:$A$33,0),19,,,"ELC_cons"))</f>
        <v>11.273507629054057</v>
      </c>
      <c r="F527" s="182">
        <f ca="1">INDIRECT(ADDRESS(F524+36,MATCH($H$1,QFR_IER!$G$4:$AJ$4,0)+6,,,"QFR_IER"))*INDIRECT(ADDRESS(MATCH($H$1,ELC_cons!$A$1:$A$33,0),19,,,"ELC_cons"))</f>
        <v>1.0608909874615164</v>
      </c>
      <c r="G527" s="182">
        <f ca="1">INDIRECT(ADDRESS(G524+36,MATCH($H$1,QFR_IER!$G$4:$AJ$4,0)+6,,,"QFR_IER"))*INDIRECT(ADDRESS(MATCH($H$1,ELC_cons!$A$1:$A$33,0),19,,,"ELC_cons"))</f>
        <v>9.6146161150721809</v>
      </c>
      <c r="H527" s="182">
        <f ca="1">INDIRECT(ADDRESS(H524+36,MATCH($H$1,QFR_IER!$G$4:$AJ$4,0)+6,,,"QFR_IER"))*INDIRECT(ADDRESS(MATCH($H$1,ELC_cons!$A$1:$A$33,0),19,,,"ELC_cons"))</f>
        <v>6.5359880445044913</v>
      </c>
      <c r="I527" s="182">
        <f ca="1">INDIRECT(ADDRESS(I524+36,MATCH($H$1,QFR_IER!$G$4:$AJ$4,0)+6,,,"QFR_IER"))*INDIRECT(ADDRESS(MATCH($H$1,ELC_cons!$A$1:$A$33,0),19,,,"ELC_cons"))</f>
        <v>0.64989719357364195</v>
      </c>
      <c r="J527" s="182">
        <f ca="1">INDIRECT(ADDRESS(J524+36,MATCH($H$1,QFR_IER!$G$4:$AJ$4,0)+6,,,"QFR_IER"))*INDIRECT(ADDRESS(MATCH($H$1,ELC_cons!$A$1:$A$33,0),19,,,"ELC_cons"))</f>
        <v>8.708585131508622</v>
      </c>
      <c r="K527" s="182">
        <f ca="1">INDIRECT(ADDRESS(K524+36,MATCH($H$1,QFR_IER!$G$4:$AJ$4,0)+6,,,"QFR_IER"))*INDIRECT(ADDRESS(MATCH($H$1,ELC_cons!$A$1:$A$33,0),19,,,"ELC_cons"))</f>
        <v>7.7057477752711048</v>
      </c>
      <c r="L527" s="182">
        <f ca="1">INDIRECT(ADDRESS(L524+36,MATCH($H$1,QFR_IER!$G$4:$AJ$4,0)+6,,,"QFR_IER"))*INDIRECT(ADDRESS(MATCH($H$1,ELC_cons!$A$1:$A$33,0),19,,,"ELC_cons"))</f>
        <v>0.73331072103010331</v>
      </c>
      <c r="M527" s="182">
        <f ca="1">INDIRECT(ADDRESS(M524+36,MATCH($H$1,QFR_IER!$G$4:$AJ$4,0)+6,,,"QFR_IER"))*INDIRECT(ADDRESS(MATCH($H$1,ELC_cons!$A$1:$A$33,0),19,,,"ELC_cons"))</f>
        <v>9.6146161150721809</v>
      </c>
      <c r="N527" s="182">
        <f ca="1">INDIRECT(ADDRESS(N524+36,MATCH($H$1,QFR_IER!$G$4:$AJ$4,0)+6,,,"QFR_IER"))*INDIRECT(ADDRESS(MATCH($H$1,ELC_cons!$A$1:$A$33,0),19,,,"ELC_cons"))</f>
        <v>6.5359880445044913</v>
      </c>
      <c r="O527" s="182">
        <f ca="1">INDIRECT(ADDRESS(O524+36,MATCH($H$1,QFR_IER!$G$4:$AJ$4,0)+6,,,"QFR_IER"))*INDIRECT(ADDRESS(MATCH($H$1,ELC_cons!$A$1:$A$33,0),19,,,"ELC_cons"))</f>
        <v>0.64989719357364628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10.089304163741454</v>
      </c>
      <c r="E528" s="182">
        <f ca="1">INDIRECT(ADDRESS(E524+12,MATCH($H$1,QFR_IER!$G$4:$AJ$4,0)+6,,,"QFR_IER"))*INDIRECT(ADDRESS(MATCH($H$1,ELC_cons!$A$1:$A$33,0),20,,,"ELC_cons"))</f>
        <v>11.006513633172505</v>
      </c>
      <c r="F528" s="182">
        <f ca="1">INDIRECT(ADDRESS(F524+12,MATCH($H$1,QFR_IER!$G$4:$AJ$4,0)+6,,,"QFR_IER"))*INDIRECT(ADDRESS(MATCH($H$1,ELC_cons!$A$1:$A$33,0),20,,,"ELC_cons"))</f>
        <v>0.91720946943104231</v>
      </c>
      <c r="G528" s="182">
        <f ca="1">INDIRECT(ADDRESS(G524+12,MATCH($H$1,QFR_IER!$G$4:$AJ$4,0)+6,,,"QFR_IER"))*INDIRECT(ADDRESS(MATCH($H$1,ELC_cons!$A$1:$A$33,0),20,,,"ELC_cons"))</f>
        <v>12.24104697232006</v>
      </c>
      <c r="H528" s="182">
        <f ca="1">INDIRECT(ADDRESS(H524+12,MATCH($H$1,QFR_IER!$G$4:$AJ$4,0)+6,,,"QFR_IER"))*INDIRECT(ADDRESS(MATCH($H$1,ELC_cons!$A$1:$A$33,0),20,,,"ELC_cons"))</f>
        <v>10.208191169484074</v>
      </c>
      <c r="I528" s="182">
        <f ca="1">INDIRECT(ADDRESS(I524+12,MATCH($H$1,QFR_IER!$G$4:$AJ$4,0)+6,,,"QFR_IER"))*INDIRECT(ADDRESS(MATCH($H$1,ELC_cons!$A$1:$A$33,0),20,,,"ELC_cons"))</f>
        <v>1.112822452029091</v>
      </c>
      <c r="J528" s="182">
        <f ca="1">INDIRECT(ADDRESS(J524+12,MATCH($H$1,QFR_IER!$G$4:$AJ$4,0)+6,,,"QFR_IER"))*INDIRECT(ADDRESS(MATCH($H$1,ELC_cons!$A$1:$A$33,0),20,,,"ELC_cons"))</f>
        <v>23.02992712573305</v>
      </c>
      <c r="K528" s="182">
        <f ca="1">INDIRECT(ADDRESS(K524+12,MATCH($H$1,QFR_IER!$G$4:$AJ$4,0)+6,,,"QFR_IER"))*INDIRECT(ADDRESS(MATCH($H$1,ELC_cons!$A$1:$A$33,0),20,,,"ELC_cons"))</f>
        <v>14.637962681552583</v>
      </c>
      <c r="L528" s="182">
        <f ca="1">INDIRECT(ADDRESS(L524+12,MATCH($H$1,QFR_IER!$G$4:$AJ$4,0)+6,,,"QFR_IER"))*INDIRECT(ADDRESS(MATCH($H$1,ELC_cons!$A$1:$A$33,0),20,,,"ELC_cons"))</f>
        <v>2.0936297387030067</v>
      </c>
      <c r="M528" s="182">
        <f ca="1">INDIRECT(ADDRESS(M524+12,MATCH($H$1,QFR_IER!$G$4:$AJ$4,0)+6,,,"QFR_IER"))*INDIRECT(ADDRESS(MATCH($H$1,ELC_cons!$A$1:$A$33,0),20,,,"ELC_cons"))</f>
        <v>12.24104697232006</v>
      </c>
      <c r="N528" s="182">
        <f ca="1">INDIRECT(ADDRESS(N524+12,MATCH($H$1,QFR_IER!$G$4:$AJ$4,0)+6,,,"QFR_IER"))*INDIRECT(ADDRESS(MATCH($H$1,ELC_cons!$A$1:$A$33,0),20,,,"ELC_cons"))</f>
        <v>10.208191169484074</v>
      </c>
      <c r="O528" s="182">
        <f ca="1">INDIRECT(ADDRESS(O524+12,MATCH($H$1,QFR_IER!$G$4:$AJ$4,0)+6,,,"QFR_IER"))*INDIRECT(ADDRESS(MATCH($H$1,ELC_cons!$A$1:$A$33,0),20,,,"ELC_cons"))</f>
        <v>1.112822452029091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23.595936905803562</v>
      </c>
      <c r="E529" s="182">
        <f ca="1">INDIRECT(ADDRESS(E524+24,MATCH($H$1,QFR_IER!$G$4:$AJ$4,0)+6,,,"QFR_IER"))*INDIRECT(ADDRESS(MATCH($H$1,ELC_cons!$A$1:$A$33,0),21,,,"ELC_cons"))</f>
        <v>25.741022079058482</v>
      </c>
      <c r="F529" s="182">
        <f ca="1">INDIRECT(ADDRESS(F524+24,MATCH($H$1,QFR_IER!$G$4:$AJ$4,0)+6,,,"QFR_IER"))*INDIRECT(ADDRESS(MATCH($H$1,ELC_cons!$A$1:$A$33,0),21,,,"ELC_cons"))</f>
        <v>2.1450851732548752</v>
      </c>
      <c r="G529" s="182">
        <f ca="1">INDIRECT(ADDRESS(G524+24,MATCH($H$1,QFR_IER!$G$4:$AJ$4,0)+6,,,"QFR_IER"))*INDIRECT(ADDRESS(MATCH($H$1,ELC_cons!$A$1:$A$33,0),21,,,"ELC_cons"))</f>
        <v>15.069975534282802</v>
      </c>
      <c r="H529" s="182">
        <f ca="1">INDIRECT(ADDRESS(H524+24,MATCH($H$1,QFR_IER!$G$4:$AJ$4,0)+6,,,"QFR_IER"))*INDIRECT(ADDRESS(MATCH($H$1,ELC_cons!$A$1:$A$33,0),21,,,"ELC_cons"))</f>
        <v>16.439973310126781</v>
      </c>
      <c r="I529" s="182">
        <f ca="1">INDIRECT(ADDRESS(I524+24,MATCH($H$1,QFR_IER!$G$4:$AJ$4,0)+6,,,"QFR_IER"))*INDIRECT(ADDRESS(MATCH($H$1,ELC_cons!$A$1:$A$33,0),21,,,"ELC_cons"))</f>
        <v>1.3699977758438928</v>
      </c>
      <c r="J529" s="182">
        <f ca="1">INDIRECT(ADDRESS(J524+24,MATCH($H$1,QFR_IER!$G$4:$AJ$4,0)+6,,,"QFR_IER"))*INDIRECT(ADDRESS(MATCH($H$1,ELC_cons!$A$1:$A$33,0),21,,,"ELC_cons"))</f>
        <v>17.893585486901067</v>
      </c>
      <c r="K529" s="182">
        <f ca="1">INDIRECT(ADDRESS(K524+24,MATCH($H$1,QFR_IER!$G$4:$AJ$4,0)+6,,,"QFR_IER"))*INDIRECT(ADDRESS(MATCH($H$1,ELC_cons!$A$1:$A$33,0),21,,,"ELC_cons"))</f>
        <v>19.520275076619317</v>
      </c>
      <c r="L529" s="182">
        <f ca="1">INDIRECT(ADDRESS(L524+24,MATCH($H$1,QFR_IER!$G$4:$AJ$4,0)+6,,,"QFR_IER"))*INDIRECT(ADDRESS(MATCH($H$1,ELC_cons!$A$1:$A$33,0),21,,,"ELC_cons"))</f>
        <v>1.6266895897182818</v>
      </c>
      <c r="M529" s="182">
        <f ca="1">INDIRECT(ADDRESS(M524+24,MATCH($H$1,QFR_IER!$G$4:$AJ$4,0)+6,,,"QFR_IER"))*INDIRECT(ADDRESS(MATCH($H$1,ELC_cons!$A$1:$A$33,0),21,,,"ELC_cons"))</f>
        <v>15.094095073012738</v>
      </c>
      <c r="N529" s="182">
        <f ca="1">INDIRECT(ADDRESS(N524+24,MATCH($H$1,QFR_IER!$G$4:$AJ$4,0)+6,,,"QFR_IER"))*INDIRECT(ADDRESS(MATCH($H$1,ELC_cons!$A$1:$A$33,0),21,,,"ELC_cons"))</f>
        <v>16.466285534195851</v>
      </c>
      <c r="O529" s="182">
        <f ca="1">INDIRECT(ADDRESS(O524+24,MATCH($H$1,QFR_IER!$G$4:$AJ$4,0)+6,,,"QFR_IER"))*INDIRECT(ADDRESS(MATCH($H$1,ELC_cons!$A$1:$A$33,0),21,,,"ELC_cons"))</f>
        <v>1.3721904611829736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10324.669316944237</v>
      </c>
      <c r="E531" s="173">
        <f ca="1">SUM(E527:E529)/E520/(3.6*8760)*1000000+0.0002</f>
        <v>9263.3187457725799</v>
      </c>
      <c r="F531" s="173">
        <f ca="1">SUM(F527:F529)/F520/(3.6*8760)*1000000+0.0003</f>
        <v>9544.4114808968388</v>
      </c>
      <c r="G531" s="173">
        <f ca="1">SUM(G527:G529)/G520/(3.6*8760)*1000000+0.0004</f>
        <v>12109.943539733387</v>
      </c>
      <c r="H531" s="173">
        <f ca="1">SUM(H527:H529)/H520/(3.6*8760)*1000000+0.0005</f>
        <v>9975.9963285580052</v>
      </c>
      <c r="I531" s="173">
        <f ca="1">SUM(I527:I529)/I520/(3.6*8760)*1000000+0.0006</f>
        <v>11301.289999158103</v>
      </c>
      <c r="J531" s="173">
        <f ca="1">SUM(J527:J529)/J520/(3.6*8760)*1000000+0.0007</f>
        <v>13772.921596920509</v>
      </c>
      <c r="K531" s="173">
        <f ca="1">SUM(K527:K529)/K520/(3.6*8760)*1000000+0.0008</f>
        <v>10649.162769231532</v>
      </c>
      <c r="L531" s="173">
        <f ca="1">SUM(L527:L529)/L520/(3.6*8760)*1000000+0.0009</f>
        <v>13594.720220669693</v>
      </c>
      <c r="M531" s="173">
        <f ca="1">SUM(M527:M529)/M520/(3.6*8760)*1000000+0.00013</f>
        <v>12117.853390004258</v>
      </c>
      <c r="N531" s="173">
        <f ca="1">SUM(N527:N529)/N520/(3.6*8760)*1000000+0.00014</f>
        <v>9983.9060888288896</v>
      </c>
      <c r="O531" s="173">
        <f ca="1">SUM(O527:O529)/O520/(3.6*8760)*1000000+0.00015</f>
        <v>11309.19966942897</v>
      </c>
      <c r="P531" s="6"/>
      <c r="Q531" s="173">
        <f ca="1">MAX(D531:O531)</f>
        <v>13772.921596920509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16205.916002605523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16205.916002605523</v>
      </c>
      <c r="I535" s="5">
        <v>0</v>
      </c>
      <c r="J535" s="77">
        <f ca="1">H535</f>
        <v>16205.916002605523</v>
      </c>
      <c r="K535" s="75" t="str">
        <f>D519</f>
        <v>WD</v>
      </c>
      <c r="L535" s="75">
        <f>D520</f>
        <v>0.15068493150684931</v>
      </c>
      <c r="M535" s="89">
        <f ca="1">D522</f>
        <v>14668.017730873362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16141.281598278518</v>
      </c>
      <c r="S535" s="77"/>
      <c r="T535" s="5">
        <v>0</v>
      </c>
      <c r="U535" s="90">
        <f ca="1">R535</f>
        <v>16141.281598278518</v>
      </c>
      <c r="V535" s="75" t="str">
        <f>D525</f>
        <v>WD</v>
      </c>
      <c r="W535" s="75">
        <f>D520</f>
        <v>0.15068493150684931</v>
      </c>
      <c r="X535" s="89">
        <f ca="1">D531</f>
        <v>10324.669316944237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7</v>
      </c>
      <c r="AB535" s="7">
        <f ca="1">INDIRECT(ADDRESS(ROW($A$534)+AA535,23))*8760</f>
        <v>1001</v>
      </c>
      <c r="AC535" s="7">
        <f t="shared" ref="AC535:AC546" ca="1" si="240">INDIRECT(ADDRESS(ROW($A$534)+AA535,24))</f>
        <v>13772.921596920509</v>
      </c>
      <c r="AD535" s="77"/>
      <c r="AE535" s="5">
        <v>0</v>
      </c>
      <c r="AF535" s="90">
        <f ca="1">AC535</f>
        <v>13772.921596920509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15879.189151379769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16146.441074547716</v>
      </c>
      <c r="I536" s="77">
        <f ca="1">I537</f>
        <v>30.416666666666668</v>
      </c>
      <c r="J536" s="77">
        <f ca="1">J535</f>
        <v>16205.916002605523</v>
      </c>
      <c r="K536" s="75" t="str">
        <f>E519</f>
        <v>WN</v>
      </c>
      <c r="L536" s="75">
        <f>E520</f>
        <v>0.16438356164383561</v>
      </c>
      <c r="M536" s="89">
        <f ca="1">E522</f>
        <v>8512.1910791625487</v>
      </c>
      <c r="N536" s="5">
        <f t="shared" ca="1" si="235"/>
        <v>9</v>
      </c>
      <c r="O536" s="5">
        <v>2</v>
      </c>
      <c r="P536" s="7">
        <f t="shared" ca="1" si="236"/>
        <v>12</v>
      </c>
      <c r="Q536" s="7">
        <f t="shared" ref="Q536:Q546" ca="1" si="243">INDIRECT(ADDRESS(ROW($A$534)+P536,12))*8760+Q535</f>
        <v>197</v>
      </c>
      <c r="R536" s="7">
        <f t="shared" ca="1" si="237"/>
        <v>14830.5487584947</v>
      </c>
      <c r="S536" s="90"/>
      <c r="T536" s="5">
        <f ca="1">Q535</f>
        <v>120</v>
      </c>
      <c r="U536" s="90">
        <f ca="1">R535</f>
        <v>16141.281598278518</v>
      </c>
      <c r="V536" s="75" t="str">
        <f>E525</f>
        <v>WN</v>
      </c>
      <c r="W536" s="75">
        <f>E520</f>
        <v>0.16438356164383561</v>
      </c>
      <c r="X536" s="89">
        <f ca="1">E531</f>
        <v>9263.3187457725799</v>
      </c>
      <c r="Y536" s="5">
        <f t="shared" ca="1" si="238"/>
        <v>12</v>
      </c>
      <c r="Z536" s="5">
        <v>2</v>
      </c>
      <c r="AA536" s="7">
        <f t="shared" ca="1" si="239"/>
        <v>9</v>
      </c>
      <c r="AB536" s="7">
        <f t="shared" ref="AB536:AB546" ca="1" si="244">INDIRECT(ADDRESS(ROW($A$534)+AA536,23))*8760+AB535</f>
        <v>1092</v>
      </c>
      <c r="AC536" s="7">
        <f t="shared" ca="1" si="240"/>
        <v>13594.720220669693</v>
      </c>
      <c r="AD536" s="90"/>
      <c r="AE536" s="5">
        <f ca="1">AB535</f>
        <v>1001</v>
      </c>
      <c r="AF536" s="90">
        <f ca="1">AC535</f>
        <v>13772.921596920509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15537.367496747624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15879.189151379769</v>
      </c>
      <c r="I537" s="77">
        <f ca="1">G535</f>
        <v>30.416666666666668</v>
      </c>
      <c r="J537" s="77">
        <f ca="1">H536</f>
        <v>16146.441074547716</v>
      </c>
      <c r="K537" s="92" t="str">
        <f>F519</f>
        <v>WP</v>
      </c>
      <c r="L537" s="93">
        <f>F520</f>
        <v>1.3698630136986301E-2</v>
      </c>
      <c r="M537" s="89">
        <f ca="1">F522</f>
        <v>16141.281598278518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274</v>
      </c>
      <c r="R537" s="7">
        <f t="shared" ca="1" si="237"/>
        <v>14826.194783673622</v>
      </c>
      <c r="S537" s="90"/>
      <c r="T537" s="5">
        <f ca="1">T536</f>
        <v>120</v>
      </c>
      <c r="U537" s="90">
        <f ca="1">R536</f>
        <v>14830.5487584947</v>
      </c>
      <c r="V537" s="92" t="str">
        <f>F525</f>
        <v>WP</v>
      </c>
      <c r="W537" s="93">
        <f>F520</f>
        <v>1.3698630136986301E-2</v>
      </c>
      <c r="X537" s="89">
        <f ca="1">F531</f>
        <v>9544.4114808968388</v>
      </c>
      <c r="Y537" s="5">
        <f t="shared" ca="1" si="238"/>
        <v>11</v>
      </c>
      <c r="Z537" s="5">
        <v>3</v>
      </c>
      <c r="AA537" s="7">
        <f t="shared" ca="1" si="239"/>
        <v>10</v>
      </c>
      <c r="AB537" s="7">
        <f t="shared" ca="1" si="244"/>
        <v>1939</v>
      </c>
      <c r="AC537" s="7">
        <f t="shared" ca="1" si="240"/>
        <v>12117.853390004258</v>
      </c>
      <c r="AD537" s="90"/>
      <c r="AE537" s="5">
        <f ca="1">AE536</f>
        <v>1001</v>
      </c>
      <c r="AF537" s="90">
        <f ca="1">AC536</f>
        <v>13594.720220669693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15028.147575109206</v>
      </c>
      <c r="D538" s="5">
        <f t="shared" ca="1" si="232"/>
        <v>8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15722.435894891234</v>
      </c>
      <c r="I538" s="77">
        <f ca="1">I539</f>
        <v>60.833333333333336</v>
      </c>
      <c r="J538" s="77">
        <f ca="1">J537</f>
        <v>16146.441074547716</v>
      </c>
      <c r="K538" s="92" t="str">
        <f>G519</f>
        <v>RD</v>
      </c>
      <c r="L538" s="75">
        <f>G520</f>
        <v>9.6689497716894973E-2</v>
      </c>
      <c r="M538" s="89">
        <f ca="1">G522</f>
        <v>13500.086057418031</v>
      </c>
      <c r="N538" s="5">
        <f t="shared" ca="1" si="235"/>
        <v>6</v>
      </c>
      <c r="O538" s="5">
        <v>4</v>
      </c>
      <c r="P538" s="7">
        <f t="shared" ca="1" si="236"/>
        <v>1</v>
      </c>
      <c r="Q538" s="7">
        <f t="shared" ca="1" si="243"/>
        <v>1594</v>
      </c>
      <c r="R538" s="7">
        <f t="shared" ca="1" si="237"/>
        <v>14668.017730873362</v>
      </c>
      <c r="S538" s="90"/>
      <c r="T538" s="77">
        <f ca="1">Q536</f>
        <v>197</v>
      </c>
      <c r="U538" s="77">
        <f ca="1">R536</f>
        <v>14830.5487584947</v>
      </c>
      <c r="V538" s="92" t="str">
        <f>G525</f>
        <v>RD</v>
      </c>
      <c r="W538" s="75">
        <f>G520</f>
        <v>9.6689497716894973E-2</v>
      </c>
      <c r="X538" s="89">
        <f ca="1">G531</f>
        <v>12109.943539733387</v>
      </c>
      <c r="Y538" s="5">
        <f t="shared" ca="1" si="238"/>
        <v>4</v>
      </c>
      <c r="Z538" s="5">
        <v>4</v>
      </c>
      <c r="AA538" s="7">
        <f t="shared" ca="1" si="239"/>
        <v>4</v>
      </c>
      <c r="AB538" s="7">
        <f t="shared" ca="1" si="244"/>
        <v>2786</v>
      </c>
      <c r="AC538" s="7">
        <f t="shared" ca="1" si="240"/>
        <v>12109.943539733387</v>
      </c>
      <c r="AD538" s="90"/>
      <c r="AE538" s="77">
        <f ca="1">AB536</f>
        <v>1092</v>
      </c>
      <c r="AF538" s="77">
        <f ca="1">AC536</f>
        <v>13594.720220669693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14631.83651313496</v>
      </c>
      <c r="D539" s="5">
        <f t="shared" ca="1" si="232"/>
        <v>11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15537.367496747624</v>
      </c>
      <c r="I539" s="77">
        <f ca="1">G536</f>
        <v>60.833333333333336</v>
      </c>
      <c r="J539" s="77">
        <f ca="1">H537</f>
        <v>15879.189151379769</v>
      </c>
      <c r="K539" s="92" t="str">
        <f>H519</f>
        <v>RN</v>
      </c>
      <c r="L539" s="75">
        <f>H520</f>
        <v>0.10547945205479452</v>
      </c>
      <c r="M539" s="89">
        <f ca="1">H522</f>
        <v>7476.8354983032505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14667.823993432452</v>
      </c>
      <c r="S539" s="90"/>
      <c r="T539" s="77">
        <f ca="1">T538</f>
        <v>197</v>
      </c>
      <c r="U539" s="77">
        <f ca="1">R537</f>
        <v>14826.194783673622</v>
      </c>
      <c r="V539" s="92" t="str">
        <f>H525</f>
        <v>RN</v>
      </c>
      <c r="W539" s="75">
        <f>H520</f>
        <v>0.10547945205479452</v>
      </c>
      <c r="X539" s="89">
        <f ca="1">H531</f>
        <v>9975.9963285580052</v>
      </c>
      <c r="Y539" s="5">
        <f t="shared" ca="1" si="238"/>
        <v>10</v>
      </c>
      <c r="Z539" s="5">
        <v>5</v>
      </c>
      <c r="AA539" s="7">
        <f t="shared" ca="1" si="239"/>
        <v>12</v>
      </c>
      <c r="AB539" s="7">
        <f t="shared" ca="1" si="244"/>
        <v>2863</v>
      </c>
      <c r="AC539" s="7">
        <f t="shared" ca="1" si="240"/>
        <v>11309.19966942897</v>
      </c>
      <c r="AD539" s="90"/>
      <c r="AE539" s="77">
        <f ca="1">AE538</f>
        <v>1092</v>
      </c>
      <c r="AF539" s="77">
        <f ca="1">AC537</f>
        <v>12117.853390004258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14523.332826795526</v>
      </c>
      <c r="D540" s="5">
        <f t="shared" ca="1" si="232"/>
        <v>12</v>
      </c>
      <c r="E540" s="5">
        <v>6</v>
      </c>
      <c r="F540" s="5">
        <f t="shared" ca="1" si="233"/>
        <v>7</v>
      </c>
      <c r="G540" s="77">
        <f t="shared" ca="1" si="242"/>
        <v>182.5</v>
      </c>
      <c r="H540" s="77">
        <f t="shared" ca="1" si="234"/>
        <v>15324.651450515874</v>
      </c>
      <c r="I540" s="77">
        <f ca="1">I541</f>
        <v>91.25</v>
      </c>
      <c r="J540" s="77">
        <f ca="1">J539</f>
        <v>15879.189151379769</v>
      </c>
      <c r="K540" s="92" t="str">
        <f>I519</f>
        <v>RP</v>
      </c>
      <c r="L540" s="75">
        <f>I520</f>
        <v>8.7899543378995425E-3</v>
      </c>
      <c r="M540" s="89">
        <f ca="1">I522</f>
        <v>14826.194783673622</v>
      </c>
      <c r="N540" s="5">
        <f t="shared" ca="1" si="235"/>
        <v>3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13500.086057418031</v>
      </c>
      <c r="S540" s="90"/>
      <c r="T540" s="77">
        <f ca="1">Q537</f>
        <v>274</v>
      </c>
      <c r="U540" s="77">
        <f ca="1">R537</f>
        <v>14826.194783673622</v>
      </c>
      <c r="V540" s="92" t="str">
        <f>I525</f>
        <v>RP</v>
      </c>
      <c r="W540" s="75">
        <f>I520</f>
        <v>8.7899543378995425E-3</v>
      </c>
      <c r="X540" s="89">
        <f ca="1">I531</f>
        <v>11301.289999158103</v>
      </c>
      <c r="Y540" s="5">
        <f t="shared" ca="1" si="238"/>
        <v>6</v>
      </c>
      <c r="Z540" s="5">
        <v>6</v>
      </c>
      <c r="AA540" s="7">
        <f t="shared" ca="1" si="239"/>
        <v>6</v>
      </c>
      <c r="AB540" s="7">
        <f t="shared" ca="1" si="244"/>
        <v>2940</v>
      </c>
      <c r="AC540" s="7">
        <f t="shared" ca="1" si="240"/>
        <v>11301.289999158103</v>
      </c>
      <c r="AD540" s="90"/>
      <c r="AE540" s="77">
        <f ca="1">AB537</f>
        <v>1939</v>
      </c>
      <c r="AF540" s="77">
        <f ca="1">AC537</f>
        <v>12117.853390004258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15324.651450515874</v>
      </c>
      <c r="D541" s="5">
        <f t="shared" ca="1" si="232"/>
        <v>6</v>
      </c>
      <c r="E541" s="5">
        <v>7</v>
      </c>
      <c r="F541" s="5">
        <f t="shared" ca="1" si="233"/>
        <v>10</v>
      </c>
      <c r="G541" s="77">
        <f t="shared" ca="1" si="242"/>
        <v>212.91666666666666</v>
      </c>
      <c r="H541" s="77">
        <f t="shared" ca="1" si="234"/>
        <v>15115.146266828446</v>
      </c>
      <c r="I541" s="77">
        <f ca="1">G537</f>
        <v>91.25</v>
      </c>
      <c r="J541" s="77">
        <f ca="1">H538</f>
        <v>15722.435894891234</v>
      </c>
      <c r="K541" s="92" t="str">
        <f>J519</f>
        <v>SD</v>
      </c>
      <c r="L541" s="75">
        <f>J520</f>
        <v>0.11426940639269406</v>
      </c>
      <c r="M541" s="89">
        <f ca="1">J522</f>
        <v>13349.028838754859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13497.353371562154</v>
      </c>
      <c r="S541" s="90"/>
      <c r="T541" s="77">
        <f ca="1">T540</f>
        <v>274</v>
      </c>
      <c r="U541" s="77">
        <f ca="1">R538</f>
        <v>14668.017730873362</v>
      </c>
      <c r="V541" s="92" t="str">
        <f>J525</f>
        <v>SD</v>
      </c>
      <c r="W541" s="75">
        <f>J520</f>
        <v>0.11426940639269406</v>
      </c>
      <c r="X541" s="89">
        <f ca="1">J531</f>
        <v>13772.921596920509</v>
      </c>
      <c r="Y541" s="5">
        <f t="shared" ca="1" si="238"/>
        <v>1</v>
      </c>
      <c r="Z541" s="5">
        <v>7</v>
      </c>
      <c r="AA541" s="7">
        <f t="shared" ca="1" si="239"/>
        <v>8</v>
      </c>
      <c r="AB541" s="7">
        <f t="shared" ca="1" si="244"/>
        <v>4032</v>
      </c>
      <c r="AC541" s="7">
        <f t="shared" ca="1" si="240"/>
        <v>10649.162769231532</v>
      </c>
      <c r="AD541" s="90"/>
      <c r="AE541" s="77">
        <f ca="1">AE540</f>
        <v>1939</v>
      </c>
      <c r="AF541" s="77">
        <f ca="1">AC538</f>
        <v>12109.943539733387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14062.046543122495</v>
      </c>
      <c r="D542" s="5">
        <f t="shared" ca="1" si="232"/>
        <v>17</v>
      </c>
      <c r="E542" s="5">
        <v>8</v>
      </c>
      <c r="F542" s="5">
        <f t="shared" ca="1" si="233"/>
        <v>4</v>
      </c>
      <c r="G542" s="77">
        <f t="shared" ca="1" si="242"/>
        <v>243.33333333333331</v>
      </c>
      <c r="H542" s="77">
        <f t="shared" ca="1" si="234"/>
        <v>15028.147575109206</v>
      </c>
      <c r="I542" s="77">
        <f ca="1">I543</f>
        <v>121.66666666666667</v>
      </c>
      <c r="J542" s="77">
        <f ca="1">J541</f>
        <v>15722.435894891234</v>
      </c>
      <c r="K542" s="92" t="str">
        <f>K519</f>
        <v>SN</v>
      </c>
      <c r="L542" s="75">
        <f>K520</f>
        <v>0.12465753424657534</v>
      </c>
      <c r="M542" s="89">
        <f ca="1">K522</f>
        <v>7249.1425645742884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13349.028838754859</v>
      </c>
      <c r="S542" s="90"/>
      <c r="T542" s="77">
        <f ca="1">Q538</f>
        <v>1594</v>
      </c>
      <c r="U542" s="77">
        <f ca="1">R538</f>
        <v>14668.017730873362</v>
      </c>
      <c r="V542" s="92" t="str">
        <f>K525</f>
        <v>SN</v>
      </c>
      <c r="W542" s="75">
        <f>K520</f>
        <v>0.12465753424657534</v>
      </c>
      <c r="X542" s="89">
        <f ca="1">K531</f>
        <v>10649.162769231532</v>
      </c>
      <c r="Y542" s="5">
        <f t="shared" ca="1" si="238"/>
        <v>7</v>
      </c>
      <c r="Z542" s="5">
        <v>8</v>
      </c>
      <c r="AA542" s="7">
        <f t="shared" ca="1" si="239"/>
        <v>1</v>
      </c>
      <c r="AB542" s="7">
        <f t="shared" ca="1" si="244"/>
        <v>5352</v>
      </c>
      <c r="AC542" s="7">
        <f t="shared" ca="1" si="240"/>
        <v>10324.669316944237</v>
      </c>
      <c r="AD542" s="90"/>
      <c r="AE542" s="77">
        <f ca="1">AB538</f>
        <v>2786</v>
      </c>
      <c r="AF542" s="77">
        <f ca="1">AC538</f>
        <v>12109.943539733387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14463.325739425229</v>
      </c>
      <c r="D543" s="5">
        <f t="shared" ca="1" si="232"/>
        <v>13</v>
      </c>
      <c r="E543" s="5">
        <v>9</v>
      </c>
      <c r="F543" s="5">
        <f t="shared" ca="1" si="233"/>
        <v>13</v>
      </c>
      <c r="G543" s="77">
        <f t="shared" ca="1" si="242"/>
        <v>577.91666666666674</v>
      </c>
      <c r="H543" s="77">
        <f t="shared" ca="1" si="234"/>
        <v>14726.986190341286</v>
      </c>
      <c r="I543" s="77">
        <f ca="1">G538</f>
        <v>121.66666666666667</v>
      </c>
      <c r="J543" s="77">
        <f ca="1">H539</f>
        <v>15537.367496747624</v>
      </c>
      <c r="K543" s="92" t="str">
        <f>L519</f>
        <v>SP</v>
      </c>
      <c r="L543" s="75">
        <f>L520</f>
        <v>1.0388127853881279E-2</v>
      </c>
      <c r="M543" s="89">
        <f ca="1">L522</f>
        <v>14667.823993432452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8512.1910791625487</v>
      </c>
      <c r="S543" s="90"/>
      <c r="T543" s="77">
        <f ca="1">T542</f>
        <v>1594</v>
      </c>
      <c r="U543" s="77">
        <f ca="1">R539</f>
        <v>14667.823993432452</v>
      </c>
      <c r="V543" s="92" t="str">
        <f>L525</f>
        <v>SP</v>
      </c>
      <c r="W543" s="75">
        <f>L520</f>
        <v>1.0388127853881279E-2</v>
      </c>
      <c r="X543" s="89">
        <f ca="1">L531</f>
        <v>13594.720220669693</v>
      </c>
      <c r="Y543" s="5">
        <f t="shared" ca="1" si="238"/>
        <v>2</v>
      </c>
      <c r="Z543" s="5">
        <v>9</v>
      </c>
      <c r="AA543" s="7">
        <f t="shared" ca="1" si="239"/>
        <v>11</v>
      </c>
      <c r="AB543" s="7">
        <f t="shared" ca="1" si="244"/>
        <v>6276</v>
      </c>
      <c r="AC543" s="7">
        <f t="shared" ca="1" si="240"/>
        <v>9983.9060888288896</v>
      </c>
      <c r="AD543" s="90"/>
      <c r="AE543" s="77">
        <f ca="1">AE542</f>
        <v>2786</v>
      </c>
      <c r="AF543" s="77">
        <f ca="1">AC539</f>
        <v>11309.19966942897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15115.146266828446</v>
      </c>
      <c r="D544" s="5">
        <f t="shared" ca="1" si="232"/>
        <v>7</v>
      </c>
      <c r="E544" s="5">
        <v>10</v>
      </c>
      <c r="F544" s="5">
        <f t="shared" ca="1" si="233"/>
        <v>24</v>
      </c>
      <c r="G544" s="77">
        <f t="shared" ca="1" si="242"/>
        <v>912.50000000000011</v>
      </c>
      <c r="H544" s="77">
        <f t="shared" ca="1" si="234"/>
        <v>14672.134570270277</v>
      </c>
      <c r="I544" s="77">
        <f ca="1">I545</f>
        <v>152.08333333333334</v>
      </c>
      <c r="J544" s="77">
        <f ca="1">J543</f>
        <v>15537.367496747624</v>
      </c>
      <c r="K544" s="92" t="str">
        <f>M519</f>
        <v>FD</v>
      </c>
      <c r="L544" s="75">
        <f>M520</f>
        <v>9.6689497716894973E-2</v>
      </c>
      <c r="M544" s="89">
        <f ca="1">M522</f>
        <v>13497.353371562154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7837.8437969948054</v>
      </c>
      <c r="S544" s="90"/>
      <c r="T544" s="77">
        <f ca="1">Q539</f>
        <v>1685</v>
      </c>
      <c r="U544" s="77">
        <f ca="1">U543</f>
        <v>14667.823993432452</v>
      </c>
      <c r="V544" s="92" t="str">
        <f>M525</f>
        <v>FD</v>
      </c>
      <c r="W544" s="75">
        <f>M520</f>
        <v>9.6689497716894973E-2</v>
      </c>
      <c r="X544" s="89">
        <f ca="1">M531</f>
        <v>12117.853390004258</v>
      </c>
      <c r="Y544" s="5">
        <f t="shared" ca="1" si="238"/>
        <v>3</v>
      </c>
      <c r="Z544" s="5">
        <v>10</v>
      </c>
      <c r="AA544" s="7">
        <f t="shared" ca="1" si="239"/>
        <v>5</v>
      </c>
      <c r="AB544" s="7">
        <f t="shared" ca="1" si="244"/>
        <v>7200</v>
      </c>
      <c r="AC544" s="7">
        <f t="shared" ca="1" si="240"/>
        <v>9975.9963285580052</v>
      </c>
      <c r="AD544" s="90"/>
      <c r="AE544" s="77">
        <f ca="1">AB539</f>
        <v>2863</v>
      </c>
      <c r="AF544" s="77">
        <f ca="1">AF543</f>
        <v>11309.19966942897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15722.435894891234</v>
      </c>
      <c r="D545" s="5">
        <f t="shared" ca="1" si="232"/>
        <v>4</v>
      </c>
      <c r="E545" s="5">
        <v>11</v>
      </c>
      <c r="F545" s="5">
        <f t="shared" ca="1" si="233"/>
        <v>5</v>
      </c>
      <c r="G545" s="77">
        <f t="shared" ca="1" si="242"/>
        <v>942.91666666666674</v>
      </c>
      <c r="H545" s="77">
        <f t="shared" ca="1" si="234"/>
        <v>14631.83651313496</v>
      </c>
      <c r="I545" s="77">
        <f ca="1">G539</f>
        <v>152.08333333333334</v>
      </c>
      <c r="J545" s="77">
        <f ca="1">H540</f>
        <v>15324.651450515874</v>
      </c>
      <c r="K545" s="92" t="str">
        <f>N519</f>
        <v>FN</v>
      </c>
      <c r="L545" s="75">
        <f>N520</f>
        <v>0.10547945205479452</v>
      </c>
      <c r="M545" s="89">
        <f ca="1">N522</f>
        <v>7837.8437969948054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7476.8354983032505</v>
      </c>
      <c r="S545" s="90"/>
      <c r="T545" s="77">
        <f ca="1">T544</f>
        <v>1685</v>
      </c>
      <c r="U545" s="77">
        <f ca="1">R540</f>
        <v>13500.086057418031</v>
      </c>
      <c r="V545" s="92" t="str">
        <f>N525</f>
        <v>FN</v>
      </c>
      <c r="W545" s="75">
        <f>N520</f>
        <v>0.10547945205479452</v>
      </c>
      <c r="X545" s="89">
        <f ca="1">N531</f>
        <v>9983.9060888288896</v>
      </c>
      <c r="Y545" s="5">
        <f t="shared" ca="1" si="238"/>
        <v>9</v>
      </c>
      <c r="Z545" s="5">
        <v>11</v>
      </c>
      <c r="AA545" s="7">
        <f t="shared" ca="1" si="239"/>
        <v>3</v>
      </c>
      <c r="AB545" s="7">
        <f t="shared" ca="1" si="244"/>
        <v>7320</v>
      </c>
      <c r="AC545" s="7">
        <f t="shared" ca="1" si="240"/>
        <v>9544.4114808968388</v>
      </c>
      <c r="AD545" s="90"/>
      <c r="AE545" s="77">
        <f ca="1">AE544</f>
        <v>2863</v>
      </c>
      <c r="AF545" s="77">
        <f ca="1">AC540</f>
        <v>11301.289999158103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16146.441074547716</v>
      </c>
      <c r="D546" s="5">
        <f t="shared" ca="1" si="232"/>
        <v>2</v>
      </c>
      <c r="E546" s="5">
        <v>12</v>
      </c>
      <c r="F546" s="5">
        <f t="shared" ca="1" si="233"/>
        <v>6</v>
      </c>
      <c r="G546" s="77">
        <f t="shared" ca="1" si="242"/>
        <v>973.33333333333337</v>
      </c>
      <c r="H546" s="77">
        <f t="shared" ca="1" si="234"/>
        <v>14523.332826795526</v>
      </c>
      <c r="I546" s="77">
        <f ca="1">I547</f>
        <v>182.5</v>
      </c>
      <c r="J546" s="77">
        <f ca="1">J545</f>
        <v>15324.651450515874</v>
      </c>
      <c r="K546" s="92" t="str">
        <f>O519</f>
        <v>FP</v>
      </c>
      <c r="L546" s="75">
        <f>O520</f>
        <v>8.7899543378995425E-3</v>
      </c>
      <c r="M546" s="89">
        <f ca="1">O522</f>
        <v>14830.5487584947</v>
      </c>
      <c r="N546" s="5">
        <f t="shared" ca="1" si="235"/>
        <v>2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7249.1425645742884</v>
      </c>
      <c r="S546" s="90"/>
      <c r="T546" s="77">
        <f ca="1">Q540</f>
        <v>2532</v>
      </c>
      <c r="U546" s="77">
        <f ca="1">R540</f>
        <v>13500.086057418031</v>
      </c>
      <c r="V546" s="92" t="str">
        <f>O525</f>
        <v>FP</v>
      </c>
      <c r="W546" s="75">
        <f>O520</f>
        <v>8.7899543378995425E-3</v>
      </c>
      <c r="X546" s="89">
        <f ca="1">O531</f>
        <v>11309.19966942897</v>
      </c>
      <c r="Y546" s="5">
        <f t="shared" ca="1" si="238"/>
        <v>5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9263.3187457725799</v>
      </c>
      <c r="AD546" s="90"/>
      <c r="AE546" s="77">
        <f ca="1">AB540</f>
        <v>2940</v>
      </c>
      <c r="AF546" s="77">
        <f ca="1">AC540</f>
        <v>11301.289999158103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14726.986190341286</v>
      </c>
      <c r="D547" s="5">
        <f t="shared" ca="1" si="232"/>
        <v>9</v>
      </c>
      <c r="E547" s="5">
        <v>13</v>
      </c>
      <c r="F547" s="5">
        <f t="shared" ca="1" si="233"/>
        <v>9</v>
      </c>
      <c r="G547" s="77">
        <f t="shared" ca="1" si="242"/>
        <v>1003.75</v>
      </c>
      <c r="H547" s="77">
        <f t="shared" ca="1" si="234"/>
        <v>14463.325739425229</v>
      </c>
      <c r="I547" s="77">
        <f ca="1">G540</f>
        <v>182.5</v>
      </c>
      <c r="J547" s="77">
        <f ca="1">H541</f>
        <v>15115.146266828446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13497.353371562154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2940</v>
      </c>
      <c r="AF547" s="77">
        <f ca="1">AC541</f>
        <v>10649.162769231532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14436.840604542847</v>
      </c>
      <c r="D548" s="5">
        <f t="shared" ca="1" si="232"/>
        <v>14</v>
      </c>
      <c r="E548" s="5">
        <v>14</v>
      </c>
      <c r="F548" s="5">
        <f t="shared" ca="1" si="233"/>
        <v>14</v>
      </c>
      <c r="G548" s="77">
        <f t="shared" ca="1" si="242"/>
        <v>1338.3333333333335</v>
      </c>
      <c r="H548" s="77">
        <f t="shared" ca="1" si="234"/>
        <v>14436.840604542847</v>
      </c>
      <c r="I548" s="77">
        <f ca="1">I549</f>
        <v>212.91666666666666</v>
      </c>
      <c r="J548" s="77">
        <f ca="1">J547</f>
        <v>15115.146266828446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13497.353371562154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4032</v>
      </c>
      <c r="AF548" s="77">
        <f ca="1">AC541</f>
        <v>10649.162769231532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14133.734907507443</v>
      </c>
      <c r="D549" s="5">
        <f t="shared" ca="1" si="232"/>
        <v>16</v>
      </c>
      <c r="E549" s="5">
        <v>15</v>
      </c>
      <c r="F549" s="5">
        <f t="shared" ca="1" si="233"/>
        <v>23</v>
      </c>
      <c r="G549" s="77">
        <f t="shared" ca="1" si="242"/>
        <v>1672.916666666667</v>
      </c>
      <c r="H549" s="77">
        <f t="shared" ca="1" si="234"/>
        <v>14292.580846157516</v>
      </c>
      <c r="I549" s="77">
        <f ca="1">G541</f>
        <v>212.91666666666666</v>
      </c>
      <c r="J549" s="77">
        <f ca="1">H542</f>
        <v>15028.147575109206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13349.028838754859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4032</v>
      </c>
      <c r="AF549" s="77">
        <f ca="1">AC542</f>
        <v>10324.669316944237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13680.287417998636</v>
      </c>
      <c r="D550" s="5">
        <f t="shared" ca="1" si="232"/>
        <v>20</v>
      </c>
      <c r="E550" s="5">
        <v>16</v>
      </c>
      <c r="F550" s="5">
        <f t="shared" ca="1" si="233"/>
        <v>15</v>
      </c>
      <c r="G550" s="77">
        <f t="shared" ca="1" si="242"/>
        <v>2007.5000000000005</v>
      </c>
      <c r="H550" s="77">
        <f t="shared" ca="1" si="234"/>
        <v>14133.734907507443</v>
      </c>
      <c r="I550" s="77">
        <f ca="1">I551</f>
        <v>243.33333333333331</v>
      </c>
      <c r="J550" s="77">
        <f ca="1">J549</f>
        <v>15028.147575109206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13349.028838754859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5352</v>
      </c>
      <c r="AF550" s="77">
        <f ca="1">AC542</f>
        <v>10324.669316944237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13324.459641413123</v>
      </c>
      <c r="D551" s="5">
        <f t="shared" ca="1" si="232"/>
        <v>21</v>
      </c>
      <c r="E551" s="5">
        <v>17</v>
      </c>
      <c r="F551" s="5">
        <f t="shared" ca="1" si="233"/>
        <v>8</v>
      </c>
      <c r="G551" s="77">
        <f t="shared" ca="1" si="242"/>
        <v>2037.9166666666672</v>
      </c>
      <c r="H551" s="77">
        <f t="shared" ca="1" si="234"/>
        <v>14062.046543122495</v>
      </c>
      <c r="I551" s="77">
        <f ca="1">G542</f>
        <v>243.33333333333331</v>
      </c>
      <c r="J551" s="77">
        <f ca="1">H543</f>
        <v>14726.986190341286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8512.1910791625487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5352</v>
      </c>
      <c r="AF551" s="77">
        <f ca="1">AC543</f>
        <v>9983.9060888288896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13224.566681184408</v>
      </c>
      <c r="D552" s="5">
        <f t="shared" ca="1" si="232"/>
        <v>22</v>
      </c>
      <c r="E552" s="5">
        <v>18</v>
      </c>
      <c r="F552" s="5">
        <f t="shared" ca="1" si="233"/>
        <v>19</v>
      </c>
      <c r="G552" s="77">
        <f t="shared" ca="1" si="242"/>
        <v>2372.5000000000005</v>
      </c>
      <c r="H552" s="77">
        <f t="shared" ca="1" si="234"/>
        <v>13928.004278714583</v>
      </c>
      <c r="I552" s="77">
        <f ca="1">I553</f>
        <v>577.91666666666674</v>
      </c>
      <c r="J552" s="77">
        <f ca="1">J551</f>
        <v>14726.986190341286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8512.1910791625487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6276</v>
      </c>
      <c r="AF552" s="77">
        <f ca="1">AC543</f>
        <v>9983.9060888288896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13928.004278714583</v>
      </c>
      <c r="D553" s="5">
        <f t="shared" ca="1" si="232"/>
        <v>18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13750.157671854387</v>
      </c>
      <c r="I553" s="77">
        <f ca="1">G543</f>
        <v>577.91666666666674</v>
      </c>
      <c r="J553" s="77">
        <f ca="1">H544</f>
        <v>14672.134570270277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7837.8437969948054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6276</v>
      </c>
      <c r="AF553" s="77">
        <f ca="1">AC544</f>
        <v>9975.9963285580052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12811.913808732361</v>
      </c>
      <c r="D554" s="5">
        <f t="shared" ca="1" si="232"/>
        <v>24</v>
      </c>
      <c r="E554" s="5">
        <v>20</v>
      </c>
      <c r="F554" s="5">
        <f t="shared" ca="1" si="233"/>
        <v>16</v>
      </c>
      <c r="G554" s="77">
        <f t="shared" ca="1" si="242"/>
        <v>3041.6666666666674</v>
      </c>
      <c r="H554" s="77">
        <f t="shared" ca="1" si="234"/>
        <v>13680.287417998636</v>
      </c>
      <c r="I554" s="77">
        <f ca="1">I555</f>
        <v>912.50000000000011</v>
      </c>
      <c r="J554" s="77">
        <f ca="1">J553</f>
        <v>14672.134570270277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7837.8437969948054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7200</v>
      </c>
      <c r="AF554" s="77">
        <f ca="1">AC544</f>
        <v>9975.9963285580052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13168.248605271157</v>
      </c>
      <c r="D555" s="5">
        <f t="shared" ca="1" si="232"/>
        <v>23</v>
      </c>
      <c r="E555" s="5">
        <v>21</v>
      </c>
      <c r="F555" s="5">
        <f t="shared" ca="1" si="233"/>
        <v>17</v>
      </c>
      <c r="G555" s="77">
        <f t="shared" ca="1" si="242"/>
        <v>3376.2500000000009</v>
      </c>
      <c r="H555" s="77">
        <f t="shared" ca="1" si="234"/>
        <v>13324.459641413123</v>
      </c>
      <c r="I555" s="77">
        <f ca="1">G544</f>
        <v>912.50000000000011</v>
      </c>
      <c r="J555" s="77">
        <f ca="1">H545</f>
        <v>14631.83651313496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7476.8354983032505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7200</v>
      </c>
      <c r="AF555" s="77">
        <f ca="1">AC545</f>
        <v>9544.4114808968388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13750.157671854387</v>
      </c>
      <c r="D556" s="5">
        <f t="shared" ca="1" si="232"/>
        <v>19</v>
      </c>
      <c r="E556" s="5">
        <v>22</v>
      </c>
      <c r="F556" s="5">
        <f t="shared" ca="1" si="233"/>
        <v>18</v>
      </c>
      <c r="G556" s="77">
        <f t="shared" ca="1" si="242"/>
        <v>3710.8333333333344</v>
      </c>
      <c r="H556" s="77">
        <f t="shared" ca="1" si="234"/>
        <v>13224.566681184408</v>
      </c>
      <c r="I556" s="77">
        <f ca="1">I557</f>
        <v>942.91666666666674</v>
      </c>
      <c r="J556" s="77">
        <f ca="1">J555</f>
        <v>14631.83651313496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7476.8354983032505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9544.4114808968388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14292.580846157516</v>
      </c>
      <c r="D557" s="5">
        <f t="shared" ca="1" si="232"/>
        <v>15</v>
      </c>
      <c r="E557" s="5">
        <v>23</v>
      </c>
      <c r="F557" s="5">
        <f t="shared" ca="1" si="233"/>
        <v>21</v>
      </c>
      <c r="G557" s="77">
        <f t="shared" ca="1" si="242"/>
        <v>4045.4166666666679</v>
      </c>
      <c r="H557" s="77">
        <f t="shared" ca="1" si="234"/>
        <v>13168.248605271157</v>
      </c>
      <c r="I557" s="77">
        <f ca="1">G545</f>
        <v>942.91666666666674</v>
      </c>
      <c r="J557" s="77">
        <f ca="1">H546</f>
        <v>14523.332826795526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7249.1425645742884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9263.3187457725799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14672.134570270277</v>
      </c>
      <c r="D558" s="5">
        <f t="shared" ca="1" si="232"/>
        <v>10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12811.913808732361</v>
      </c>
      <c r="I558" s="77">
        <f ca="1">I559</f>
        <v>973.33333333333337</v>
      </c>
      <c r="J558" s="77">
        <f ca="1">J557</f>
        <v>14523.332826795526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7249.1425645742884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9263.3187457725799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8608.7865270938019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8646.6260783826219</v>
      </c>
      <c r="I559" s="77">
        <f ca="1">G546</f>
        <v>973.33333333333337</v>
      </c>
      <c r="J559" s="77">
        <f ca="1">H547</f>
        <v>14463.325739425229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8314.3766190755796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8608.7865270938019</v>
      </c>
      <c r="I560" s="77">
        <f ca="1">I561</f>
        <v>1003.75</v>
      </c>
      <c r="J560" s="77">
        <f ca="1">J559</f>
        <v>14463.325739425229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7986.3942836562865</v>
      </c>
      <c r="D561" s="5">
        <f t="shared" ca="1" si="232"/>
        <v>30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8400.2636774405128</v>
      </c>
      <c r="I561" s="77">
        <f ca="1">G547</f>
        <v>1003.75</v>
      </c>
      <c r="J561" s="77">
        <f ca="1">H548</f>
        <v>14436.840604542847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7583.2934633857212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8314.3766190755796</v>
      </c>
      <c r="I562" s="77">
        <f ca="1">I563</f>
        <v>1338.3333333333335</v>
      </c>
      <c r="J562" s="77">
        <f ca="1">J561</f>
        <v>14436.840604542847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7247.2238624117381</v>
      </c>
      <c r="D563" s="5">
        <f t="shared" ca="1" si="232"/>
        <v>34</v>
      </c>
      <c r="E563" s="5">
        <v>29</v>
      </c>
      <c r="F563" s="5">
        <f t="shared" ca="1" si="233"/>
        <v>34</v>
      </c>
      <c r="G563" s="77">
        <f t="shared" ca="1" si="242"/>
        <v>6205.0000000000009</v>
      </c>
      <c r="H563" s="77">
        <f t="shared" ca="1" si="234"/>
        <v>7993.5088627651094</v>
      </c>
      <c r="I563" s="77">
        <f ca="1">G548</f>
        <v>1338.3333333333335</v>
      </c>
      <c r="J563" s="77">
        <f ca="1">H549</f>
        <v>14292.580846157516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7103.5136002888703</v>
      </c>
      <c r="D564" s="5">
        <f t="shared" ca="1" si="232"/>
        <v>36</v>
      </c>
      <c r="E564" s="5">
        <v>30</v>
      </c>
      <c r="F564" s="5">
        <f t="shared" ca="1" si="233"/>
        <v>27</v>
      </c>
      <c r="G564" s="77">
        <f t="shared" ca="1" si="242"/>
        <v>6570.0000000000009</v>
      </c>
      <c r="H564" s="77">
        <f t="shared" ca="1" si="234"/>
        <v>7986.3942836562865</v>
      </c>
      <c r="I564" s="77">
        <f ca="1">I565</f>
        <v>1672.916666666667</v>
      </c>
      <c r="J564" s="77">
        <f ca="1">J563</f>
        <v>14292.580846157516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7429.788374132012</v>
      </c>
      <c r="D565" s="5">
        <f t="shared" ca="1" si="232"/>
        <v>33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7583.2934633857212</v>
      </c>
      <c r="I565" s="77">
        <f ca="1">G549</f>
        <v>1672.916666666667</v>
      </c>
      <c r="J565" s="77">
        <f ca="1">H550</f>
        <v>14133.734907507443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7181.6600232373667</v>
      </c>
      <c r="D566" s="5">
        <f t="shared" ca="1" si="232"/>
        <v>35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7543.9687469374885</v>
      </c>
      <c r="I566" s="77">
        <f ca="1">I567</f>
        <v>2007.5000000000005</v>
      </c>
      <c r="J566" s="77">
        <f ca="1">J565</f>
        <v>14133.734907507443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7543.9687469374885</v>
      </c>
      <c r="D567" s="5">
        <f t="shared" ca="1" si="232"/>
        <v>32</v>
      </c>
      <c r="E567" s="5">
        <v>33</v>
      </c>
      <c r="F567" s="5">
        <f t="shared" ca="1" si="233"/>
        <v>31</v>
      </c>
      <c r="G567" s="77">
        <f t="shared" ca="1" si="242"/>
        <v>7665.0000000000009</v>
      </c>
      <c r="H567" s="77">
        <f t="shared" ca="1" si="234"/>
        <v>7429.788374132012</v>
      </c>
      <c r="I567" s="77">
        <f ca="1">G550</f>
        <v>2007.5000000000005</v>
      </c>
      <c r="J567" s="77">
        <f ca="1">H551</f>
        <v>14062.046543122495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7993.5088627651094</v>
      </c>
      <c r="D568" s="5">
        <f t="shared" ca="1" si="232"/>
        <v>29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7247.2238624117381</v>
      </c>
      <c r="I568" s="77">
        <f ca="1">I569</f>
        <v>2037.9166666666672</v>
      </c>
      <c r="J568" s="77">
        <f ca="1">J567</f>
        <v>14062.046543122495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8400.2636774405128</v>
      </c>
      <c r="D569" s="5">
        <f t="shared" ca="1" si="232"/>
        <v>27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7181.6600232373667</v>
      </c>
      <c r="I569" s="77">
        <f ca="1">G551</f>
        <v>2037.9166666666672</v>
      </c>
      <c r="J569" s="77">
        <f ca="1">H552</f>
        <v>13928.004278714583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8646.6260783826219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7103.5136002888703</v>
      </c>
      <c r="I570" s="77">
        <f ca="1">I571</f>
        <v>2372.5000000000005</v>
      </c>
      <c r="J570" s="77">
        <f ca="1">J569</f>
        <v>13928.004278714583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13750.157671854387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13750.157671854387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13680.287417998636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13680.287417998636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13324.459641413123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13324.459641413123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13224.566681184408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13224.566681184408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13168.248605271157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13168.248605271157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12811.913808732361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12811.913808732361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8646.6260783826219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8646.6260783826219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8608.7865270938019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8608.7865270938019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8400.2636774405128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8400.2636774405128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8314.3766190755796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8314.3766190755796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7993.5088627651094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7993.5088627651094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7986.3942836562865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7986.3942836562865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7583.2934633857212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7583.2934633857212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7543.9687469374885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7543.9687469374885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7429.788374132012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7429.788374132012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7247.2238624117381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7247.2238624117381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7181.6600232373667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7181.6600232373667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7103.5136002888703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7103.5136002888703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0.12776022775492768</v>
      </c>
      <c r="D609" s="135">
        <f ca="1">B452*M456+B458*M462+B464*M468+B470*M474+B476*M480+B482*M486+B488*M492+$B$500*M504</f>
        <v>13.912918625888253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6.5192309876702104E-2</v>
      </c>
      <c r="D610" s="135">
        <f ca="1">B452*N456+B458*N462+B464*N468+B470*N474+B476*N480+B482*N486+B488*N492+$B$500*N504</f>
        <v>7.0993557094161028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1.3280405004328479E-2</v>
      </c>
      <c r="D611" s="135">
        <f ca="1">B452*O456+B458*O462+B464*O468+B470*O474+B476*O480+B482*O486+B488*O492+$B$500*O504</f>
        <v>1.4462184154719053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0.12595120459560127</v>
      </c>
      <c r="D612" s="135">
        <f ca="1">B452*G456+B458*G462+B464*G468+B470*G474+B476*G480+B482*G486+B488*G492+$B$500*G504</f>
        <v>13.715918413456457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5.8380394825086369E-2</v>
      </c>
      <c r="D613" s="135">
        <f ca="1">B452*H456+B458*H462+B464*H468+B470*H474+B476*H480+B482*H486+B488*H492+$B$500*H504</f>
        <v>6.357547233765998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1.3079038241281789E-2</v>
      </c>
      <c r="D614" s="135">
        <f ca="1">B452*I456+B458*I462+B464*I468+B470*I474+B476*I480+B482*I486+B488*I492+$B$500*I504</f>
        <v>1.4242898431966493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0.15081348151166712</v>
      </c>
      <c r="D615" s="135">
        <f ca="1">B452*J456+B458*J462+B464*J468+B470*J474+B476*J480+B482*J486+B488*J492+$B$500*J504</f>
        <v>16.423387253063176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6.7365433074374217E-2</v>
      </c>
      <c r="D616" s="135">
        <f ca="1">B452*K456+B458*K462+B464*K468+B470*K474+B476*K480+B482*K486+B488*K492+$B$500*K504</f>
        <v>7.3360059310424965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1.5680377298253331E-2</v>
      </c>
      <c r="D617" s="135">
        <f ca="1">B452*L456+B458*L462+B464*L468+B470*L474+B476*L480+B482*L486+B488*L492+$B$500*L504</f>
        <v>1.7075722015172263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0.22326258613780392</v>
      </c>
      <c r="D618" s="135">
        <f ca="1">B452*D456+B458*D462+B464*D468+B470*D474+B476*D480+B482*D486+B488*D492+$B$500*D504</f>
        <v>24.31299824464211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0.11606186222383734</v>
      </c>
      <c r="D619" s="135">
        <f ca="1">B452*E456+B458*E462+B464*E468+B470*E474+B476*E480+B482*E486+B488*E492+$B$500*E504</f>
        <v>12.638982201775402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2.3172679456136401E-2</v>
      </c>
      <c r="D620" s="135">
        <f ca="1">B452*F456+B458*F462+B464*F468+B470*F474+B476*F480+B482*F486+B488*F492+$B$500*F504</f>
        <v>2.5234739267642183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0.12131593849129192</v>
      </c>
      <c r="D621" s="135">
        <f ca="1">$B$494*M498+$B$495*77/365*11/24</f>
        <v>18.965940831421232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7.7165846729913709E-2</v>
      </c>
      <c r="D622" s="135">
        <f ca="1">$B$494*N498+$B$495*77/365*12/24</f>
        <v>12.063731291095891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1.1598881636229345E-2</v>
      </c>
      <c r="D623" s="135">
        <f ca="1">$B$494*O498+$B$495*77/365*1/24</f>
        <v>1.8133124596746577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0.12131593849129192</v>
      </c>
      <c r="D624" s="135">
        <f ca="1">$B$494*G498+$B$495*77/365*11/24</f>
        <v>18.965940831421232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7.7165846729913709E-2</v>
      </c>
      <c r="D625" s="135">
        <f ca="1">$B$494*H498+$B$495*77/365*12/24</f>
        <v>12.063731291095891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1.1598881636229345E-2</v>
      </c>
      <c r="D626" s="135">
        <f ca="1">$B$494*I498+$B$495*77/365*1/24</f>
        <v>1.8133124596746577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0.14440917243863011</v>
      </c>
      <c r="D627" s="135">
        <f ca="1">$B$494*J498+$B$495*91/365*11/24</f>
        <v>22.576224147020547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9.132270289307437E-2</v>
      </c>
      <c r="D628" s="135">
        <f ca="1">$B$494*K498+$B$495*91/365*12/24</f>
        <v>14.276944984931504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1.3812298531573374E-2</v>
      </c>
      <c r="D629" s="135">
        <f ca="1">$B$494*L498+$B$495*91/365*1/24</f>
        <v>2.1593472379109588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0.19143132158396373</v>
      </c>
      <c r="D630" s="135">
        <f ca="1">$B$494*D498+$B$495*120/365*11/24</f>
        <v>29.927437100136984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0.12054806749284008</v>
      </c>
      <c r="D631" s="135">
        <f ca="1">$B$494*E498+$B$495*120/365*12/24</f>
        <v>18.845895632876712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1.8315103345048468E-2</v>
      </c>
      <c r="D632" s="135">
        <f ca="1">$B$494*F498+$B$495*120/365*1/24</f>
        <v>2.8632937327397263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0.10549584208368136</v>
      </c>
      <c r="D633" s="135">
        <f ca="1">B409*M413+B415*M419+B421*M425+B427*M431+B433*M437+B439*M443+B445*M449</f>
        <v>8.2772704432578372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8.8053287740679012E-2</v>
      </c>
      <c r="D634" s="135">
        <f ca="1">B409*N413+B415*N419+B421*N425+B427*N431+B433*N437+B439*N443+B445*N449</f>
        <v>6.9087166058115272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1.0852541191717233E-2</v>
      </c>
      <c r="D635" s="135">
        <f ca="1">B409*O413+B415*O419+B421*O425+B427*O431+B433*O437+B439*O443+B445*O449</f>
        <v>0.85149724070816724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0.10811285794130961</v>
      </c>
      <c r="D636" s="135">
        <f ca="1">B409*G413+B415*G419+B421*G425+B427*G431+B433*G437+B439*G443+B445*G449</f>
        <v>8.4826031614013715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8.2202588894441278E-2</v>
      </c>
      <c r="D637" s="135">
        <f ca="1">B409*H413+B415*H419+B421*H425+B427*H431+B433*H437+B439*H443+B445*H449</f>
        <v>6.4496670766940447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1.1116643709459533E-2</v>
      </c>
      <c r="D638" s="135">
        <f ca="1">B409*I413+B415*I419+B421*I425+B427*I431+B433*I437+B439*I443+B445*I449</f>
        <v>0.87221889116301943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0.11604480732774743</v>
      </c>
      <c r="D639" s="135">
        <f ca="1">B409*J413+B415*J419+B421*J425+B427*J431+B433*J437+B439*J443+B445*J449</f>
        <v>9.1049489232532945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8.7749463117763868E-2</v>
      </c>
      <c r="D640" s="135">
        <f ca="1">B409*K413+B415*K419+B421*K425+B427*K431+B433*K437+B439*K443+B445*K449</f>
        <v>6.8848783338804438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1.1958350027314147E-2</v>
      </c>
      <c r="D641" s="135">
        <f ca="1">B409*L413+B415*L419+B421*L425+B427*L431+B433*L437+B439*L443+B445*L449</f>
        <v>0.93825970082028531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0.19706679028956986</v>
      </c>
      <c r="D642" s="135">
        <f ca="1">B409*D413+B415*D419+B421*D425+B427*D431+B433*D437+B439*D443+B445*D449</f>
        <v>15.461984912331115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0.16112947853550977</v>
      </c>
      <c r="D643" s="135">
        <f ca="1">B409*E413+B415*E419+B421*E425+B427*E431+B433*E437+B439*E443+B445*E449</f>
        <v>12.642320719726532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2.0217349140806997E-2</v>
      </c>
      <c r="D644" s="135">
        <f ca="1">B409*F413+B415*F419+B421*F425+B427*F431+B433*F437+B439*F443+B445*F449</f>
        <v>1.586265990952374</v>
      </c>
      <c r="P644" s="5"/>
      <c r="Q644" s="6"/>
      <c r="U644" s="5"/>
    </row>
  </sheetData>
  <autoFilter ref="A1:C607" xr:uid="{00000000-0009-0000-0000-00001D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NO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757.95699999999999</v>
      </c>
      <c r="E5" s="17">
        <f ca="1">INDIRECT(ADDRESS(MATCH($H$1,HDD!$A$1:$A$34,0),E$4+1,,,"HDD"))</f>
        <v>671.91300000000001</v>
      </c>
      <c r="F5" s="17">
        <f ca="1">INDIRECT(ADDRESS(MATCH($H$1,HDD!$A$1:$A$34,0),F$4+1,,,"HDD"))</f>
        <v>650.66099999999994</v>
      </c>
      <c r="G5" s="17">
        <f ca="1">INDIRECT(ADDRESS(MATCH($H$1,HDD!$A$1:$A$34,0),G$4+1,,,"HDD"))</f>
        <v>509.38499999999999</v>
      </c>
      <c r="H5" s="17">
        <f ca="1">INDIRECT(ADDRESS(MATCH($H$1,HDD!$A$1:$A$34,0),H$4+1,,,"HDD"))</f>
        <v>371.161</v>
      </c>
      <c r="I5" s="17">
        <f ca="1">INDIRECT(ADDRESS(MATCH($H$1,HDD!$A$1:$A$34,0),I$4+1,,,"HDD"))</f>
        <v>237.18700000000001</v>
      </c>
      <c r="J5" s="17">
        <f ca="1">INDIRECT(ADDRESS(MATCH($H$1,HDD!$A$1:$A$34,0),J$4+1,,,"HDD"))</f>
        <v>161.15</v>
      </c>
      <c r="K5" s="17">
        <f ca="1">INDIRECT(ADDRESS(MATCH($H$1,HDD!$A$1:$A$34,0),K$4+1,,,"HDD"))</f>
        <v>188.56399999999999</v>
      </c>
      <c r="L5" s="17">
        <f ca="1">INDIRECT(ADDRESS(MATCH($H$1,HDD!$A$1:$A$34,0),L$4+1,,,"HDD"))</f>
        <v>302.24599999999998</v>
      </c>
      <c r="M5" s="17">
        <f ca="1">INDIRECT(ADDRESS(MATCH($H$1,HDD!$A$1:$A$34,0),M$4+1,,,"HDD"))</f>
        <v>462.68099999999998</v>
      </c>
      <c r="N5" s="17">
        <f ca="1">INDIRECT(ADDRESS(MATCH($H$1,HDD!$A$1:$A$34,0),N$4+1,,,"HDD"))</f>
        <v>605.02700000000004</v>
      </c>
      <c r="O5" s="17">
        <f ca="1">INDIRECT(ADDRESS(MATCH($H$1,HDD!$A$1:$A$34,0),O$4+1,,,"HDD"))</f>
        <v>727.76199999999994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0.13425399959686091</v>
      </c>
      <c r="E6" s="23">
        <f t="shared" ca="1" si="0"/>
        <v>0.1190133577909111</v>
      </c>
      <c r="F6" s="22">
        <f t="shared" ca="1" si="0"/>
        <v>0.11524907301033319</v>
      </c>
      <c r="G6" s="22">
        <f t="shared" ca="1" si="0"/>
        <v>9.0225400101387007E-2</v>
      </c>
      <c r="H6" s="22">
        <f t="shared" ca="1" si="0"/>
        <v>6.5742316179374941E-2</v>
      </c>
      <c r="I6" s="22">
        <f t="shared" ca="1" si="0"/>
        <v>4.2012018363021451E-2</v>
      </c>
      <c r="J6" s="22">
        <f t="shared" ca="1" si="0"/>
        <v>2.8543877865148202E-2</v>
      </c>
      <c r="K6" s="22">
        <f t="shared" ca="1" si="0"/>
        <v>3.3399613935859794E-2</v>
      </c>
      <c r="L6" s="22">
        <f t="shared" ca="1" si="0"/>
        <v>5.3535668068442961E-2</v>
      </c>
      <c r="M6" s="22">
        <f t="shared" ca="1" si="0"/>
        <v>8.1952900741698018E-2</v>
      </c>
      <c r="N6" s="22">
        <f t="shared" ca="1" si="0"/>
        <v>0.10716609862312766</v>
      </c>
      <c r="O6" s="22">
        <f t="shared" ca="1" si="0"/>
        <v>0.12890567572383485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6.4323377723906843</v>
      </c>
      <c r="E8" s="114">
        <f ca="1">INDIRECT(ADDRESS(MATCH($H$1,DDuration!$A$1:$A$34,0),E$4+1,,,"DDuration"))</f>
        <v>8.8493313306315464</v>
      </c>
      <c r="F8" s="114">
        <f ca="1">INDIRECT(ADDRESS(MATCH($H$1,DDuration!$A$1:$A$34,0),F$4+1,,,"DDuration"))</f>
        <v>11.437444715636438</v>
      </c>
      <c r="G8" s="114">
        <f ca="1">INDIRECT(ADDRESS(MATCH($H$1,DDuration!$A$1:$A$34,0),G$4+1,,,"DDuration"))</f>
        <v>14.23919380341127</v>
      </c>
      <c r="H8" s="114">
        <f ca="1">INDIRECT(ADDRESS(MATCH($H$1,DDuration!$A$1:$A$34,0),H$4+1,,,"DDuration"))</f>
        <v>16.848539549108274</v>
      </c>
      <c r="I8" s="114">
        <f ca="1">INDIRECT(ADDRESS(MATCH($H$1,DDuration!$A$1:$A$34,0),I$4+1,,,"DDuration"))</f>
        <v>18.395192227542989</v>
      </c>
      <c r="J8" s="114">
        <f ca="1">INDIRECT(ADDRESS(MATCH($H$1,DDuration!$A$1:$A$34,0),J$4+1,,,"DDuration"))</f>
        <v>17.66358045381579</v>
      </c>
      <c r="K8" s="114">
        <f ca="1">INDIRECT(ADDRESS(MATCH($H$1,DDuration!$A$1:$A$34,0),K$4+1,,,"DDuration"))</f>
        <v>15.285065302444133</v>
      </c>
      <c r="L8" s="114">
        <f ca="1">INDIRECT(ADDRESS(MATCH($H$1,DDuration!$A$1:$A$34,0),L$4+1,,,"DDuration"))</f>
        <v>12.51569901033467</v>
      </c>
      <c r="M8" s="114">
        <f ca="1">INDIRECT(ADDRESS(MATCH($H$1,DDuration!$A$1:$A$34,0),M$4+1,,,"DDuration"))</f>
        <v>9.7147326024664356</v>
      </c>
      <c r="N8" s="114">
        <f ca="1">INDIRECT(ADDRESS(MATCH($H$1,DDuration!$A$1:$A$34,0),N$4+1,,,"DDuration"))</f>
        <v>7.1127180467502287</v>
      </c>
      <c r="O8" s="114">
        <f ca="1">INDIRECT(ADDRESS(MATCH($H$1,DDuration!$A$1:$A$34,0),O$4+1,,,"DDuration"))</f>
        <v>5.6196642589647574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9.3977799717802624E-2</v>
      </c>
      <c r="E12" s="33">
        <f t="shared" ca="1" si="1"/>
        <v>8.330935045363777E-2</v>
      </c>
      <c r="F12" s="32">
        <f t="shared" ca="1" si="1"/>
        <v>8.0674351107233228E-2</v>
      </c>
      <c r="G12" s="32">
        <f t="shared" ca="1" si="1"/>
        <v>6.3157780070970906E-2</v>
      </c>
      <c r="H12" s="32">
        <f t="shared" ca="1" si="1"/>
        <v>4.6019621325562456E-2</v>
      </c>
      <c r="I12" s="32">
        <f t="shared" ca="1" si="1"/>
        <v>2.9408412854115013E-2</v>
      </c>
      <c r="J12" s="32">
        <f t="shared" ca="1" si="1"/>
        <v>1.998071450560374E-2</v>
      </c>
      <c r="K12" s="32">
        <f t="shared" ca="1" si="1"/>
        <v>2.3379729755101854E-2</v>
      </c>
      <c r="L12" s="32">
        <f t="shared" ca="1" si="1"/>
        <v>3.7474967647910071E-2</v>
      </c>
      <c r="M12" s="32">
        <f t="shared" ca="1" si="1"/>
        <v>5.7367030519188608E-2</v>
      </c>
      <c r="N12" s="32">
        <f t="shared" ca="1" si="1"/>
        <v>7.5016269036189354E-2</v>
      </c>
      <c r="O12" s="32">
        <f t="shared" ca="1" si="1"/>
        <v>9.0233973006684384E-2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4.0276199879058276E-2</v>
      </c>
      <c r="E13" s="32">
        <f t="shared" ca="1" si="2"/>
        <v>3.5704007337273337E-2</v>
      </c>
      <c r="F13" s="32">
        <f t="shared" ca="1" si="2"/>
        <v>3.4574721903099959E-2</v>
      </c>
      <c r="G13" s="32">
        <f t="shared" ca="1" si="2"/>
        <v>2.7067620030416108E-2</v>
      </c>
      <c r="H13" s="32">
        <f t="shared" ca="1" si="2"/>
        <v>1.9722694853812485E-2</v>
      </c>
      <c r="I13" s="32">
        <f t="shared" ca="1" si="2"/>
        <v>1.2603605508906436E-2</v>
      </c>
      <c r="J13" s="32">
        <f t="shared" ca="1" si="2"/>
        <v>8.5631633595444623E-3</v>
      </c>
      <c r="K13" s="32">
        <f t="shared" ca="1" si="2"/>
        <v>1.001988418075794E-2</v>
      </c>
      <c r="L13" s="32">
        <f t="shared" ca="1" si="2"/>
        <v>1.606070042053289E-2</v>
      </c>
      <c r="M13" s="32">
        <f t="shared" ca="1" si="2"/>
        <v>2.4585870222509409E-2</v>
      </c>
      <c r="N13" s="32">
        <f t="shared" ca="1" si="2"/>
        <v>3.2149829586938301E-2</v>
      </c>
      <c r="O13" s="32">
        <f t="shared" ca="1" si="2"/>
        <v>3.8671702717150459E-2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8.5363168077004045E-2</v>
      </c>
      <c r="E18" s="33">
        <f t="shared" ca="1" si="3"/>
        <v>7.5672659995387637E-2</v>
      </c>
      <c r="F18" s="33">
        <f t="shared" ca="1" si="3"/>
        <v>7.327920225573685E-2</v>
      </c>
      <c r="G18" s="33">
        <f t="shared" ca="1" si="3"/>
        <v>5.7368316897798574E-2</v>
      </c>
      <c r="H18" s="33">
        <f t="shared" ca="1" si="3"/>
        <v>4.1801156037385899E-2</v>
      </c>
      <c r="I18" s="33">
        <f t="shared" ca="1" si="3"/>
        <v>2.6712641675821137E-2</v>
      </c>
      <c r="J18" s="33">
        <f t="shared" ca="1" si="3"/>
        <v>1.8149149009256731E-2</v>
      </c>
      <c r="K18" s="33">
        <f t="shared" ca="1" si="3"/>
        <v>2.1236587860884185E-2</v>
      </c>
      <c r="L18" s="33">
        <f t="shared" ca="1" si="3"/>
        <v>3.4039762280184981E-2</v>
      </c>
      <c r="M18" s="33">
        <f t="shared" ca="1" si="3"/>
        <v>5.2108386054929651E-2</v>
      </c>
      <c r="N18" s="33">
        <f t="shared" ca="1" si="3"/>
        <v>6.8139777707871996E-2</v>
      </c>
      <c r="O18" s="33">
        <f t="shared" ca="1" si="3"/>
        <v>8.1962525481071649E-2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4.0276199879058276E-2</v>
      </c>
      <c r="E19" s="33">
        <f t="shared" ca="1" si="4"/>
        <v>3.5704007337273337E-2</v>
      </c>
      <c r="F19" s="33">
        <f t="shared" ca="1" si="4"/>
        <v>3.4574721903099959E-2</v>
      </c>
      <c r="G19" s="33">
        <f t="shared" ca="1" si="4"/>
        <v>2.7067620030416108E-2</v>
      </c>
      <c r="H19" s="33">
        <f t="shared" ca="1" si="4"/>
        <v>1.9722694853812485E-2</v>
      </c>
      <c r="I19" s="33">
        <f t="shared" ca="1" si="4"/>
        <v>1.2603605508906436E-2</v>
      </c>
      <c r="J19" s="33">
        <f t="shared" ca="1" si="4"/>
        <v>8.5631633595444623E-3</v>
      </c>
      <c r="K19" s="33">
        <f t="shared" ca="1" si="4"/>
        <v>1.001988418075794E-2</v>
      </c>
      <c r="L19" s="33">
        <f t="shared" ca="1" si="4"/>
        <v>1.606070042053289E-2</v>
      </c>
      <c r="M19" s="33">
        <f t="shared" ca="1" si="4"/>
        <v>2.4585870222509409E-2</v>
      </c>
      <c r="N19" s="33">
        <f t="shared" ca="1" si="4"/>
        <v>3.2149829586938301E-2</v>
      </c>
      <c r="O19" s="33">
        <f t="shared" ca="1" si="4"/>
        <v>3.8671702717150459E-2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8.614631640798575E-3</v>
      </c>
      <c r="E20" s="33">
        <f t="shared" ca="1" si="5"/>
        <v>7.6366904582501295E-3</v>
      </c>
      <c r="F20" s="33">
        <f t="shared" ca="1" si="5"/>
        <v>7.3951488514963793E-3</v>
      </c>
      <c r="G20" s="33">
        <f t="shared" ca="1" si="5"/>
        <v>5.789463173172334E-3</v>
      </c>
      <c r="H20" s="33">
        <f t="shared" ca="1" si="5"/>
        <v>4.2184652881765592E-3</v>
      </c>
      <c r="I20" s="33">
        <f t="shared" ca="1" si="5"/>
        <v>2.6957711782938766E-3</v>
      </c>
      <c r="J20" s="33">
        <f t="shared" ca="1" si="5"/>
        <v>1.8315654963470098E-3</v>
      </c>
      <c r="K20" s="33">
        <f t="shared" ca="1" si="5"/>
        <v>2.1431418942176703E-3</v>
      </c>
      <c r="L20" s="33">
        <f t="shared" ca="1" si="5"/>
        <v>3.4352053677250902E-3</v>
      </c>
      <c r="M20" s="33">
        <f t="shared" ca="1" si="5"/>
        <v>5.2586444642589558E-3</v>
      </c>
      <c r="N20" s="33">
        <f t="shared" ca="1" si="5"/>
        <v>6.8764913283173579E-3</v>
      </c>
      <c r="O20" s="33">
        <f t="shared" ca="1" si="5"/>
        <v>8.2714475256127368E-3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0.13425399959686088</v>
      </c>
      <c r="E21" s="33">
        <f t="shared" ca="1" si="6"/>
        <v>0.1190133577909111</v>
      </c>
      <c r="F21" s="33">
        <f t="shared" ca="1" si="6"/>
        <v>0.11524907301033319</v>
      </c>
      <c r="G21" s="33">
        <f t="shared" ca="1" si="6"/>
        <v>9.0225400101387021E-2</v>
      </c>
      <c r="H21" s="33">
        <f t="shared" ca="1" si="6"/>
        <v>6.5742316179374941E-2</v>
      </c>
      <c r="I21" s="33">
        <f t="shared" ca="1" si="6"/>
        <v>4.2012018363021451E-2</v>
      </c>
      <c r="J21" s="33">
        <f t="shared" ca="1" si="6"/>
        <v>2.8543877865148202E-2</v>
      </c>
      <c r="K21" s="33">
        <f t="shared" ca="1" si="6"/>
        <v>3.3399613935859801E-2</v>
      </c>
      <c r="L21" s="33">
        <f t="shared" ca="1" si="6"/>
        <v>5.3535668068442961E-2</v>
      </c>
      <c r="M21" s="33">
        <f t="shared" ca="1" si="6"/>
        <v>8.1952900741698018E-2</v>
      </c>
      <c r="N21" s="33">
        <f t="shared" ca="1" si="6"/>
        <v>0.10716609862312765</v>
      </c>
      <c r="O21" s="33">
        <f t="shared" ca="1" si="6"/>
        <v>0.12890567572383485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0.31370784353526776</v>
      </c>
      <c r="E24" s="32">
        <f ca="1">N19/2+O19+D19+E19+F19/2</f>
        <v>0.14801418567850119</v>
      </c>
      <c r="F24" s="32">
        <f ca="1">N20/2+O20+D20+E20+F20/2</f>
        <v>3.1658589714568315E-2</v>
      </c>
      <c r="G24" s="32">
        <f ca="1">F18/2+G18+H18</f>
        <v>0.1358090740630529</v>
      </c>
      <c r="H24" s="32">
        <f ca="1">F19/2+G19+H19</f>
        <v>6.4077675835778572E-2</v>
      </c>
      <c r="I24" s="32">
        <f ca="1">F20/2+G20+H20</f>
        <v>1.3705502887097085E-2</v>
      </c>
      <c r="J24" s="32">
        <f ca="1">I18+J18+K18</f>
        <v>6.6098378545962053E-2</v>
      </c>
      <c r="K24" s="32">
        <f ca="1">I19+J19+K19</f>
        <v>3.1186653049208837E-2</v>
      </c>
      <c r="L24" s="32">
        <f ca="1">I20+J20+K20</f>
        <v>6.6704785688585563E-3</v>
      </c>
      <c r="M24" s="32">
        <f ca="1">L18+M18+N18/2</f>
        <v>0.12021803718905064</v>
      </c>
      <c r="N24" s="32">
        <f ca="1">L19+M19+N19/2</f>
        <v>5.6721485436511454E-2</v>
      </c>
      <c r="O24" s="32">
        <f ca="1">L20+M20+N20/2</f>
        <v>1.2132095496142725E-2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6.666666666666667</v>
      </c>
      <c r="J30" s="17">
        <f ca="1">INDIRECT(ADDRESS(MATCH($H$1,CDD!$A$1:$A$34,0),J$4+1,,,"cDD"))</f>
        <v>9.3333333333333339</v>
      </c>
      <c r="K30" s="17">
        <f ca="1">INDIRECT(ADDRESS(MATCH($H$1,CDD!$A$1:$A$34,0),K$4+1,,,"cDD"))</f>
        <v>0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0.41666666666666669</v>
      </c>
      <c r="J31" s="22">
        <f t="shared" ca="1" si="7"/>
        <v>0.58333333333333337</v>
      </c>
      <c r="K31" s="22">
        <f t="shared" ca="1" si="7"/>
        <v>0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6.4323377723906843</v>
      </c>
      <c r="E33" s="29">
        <f t="shared" ca="1" si="8"/>
        <v>8.8493313306315464</v>
      </c>
      <c r="F33" s="29">
        <f t="shared" ca="1" si="8"/>
        <v>11.437444715636438</v>
      </c>
      <c r="G33" s="29">
        <f t="shared" ca="1" si="8"/>
        <v>14.23919380341127</v>
      </c>
      <c r="H33" s="29">
        <f t="shared" ca="1" si="8"/>
        <v>16.848539549108274</v>
      </c>
      <c r="I33" s="29">
        <f t="shared" ca="1" si="8"/>
        <v>18.395192227542989</v>
      </c>
      <c r="J33" s="29">
        <f t="shared" ca="1" si="8"/>
        <v>17.66358045381579</v>
      </c>
      <c r="K33" s="29">
        <f t="shared" ca="1" si="8"/>
        <v>15.285065302444133</v>
      </c>
      <c r="L33" s="29">
        <f t="shared" ca="1" si="8"/>
        <v>12.51569901033467</v>
      </c>
      <c r="M33" s="29">
        <f t="shared" ca="1" si="8"/>
        <v>9.7147326024664356</v>
      </c>
      <c r="N33" s="29">
        <f t="shared" ca="1" si="8"/>
        <v>7.1127180467502287</v>
      </c>
      <c r="O33" s="29">
        <f t="shared" ca="1" si="8"/>
        <v>5.6196642589647574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0.375</v>
      </c>
      <c r="J37" s="32">
        <f t="shared" ca="1" si="9"/>
        <v>0.52500000000000002</v>
      </c>
      <c r="K37" s="32">
        <f t="shared" ca="1" si="9"/>
        <v>0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4.1666666666666657E-2</v>
      </c>
      <c r="J38" s="32">
        <f t="shared" ca="1" si="10"/>
        <v>5.8333333333333327E-2</v>
      </c>
      <c r="K38" s="32">
        <f t="shared" ca="1" si="10"/>
        <v>0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0.34062500000000001</v>
      </c>
      <c r="J43" s="33">
        <f t="shared" ca="1" si="11"/>
        <v>0.47687499999999999</v>
      </c>
      <c r="K43" s="33">
        <f t="shared" ca="1" si="11"/>
        <v>0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4.1666666666666657E-2</v>
      </c>
      <c r="J44" s="33">
        <f t="shared" ca="1" si="12"/>
        <v>5.8333333333333327E-2</v>
      </c>
      <c r="K44" s="33">
        <f t="shared" ca="1" si="12"/>
        <v>0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3.4375000000000003E-2</v>
      </c>
      <c r="J45" s="33">
        <f t="shared" ca="1" si="13"/>
        <v>4.8125000000000008E-2</v>
      </c>
      <c r="K45" s="33">
        <f t="shared" ca="1" si="13"/>
        <v>0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0.41666666666666669</v>
      </c>
      <c r="J46" s="32">
        <f t="shared" ca="1" si="14"/>
        <v>0.58333333333333326</v>
      </c>
      <c r="K46" s="32">
        <f t="shared" ca="1" si="14"/>
        <v>0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0.8175</v>
      </c>
      <c r="K49" s="32">
        <f ca="1">I44+J44+K44</f>
        <v>9.9999999999999978E-2</v>
      </c>
      <c r="L49" s="32">
        <f ca="1">I45+J45+K45</f>
        <v>8.2500000000000018E-2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757.95699999999999</v>
      </c>
      <c r="E56" s="17">
        <f t="shared" ca="1" si="15"/>
        <v>671.91300000000001</v>
      </c>
      <c r="F56" s="17">
        <f t="shared" ca="1" si="15"/>
        <v>650.66099999999994</v>
      </c>
      <c r="G56" s="17">
        <f t="shared" ca="1" si="15"/>
        <v>509.38499999999999</v>
      </c>
      <c r="H56" s="17">
        <f t="shared" ca="1" si="15"/>
        <v>371.161</v>
      </c>
      <c r="I56" s="17">
        <f t="shared" ca="1" si="15"/>
        <v>237.18700000000001</v>
      </c>
      <c r="J56" s="17">
        <f t="shared" ca="1" si="15"/>
        <v>161.15</v>
      </c>
      <c r="K56" s="17">
        <f t="shared" ca="1" si="15"/>
        <v>188.56399999999999</v>
      </c>
      <c r="L56" s="17">
        <f t="shared" ca="1" si="15"/>
        <v>302.24599999999998</v>
      </c>
      <c r="M56" s="17">
        <f t="shared" ca="1" si="15"/>
        <v>462.68099999999998</v>
      </c>
      <c r="N56" s="17">
        <f t="shared" ca="1" si="15"/>
        <v>605.02700000000004</v>
      </c>
      <c r="O56" s="17">
        <f t="shared" ca="1" si="15"/>
        <v>727.76199999999994</v>
      </c>
    </row>
    <row r="57" spans="1:15" x14ac:dyDescent="0.4">
      <c r="D57" s="50">
        <f t="shared" ref="D57:O57" ca="1" si="16">(D55/SUM($D55:$O55)*(1-$B$56)+$B$56*D56/SUM($D56:$O56))</f>
        <v>9.0971433272862473E-2</v>
      </c>
      <c r="E57" s="50">
        <f t="shared" ca="1" si="16"/>
        <v>8.8685337001969997E-2</v>
      </c>
      <c r="F57" s="50">
        <f t="shared" ca="1" si="16"/>
        <v>8.8120694284883311E-2</v>
      </c>
      <c r="G57" s="50">
        <f t="shared" ca="1" si="16"/>
        <v>8.4367143348541382E-2</v>
      </c>
      <c r="H57" s="50">
        <f t="shared" ca="1" si="16"/>
        <v>8.069468076023957E-2</v>
      </c>
      <c r="I57" s="50">
        <f t="shared" ca="1" si="16"/>
        <v>7.7135136087786549E-2</v>
      </c>
      <c r="J57" s="50">
        <f t="shared" ca="1" si="16"/>
        <v>7.5114915013105563E-2</v>
      </c>
      <c r="K57" s="50">
        <f t="shared" ca="1" si="16"/>
        <v>7.5843275423712303E-2</v>
      </c>
      <c r="L57" s="50">
        <f t="shared" ca="1" si="16"/>
        <v>7.886368354359978E-2</v>
      </c>
      <c r="M57" s="50">
        <f t="shared" ca="1" si="16"/>
        <v>8.3126268444588036E-2</v>
      </c>
      <c r="N57" s="50">
        <f t="shared" ca="1" si="16"/>
        <v>8.6908248126802479E-2</v>
      </c>
      <c r="O57" s="50">
        <f t="shared" ca="1" si="16"/>
        <v>9.0169184691908558E-2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6.4323377723906843</v>
      </c>
      <c r="E59" s="29">
        <f t="shared" ca="1" si="17"/>
        <v>8.8493313306315464</v>
      </c>
      <c r="F59" s="29">
        <f t="shared" ca="1" si="17"/>
        <v>11.437444715636438</v>
      </c>
      <c r="G59" s="29">
        <f t="shared" ca="1" si="17"/>
        <v>14.23919380341127</v>
      </c>
      <c r="H59" s="29">
        <f t="shared" ca="1" si="17"/>
        <v>16.848539549108274</v>
      </c>
      <c r="I59" s="29">
        <f t="shared" ca="1" si="17"/>
        <v>18.395192227542989</v>
      </c>
      <c r="J59" s="29">
        <f t="shared" ca="1" si="17"/>
        <v>17.66358045381579</v>
      </c>
      <c r="K59" s="29">
        <f t="shared" ca="1" si="17"/>
        <v>15.285065302444133</v>
      </c>
      <c r="L59" s="29">
        <f t="shared" ca="1" si="17"/>
        <v>12.51569901033467</v>
      </c>
      <c r="M59" s="29">
        <f t="shared" ca="1" si="17"/>
        <v>9.7147326024664356</v>
      </c>
      <c r="N59" s="29">
        <f t="shared" ca="1" si="17"/>
        <v>7.1127180467502287</v>
      </c>
      <c r="O59" s="29">
        <f t="shared" ca="1" si="17"/>
        <v>5.6196642589647574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6.3680003291003734E-2</v>
      </c>
      <c r="E63" s="33">
        <f t="shared" ca="1" si="18"/>
        <v>6.2079735901378996E-2</v>
      </c>
      <c r="F63" s="32">
        <f t="shared" ca="1" si="18"/>
        <v>6.1684485999418316E-2</v>
      </c>
      <c r="G63" s="32">
        <f t="shared" ca="1" si="18"/>
        <v>5.9057000343978962E-2</v>
      </c>
      <c r="H63" s="32">
        <f t="shared" ca="1" si="18"/>
        <v>5.6486276532167694E-2</v>
      </c>
      <c r="I63" s="32">
        <f t="shared" ca="1" si="18"/>
        <v>5.3994595261450583E-2</v>
      </c>
      <c r="J63" s="32">
        <f t="shared" ca="1" si="18"/>
        <v>5.258044050917389E-2</v>
      </c>
      <c r="K63" s="32">
        <f t="shared" ca="1" si="18"/>
        <v>5.3090292796598611E-2</v>
      </c>
      <c r="L63" s="32">
        <f t="shared" ca="1" si="18"/>
        <v>5.5204578480519843E-2</v>
      </c>
      <c r="M63" s="32">
        <f t="shared" ca="1" si="18"/>
        <v>5.8188387911211621E-2</v>
      </c>
      <c r="N63" s="32">
        <f t="shared" ca="1" si="18"/>
        <v>6.0835773688761731E-2</v>
      </c>
      <c r="O63" s="32">
        <f t="shared" ca="1" si="18"/>
        <v>6.3118429284335989E-2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2.7291429981858746E-2</v>
      </c>
      <c r="E64" s="32">
        <f t="shared" ca="1" si="19"/>
        <v>2.6605601100591004E-2</v>
      </c>
      <c r="F64" s="32">
        <f t="shared" ca="1" si="19"/>
        <v>2.6436208285464998E-2</v>
      </c>
      <c r="G64" s="32">
        <f t="shared" ca="1" si="19"/>
        <v>2.5310143004562417E-2</v>
      </c>
      <c r="H64" s="32">
        <f t="shared" ca="1" si="19"/>
        <v>2.4208404228071873E-2</v>
      </c>
      <c r="I64" s="32">
        <f t="shared" ca="1" si="19"/>
        <v>2.314054082633597E-2</v>
      </c>
      <c r="J64" s="32">
        <f t="shared" ca="1" si="19"/>
        <v>2.2534474503931673E-2</v>
      </c>
      <c r="K64" s="32">
        <f t="shared" ca="1" si="19"/>
        <v>2.2752982627113696E-2</v>
      </c>
      <c r="L64" s="32">
        <f t="shared" ca="1" si="19"/>
        <v>2.3659105063079937E-2</v>
      </c>
      <c r="M64" s="32">
        <f t="shared" ca="1" si="19"/>
        <v>2.4937880533376415E-2</v>
      </c>
      <c r="N64" s="32">
        <f t="shared" ca="1" si="19"/>
        <v>2.6072474438040748E-2</v>
      </c>
      <c r="O64" s="32">
        <f t="shared" ca="1" si="19"/>
        <v>2.7050755407572572E-2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5.7842669655995056E-2</v>
      </c>
      <c r="E69" s="33">
        <f t="shared" ca="1" si="20"/>
        <v>5.6389093443752585E-2</v>
      </c>
      <c r="F69" s="33">
        <f t="shared" ca="1" si="20"/>
        <v>5.6030074782804973E-2</v>
      </c>
      <c r="G69" s="33">
        <f t="shared" ca="1" si="20"/>
        <v>5.364344197911422E-2</v>
      </c>
      <c r="H69" s="33">
        <f t="shared" ca="1" si="20"/>
        <v>5.1308367850052321E-2</v>
      </c>
      <c r="I69" s="33">
        <f t="shared" ca="1" si="20"/>
        <v>4.9045090695817611E-2</v>
      </c>
      <c r="J69" s="33">
        <f t="shared" ca="1" si="20"/>
        <v>4.7760566795832952E-2</v>
      </c>
      <c r="K69" s="33">
        <f t="shared" ca="1" si="20"/>
        <v>4.8223682623577069E-2</v>
      </c>
      <c r="L69" s="33">
        <f t="shared" ca="1" si="20"/>
        <v>5.0144158786472187E-2</v>
      </c>
      <c r="M69" s="33">
        <f t="shared" ca="1" si="20"/>
        <v>5.2854452352683892E-2</v>
      </c>
      <c r="N69" s="33">
        <f t="shared" ca="1" si="20"/>
        <v>5.5259161100625238E-2</v>
      </c>
      <c r="O69" s="33">
        <f t="shared" ca="1" si="20"/>
        <v>5.7332573266605187E-2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2.7291429981858746E-2</v>
      </c>
      <c r="E70" s="33">
        <f t="shared" ca="1" si="21"/>
        <v>2.6605601100591004E-2</v>
      </c>
      <c r="F70" s="33">
        <f t="shared" ca="1" si="21"/>
        <v>2.6436208285464998E-2</v>
      </c>
      <c r="G70" s="33">
        <f t="shared" ca="1" si="21"/>
        <v>2.5310143004562417E-2</v>
      </c>
      <c r="H70" s="33">
        <f t="shared" ca="1" si="21"/>
        <v>2.4208404228071873E-2</v>
      </c>
      <c r="I70" s="33">
        <f t="shared" ca="1" si="21"/>
        <v>2.314054082633597E-2</v>
      </c>
      <c r="J70" s="33">
        <f t="shared" ca="1" si="21"/>
        <v>2.2534474503931673E-2</v>
      </c>
      <c r="K70" s="33">
        <f t="shared" ca="1" si="21"/>
        <v>2.2752982627113696E-2</v>
      </c>
      <c r="L70" s="33">
        <f t="shared" ca="1" si="21"/>
        <v>2.3659105063079937E-2</v>
      </c>
      <c r="M70" s="33">
        <f t="shared" ca="1" si="21"/>
        <v>2.4937880533376415E-2</v>
      </c>
      <c r="N70" s="33">
        <f t="shared" ca="1" si="21"/>
        <v>2.6072474438040748E-2</v>
      </c>
      <c r="O70" s="33">
        <f t="shared" ca="1" si="21"/>
        <v>2.7050755407572572E-2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5.837333635008676E-3</v>
      </c>
      <c r="E71" s="33">
        <f t="shared" ca="1" si="22"/>
        <v>5.6906424576264091E-3</v>
      </c>
      <c r="F71" s="33">
        <f t="shared" ca="1" si="22"/>
        <v>5.654411216613346E-3</v>
      </c>
      <c r="G71" s="33">
        <f t="shared" ca="1" si="22"/>
        <v>5.4135583648647389E-3</v>
      </c>
      <c r="H71" s="33">
        <f t="shared" ca="1" si="22"/>
        <v>5.177908682115373E-3</v>
      </c>
      <c r="I71" s="33">
        <f t="shared" ca="1" si="22"/>
        <v>4.9495045656329706E-3</v>
      </c>
      <c r="J71" s="33">
        <f t="shared" ca="1" si="22"/>
        <v>4.8198737133409398E-3</v>
      </c>
      <c r="K71" s="33">
        <f t="shared" ca="1" si="22"/>
        <v>4.8666101730215393E-3</v>
      </c>
      <c r="L71" s="33">
        <f t="shared" ca="1" si="22"/>
        <v>5.0604196940476527E-3</v>
      </c>
      <c r="M71" s="33">
        <f t="shared" ca="1" si="22"/>
        <v>5.3339355585277325E-3</v>
      </c>
      <c r="N71" s="33">
        <f t="shared" ca="1" si="22"/>
        <v>5.5766125881364925E-3</v>
      </c>
      <c r="O71" s="33">
        <f t="shared" ca="1" si="22"/>
        <v>5.7858560177307993E-3</v>
      </c>
    </row>
    <row r="72" spans="1:15" x14ac:dyDescent="0.4">
      <c r="D72" s="32">
        <f t="shared" ref="D72:O72" ca="1" si="23">SUM(D69:D71)</f>
        <v>9.0971433272862473E-2</v>
      </c>
      <c r="E72" s="32">
        <f t="shared" ca="1" si="23"/>
        <v>8.8685337001969997E-2</v>
      </c>
      <c r="F72" s="32">
        <f t="shared" ca="1" si="23"/>
        <v>8.8120694284883325E-2</v>
      </c>
      <c r="G72" s="32">
        <f t="shared" ca="1" si="23"/>
        <v>8.4367143348541368E-2</v>
      </c>
      <c r="H72" s="32">
        <f t="shared" ca="1" si="23"/>
        <v>8.069468076023957E-2</v>
      </c>
      <c r="I72" s="32">
        <f t="shared" ca="1" si="23"/>
        <v>7.7135136087786549E-2</v>
      </c>
      <c r="J72" s="32">
        <f t="shared" ca="1" si="23"/>
        <v>7.5114915013105577E-2</v>
      </c>
      <c r="K72" s="32">
        <f t="shared" ca="1" si="23"/>
        <v>7.5843275423712303E-2</v>
      </c>
      <c r="L72" s="32">
        <f t="shared" ca="1" si="23"/>
        <v>7.886368354359978E-2</v>
      </c>
      <c r="M72" s="32">
        <f t="shared" ca="1" si="23"/>
        <v>8.3126268444588036E-2</v>
      </c>
      <c r="N72" s="32">
        <f t="shared" ca="1" si="23"/>
        <v>8.6908248126802479E-2</v>
      </c>
      <c r="O72" s="32">
        <f t="shared" ca="1" si="23"/>
        <v>9.0169184691908558E-2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0.22720895430806795</v>
      </c>
      <c r="E75" s="32">
        <f ca="1">N70/2+O70+D70+E70+F70/2</f>
        <v>0.1072021278517752</v>
      </c>
      <c r="F75" s="32">
        <f ca="1">N71/2+O71+D71+E71+F71/2</f>
        <v>2.2929344012740802E-2</v>
      </c>
      <c r="G75" s="32">
        <f ca="1">F69/2+G69+H69</f>
        <v>0.13296684722056903</v>
      </c>
      <c r="H75" s="32">
        <f ca="1">F70/2+G70+H70</f>
        <v>6.2736651375366784E-2</v>
      </c>
      <c r="I75" s="32">
        <f ca="1">F71/2+G71+H71</f>
        <v>1.3418672655286784E-2</v>
      </c>
      <c r="J75" s="32">
        <f ca="1">I69+J69+K69</f>
        <v>0.14502934011522764</v>
      </c>
      <c r="K75" s="32">
        <f ca="1">I70+J70+K70</f>
        <v>6.8427997957381345E-2</v>
      </c>
      <c r="L75" s="32">
        <f ca="1">I71+J71+K71</f>
        <v>1.4635988451995451E-2</v>
      </c>
      <c r="M75" s="32">
        <f ca="1">L69+M69+N69/2</f>
        <v>0.13062819168946871</v>
      </c>
      <c r="N75" s="32">
        <f ca="1">L70+M70+N70/2</f>
        <v>6.1633222815476729E-2</v>
      </c>
      <c r="O75" s="32">
        <f ca="1">L71+M71+N71/2</f>
        <v>1.3182661546643631E-2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6.4323377723906843</v>
      </c>
      <c r="E84" s="29">
        <f t="shared" ca="1" si="26"/>
        <v>8.8493313306315464</v>
      </c>
      <c r="F84" s="29">
        <f t="shared" ca="1" si="26"/>
        <v>11.437444715636438</v>
      </c>
      <c r="G84" s="29">
        <f t="shared" ca="1" si="26"/>
        <v>14.23919380341127</v>
      </c>
      <c r="H84" s="29">
        <f t="shared" ca="1" si="26"/>
        <v>16.848539549108274</v>
      </c>
      <c r="I84" s="29">
        <f t="shared" ca="1" si="26"/>
        <v>18.395192227542989</v>
      </c>
      <c r="J84" s="29">
        <f t="shared" ca="1" si="26"/>
        <v>17.66358045381579</v>
      </c>
      <c r="K84" s="29">
        <f t="shared" ca="1" si="26"/>
        <v>15.285065302444133</v>
      </c>
      <c r="L84" s="29">
        <f t="shared" ca="1" si="26"/>
        <v>12.51569901033467</v>
      </c>
      <c r="M84" s="29">
        <f t="shared" ca="1" si="26"/>
        <v>9.7147326024664356</v>
      </c>
      <c r="N84" s="29">
        <f t="shared" ca="1" si="26"/>
        <v>7.1127180467502287</v>
      </c>
      <c r="O84" s="29">
        <f t="shared" ca="1" si="26"/>
        <v>5.6196642589647574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17.567662227609315</v>
      </c>
      <c r="E106" s="29">
        <f t="shared" ca="1" si="33"/>
        <v>15.150668669368454</v>
      </c>
      <c r="F106" s="29">
        <f t="shared" ca="1" si="33"/>
        <v>12.562555284363562</v>
      </c>
      <c r="G106" s="29">
        <f t="shared" ca="1" si="33"/>
        <v>9.7608061965887298</v>
      </c>
      <c r="H106" s="29">
        <f t="shared" ca="1" si="33"/>
        <v>7.1514604508917259</v>
      </c>
      <c r="I106" s="29">
        <f t="shared" ca="1" si="33"/>
        <v>5.6048077724570113</v>
      </c>
      <c r="J106" s="29">
        <f t="shared" ca="1" si="33"/>
        <v>6.3364195461842101</v>
      </c>
      <c r="K106" s="29">
        <f t="shared" ca="1" si="33"/>
        <v>8.7149346975558668</v>
      </c>
      <c r="L106" s="29">
        <f t="shared" ca="1" si="33"/>
        <v>11.48430098966533</v>
      </c>
      <c r="M106" s="29">
        <f t="shared" ca="1" si="33"/>
        <v>14.285267397533564</v>
      </c>
      <c r="N106" s="29">
        <f t="shared" ca="1" si="33"/>
        <v>16.887281953249772</v>
      </c>
      <c r="O106" s="29">
        <f t="shared" ca="1" si="33"/>
        <v>18.380335741035243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0.12209388729650794</v>
      </c>
      <c r="E107" s="29">
        <f t="shared" ca="1" si="34"/>
        <v>0.105295969891626</v>
      </c>
      <c r="F107" s="29">
        <f t="shared" ca="1" si="34"/>
        <v>8.7308782988478634E-2</v>
      </c>
      <c r="G107" s="29">
        <f t="shared" ca="1" si="34"/>
        <v>6.7836844552739167E-2</v>
      </c>
      <c r="H107" s="29">
        <f t="shared" ca="1" si="34"/>
        <v>4.9702094392751216E-2</v>
      </c>
      <c r="I107" s="29">
        <f t="shared" ca="1" si="34"/>
        <v>3.8952978468216048E-2</v>
      </c>
      <c r="J107" s="29">
        <f t="shared" ca="1" si="34"/>
        <v>4.4037623441971485E-2</v>
      </c>
      <c r="K107" s="29">
        <f t="shared" ca="1" si="34"/>
        <v>6.0568118909274576E-2</v>
      </c>
      <c r="L107" s="29">
        <f t="shared" ca="1" si="34"/>
        <v>7.9814999431611106E-2</v>
      </c>
      <c r="M107" s="29">
        <f t="shared" ca="1" si="34"/>
        <v>9.9281498302821874E-2</v>
      </c>
      <c r="N107" s="29">
        <f t="shared" ca="1" si="34"/>
        <v>0.11736529726215106</v>
      </c>
      <c r="O107" s="29">
        <f t="shared" ca="1" si="34"/>
        <v>0.12774190506185093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6.4323377723906843</v>
      </c>
      <c r="E109" s="29">
        <f t="shared" ca="1" si="35"/>
        <v>8.8493313306315464</v>
      </c>
      <c r="F109" s="29">
        <f t="shared" ca="1" si="35"/>
        <v>11.437444715636438</v>
      </c>
      <c r="G109" s="29">
        <f t="shared" ca="1" si="35"/>
        <v>14.23919380341127</v>
      </c>
      <c r="H109" s="29">
        <f t="shared" ca="1" si="35"/>
        <v>16.848539549108274</v>
      </c>
      <c r="I109" s="29">
        <f t="shared" ca="1" si="35"/>
        <v>18.395192227542989</v>
      </c>
      <c r="J109" s="29">
        <f t="shared" ca="1" si="35"/>
        <v>17.66358045381579</v>
      </c>
      <c r="K109" s="29">
        <f t="shared" ca="1" si="35"/>
        <v>15.285065302444133</v>
      </c>
      <c r="L109" s="29">
        <f t="shared" ca="1" si="35"/>
        <v>12.51569901033467</v>
      </c>
      <c r="M109" s="29">
        <f t="shared" ca="1" si="35"/>
        <v>9.7147326024664356</v>
      </c>
      <c r="N109" s="29">
        <f t="shared" ca="1" si="35"/>
        <v>7.1127180467502287</v>
      </c>
      <c r="O109" s="29">
        <f t="shared" ca="1" si="35"/>
        <v>5.6196642589647574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2.4418777459301589E-2</v>
      </c>
      <c r="E113" s="33">
        <f t="shared" ca="1" si="36"/>
        <v>2.1059193978325202E-2</v>
      </c>
      <c r="F113" s="32">
        <f t="shared" ca="1" si="36"/>
        <v>1.7461756597695728E-2</v>
      </c>
      <c r="G113" s="32">
        <f t="shared" ca="1" si="36"/>
        <v>1.3567368910547835E-2</v>
      </c>
      <c r="H113" s="32">
        <f t="shared" ca="1" si="36"/>
        <v>9.9404188785502442E-3</v>
      </c>
      <c r="I113" s="32">
        <f t="shared" ca="1" si="36"/>
        <v>7.7905956936432097E-3</v>
      </c>
      <c r="J113" s="32">
        <f t="shared" ca="1" si="36"/>
        <v>8.807524688394297E-3</v>
      </c>
      <c r="K113" s="32">
        <f t="shared" ca="1" si="36"/>
        <v>1.2113623781854916E-2</v>
      </c>
      <c r="L113" s="32">
        <f t="shared" ca="1" si="36"/>
        <v>1.5962999886322222E-2</v>
      </c>
      <c r="M113" s="32">
        <f t="shared" ca="1" si="36"/>
        <v>1.9856299660564375E-2</v>
      </c>
      <c r="N113" s="32">
        <f t="shared" ca="1" si="36"/>
        <v>2.3473059452430212E-2</v>
      </c>
      <c r="O113" s="32">
        <f t="shared" ca="1" si="36"/>
        <v>2.5548381012370187E-2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9.7675109837206356E-2</v>
      </c>
      <c r="E114" s="32">
        <f t="shared" ca="1" si="37"/>
        <v>8.423677591330081E-2</v>
      </c>
      <c r="F114" s="32">
        <f t="shared" ca="1" si="37"/>
        <v>6.9847026390782913E-2</v>
      </c>
      <c r="G114" s="32">
        <f t="shared" ca="1" si="37"/>
        <v>5.4269475642191339E-2</v>
      </c>
      <c r="H114" s="32">
        <f t="shared" ca="1" si="37"/>
        <v>3.9761675514200977E-2</v>
      </c>
      <c r="I114" s="32">
        <f t="shared" ca="1" si="37"/>
        <v>3.1162382774572839E-2</v>
      </c>
      <c r="J114" s="32">
        <f t="shared" ca="1" si="37"/>
        <v>3.5230098753577188E-2</v>
      </c>
      <c r="K114" s="32">
        <f t="shared" ca="1" si="37"/>
        <v>4.8454495127419665E-2</v>
      </c>
      <c r="L114" s="32">
        <f t="shared" ca="1" si="37"/>
        <v>6.385199954528889E-2</v>
      </c>
      <c r="M114" s="32">
        <f t="shared" ca="1" si="37"/>
        <v>7.94251986422575E-2</v>
      </c>
      <c r="N114" s="32">
        <f t="shared" ca="1" si="37"/>
        <v>9.3892237809720849E-2</v>
      </c>
      <c r="O114" s="32">
        <f t="shared" ca="1" si="37"/>
        <v>0.10219352404948075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2.2180389525532276E-2</v>
      </c>
      <c r="E119" s="33">
        <f t="shared" ca="1" si="38"/>
        <v>1.9128767863645393E-2</v>
      </c>
      <c r="F119" s="33">
        <f t="shared" ca="1" si="38"/>
        <v>1.5861095576240287E-2</v>
      </c>
      <c r="G119" s="33">
        <f t="shared" ca="1" si="38"/>
        <v>1.2323693427080951E-2</v>
      </c>
      <c r="H119" s="33">
        <f t="shared" ca="1" si="38"/>
        <v>9.0292138146831381E-3</v>
      </c>
      <c r="I119" s="33">
        <f t="shared" ca="1" si="38"/>
        <v>7.076457755059249E-3</v>
      </c>
      <c r="J119" s="33">
        <f t="shared" ca="1" si="38"/>
        <v>8.0001682586248197E-3</v>
      </c>
      <c r="K119" s="33">
        <f t="shared" ca="1" si="38"/>
        <v>1.1003208268518215E-2</v>
      </c>
      <c r="L119" s="33">
        <f t="shared" ca="1" si="38"/>
        <v>1.4499724896742686E-2</v>
      </c>
      <c r="M119" s="33">
        <f t="shared" ca="1" si="38"/>
        <v>1.8036138858345974E-2</v>
      </c>
      <c r="N119" s="33">
        <f t="shared" ca="1" si="38"/>
        <v>2.1321362335957442E-2</v>
      </c>
      <c r="O119" s="33">
        <f t="shared" ca="1" si="38"/>
        <v>2.3206446086236253E-2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9.7675109837206356E-2</v>
      </c>
      <c r="E120" s="33">
        <f t="shared" ca="1" si="39"/>
        <v>8.423677591330081E-2</v>
      </c>
      <c r="F120" s="33">
        <f t="shared" ca="1" si="39"/>
        <v>6.9847026390782913E-2</v>
      </c>
      <c r="G120" s="33">
        <f t="shared" ca="1" si="39"/>
        <v>5.4269475642191339E-2</v>
      </c>
      <c r="H120" s="33">
        <f t="shared" ca="1" si="39"/>
        <v>3.9761675514200977E-2</v>
      </c>
      <c r="I120" s="33">
        <f t="shared" ca="1" si="39"/>
        <v>3.1162382774572839E-2</v>
      </c>
      <c r="J120" s="33">
        <f t="shared" ca="1" si="39"/>
        <v>3.5230098753577188E-2</v>
      </c>
      <c r="K120" s="33">
        <f t="shared" ca="1" si="39"/>
        <v>4.8454495127419665E-2</v>
      </c>
      <c r="L120" s="33">
        <f t="shared" ca="1" si="39"/>
        <v>6.385199954528889E-2</v>
      </c>
      <c r="M120" s="33">
        <f t="shared" ca="1" si="39"/>
        <v>7.94251986422575E-2</v>
      </c>
      <c r="N120" s="33">
        <f t="shared" ca="1" si="39"/>
        <v>9.3892237809720849E-2</v>
      </c>
      <c r="O120" s="33">
        <f t="shared" ca="1" si="39"/>
        <v>0.10219352404948075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2.2383879337693124E-3</v>
      </c>
      <c r="E121" s="33">
        <f t="shared" ca="1" si="40"/>
        <v>1.9304261146798104E-3</v>
      </c>
      <c r="F121" s="33">
        <f t="shared" ca="1" si="40"/>
        <v>1.6006610214554418E-3</v>
      </c>
      <c r="G121" s="33">
        <f t="shared" ca="1" si="40"/>
        <v>1.2436754834668851E-3</v>
      </c>
      <c r="H121" s="33">
        <f t="shared" ca="1" si="40"/>
        <v>9.1120506386710583E-4</v>
      </c>
      <c r="I121" s="33">
        <f t="shared" ca="1" si="40"/>
        <v>7.1413793858396098E-4</v>
      </c>
      <c r="J121" s="33">
        <f t="shared" ca="1" si="40"/>
        <v>8.0735642976947734E-4</v>
      </c>
      <c r="K121" s="33">
        <f t="shared" ca="1" si="40"/>
        <v>1.1104155133367009E-3</v>
      </c>
      <c r="L121" s="33">
        <f t="shared" ca="1" si="40"/>
        <v>1.4632749895795371E-3</v>
      </c>
      <c r="M121" s="33">
        <f t="shared" ca="1" si="40"/>
        <v>1.8201608022184012E-3</v>
      </c>
      <c r="N121" s="33">
        <f t="shared" ca="1" si="40"/>
        <v>2.1516971164727695E-3</v>
      </c>
      <c r="O121" s="33">
        <f t="shared" ca="1" si="40"/>
        <v>2.3419349261339342E-3</v>
      </c>
    </row>
    <row r="122" spans="1:15" x14ac:dyDescent="0.4">
      <c r="D122" s="32">
        <f t="shared" ref="D122:O122" ca="1" si="41">SUM(D119:D121)</f>
        <v>0.12209388729650794</v>
      </c>
      <c r="E122" s="32">
        <f t="shared" ca="1" si="41"/>
        <v>0.10529596989162601</v>
      </c>
      <c r="F122" s="32">
        <f t="shared" ca="1" si="41"/>
        <v>8.7308782988478634E-2</v>
      </c>
      <c r="G122" s="32">
        <f t="shared" ca="1" si="41"/>
        <v>6.7836844552739181E-2</v>
      </c>
      <c r="H122" s="32">
        <f t="shared" ca="1" si="41"/>
        <v>4.9702094392751223E-2</v>
      </c>
      <c r="I122" s="32">
        <f t="shared" ca="1" si="41"/>
        <v>3.8952978468216048E-2</v>
      </c>
      <c r="J122" s="32">
        <f t="shared" ca="1" si="41"/>
        <v>4.4037623441971485E-2</v>
      </c>
      <c r="K122" s="32">
        <f t="shared" ca="1" si="41"/>
        <v>6.0568118909274583E-2</v>
      </c>
      <c r="L122" s="32">
        <f t="shared" ca="1" si="41"/>
        <v>7.9814999431611119E-2</v>
      </c>
      <c r="M122" s="32">
        <f t="shared" ca="1" si="41"/>
        <v>9.9281498302821874E-2</v>
      </c>
      <c r="N122" s="32">
        <f t="shared" ca="1" si="41"/>
        <v>0.11736529726215106</v>
      </c>
      <c r="O122" s="32">
        <f t="shared" ca="1" si="41"/>
        <v>0.12774190506185093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8.3106832431512789E-2</v>
      </c>
      <c r="E125" s="32">
        <f ca="1">N120/2+O120+D120+E120+F120/2</f>
        <v>0.36597504190023977</v>
      </c>
      <c r="F125" s="32">
        <f ca="1">N121/2+O121+D121+E121+F121/2</f>
        <v>8.3869280435471625E-3</v>
      </c>
      <c r="G125" s="32">
        <f ca="1">F119/2+G119+H119</f>
        <v>2.928345502988423E-2</v>
      </c>
      <c r="H125" s="32">
        <f ca="1">F120/2+G120+H120</f>
        <v>0.12895466435178377</v>
      </c>
      <c r="I125" s="32">
        <f ca="1">F121/2+G121+H121</f>
        <v>2.9552110580617118E-3</v>
      </c>
      <c r="J125" s="32">
        <f ca="1">I119+J119+K119</f>
        <v>2.6079834282202286E-2</v>
      </c>
      <c r="K125" s="32">
        <f ca="1">I120+J120+K120</f>
        <v>0.1148469766555697</v>
      </c>
      <c r="L125" s="32">
        <f ca="1">I121+J121+K121</f>
        <v>2.6319098816901393E-3</v>
      </c>
      <c r="M125" s="32">
        <f ca="1">L119+M119+N119/2</f>
        <v>4.3196544923067376E-2</v>
      </c>
      <c r="N125" s="32">
        <f ca="1">L120+M120+N120/2</f>
        <v>0.19022331709240681</v>
      </c>
      <c r="O125" s="32">
        <f ca="1">L121+M121+N121/2</f>
        <v>4.3592843500343233E-3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6.666666666666667</v>
      </c>
      <c r="J132" s="29">
        <f t="shared" ca="1" si="43"/>
        <v>9.3333333333333339</v>
      </c>
      <c r="K132" s="29">
        <f t="shared" ca="1" si="43"/>
        <v>0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0.1</v>
      </c>
      <c r="J133" s="50">
        <f t="shared" ca="1" si="44"/>
        <v>0.10833333333333334</v>
      </c>
      <c r="K133" s="50">
        <f t="shared" ca="1" si="44"/>
        <v>7.9166666666666663E-2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6.4323377723906843</v>
      </c>
      <c r="E135" s="29">
        <f t="shared" ca="1" si="45"/>
        <v>8.8493313306315464</v>
      </c>
      <c r="F135" s="29">
        <f t="shared" ca="1" si="45"/>
        <v>11.437444715636438</v>
      </c>
      <c r="G135" s="29">
        <f t="shared" ca="1" si="45"/>
        <v>14.23919380341127</v>
      </c>
      <c r="H135" s="29">
        <f t="shared" ca="1" si="45"/>
        <v>16.848539549108274</v>
      </c>
      <c r="I135" s="29">
        <f t="shared" ca="1" si="45"/>
        <v>18.395192227542989</v>
      </c>
      <c r="J135" s="29">
        <f t="shared" ca="1" si="45"/>
        <v>17.66358045381579</v>
      </c>
      <c r="K135" s="29">
        <f t="shared" ca="1" si="45"/>
        <v>15.285065302444133</v>
      </c>
      <c r="L135" s="29">
        <f t="shared" ca="1" si="45"/>
        <v>12.51569901033467</v>
      </c>
      <c r="M135" s="29">
        <f t="shared" ca="1" si="45"/>
        <v>9.7147326024664356</v>
      </c>
      <c r="N135" s="29">
        <f t="shared" ca="1" si="45"/>
        <v>7.1127180467502287</v>
      </c>
      <c r="O135" s="29">
        <f t="shared" ca="1" si="45"/>
        <v>5.6196642589647574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6.9999999999999993E-2</v>
      </c>
      <c r="J139" s="32">
        <f t="shared" ca="1" si="46"/>
        <v>7.5833333333333336E-2</v>
      </c>
      <c r="K139" s="32">
        <f t="shared" ca="1" si="46"/>
        <v>5.5416666666666663E-2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3.0000000000000006E-2</v>
      </c>
      <c r="J140" s="32">
        <f t="shared" ca="1" si="47"/>
        <v>3.2500000000000008E-2</v>
      </c>
      <c r="K140" s="32">
        <f t="shared" ca="1" si="47"/>
        <v>2.3750000000000004E-2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6.3583333333333325E-2</v>
      </c>
      <c r="J145" s="33">
        <f t="shared" ca="1" si="48"/>
        <v>6.888194444444444E-2</v>
      </c>
      <c r="K145" s="33">
        <f t="shared" ca="1" si="48"/>
        <v>5.0336805555555551E-2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3.0000000000000006E-2</v>
      </c>
      <c r="J146" s="33">
        <f t="shared" ca="1" si="49"/>
        <v>3.2500000000000008E-2</v>
      </c>
      <c r="K146" s="33">
        <f t="shared" ca="1" si="49"/>
        <v>2.3750000000000004E-2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6.4166666666666669E-3</v>
      </c>
      <c r="J147" s="33">
        <f t="shared" ca="1" si="50"/>
        <v>6.9513888888888898E-3</v>
      </c>
      <c r="K147" s="33">
        <f t="shared" ca="1" si="50"/>
        <v>5.0798611111111105E-3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9.9999999999999992E-2</v>
      </c>
      <c r="J148" s="32">
        <f t="shared" ca="1" si="51"/>
        <v>0.10833333333333335</v>
      </c>
      <c r="K148" s="32">
        <f t="shared" ca="1" si="51"/>
        <v>7.9166666666666663E-2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0.18280208333333334</v>
      </c>
      <c r="K151" s="32">
        <f ca="1">I146+J146+K146</f>
        <v>8.6250000000000021E-2</v>
      </c>
      <c r="L151" s="32">
        <f ca="1">I147+J147+K147</f>
        <v>1.8447916666666668E-2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6.4323377723906843</v>
      </c>
      <c r="E160" s="29">
        <f t="shared" ca="1" si="54"/>
        <v>8.8493313306315464</v>
      </c>
      <c r="F160" s="29">
        <f t="shared" ca="1" si="54"/>
        <v>11.437444715636438</v>
      </c>
      <c r="G160" s="29">
        <f t="shared" ca="1" si="54"/>
        <v>14.23919380341127</v>
      </c>
      <c r="H160" s="29">
        <f t="shared" ca="1" si="54"/>
        <v>16.848539549108274</v>
      </c>
      <c r="I160" s="29">
        <f t="shared" ca="1" si="54"/>
        <v>18.395192227542989</v>
      </c>
      <c r="J160" s="29">
        <f t="shared" ca="1" si="54"/>
        <v>17.66358045381579</v>
      </c>
      <c r="K160" s="29">
        <f t="shared" ca="1" si="54"/>
        <v>15.285065302444133</v>
      </c>
      <c r="L160" s="29">
        <f t="shared" ca="1" si="54"/>
        <v>12.51569901033467</v>
      </c>
      <c r="M160" s="29">
        <f t="shared" ca="1" si="54"/>
        <v>9.7147326024664356</v>
      </c>
      <c r="N160" s="29">
        <f t="shared" ca="1" si="54"/>
        <v>7.1127180467502287</v>
      </c>
      <c r="O160" s="29">
        <f t="shared" ca="1" si="54"/>
        <v>5.6196642589647574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757.95699999999999</v>
      </c>
      <c r="E182" s="29">
        <f t="shared" ca="1" si="61"/>
        <v>671.91300000000001</v>
      </c>
      <c r="F182" s="29">
        <f t="shared" ca="1" si="61"/>
        <v>650.66099999999994</v>
      </c>
      <c r="G182" s="29">
        <f t="shared" ca="1" si="61"/>
        <v>509.38499999999999</v>
      </c>
      <c r="H182" s="29">
        <f t="shared" ca="1" si="61"/>
        <v>371.161</v>
      </c>
      <c r="I182" s="29">
        <f t="shared" ca="1" si="61"/>
        <v>237.18700000000001</v>
      </c>
      <c r="J182" s="29">
        <f t="shared" ca="1" si="61"/>
        <v>161.15</v>
      </c>
      <c r="K182" s="29">
        <f t="shared" ca="1" si="61"/>
        <v>188.56399999999999</v>
      </c>
      <c r="L182" s="29">
        <f t="shared" ca="1" si="61"/>
        <v>302.24599999999998</v>
      </c>
      <c r="M182" s="29">
        <f t="shared" ca="1" si="61"/>
        <v>462.68099999999998</v>
      </c>
      <c r="N182" s="29">
        <f t="shared" ca="1" si="61"/>
        <v>605.02700000000004</v>
      </c>
      <c r="O182" s="29">
        <f t="shared" ca="1" si="61"/>
        <v>727.76199999999994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0.13425399959686091</v>
      </c>
      <c r="E183" s="29">
        <f t="shared" ca="1" si="62"/>
        <v>0.1190133577909111</v>
      </c>
      <c r="F183" s="29">
        <f t="shared" ca="1" si="62"/>
        <v>0.11524907301033319</v>
      </c>
      <c r="G183" s="29">
        <f t="shared" ca="1" si="62"/>
        <v>9.0225400101387007E-2</v>
      </c>
      <c r="H183" s="29">
        <f t="shared" ca="1" si="62"/>
        <v>6.5742316179374941E-2</v>
      </c>
      <c r="I183" s="29">
        <f t="shared" ca="1" si="62"/>
        <v>4.2012018363021451E-2</v>
      </c>
      <c r="J183" s="29">
        <f t="shared" ca="1" si="62"/>
        <v>2.8543877865148202E-2</v>
      </c>
      <c r="K183" s="29">
        <f t="shared" ca="1" si="62"/>
        <v>3.3399613935859794E-2</v>
      </c>
      <c r="L183" s="29">
        <f t="shared" ca="1" si="62"/>
        <v>5.3535668068442961E-2</v>
      </c>
      <c r="M183" s="29">
        <f t="shared" ca="1" si="62"/>
        <v>8.1952900741698018E-2</v>
      </c>
      <c r="N183" s="29">
        <f t="shared" ca="1" si="62"/>
        <v>0.10716609862312766</v>
      </c>
      <c r="O183" s="29">
        <f t="shared" ca="1" si="62"/>
        <v>0.12890567572383485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6.4323377723906843</v>
      </c>
      <c r="E185" s="29">
        <f t="shared" ca="1" si="63"/>
        <v>8.8493313306315464</v>
      </c>
      <c r="F185" s="29">
        <f t="shared" ca="1" si="63"/>
        <v>11.437444715636438</v>
      </c>
      <c r="G185" s="29">
        <f t="shared" ca="1" si="63"/>
        <v>14.23919380341127</v>
      </c>
      <c r="H185" s="29">
        <f t="shared" ca="1" si="63"/>
        <v>16.848539549108274</v>
      </c>
      <c r="I185" s="29">
        <f t="shared" ca="1" si="63"/>
        <v>18.395192227542989</v>
      </c>
      <c r="J185" s="29">
        <f t="shared" ca="1" si="63"/>
        <v>17.66358045381579</v>
      </c>
      <c r="K185" s="29">
        <f t="shared" ca="1" si="63"/>
        <v>15.285065302444133</v>
      </c>
      <c r="L185" s="29">
        <f t="shared" ca="1" si="63"/>
        <v>12.51569901033467</v>
      </c>
      <c r="M185" s="29">
        <f t="shared" ca="1" si="63"/>
        <v>9.7147326024664356</v>
      </c>
      <c r="N185" s="29">
        <f t="shared" ca="1" si="63"/>
        <v>7.1127180467502287</v>
      </c>
      <c r="O185" s="29">
        <f t="shared" ca="1" si="63"/>
        <v>5.6196642589647574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0.10740319967748874</v>
      </c>
      <c r="E189" s="33">
        <f t="shared" ca="1" si="64"/>
        <v>9.5210686232728881E-2</v>
      </c>
      <c r="F189" s="32">
        <f t="shared" ca="1" si="64"/>
        <v>9.2199258408266552E-2</v>
      </c>
      <c r="G189" s="32">
        <f t="shared" ca="1" si="64"/>
        <v>7.2180320081109611E-2</v>
      </c>
      <c r="H189" s="32">
        <f t="shared" ca="1" si="64"/>
        <v>5.2593852943499955E-2</v>
      </c>
      <c r="I189" s="32">
        <f t="shared" ca="1" si="64"/>
        <v>3.3609614690417164E-2</v>
      </c>
      <c r="J189" s="32">
        <f t="shared" ca="1" si="64"/>
        <v>2.2835102292118561E-2</v>
      </c>
      <c r="K189" s="32">
        <f t="shared" ca="1" si="64"/>
        <v>2.6719691148687837E-2</v>
      </c>
      <c r="L189" s="32">
        <f t="shared" ca="1" si="64"/>
        <v>4.2828534454754374E-2</v>
      </c>
      <c r="M189" s="32">
        <f t="shared" ca="1" si="64"/>
        <v>6.5562320593358411E-2</v>
      </c>
      <c r="N189" s="32">
        <f t="shared" ca="1" si="64"/>
        <v>8.5732878898502132E-2</v>
      </c>
      <c r="O189" s="32">
        <f t="shared" ca="1" si="64"/>
        <v>0.10312454057906789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2.6850799919372174E-2</v>
      </c>
      <c r="E190" s="32">
        <f t="shared" ca="1" si="65"/>
        <v>2.3802671558182213E-2</v>
      </c>
      <c r="F190" s="32">
        <f t="shared" ca="1" si="65"/>
        <v>2.3049814602066631E-2</v>
      </c>
      <c r="G190" s="32">
        <f t="shared" ca="1" si="65"/>
        <v>1.8045080020277396E-2</v>
      </c>
      <c r="H190" s="32">
        <f t="shared" ca="1" si="65"/>
        <v>1.3148463235874985E-2</v>
      </c>
      <c r="I190" s="32">
        <f t="shared" ca="1" si="65"/>
        <v>8.4024036726042892E-3</v>
      </c>
      <c r="J190" s="32">
        <f t="shared" ca="1" si="65"/>
        <v>5.7087755730296395E-3</v>
      </c>
      <c r="K190" s="32">
        <f t="shared" ca="1" si="65"/>
        <v>6.6799227871719574E-3</v>
      </c>
      <c r="L190" s="32">
        <f t="shared" ca="1" si="65"/>
        <v>1.070713361368859E-2</v>
      </c>
      <c r="M190" s="32">
        <f t="shared" ca="1" si="65"/>
        <v>1.6390580148339599E-2</v>
      </c>
      <c r="N190" s="32">
        <f t="shared" ca="1" si="65"/>
        <v>2.1433219724625526E-2</v>
      </c>
      <c r="O190" s="32">
        <f t="shared" ca="1" si="65"/>
        <v>2.5781135144766966E-2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9.7557906373718931E-2</v>
      </c>
      <c r="E195" s="33">
        <f t="shared" ca="1" si="66"/>
        <v>8.6483039994728728E-2</v>
      </c>
      <c r="F195" s="33">
        <f t="shared" ca="1" si="66"/>
        <v>8.374765972084211E-2</v>
      </c>
      <c r="G195" s="33">
        <f t="shared" ca="1" si="66"/>
        <v>6.556379074034123E-2</v>
      </c>
      <c r="H195" s="33">
        <f t="shared" ca="1" si="66"/>
        <v>4.7772749757012456E-2</v>
      </c>
      <c r="I195" s="33">
        <f t="shared" ca="1" si="66"/>
        <v>3.0528733343795592E-2</v>
      </c>
      <c r="J195" s="33">
        <f t="shared" ca="1" si="66"/>
        <v>2.0741884582007694E-2</v>
      </c>
      <c r="K195" s="33">
        <f t="shared" ca="1" si="66"/>
        <v>2.4270386126724785E-2</v>
      </c>
      <c r="L195" s="33">
        <f t="shared" ca="1" si="66"/>
        <v>3.8902585463068559E-2</v>
      </c>
      <c r="M195" s="33">
        <f t="shared" ca="1" si="66"/>
        <v>5.9552441205633889E-2</v>
      </c>
      <c r="N195" s="33">
        <f t="shared" ca="1" si="66"/>
        <v>7.7874031666139432E-2</v>
      </c>
      <c r="O195" s="33">
        <f t="shared" ca="1" si="66"/>
        <v>9.3671457692653337E-2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2.6850799919372174E-2</v>
      </c>
      <c r="E196" s="33">
        <f t="shared" ca="1" si="67"/>
        <v>2.3802671558182213E-2</v>
      </c>
      <c r="F196" s="33">
        <f t="shared" ca="1" si="67"/>
        <v>2.3049814602066631E-2</v>
      </c>
      <c r="G196" s="33">
        <f t="shared" ca="1" si="67"/>
        <v>1.8045080020277396E-2</v>
      </c>
      <c r="H196" s="33">
        <f t="shared" ca="1" si="67"/>
        <v>1.3148463235874985E-2</v>
      </c>
      <c r="I196" s="33">
        <f t="shared" ca="1" si="67"/>
        <v>8.4024036726042892E-3</v>
      </c>
      <c r="J196" s="33">
        <f t="shared" ca="1" si="67"/>
        <v>5.7087755730296395E-3</v>
      </c>
      <c r="K196" s="33">
        <f t="shared" ca="1" si="67"/>
        <v>6.6799227871719574E-3</v>
      </c>
      <c r="L196" s="33">
        <f t="shared" ca="1" si="67"/>
        <v>1.070713361368859E-2</v>
      </c>
      <c r="M196" s="33">
        <f t="shared" ca="1" si="67"/>
        <v>1.6390580148339599E-2</v>
      </c>
      <c r="N196" s="33">
        <f t="shared" ca="1" si="67"/>
        <v>2.1433219724625526E-2</v>
      </c>
      <c r="O196" s="33">
        <f t="shared" ca="1" si="67"/>
        <v>2.5781135144766966E-2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9.8452933037698007E-3</v>
      </c>
      <c r="E197" s="33">
        <f t="shared" ca="1" si="68"/>
        <v>8.7276462380001477E-3</v>
      </c>
      <c r="F197" s="33">
        <f t="shared" ca="1" si="68"/>
        <v>8.4515986874244345E-3</v>
      </c>
      <c r="G197" s="33">
        <f t="shared" ca="1" si="68"/>
        <v>6.6165293407683817E-3</v>
      </c>
      <c r="H197" s="33">
        <f t="shared" ca="1" si="68"/>
        <v>4.8211031864874966E-3</v>
      </c>
      <c r="I197" s="33">
        <f t="shared" ca="1" si="68"/>
        <v>3.0808813466215736E-3</v>
      </c>
      <c r="J197" s="33">
        <f t="shared" ca="1" si="68"/>
        <v>2.0932177101108682E-3</v>
      </c>
      <c r="K197" s="33">
        <f t="shared" ca="1" si="68"/>
        <v>2.4493050219630517E-3</v>
      </c>
      <c r="L197" s="33">
        <f t="shared" ca="1" si="68"/>
        <v>3.925948991685818E-3</v>
      </c>
      <c r="M197" s="33">
        <f t="shared" ca="1" si="68"/>
        <v>6.009879387724521E-3</v>
      </c>
      <c r="N197" s="33">
        <f t="shared" ca="1" si="68"/>
        <v>7.8588472323626955E-3</v>
      </c>
      <c r="O197" s="33">
        <f t="shared" ca="1" si="68"/>
        <v>9.4530828864145579E-3</v>
      </c>
    </row>
    <row r="198" spans="1:15" x14ac:dyDescent="0.4">
      <c r="D198" s="32">
        <f t="shared" ref="D198:O198" ca="1" si="69">SUM(D195:D197)</f>
        <v>0.13425399959686091</v>
      </c>
      <c r="E198" s="32">
        <f t="shared" ca="1" si="69"/>
        <v>0.1190133577909111</v>
      </c>
      <c r="F198" s="32">
        <f t="shared" ca="1" si="69"/>
        <v>0.11524907301033319</v>
      </c>
      <c r="G198" s="32">
        <f t="shared" ca="1" si="69"/>
        <v>9.0225400101387007E-2</v>
      </c>
      <c r="H198" s="32">
        <f t="shared" ca="1" si="69"/>
        <v>6.5742316179374941E-2</v>
      </c>
      <c r="I198" s="32">
        <f t="shared" ca="1" si="69"/>
        <v>4.2012018363021451E-2</v>
      </c>
      <c r="J198" s="32">
        <f t="shared" ca="1" si="69"/>
        <v>2.8543877865148202E-2</v>
      </c>
      <c r="K198" s="32">
        <f t="shared" ca="1" si="69"/>
        <v>3.3399613935859794E-2</v>
      </c>
      <c r="L198" s="32">
        <f t="shared" ca="1" si="69"/>
        <v>5.3535668068442968E-2</v>
      </c>
      <c r="M198" s="32">
        <f t="shared" ca="1" si="69"/>
        <v>8.1952900741698004E-2</v>
      </c>
      <c r="N198" s="32">
        <f t="shared" ca="1" si="69"/>
        <v>0.10716609862312766</v>
      </c>
      <c r="O198" s="32">
        <f t="shared" ca="1" si="69"/>
        <v>0.12890567572383485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0.35852324975459177</v>
      </c>
      <c r="E201" s="32">
        <f ca="1">N196/2+O196+D196+E196+F196/2</f>
        <v>9.8676123785667424E-2</v>
      </c>
      <c r="F201" s="32">
        <f ca="1">N197/2+O197+D197+E197+F197/2</f>
        <v>3.618124538807807E-2</v>
      </c>
      <c r="G201" s="32">
        <f ca="1">F195/2+G195+H195</f>
        <v>0.15521037035777474</v>
      </c>
      <c r="H201" s="32">
        <f ca="1">F196/2+G196+H196</f>
        <v>4.2718450557185698E-2</v>
      </c>
      <c r="I201" s="32">
        <f ca="1">F197/2+G197+H197</f>
        <v>1.5663431870968095E-2</v>
      </c>
      <c r="J201" s="32">
        <f ca="1">I195+J195+K195</f>
        <v>7.5541004052528074E-2</v>
      </c>
      <c r="K201" s="32">
        <f ca="1">I196+J196+K196</f>
        <v>2.0791102032805885E-2</v>
      </c>
      <c r="L201" s="32">
        <f ca="1">I197+J197+K197</f>
        <v>7.6234040786954931E-3</v>
      </c>
      <c r="M201" s="32">
        <f ca="1">L195+M195+N195/2</f>
        <v>0.13739204250177217</v>
      </c>
      <c r="N201" s="32">
        <f ca="1">L196+M196+N196/2</f>
        <v>3.7814323624340951E-2</v>
      </c>
      <c r="O201" s="32">
        <f ca="1">L197+M197+N197/2</f>
        <v>1.3865251995591688E-2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6.666666666666667</v>
      </c>
      <c r="J207" s="29">
        <f t="shared" ca="1" si="70"/>
        <v>9.3333333333333339</v>
      </c>
      <c r="K207" s="29">
        <f t="shared" ca="1" si="70"/>
        <v>0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0.41666666666666669</v>
      </c>
      <c r="J208" s="29">
        <f t="shared" ca="1" si="71"/>
        <v>0.58333333333333337</v>
      </c>
      <c r="K208" s="29">
        <f t="shared" ca="1" si="71"/>
        <v>0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6.4323377723906843</v>
      </c>
      <c r="E210" s="29">
        <f t="shared" ca="1" si="72"/>
        <v>8.8493313306315464</v>
      </c>
      <c r="F210" s="29">
        <f t="shared" ca="1" si="72"/>
        <v>11.437444715636438</v>
      </c>
      <c r="G210" s="29">
        <f t="shared" ca="1" si="72"/>
        <v>14.23919380341127</v>
      </c>
      <c r="H210" s="29">
        <f t="shared" ca="1" si="72"/>
        <v>16.848539549108274</v>
      </c>
      <c r="I210" s="29">
        <f t="shared" ca="1" si="72"/>
        <v>18.395192227542989</v>
      </c>
      <c r="J210" s="29">
        <f t="shared" ca="1" si="72"/>
        <v>17.66358045381579</v>
      </c>
      <c r="K210" s="29">
        <f t="shared" ca="1" si="72"/>
        <v>15.285065302444133</v>
      </c>
      <c r="L210" s="29">
        <f t="shared" ca="1" si="72"/>
        <v>12.51569901033467</v>
      </c>
      <c r="M210" s="29">
        <f t="shared" ca="1" si="72"/>
        <v>9.7147326024664356</v>
      </c>
      <c r="N210" s="29">
        <f t="shared" ca="1" si="72"/>
        <v>7.1127180467502287</v>
      </c>
      <c r="O210" s="29">
        <f t="shared" ca="1" si="72"/>
        <v>5.6196642589647574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0.375</v>
      </c>
      <c r="J214" s="32">
        <f t="shared" ca="1" si="73"/>
        <v>0.52500000000000002</v>
      </c>
      <c r="K214" s="32">
        <f t="shared" ca="1" si="73"/>
        <v>0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4.1666666666666657E-2</v>
      </c>
      <c r="J215" s="32">
        <f t="shared" ca="1" si="74"/>
        <v>5.8333333333333327E-2</v>
      </c>
      <c r="K215" s="32">
        <f t="shared" ca="1" si="74"/>
        <v>0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0.33906249999999999</v>
      </c>
      <c r="J220" s="33">
        <f t="shared" ca="1" si="75"/>
        <v>0.47468750000000004</v>
      </c>
      <c r="K220" s="33">
        <f t="shared" ca="1" si="75"/>
        <v>0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4.1666666666666657E-2</v>
      </c>
      <c r="J221" s="33">
        <f t="shared" ca="1" si="76"/>
        <v>5.8333333333333327E-2</v>
      </c>
      <c r="K221" s="33">
        <f t="shared" ca="1" si="76"/>
        <v>0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3.5937499999999997E-2</v>
      </c>
      <c r="J222" s="33">
        <f t="shared" ca="1" si="77"/>
        <v>5.0312500000000003E-2</v>
      </c>
      <c r="K222" s="33">
        <f t="shared" ca="1" si="77"/>
        <v>0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0.41666666666666669</v>
      </c>
      <c r="J223" s="32">
        <f t="shared" ca="1" si="78"/>
        <v>0.58333333333333337</v>
      </c>
      <c r="K223" s="32">
        <f t="shared" ca="1" si="78"/>
        <v>0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0.81374999999999997</v>
      </c>
      <c r="K226" s="32">
        <f ca="1">I221+J221+K221</f>
        <v>9.9999999999999978E-2</v>
      </c>
      <c r="L226" s="32">
        <f ca="1">I222+J222+K222</f>
        <v>8.6249999999999993E-2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757.95699999999999</v>
      </c>
      <c r="E233" s="29">
        <f t="shared" ca="1" si="80"/>
        <v>671.91300000000001</v>
      </c>
      <c r="F233" s="29">
        <f t="shared" ca="1" si="80"/>
        <v>650.66099999999994</v>
      </c>
      <c r="G233" s="29">
        <f t="shared" ca="1" si="80"/>
        <v>509.38499999999999</v>
      </c>
      <c r="H233" s="29">
        <f t="shared" ca="1" si="80"/>
        <v>371.161</v>
      </c>
      <c r="I233" s="29">
        <f t="shared" ca="1" si="80"/>
        <v>237.18700000000001</v>
      </c>
      <c r="J233" s="29">
        <f t="shared" ca="1" si="80"/>
        <v>161.15</v>
      </c>
      <c r="K233" s="29">
        <f t="shared" ca="1" si="80"/>
        <v>188.56399999999999</v>
      </c>
      <c r="L233" s="29">
        <f t="shared" ca="1" si="80"/>
        <v>302.24599999999998</v>
      </c>
      <c r="M233" s="29">
        <f t="shared" ca="1" si="80"/>
        <v>462.68099999999998</v>
      </c>
      <c r="N233" s="29">
        <f t="shared" ca="1" si="80"/>
        <v>605.02700000000004</v>
      </c>
      <c r="O233" s="29">
        <f t="shared" ca="1" si="80"/>
        <v>727.76199999999994</v>
      </c>
    </row>
    <row r="234" spans="1:15" x14ac:dyDescent="0.4">
      <c r="D234" s="50">
        <f t="shared" ref="D234:O234" ca="1" si="81">D232/SUM($D232:$O232)*(1-$B$233)+D233/SUM($D$233:$O$233)*$B$233</f>
        <v>8.8425399959686096E-2</v>
      </c>
      <c r="E234" s="50">
        <f t="shared" ca="1" si="81"/>
        <v>8.6901335779091107E-2</v>
      </c>
      <c r="F234" s="50">
        <f t="shared" ca="1" si="81"/>
        <v>8.6524907301033321E-2</v>
      </c>
      <c r="G234" s="50">
        <f t="shared" ca="1" si="81"/>
        <v>8.4022540010138702E-2</v>
      </c>
      <c r="H234" s="50">
        <f t="shared" ca="1" si="81"/>
        <v>8.157423161793749E-2</v>
      </c>
      <c r="I234" s="50">
        <f t="shared" ca="1" si="81"/>
        <v>7.9201201836302138E-2</v>
      </c>
      <c r="J234" s="50">
        <f t="shared" ca="1" si="81"/>
        <v>7.7854387786514823E-2</v>
      </c>
      <c r="K234" s="50">
        <f t="shared" ca="1" si="81"/>
        <v>7.8339961393585983E-2</v>
      </c>
      <c r="L234" s="50">
        <f t="shared" ca="1" si="81"/>
        <v>8.0353566806844301E-2</v>
      </c>
      <c r="M234" s="50">
        <f t="shared" ca="1" si="81"/>
        <v>8.31952900741698E-2</v>
      </c>
      <c r="N234" s="50">
        <f t="shared" ca="1" si="81"/>
        <v>8.5716609862312762E-2</v>
      </c>
      <c r="O234" s="50">
        <f t="shared" ca="1" si="81"/>
        <v>8.7890567572383477E-2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6.4323377723906843</v>
      </c>
      <c r="E236" s="29">
        <f t="shared" ca="1" si="82"/>
        <v>8.8493313306315464</v>
      </c>
      <c r="F236" s="29">
        <f t="shared" ca="1" si="82"/>
        <v>11.437444715636438</v>
      </c>
      <c r="G236" s="29">
        <f t="shared" ca="1" si="82"/>
        <v>14.23919380341127</v>
      </c>
      <c r="H236" s="29">
        <f t="shared" ca="1" si="82"/>
        <v>16.848539549108274</v>
      </c>
      <c r="I236" s="29">
        <f t="shared" ca="1" si="82"/>
        <v>18.395192227542989</v>
      </c>
      <c r="J236" s="29">
        <f t="shared" ca="1" si="82"/>
        <v>17.66358045381579</v>
      </c>
      <c r="K236" s="29">
        <f t="shared" ca="1" si="82"/>
        <v>15.285065302444133</v>
      </c>
      <c r="L236" s="29">
        <f t="shared" ca="1" si="82"/>
        <v>12.51569901033467</v>
      </c>
      <c r="M236" s="29">
        <f t="shared" ca="1" si="82"/>
        <v>9.7147326024664356</v>
      </c>
      <c r="N236" s="29">
        <f t="shared" ca="1" si="82"/>
        <v>7.1127180467502287</v>
      </c>
      <c r="O236" s="29">
        <f t="shared" ca="1" si="82"/>
        <v>5.6196642589647574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6.6319049969764565E-2</v>
      </c>
      <c r="E240" s="33">
        <f t="shared" ca="1" si="83"/>
        <v>6.5176001834318334E-2</v>
      </c>
      <c r="F240" s="32">
        <f t="shared" ca="1" si="83"/>
        <v>6.4893680475774984E-2</v>
      </c>
      <c r="G240" s="32">
        <f t="shared" ca="1" si="83"/>
        <v>6.3016905007604027E-2</v>
      </c>
      <c r="H240" s="32">
        <f t="shared" ca="1" si="83"/>
        <v>6.1180673713453121E-2</v>
      </c>
      <c r="I240" s="32">
        <f t="shared" ca="1" si="83"/>
        <v>5.9400901377226603E-2</v>
      </c>
      <c r="J240" s="32">
        <f t="shared" ca="1" si="83"/>
        <v>5.8390790839886117E-2</v>
      </c>
      <c r="K240" s="32">
        <f t="shared" ca="1" si="83"/>
        <v>5.8754971045189487E-2</v>
      </c>
      <c r="L240" s="32">
        <f t="shared" ca="1" si="83"/>
        <v>6.0265175105133226E-2</v>
      </c>
      <c r="M240" s="32">
        <f t="shared" ca="1" si="83"/>
        <v>6.2396467555627347E-2</v>
      </c>
      <c r="N240" s="32">
        <f t="shared" ca="1" si="83"/>
        <v>6.4287457396734568E-2</v>
      </c>
      <c r="O240" s="32">
        <f t="shared" ca="1" si="83"/>
        <v>6.5917925679287614E-2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2.2106349989921524E-2</v>
      </c>
      <c r="E241" s="32">
        <f t="shared" ca="1" si="84"/>
        <v>2.1725333944772777E-2</v>
      </c>
      <c r="F241" s="32">
        <f t="shared" ca="1" si="84"/>
        <v>2.163122682525833E-2</v>
      </c>
      <c r="G241" s="32">
        <f t="shared" ca="1" si="84"/>
        <v>2.1005635002534676E-2</v>
      </c>
      <c r="H241" s="32">
        <f t="shared" ca="1" si="84"/>
        <v>2.0393557904484372E-2</v>
      </c>
      <c r="I241" s="32">
        <f t="shared" ca="1" si="84"/>
        <v>1.9800300459075534E-2</v>
      </c>
      <c r="J241" s="32">
        <f t="shared" ca="1" si="84"/>
        <v>1.9463596946628706E-2</v>
      </c>
      <c r="K241" s="32">
        <f t="shared" ca="1" si="84"/>
        <v>1.9584990348396496E-2</v>
      </c>
      <c r="L241" s="32">
        <f t="shared" ca="1" si="84"/>
        <v>2.0088391701711075E-2</v>
      </c>
      <c r="M241" s="32">
        <f t="shared" ca="1" si="84"/>
        <v>2.079882251854245E-2</v>
      </c>
      <c r="N241" s="32">
        <f t="shared" ca="1" si="84"/>
        <v>2.1429152465578191E-2</v>
      </c>
      <c r="O241" s="32">
        <f t="shared" ca="1" si="84"/>
        <v>2.1972641893095869E-2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6.023980372253615E-2</v>
      </c>
      <c r="E246" s="33">
        <f t="shared" ca="1" si="85"/>
        <v>5.9201534999505818E-2</v>
      </c>
      <c r="F246" s="33">
        <f t="shared" ca="1" si="85"/>
        <v>5.8945093098828942E-2</v>
      </c>
      <c r="G246" s="33">
        <f t="shared" ca="1" si="85"/>
        <v>5.7240355381906992E-2</v>
      </c>
      <c r="H246" s="33">
        <f t="shared" ca="1" si="85"/>
        <v>5.557244528971992E-2</v>
      </c>
      <c r="I246" s="33">
        <f t="shared" ca="1" si="85"/>
        <v>5.3955818750980829E-2</v>
      </c>
      <c r="J246" s="33">
        <f t="shared" ca="1" si="85"/>
        <v>5.3038301679563221E-2</v>
      </c>
      <c r="K246" s="33">
        <f t="shared" ca="1" si="85"/>
        <v>5.3369098699380453E-2</v>
      </c>
      <c r="L246" s="33">
        <f t="shared" ca="1" si="85"/>
        <v>5.4740867387162682E-2</v>
      </c>
      <c r="M246" s="33">
        <f t="shared" ca="1" si="85"/>
        <v>5.6676791363028174E-2</v>
      </c>
      <c r="N246" s="33">
        <f t="shared" ca="1" si="85"/>
        <v>5.8394440468700563E-2</v>
      </c>
      <c r="O246" s="33">
        <f t="shared" ca="1" si="85"/>
        <v>5.9875449158686249E-2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2.2106349989921524E-2</v>
      </c>
      <c r="E247" s="33">
        <f t="shared" ca="1" si="86"/>
        <v>2.1725333944772777E-2</v>
      </c>
      <c r="F247" s="33">
        <f t="shared" ca="1" si="86"/>
        <v>2.163122682525833E-2</v>
      </c>
      <c r="G247" s="33">
        <f t="shared" ca="1" si="86"/>
        <v>2.1005635002534676E-2</v>
      </c>
      <c r="H247" s="33">
        <f t="shared" ca="1" si="86"/>
        <v>2.0393557904484372E-2</v>
      </c>
      <c r="I247" s="33">
        <f t="shared" ca="1" si="86"/>
        <v>1.9800300459075534E-2</v>
      </c>
      <c r="J247" s="33">
        <f t="shared" ca="1" si="86"/>
        <v>1.9463596946628706E-2</v>
      </c>
      <c r="K247" s="33">
        <f t="shared" ca="1" si="86"/>
        <v>1.9584990348396496E-2</v>
      </c>
      <c r="L247" s="33">
        <f t="shared" ca="1" si="86"/>
        <v>2.0088391701711075E-2</v>
      </c>
      <c r="M247" s="33">
        <f t="shared" ca="1" si="86"/>
        <v>2.079882251854245E-2</v>
      </c>
      <c r="N247" s="33">
        <f t="shared" ca="1" si="86"/>
        <v>2.1429152465578191E-2</v>
      </c>
      <c r="O247" s="33">
        <f t="shared" ca="1" si="86"/>
        <v>2.1972641893095869E-2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6.0792462472284182E-3</v>
      </c>
      <c r="E248" s="33">
        <f t="shared" ca="1" si="87"/>
        <v>5.9744668348125137E-3</v>
      </c>
      <c r="F248" s="33">
        <f t="shared" ca="1" si="87"/>
        <v>5.9485873769460403E-3</v>
      </c>
      <c r="G248" s="33">
        <f t="shared" ca="1" si="87"/>
        <v>5.7765496256970365E-3</v>
      </c>
      <c r="H248" s="33">
        <f t="shared" ca="1" si="87"/>
        <v>5.6082284237332029E-3</v>
      </c>
      <c r="I248" s="33">
        <f t="shared" ca="1" si="87"/>
        <v>5.4450826262457726E-3</v>
      </c>
      <c r="J248" s="33">
        <f t="shared" ca="1" si="87"/>
        <v>5.3524891603228941E-3</v>
      </c>
      <c r="K248" s="33">
        <f t="shared" ca="1" si="87"/>
        <v>5.3858723458090367E-3</v>
      </c>
      <c r="L248" s="33">
        <f t="shared" ca="1" si="87"/>
        <v>5.5243077179705459E-3</v>
      </c>
      <c r="M248" s="33">
        <f t="shared" ca="1" si="87"/>
        <v>5.7196761925991744E-3</v>
      </c>
      <c r="N248" s="33">
        <f t="shared" ca="1" si="87"/>
        <v>5.893016928034003E-3</v>
      </c>
      <c r="O248" s="33">
        <f t="shared" ca="1" si="87"/>
        <v>6.0424765206013656E-3</v>
      </c>
    </row>
    <row r="249" spans="1:15" x14ac:dyDescent="0.4">
      <c r="D249" s="32">
        <f t="shared" ref="D249:O249" ca="1" si="88">SUM(D246:D248)</f>
        <v>8.8425399959686096E-2</v>
      </c>
      <c r="E249" s="32">
        <f t="shared" ca="1" si="88"/>
        <v>8.6901335779091107E-2</v>
      </c>
      <c r="F249" s="32">
        <f t="shared" ca="1" si="88"/>
        <v>8.6524907301033308E-2</v>
      </c>
      <c r="G249" s="32">
        <f t="shared" ca="1" si="88"/>
        <v>8.4022540010138702E-2</v>
      </c>
      <c r="H249" s="32">
        <f t="shared" ca="1" si="88"/>
        <v>8.1574231617937504E-2</v>
      </c>
      <c r="I249" s="32">
        <f t="shared" ca="1" si="88"/>
        <v>7.9201201836302138E-2</v>
      </c>
      <c r="J249" s="32">
        <f t="shared" ca="1" si="88"/>
        <v>7.7854387786514823E-2</v>
      </c>
      <c r="K249" s="32">
        <f t="shared" ca="1" si="88"/>
        <v>7.8339961393585983E-2</v>
      </c>
      <c r="L249" s="32">
        <f t="shared" ca="1" si="88"/>
        <v>8.0353566806844301E-2</v>
      </c>
      <c r="M249" s="32">
        <f t="shared" ca="1" si="88"/>
        <v>8.31952900741698E-2</v>
      </c>
      <c r="N249" s="32">
        <f t="shared" ca="1" si="88"/>
        <v>8.5716609862312748E-2</v>
      </c>
      <c r="O249" s="32">
        <f t="shared" ca="1" si="88"/>
        <v>8.7890567572383477E-2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0.23798655466449295</v>
      </c>
      <c r="E252" s="32">
        <f ca="1">N247/2+O247+D247+E247+F247/2</f>
        <v>8.7334515473208432E-2</v>
      </c>
      <c r="F252" s="32">
        <f ca="1">N248/2+O248+D248+E248+F248/2</f>
        <v>2.4016991755132323E-2</v>
      </c>
      <c r="G252" s="32">
        <f ca="1">F246/2+G246+H246</f>
        <v>0.14228534722104139</v>
      </c>
      <c r="H252" s="32">
        <f ca="1">F247/2+G247+H247</f>
        <v>5.2214806319648213E-2</v>
      </c>
      <c r="I252" s="32">
        <f ca="1">F248/2+G248+H248</f>
        <v>1.4359071737903259E-2</v>
      </c>
      <c r="J252" s="32">
        <f ca="1">I246+J246+K246</f>
        <v>0.16036321912992449</v>
      </c>
      <c r="K252" s="32">
        <f ca="1">I247+J247+K247</f>
        <v>5.8848887754100736E-2</v>
      </c>
      <c r="L252" s="32">
        <f ca="1">I248+J248+K248</f>
        <v>1.6183444132377704E-2</v>
      </c>
      <c r="M252" s="32">
        <f ca="1">L246+M246+N246/2</f>
        <v>0.14061487898454114</v>
      </c>
      <c r="N252" s="32">
        <f ca="1">L247+M247+N247/2</f>
        <v>5.1601790453042626E-2</v>
      </c>
      <c r="O252" s="32">
        <f ca="1">L248+M248+N248/2</f>
        <v>1.4190492374586722E-2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6.4323377723906843</v>
      </c>
      <c r="E261" s="29">
        <f t="shared" ca="1" si="91"/>
        <v>8.8493313306315464</v>
      </c>
      <c r="F261" s="29">
        <f t="shared" ca="1" si="91"/>
        <v>11.437444715636438</v>
      </c>
      <c r="G261" s="29">
        <f t="shared" ca="1" si="91"/>
        <v>14.23919380341127</v>
      </c>
      <c r="H261" s="29">
        <f t="shared" ca="1" si="91"/>
        <v>16.848539549108274</v>
      </c>
      <c r="I261" s="29">
        <f t="shared" ca="1" si="91"/>
        <v>18.395192227542989</v>
      </c>
      <c r="J261" s="29">
        <f t="shared" ca="1" si="91"/>
        <v>17.66358045381579</v>
      </c>
      <c r="K261" s="29">
        <f t="shared" ca="1" si="91"/>
        <v>15.285065302444133</v>
      </c>
      <c r="L261" s="29">
        <f t="shared" ca="1" si="91"/>
        <v>12.51569901033467</v>
      </c>
      <c r="M261" s="29">
        <f t="shared" ca="1" si="91"/>
        <v>9.7147326024664356</v>
      </c>
      <c r="N261" s="29">
        <f t="shared" ca="1" si="91"/>
        <v>7.1127180467502287</v>
      </c>
      <c r="O261" s="29">
        <f t="shared" ca="1" si="91"/>
        <v>5.6196642589647574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17.567662227609315</v>
      </c>
      <c r="E283" s="29">
        <f t="shared" ca="1" si="98"/>
        <v>15.150668669368454</v>
      </c>
      <c r="F283" s="29">
        <f t="shared" ca="1" si="98"/>
        <v>12.562555284363562</v>
      </c>
      <c r="G283" s="29">
        <f t="shared" ca="1" si="98"/>
        <v>9.7608061965887298</v>
      </c>
      <c r="H283" s="29">
        <f t="shared" ca="1" si="98"/>
        <v>7.1514604508917259</v>
      </c>
      <c r="I283" s="29">
        <f t="shared" ca="1" si="98"/>
        <v>5.6048077724570113</v>
      </c>
      <c r="J283" s="29">
        <f t="shared" ca="1" si="98"/>
        <v>6.3364195461842101</v>
      </c>
      <c r="K283" s="29">
        <f t="shared" ca="1" si="98"/>
        <v>8.7149346975558668</v>
      </c>
      <c r="L283" s="29">
        <f t="shared" ca="1" si="98"/>
        <v>11.48430098966533</v>
      </c>
      <c r="M283" s="29">
        <f t="shared" ca="1" si="98"/>
        <v>14.285267397533564</v>
      </c>
      <c r="N283" s="29">
        <f t="shared" ca="1" si="98"/>
        <v>16.887281953249772</v>
      </c>
      <c r="O283" s="29">
        <f t="shared" ca="1" si="98"/>
        <v>18.380335741035243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0.12209388729650794</v>
      </c>
      <c r="E284" s="29">
        <f t="shared" ca="1" si="99"/>
        <v>0.105295969891626</v>
      </c>
      <c r="F284" s="29">
        <f t="shared" ca="1" si="99"/>
        <v>8.7308782988478634E-2</v>
      </c>
      <c r="G284" s="29">
        <f t="shared" ca="1" si="99"/>
        <v>6.7836844552739167E-2</v>
      </c>
      <c r="H284" s="29">
        <f t="shared" ca="1" si="99"/>
        <v>4.9702094392751216E-2</v>
      </c>
      <c r="I284" s="29">
        <f t="shared" ca="1" si="99"/>
        <v>3.8952978468216048E-2</v>
      </c>
      <c r="J284" s="29">
        <f t="shared" ca="1" si="99"/>
        <v>4.4037623441971485E-2</v>
      </c>
      <c r="K284" s="29">
        <f t="shared" ca="1" si="99"/>
        <v>6.0568118909274576E-2</v>
      </c>
      <c r="L284" s="29">
        <f t="shared" ca="1" si="99"/>
        <v>7.9814999431611106E-2</v>
      </c>
      <c r="M284" s="29">
        <f t="shared" ca="1" si="99"/>
        <v>9.9281498302821874E-2</v>
      </c>
      <c r="N284" s="29">
        <f t="shared" ca="1" si="99"/>
        <v>0.11736529726215106</v>
      </c>
      <c r="O284" s="29">
        <f t="shared" ca="1" si="99"/>
        <v>0.12774190506185093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6.4323377723906843</v>
      </c>
      <c r="E286" s="29">
        <f t="shared" ca="1" si="100"/>
        <v>8.8493313306315464</v>
      </c>
      <c r="F286" s="29">
        <f t="shared" ca="1" si="100"/>
        <v>11.437444715636438</v>
      </c>
      <c r="G286" s="29">
        <f t="shared" ca="1" si="100"/>
        <v>14.23919380341127</v>
      </c>
      <c r="H286" s="29">
        <f t="shared" ca="1" si="100"/>
        <v>16.848539549108274</v>
      </c>
      <c r="I286" s="29">
        <f t="shared" ca="1" si="100"/>
        <v>18.395192227542989</v>
      </c>
      <c r="J286" s="29">
        <f t="shared" ca="1" si="100"/>
        <v>17.66358045381579</v>
      </c>
      <c r="K286" s="29">
        <f t="shared" ca="1" si="100"/>
        <v>15.285065302444133</v>
      </c>
      <c r="L286" s="29">
        <f t="shared" ca="1" si="100"/>
        <v>12.51569901033467</v>
      </c>
      <c r="M286" s="29">
        <f t="shared" ca="1" si="100"/>
        <v>9.7147326024664356</v>
      </c>
      <c r="N286" s="29">
        <f t="shared" ca="1" si="100"/>
        <v>7.1127180467502287</v>
      </c>
      <c r="O286" s="29">
        <f t="shared" ca="1" si="100"/>
        <v>5.6196642589647574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6.1046943648253971E-2</v>
      </c>
      <c r="E290" s="33">
        <f t="shared" ca="1" si="101"/>
        <v>5.2647984945812999E-2</v>
      </c>
      <c r="F290" s="32">
        <f t="shared" ca="1" si="101"/>
        <v>4.3654391494239317E-2</v>
      </c>
      <c r="G290" s="32">
        <f t="shared" ca="1" si="101"/>
        <v>3.3918422276369584E-2</v>
      </c>
      <c r="H290" s="32">
        <f t="shared" ca="1" si="101"/>
        <v>2.4851047196375608E-2</v>
      </c>
      <c r="I290" s="32">
        <f t="shared" ca="1" si="101"/>
        <v>1.9476489234108024E-2</v>
      </c>
      <c r="J290" s="32">
        <f t="shared" ca="1" si="101"/>
        <v>2.2018811720985743E-2</v>
      </c>
      <c r="K290" s="32">
        <f t="shared" ca="1" si="101"/>
        <v>3.0284059454637288E-2</v>
      </c>
      <c r="L290" s="32">
        <f t="shared" ca="1" si="101"/>
        <v>3.9907499715805553E-2</v>
      </c>
      <c r="M290" s="32">
        <f t="shared" ca="1" si="101"/>
        <v>4.9640749151410937E-2</v>
      </c>
      <c r="N290" s="32">
        <f t="shared" ca="1" si="101"/>
        <v>5.8682648631075529E-2</v>
      </c>
      <c r="O290" s="32">
        <f t="shared" ca="1" si="101"/>
        <v>6.3870952530925465E-2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6.1046943648253971E-2</v>
      </c>
      <c r="E291" s="32">
        <f t="shared" ca="1" si="102"/>
        <v>5.2647984945812999E-2</v>
      </c>
      <c r="F291" s="32">
        <f t="shared" ca="1" si="102"/>
        <v>4.3654391494239317E-2</v>
      </c>
      <c r="G291" s="32">
        <f t="shared" ca="1" si="102"/>
        <v>3.3918422276369584E-2</v>
      </c>
      <c r="H291" s="32">
        <f t="shared" ca="1" si="102"/>
        <v>2.4851047196375608E-2</v>
      </c>
      <c r="I291" s="32">
        <f t="shared" ca="1" si="102"/>
        <v>1.9476489234108024E-2</v>
      </c>
      <c r="J291" s="32">
        <f t="shared" ca="1" si="102"/>
        <v>2.2018811720985743E-2</v>
      </c>
      <c r="K291" s="32">
        <f t="shared" ca="1" si="102"/>
        <v>3.0284059454637288E-2</v>
      </c>
      <c r="L291" s="32">
        <f t="shared" ca="1" si="102"/>
        <v>3.9907499715805553E-2</v>
      </c>
      <c r="M291" s="32">
        <f t="shared" ca="1" si="102"/>
        <v>4.9640749151410937E-2</v>
      </c>
      <c r="N291" s="32">
        <f t="shared" ca="1" si="102"/>
        <v>5.8682648631075529E-2</v>
      </c>
      <c r="O291" s="32">
        <f t="shared" ca="1" si="102"/>
        <v>6.3870952530925465E-2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5.5196611548629634E-2</v>
      </c>
      <c r="E296" s="33">
        <f t="shared" ca="1" si="103"/>
        <v>4.7602553055172588E-2</v>
      </c>
      <c r="F296" s="33">
        <f t="shared" ca="1" si="103"/>
        <v>3.9470845642708051E-2</v>
      </c>
      <c r="G296" s="33">
        <f t="shared" ca="1" si="103"/>
        <v>3.0667906808217498E-2</v>
      </c>
      <c r="H296" s="33">
        <f t="shared" ca="1" si="103"/>
        <v>2.2469488506722944E-2</v>
      </c>
      <c r="I296" s="33">
        <f t="shared" ca="1" si="103"/>
        <v>1.7609992349172671E-2</v>
      </c>
      <c r="J296" s="33">
        <f t="shared" ca="1" si="103"/>
        <v>1.990867559772461E-2</v>
      </c>
      <c r="K296" s="33">
        <f t="shared" ca="1" si="103"/>
        <v>2.7381837090234548E-2</v>
      </c>
      <c r="L296" s="33">
        <f t="shared" ca="1" si="103"/>
        <v>3.6083030993040853E-2</v>
      </c>
      <c r="M296" s="33">
        <f t="shared" ca="1" si="103"/>
        <v>4.4883510691067385E-2</v>
      </c>
      <c r="N296" s="33">
        <f t="shared" ca="1" si="103"/>
        <v>5.3058894803930792E-2</v>
      </c>
      <c r="O296" s="33">
        <f t="shared" ca="1" si="103"/>
        <v>5.7749986246711772E-2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6.1046943648253971E-2</v>
      </c>
      <c r="E297" s="33">
        <f t="shared" ca="1" si="104"/>
        <v>5.2647984945812999E-2</v>
      </c>
      <c r="F297" s="33">
        <f t="shared" ca="1" si="104"/>
        <v>4.3654391494239317E-2</v>
      </c>
      <c r="G297" s="33">
        <f t="shared" ca="1" si="104"/>
        <v>3.3918422276369584E-2</v>
      </c>
      <c r="H297" s="33">
        <f t="shared" ca="1" si="104"/>
        <v>2.4851047196375608E-2</v>
      </c>
      <c r="I297" s="33">
        <f t="shared" ca="1" si="104"/>
        <v>1.9476489234108024E-2</v>
      </c>
      <c r="J297" s="33">
        <f t="shared" ca="1" si="104"/>
        <v>2.2018811720985743E-2</v>
      </c>
      <c r="K297" s="33">
        <f t="shared" ca="1" si="104"/>
        <v>3.0284059454637288E-2</v>
      </c>
      <c r="L297" s="33">
        <f t="shared" ca="1" si="104"/>
        <v>3.9907499715805553E-2</v>
      </c>
      <c r="M297" s="33">
        <f t="shared" ca="1" si="104"/>
        <v>4.9640749151410937E-2</v>
      </c>
      <c r="N297" s="33">
        <f t="shared" ca="1" si="104"/>
        <v>5.8682648631075529E-2</v>
      </c>
      <c r="O297" s="33">
        <f t="shared" ca="1" si="104"/>
        <v>6.3870952530925465E-2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5.850332099624338E-3</v>
      </c>
      <c r="E298" s="33">
        <f t="shared" ca="1" si="105"/>
        <v>5.0454318906404116E-3</v>
      </c>
      <c r="F298" s="33">
        <f t="shared" ca="1" si="105"/>
        <v>4.1835458515312677E-3</v>
      </c>
      <c r="G298" s="33">
        <f t="shared" ca="1" si="105"/>
        <v>3.2505154681520851E-3</v>
      </c>
      <c r="H298" s="33">
        <f t="shared" ca="1" si="105"/>
        <v>2.3815586896526624E-3</v>
      </c>
      <c r="I298" s="33">
        <f t="shared" ca="1" si="105"/>
        <v>1.866496884935352E-3</v>
      </c>
      <c r="J298" s="33">
        <f t="shared" ca="1" si="105"/>
        <v>2.1101361232611334E-3</v>
      </c>
      <c r="K298" s="33">
        <f t="shared" ca="1" si="105"/>
        <v>2.9022223644027396E-3</v>
      </c>
      <c r="L298" s="33">
        <f t="shared" ca="1" si="105"/>
        <v>3.8244687227646985E-3</v>
      </c>
      <c r="M298" s="33">
        <f t="shared" ca="1" si="105"/>
        <v>4.7572384603435484E-3</v>
      </c>
      <c r="N298" s="33">
        <f t="shared" ca="1" si="105"/>
        <v>5.6237538271447377E-3</v>
      </c>
      <c r="O298" s="33">
        <f t="shared" ca="1" si="105"/>
        <v>6.1209662842136902E-3</v>
      </c>
    </row>
    <row r="299" spans="1:15" x14ac:dyDescent="0.4">
      <c r="D299" s="32">
        <f t="shared" ref="D299:O299" ca="1" si="106">SUM(D296:D298)</f>
        <v>0.12209388729650794</v>
      </c>
      <c r="E299" s="32">
        <f t="shared" ca="1" si="106"/>
        <v>0.105295969891626</v>
      </c>
      <c r="F299" s="32">
        <f t="shared" ca="1" si="106"/>
        <v>8.7308782988478634E-2</v>
      </c>
      <c r="G299" s="32">
        <f t="shared" ca="1" si="106"/>
        <v>6.7836844552739167E-2</v>
      </c>
      <c r="H299" s="32">
        <f t="shared" ca="1" si="106"/>
        <v>4.9702094392751209E-2</v>
      </c>
      <c r="I299" s="32">
        <f t="shared" ca="1" si="106"/>
        <v>3.8952978468216042E-2</v>
      </c>
      <c r="J299" s="32">
        <f t="shared" ca="1" si="106"/>
        <v>4.4037623441971485E-2</v>
      </c>
      <c r="K299" s="32">
        <f t="shared" ca="1" si="106"/>
        <v>6.0568118909274576E-2</v>
      </c>
      <c r="L299" s="32">
        <f t="shared" ca="1" si="106"/>
        <v>7.9814999431611092E-2</v>
      </c>
      <c r="M299" s="32">
        <f t="shared" ca="1" si="106"/>
        <v>9.9281498302821874E-2</v>
      </c>
      <c r="N299" s="32">
        <f t="shared" ca="1" si="106"/>
        <v>0.11736529726215106</v>
      </c>
      <c r="O299" s="32">
        <f t="shared" ca="1" si="106"/>
        <v>0.12774190506185093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0.2068140210738334</v>
      </c>
      <c r="E302" s="32">
        <f ca="1">N297/2+O297+D297+E297+F297/2</f>
        <v>0.22873440118764984</v>
      </c>
      <c r="F302" s="32">
        <f ca="1">N298/2+O298+D298+E298+F298/2</f>
        <v>2.1920380113816442E-2</v>
      </c>
      <c r="G302" s="32">
        <f ca="1">F296/2+G296+H296</f>
        <v>7.2872818136294468E-2</v>
      </c>
      <c r="H302" s="32">
        <f ca="1">F297/2+G297+H297</f>
        <v>8.0596665219864846E-2</v>
      </c>
      <c r="I302" s="32">
        <f ca="1">F298/2+G298+H298</f>
        <v>7.7238470835703805E-3</v>
      </c>
      <c r="J302" s="32">
        <f ca="1">I296+J296+K296</f>
        <v>6.4900505037131823E-2</v>
      </c>
      <c r="K302" s="32">
        <f ca="1">I297+J297+K297</f>
        <v>7.1779360409731055E-2</v>
      </c>
      <c r="L302" s="32">
        <f ca="1">I298+J298+K298</f>
        <v>6.8788553725992255E-3</v>
      </c>
      <c r="M302" s="32">
        <f ca="1">L296+M296+N296/2</f>
        <v>0.10749598908607363</v>
      </c>
      <c r="N302" s="32">
        <f ca="1">L297+M297+N297/2</f>
        <v>0.11888957318275425</v>
      </c>
      <c r="O302" s="32">
        <f ca="1">L298+M298+N298/2</f>
        <v>1.1393584096680615E-2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6.666666666666667</v>
      </c>
      <c r="J309" s="29">
        <f t="shared" ca="1" si="108"/>
        <v>9.3333333333333339</v>
      </c>
      <c r="K309" s="29">
        <f t="shared" ca="1" si="108"/>
        <v>0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0.11666666666666667</v>
      </c>
      <c r="J310" s="50">
        <f t="shared" ca="1" si="109"/>
        <v>0.13333333333333333</v>
      </c>
      <c r="K310" s="50">
        <f t="shared" ca="1" si="109"/>
        <v>7.4999999999999997E-2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6.4323377723906843</v>
      </c>
      <c r="E312" s="29">
        <f t="shared" ca="1" si="110"/>
        <v>8.8493313306315464</v>
      </c>
      <c r="F312" s="29">
        <f t="shared" ca="1" si="110"/>
        <v>11.437444715636438</v>
      </c>
      <c r="G312" s="29">
        <f t="shared" ca="1" si="110"/>
        <v>14.23919380341127</v>
      </c>
      <c r="H312" s="29">
        <f t="shared" ca="1" si="110"/>
        <v>16.848539549108274</v>
      </c>
      <c r="I312" s="29">
        <f t="shared" ca="1" si="110"/>
        <v>18.395192227542989</v>
      </c>
      <c r="J312" s="29">
        <f t="shared" ca="1" si="110"/>
        <v>17.66358045381579</v>
      </c>
      <c r="K312" s="29">
        <f t="shared" ca="1" si="110"/>
        <v>15.285065302444133</v>
      </c>
      <c r="L312" s="29">
        <f t="shared" ca="1" si="110"/>
        <v>12.51569901033467</v>
      </c>
      <c r="M312" s="29">
        <f t="shared" ca="1" si="110"/>
        <v>9.7147326024664356</v>
      </c>
      <c r="N312" s="29">
        <f t="shared" ca="1" si="110"/>
        <v>7.1127180467502287</v>
      </c>
      <c r="O312" s="29">
        <f t="shared" ca="1" si="110"/>
        <v>5.6196642589647574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6.9999999999999993E-2</v>
      </c>
      <c r="J316" s="32">
        <f t="shared" ca="1" si="111"/>
        <v>0.08</v>
      </c>
      <c r="K316" s="32">
        <f t="shared" ca="1" si="111"/>
        <v>4.4999999999999998E-2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4.6666666666666669E-2</v>
      </c>
      <c r="J317" s="32">
        <f t="shared" ca="1" si="112"/>
        <v>5.3333333333333337E-2</v>
      </c>
      <c r="K317" s="32">
        <f t="shared" ca="1" si="112"/>
        <v>0.03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6.3583333333333325E-2</v>
      </c>
      <c r="J322" s="33">
        <f t="shared" ca="1" si="113"/>
        <v>7.2666666666666671E-2</v>
      </c>
      <c r="K322" s="33">
        <f t="shared" ca="1" si="113"/>
        <v>4.0874999999999995E-2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4.6666666666666669E-2</v>
      </c>
      <c r="J323" s="33">
        <f t="shared" ca="1" si="114"/>
        <v>5.3333333333333337E-2</v>
      </c>
      <c r="K323" s="33">
        <f t="shared" ca="1" si="114"/>
        <v>0.03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6.4166666666666669E-3</v>
      </c>
      <c r="J324" s="33">
        <f t="shared" ca="1" si="115"/>
        <v>7.3333333333333341E-3</v>
      </c>
      <c r="K324" s="33">
        <f t="shared" ca="1" si="115"/>
        <v>4.1250000000000002E-3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0.11666666666666665</v>
      </c>
      <c r="J325" s="32">
        <f t="shared" ca="1" si="116"/>
        <v>0.13333333333333333</v>
      </c>
      <c r="K325" s="32">
        <f t="shared" ca="1" si="116"/>
        <v>7.4999999999999997E-2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0.17712499999999998</v>
      </c>
      <c r="K328" s="32">
        <f ca="1">I323+J323+K323</f>
        <v>0.13</v>
      </c>
      <c r="L328" s="32">
        <f ca="1">I324+J324+K324</f>
        <v>1.7875000000000002E-2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6.4323377723906843</v>
      </c>
      <c r="E337" s="29">
        <f t="shared" ca="1" si="119"/>
        <v>8.8493313306315464</v>
      </c>
      <c r="F337" s="29">
        <f t="shared" ca="1" si="119"/>
        <v>11.437444715636438</v>
      </c>
      <c r="G337" s="29">
        <f t="shared" ca="1" si="119"/>
        <v>14.23919380341127</v>
      </c>
      <c r="H337" s="29">
        <f t="shared" ca="1" si="119"/>
        <v>16.848539549108274</v>
      </c>
      <c r="I337" s="29">
        <f t="shared" ca="1" si="119"/>
        <v>18.395192227542989</v>
      </c>
      <c r="J337" s="29">
        <f t="shared" ca="1" si="119"/>
        <v>17.66358045381579</v>
      </c>
      <c r="K337" s="29">
        <f t="shared" ca="1" si="119"/>
        <v>15.285065302444133</v>
      </c>
      <c r="L337" s="29">
        <f t="shared" ca="1" si="119"/>
        <v>12.51569901033467</v>
      </c>
      <c r="M337" s="29">
        <f t="shared" ca="1" si="119"/>
        <v>9.7147326024664356</v>
      </c>
      <c r="N337" s="29">
        <f t="shared" ca="1" si="119"/>
        <v>7.1127180467502287</v>
      </c>
      <c r="O337" s="29">
        <f t="shared" ca="1" si="119"/>
        <v>5.6196642589647574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6.4323377723906843</v>
      </c>
      <c r="E362" s="29">
        <f t="shared" ca="1" si="128"/>
        <v>8.8493313306315464</v>
      </c>
      <c r="F362" s="29">
        <f t="shared" ca="1" si="128"/>
        <v>11.437444715636438</v>
      </c>
      <c r="G362" s="29">
        <f t="shared" ca="1" si="128"/>
        <v>14.23919380341127</v>
      </c>
      <c r="H362" s="29">
        <f t="shared" ca="1" si="128"/>
        <v>16.848539549108274</v>
      </c>
      <c r="I362" s="29">
        <f t="shared" ca="1" si="128"/>
        <v>18.395192227542989</v>
      </c>
      <c r="J362" s="29">
        <f t="shared" ca="1" si="128"/>
        <v>17.66358045381579</v>
      </c>
      <c r="K362" s="29">
        <f t="shared" ca="1" si="128"/>
        <v>15.285065302444133</v>
      </c>
      <c r="L362" s="29">
        <f t="shared" ca="1" si="128"/>
        <v>12.51569901033467</v>
      </c>
      <c r="M362" s="29">
        <f t="shared" ca="1" si="128"/>
        <v>9.7147326024664356</v>
      </c>
      <c r="N362" s="29">
        <f t="shared" ca="1" si="128"/>
        <v>7.1127180467502287</v>
      </c>
      <c r="O362" s="29">
        <f t="shared" ca="1" si="128"/>
        <v>5.6196642589647574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17.567662227609315</v>
      </c>
      <c r="E384" s="29">
        <f t="shared" ca="1" si="135"/>
        <v>15.150668669368454</v>
      </c>
      <c r="F384" s="29">
        <f t="shared" ca="1" si="135"/>
        <v>12.562555284363562</v>
      </c>
      <c r="G384" s="29">
        <f t="shared" ca="1" si="135"/>
        <v>9.7608061965887298</v>
      </c>
      <c r="H384" s="29">
        <f t="shared" ca="1" si="135"/>
        <v>7.1514604508917259</v>
      </c>
      <c r="I384" s="29">
        <f t="shared" ca="1" si="135"/>
        <v>5.6048077724570113</v>
      </c>
      <c r="J384" s="29">
        <f t="shared" ca="1" si="135"/>
        <v>6.3364195461842101</v>
      </c>
      <c r="K384" s="29">
        <f t="shared" ca="1" si="135"/>
        <v>8.7149346975558668</v>
      </c>
      <c r="L384" s="29">
        <f t="shared" ca="1" si="135"/>
        <v>11.48430098966533</v>
      </c>
      <c r="M384" s="29">
        <f t="shared" ca="1" si="135"/>
        <v>14.285267397533564</v>
      </c>
      <c r="N384" s="29">
        <f t="shared" ca="1" si="135"/>
        <v>16.887281953249772</v>
      </c>
      <c r="O384" s="29">
        <f t="shared" ca="1" si="135"/>
        <v>18.380335741035243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0.12209388729650794</v>
      </c>
      <c r="E385" s="29">
        <f t="shared" ca="1" si="136"/>
        <v>0.105295969891626</v>
      </c>
      <c r="F385" s="29">
        <f t="shared" ca="1" si="136"/>
        <v>8.7308782988478634E-2</v>
      </c>
      <c r="G385" s="29">
        <f t="shared" ca="1" si="136"/>
        <v>6.7836844552739167E-2</v>
      </c>
      <c r="H385" s="29">
        <f t="shared" ca="1" si="136"/>
        <v>4.9702094392751216E-2</v>
      </c>
      <c r="I385" s="55">
        <f t="shared" ca="1" si="136"/>
        <v>3.8952978468216048E-2</v>
      </c>
      <c r="J385" s="55">
        <f t="shared" ca="1" si="136"/>
        <v>4.4037623441971485E-2</v>
      </c>
      <c r="K385" s="29">
        <f t="shared" ca="1" si="136"/>
        <v>6.0568118909274576E-2</v>
      </c>
      <c r="L385" s="29">
        <f t="shared" ca="1" si="136"/>
        <v>7.9814999431611106E-2</v>
      </c>
      <c r="M385" s="29">
        <f t="shared" ca="1" si="136"/>
        <v>9.9281498302821874E-2</v>
      </c>
      <c r="N385" s="29">
        <f t="shared" ca="1" si="136"/>
        <v>0.11736529726215106</v>
      </c>
      <c r="O385" s="29">
        <f t="shared" ca="1" si="136"/>
        <v>0.12774190506185093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6.4323377723906843</v>
      </c>
      <c r="E387" s="29">
        <f t="shared" ca="1" si="137"/>
        <v>8.8493313306315464</v>
      </c>
      <c r="F387" s="29">
        <f t="shared" ca="1" si="137"/>
        <v>11.437444715636438</v>
      </c>
      <c r="G387" s="29">
        <f t="shared" ca="1" si="137"/>
        <v>14.23919380341127</v>
      </c>
      <c r="H387" s="29">
        <f t="shared" ca="1" si="137"/>
        <v>16.848539549108274</v>
      </c>
      <c r="I387" s="29">
        <f t="shared" ca="1" si="137"/>
        <v>18.395192227542989</v>
      </c>
      <c r="J387" s="29">
        <f t="shared" ca="1" si="137"/>
        <v>17.66358045381579</v>
      </c>
      <c r="K387" s="29">
        <f t="shared" ca="1" si="137"/>
        <v>15.285065302444133</v>
      </c>
      <c r="L387" s="29">
        <f t="shared" ca="1" si="137"/>
        <v>12.51569901033467</v>
      </c>
      <c r="M387" s="29">
        <f t="shared" ca="1" si="137"/>
        <v>9.7147326024664356</v>
      </c>
      <c r="N387" s="29">
        <f t="shared" ca="1" si="137"/>
        <v>7.1127180467502287</v>
      </c>
      <c r="O387" s="29">
        <f t="shared" ca="1" si="137"/>
        <v>5.6196642589647574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1.2209388729650794E-2</v>
      </c>
      <c r="E391" s="33">
        <f t="shared" ca="1" si="138"/>
        <v>1.0529596989162601E-2</v>
      </c>
      <c r="F391" s="32">
        <f t="shared" ca="1" si="138"/>
        <v>8.7308782988478641E-3</v>
      </c>
      <c r="G391" s="32">
        <f t="shared" ca="1" si="138"/>
        <v>6.7836844552739174E-3</v>
      </c>
      <c r="H391" s="32">
        <f t="shared" ca="1" si="138"/>
        <v>4.9702094392751221E-3</v>
      </c>
      <c r="I391" s="32">
        <f t="shared" ca="1" si="138"/>
        <v>3.8952978468216048E-3</v>
      </c>
      <c r="J391" s="32">
        <f t="shared" ca="1" si="138"/>
        <v>4.4037623441971485E-3</v>
      </c>
      <c r="K391" s="32">
        <f t="shared" ca="1" si="138"/>
        <v>6.0568118909274582E-3</v>
      </c>
      <c r="L391" s="32">
        <f t="shared" ca="1" si="138"/>
        <v>7.9814999431611112E-3</v>
      </c>
      <c r="M391" s="32">
        <f t="shared" ca="1" si="138"/>
        <v>9.9281498302821874E-3</v>
      </c>
      <c r="N391" s="32">
        <f t="shared" ca="1" si="138"/>
        <v>1.1736529726215106E-2</v>
      </c>
      <c r="O391" s="32">
        <f t="shared" ca="1" si="138"/>
        <v>1.2774190506185093E-2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0.10988449856685716</v>
      </c>
      <c r="E392" s="32">
        <f t="shared" ca="1" si="139"/>
        <v>9.4766372902463397E-2</v>
      </c>
      <c r="F392" s="32">
        <f t="shared" ca="1" si="139"/>
        <v>7.8577904689630773E-2</v>
      </c>
      <c r="G392" s="32">
        <f t="shared" ca="1" si="139"/>
        <v>6.1053160097465253E-2</v>
      </c>
      <c r="H392" s="32">
        <f t="shared" ca="1" si="139"/>
        <v>4.4731884953476096E-2</v>
      </c>
      <c r="I392" s="32">
        <f t="shared" ca="1" si="139"/>
        <v>3.5057680621394444E-2</v>
      </c>
      <c r="J392" s="32">
        <f t="shared" ca="1" si="139"/>
        <v>3.9633861097774337E-2</v>
      </c>
      <c r="K392" s="32">
        <f t="shared" ca="1" si="139"/>
        <v>5.4511307018347117E-2</v>
      </c>
      <c r="L392" s="32">
        <f t="shared" ca="1" si="139"/>
        <v>7.1833499488449998E-2</v>
      </c>
      <c r="M392" s="32">
        <f t="shared" ca="1" si="139"/>
        <v>8.9353348472539687E-2</v>
      </c>
      <c r="N392" s="32">
        <f t="shared" ca="1" si="139"/>
        <v>0.10562876753593596</v>
      </c>
      <c r="O392" s="32">
        <f t="shared" ca="1" si="139"/>
        <v>0.11496771455566585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1.1191939668846561E-2</v>
      </c>
      <c r="E397" s="33">
        <f t="shared" ca="1" si="140"/>
        <v>9.6521305733990505E-3</v>
      </c>
      <c r="F397" s="33">
        <f t="shared" ca="1" si="140"/>
        <v>8.0033051072772084E-3</v>
      </c>
      <c r="G397" s="33">
        <f t="shared" ca="1" si="140"/>
        <v>6.2183774173344246E-3</v>
      </c>
      <c r="H397" s="33">
        <f t="shared" ca="1" si="140"/>
        <v>4.5560253193355285E-3</v>
      </c>
      <c r="I397" s="33">
        <f t="shared" ca="1" si="140"/>
        <v>3.5706896929198046E-3</v>
      </c>
      <c r="J397" s="33">
        <f t="shared" ca="1" si="140"/>
        <v>4.0367821488473858E-3</v>
      </c>
      <c r="K397" s="33">
        <f t="shared" ca="1" si="140"/>
        <v>5.552077566683503E-3</v>
      </c>
      <c r="L397" s="33">
        <f t="shared" ca="1" si="140"/>
        <v>7.3163749478976853E-3</v>
      </c>
      <c r="M397" s="33">
        <f t="shared" ca="1" si="140"/>
        <v>9.1008040110920046E-3</v>
      </c>
      <c r="N397" s="33">
        <f t="shared" ca="1" si="140"/>
        <v>1.0758485582363848E-2</v>
      </c>
      <c r="O397" s="33">
        <f t="shared" ca="1" si="140"/>
        <v>1.1709674630669669E-2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0.10988449856685716</v>
      </c>
      <c r="E398" s="33">
        <f t="shared" ca="1" si="141"/>
        <v>9.4766372902463397E-2</v>
      </c>
      <c r="F398" s="33">
        <f t="shared" ca="1" si="141"/>
        <v>7.8577904689630773E-2</v>
      </c>
      <c r="G398" s="33">
        <f t="shared" ca="1" si="141"/>
        <v>6.1053160097465253E-2</v>
      </c>
      <c r="H398" s="33">
        <f t="shared" ca="1" si="141"/>
        <v>4.4731884953476096E-2</v>
      </c>
      <c r="I398" s="33">
        <f t="shared" ca="1" si="141"/>
        <v>3.5057680621394444E-2</v>
      </c>
      <c r="J398" s="33">
        <f t="shared" ca="1" si="141"/>
        <v>3.9633861097774337E-2</v>
      </c>
      <c r="K398" s="33">
        <f t="shared" ca="1" si="141"/>
        <v>5.4511307018347117E-2</v>
      </c>
      <c r="L398" s="33">
        <f t="shared" ca="1" si="141"/>
        <v>7.1833499488449998E-2</v>
      </c>
      <c r="M398" s="33">
        <f t="shared" ca="1" si="141"/>
        <v>8.9353348472539687E-2</v>
      </c>
      <c r="N398" s="33">
        <f t="shared" ca="1" si="141"/>
        <v>0.10562876753593596</v>
      </c>
      <c r="O398" s="33">
        <f t="shared" ca="1" si="141"/>
        <v>0.11496771455566585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1.0174490608042329E-3</v>
      </c>
      <c r="E399" s="33">
        <f t="shared" ca="1" si="142"/>
        <v>8.7746641576355014E-4</v>
      </c>
      <c r="F399" s="33">
        <f t="shared" ca="1" si="142"/>
        <v>7.275731915706553E-4</v>
      </c>
      <c r="G399" s="33">
        <f t="shared" ca="1" si="142"/>
        <v>5.6530703793949315E-4</v>
      </c>
      <c r="H399" s="33">
        <f t="shared" ca="1" si="142"/>
        <v>4.1418411993959353E-4</v>
      </c>
      <c r="I399" s="33">
        <f t="shared" ca="1" si="142"/>
        <v>3.2460815390180042E-4</v>
      </c>
      <c r="J399" s="33">
        <f t="shared" ca="1" si="142"/>
        <v>3.6698019534976239E-4</v>
      </c>
      <c r="K399" s="33">
        <f t="shared" ca="1" si="142"/>
        <v>5.0473432424395488E-4</v>
      </c>
      <c r="L399" s="33">
        <f t="shared" ca="1" si="142"/>
        <v>6.6512499526342594E-4</v>
      </c>
      <c r="M399" s="33">
        <f t="shared" ca="1" si="142"/>
        <v>8.2734581919018232E-4</v>
      </c>
      <c r="N399" s="33">
        <f t="shared" ca="1" si="142"/>
        <v>9.7804414385125877E-4</v>
      </c>
      <c r="O399" s="33">
        <f t="shared" ca="1" si="142"/>
        <v>1.0645158755154245E-3</v>
      </c>
    </row>
    <row r="400" spans="1:15" x14ac:dyDescent="0.4">
      <c r="D400" s="32">
        <f t="shared" ref="D400:O400" ca="1" si="143">SUM(D397:D399)</f>
        <v>0.12209388729650794</v>
      </c>
      <c r="E400" s="32">
        <f t="shared" ca="1" si="143"/>
        <v>0.105295969891626</v>
      </c>
      <c r="F400" s="32">
        <f t="shared" ca="1" si="143"/>
        <v>8.7308782988478634E-2</v>
      </c>
      <c r="G400" s="32">
        <f t="shared" ca="1" si="143"/>
        <v>6.7836844552739181E-2</v>
      </c>
      <c r="H400" s="32">
        <f t="shared" ca="1" si="143"/>
        <v>4.9702094392751216E-2</v>
      </c>
      <c r="I400" s="32">
        <f t="shared" ca="1" si="143"/>
        <v>3.8952978468216048E-2</v>
      </c>
      <c r="J400" s="32">
        <f t="shared" ca="1" si="143"/>
        <v>4.4037623441971485E-2</v>
      </c>
      <c r="K400" s="32">
        <f t="shared" ca="1" si="143"/>
        <v>6.0568118909274576E-2</v>
      </c>
      <c r="L400" s="32">
        <f t="shared" ca="1" si="143"/>
        <v>7.9814999431611119E-2</v>
      </c>
      <c r="M400" s="32">
        <f t="shared" ca="1" si="143"/>
        <v>9.9281498302821874E-2</v>
      </c>
      <c r="N400" s="32">
        <f t="shared" ca="1" si="143"/>
        <v>0.11736529726215107</v>
      </c>
      <c r="O400" s="32">
        <f t="shared" ca="1" si="143"/>
        <v>0.12774190506185093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4.1934640217735811E-2</v>
      </c>
      <c r="E403" s="32">
        <f ca="1">N398/2+O398+D398+E398+F398/2</f>
        <v>0.41172192213776976</v>
      </c>
      <c r="F403" s="32">
        <f ca="1">N399/2+O399+D399+E399+F399/2</f>
        <v>3.8122400197941647E-3</v>
      </c>
      <c r="G403" s="32">
        <f ca="1">F397/2+G397+H397</f>
        <v>1.4776055290308558E-2</v>
      </c>
      <c r="H403" s="32">
        <f ca="1">F398/2+G398+H398</f>
        <v>0.14507399739575674</v>
      </c>
      <c r="I403" s="32">
        <f ca="1">F399/2+G399+H399</f>
        <v>1.3432777536644144E-3</v>
      </c>
      <c r="J403" s="32">
        <f ca="1">I397+J397+K397</f>
        <v>1.3159549408450693E-2</v>
      </c>
      <c r="K403" s="32">
        <f ca="1">I398+J398+K398</f>
        <v>0.12920284873751589</v>
      </c>
      <c r="L403" s="32">
        <f ca="1">I399+J399+K399</f>
        <v>1.1963226734955177E-3</v>
      </c>
      <c r="M403" s="32">
        <f ca="1">L397+M397+N397/2</f>
        <v>2.1796421750171616E-2</v>
      </c>
      <c r="N403" s="32">
        <f ca="1">L398+M398+N398/2</f>
        <v>0.21400123172895769</v>
      </c>
      <c r="O403" s="32">
        <f ca="1">L399+M399+N399/2</f>
        <v>1.9814928863792379E-3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43.653670200000001</v>
      </c>
      <c r="C409" s="63" t="s">
        <v>58</v>
      </c>
      <c r="D409" s="32">
        <f t="shared" ref="D409:O409" ca="1" si="144">D18</f>
        <v>8.5363168077004045E-2</v>
      </c>
      <c r="E409" s="32">
        <f t="shared" ca="1" si="144"/>
        <v>7.5672659995387637E-2</v>
      </c>
      <c r="F409" s="32">
        <f t="shared" ca="1" si="144"/>
        <v>7.327920225573685E-2</v>
      </c>
      <c r="G409" s="32">
        <f t="shared" ca="1" si="144"/>
        <v>5.7368316897798574E-2</v>
      </c>
      <c r="H409" s="32">
        <f t="shared" ca="1" si="144"/>
        <v>4.1801156037385899E-2</v>
      </c>
      <c r="I409" s="32">
        <f t="shared" ca="1" si="144"/>
        <v>2.6712641675821137E-2</v>
      </c>
      <c r="J409" s="32">
        <f t="shared" ca="1" si="144"/>
        <v>1.8149149009256731E-2</v>
      </c>
      <c r="K409" s="32">
        <f t="shared" ca="1" si="144"/>
        <v>2.1236587860884185E-2</v>
      </c>
      <c r="L409" s="32">
        <f t="shared" ca="1" si="144"/>
        <v>3.4039762280184981E-2</v>
      </c>
      <c r="M409" s="32">
        <f t="shared" ca="1" si="144"/>
        <v>5.2108386054929651E-2</v>
      </c>
      <c r="N409" s="32">
        <f t="shared" ca="1" si="144"/>
        <v>6.8139777707871996E-2</v>
      </c>
      <c r="O409" s="32">
        <f t="shared" ca="1" si="144"/>
        <v>8.1962525481071649E-2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4.0276199879058276E-2</v>
      </c>
      <c r="E410" s="32">
        <f t="shared" ca="1" si="145"/>
        <v>3.5704007337273337E-2</v>
      </c>
      <c r="F410" s="32">
        <f t="shared" ca="1" si="145"/>
        <v>3.4574721903099959E-2</v>
      </c>
      <c r="G410" s="32">
        <f t="shared" ca="1" si="145"/>
        <v>2.7067620030416108E-2</v>
      </c>
      <c r="H410" s="32">
        <f t="shared" ca="1" si="145"/>
        <v>1.9722694853812485E-2</v>
      </c>
      <c r="I410" s="32">
        <f t="shared" ca="1" si="145"/>
        <v>1.2603605508906436E-2</v>
      </c>
      <c r="J410" s="32">
        <f t="shared" ca="1" si="145"/>
        <v>8.5631633595444623E-3</v>
      </c>
      <c r="K410" s="32">
        <f t="shared" ca="1" si="145"/>
        <v>1.001988418075794E-2</v>
      </c>
      <c r="L410" s="32">
        <f t="shared" ca="1" si="145"/>
        <v>1.606070042053289E-2</v>
      </c>
      <c r="M410" s="32">
        <f t="shared" ca="1" si="145"/>
        <v>2.4585870222509409E-2</v>
      </c>
      <c r="N410" s="32">
        <f t="shared" ca="1" si="145"/>
        <v>3.2149829586938301E-2</v>
      </c>
      <c r="O410" s="32">
        <f t="shared" ca="1" si="145"/>
        <v>3.8671702717150459E-2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8.614631640798575E-3</v>
      </c>
      <c r="E411" s="32">
        <f t="shared" ca="1" si="146"/>
        <v>7.6366904582501295E-3</v>
      </c>
      <c r="F411" s="32">
        <f t="shared" ca="1" si="146"/>
        <v>7.3951488514963793E-3</v>
      </c>
      <c r="G411" s="32">
        <f t="shared" ca="1" si="146"/>
        <v>5.789463173172334E-3</v>
      </c>
      <c r="H411" s="32">
        <f t="shared" ca="1" si="146"/>
        <v>4.2184652881765592E-3</v>
      </c>
      <c r="I411" s="32">
        <f t="shared" ca="1" si="146"/>
        <v>2.6957711782938766E-3</v>
      </c>
      <c r="J411" s="32">
        <f t="shared" ca="1" si="146"/>
        <v>1.8315654963470098E-3</v>
      </c>
      <c r="K411" s="32">
        <f t="shared" ca="1" si="146"/>
        <v>2.1431418942176703E-3</v>
      </c>
      <c r="L411" s="32">
        <f t="shared" ca="1" si="146"/>
        <v>3.4352053677250902E-3</v>
      </c>
      <c r="M411" s="32">
        <f t="shared" ca="1" si="146"/>
        <v>5.2586444642589558E-3</v>
      </c>
      <c r="N411" s="32">
        <f t="shared" ca="1" si="146"/>
        <v>6.8764913283173579E-3</v>
      </c>
      <c r="O411" s="32">
        <f t="shared" ca="1" si="146"/>
        <v>8.2714475256127368E-3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0.31370784353526776</v>
      </c>
      <c r="E413" s="32">
        <f t="shared" ca="1" si="148"/>
        <v>0.14801418567850119</v>
      </c>
      <c r="F413" s="32">
        <f t="shared" ca="1" si="148"/>
        <v>3.1658589714568315E-2</v>
      </c>
      <c r="G413" s="32">
        <f t="shared" ca="1" si="148"/>
        <v>0.1358090740630529</v>
      </c>
      <c r="H413" s="32">
        <f t="shared" ca="1" si="148"/>
        <v>6.4077675835778572E-2</v>
      </c>
      <c r="I413" s="32">
        <f t="shared" ca="1" si="148"/>
        <v>1.3705502887097085E-2</v>
      </c>
      <c r="J413" s="32">
        <f t="shared" ca="1" si="148"/>
        <v>6.6098378545962053E-2</v>
      </c>
      <c r="K413" s="32">
        <f t="shared" ca="1" si="148"/>
        <v>3.1186653049208837E-2</v>
      </c>
      <c r="L413" s="32">
        <f t="shared" ca="1" si="148"/>
        <v>6.6704785688585563E-3</v>
      </c>
      <c r="M413" s="32">
        <f t="shared" ca="1" si="148"/>
        <v>0.12021803718905064</v>
      </c>
      <c r="N413" s="32">
        <f t="shared" ca="1" si="148"/>
        <v>5.6721485436511454E-2</v>
      </c>
      <c r="O413" s="32">
        <f t="shared" ca="1" si="148"/>
        <v>1.2132095496142725E-2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0.34062500000000001</v>
      </c>
      <c r="J415" s="32">
        <f t="shared" ca="1" si="149"/>
        <v>0.47687499999999999</v>
      </c>
      <c r="K415" s="32">
        <f t="shared" ca="1" si="149"/>
        <v>0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4.1666666666666657E-2</v>
      </c>
      <c r="J416" s="32">
        <f t="shared" ca="1" si="150"/>
        <v>5.8333333333333327E-2</v>
      </c>
      <c r="K416" s="32">
        <f t="shared" ca="1" si="150"/>
        <v>0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3.4375000000000003E-2</v>
      </c>
      <c r="J417" s="32">
        <f t="shared" ca="1" si="151"/>
        <v>4.8125000000000008E-2</v>
      </c>
      <c r="K417" s="32">
        <f t="shared" ca="1" si="151"/>
        <v>0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0.8175</v>
      </c>
      <c r="K419" s="32">
        <f t="shared" ca="1" si="153"/>
        <v>9.9999999999999978E-2</v>
      </c>
      <c r="L419" s="32">
        <f t="shared" ca="1" si="153"/>
        <v>8.2500000000000018E-2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12.585850309975836</v>
      </c>
      <c r="C421" s="67"/>
      <c r="D421" s="32">
        <f t="shared" ref="D421:O421" ca="1" si="154">D69</f>
        <v>5.7842669655995056E-2</v>
      </c>
      <c r="E421" s="32">
        <f t="shared" ca="1" si="154"/>
        <v>5.6389093443752585E-2</v>
      </c>
      <c r="F421" s="32">
        <f t="shared" ca="1" si="154"/>
        <v>5.6030074782804973E-2</v>
      </c>
      <c r="G421" s="32">
        <f t="shared" ca="1" si="154"/>
        <v>5.364344197911422E-2</v>
      </c>
      <c r="H421" s="32">
        <f t="shared" ca="1" si="154"/>
        <v>5.1308367850052321E-2</v>
      </c>
      <c r="I421" s="32">
        <f t="shared" ca="1" si="154"/>
        <v>4.9045090695817611E-2</v>
      </c>
      <c r="J421" s="32">
        <f t="shared" ca="1" si="154"/>
        <v>4.7760566795832952E-2</v>
      </c>
      <c r="K421" s="32">
        <f t="shared" ca="1" si="154"/>
        <v>4.8223682623577069E-2</v>
      </c>
      <c r="L421" s="32">
        <f t="shared" ca="1" si="154"/>
        <v>5.0144158786472187E-2</v>
      </c>
      <c r="M421" s="32">
        <f t="shared" ca="1" si="154"/>
        <v>5.2854452352683892E-2</v>
      </c>
      <c r="N421" s="32">
        <f t="shared" ca="1" si="154"/>
        <v>5.5259161100625238E-2</v>
      </c>
      <c r="O421" s="32">
        <f t="shared" ca="1" si="154"/>
        <v>5.7332573266605187E-2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2.7291429981858746E-2</v>
      </c>
      <c r="E422" s="32">
        <f t="shared" ca="1" si="155"/>
        <v>2.6605601100591004E-2</v>
      </c>
      <c r="F422" s="32">
        <f t="shared" ca="1" si="155"/>
        <v>2.6436208285464998E-2</v>
      </c>
      <c r="G422" s="32">
        <f t="shared" ca="1" si="155"/>
        <v>2.5310143004562417E-2</v>
      </c>
      <c r="H422" s="32">
        <f t="shared" ca="1" si="155"/>
        <v>2.4208404228071873E-2</v>
      </c>
      <c r="I422" s="32">
        <f t="shared" ca="1" si="155"/>
        <v>2.314054082633597E-2</v>
      </c>
      <c r="J422" s="32">
        <f t="shared" ca="1" si="155"/>
        <v>2.2534474503931673E-2</v>
      </c>
      <c r="K422" s="32">
        <f t="shared" ca="1" si="155"/>
        <v>2.2752982627113696E-2</v>
      </c>
      <c r="L422" s="32">
        <f t="shared" ca="1" si="155"/>
        <v>2.3659105063079937E-2</v>
      </c>
      <c r="M422" s="32">
        <f t="shared" ca="1" si="155"/>
        <v>2.4937880533376415E-2</v>
      </c>
      <c r="N422" s="32">
        <f t="shared" ca="1" si="155"/>
        <v>2.6072474438040748E-2</v>
      </c>
      <c r="O422" s="32">
        <f t="shared" ca="1" si="155"/>
        <v>2.7050755407572572E-2</v>
      </c>
    </row>
    <row r="423" spans="1:15" outlineLevel="1" x14ac:dyDescent="0.4">
      <c r="A423" s="6"/>
      <c r="B423" s="64"/>
      <c r="C423" s="66"/>
      <c r="D423" s="32">
        <f t="shared" ref="D423:O423" ca="1" si="156">D71</f>
        <v>5.837333635008676E-3</v>
      </c>
      <c r="E423" s="32">
        <f t="shared" ca="1" si="156"/>
        <v>5.6906424576264091E-3</v>
      </c>
      <c r="F423" s="32">
        <f t="shared" ca="1" si="156"/>
        <v>5.654411216613346E-3</v>
      </c>
      <c r="G423" s="32">
        <f t="shared" ca="1" si="156"/>
        <v>5.4135583648647389E-3</v>
      </c>
      <c r="H423" s="32">
        <f t="shared" ca="1" si="156"/>
        <v>5.177908682115373E-3</v>
      </c>
      <c r="I423" s="32">
        <f t="shared" ca="1" si="156"/>
        <v>4.9495045656329706E-3</v>
      </c>
      <c r="J423" s="32">
        <f t="shared" ca="1" si="156"/>
        <v>4.8198737133409398E-3</v>
      </c>
      <c r="K423" s="32">
        <f t="shared" ca="1" si="156"/>
        <v>4.8666101730215393E-3</v>
      </c>
      <c r="L423" s="32">
        <f t="shared" ca="1" si="156"/>
        <v>5.0604196940476527E-3</v>
      </c>
      <c r="M423" s="32">
        <f t="shared" ca="1" si="156"/>
        <v>5.3339355585277325E-3</v>
      </c>
      <c r="N423" s="32">
        <f t="shared" ca="1" si="156"/>
        <v>5.5766125881364925E-3</v>
      </c>
      <c r="O423" s="32">
        <f t="shared" ca="1" si="156"/>
        <v>5.7858560177307993E-3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0.22720895430806795</v>
      </c>
      <c r="E425" s="32">
        <f t="shared" ca="1" si="158"/>
        <v>0.1072021278517752</v>
      </c>
      <c r="F425" s="32">
        <f t="shared" ca="1" si="158"/>
        <v>2.2929344012740802E-2</v>
      </c>
      <c r="G425" s="32">
        <f t="shared" ca="1" si="158"/>
        <v>0.13296684722056903</v>
      </c>
      <c r="H425" s="32">
        <f t="shared" ca="1" si="158"/>
        <v>6.2736651375366784E-2</v>
      </c>
      <c r="I425" s="32">
        <f t="shared" ca="1" si="158"/>
        <v>1.3418672655286784E-2</v>
      </c>
      <c r="J425" s="32">
        <f t="shared" ca="1" si="158"/>
        <v>0.14502934011522764</v>
      </c>
      <c r="K425" s="32">
        <f t="shared" ca="1" si="158"/>
        <v>6.8427997957381345E-2</v>
      </c>
      <c r="L425" s="32">
        <f t="shared" ca="1" si="158"/>
        <v>1.4635988451995451E-2</v>
      </c>
      <c r="M425" s="32">
        <f t="shared" ca="1" si="158"/>
        <v>0.13062819168946871</v>
      </c>
      <c r="N425" s="32">
        <f t="shared" ca="1" si="158"/>
        <v>6.1633222815476729E-2</v>
      </c>
      <c r="O425" s="32">
        <f t="shared" ca="1" si="158"/>
        <v>1.3182661546643631E-2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9.9779817600000005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12.4724772</v>
      </c>
      <c r="C433" s="67"/>
      <c r="D433" s="32">
        <f t="shared" ref="D433:O433" ca="1" si="164">D119</f>
        <v>2.2180389525532276E-2</v>
      </c>
      <c r="E433" s="32">
        <f t="shared" ca="1" si="164"/>
        <v>1.9128767863645393E-2</v>
      </c>
      <c r="F433" s="32">
        <f t="shared" ca="1" si="164"/>
        <v>1.5861095576240287E-2</v>
      </c>
      <c r="G433" s="32">
        <f t="shared" ca="1" si="164"/>
        <v>1.2323693427080951E-2</v>
      </c>
      <c r="H433" s="32">
        <f t="shared" ca="1" si="164"/>
        <v>9.0292138146831381E-3</v>
      </c>
      <c r="I433" s="32">
        <f t="shared" ca="1" si="164"/>
        <v>7.076457755059249E-3</v>
      </c>
      <c r="J433" s="32">
        <f t="shared" ca="1" si="164"/>
        <v>8.0001682586248197E-3</v>
      </c>
      <c r="K433" s="32">
        <f t="shared" ca="1" si="164"/>
        <v>1.1003208268518215E-2</v>
      </c>
      <c r="L433" s="32">
        <f t="shared" ca="1" si="164"/>
        <v>1.4499724896742686E-2</v>
      </c>
      <c r="M433" s="32">
        <f t="shared" ca="1" si="164"/>
        <v>1.8036138858345974E-2</v>
      </c>
      <c r="N433" s="32">
        <f t="shared" ca="1" si="164"/>
        <v>2.1321362335957442E-2</v>
      </c>
      <c r="O433" s="32">
        <f t="shared" ca="1" si="164"/>
        <v>2.3206446086236253E-2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9.7675109837206356E-2</v>
      </c>
      <c r="E434" s="32">
        <f t="shared" ca="1" si="165"/>
        <v>8.423677591330081E-2</v>
      </c>
      <c r="F434" s="32">
        <f t="shared" ca="1" si="165"/>
        <v>6.9847026390782913E-2</v>
      </c>
      <c r="G434" s="32">
        <f t="shared" ca="1" si="165"/>
        <v>5.4269475642191339E-2</v>
      </c>
      <c r="H434" s="32">
        <f t="shared" ca="1" si="165"/>
        <v>3.9761675514200977E-2</v>
      </c>
      <c r="I434" s="32">
        <f t="shared" ca="1" si="165"/>
        <v>3.1162382774572839E-2</v>
      </c>
      <c r="J434" s="32">
        <f t="shared" ca="1" si="165"/>
        <v>3.5230098753577188E-2</v>
      </c>
      <c r="K434" s="32">
        <f t="shared" ca="1" si="165"/>
        <v>4.8454495127419665E-2</v>
      </c>
      <c r="L434" s="32">
        <f t="shared" ca="1" si="165"/>
        <v>6.385199954528889E-2</v>
      </c>
      <c r="M434" s="32">
        <f t="shared" ca="1" si="165"/>
        <v>7.94251986422575E-2</v>
      </c>
      <c r="N434" s="32">
        <f t="shared" ca="1" si="165"/>
        <v>9.3892237809720849E-2</v>
      </c>
      <c r="O434" s="32">
        <f t="shared" ca="1" si="165"/>
        <v>0.10219352404948075</v>
      </c>
    </row>
    <row r="435" spans="1:15" outlineLevel="1" x14ac:dyDescent="0.4">
      <c r="A435" s="6"/>
      <c r="B435" s="64"/>
      <c r="C435" s="66"/>
      <c r="D435" s="32">
        <f t="shared" ref="D435:O435" ca="1" si="166">D121</f>
        <v>2.2383879337693124E-3</v>
      </c>
      <c r="E435" s="32">
        <f t="shared" ca="1" si="166"/>
        <v>1.9304261146798104E-3</v>
      </c>
      <c r="F435" s="32">
        <f t="shared" ca="1" si="166"/>
        <v>1.6006610214554418E-3</v>
      </c>
      <c r="G435" s="32">
        <f t="shared" ca="1" si="166"/>
        <v>1.2436754834668851E-3</v>
      </c>
      <c r="H435" s="32">
        <f t="shared" ca="1" si="166"/>
        <v>9.1120506386710583E-4</v>
      </c>
      <c r="I435" s="32">
        <f t="shared" ca="1" si="166"/>
        <v>7.1413793858396098E-4</v>
      </c>
      <c r="J435" s="32">
        <f t="shared" ca="1" si="166"/>
        <v>8.0735642976947734E-4</v>
      </c>
      <c r="K435" s="32">
        <f t="shared" ca="1" si="166"/>
        <v>1.1104155133367009E-3</v>
      </c>
      <c r="L435" s="32">
        <f t="shared" ca="1" si="166"/>
        <v>1.4632749895795371E-3</v>
      </c>
      <c r="M435" s="32">
        <f t="shared" ca="1" si="166"/>
        <v>1.8201608022184012E-3</v>
      </c>
      <c r="N435" s="32">
        <f t="shared" ca="1" si="166"/>
        <v>2.1516971164727695E-3</v>
      </c>
      <c r="O435" s="32">
        <f t="shared" ca="1" si="166"/>
        <v>2.3419349261339342E-3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8.3106832431512789E-2</v>
      </c>
      <c r="E437" s="32">
        <f t="shared" ca="1" si="168"/>
        <v>0.36597504190023977</v>
      </c>
      <c r="F437" s="32">
        <f t="shared" ca="1" si="168"/>
        <v>8.3869280435471625E-3</v>
      </c>
      <c r="G437" s="32">
        <f t="shared" ca="1" si="168"/>
        <v>2.928345502988423E-2</v>
      </c>
      <c r="H437" s="32">
        <f t="shared" ca="1" si="168"/>
        <v>0.12895466435178377</v>
      </c>
      <c r="I437" s="32">
        <f t="shared" ca="1" si="168"/>
        <v>2.9552110580617118E-3</v>
      </c>
      <c r="J437" s="32">
        <f t="shared" ca="1" si="168"/>
        <v>2.6079834282202286E-2</v>
      </c>
      <c r="K437" s="32">
        <f t="shared" ca="1" si="168"/>
        <v>0.1148469766555697</v>
      </c>
      <c r="L437" s="32">
        <f t="shared" ca="1" si="168"/>
        <v>2.6319098816901393E-3</v>
      </c>
      <c r="M437" s="32">
        <f t="shared" ca="1" si="168"/>
        <v>4.3196544923067376E-2</v>
      </c>
      <c r="N437" s="32">
        <f t="shared" ca="1" si="168"/>
        <v>0.19022331709240681</v>
      </c>
      <c r="O437" s="32">
        <f t="shared" ca="1" si="168"/>
        <v>4.3592843500343233E-3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12.4724772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6.3583333333333325E-2</v>
      </c>
      <c r="J439" s="32">
        <f t="shared" ca="1" si="169"/>
        <v>6.888194444444444E-2</v>
      </c>
      <c r="K439" s="32">
        <f t="shared" ca="1" si="169"/>
        <v>5.0336805555555551E-2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3.0000000000000006E-2</v>
      </c>
      <c r="J440" s="32">
        <f t="shared" ca="1" si="170"/>
        <v>3.2500000000000008E-2</v>
      </c>
      <c r="K440" s="32">
        <f t="shared" ca="1" si="170"/>
        <v>2.3750000000000004E-2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6.4166666666666669E-3</v>
      </c>
      <c r="J441" s="32">
        <f t="shared" ca="1" si="171"/>
        <v>6.9513888888888898E-3</v>
      </c>
      <c r="K441" s="32">
        <f t="shared" ca="1" si="171"/>
        <v>5.0798611111111105E-3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0.18280208333333334</v>
      </c>
      <c r="K443" s="32">
        <f t="shared" ca="1" si="173"/>
        <v>8.6250000000000021E-2</v>
      </c>
      <c r="L443" s="32">
        <f t="shared" ca="1" si="173"/>
        <v>1.8447916666666668E-2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33.56231533002417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21.603772382464619</v>
      </c>
      <c r="C452" s="67"/>
      <c r="D452" s="32">
        <f t="shared" ref="D452:O452" ca="1" si="179">D195</f>
        <v>9.7557906373718931E-2</v>
      </c>
      <c r="E452" s="32">
        <f t="shared" ca="1" si="179"/>
        <v>8.6483039994728728E-2</v>
      </c>
      <c r="F452" s="32">
        <f t="shared" ca="1" si="179"/>
        <v>8.374765972084211E-2</v>
      </c>
      <c r="G452" s="32">
        <f t="shared" ca="1" si="179"/>
        <v>6.556379074034123E-2</v>
      </c>
      <c r="H452" s="32">
        <f t="shared" ca="1" si="179"/>
        <v>4.7772749757012456E-2</v>
      </c>
      <c r="I452" s="32">
        <f t="shared" ca="1" si="179"/>
        <v>3.0528733343795592E-2</v>
      </c>
      <c r="J452" s="32">
        <f t="shared" ca="1" si="179"/>
        <v>2.0741884582007694E-2</v>
      </c>
      <c r="K452" s="32">
        <f t="shared" ca="1" si="179"/>
        <v>2.4270386126724785E-2</v>
      </c>
      <c r="L452" s="32">
        <f t="shared" ca="1" si="179"/>
        <v>3.8902585463068559E-2</v>
      </c>
      <c r="M452" s="32">
        <f t="shared" ca="1" si="179"/>
        <v>5.9552441205633889E-2</v>
      </c>
      <c r="N452" s="32">
        <f t="shared" ca="1" si="179"/>
        <v>7.7874031666139432E-2</v>
      </c>
      <c r="O452" s="32">
        <f t="shared" ca="1" si="179"/>
        <v>9.3671457692653337E-2</v>
      </c>
    </row>
    <row r="453" spans="1:15" outlineLevel="1" x14ac:dyDescent="0.4">
      <c r="A453" s="35"/>
      <c r="B453" s="64"/>
      <c r="C453" s="66"/>
      <c r="D453" s="32">
        <f t="shared" ref="D453:O453" ca="1" si="180">D196</f>
        <v>2.6850799919372174E-2</v>
      </c>
      <c r="E453" s="32">
        <f t="shared" ca="1" si="180"/>
        <v>2.3802671558182213E-2</v>
      </c>
      <c r="F453" s="32">
        <f t="shared" ca="1" si="180"/>
        <v>2.3049814602066631E-2</v>
      </c>
      <c r="G453" s="32">
        <f t="shared" ca="1" si="180"/>
        <v>1.8045080020277396E-2</v>
      </c>
      <c r="H453" s="32">
        <f t="shared" ca="1" si="180"/>
        <v>1.3148463235874985E-2</v>
      </c>
      <c r="I453" s="32">
        <f t="shared" ca="1" si="180"/>
        <v>8.4024036726042892E-3</v>
      </c>
      <c r="J453" s="32">
        <f t="shared" ca="1" si="180"/>
        <v>5.7087755730296395E-3</v>
      </c>
      <c r="K453" s="32">
        <f t="shared" ca="1" si="180"/>
        <v>6.6799227871719574E-3</v>
      </c>
      <c r="L453" s="32">
        <f t="shared" ca="1" si="180"/>
        <v>1.070713361368859E-2</v>
      </c>
      <c r="M453" s="32">
        <f t="shared" ca="1" si="180"/>
        <v>1.6390580148339599E-2</v>
      </c>
      <c r="N453" s="32">
        <f t="shared" ca="1" si="180"/>
        <v>2.1433219724625526E-2</v>
      </c>
      <c r="O453" s="32">
        <f t="shared" ca="1" si="180"/>
        <v>2.5781135144766966E-2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9.8452933037698007E-3</v>
      </c>
      <c r="E454" s="32">
        <f t="shared" ca="1" si="181"/>
        <v>8.7276462380001477E-3</v>
      </c>
      <c r="F454" s="32">
        <f t="shared" ca="1" si="181"/>
        <v>8.4515986874244345E-3</v>
      </c>
      <c r="G454" s="32">
        <f t="shared" ca="1" si="181"/>
        <v>6.6165293407683817E-3</v>
      </c>
      <c r="H454" s="32">
        <f t="shared" ca="1" si="181"/>
        <v>4.8211031864874966E-3</v>
      </c>
      <c r="I454" s="32">
        <f t="shared" ca="1" si="181"/>
        <v>3.0808813466215736E-3</v>
      </c>
      <c r="J454" s="32">
        <f t="shared" ca="1" si="181"/>
        <v>2.0932177101108682E-3</v>
      </c>
      <c r="K454" s="32">
        <f t="shared" ca="1" si="181"/>
        <v>2.4493050219630517E-3</v>
      </c>
      <c r="L454" s="32">
        <f t="shared" ca="1" si="181"/>
        <v>3.925948991685818E-3</v>
      </c>
      <c r="M454" s="32">
        <f t="shared" ca="1" si="181"/>
        <v>6.009879387724521E-3</v>
      </c>
      <c r="N454" s="32">
        <f t="shared" ca="1" si="181"/>
        <v>7.8588472323626955E-3</v>
      </c>
      <c r="O454" s="32">
        <f t="shared" ca="1" si="181"/>
        <v>9.4530828864145579E-3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0.35852324975459177</v>
      </c>
      <c r="E456" s="32">
        <f t="shared" ca="1" si="183"/>
        <v>9.8676123785667424E-2</v>
      </c>
      <c r="F456" s="32">
        <f t="shared" ca="1" si="183"/>
        <v>3.618124538807807E-2</v>
      </c>
      <c r="G456" s="32">
        <f t="shared" ca="1" si="183"/>
        <v>0.15521037035777474</v>
      </c>
      <c r="H456" s="32">
        <f t="shared" ca="1" si="183"/>
        <v>4.2718450557185698E-2</v>
      </c>
      <c r="I456" s="32">
        <f t="shared" ca="1" si="183"/>
        <v>1.5663431870968095E-2</v>
      </c>
      <c r="J456" s="32">
        <f t="shared" ca="1" si="183"/>
        <v>7.5541004052528074E-2</v>
      </c>
      <c r="K456" s="32">
        <f t="shared" ca="1" si="183"/>
        <v>2.0791102032805885E-2</v>
      </c>
      <c r="L456" s="32">
        <f t="shared" ca="1" si="183"/>
        <v>7.6234040786954931E-3</v>
      </c>
      <c r="M456" s="32">
        <f t="shared" ca="1" si="183"/>
        <v>0.13739204250177217</v>
      </c>
      <c r="N456" s="32">
        <f t="shared" ca="1" si="183"/>
        <v>3.7814323624340951E-2</v>
      </c>
      <c r="O456" s="32">
        <f t="shared" ca="1" si="183"/>
        <v>1.3865251995591688E-2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0.33906249999999999</v>
      </c>
      <c r="J458" s="32">
        <f t="shared" ca="1" si="184"/>
        <v>0.47468750000000004</v>
      </c>
      <c r="K458" s="32">
        <f t="shared" ca="1" si="184"/>
        <v>0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4.1666666666666657E-2</v>
      </c>
      <c r="J459" s="32">
        <f t="shared" ca="1" si="185"/>
        <v>5.8333333333333327E-2</v>
      </c>
      <c r="K459" s="32">
        <f t="shared" ca="1" si="185"/>
        <v>0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3.5937499999999997E-2</v>
      </c>
      <c r="J460" s="32">
        <f t="shared" ca="1" si="186"/>
        <v>5.0312500000000003E-2</v>
      </c>
      <c r="K460" s="32">
        <f t="shared" ca="1" si="186"/>
        <v>0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0.81374999999999997</v>
      </c>
      <c r="K462" s="32">
        <f t="shared" ca="1" si="188"/>
        <v>9.9999999999999978E-2</v>
      </c>
      <c r="L462" s="32">
        <f t="shared" ca="1" si="188"/>
        <v>8.6249999999999993E-2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7.144233928891957</v>
      </c>
      <c r="C464" s="67"/>
      <c r="D464" s="32">
        <f t="shared" ref="D464:O464" ca="1" si="189">D246</f>
        <v>6.023980372253615E-2</v>
      </c>
      <c r="E464" s="32">
        <f t="shared" ca="1" si="189"/>
        <v>5.9201534999505818E-2</v>
      </c>
      <c r="F464" s="32">
        <f t="shared" ca="1" si="189"/>
        <v>5.8945093098828942E-2</v>
      </c>
      <c r="G464" s="32">
        <f t="shared" ca="1" si="189"/>
        <v>5.7240355381906992E-2</v>
      </c>
      <c r="H464" s="32">
        <f t="shared" ca="1" si="189"/>
        <v>5.557244528971992E-2</v>
      </c>
      <c r="I464" s="32">
        <f t="shared" ca="1" si="189"/>
        <v>5.3955818750980829E-2</v>
      </c>
      <c r="J464" s="32">
        <f t="shared" ca="1" si="189"/>
        <v>5.3038301679563221E-2</v>
      </c>
      <c r="K464" s="32">
        <f t="shared" ca="1" si="189"/>
        <v>5.3369098699380453E-2</v>
      </c>
      <c r="L464" s="32">
        <f t="shared" ca="1" si="189"/>
        <v>5.4740867387162682E-2</v>
      </c>
      <c r="M464" s="32">
        <f t="shared" ca="1" si="189"/>
        <v>5.6676791363028174E-2</v>
      </c>
      <c r="N464" s="32">
        <f t="shared" ca="1" si="189"/>
        <v>5.8394440468700563E-2</v>
      </c>
      <c r="O464" s="32">
        <f t="shared" ca="1" si="189"/>
        <v>5.9875449158686249E-2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2.2106349989921524E-2</v>
      </c>
      <c r="E465" s="32">
        <f t="shared" ca="1" si="190"/>
        <v>2.1725333944772777E-2</v>
      </c>
      <c r="F465" s="32">
        <f t="shared" ca="1" si="190"/>
        <v>2.163122682525833E-2</v>
      </c>
      <c r="G465" s="32">
        <f t="shared" ca="1" si="190"/>
        <v>2.1005635002534676E-2</v>
      </c>
      <c r="H465" s="32">
        <f t="shared" ca="1" si="190"/>
        <v>2.0393557904484372E-2</v>
      </c>
      <c r="I465" s="32">
        <f t="shared" ca="1" si="190"/>
        <v>1.9800300459075534E-2</v>
      </c>
      <c r="J465" s="32">
        <f t="shared" ca="1" si="190"/>
        <v>1.9463596946628706E-2</v>
      </c>
      <c r="K465" s="32">
        <f t="shared" ca="1" si="190"/>
        <v>1.9584990348396496E-2</v>
      </c>
      <c r="L465" s="32">
        <f t="shared" ca="1" si="190"/>
        <v>2.0088391701711075E-2</v>
      </c>
      <c r="M465" s="32">
        <f t="shared" ca="1" si="190"/>
        <v>2.079882251854245E-2</v>
      </c>
      <c r="N465" s="32">
        <f t="shared" ca="1" si="190"/>
        <v>2.1429152465578191E-2</v>
      </c>
      <c r="O465" s="32">
        <f t="shared" ca="1" si="190"/>
        <v>2.1972641893095869E-2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6.0792462472284182E-3</v>
      </c>
      <c r="E466" s="32">
        <f t="shared" ca="1" si="191"/>
        <v>5.9744668348125137E-3</v>
      </c>
      <c r="F466" s="32">
        <f t="shared" ca="1" si="191"/>
        <v>5.9485873769460403E-3</v>
      </c>
      <c r="G466" s="32">
        <f t="shared" ca="1" si="191"/>
        <v>5.7765496256970365E-3</v>
      </c>
      <c r="H466" s="32">
        <f t="shared" ca="1" si="191"/>
        <v>5.6082284237332029E-3</v>
      </c>
      <c r="I466" s="32">
        <f t="shared" ca="1" si="191"/>
        <v>5.4450826262457726E-3</v>
      </c>
      <c r="J466" s="32">
        <f t="shared" ca="1" si="191"/>
        <v>5.3524891603228941E-3</v>
      </c>
      <c r="K466" s="32">
        <f t="shared" ca="1" si="191"/>
        <v>5.3858723458090367E-3</v>
      </c>
      <c r="L466" s="32">
        <f t="shared" ca="1" si="191"/>
        <v>5.5243077179705459E-3</v>
      </c>
      <c r="M466" s="32">
        <f t="shared" ca="1" si="191"/>
        <v>5.7196761925991744E-3</v>
      </c>
      <c r="N466" s="32">
        <f t="shared" ca="1" si="191"/>
        <v>5.893016928034003E-3</v>
      </c>
      <c r="O466" s="32">
        <f t="shared" ca="1" si="191"/>
        <v>6.0424765206013656E-3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0.23798655466449295</v>
      </c>
      <c r="E468" s="32">
        <f t="shared" ca="1" si="193"/>
        <v>8.7334515473208432E-2</v>
      </c>
      <c r="F468" s="32">
        <f t="shared" ca="1" si="193"/>
        <v>2.4016991755132323E-2</v>
      </c>
      <c r="G468" s="32">
        <f t="shared" ca="1" si="193"/>
        <v>0.14228534722104139</v>
      </c>
      <c r="H468" s="32">
        <f t="shared" ca="1" si="193"/>
        <v>5.2214806319648213E-2</v>
      </c>
      <c r="I468" s="32">
        <f t="shared" ca="1" si="193"/>
        <v>1.4359071737903259E-2</v>
      </c>
      <c r="J468" s="32">
        <f t="shared" ca="1" si="193"/>
        <v>0.16036321912992449</v>
      </c>
      <c r="K468" s="32">
        <f t="shared" ca="1" si="193"/>
        <v>5.8848887754100736E-2</v>
      </c>
      <c r="L468" s="32">
        <f t="shared" ca="1" si="193"/>
        <v>1.6183444132377704E-2</v>
      </c>
      <c r="M468" s="32">
        <f t="shared" ca="1" si="193"/>
        <v>0.14061487898454114</v>
      </c>
      <c r="N468" s="32">
        <f t="shared" ca="1" si="193"/>
        <v>5.1601790453042626E-2</v>
      </c>
      <c r="O468" s="32">
        <f t="shared" ca="1" si="193"/>
        <v>1.4190492374586722E-2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7.0798788000000004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10.619818199999999</v>
      </c>
      <c r="C476" s="67"/>
      <c r="D476" s="32">
        <f t="shared" ref="D476:O476" ca="1" si="199">D296</f>
        <v>5.5196611548629634E-2</v>
      </c>
      <c r="E476" s="32">
        <f t="shared" ca="1" si="199"/>
        <v>4.7602553055172588E-2</v>
      </c>
      <c r="F476" s="32">
        <f t="shared" ca="1" si="199"/>
        <v>3.9470845642708051E-2</v>
      </c>
      <c r="G476" s="32">
        <f t="shared" ca="1" si="199"/>
        <v>3.0667906808217498E-2</v>
      </c>
      <c r="H476" s="32">
        <f t="shared" ca="1" si="199"/>
        <v>2.2469488506722944E-2</v>
      </c>
      <c r="I476" s="32">
        <f t="shared" ca="1" si="199"/>
        <v>1.7609992349172671E-2</v>
      </c>
      <c r="J476" s="32">
        <f t="shared" ca="1" si="199"/>
        <v>1.990867559772461E-2</v>
      </c>
      <c r="K476" s="32">
        <f t="shared" ca="1" si="199"/>
        <v>2.7381837090234548E-2</v>
      </c>
      <c r="L476" s="32">
        <f t="shared" ca="1" si="199"/>
        <v>3.6083030993040853E-2</v>
      </c>
      <c r="M476" s="32">
        <f t="shared" ca="1" si="199"/>
        <v>4.4883510691067385E-2</v>
      </c>
      <c r="N476" s="32">
        <f t="shared" ca="1" si="199"/>
        <v>5.3058894803930792E-2</v>
      </c>
      <c r="O476" s="32">
        <f t="shared" ca="1" si="199"/>
        <v>5.7749986246711772E-2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6.1046943648253971E-2</v>
      </c>
      <c r="E477" s="32">
        <f t="shared" ca="1" si="200"/>
        <v>5.2647984945812999E-2</v>
      </c>
      <c r="F477" s="32">
        <f t="shared" ca="1" si="200"/>
        <v>4.3654391494239317E-2</v>
      </c>
      <c r="G477" s="32">
        <f t="shared" ca="1" si="200"/>
        <v>3.3918422276369584E-2</v>
      </c>
      <c r="H477" s="32">
        <f t="shared" ca="1" si="200"/>
        <v>2.4851047196375608E-2</v>
      </c>
      <c r="I477" s="32">
        <f t="shared" ca="1" si="200"/>
        <v>1.9476489234108024E-2</v>
      </c>
      <c r="J477" s="32">
        <f t="shared" ca="1" si="200"/>
        <v>2.2018811720985743E-2</v>
      </c>
      <c r="K477" s="32">
        <f t="shared" ca="1" si="200"/>
        <v>3.0284059454637288E-2</v>
      </c>
      <c r="L477" s="32">
        <f t="shared" ca="1" si="200"/>
        <v>3.9907499715805553E-2</v>
      </c>
      <c r="M477" s="32">
        <f t="shared" ca="1" si="200"/>
        <v>4.9640749151410937E-2</v>
      </c>
      <c r="N477" s="32">
        <f t="shared" ca="1" si="200"/>
        <v>5.8682648631075529E-2</v>
      </c>
      <c r="O477" s="32">
        <f t="shared" ca="1" si="200"/>
        <v>6.3870952530925465E-2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5.850332099624338E-3</v>
      </c>
      <c r="E478" s="32">
        <f t="shared" ca="1" si="201"/>
        <v>5.0454318906404116E-3</v>
      </c>
      <c r="F478" s="32">
        <f t="shared" ca="1" si="201"/>
        <v>4.1835458515312677E-3</v>
      </c>
      <c r="G478" s="32">
        <f t="shared" ca="1" si="201"/>
        <v>3.2505154681520851E-3</v>
      </c>
      <c r="H478" s="32">
        <f t="shared" ca="1" si="201"/>
        <v>2.3815586896526624E-3</v>
      </c>
      <c r="I478" s="32">
        <f t="shared" ca="1" si="201"/>
        <v>1.866496884935352E-3</v>
      </c>
      <c r="J478" s="32">
        <f t="shared" ca="1" si="201"/>
        <v>2.1101361232611334E-3</v>
      </c>
      <c r="K478" s="32">
        <f t="shared" ca="1" si="201"/>
        <v>2.9022223644027396E-3</v>
      </c>
      <c r="L478" s="32">
        <f t="shared" ca="1" si="201"/>
        <v>3.8244687227646985E-3</v>
      </c>
      <c r="M478" s="32">
        <f t="shared" ca="1" si="201"/>
        <v>4.7572384603435484E-3</v>
      </c>
      <c r="N478" s="32">
        <f t="shared" ca="1" si="201"/>
        <v>5.6237538271447377E-3</v>
      </c>
      <c r="O478" s="32">
        <f t="shared" ca="1" si="201"/>
        <v>6.1209662842136902E-3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0.2068140210738334</v>
      </c>
      <c r="E480" s="32">
        <f t="shared" ca="1" si="203"/>
        <v>0.22873440118764984</v>
      </c>
      <c r="F480" s="32">
        <f t="shared" ca="1" si="203"/>
        <v>2.1920380113816442E-2</v>
      </c>
      <c r="G480" s="32">
        <f t="shared" ca="1" si="203"/>
        <v>7.2872818136294468E-2</v>
      </c>
      <c r="H480" s="32">
        <f t="shared" ca="1" si="203"/>
        <v>8.0596665219864846E-2</v>
      </c>
      <c r="I480" s="32">
        <f t="shared" ca="1" si="203"/>
        <v>7.7238470835703805E-3</v>
      </c>
      <c r="J480" s="32">
        <f t="shared" ca="1" si="203"/>
        <v>6.4900505037131823E-2</v>
      </c>
      <c r="K480" s="32">
        <f t="shared" ca="1" si="203"/>
        <v>7.1779360409731055E-2</v>
      </c>
      <c r="L480" s="32">
        <f t="shared" ca="1" si="203"/>
        <v>6.8788553725992255E-3</v>
      </c>
      <c r="M480" s="32">
        <f t="shared" ca="1" si="203"/>
        <v>0.10749598908607363</v>
      </c>
      <c r="N480" s="32">
        <f t="shared" ca="1" si="203"/>
        <v>0.11888957318275425</v>
      </c>
      <c r="O480" s="32">
        <f t="shared" ca="1" si="203"/>
        <v>1.1393584096680615E-2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7.0798788000000004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6.3583333333333325E-2</v>
      </c>
      <c r="J482" s="32">
        <f t="shared" ca="1" si="204"/>
        <v>7.2666666666666671E-2</v>
      </c>
      <c r="K482" s="32">
        <f t="shared" ca="1" si="204"/>
        <v>4.0874999999999995E-2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4.6666666666666669E-2</v>
      </c>
      <c r="J483" s="32">
        <f t="shared" ca="1" si="205"/>
        <v>5.3333333333333337E-2</v>
      </c>
      <c r="K483" s="32">
        <f t="shared" ca="1" si="205"/>
        <v>0.03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6.4166666666666669E-3</v>
      </c>
      <c r="J484" s="32">
        <f t="shared" ca="1" si="206"/>
        <v>7.3333333333333341E-3</v>
      </c>
      <c r="K484" s="32">
        <f t="shared" ca="1" si="206"/>
        <v>4.1250000000000002E-3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0.17712499999999998</v>
      </c>
      <c r="K486" s="32">
        <f t="shared" ca="1" si="208"/>
        <v>0.13</v>
      </c>
      <c r="L486" s="32">
        <f t="shared" ca="1" si="208"/>
        <v>1.7875000000000002E-2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13.731266488643426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29.181995999999998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159.85202400000003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3.5399394000000002</v>
      </c>
      <c r="D500" s="32">
        <f t="shared" ref="D500:O500" ca="1" si="219">D397</f>
        <v>1.1191939668846561E-2</v>
      </c>
      <c r="E500" s="32">
        <f t="shared" ca="1" si="219"/>
        <v>9.6521305733990505E-3</v>
      </c>
      <c r="F500" s="32">
        <f t="shared" ca="1" si="219"/>
        <v>8.0033051072772084E-3</v>
      </c>
      <c r="G500" s="32">
        <f t="shared" ca="1" si="219"/>
        <v>6.2183774173344246E-3</v>
      </c>
      <c r="H500" s="32">
        <f t="shared" ca="1" si="219"/>
        <v>4.5560253193355285E-3</v>
      </c>
      <c r="I500" s="32">
        <f t="shared" ca="1" si="219"/>
        <v>3.5706896929198046E-3</v>
      </c>
      <c r="J500" s="32">
        <f t="shared" ca="1" si="219"/>
        <v>4.0367821488473858E-3</v>
      </c>
      <c r="K500" s="32">
        <f t="shared" ca="1" si="219"/>
        <v>5.552077566683503E-3</v>
      </c>
      <c r="L500" s="32">
        <f t="shared" ca="1" si="219"/>
        <v>7.3163749478976853E-3</v>
      </c>
      <c r="M500" s="32">
        <f t="shared" ca="1" si="219"/>
        <v>9.1008040110920046E-3</v>
      </c>
      <c r="N500" s="32">
        <f t="shared" ca="1" si="219"/>
        <v>1.0758485582363848E-2</v>
      </c>
      <c r="O500" s="32">
        <f t="shared" ca="1" si="219"/>
        <v>1.1709674630669669E-2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0.10988449856685716</v>
      </c>
      <c r="E501" s="32">
        <f t="shared" ca="1" si="220"/>
        <v>9.4766372902463397E-2</v>
      </c>
      <c r="F501" s="32">
        <f t="shared" ca="1" si="220"/>
        <v>7.8577904689630773E-2</v>
      </c>
      <c r="G501" s="32">
        <f t="shared" ca="1" si="220"/>
        <v>6.1053160097465253E-2</v>
      </c>
      <c r="H501" s="32">
        <f t="shared" ca="1" si="220"/>
        <v>4.4731884953476096E-2</v>
      </c>
      <c r="I501" s="32">
        <f t="shared" ca="1" si="220"/>
        <v>3.5057680621394444E-2</v>
      </c>
      <c r="J501" s="32">
        <f t="shared" ca="1" si="220"/>
        <v>3.9633861097774337E-2</v>
      </c>
      <c r="K501" s="32">
        <f t="shared" ca="1" si="220"/>
        <v>5.4511307018347117E-2</v>
      </c>
      <c r="L501" s="32">
        <f t="shared" ca="1" si="220"/>
        <v>7.1833499488449998E-2</v>
      </c>
      <c r="M501" s="32">
        <f t="shared" ca="1" si="220"/>
        <v>8.9353348472539687E-2</v>
      </c>
      <c r="N501" s="32">
        <f t="shared" ca="1" si="220"/>
        <v>0.10562876753593596</v>
      </c>
      <c r="O501" s="32">
        <f t="shared" ca="1" si="220"/>
        <v>0.11496771455566585</v>
      </c>
    </row>
    <row r="502" spans="1:20" outlineLevel="1" x14ac:dyDescent="0.4">
      <c r="A502" s="6"/>
      <c r="B502" s="69"/>
      <c r="C502" s="66"/>
      <c r="D502" s="32">
        <f t="shared" ref="D502:O502" ca="1" si="221">D399</f>
        <v>1.0174490608042329E-3</v>
      </c>
      <c r="E502" s="32">
        <f t="shared" ca="1" si="221"/>
        <v>8.7746641576355014E-4</v>
      </c>
      <c r="F502" s="32">
        <f t="shared" ca="1" si="221"/>
        <v>7.275731915706553E-4</v>
      </c>
      <c r="G502" s="32">
        <f t="shared" ca="1" si="221"/>
        <v>5.6530703793949315E-4</v>
      </c>
      <c r="H502" s="32">
        <f t="shared" ca="1" si="221"/>
        <v>4.1418411993959353E-4</v>
      </c>
      <c r="I502" s="32">
        <f t="shared" ca="1" si="221"/>
        <v>3.2460815390180042E-4</v>
      </c>
      <c r="J502" s="32">
        <f t="shared" ca="1" si="221"/>
        <v>3.6698019534976239E-4</v>
      </c>
      <c r="K502" s="32">
        <f t="shared" ca="1" si="221"/>
        <v>5.0473432424395488E-4</v>
      </c>
      <c r="L502" s="32">
        <f t="shared" ca="1" si="221"/>
        <v>6.6512499526342594E-4</v>
      </c>
      <c r="M502" s="32">
        <f t="shared" ca="1" si="221"/>
        <v>8.2734581919018232E-4</v>
      </c>
      <c r="N502" s="32">
        <f t="shared" ca="1" si="221"/>
        <v>9.7804414385125877E-4</v>
      </c>
      <c r="O502" s="32">
        <f t="shared" ca="1" si="221"/>
        <v>1.0645158755154245E-3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4.1934640217735811E-2</v>
      </c>
      <c r="E504" s="32">
        <f t="shared" ca="1" si="223"/>
        <v>0.41172192213776976</v>
      </c>
      <c r="F504" s="32">
        <f t="shared" ca="1" si="223"/>
        <v>3.8122400197941647E-3</v>
      </c>
      <c r="G504" s="32">
        <f t="shared" ca="1" si="223"/>
        <v>1.4776055290308558E-2</v>
      </c>
      <c r="H504" s="32">
        <f t="shared" ca="1" si="223"/>
        <v>0.14507399739575674</v>
      </c>
      <c r="I504" s="32">
        <f t="shared" ca="1" si="223"/>
        <v>1.3432777536644144E-3</v>
      </c>
      <c r="J504" s="32">
        <f t="shared" ca="1" si="223"/>
        <v>1.3159549408450693E-2</v>
      </c>
      <c r="K504" s="32">
        <f t="shared" ca="1" si="223"/>
        <v>0.12920284873751589</v>
      </c>
      <c r="L504" s="32">
        <f t="shared" ca="1" si="223"/>
        <v>1.1963226734955177E-3</v>
      </c>
      <c r="M504" s="32">
        <f t="shared" ca="1" si="223"/>
        <v>2.1796421750171616E-2</v>
      </c>
      <c r="N504" s="32">
        <f t="shared" ca="1" si="223"/>
        <v>0.21400123172895769</v>
      </c>
      <c r="O504" s="32">
        <f t="shared" ca="1" si="223"/>
        <v>1.9814928863792379E-3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20.335204856181541</v>
      </c>
      <c r="E507" s="171">
        <f t="shared" ca="1" si="225"/>
        <v>19.523047959551462</v>
      </c>
      <c r="F507" s="171">
        <f t="shared" ca="1" si="225"/>
        <v>19.220169611168849</v>
      </c>
      <c r="G507" s="171">
        <f t="shared" ca="1" si="225"/>
        <v>17.946619740870467</v>
      </c>
      <c r="H507" s="171">
        <f t="shared" ca="1" si="225"/>
        <v>16.707356942117418</v>
      </c>
      <c r="I507" s="171">
        <f t="shared" ca="1" si="225"/>
        <v>15.882655845041214</v>
      </c>
      <c r="J507" s="171">
        <f t="shared" ca="1" si="225"/>
        <v>15.442651526124781</v>
      </c>
      <c r="K507" s="171">
        <f t="shared" ca="1" si="225"/>
        <v>15.327648555139874</v>
      </c>
      <c r="L507" s="171">
        <f t="shared" ca="1" si="225"/>
        <v>16.37889670169103</v>
      </c>
      <c r="M507" s="171">
        <f t="shared" ca="1" si="225"/>
        <v>17.805599378706283</v>
      </c>
      <c r="N507" s="171">
        <f t="shared" ca="1" si="225"/>
        <v>19.077444584345706</v>
      </c>
      <c r="O507" s="171">
        <f t="shared" ca="1" si="225"/>
        <v>20.135515934650563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14.082228142844123</v>
      </c>
      <c r="E508" s="171">
        <f t="shared" ca="1" si="226"/>
        <v>13.495108302176693</v>
      </c>
      <c r="F508" s="171">
        <f t="shared" ca="1" si="226"/>
        <v>13.094449675358209</v>
      </c>
      <c r="G508" s="171">
        <f t="shared" ca="1" si="226"/>
        <v>12.280252712425435</v>
      </c>
      <c r="H508" s="171">
        <f t="shared" ca="1" si="226"/>
        <v>11.500576829215612</v>
      </c>
      <c r="I508" s="171">
        <f t="shared" ca="1" si="226"/>
        <v>11.066964875739854</v>
      </c>
      <c r="J508" s="171">
        <f t="shared" ca="1" si="226"/>
        <v>10.994672153664377</v>
      </c>
      <c r="K508" s="171">
        <f t="shared" ca="1" si="226"/>
        <v>11.113911500772293</v>
      </c>
      <c r="L508" s="171">
        <f t="shared" ca="1" si="226"/>
        <v>11.83518270548452</v>
      </c>
      <c r="M508" s="171">
        <f t="shared" ca="1" si="226"/>
        <v>12.710912416166678</v>
      </c>
      <c r="N508" s="171">
        <f t="shared" ca="1" si="226"/>
        <v>13.502907236939707</v>
      </c>
      <c r="O508" s="171">
        <f t="shared" ca="1" si="226"/>
        <v>14.089433378227357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2.0058078827043859</v>
      </c>
      <c r="E509" s="171">
        <f t="shared" ca="1" si="227"/>
        <v>1.9234924954639316</v>
      </c>
      <c r="F509" s="171">
        <f t="shared" ca="1" si="227"/>
        <v>1.8925470859156972</v>
      </c>
      <c r="G509" s="171">
        <f t="shared" ca="1" si="227"/>
        <v>1.7636126571393373</v>
      </c>
      <c r="H509" s="171">
        <f t="shared" ca="1" si="227"/>
        <v>1.6381666192304025</v>
      </c>
      <c r="I509" s="171">
        <f t="shared" ca="1" si="227"/>
        <v>1.5547129920728531</v>
      </c>
      <c r="J509" s="171">
        <f t="shared" ca="1" si="227"/>
        <v>1.510416221978538</v>
      </c>
      <c r="K509" s="171">
        <f t="shared" ca="1" si="227"/>
        <v>1.4991593718693643</v>
      </c>
      <c r="L509" s="171">
        <f t="shared" ca="1" si="227"/>
        <v>1.6056549308235843</v>
      </c>
      <c r="M509" s="171">
        <f t="shared" ca="1" si="227"/>
        <v>1.7500450326060162</v>
      </c>
      <c r="N509" s="171">
        <f t="shared" ca="1" si="227"/>
        <v>1.8787781277538897</v>
      </c>
      <c r="O509" s="171">
        <f t="shared" ca="1" si="227"/>
        <v>1.9857750178379807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78.808030135812089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54.600489320493026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7.77032475626575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44.456425273161358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30.537905780690018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4.3655404361084109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46.602774069456558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33.120804686340911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4.5597265989344535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43.915582157159207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31.507400141490912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4.3125766440873683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16882.693944525974</v>
      </c>
      <c r="E515" s="77">
        <f t="shared" ca="1" si="228"/>
        <v>16208.425039063064</v>
      </c>
      <c r="F515" s="77">
        <f t="shared" ca="1" si="228"/>
        <v>15956.969374154296</v>
      </c>
      <c r="G515" s="77">
        <f t="shared" ca="1" si="228"/>
        <v>14899.642790261905</v>
      </c>
      <c r="H515" s="77">
        <f t="shared" ca="1" si="228"/>
        <v>13870.782019192542</v>
      </c>
      <c r="I515" s="77">
        <f t="shared" ca="1" si="228"/>
        <v>13186.098667531101</v>
      </c>
      <c r="J515" s="77">
        <f t="shared" ca="1" si="228"/>
        <v>12820.798278227297</v>
      </c>
      <c r="K515" s="77">
        <f t="shared" ca="1" si="228"/>
        <v>12725.320510701429</v>
      </c>
      <c r="L515" s="77">
        <f t="shared" ca="1" si="228"/>
        <v>13598.087755658802</v>
      </c>
      <c r="M515" s="77">
        <f t="shared" ca="1" si="228"/>
        <v>14782.564864015178</v>
      </c>
      <c r="N515" s="77">
        <f t="shared" ca="1" si="228"/>
        <v>15838.476201200252</v>
      </c>
      <c r="O515" s="77">
        <f t="shared" ca="1" si="228"/>
        <v>16716.908206434669</v>
      </c>
      <c r="Q515" s="89">
        <f ca="1">MAX(D515:O517)</f>
        <v>18317.880207345988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10717.068601860063</v>
      </c>
      <c r="E516" s="77">
        <f t="shared" ca="1" si="229"/>
        <v>10270.249849449538</v>
      </c>
      <c r="F516" s="77">
        <f t="shared" ca="1" si="229"/>
        <v>9965.3346083395809</v>
      </c>
      <c r="G516" s="77">
        <f t="shared" ca="1" si="229"/>
        <v>9345.702216457712</v>
      </c>
      <c r="H516" s="77">
        <f t="shared" ca="1" si="229"/>
        <v>8752.3415747455183</v>
      </c>
      <c r="I516" s="77">
        <f t="shared" ca="1" si="229"/>
        <v>8422.3476984321569</v>
      </c>
      <c r="J516" s="77">
        <f t="shared" ca="1" si="229"/>
        <v>8367.3304061372728</v>
      </c>
      <c r="K516" s="77">
        <f t="shared" ca="1" si="229"/>
        <v>8458.0757235709989</v>
      </c>
      <c r="L516" s="77">
        <f t="shared" ca="1" si="229"/>
        <v>9006.988360338295</v>
      </c>
      <c r="M516" s="77">
        <f t="shared" ca="1" si="229"/>
        <v>9673.4493273719017</v>
      </c>
      <c r="N516" s="77">
        <f t="shared" ca="1" si="229"/>
        <v>10276.185111826262</v>
      </c>
      <c r="O516" s="77">
        <f t="shared" ca="1" si="229"/>
        <v>10722.552038224778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18317.880207345988</v>
      </c>
      <c r="E517" s="77">
        <f t="shared" ca="1" si="230"/>
        <v>17566.141511086131</v>
      </c>
      <c r="F517" s="77">
        <f t="shared" ca="1" si="230"/>
        <v>17283.53503119358</v>
      </c>
      <c r="G517" s="77">
        <f t="shared" ca="1" si="230"/>
        <v>16106.051663372944</v>
      </c>
      <c r="H517" s="77">
        <f t="shared" ca="1" si="230"/>
        <v>14960.425746396368</v>
      </c>
      <c r="I517" s="77">
        <f t="shared" ca="1" si="230"/>
        <v>14198.292165048886</v>
      </c>
      <c r="J517" s="77">
        <f t="shared" ca="1" si="230"/>
        <v>13793.755451858793</v>
      </c>
      <c r="K517" s="77">
        <f t="shared" ca="1" si="230"/>
        <v>13690.95316775675</v>
      </c>
      <c r="L517" s="77">
        <f t="shared" ca="1" si="230"/>
        <v>14663.51534998707</v>
      </c>
      <c r="M517" s="77">
        <f t="shared" ca="1" si="230"/>
        <v>15982.146416493297</v>
      </c>
      <c r="N517" s="77">
        <f t="shared" ca="1" si="230"/>
        <v>17157.791121040085</v>
      </c>
      <c r="O517" s="77">
        <f t="shared" ca="1" si="230"/>
        <v>18134.931669753249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16584.181425886385</v>
      </c>
      <c r="E522" s="173">
        <f t="shared" ca="1" si="231"/>
        <v>10532.501797934612</v>
      </c>
      <c r="F522" s="173">
        <f t="shared" ca="1" si="231"/>
        <v>17986.862861726273</v>
      </c>
      <c r="G522" s="173">
        <f t="shared" ca="1" si="231"/>
        <v>14579.701322694924</v>
      </c>
      <c r="H522" s="173">
        <f t="shared" ca="1" si="231"/>
        <v>9180.4671057870419</v>
      </c>
      <c r="I522" s="173">
        <f t="shared" ca="1" si="231"/>
        <v>15748.702871963966</v>
      </c>
      <c r="J522" s="173">
        <f t="shared" ca="1" si="231"/>
        <v>12932.282736556934</v>
      </c>
      <c r="K522" s="173">
        <f t="shared" ca="1" si="231"/>
        <v>8425.1131172010864</v>
      </c>
      <c r="L522" s="173">
        <f t="shared" ca="1" si="231"/>
        <v>13918.57936182678</v>
      </c>
      <c r="M522" s="173">
        <f t="shared" ca="1" si="231"/>
        <v>14402.329187052082</v>
      </c>
      <c r="N522" s="173">
        <f t="shared" ca="1" si="231"/>
        <v>9471.921639457345</v>
      </c>
      <c r="O522" s="173">
        <f t="shared" ca="1" si="231"/>
        <v>15557.635801180984</v>
      </c>
      <c r="Q522" s="89">
        <f ca="1">MAX(D522:O522)</f>
        <v>17986.862861726273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28.967849987264927</v>
      </c>
      <c r="E527" s="182">
        <f ca="1">INDIRECT(ADDRESS(E524+36,MATCH($H$1,QFR_IER!$G$4:$AJ$4,0)+6,,,"QFR_IER"))*INDIRECT(ADDRESS(MATCH($H$1,ELC_cons!$A$1:$A$33,0),19,,,"ELC_cons"))</f>
        <v>26.54925713775777</v>
      </c>
      <c r="F527" s="182">
        <f ca="1">INDIRECT(ADDRESS(F524+36,MATCH($H$1,QFR_IER!$G$4:$AJ$4,0)+6,,,"QFR_IER"))*INDIRECT(ADDRESS(MATCH($H$1,ELC_cons!$A$1:$A$33,0),19,,,"ELC_cons"))</f>
        <v>2.6704598355126739</v>
      </c>
      <c r="G527" s="182">
        <f ca="1">INDIRECT(ADDRESS(G524+36,MATCH($H$1,QFR_IER!$G$4:$AJ$4,0)+6,,,"QFR_IER"))*INDIRECT(ADDRESS(MATCH($H$1,ELC_cons!$A$1:$A$33,0),19,,,"ELC_cons"))</f>
        <v>11.893122550962714</v>
      </c>
      <c r="H527" s="182">
        <f ca="1">INDIRECT(ADDRESS(H524+36,MATCH($H$1,QFR_IER!$G$4:$AJ$4,0)+6,,,"QFR_IER"))*INDIRECT(ADDRESS(MATCH($H$1,ELC_cons!$A$1:$A$33,0),19,,,"ELC_cons"))</f>
        <v>10.678939132498787</v>
      </c>
      <c r="I527" s="182">
        <f ca="1">INDIRECT(ADDRESS(I524+36,MATCH($H$1,QFR_IER!$G$4:$AJ$4,0)+6,,,"QFR_IER"))*INDIRECT(ADDRESS(MATCH($H$1,ELC_cons!$A$1:$A$33,0),19,,,"ELC_cons"))</f>
        <v>1.067731530967694</v>
      </c>
      <c r="J527" s="182">
        <f ca="1">INDIRECT(ADDRESS(J524+36,MATCH($H$1,QFR_IER!$G$4:$AJ$4,0)+6,,,"QFR_IER"))*INDIRECT(ADDRESS(MATCH($H$1,ELC_cons!$A$1:$A$33,0),19,,,"ELC_cons"))</f>
        <v>9.8938218537392633</v>
      </c>
      <c r="K527" s="182">
        <f ca="1">INDIRECT(ADDRESS(K524+36,MATCH($H$1,QFR_IER!$G$4:$AJ$4,0)+6,,,"QFR_IER"))*INDIRECT(ADDRESS(MATCH($H$1,ELC_cons!$A$1:$A$33,0),19,,,"ELC_cons"))</f>
        <v>8.5013755840368201</v>
      </c>
      <c r="L527" s="182">
        <f ca="1">INDIRECT(ADDRESS(L524+36,MATCH($H$1,QFR_IER!$G$4:$AJ$4,0)+6,,,"QFR_IER"))*INDIRECT(ADDRESS(MATCH($H$1,ELC_cons!$A$1:$A$33,0),19,,,"ELC_cons"))</f>
        <v>0.86242117283038588</v>
      </c>
      <c r="M527" s="182">
        <f ca="1">INDIRECT(ADDRESS(M524+36,MATCH($H$1,QFR_IER!$G$4:$AJ$4,0)+6,,,"QFR_IER"))*INDIRECT(ADDRESS(MATCH($H$1,ELC_cons!$A$1:$A$33,0),19,,,"ELC_cons"))</f>
        <v>11.893122550962714</v>
      </c>
      <c r="N527" s="182">
        <f ca="1">INDIRECT(ADDRESS(N524+36,MATCH($H$1,QFR_IER!$G$4:$AJ$4,0)+6,,,"QFR_IER"))*INDIRECT(ADDRESS(MATCH($H$1,ELC_cons!$A$1:$A$33,0),19,,,"ELC_cons"))</f>
        <v>10.678939132498787</v>
      </c>
      <c r="O527" s="182">
        <f ca="1">INDIRECT(ADDRESS(O524+36,MATCH($H$1,QFR_IER!$G$4:$AJ$4,0)+6,,,"QFR_IER"))*INDIRECT(ADDRESS(MATCH($H$1,ELC_cons!$A$1:$A$33,0),19,,,"ELC_cons"))</f>
        <v>1.067731530967694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16.157865187343461</v>
      </c>
      <c r="E528" s="182">
        <f ca="1">INDIRECT(ADDRESS(E524+12,MATCH($H$1,QFR_IER!$G$4:$AJ$4,0)+6,,,"QFR_IER"))*INDIRECT(ADDRESS(MATCH($H$1,ELC_cons!$A$1:$A$33,0),20,,,"ELC_cons"))</f>
        <v>13.44781346284153</v>
      </c>
      <c r="F528" s="182">
        <f ca="1">INDIRECT(ADDRESS(F524+12,MATCH($H$1,QFR_IER!$G$4:$AJ$4,0)+6,,,"QFR_IER"))*INDIRECT(ADDRESS(MATCH($H$1,ELC_cons!$A$1:$A$33,0),20,,,"ELC_cons"))</f>
        <v>1.4896963494117421</v>
      </c>
      <c r="G528" s="182">
        <f ca="1">INDIRECT(ADDRESS(G524+12,MATCH($H$1,QFR_IER!$G$4:$AJ$4,0)+6,,,"QFR_IER"))*INDIRECT(ADDRESS(MATCH($H$1,ELC_cons!$A$1:$A$33,0),20,,,"ELC_cons"))</f>
        <v>7.1343909504723113</v>
      </c>
      <c r="H528" s="182">
        <f ca="1">INDIRECT(ADDRESS(H524+12,MATCH($H$1,QFR_IER!$G$4:$AJ$4,0)+6,,,"QFR_IER"))*INDIRECT(ADDRESS(MATCH($H$1,ELC_cons!$A$1:$A$33,0),20,,,"ELC_cons"))</f>
        <v>5.8977529288692363</v>
      </c>
      <c r="I528" s="182">
        <f ca="1">INDIRECT(ADDRESS(I524+12,MATCH($H$1,QFR_IER!$G$4:$AJ$4,0)+6,,,"QFR_IER"))*INDIRECT(ADDRESS(MATCH($H$1,ELC_cons!$A$1:$A$33,0),20,,,"ELC_cons"))</f>
        <v>0.64101753578886633</v>
      </c>
      <c r="J528" s="182">
        <f ca="1">INDIRECT(ADDRESS(J524+12,MATCH($H$1,QFR_IER!$G$4:$AJ$4,0)+6,,,"QFR_IER"))*INDIRECT(ADDRESS(MATCH($H$1,ELC_cons!$A$1:$A$33,0),20,,,"ELC_cons"))</f>
        <v>6.6660493773801024</v>
      </c>
      <c r="K528" s="182">
        <f ca="1">INDIRECT(ADDRESS(K524+12,MATCH($H$1,QFR_IER!$G$4:$AJ$4,0)+6,,,"QFR_IER"))*INDIRECT(ADDRESS(MATCH($H$1,ELC_cons!$A$1:$A$33,0),20,,,"ELC_cons"))</f>
        <v>5.1058358181082735</v>
      </c>
      <c r="L528" s="182">
        <f ca="1">INDIRECT(ADDRESS(L524+12,MATCH($H$1,QFR_IER!$G$4:$AJ$4,0)+6,,,"QFR_IER"))*INDIRECT(ADDRESS(MATCH($H$1,ELC_cons!$A$1:$A$33,0),20,,,"ELC_cons"))</f>
        <v>0.58520497465403853</v>
      </c>
      <c r="M528" s="182">
        <f ca="1">INDIRECT(ADDRESS(M524+12,MATCH($H$1,QFR_IER!$G$4:$AJ$4,0)+6,,,"QFR_IER"))*INDIRECT(ADDRESS(MATCH($H$1,ELC_cons!$A$1:$A$33,0),20,,,"ELC_cons"))</f>
        <v>7.1343909504723113</v>
      </c>
      <c r="N528" s="182">
        <f ca="1">INDIRECT(ADDRESS(N524+12,MATCH($H$1,QFR_IER!$G$4:$AJ$4,0)+6,,,"QFR_IER"))*INDIRECT(ADDRESS(MATCH($H$1,ELC_cons!$A$1:$A$33,0),20,,,"ELC_cons"))</f>
        <v>5.8977529288692363</v>
      </c>
      <c r="O528" s="182">
        <f ca="1">INDIRECT(ADDRESS(O524+12,MATCH($H$1,QFR_IER!$G$4:$AJ$4,0)+6,,,"QFR_IER"))*INDIRECT(ADDRESS(MATCH($H$1,ELC_cons!$A$1:$A$33,0),20,,,"ELC_cons"))</f>
        <v>0.64101753578886633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28.230742578785151</v>
      </c>
      <c r="E529" s="182">
        <f ca="1">INDIRECT(ADDRESS(E524+24,MATCH($H$1,QFR_IER!$G$4:$AJ$4,0)+6,,,"QFR_IER"))*INDIRECT(ADDRESS(MATCH($H$1,ELC_cons!$A$1:$A$33,0),21,,,"ELC_cons"))</f>
        <v>31.131056801573159</v>
      </c>
      <c r="F529" s="182">
        <f ca="1">INDIRECT(ADDRESS(F524+24,MATCH($H$1,QFR_IER!$G$4:$AJ$4,0)+6,,,"QFR_IER"))*INDIRECT(ADDRESS(MATCH($H$1,ELC_cons!$A$1:$A$33,0),21,,,"ELC_cons"))</f>
        <v>2.5537386798849728</v>
      </c>
      <c r="G529" s="182">
        <f ca="1">INDIRECT(ADDRESS(G524+24,MATCH($H$1,QFR_IER!$G$4:$AJ$4,0)+6,,,"QFR_IER"))*INDIRECT(ADDRESS(MATCH($H$1,ELC_cons!$A$1:$A$33,0),21,,,"ELC_cons"))</f>
        <v>18.311114660369736</v>
      </c>
      <c r="H529" s="182">
        <f ca="1">INDIRECT(ADDRESS(H524+24,MATCH($H$1,QFR_IER!$G$4:$AJ$4,0)+6,,,"QFR_IER"))*INDIRECT(ADDRESS(MATCH($H$1,ELC_cons!$A$1:$A$33,0),21,,,"ELC_cons"))</f>
        <v>19.975761447676096</v>
      </c>
      <c r="I529" s="182">
        <f ca="1">INDIRECT(ADDRESS(I524+24,MATCH($H$1,QFR_IER!$G$4:$AJ$4,0)+6,,,"QFR_IER"))*INDIRECT(ADDRESS(MATCH($H$1,ELC_cons!$A$1:$A$33,0),21,,,"ELC_cons"))</f>
        <v>1.6646467873063282</v>
      </c>
      <c r="J529" s="182">
        <f ca="1">INDIRECT(ADDRESS(J524+24,MATCH($H$1,QFR_IER!$G$4:$AJ$4,0)+6,,,"QFR_IER"))*INDIRECT(ADDRESS(MATCH($H$1,ELC_cons!$A$1:$A$33,0),21,,,"ELC_cons"))</f>
        <v>21.640408234982353</v>
      </c>
      <c r="K529" s="182">
        <f ca="1">INDIRECT(ADDRESS(K524+24,MATCH($H$1,QFR_IER!$G$4:$AJ$4,0)+6,,,"QFR_IER"))*INDIRECT(ADDRESS(MATCH($H$1,ELC_cons!$A$1:$A$33,0),21,,,"ELC_cons"))</f>
        <v>23.607718074526147</v>
      </c>
      <c r="L529" s="182">
        <f ca="1">INDIRECT(ADDRESS(L524+24,MATCH($H$1,QFR_IER!$G$4:$AJ$4,0)+6,,,"QFR_IER"))*INDIRECT(ADDRESS(MATCH($H$1,ELC_cons!$A$1:$A$33,0),21,,,"ELC_cons"))</f>
        <v>1.9673098395438557</v>
      </c>
      <c r="M529" s="182">
        <f ca="1">INDIRECT(ADDRESS(M524+24,MATCH($H$1,QFR_IER!$G$4:$AJ$4,0)+6,,,"QFR_IER"))*INDIRECT(ADDRESS(MATCH($H$1,ELC_cons!$A$1:$A$33,0),21,,,"ELC_cons"))</f>
        <v>18.311114660369736</v>
      </c>
      <c r="N529" s="182">
        <f ca="1">INDIRECT(ADDRESS(N524+24,MATCH($H$1,QFR_IER!$G$4:$AJ$4,0)+6,,,"QFR_IER"))*INDIRECT(ADDRESS(MATCH($H$1,ELC_cons!$A$1:$A$33,0),21,,,"ELC_cons"))</f>
        <v>19.975761447676096</v>
      </c>
      <c r="O529" s="182">
        <f ca="1">INDIRECT(ADDRESS(O524+24,MATCH($H$1,QFR_IER!$G$4:$AJ$4,0)+6,,,"QFR_IER"))*INDIRECT(ADDRESS(MATCH($H$1,ELC_cons!$A$1:$A$33,0),21,,,"ELC_cons"))</f>
        <v>1.664646787306338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15436.965115444771</v>
      </c>
      <c r="E531" s="173">
        <f ca="1">SUM(E527:E529)/E520/(3.6*8760)*1000000+0.0002</f>
        <v>13720.703788382034</v>
      </c>
      <c r="F531" s="173">
        <f ca="1">SUM(F527:F529)/F520/(3.6*8760)*1000000+0.0003</f>
        <v>15541.423598169882</v>
      </c>
      <c r="G531" s="173">
        <f ca="1">SUM(G527:G529)/G520/(3.6*8760)*1000000+0.0004</f>
        <v>12245.385472086044</v>
      </c>
      <c r="H531" s="173">
        <f ca="1">SUM(H527:H529)/H520/(3.6*8760)*1000000+0.0005</f>
        <v>10988.59282474871</v>
      </c>
      <c r="I531" s="173">
        <f ca="1">SUM(I527:I529)/I520/(3.6*8760)*1000000+0.0006</f>
        <v>12169.538313069583</v>
      </c>
      <c r="J531" s="173">
        <f ca="1">SUM(J527:J529)/J520/(3.6*8760)*1000000+0.0007</f>
        <v>10600.588852431381</v>
      </c>
      <c r="K531" s="173">
        <f ca="1">SUM(K527:K529)/K520/(3.6*8760)*1000000+0.0008</f>
        <v>9466.5579521853997</v>
      </c>
      <c r="L531" s="173">
        <f ca="1">SUM(L527:L529)/L520/(3.6*8760)*1000000+0.0009</f>
        <v>10424.103424506347</v>
      </c>
      <c r="M531" s="173">
        <f ca="1">SUM(M527:M529)/M520/(3.6*8760)*1000000+0.00013</f>
        <v>12245.385202086043</v>
      </c>
      <c r="N531" s="173">
        <f ca="1">SUM(N527:N529)/N520/(3.6*8760)*1000000+0.00014</f>
        <v>10988.59246474871</v>
      </c>
      <c r="O531" s="173">
        <f ca="1">SUM(O527:O529)/O520/(3.6*8760)*1000000+0.00015</f>
        <v>12169.53786306962</v>
      </c>
      <c r="P531" s="6"/>
      <c r="Q531" s="173">
        <f ca="1">MAX(D531:O531)</f>
        <v>15541.423598169882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18317.880207345988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18317.880207345988</v>
      </c>
      <c r="I535" s="5">
        <v>0</v>
      </c>
      <c r="J535" s="77">
        <f ca="1">H535</f>
        <v>18317.880207345988</v>
      </c>
      <c r="K535" s="75" t="str">
        <f>D519</f>
        <v>WD</v>
      </c>
      <c r="L535" s="75">
        <f>D520</f>
        <v>0.15068493150684931</v>
      </c>
      <c r="M535" s="89">
        <f ca="1">D522</f>
        <v>16584.181425886385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17986.862861726273</v>
      </c>
      <c r="S535" s="77"/>
      <c r="T535" s="5">
        <v>0</v>
      </c>
      <c r="U535" s="90">
        <f ca="1">R535</f>
        <v>17986.862861726273</v>
      </c>
      <c r="V535" s="75" t="str">
        <f>D525</f>
        <v>WD</v>
      </c>
      <c r="W535" s="75">
        <f>D520</f>
        <v>0.15068493150684931</v>
      </c>
      <c r="X535" s="89">
        <f ca="1">D531</f>
        <v>15436.965115444771</v>
      </c>
      <c r="Y535" s="5">
        <f t="shared" ref="Y535:Y546" ca="1" si="238">RANK(X535,$D$531:$O$531)</f>
        <v>2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15541.423598169882</v>
      </c>
      <c r="AD535" s="77"/>
      <c r="AE535" s="5">
        <v>0</v>
      </c>
      <c r="AF535" s="90">
        <f ca="1">AC535</f>
        <v>15541.423598169882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17566.141511086131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18134.931669753249</v>
      </c>
      <c r="I536" s="77">
        <f ca="1">I537</f>
        <v>30.416666666666668</v>
      </c>
      <c r="J536" s="77">
        <f ca="1">J535</f>
        <v>18317.880207345988</v>
      </c>
      <c r="K536" s="75" t="str">
        <f>E519</f>
        <v>WN</v>
      </c>
      <c r="L536" s="75">
        <f>E520</f>
        <v>0.16438356164383561</v>
      </c>
      <c r="M536" s="89">
        <f ca="1">E522</f>
        <v>10532.501797934612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16584.181425886385</v>
      </c>
      <c r="S536" s="90"/>
      <c r="T536" s="5">
        <f ca="1">Q535</f>
        <v>120</v>
      </c>
      <c r="U536" s="90">
        <f ca="1">R535</f>
        <v>17986.862861726273</v>
      </c>
      <c r="V536" s="75" t="str">
        <f>E525</f>
        <v>WN</v>
      </c>
      <c r="W536" s="75">
        <f>E520</f>
        <v>0.16438356164383561</v>
      </c>
      <c r="X536" s="89">
        <f ca="1">E531</f>
        <v>13720.703788382034</v>
      </c>
      <c r="Y536" s="5">
        <f t="shared" ca="1" si="238"/>
        <v>3</v>
      </c>
      <c r="Z536" s="5">
        <v>2</v>
      </c>
      <c r="AA536" s="7">
        <f t="shared" ca="1" si="239"/>
        <v>1</v>
      </c>
      <c r="AB536" s="7">
        <f t="shared" ref="AB536:AB546" ca="1" si="244">INDIRECT(ADDRESS(ROW($A$534)+AA536,23))*8760+AB535</f>
        <v>1440</v>
      </c>
      <c r="AC536" s="7">
        <f t="shared" ca="1" si="240"/>
        <v>15436.965115444771</v>
      </c>
      <c r="AD536" s="90"/>
      <c r="AE536" s="5">
        <f ca="1">AB535</f>
        <v>120</v>
      </c>
      <c r="AF536" s="90">
        <f ca="1">AC535</f>
        <v>15541.423598169882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17283.53503119358</v>
      </c>
      <c r="D537" s="5">
        <f t="shared" ca="1" si="232"/>
        <v>4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17566.141511086131</v>
      </c>
      <c r="I537" s="77">
        <f ca="1">G535</f>
        <v>30.416666666666668</v>
      </c>
      <c r="J537" s="77">
        <f ca="1">H536</f>
        <v>18134.931669753249</v>
      </c>
      <c r="K537" s="92" t="str">
        <f>F519</f>
        <v>WP</v>
      </c>
      <c r="L537" s="93">
        <f>F520</f>
        <v>1.3698630136986301E-2</v>
      </c>
      <c r="M537" s="89">
        <f ca="1">F522</f>
        <v>17986.862861726273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1517</v>
      </c>
      <c r="R537" s="7">
        <f t="shared" ca="1" si="237"/>
        <v>15748.702871963966</v>
      </c>
      <c r="S537" s="90"/>
      <c r="T537" s="5">
        <f ca="1">T536</f>
        <v>120</v>
      </c>
      <c r="U537" s="90">
        <f ca="1">R536</f>
        <v>16584.181425886385</v>
      </c>
      <c r="V537" s="92" t="str">
        <f>F525</f>
        <v>WP</v>
      </c>
      <c r="W537" s="93">
        <f>F520</f>
        <v>1.3698630136986301E-2</v>
      </c>
      <c r="X537" s="89">
        <f ca="1">F531</f>
        <v>15541.423598169882</v>
      </c>
      <c r="Y537" s="5">
        <f t="shared" ca="1" si="238"/>
        <v>1</v>
      </c>
      <c r="Z537" s="5">
        <v>3</v>
      </c>
      <c r="AA537" s="7">
        <f t="shared" ca="1" si="239"/>
        <v>2</v>
      </c>
      <c r="AB537" s="7">
        <f t="shared" ca="1" si="244"/>
        <v>2880</v>
      </c>
      <c r="AC537" s="7">
        <f t="shared" ca="1" si="240"/>
        <v>13720.703788382034</v>
      </c>
      <c r="AD537" s="90"/>
      <c r="AE537" s="5">
        <f ca="1">AE536</f>
        <v>120</v>
      </c>
      <c r="AF537" s="90">
        <f ca="1">AC536</f>
        <v>15436.965115444771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16106.051663372944</v>
      </c>
      <c r="D538" s="5">
        <f t="shared" ca="1" si="232"/>
        <v>9</v>
      </c>
      <c r="E538" s="5">
        <v>4</v>
      </c>
      <c r="F538" s="5">
        <f t="shared" ca="1" si="233"/>
        <v>3</v>
      </c>
      <c r="G538" s="77">
        <f t="shared" ca="1" si="242"/>
        <v>121.66666666666667</v>
      </c>
      <c r="H538" s="77">
        <f t="shared" ca="1" si="234"/>
        <v>17283.53503119358</v>
      </c>
      <c r="I538" s="77">
        <f ca="1">I539</f>
        <v>60.833333333333336</v>
      </c>
      <c r="J538" s="77">
        <f ca="1">J537</f>
        <v>18134.931669753249</v>
      </c>
      <c r="K538" s="92" t="str">
        <f>G519</f>
        <v>RD</v>
      </c>
      <c r="L538" s="75">
        <f>G520</f>
        <v>9.6689497716894973E-2</v>
      </c>
      <c r="M538" s="89">
        <f ca="1">G522</f>
        <v>14579.701322694924</v>
      </c>
      <c r="N538" s="5">
        <f t="shared" ca="1" si="235"/>
        <v>5</v>
      </c>
      <c r="O538" s="5">
        <v>4</v>
      </c>
      <c r="P538" s="7">
        <f t="shared" ca="1" si="236"/>
        <v>12</v>
      </c>
      <c r="Q538" s="7">
        <f t="shared" ca="1" si="243"/>
        <v>1594</v>
      </c>
      <c r="R538" s="7">
        <f t="shared" ca="1" si="237"/>
        <v>15557.635801180984</v>
      </c>
      <c r="S538" s="90"/>
      <c r="T538" s="77">
        <f ca="1">Q536</f>
        <v>1440</v>
      </c>
      <c r="U538" s="77">
        <f ca="1">R536</f>
        <v>16584.181425886385</v>
      </c>
      <c r="V538" s="92" t="str">
        <f>G525</f>
        <v>RD</v>
      </c>
      <c r="W538" s="75">
        <f>G520</f>
        <v>9.6689497716894973E-2</v>
      </c>
      <c r="X538" s="89">
        <f ca="1">G531</f>
        <v>12245.385472086044</v>
      </c>
      <c r="Y538" s="5">
        <f t="shared" ca="1" si="238"/>
        <v>4</v>
      </c>
      <c r="Z538" s="5">
        <v>4</v>
      </c>
      <c r="AA538" s="7">
        <f t="shared" ca="1" si="239"/>
        <v>4</v>
      </c>
      <c r="AB538" s="7">
        <f t="shared" ca="1" si="244"/>
        <v>3727</v>
      </c>
      <c r="AC538" s="7">
        <f t="shared" ca="1" si="240"/>
        <v>12245.385472086044</v>
      </c>
      <c r="AD538" s="90"/>
      <c r="AE538" s="77">
        <f ca="1">AB536</f>
        <v>1440</v>
      </c>
      <c r="AF538" s="77">
        <f ca="1">AC536</f>
        <v>15436.965115444771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14960.425746396368</v>
      </c>
      <c r="D539" s="5">
        <f t="shared" ca="1" si="232"/>
        <v>13</v>
      </c>
      <c r="E539" s="5">
        <v>5</v>
      </c>
      <c r="F539" s="5">
        <f t="shared" ca="1" si="233"/>
        <v>11</v>
      </c>
      <c r="G539" s="77">
        <f t="shared" ca="1" si="242"/>
        <v>152.08333333333334</v>
      </c>
      <c r="H539" s="77">
        <f t="shared" ca="1" si="234"/>
        <v>17157.791121040085</v>
      </c>
      <c r="I539" s="77">
        <f ca="1">G536</f>
        <v>60.833333333333336</v>
      </c>
      <c r="J539" s="77">
        <f ca="1">H537</f>
        <v>17566.141511086131</v>
      </c>
      <c r="K539" s="92" t="str">
        <f>H519</f>
        <v>RN</v>
      </c>
      <c r="L539" s="75">
        <f>H520</f>
        <v>0.10547945205479452</v>
      </c>
      <c r="M539" s="89">
        <f ca="1">H522</f>
        <v>9180.4671057870419</v>
      </c>
      <c r="N539" s="5">
        <f t="shared" ca="1" si="235"/>
        <v>11</v>
      </c>
      <c r="O539" s="5">
        <v>5</v>
      </c>
      <c r="P539" s="7">
        <f t="shared" ca="1" si="236"/>
        <v>4</v>
      </c>
      <c r="Q539" s="7">
        <f t="shared" ca="1" si="243"/>
        <v>2441</v>
      </c>
      <c r="R539" s="7">
        <f t="shared" ca="1" si="237"/>
        <v>14579.701322694924</v>
      </c>
      <c r="S539" s="90"/>
      <c r="T539" s="77">
        <f ca="1">T538</f>
        <v>1440</v>
      </c>
      <c r="U539" s="77">
        <f ca="1">R537</f>
        <v>15748.702871963966</v>
      </c>
      <c r="V539" s="92" t="str">
        <f>H525</f>
        <v>RN</v>
      </c>
      <c r="W539" s="75">
        <f>H520</f>
        <v>0.10547945205479452</v>
      </c>
      <c r="X539" s="89">
        <f ca="1">H531</f>
        <v>10988.59282474871</v>
      </c>
      <c r="Y539" s="5">
        <f t="shared" ca="1" si="238"/>
        <v>8</v>
      </c>
      <c r="Z539" s="5">
        <v>5</v>
      </c>
      <c r="AA539" s="7">
        <f t="shared" ca="1" si="239"/>
        <v>10</v>
      </c>
      <c r="AB539" s="7">
        <f t="shared" ca="1" si="244"/>
        <v>4574</v>
      </c>
      <c r="AC539" s="7">
        <f t="shared" ca="1" si="240"/>
        <v>12245.385202086043</v>
      </c>
      <c r="AD539" s="90"/>
      <c r="AE539" s="77">
        <f ca="1">AE538</f>
        <v>1440</v>
      </c>
      <c r="AF539" s="77">
        <f ca="1">AC537</f>
        <v>13720.703788382034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14198.292165048886</v>
      </c>
      <c r="D540" s="5">
        <f t="shared" ca="1" si="232"/>
        <v>17</v>
      </c>
      <c r="E540" s="5">
        <v>6</v>
      </c>
      <c r="F540" s="5">
        <f t="shared" ca="1" si="233"/>
        <v>13</v>
      </c>
      <c r="G540" s="77">
        <f t="shared" ca="1" si="242"/>
        <v>486.66666666666674</v>
      </c>
      <c r="H540" s="77">
        <f t="shared" ca="1" si="234"/>
        <v>16882.693944525974</v>
      </c>
      <c r="I540" s="77">
        <f ca="1">I541</f>
        <v>91.25</v>
      </c>
      <c r="J540" s="77">
        <f ca="1">J539</f>
        <v>17566.141511086131</v>
      </c>
      <c r="K540" s="92" t="str">
        <f>I519</f>
        <v>RP</v>
      </c>
      <c r="L540" s="75">
        <f>I520</f>
        <v>8.7899543378995425E-3</v>
      </c>
      <c r="M540" s="89">
        <f ca="1">I522</f>
        <v>15748.702871963966</v>
      </c>
      <c r="N540" s="5">
        <f t="shared" ca="1" si="235"/>
        <v>3</v>
      </c>
      <c r="O540" s="5">
        <v>6</v>
      </c>
      <c r="P540" s="7">
        <f t="shared" ca="1" si="236"/>
        <v>10</v>
      </c>
      <c r="Q540" s="7">
        <f t="shared" ca="1" si="243"/>
        <v>3288</v>
      </c>
      <c r="R540" s="7">
        <f t="shared" ca="1" si="237"/>
        <v>14402.329187052082</v>
      </c>
      <c r="S540" s="90"/>
      <c r="T540" s="77">
        <f ca="1">Q537</f>
        <v>1517</v>
      </c>
      <c r="U540" s="77">
        <f ca="1">R537</f>
        <v>15748.702871963966</v>
      </c>
      <c r="V540" s="92" t="str">
        <f>I525</f>
        <v>RP</v>
      </c>
      <c r="W540" s="75">
        <f>I520</f>
        <v>8.7899543378995425E-3</v>
      </c>
      <c r="X540" s="89">
        <f ca="1">I531</f>
        <v>12169.538313069583</v>
      </c>
      <c r="Y540" s="5">
        <f t="shared" ca="1" si="238"/>
        <v>6</v>
      </c>
      <c r="Z540" s="5">
        <v>6</v>
      </c>
      <c r="AA540" s="7">
        <f t="shared" ca="1" si="239"/>
        <v>6</v>
      </c>
      <c r="AB540" s="7">
        <f t="shared" ca="1" si="244"/>
        <v>4651</v>
      </c>
      <c r="AC540" s="7">
        <f t="shared" ca="1" si="240"/>
        <v>12169.538313069583</v>
      </c>
      <c r="AD540" s="90"/>
      <c r="AE540" s="77">
        <f ca="1">AB537</f>
        <v>2880</v>
      </c>
      <c r="AF540" s="77">
        <f ca="1">AC537</f>
        <v>13720.703788382034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13793.755451858793</v>
      </c>
      <c r="D541" s="5">
        <f t="shared" ca="1" si="232"/>
        <v>19</v>
      </c>
      <c r="E541" s="5">
        <v>7</v>
      </c>
      <c r="F541" s="5">
        <f t="shared" ca="1" si="233"/>
        <v>24</v>
      </c>
      <c r="G541" s="77">
        <f t="shared" ca="1" si="242"/>
        <v>821.25000000000011</v>
      </c>
      <c r="H541" s="77">
        <f t="shared" ca="1" si="234"/>
        <v>16716.908206434669</v>
      </c>
      <c r="I541" s="77">
        <f ca="1">G537</f>
        <v>91.25</v>
      </c>
      <c r="J541" s="77">
        <f ca="1">H538</f>
        <v>17283.53503119358</v>
      </c>
      <c r="K541" s="92" t="str">
        <f>J519</f>
        <v>SD</v>
      </c>
      <c r="L541" s="75">
        <f>J520</f>
        <v>0.11426940639269406</v>
      </c>
      <c r="M541" s="89">
        <f ca="1">J522</f>
        <v>12932.282736556934</v>
      </c>
      <c r="N541" s="5">
        <f t="shared" ca="1" si="235"/>
        <v>8</v>
      </c>
      <c r="O541" s="5">
        <v>7</v>
      </c>
      <c r="P541" s="7">
        <f t="shared" ca="1" si="236"/>
        <v>9</v>
      </c>
      <c r="Q541" s="7">
        <f t="shared" ca="1" si="243"/>
        <v>3379</v>
      </c>
      <c r="R541" s="7">
        <f t="shared" ca="1" si="237"/>
        <v>13918.57936182678</v>
      </c>
      <c r="S541" s="90"/>
      <c r="T541" s="77">
        <f ca="1">T540</f>
        <v>1517</v>
      </c>
      <c r="U541" s="77">
        <f ca="1">R538</f>
        <v>15557.635801180984</v>
      </c>
      <c r="V541" s="92" t="str">
        <f>J525</f>
        <v>SD</v>
      </c>
      <c r="W541" s="75">
        <f>J520</f>
        <v>0.11426940639269406</v>
      </c>
      <c r="X541" s="89">
        <f ca="1">J531</f>
        <v>10600.588852431381</v>
      </c>
      <c r="Y541" s="5">
        <f t="shared" ca="1" si="238"/>
        <v>10</v>
      </c>
      <c r="Z541" s="5">
        <v>7</v>
      </c>
      <c r="AA541" s="7">
        <f t="shared" ca="1" si="239"/>
        <v>12</v>
      </c>
      <c r="AB541" s="7">
        <f t="shared" ca="1" si="244"/>
        <v>4728</v>
      </c>
      <c r="AC541" s="7">
        <f t="shared" ca="1" si="240"/>
        <v>12169.53786306962</v>
      </c>
      <c r="AD541" s="90"/>
      <c r="AE541" s="77">
        <f ca="1">AE540</f>
        <v>2880</v>
      </c>
      <c r="AF541" s="77">
        <f ca="1">AC538</f>
        <v>12245.385472086044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13690.95316775675</v>
      </c>
      <c r="D542" s="5">
        <f t="shared" ca="1" si="232"/>
        <v>20</v>
      </c>
      <c r="E542" s="5">
        <v>8</v>
      </c>
      <c r="F542" s="5">
        <f t="shared" ca="1" si="233"/>
        <v>14</v>
      </c>
      <c r="G542" s="77">
        <f t="shared" ca="1" si="242"/>
        <v>1155.8333333333335</v>
      </c>
      <c r="H542" s="77">
        <f t="shared" ca="1" si="234"/>
        <v>16208.425039063064</v>
      </c>
      <c r="I542" s="77">
        <f ca="1">I543</f>
        <v>121.66666666666667</v>
      </c>
      <c r="J542" s="77">
        <f ca="1">J541</f>
        <v>17283.53503119358</v>
      </c>
      <c r="K542" s="92" t="str">
        <f>K519</f>
        <v>SN</v>
      </c>
      <c r="L542" s="75">
        <f>K520</f>
        <v>0.12465753424657534</v>
      </c>
      <c r="M542" s="89">
        <f ca="1">K522</f>
        <v>8425.1131172010864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12932.282736556934</v>
      </c>
      <c r="S542" s="90"/>
      <c r="T542" s="77">
        <f ca="1">Q538</f>
        <v>1594</v>
      </c>
      <c r="U542" s="77">
        <f ca="1">R538</f>
        <v>15557.635801180984</v>
      </c>
      <c r="V542" s="92" t="str">
        <f>K525</f>
        <v>SN</v>
      </c>
      <c r="W542" s="75">
        <f>K520</f>
        <v>0.12465753424657534</v>
      </c>
      <c r="X542" s="89">
        <f ca="1">K531</f>
        <v>9466.5579521853997</v>
      </c>
      <c r="Y542" s="5">
        <f t="shared" ca="1" si="238"/>
        <v>12</v>
      </c>
      <c r="Z542" s="5">
        <v>8</v>
      </c>
      <c r="AA542" s="7">
        <f t="shared" ca="1" si="239"/>
        <v>5</v>
      </c>
      <c r="AB542" s="7">
        <f t="shared" ca="1" si="244"/>
        <v>5652</v>
      </c>
      <c r="AC542" s="7">
        <f t="shared" ca="1" si="240"/>
        <v>10988.59282474871</v>
      </c>
      <c r="AD542" s="90"/>
      <c r="AE542" s="77">
        <f ca="1">AB538</f>
        <v>3727</v>
      </c>
      <c r="AF542" s="77">
        <f ca="1">AC538</f>
        <v>12245.385472086044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14663.51534998707</v>
      </c>
      <c r="D543" s="5">
        <f t="shared" ca="1" si="232"/>
        <v>16</v>
      </c>
      <c r="E543" s="5">
        <v>9</v>
      </c>
      <c r="F543" s="5">
        <f t="shared" ca="1" si="233"/>
        <v>4</v>
      </c>
      <c r="G543" s="77">
        <f t="shared" ca="1" si="242"/>
        <v>1186.2500000000002</v>
      </c>
      <c r="H543" s="77">
        <f t="shared" ca="1" si="234"/>
        <v>16106.051663372944</v>
      </c>
      <c r="I543" s="77">
        <f ca="1">G538</f>
        <v>121.66666666666667</v>
      </c>
      <c r="J543" s="77">
        <f ca="1">H539</f>
        <v>17157.791121040085</v>
      </c>
      <c r="K543" s="92" t="str">
        <f>L519</f>
        <v>SP</v>
      </c>
      <c r="L543" s="75">
        <f>L520</f>
        <v>1.0388127853881279E-2</v>
      </c>
      <c r="M543" s="89">
        <f ca="1">L522</f>
        <v>13918.57936182678</v>
      </c>
      <c r="N543" s="5">
        <f t="shared" ca="1" si="235"/>
        <v>7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10532.501797934612</v>
      </c>
      <c r="S543" s="90"/>
      <c r="T543" s="77">
        <f ca="1">T542</f>
        <v>1594</v>
      </c>
      <c r="U543" s="77">
        <f ca="1">R539</f>
        <v>14579.701322694924</v>
      </c>
      <c r="V543" s="92" t="str">
        <f>L525</f>
        <v>SP</v>
      </c>
      <c r="W543" s="75">
        <f>L520</f>
        <v>1.0388127853881279E-2</v>
      </c>
      <c r="X543" s="89">
        <f ca="1">L531</f>
        <v>10424.103424506347</v>
      </c>
      <c r="Y543" s="5">
        <f t="shared" ca="1" si="238"/>
        <v>11</v>
      </c>
      <c r="Z543" s="5">
        <v>9</v>
      </c>
      <c r="AA543" s="7">
        <f t="shared" ca="1" si="239"/>
        <v>11</v>
      </c>
      <c r="AB543" s="7">
        <f t="shared" ca="1" si="244"/>
        <v>6576</v>
      </c>
      <c r="AC543" s="7">
        <f t="shared" ca="1" si="240"/>
        <v>10988.59246474871</v>
      </c>
      <c r="AD543" s="90"/>
      <c r="AE543" s="77">
        <f ca="1">AE542</f>
        <v>3727</v>
      </c>
      <c r="AF543" s="77">
        <f ca="1">AC539</f>
        <v>12245.385202086043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15982.146416493297</v>
      </c>
      <c r="D544" s="5">
        <f t="shared" ca="1" si="232"/>
        <v>10</v>
      </c>
      <c r="E544" s="5">
        <v>10</v>
      </c>
      <c r="F544" s="5">
        <f t="shared" ca="1" si="233"/>
        <v>10</v>
      </c>
      <c r="G544" s="77">
        <f t="shared" ca="1" si="242"/>
        <v>1216.666666666667</v>
      </c>
      <c r="H544" s="77">
        <f t="shared" ca="1" si="234"/>
        <v>15982.146416493297</v>
      </c>
      <c r="I544" s="77">
        <f ca="1">I545</f>
        <v>152.08333333333334</v>
      </c>
      <c r="J544" s="77">
        <f ca="1">J543</f>
        <v>17157.791121040085</v>
      </c>
      <c r="K544" s="92" t="str">
        <f>M519</f>
        <v>FD</v>
      </c>
      <c r="L544" s="75">
        <f>M520</f>
        <v>9.6689497716894973E-2</v>
      </c>
      <c r="M544" s="89">
        <f ca="1">M522</f>
        <v>14402.329187052082</v>
      </c>
      <c r="N544" s="5">
        <f t="shared" ca="1" si="235"/>
        <v>6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9471.921639457345</v>
      </c>
      <c r="S544" s="90"/>
      <c r="T544" s="77">
        <f ca="1">Q539</f>
        <v>2441</v>
      </c>
      <c r="U544" s="77">
        <f ca="1">U543</f>
        <v>14579.701322694924</v>
      </c>
      <c r="V544" s="92" t="str">
        <f>M525</f>
        <v>FD</v>
      </c>
      <c r="W544" s="75">
        <f>M520</f>
        <v>9.6689497716894973E-2</v>
      </c>
      <c r="X544" s="89">
        <f ca="1">M531</f>
        <v>12245.385202086043</v>
      </c>
      <c r="Y544" s="5">
        <f t="shared" ca="1" si="238"/>
        <v>5</v>
      </c>
      <c r="Z544" s="5">
        <v>10</v>
      </c>
      <c r="AA544" s="7">
        <f t="shared" ca="1" si="239"/>
        <v>7</v>
      </c>
      <c r="AB544" s="7">
        <f t="shared" ca="1" si="244"/>
        <v>7577</v>
      </c>
      <c r="AC544" s="7">
        <f t="shared" ca="1" si="240"/>
        <v>10600.588852431381</v>
      </c>
      <c r="AD544" s="90"/>
      <c r="AE544" s="77">
        <f ca="1">AB539</f>
        <v>4574</v>
      </c>
      <c r="AF544" s="77">
        <f ca="1">AF543</f>
        <v>12245.385202086043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17157.791121040085</v>
      </c>
      <c r="D545" s="5">
        <f t="shared" ca="1" si="232"/>
        <v>5</v>
      </c>
      <c r="E545" s="5">
        <v>11</v>
      </c>
      <c r="F545" s="5">
        <f t="shared" ca="1" si="233"/>
        <v>15</v>
      </c>
      <c r="G545" s="77">
        <f t="shared" ca="1" si="242"/>
        <v>1551.2500000000005</v>
      </c>
      <c r="H545" s="77">
        <f t="shared" ca="1" si="234"/>
        <v>15956.969374154296</v>
      </c>
      <c r="I545" s="77">
        <f ca="1">G539</f>
        <v>152.08333333333334</v>
      </c>
      <c r="J545" s="77">
        <f ca="1">H540</f>
        <v>16882.693944525974</v>
      </c>
      <c r="K545" s="92" t="str">
        <f>N519</f>
        <v>FN</v>
      </c>
      <c r="L545" s="75">
        <f>N520</f>
        <v>0.10547945205479452</v>
      </c>
      <c r="M545" s="89">
        <f ca="1">N522</f>
        <v>9471.921639457345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9180.4671057870419</v>
      </c>
      <c r="S545" s="90"/>
      <c r="T545" s="77">
        <f ca="1">T544</f>
        <v>2441</v>
      </c>
      <c r="U545" s="77">
        <f ca="1">R540</f>
        <v>14402.329187052082</v>
      </c>
      <c r="V545" s="92" t="str">
        <f>N525</f>
        <v>FN</v>
      </c>
      <c r="W545" s="75">
        <f>N520</f>
        <v>0.10547945205479452</v>
      </c>
      <c r="X545" s="89">
        <f ca="1">N531</f>
        <v>10988.59246474871</v>
      </c>
      <c r="Y545" s="5">
        <f t="shared" ca="1" si="238"/>
        <v>9</v>
      </c>
      <c r="Z545" s="5">
        <v>11</v>
      </c>
      <c r="AA545" s="7">
        <f t="shared" ca="1" si="239"/>
        <v>9</v>
      </c>
      <c r="AB545" s="7">
        <f t="shared" ca="1" si="244"/>
        <v>7668</v>
      </c>
      <c r="AC545" s="7">
        <f t="shared" ca="1" si="240"/>
        <v>10424.103424506347</v>
      </c>
      <c r="AD545" s="90"/>
      <c r="AE545" s="77">
        <f ca="1">AE544</f>
        <v>4574</v>
      </c>
      <c r="AF545" s="77">
        <f ca="1">AC540</f>
        <v>12169.538313069583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18134.931669753249</v>
      </c>
      <c r="D546" s="5">
        <f t="shared" ca="1" si="232"/>
        <v>2</v>
      </c>
      <c r="E546" s="5">
        <v>12</v>
      </c>
      <c r="F546" s="5">
        <f t="shared" ca="1" si="233"/>
        <v>23</v>
      </c>
      <c r="G546" s="77">
        <f t="shared" ca="1" si="242"/>
        <v>1885.8333333333339</v>
      </c>
      <c r="H546" s="77">
        <f t="shared" ca="1" si="234"/>
        <v>15838.476201200252</v>
      </c>
      <c r="I546" s="77">
        <f ca="1">I547</f>
        <v>486.66666666666674</v>
      </c>
      <c r="J546" s="77">
        <f ca="1">J545</f>
        <v>16882.693944525974</v>
      </c>
      <c r="K546" s="92" t="str">
        <f>O519</f>
        <v>FP</v>
      </c>
      <c r="L546" s="75">
        <f>O520</f>
        <v>8.7899543378995425E-3</v>
      </c>
      <c r="M546" s="89">
        <f ca="1">O522</f>
        <v>15557.635801180984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8425.1131172010864</v>
      </c>
      <c r="S546" s="90"/>
      <c r="T546" s="77">
        <f ca="1">Q540</f>
        <v>3288</v>
      </c>
      <c r="U546" s="77">
        <f ca="1">R540</f>
        <v>14402.329187052082</v>
      </c>
      <c r="V546" s="92" t="str">
        <f>O525</f>
        <v>FP</v>
      </c>
      <c r="W546" s="75">
        <f>O520</f>
        <v>8.7899543378995425E-3</v>
      </c>
      <c r="X546" s="89">
        <f ca="1">O531</f>
        <v>12169.53786306962</v>
      </c>
      <c r="Y546" s="5">
        <f t="shared" ca="1" si="238"/>
        <v>7</v>
      </c>
      <c r="Z546" s="5">
        <v>12</v>
      </c>
      <c r="AA546" s="7">
        <f t="shared" ca="1" si="239"/>
        <v>8</v>
      </c>
      <c r="AB546" s="7">
        <f t="shared" ca="1" si="244"/>
        <v>8760</v>
      </c>
      <c r="AC546" s="7">
        <f t="shared" ca="1" si="240"/>
        <v>9466.5579521853997</v>
      </c>
      <c r="AD546" s="90"/>
      <c r="AE546" s="77">
        <f ca="1">AB540</f>
        <v>4651</v>
      </c>
      <c r="AF546" s="77">
        <f ca="1">AC540</f>
        <v>12169.538313069583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16882.693944525974</v>
      </c>
      <c r="D547" s="5">
        <f t="shared" ca="1" si="232"/>
        <v>6</v>
      </c>
      <c r="E547" s="5">
        <v>13</v>
      </c>
      <c r="F547" s="5">
        <f t="shared" ca="1" si="233"/>
        <v>5</v>
      </c>
      <c r="G547" s="77">
        <f t="shared" ca="1" si="242"/>
        <v>1916.2500000000007</v>
      </c>
      <c r="H547" s="77">
        <f t="shared" ca="1" si="234"/>
        <v>14960.425746396368</v>
      </c>
      <c r="I547" s="77">
        <f ca="1">G540</f>
        <v>486.66666666666674</v>
      </c>
      <c r="J547" s="77">
        <f ca="1">H541</f>
        <v>16716.908206434669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3288</v>
      </c>
      <c r="U547" s="77">
        <f ca="1">R541</f>
        <v>13918.57936182678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4651</v>
      </c>
      <c r="AF547" s="77">
        <f ca="1">AC541</f>
        <v>12169.53786306962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16208.425039063064</v>
      </c>
      <c r="D548" s="5">
        <f t="shared" ca="1" si="232"/>
        <v>8</v>
      </c>
      <c r="E548" s="5">
        <v>14</v>
      </c>
      <c r="F548" s="5">
        <f t="shared" ca="1" si="233"/>
        <v>16</v>
      </c>
      <c r="G548" s="77">
        <f t="shared" ca="1" si="242"/>
        <v>2250.8333333333339</v>
      </c>
      <c r="H548" s="77">
        <f t="shared" ca="1" si="234"/>
        <v>14899.642790261905</v>
      </c>
      <c r="I548" s="77">
        <f ca="1">I549</f>
        <v>821.25000000000011</v>
      </c>
      <c r="J548" s="77">
        <f ca="1">J547</f>
        <v>16716.908206434669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13918.57936182678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4728</v>
      </c>
      <c r="AF548" s="77">
        <f ca="1">AC541</f>
        <v>12169.53786306962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15956.969374154296</v>
      </c>
      <c r="D549" s="5">
        <f t="shared" ca="1" si="232"/>
        <v>11</v>
      </c>
      <c r="E549" s="5">
        <v>15</v>
      </c>
      <c r="F549" s="5">
        <f t="shared" ca="1" si="233"/>
        <v>22</v>
      </c>
      <c r="G549" s="77">
        <f t="shared" ca="1" si="242"/>
        <v>2585.4166666666674</v>
      </c>
      <c r="H549" s="77">
        <f t="shared" ca="1" si="234"/>
        <v>14782.564864015178</v>
      </c>
      <c r="I549" s="77">
        <f ca="1">G541</f>
        <v>821.25000000000011</v>
      </c>
      <c r="J549" s="77">
        <f ca="1">H542</f>
        <v>16208.425039063064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12932.282736556934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4728</v>
      </c>
      <c r="AF549" s="77">
        <f ca="1">AC542</f>
        <v>10988.59282474871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14899.642790261905</v>
      </c>
      <c r="D550" s="5">
        <f t="shared" ca="1" si="232"/>
        <v>14</v>
      </c>
      <c r="E550" s="5">
        <v>16</v>
      </c>
      <c r="F550" s="5">
        <f t="shared" ca="1" si="233"/>
        <v>9</v>
      </c>
      <c r="G550" s="77">
        <f t="shared" ca="1" si="242"/>
        <v>2615.8333333333339</v>
      </c>
      <c r="H550" s="77">
        <f t="shared" ca="1" si="234"/>
        <v>14663.51534998707</v>
      </c>
      <c r="I550" s="77">
        <f ca="1">I551</f>
        <v>1155.8333333333335</v>
      </c>
      <c r="J550" s="77">
        <f ca="1">J549</f>
        <v>16208.425039063064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12932.282736556934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5652</v>
      </c>
      <c r="AF550" s="77">
        <f ca="1">AC542</f>
        <v>10988.59282474871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13870.782019192542</v>
      </c>
      <c r="D551" s="5">
        <f t="shared" ca="1" si="232"/>
        <v>18</v>
      </c>
      <c r="E551" s="5">
        <v>17</v>
      </c>
      <c r="F551" s="5">
        <f t="shared" ca="1" si="233"/>
        <v>6</v>
      </c>
      <c r="G551" s="77">
        <f t="shared" ca="1" si="242"/>
        <v>2646.2500000000005</v>
      </c>
      <c r="H551" s="77">
        <f t="shared" ca="1" si="234"/>
        <v>14198.292165048886</v>
      </c>
      <c r="I551" s="77">
        <f ca="1">G542</f>
        <v>1155.8333333333335</v>
      </c>
      <c r="J551" s="77">
        <f ca="1">H543</f>
        <v>16106.051663372944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10532.501797934612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5652</v>
      </c>
      <c r="AF551" s="77">
        <f ca="1">AC543</f>
        <v>10988.59246474871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13186.098667531101</v>
      </c>
      <c r="D552" s="5">
        <f t="shared" ca="1" si="232"/>
        <v>22</v>
      </c>
      <c r="E552" s="5">
        <v>18</v>
      </c>
      <c r="F552" s="5">
        <f t="shared" ca="1" si="233"/>
        <v>17</v>
      </c>
      <c r="G552" s="77">
        <f t="shared" ca="1" si="242"/>
        <v>2980.8333333333339</v>
      </c>
      <c r="H552" s="77">
        <f t="shared" ca="1" si="234"/>
        <v>13870.782019192542</v>
      </c>
      <c r="I552" s="77">
        <f ca="1">I553</f>
        <v>1186.2500000000002</v>
      </c>
      <c r="J552" s="77">
        <f ca="1">J551</f>
        <v>16106.051663372944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10532.501797934612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6576</v>
      </c>
      <c r="AF552" s="77">
        <f ca="1">AC543</f>
        <v>10988.59246474871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12820.798278227297</v>
      </c>
      <c r="D553" s="5">
        <f t="shared" ca="1" si="232"/>
        <v>23</v>
      </c>
      <c r="E553" s="5">
        <v>19</v>
      </c>
      <c r="F553" s="5">
        <f t="shared" ca="1" si="233"/>
        <v>7</v>
      </c>
      <c r="G553" s="77">
        <f t="shared" ca="1" si="242"/>
        <v>3011.2500000000005</v>
      </c>
      <c r="H553" s="77">
        <f t="shared" ca="1" si="234"/>
        <v>13793.755451858793</v>
      </c>
      <c r="I553" s="77">
        <f ca="1">G543</f>
        <v>1186.2500000000002</v>
      </c>
      <c r="J553" s="77">
        <f ca="1">H544</f>
        <v>15982.146416493297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9471.921639457345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6576</v>
      </c>
      <c r="AF553" s="77">
        <f ca="1">AC544</f>
        <v>10600.588852431381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12725.320510701429</v>
      </c>
      <c r="D554" s="5">
        <f t="shared" ca="1" si="232"/>
        <v>24</v>
      </c>
      <c r="E554" s="5">
        <v>20</v>
      </c>
      <c r="F554" s="5">
        <f t="shared" ca="1" si="233"/>
        <v>8</v>
      </c>
      <c r="G554" s="77">
        <f t="shared" ca="1" si="242"/>
        <v>3041.666666666667</v>
      </c>
      <c r="H554" s="77">
        <f t="shared" ca="1" si="234"/>
        <v>13690.95316775675</v>
      </c>
      <c r="I554" s="77">
        <f ca="1">I555</f>
        <v>1216.666666666667</v>
      </c>
      <c r="J554" s="77">
        <f ca="1">J553</f>
        <v>15982.146416493297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9471.921639457345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7577</v>
      </c>
      <c r="AF554" s="77">
        <f ca="1">AC544</f>
        <v>10600.588852431381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13598.087755658802</v>
      </c>
      <c r="D555" s="5">
        <f t="shared" ca="1" si="232"/>
        <v>21</v>
      </c>
      <c r="E555" s="5">
        <v>21</v>
      </c>
      <c r="F555" s="5">
        <f t="shared" ca="1" si="233"/>
        <v>21</v>
      </c>
      <c r="G555" s="77">
        <f t="shared" ca="1" si="242"/>
        <v>3376.2500000000005</v>
      </c>
      <c r="H555" s="77">
        <f t="shared" ca="1" si="234"/>
        <v>13598.087755658802</v>
      </c>
      <c r="I555" s="77">
        <f ca="1">G544</f>
        <v>1216.666666666667</v>
      </c>
      <c r="J555" s="77">
        <f ca="1">H545</f>
        <v>15956.969374154296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9180.4671057870419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7577</v>
      </c>
      <c r="AF555" s="77">
        <f ca="1">AC545</f>
        <v>10424.103424506347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14782.564864015178</v>
      </c>
      <c r="D556" s="5">
        <f t="shared" ca="1" si="232"/>
        <v>15</v>
      </c>
      <c r="E556" s="5">
        <v>22</v>
      </c>
      <c r="F556" s="5">
        <f t="shared" ca="1" si="233"/>
        <v>18</v>
      </c>
      <c r="G556" s="77">
        <f t="shared" ca="1" si="242"/>
        <v>3710.8333333333339</v>
      </c>
      <c r="H556" s="77">
        <f t="shared" ca="1" si="234"/>
        <v>13186.098667531101</v>
      </c>
      <c r="I556" s="77">
        <f ca="1">I557</f>
        <v>1551.2500000000005</v>
      </c>
      <c r="J556" s="77">
        <f ca="1">J555</f>
        <v>15956.969374154296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9180.4671057870419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7668</v>
      </c>
      <c r="AF556" s="77">
        <f ca="1">AC545</f>
        <v>10424.103424506347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15838.476201200252</v>
      </c>
      <c r="D557" s="5">
        <f t="shared" ca="1" si="232"/>
        <v>12</v>
      </c>
      <c r="E557" s="5">
        <v>23</v>
      </c>
      <c r="F557" s="5">
        <f t="shared" ca="1" si="233"/>
        <v>19</v>
      </c>
      <c r="G557" s="77">
        <f t="shared" ca="1" si="242"/>
        <v>4045.4166666666674</v>
      </c>
      <c r="H557" s="77">
        <f t="shared" ca="1" si="234"/>
        <v>12820.798278227297</v>
      </c>
      <c r="I557" s="77">
        <f ca="1">G545</f>
        <v>1551.2500000000005</v>
      </c>
      <c r="J557" s="77">
        <f ca="1">H546</f>
        <v>15838.476201200252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8425.1131172010864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7668</v>
      </c>
      <c r="AF557" s="77">
        <f ca="1">AC546</f>
        <v>9466.5579521853997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16716.908206434669</v>
      </c>
      <c r="D558" s="5">
        <f t="shared" ca="1" si="232"/>
        <v>7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12725.320510701429</v>
      </c>
      <c r="I558" s="77">
        <f ca="1">I559</f>
        <v>1885.8333333333339</v>
      </c>
      <c r="J558" s="77">
        <f ca="1">J557</f>
        <v>15838.476201200252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8425.1131172010864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9466.5579521853997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10717.068601860063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10722.552038224778</v>
      </c>
      <c r="I559" s="77">
        <f ca="1">G546</f>
        <v>1885.8333333333339</v>
      </c>
      <c r="J559" s="77">
        <f ca="1">H547</f>
        <v>14960.425746396368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10270.249849449538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10717.068601860063</v>
      </c>
      <c r="I560" s="77">
        <f ca="1">I561</f>
        <v>1916.2500000000007</v>
      </c>
      <c r="J560" s="77">
        <f ca="1">J559</f>
        <v>14960.425746396368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9965.3346083395809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10276.185111826262</v>
      </c>
      <c r="I561" s="77">
        <f ca="1">G547</f>
        <v>1916.2500000000007</v>
      </c>
      <c r="J561" s="77">
        <f ca="1">H548</f>
        <v>14899.642790261905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9345.702216457712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10270.249849449538</v>
      </c>
      <c r="I562" s="77">
        <f ca="1">I563</f>
        <v>2250.8333333333339</v>
      </c>
      <c r="J562" s="77">
        <f ca="1">J561</f>
        <v>14899.642790261905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8752.3415747455183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9965.3346083395809</v>
      </c>
      <c r="I563" s="77">
        <f ca="1">G548</f>
        <v>2250.8333333333339</v>
      </c>
      <c r="J563" s="77">
        <f ca="1">H549</f>
        <v>14782.564864015178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8422.3476984321569</v>
      </c>
      <c r="D564" s="5">
        <f t="shared" ca="1" si="232"/>
        <v>35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9673.4493273719017</v>
      </c>
      <c r="I564" s="77">
        <f ca="1">I565</f>
        <v>2585.4166666666674</v>
      </c>
      <c r="J564" s="77">
        <f ca="1">J563</f>
        <v>14782.564864015178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8367.3304061372728</v>
      </c>
      <c r="D565" s="5">
        <f t="shared" ca="1" si="232"/>
        <v>36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9345.702216457712</v>
      </c>
      <c r="I565" s="77">
        <f ca="1">G549</f>
        <v>2585.4166666666674</v>
      </c>
      <c r="J565" s="77">
        <f ca="1">H550</f>
        <v>14663.51534998707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8458.0757235709989</v>
      </c>
      <c r="D566" s="5">
        <f t="shared" ca="1" si="232"/>
        <v>34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9006.988360338295</v>
      </c>
      <c r="I566" s="77">
        <f ca="1">I567</f>
        <v>2615.8333333333339</v>
      </c>
      <c r="J566" s="77">
        <f ca="1">J565</f>
        <v>14663.51534998707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9006.988360338295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7665.0000000000009</v>
      </c>
      <c r="H567" s="77">
        <f t="shared" ca="1" si="234"/>
        <v>8752.3415747455183</v>
      </c>
      <c r="I567" s="77">
        <f ca="1">G550</f>
        <v>2615.8333333333339</v>
      </c>
      <c r="J567" s="77">
        <f ca="1">H551</f>
        <v>14198.292165048886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9673.4493273719017</v>
      </c>
      <c r="D568" s="5">
        <f t="shared" ca="1" si="232"/>
        <v>30</v>
      </c>
      <c r="E568" s="5">
        <v>34</v>
      </c>
      <c r="F568" s="5">
        <f t="shared" ca="1" si="233"/>
        <v>32</v>
      </c>
      <c r="G568" s="77">
        <f t="shared" ca="1" si="242"/>
        <v>8030.0000000000009</v>
      </c>
      <c r="H568" s="77">
        <f t="shared" ca="1" si="234"/>
        <v>8458.0757235709989</v>
      </c>
      <c r="I568" s="77">
        <f ca="1">I569</f>
        <v>2646.2500000000005</v>
      </c>
      <c r="J568" s="77">
        <f ca="1">J567</f>
        <v>14198.292165048886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10276.185111826262</v>
      </c>
      <c r="D569" s="5">
        <f t="shared" ca="1" si="232"/>
        <v>27</v>
      </c>
      <c r="E569" s="5">
        <v>35</v>
      </c>
      <c r="F569" s="5">
        <f t="shared" ca="1" si="233"/>
        <v>30</v>
      </c>
      <c r="G569" s="77">
        <f t="shared" ca="1" si="242"/>
        <v>8395</v>
      </c>
      <c r="H569" s="77">
        <f t="shared" ca="1" si="234"/>
        <v>8422.3476984321569</v>
      </c>
      <c r="I569" s="77">
        <f ca="1">G551</f>
        <v>2646.2500000000005</v>
      </c>
      <c r="J569" s="77">
        <f ca="1">H552</f>
        <v>13870.782019192542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10722.552038224778</v>
      </c>
      <c r="D570" s="5">
        <f t="shared" ca="1" si="232"/>
        <v>25</v>
      </c>
      <c r="E570" s="5">
        <v>36</v>
      </c>
      <c r="F570" s="5">
        <f t="shared" ca="1" si="233"/>
        <v>31</v>
      </c>
      <c r="G570" s="77">
        <f t="shared" ca="1" si="242"/>
        <v>8760</v>
      </c>
      <c r="H570" s="77">
        <f t="shared" ca="1" si="234"/>
        <v>8367.3304061372728</v>
      </c>
      <c r="I570" s="77">
        <f ca="1">I571</f>
        <v>2980.8333333333339</v>
      </c>
      <c r="J570" s="77">
        <f ca="1">J569</f>
        <v>13870.782019192542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2980.8333333333339</v>
      </c>
      <c r="J571" s="77">
        <f ca="1">H553</f>
        <v>13793.755451858793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3011.2500000000005</v>
      </c>
      <c r="J572" s="77">
        <f ca="1">J571</f>
        <v>13793.755451858793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3011.2500000000005</v>
      </c>
      <c r="J573" s="77">
        <f ca="1">H554</f>
        <v>13690.95316775675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13690.95316775675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13598.087755658802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13598.087755658802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13186.098667531101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13186.098667531101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12820.798278227297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12820.798278227297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12725.320510701429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12725.320510701429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10722.552038224778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10722.552038224778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10717.068601860063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10717.068601860063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10276.185111826262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10276.185111826262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10270.249849449538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10270.249849449538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9965.3346083395809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9965.3346083395809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9673.4493273719017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9673.4493273719017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9345.702216457712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9345.702216457712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9006.988360338295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9006.988360338295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8752.3415747455183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8752.3415747455183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8458.0757235709989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8458.0757235709989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8422.3476984321569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8422.3476984321569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8367.3304061372728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8367.3304061372728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0.12973894623045107</v>
      </c>
      <c r="D609" s="135">
        <f ca="1">B452*M456+B458*M462+B464*M468+B470*M474+B476*M480+B482*M486+B488*M492+$B$500*M504</f>
        <v>9.1853601495131052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6.3006901830236647E-2</v>
      </c>
      <c r="D610" s="135">
        <f ca="1">B452*N456+B458*N462+B464*N468+B470*N474+B476*N480+B482*N486+B488*N492+$B$500*N504</f>
        <v>4.4608122852157361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1.332136411825924E-2</v>
      </c>
      <c r="D611" s="135">
        <f ca="1">B452*O456+B458*O462+B464*O468+B470*O474+B476*O480+B482*O486+B488*O492+$B$500*O504</f>
        <v>0.94313643407944292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0.12980016002215705</v>
      </c>
      <c r="D612" s="135">
        <f ca="1">B452*G456+B458*G462+B464*G468+B470*G474+B476*G480+B482*G486+B488*G492+$B$500*G504</f>
        <v>9.1896940117747725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5.5374923967574596E-2</v>
      </c>
      <c r="D613" s="135">
        <f ca="1">B452*H456+B458*H462+B464*H468+B470*H474+B476*H480+B482*H486+B488*H492+$B$500*H504</f>
        <v>3.9204775024964329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1.3304706436526922E-2</v>
      </c>
      <c r="D614" s="135">
        <f ca="1">B452*I456+B458*I462+B464*I468+B470*I474+B476*I480+B482*I486+B488*I492+$B$500*I504</f>
        <v>0.94195709040190501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0.12276937145836851</v>
      </c>
      <c r="D615" s="135">
        <f ca="1">B452*J456+B458*J462+B464*J468+B470*J474+B476*J480+B482*J486+B488*J492+$B$500*J504</f>
        <v>8.6919227027742831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5.4782733663373717E-2</v>
      </c>
      <c r="D616" s="135">
        <f ca="1">B452*K456+B458*K462+B464*K468+B470*K474+B476*K480+B482*K486+B488*K492+$B$500*K504</f>
        <v>3.8785511466936593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1.2621428387034728E-2</v>
      </c>
      <c r="D617" s="135">
        <f ca="1">B452*L456+B458*L462+B464*L468+B470*L474+B476*L480+B482*L486+B488*L492+$B$500*L504</f>
        <v>0.89358183263085367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0.25679263503017324</v>
      </c>
      <c r="D618" s="135">
        <f ca="1">B452*D456+B458*D462+B464*D468+B470*D474+B476*D480+B482*D486+B488*D492+$B$500*D504</f>
        <v>18.18060732746261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0.12218350175156384</v>
      </c>
      <c r="D619" s="135">
        <f ca="1">B452*E456+B458*E462+B464*E468+B470*E474+B476*E480+B482*E486+B488*E492+$B$500*E504</f>
        <v>8.6504438376065966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2.630332710428045E-2</v>
      </c>
      <c r="D620" s="135">
        <f ca="1">B452*F456+B458*F462+B464*F468+B470*F474+B476*F480+B482*F486+B488*F492+$B$500*F504</f>
        <v>1.8622436793506054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0.10805499773712181</v>
      </c>
      <c r="D621" s="135">
        <f ca="1">$B$494*M498+$B$495*77/365*11/24</f>
        <v>20.426070603339042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9.2412266063906706E-2</v>
      </c>
      <c r="D622" s="135">
        <f ca="1">$B$494*N498+$B$495*77/365*12/24</f>
        <v>17.469062151369865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1.0086319637231552E-2</v>
      </c>
      <c r="D623" s="135">
        <f ca="1">$B$494*O498+$B$495*77/365*1/24</f>
        <v>1.9066575480308221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0.10805499773712181</v>
      </c>
      <c r="D624" s="135">
        <f ca="1">$B$494*G498+$B$495*77/365*11/24</f>
        <v>20.426070603339042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9.2412266063906706E-2</v>
      </c>
      <c r="D625" s="135">
        <f ca="1">$B$494*H498+$B$495*77/365*12/24</f>
        <v>17.469062151369865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1.0086319637231552E-2</v>
      </c>
      <c r="D626" s="135">
        <f ca="1">$B$494*I498+$B$495*77/365*1/24</f>
        <v>1.9066575480308221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0.12817939504037781</v>
      </c>
      <c r="D627" s="135">
        <f ca="1">$B$494*J498+$B$495*91/365*11/24</f>
        <v>24.230266325650685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0.10927297137395894</v>
      </c>
      <c r="D628" s="135">
        <f ca="1">$B$494*K498+$B$495*91/365*12/24</f>
        <v>20.656309056164385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1.1968437906117103E-2</v>
      </c>
      <c r="D629" s="135">
        <f ca="1">$B$494*L498+$B$495*91/365*1/24</f>
        <v>2.2624419305136989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0.16949004839272441</v>
      </c>
      <c r="D630" s="135">
        <f ca="1">$B$494*D498+$B$495*120/365*11/24</f>
        <v>32.039385197671237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0.14415277335315568</v>
      </c>
      <c r="D631" s="135">
        <f ca="1">$B$494*E498+$B$495*120/365*12/24</f>
        <v>27.2497782410959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1.5829207057145894E-2</v>
      </c>
      <c r="D632" s="135">
        <f ca="1">$B$494*F498+$B$495*120/365*1/24</f>
        <v>2.9922586434246581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0.11468572902508138</v>
      </c>
      <c r="D633" s="135">
        <f ca="1">B409*M413+B415*M419+B421*M425+B427*M431+B433*M437+B439*M443+B445*M449</f>
        <v>14.304151404307058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7.6789282123564936E-2</v>
      </c>
      <c r="D634" s="135">
        <f ca="1">B409*N413+B415*N419+B421*N425+B427*N431+B433*N437+B439*N443+B445*N449</f>
        <v>9.5775257049053124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1.1728084473685006E-2</v>
      </c>
      <c r="D635" s="135">
        <f ca="1">B409*O413+B415*O419+B421*O425+B427*O431+B433*O437+B439*O443+B445*O449</f>
        <v>1.4627826619771023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0.11898727430063002</v>
      </c>
      <c r="D636" s="135">
        <f ca="1">B409*G413+B415*G419+B421*G425+B427*G431+B433*G437+B439*G443+B445*G449</f>
        <v>14.84066065804754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7.3348429346687574E-2</v>
      </c>
      <c r="D637" s="135">
        <f ca="1">B409*H413+B415*H419+B421*H425+B427*H431+B433*H437+B439*H443+B445*H449</f>
        <v>9.1483661268237171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1.2162185373052302E-2</v>
      </c>
      <c r="D638" s="135">
        <f ca="1">B409*I413+B415*I419+B421*I425+B427*I431+B433*I437+B439*I443+B445*I449</f>
        <v>1.5169257976756834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0.10968619001389383</v>
      </c>
      <c r="D639" s="135">
        <f ca="1">B409*J413+B415*J419+B421*J425+B427*J431+B433*J437+B439*J443+B445*J449</f>
        <v>13.680585041031586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6.8839127510955597E-2</v>
      </c>
      <c r="D640" s="135">
        <f ca="1">B409*K413+B415*K419+B421*K425+B427*K431+B433*K437+B439*K443+B445*K449</f>
        <v>8.585944483482864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1.1254402900731713E-2</v>
      </c>
      <c r="D641" s="135">
        <f ca="1">B409*L413+B415*L419+B421*L425+B427*L431+B433*L437+B439*L443+B445*L449</f>
        <v>1.4037028357899015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0.22920897871577778</v>
      </c>
      <c r="D642" s="135">
        <f ca="1">B409*D413+B415*D419+B421*D425+B427*D431+B433*D437+B439*D443+B445*D449</f>
        <v>28.588037610678235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0.14993226238802446</v>
      </c>
      <c r="D643" s="135">
        <f ca="1">B409*E413+B415*E419+B421*E425+B427*E431+B433*E437+B439*E443+B445*E449</f>
        <v>18.700267241790527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2.3378053827915489E-2</v>
      </c>
      <c r="D644" s="135">
        <f ca="1">B409*F413+B415*F419+B421*F425+B427*F431+B433*F437+B439*F443+B445*F449</f>
        <v>2.9158224334904865</v>
      </c>
      <c r="P644" s="5"/>
      <c r="Q644" s="6"/>
      <c r="U644" s="5"/>
    </row>
  </sheetData>
  <autoFilter ref="A1:C607" xr:uid="{00000000-0009-0000-0000-00001E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PL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617.17700000000002</v>
      </c>
      <c r="E5" s="17">
        <f ca="1">INDIRECT(ADDRESS(MATCH($H$1,HDD!$A$1:$A$34,0),E$4+1,,,"HDD"))</f>
        <v>532.48699999999997</v>
      </c>
      <c r="F5" s="17">
        <f ca="1">INDIRECT(ADDRESS(MATCH($H$1,HDD!$A$1:$A$34,0),F$4+1,,,"HDD"))</f>
        <v>472.36700000000002</v>
      </c>
      <c r="G5" s="17">
        <f ca="1">INDIRECT(ADDRESS(MATCH($H$1,HDD!$A$1:$A$34,0),G$4+1,,,"HDD"))</f>
        <v>300.46300000000002</v>
      </c>
      <c r="H5" s="17">
        <f ca="1">INDIRECT(ADDRESS(MATCH($H$1,HDD!$A$1:$A$34,0),H$4+1,,,"HDD"))</f>
        <v>139.976</v>
      </c>
      <c r="I5" s="17">
        <f ca="1">INDIRECT(ADDRESS(MATCH($H$1,HDD!$A$1:$A$34,0),I$4+1,,,"HDD"))</f>
        <v>61.204000000000001</v>
      </c>
      <c r="J5" s="17">
        <f ca="1">INDIRECT(ADDRESS(MATCH($H$1,HDD!$A$1:$A$34,0),J$4+1,,,"HDD"))</f>
        <v>20.032</v>
      </c>
      <c r="K5" s="17">
        <f ca="1">INDIRECT(ADDRESS(MATCH($H$1,HDD!$A$1:$A$34,0),K$4+1,,,"HDD"))</f>
        <v>25.050999999999998</v>
      </c>
      <c r="L5" s="17">
        <f ca="1">INDIRECT(ADDRESS(MATCH($H$1,HDD!$A$1:$A$34,0),L$4+1,,,"HDD"))</f>
        <v>132.59100000000001</v>
      </c>
      <c r="M5" s="17">
        <f ca="1">INDIRECT(ADDRESS(MATCH($H$1,HDD!$A$1:$A$34,0),M$4+1,,,"HDD"))</f>
        <v>282.71300000000002</v>
      </c>
      <c r="N5" s="17">
        <f ca="1">INDIRECT(ADDRESS(MATCH($H$1,HDD!$A$1:$A$34,0),N$4+1,,,"HDD"))</f>
        <v>451.23099999999999</v>
      </c>
      <c r="O5" s="17">
        <f ca="1">INDIRECT(ADDRESS(MATCH($H$1,HDD!$A$1:$A$34,0),O$4+1,,,"HDD"))</f>
        <v>580.47900000000004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0.17069028984413004</v>
      </c>
      <c r="E6" s="23">
        <f t="shared" ca="1" si="0"/>
        <v>0.14726789943279037</v>
      </c>
      <c r="F6" s="22">
        <f t="shared" ca="1" si="0"/>
        <v>0.13064074024599454</v>
      </c>
      <c r="G6" s="22">
        <f t="shared" ca="1" si="0"/>
        <v>8.3097906366304722E-2</v>
      </c>
      <c r="H6" s="22">
        <f t="shared" ca="1" si="0"/>
        <v>3.8712628648219144E-2</v>
      </c>
      <c r="I6" s="22">
        <f t="shared" ca="1" si="0"/>
        <v>1.6926956933942992E-2</v>
      </c>
      <c r="J6" s="22">
        <f t="shared" ca="1" si="0"/>
        <v>5.5401738660993734E-3</v>
      </c>
      <c r="K6" s="22">
        <f t="shared" ca="1" si="0"/>
        <v>6.9282595606856723E-3</v>
      </c>
      <c r="L6" s="22">
        <f t="shared" ca="1" si="0"/>
        <v>3.6670187354232331E-2</v>
      </c>
      <c r="M6" s="22">
        <f t="shared" ca="1" si="0"/>
        <v>7.8188856539863821E-2</v>
      </c>
      <c r="N6" s="22">
        <f t="shared" ca="1" si="0"/>
        <v>0.12479523730899991</v>
      </c>
      <c r="O6" s="22">
        <f t="shared" ca="1" si="0"/>
        <v>0.16054086389873692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8.1981150495943087</v>
      </c>
      <c r="E8" s="114">
        <f ca="1">INDIRECT(ADDRESS(MATCH($H$1,DDuration!$A$1:$A$34,0),E$4+1,,,"DDuration"))</f>
        <v>9.7736932009644573</v>
      </c>
      <c r="F8" s="114">
        <f ca="1">INDIRECT(ADDRESS(MATCH($H$1,DDuration!$A$1:$A$34,0),F$4+1,,,"DDuration"))</f>
        <v>11.596936111522551</v>
      </c>
      <c r="G8" s="114">
        <f ca="1">INDIRECT(ADDRESS(MATCH($H$1,DDuration!$A$1:$A$34,0),G$4+1,,,"DDuration"))</f>
        <v>13.593711201800362</v>
      </c>
      <c r="H8" s="114">
        <f ca="1">INDIRECT(ADDRESS(MATCH($H$1,DDuration!$A$1:$A$34,0),H$4+1,,,"DDuration"))</f>
        <v>15.35344073881263</v>
      </c>
      <c r="I8" s="114">
        <f ca="1">INDIRECT(ADDRESS(MATCH($H$1,DDuration!$A$1:$A$34,0),I$4+1,,,"DDuration"))</f>
        <v>16.288911497477983</v>
      </c>
      <c r="J8" s="114">
        <f ca="1">INDIRECT(ADDRESS(MATCH($H$1,DDuration!$A$1:$A$34,0),J$4+1,,,"DDuration"))</f>
        <v>15.860046128919574</v>
      </c>
      <c r="K8" s="114">
        <f ca="1">INDIRECT(ADDRESS(MATCH($H$1,DDuration!$A$1:$A$34,0),K$4+1,,,"DDuration"))</f>
        <v>14.318259203607715</v>
      </c>
      <c r="L8" s="114">
        <f ca="1">INDIRECT(ADDRESS(MATCH($H$1,DDuration!$A$1:$A$34,0),L$4+1,,,"DDuration"))</f>
        <v>12.369517926896995</v>
      </c>
      <c r="M8" s="114">
        <f ca="1">INDIRECT(ADDRESS(MATCH($H$1,DDuration!$A$1:$A$34,0),M$4+1,,,"DDuration"))</f>
        <v>10.373986010938268</v>
      </c>
      <c r="N8" s="114">
        <f ca="1">INDIRECT(ADDRESS(MATCH($H$1,DDuration!$A$1:$A$34,0),N$4+1,,,"DDuration"))</f>
        <v>8.6218817364013614</v>
      </c>
      <c r="O8" s="114">
        <f ca="1">INDIRECT(ADDRESS(MATCH($H$1,DDuration!$A$1:$A$34,0),O$4+1,,,"DDuration"))</f>
        <v>7.7195183494762567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0.11948320289089102</v>
      </c>
      <c r="E12" s="33">
        <f t="shared" ca="1" si="1"/>
        <v>0.10308752960295325</v>
      </c>
      <c r="F12" s="32">
        <f t="shared" ca="1" si="1"/>
        <v>9.1448518172196167E-2</v>
      </c>
      <c r="G12" s="32">
        <f t="shared" ca="1" si="1"/>
        <v>5.8168534456413304E-2</v>
      </c>
      <c r="H12" s="32">
        <f t="shared" ca="1" si="1"/>
        <v>2.70988400537534E-2</v>
      </c>
      <c r="I12" s="32">
        <f t="shared" ca="1" si="1"/>
        <v>1.1848869853760094E-2</v>
      </c>
      <c r="J12" s="32">
        <f t="shared" ca="1" si="1"/>
        <v>3.8781217062695611E-3</v>
      </c>
      <c r="K12" s="32">
        <f t="shared" ca="1" si="1"/>
        <v>4.8497816924799701E-3</v>
      </c>
      <c r="L12" s="32">
        <f t="shared" ca="1" si="1"/>
        <v>2.566913114796263E-2</v>
      </c>
      <c r="M12" s="32">
        <f t="shared" ca="1" si="1"/>
        <v>5.4732199577904671E-2</v>
      </c>
      <c r="N12" s="32">
        <f t="shared" ca="1" si="1"/>
        <v>8.7356666116299928E-2</v>
      </c>
      <c r="O12" s="32">
        <f t="shared" ca="1" si="1"/>
        <v>0.11237860472911584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5.1207086953239021E-2</v>
      </c>
      <c r="E13" s="32">
        <f t="shared" ca="1" si="2"/>
        <v>4.418036982983712E-2</v>
      </c>
      <c r="F13" s="32">
        <f t="shared" ca="1" si="2"/>
        <v>3.9192222073798369E-2</v>
      </c>
      <c r="G13" s="32">
        <f t="shared" ca="1" si="2"/>
        <v>2.4929371909891421E-2</v>
      </c>
      <c r="H13" s="32">
        <f t="shared" ca="1" si="2"/>
        <v>1.1613788594465746E-2</v>
      </c>
      <c r="I13" s="32">
        <f t="shared" ca="1" si="2"/>
        <v>5.0780870801828987E-3</v>
      </c>
      <c r="J13" s="32">
        <f t="shared" ca="1" si="2"/>
        <v>1.6620521598298124E-3</v>
      </c>
      <c r="K13" s="32">
        <f t="shared" ca="1" si="2"/>
        <v>2.0784778682057022E-3</v>
      </c>
      <c r="L13" s="32">
        <f t="shared" ca="1" si="2"/>
        <v>1.1001056206269701E-2</v>
      </c>
      <c r="M13" s="32">
        <f t="shared" ca="1" si="2"/>
        <v>2.3456656961959151E-2</v>
      </c>
      <c r="N13" s="32">
        <f t="shared" ca="1" si="2"/>
        <v>3.7438571192699978E-2</v>
      </c>
      <c r="O13" s="32">
        <f t="shared" ca="1" si="2"/>
        <v>4.8162259169621087E-2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0.10853057595922601</v>
      </c>
      <c r="E18" s="33">
        <f t="shared" ca="1" si="3"/>
        <v>9.3637839389349206E-2</v>
      </c>
      <c r="F18" s="33">
        <f t="shared" ca="1" si="3"/>
        <v>8.3065737339744844E-2</v>
      </c>
      <c r="G18" s="33">
        <f t="shared" ca="1" si="3"/>
        <v>5.2836418797908749E-2</v>
      </c>
      <c r="H18" s="33">
        <f t="shared" ca="1" si="3"/>
        <v>2.4614779715492672E-2</v>
      </c>
      <c r="I18" s="33">
        <f t="shared" ca="1" si="3"/>
        <v>1.0762723450498751E-2</v>
      </c>
      <c r="J18" s="33">
        <f t="shared" ca="1" si="3"/>
        <v>3.5226272165281847E-3</v>
      </c>
      <c r="K18" s="33">
        <f t="shared" ca="1" si="3"/>
        <v>4.4052183706693058E-3</v>
      </c>
      <c r="L18" s="33">
        <f t="shared" ca="1" si="3"/>
        <v>2.3316127459399389E-2</v>
      </c>
      <c r="M18" s="33">
        <f t="shared" ca="1" si="3"/>
        <v>4.9715081283263407E-2</v>
      </c>
      <c r="N18" s="33">
        <f t="shared" ca="1" si="3"/>
        <v>7.9348971722305761E-2</v>
      </c>
      <c r="O18" s="33">
        <f t="shared" ca="1" si="3"/>
        <v>0.10207723262894688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5.1207086953239021E-2</v>
      </c>
      <c r="E19" s="33">
        <f t="shared" ca="1" si="4"/>
        <v>4.418036982983712E-2</v>
      </c>
      <c r="F19" s="33">
        <f t="shared" ca="1" si="4"/>
        <v>3.9192222073798369E-2</v>
      </c>
      <c r="G19" s="33">
        <f t="shared" ca="1" si="4"/>
        <v>2.4929371909891421E-2</v>
      </c>
      <c r="H19" s="33">
        <f t="shared" ca="1" si="4"/>
        <v>1.1613788594465746E-2</v>
      </c>
      <c r="I19" s="33">
        <f t="shared" ca="1" si="4"/>
        <v>5.0780870801828987E-3</v>
      </c>
      <c r="J19" s="33">
        <f t="shared" ca="1" si="4"/>
        <v>1.6620521598298124E-3</v>
      </c>
      <c r="K19" s="33">
        <f t="shared" ca="1" si="4"/>
        <v>2.0784778682057022E-3</v>
      </c>
      <c r="L19" s="33">
        <f t="shared" ca="1" si="4"/>
        <v>1.1001056206269701E-2</v>
      </c>
      <c r="M19" s="33">
        <f t="shared" ca="1" si="4"/>
        <v>2.3456656961959151E-2</v>
      </c>
      <c r="N19" s="33">
        <f t="shared" ca="1" si="4"/>
        <v>3.7438571192699978E-2</v>
      </c>
      <c r="O19" s="33">
        <f t="shared" ca="1" si="4"/>
        <v>4.8162259169621087E-2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1.0952626931665011E-2</v>
      </c>
      <c r="E20" s="33">
        <f t="shared" ca="1" si="5"/>
        <v>9.4496902136040478E-3</v>
      </c>
      <c r="F20" s="33">
        <f t="shared" ca="1" si="5"/>
        <v>8.3827808324513156E-3</v>
      </c>
      <c r="G20" s="33">
        <f t="shared" ca="1" si="5"/>
        <v>5.332115658504554E-3</v>
      </c>
      <c r="H20" s="33">
        <f t="shared" ca="1" si="5"/>
        <v>2.4840603382607286E-3</v>
      </c>
      <c r="I20" s="33">
        <f t="shared" ca="1" si="5"/>
        <v>1.0861464032613421E-3</v>
      </c>
      <c r="J20" s="33">
        <f t="shared" ca="1" si="5"/>
        <v>3.5549448974137645E-4</v>
      </c>
      <c r="K20" s="33">
        <f t="shared" ca="1" si="5"/>
        <v>4.4456332181066392E-4</v>
      </c>
      <c r="L20" s="33">
        <f t="shared" ca="1" si="5"/>
        <v>2.3530036885632409E-3</v>
      </c>
      <c r="M20" s="33">
        <f t="shared" ca="1" si="5"/>
        <v>5.017118294641262E-3</v>
      </c>
      <c r="N20" s="33">
        <f t="shared" ca="1" si="5"/>
        <v>8.0076943939941612E-3</v>
      </c>
      <c r="O20" s="33">
        <f t="shared" ca="1" si="5"/>
        <v>1.0301372100168953E-2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0.17069028984413004</v>
      </c>
      <c r="E21" s="33">
        <f t="shared" ca="1" si="6"/>
        <v>0.14726789943279039</v>
      </c>
      <c r="F21" s="33">
        <f t="shared" ca="1" si="6"/>
        <v>0.13064074024599454</v>
      </c>
      <c r="G21" s="33">
        <f t="shared" ca="1" si="6"/>
        <v>8.3097906366304722E-2</v>
      </c>
      <c r="H21" s="33">
        <f t="shared" ca="1" si="6"/>
        <v>3.8712628648219144E-2</v>
      </c>
      <c r="I21" s="33">
        <f t="shared" ca="1" si="6"/>
        <v>1.6926956933942989E-2</v>
      </c>
      <c r="J21" s="33">
        <f t="shared" ca="1" si="6"/>
        <v>5.5401738660993734E-3</v>
      </c>
      <c r="K21" s="33">
        <f t="shared" ca="1" si="6"/>
        <v>6.9282595606856723E-3</v>
      </c>
      <c r="L21" s="33">
        <f t="shared" ca="1" si="6"/>
        <v>3.6670187354232331E-2</v>
      </c>
      <c r="M21" s="33">
        <f t="shared" ca="1" si="6"/>
        <v>7.8188856539863807E-2</v>
      </c>
      <c r="N21" s="33">
        <f t="shared" ca="1" si="6"/>
        <v>0.1247952373089999</v>
      </c>
      <c r="O21" s="33">
        <f t="shared" ca="1" si="6"/>
        <v>0.16054086389873692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0.38545300250854742</v>
      </c>
      <c r="E24" s="32">
        <f ca="1">N19/2+O19+D19+E19+F19/2</f>
        <v>0.1818651125859464</v>
      </c>
      <c r="F24" s="32">
        <f ca="1">N20/2+O20+D20+E20+F20/2</f>
        <v>3.8898926858660754E-2</v>
      </c>
      <c r="G24" s="32">
        <f ca="1">F18/2+G18+H18</f>
        <v>0.11898406718327384</v>
      </c>
      <c r="H24" s="32">
        <f ca="1">F19/2+G19+H19</f>
        <v>5.6139271541256357E-2</v>
      </c>
      <c r="I24" s="32">
        <f ca="1">F20/2+G20+H20</f>
        <v>1.2007566412990941E-2</v>
      </c>
      <c r="J24" s="32">
        <f ca="1">I18+J18+K18</f>
        <v>1.8690569037696243E-2</v>
      </c>
      <c r="K24" s="32">
        <f ca="1">I19+J19+K19</f>
        <v>8.8186171082184142E-3</v>
      </c>
      <c r="L24" s="32">
        <f ca="1">I20+J20+K20</f>
        <v>1.8862042148133824E-3</v>
      </c>
      <c r="M24" s="32">
        <f ca="1">L18+M18+N18/2</f>
        <v>0.11270569460381567</v>
      </c>
      <c r="N24" s="32">
        <f ca="1">L19+M19+N19/2</f>
        <v>5.3176998764578834E-2</v>
      </c>
      <c r="O24" s="32">
        <f ca="1">L20+M20+N20/2</f>
        <v>1.1373969180201584E-2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6.166666666666667</v>
      </c>
      <c r="I30" s="17">
        <f ca="1">INDIRECT(ADDRESS(MATCH($H$1,CDD!$A$1:$A$34,0),I$4+1,,,"cDD"))</f>
        <v>17</v>
      </c>
      <c r="J30" s="17">
        <f ca="1">INDIRECT(ADDRESS(MATCH($H$1,CDD!$A$1:$A$34,0),J$4+1,,,"cDD"))</f>
        <v>33.833333333333336</v>
      </c>
      <c r="K30" s="17">
        <f ca="1">INDIRECT(ADDRESS(MATCH($H$1,CDD!$A$1:$A$34,0),K$4+1,,,"cDD"))</f>
        <v>14.333333333333334</v>
      </c>
      <c r="L30" s="17">
        <f ca="1">INDIRECT(ADDRESS(MATCH($H$1,CDD!$A$1:$A$34,0),L$4+1,,,"cDD"))</f>
        <v>3.3333333333333335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8.2589285714285726E-2</v>
      </c>
      <c r="I31" s="22">
        <f t="shared" ca="1" si="7"/>
        <v>0.22767857142857145</v>
      </c>
      <c r="J31" s="22">
        <f t="shared" ca="1" si="7"/>
        <v>0.45312500000000011</v>
      </c>
      <c r="K31" s="22">
        <f t="shared" ca="1" si="7"/>
        <v>0.19196428571428575</v>
      </c>
      <c r="L31" s="22">
        <f t="shared" ca="1" si="7"/>
        <v>4.4642857142857151E-2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8.1981150495943087</v>
      </c>
      <c r="E33" s="29">
        <f t="shared" ca="1" si="8"/>
        <v>9.7736932009644573</v>
      </c>
      <c r="F33" s="29">
        <f t="shared" ca="1" si="8"/>
        <v>11.596936111522551</v>
      </c>
      <c r="G33" s="29">
        <f t="shared" ca="1" si="8"/>
        <v>13.593711201800362</v>
      </c>
      <c r="H33" s="29">
        <f t="shared" ca="1" si="8"/>
        <v>15.35344073881263</v>
      </c>
      <c r="I33" s="29">
        <f t="shared" ca="1" si="8"/>
        <v>16.288911497477983</v>
      </c>
      <c r="J33" s="29">
        <f t="shared" ca="1" si="8"/>
        <v>15.860046128919574</v>
      </c>
      <c r="K33" s="29">
        <f t="shared" ca="1" si="8"/>
        <v>14.318259203607715</v>
      </c>
      <c r="L33" s="29">
        <f t="shared" ca="1" si="8"/>
        <v>12.369517926896995</v>
      </c>
      <c r="M33" s="29">
        <f t="shared" ca="1" si="8"/>
        <v>10.373986010938268</v>
      </c>
      <c r="N33" s="29">
        <f t="shared" ca="1" si="8"/>
        <v>8.6218817364013614</v>
      </c>
      <c r="O33" s="29">
        <f t="shared" ca="1" si="8"/>
        <v>7.7195183494762567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7.4330357142857156E-2</v>
      </c>
      <c r="I37" s="32">
        <f t="shared" ca="1" si="9"/>
        <v>0.20491071428571431</v>
      </c>
      <c r="J37" s="32">
        <f t="shared" ca="1" si="9"/>
        <v>0.40781250000000013</v>
      </c>
      <c r="K37" s="32">
        <f t="shared" ca="1" si="9"/>
        <v>0.1727678571428572</v>
      </c>
      <c r="L37" s="32">
        <f t="shared" ca="1" si="9"/>
        <v>4.0178571428571438E-2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8.2589285714285716E-3</v>
      </c>
      <c r="I38" s="32">
        <f t="shared" ca="1" si="10"/>
        <v>2.2767857142857142E-2</v>
      </c>
      <c r="J38" s="32">
        <f t="shared" ca="1" si="10"/>
        <v>4.5312499999999999E-2</v>
      </c>
      <c r="K38" s="32">
        <f t="shared" ca="1" si="10"/>
        <v>1.9196428571428573E-2</v>
      </c>
      <c r="L38" s="32">
        <f t="shared" ca="1" si="10"/>
        <v>4.464285714285714E-3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6.7516741071428577E-2</v>
      </c>
      <c r="I43" s="33">
        <f t="shared" ca="1" si="11"/>
        <v>0.18612723214285715</v>
      </c>
      <c r="J43" s="33">
        <f t="shared" ca="1" si="11"/>
        <v>0.3704296875000001</v>
      </c>
      <c r="K43" s="33">
        <f t="shared" ca="1" si="11"/>
        <v>0.15693080357142861</v>
      </c>
      <c r="L43" s="33">
        <f t="shared" ca="1" si="11"/>
        <v>3.6495535714285723E-2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8.2589285714285716E-3</v>
      </c>
      <c r="I44" s="33">
        <f t="shared" ca="1" si="12"/>
        <v>2.2767857142857142E-2</v>
      </c>
      <c r="J44" s="33">
        <f t="shared" ca="1" si="12"/>
        <v>4.5312499999999999E-2</v>
      </c>
      <c r="K44" s="33">
        <f t="shared" ca="1" si="12"/>
        <v>1.9196428571428573E-2</v>
      </c>
      <c r="L44" s="33">
        <f t="shared" ca="1" si="12"/>
        <v>4.464285714285714E-3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6.8136160714285738E-3</v>
      </c>
      <c r="I45" s="33">
        <f t="shared" ca="1" si="13"/>
        <v>1.8783482142857147E-2</v>
      </c>
      <c r="J45" s="33">
        <f t="shared" ca="1" si="13"/>
        <v>3.7382812500000015E-2</v>
      </c>
      <c r="K45" s="33">
        <f t="shared" ca="1" si="13"/>
        <v>1.5837053571428578E-2</v>
      </c>
      <c r="L45" s="33">
        <f t="shared" ca="1" si="13"/>
        <v>3.6830357142857155E-3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8.2589285714285726E-2</v>
      </c>
      <c r="I46" s="32">
        <f t="shared" ca="1" si="14"/>
        <v>0.22767857142857145</v>
      </c>
      <c r="J46" s="32">
        <f t="shared" ca="1" si="14"/>
        <v>0.45312500000000011</v>
      </c>
      <c r="K46" s="32">
        <f t="shared" ca="1" si="14"/>
        <v>0.19196428571428578</v>
      </c>
      <c r="L46" s="32">
        <f t="shared" ca="1" si="14"/>
        <v>4.4642857142857151E-2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6.7516741071428577E-2</v>
      </c>
      <c r="H49" s="32">
        <f ca="1">F44/2+G44+H44</f>
        <v>8.2589285714285716E-3</v>
      </c>
      <c r="I49" s="32">
        <f ca="1">F45/2+G45+H45</f>
        <v>6.8136160714285738E-3</v>
      </c>
      <c r="J49" s="32">
        <f ca="1">I43+J43+K43</f>
        <v>0.71348772321428588</v>
      </c>
      <c r="K49" s="32">
        <f ca="1">I44+J44+K44</f>
        <v>8.727678571428571E-2</v>
      </c>
      <c r="L49" s="32">
        <f ca="1">I45+J45+K45</f>
        <v>7.2003348214285737E-2</v>
      </c>
      <c r="M49" s="32">
        <f ca="1">L43+M43+N43/2</f>
        <v>3.6495535714285723E-2</v>
      </c>
      <c r="N49" s="32">
        <f ca="1">L44+M44+N44/2</f>
        <v>4.464285714285714E-3</v>
      </c>
      <c r="O49" s="32">
        <f ca="1">L45+M45+N45/2</f>
        <v>3.6830357142857155E-3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617.17700000000002</v>
      </c>
      <c r="E56" s="17">
        <f t="shared" ca="1" si="15"/>
        <v>532.48699999999997</v>
      </c>
      <c r="F56" s="17">
        <f t="shared" ca="1" si="15"/>
        <v>472.36700000000002</v>
      </c>
      <c r="G56" s="17">
        <f t="shared" ca="1" si="15"/>
        <v>300.46300000000002</v>
      </c>
      <c r="H56" s="17">
        <f t="shared" ca="1" si="15"/>
        <v>139.976</v>
      </c>
      <c r="I56" s="17">
        <f t="shared" ca="1" si="15"/>
        <v>61.204000000000001</v>
      </c>
      <c r="J56" s="17">
        <f t="shared" ca="1" si="15"/>
        <v>20.032</v>
      </c>
      <c r="K56" s="17">
        <f t="shared" ca="1" si="15"/>
        <v>25.050999999999998</v>
      </c>
      <c r="L56" s="17">
        <f t="shared" ca="1" si="15"/>
        <v>132.59100000000001</v>
      </c>
      <c r="M56" s="17">
        <f t="shared" ca="1" si="15"/>
        <v>282.71300000000002</v>
      </c>
      <c r="N56" s="17">
        <f t="shared" ca="1" si="15"/>
        <v>451.23099999999999</v>
      </c>
      <c r="O56" s="17">
        <f t="shared" ca="1" si="15"/>
        <v>580.47900000000004</v>
      </c>
    </row>
    <row r="57" spans="1:15" x14ac:dyDescent="0.4">
      <c r="D57" s="50">
        <f t="shared" ref="D57:O57" ca="1" si="16">(D55/SUM($D55:$O55)*(1-$B$56)+$B$56*D56/SUM($D56:$O56))</f>
        <v>9.6436876809952832E-2</v>
      </c>
      <c r="E57" s="50">
        <f t="shared" ca="1" si="16"/>
        <v>9.2923518248251888E-2</v>
      </c>
      <c r="F57" s="50">
        <f t="shared" ca="1" si="16"/>
        <v>9.0429444370232509E-2</v>
      </c>
      <c r="G57" s="50">
        <f t="shared" ca="1" si="16"/>
        <v>8.329801928827904E-2</v>
      </c>
      <c r="H57" s="50">
        <f t="shared" ca="1" si="16"/>
        <v>7.6640227630566202E-2</v>
      </c>
      <c r="I57" s="50">
        <f t="shared" ca="1" si="16"/>
        <v>7.337237687342478E-2</v>
      </c>
      <c r="J57" s="50">
        <f t="shared" ca="1" si="16"/>
        <v>7.1664359413248238E-2</v>
      </c>
      <c r="K57" s="50">
        <f t="shared" ca="1" si="16"/>
        <v>7.187257226743618E-2</v>
      </c>
      <c r="L57" s="50">
        <f t="shared" ca="1" si="16"/>
        <v>7.6333861436468184E-2</v>
      </c>
      <c r="M57" s="50">
        <f t="shared" ca="1" si="16"/>
        <v>8.2561661814312903E-2</v>
      </c>
      <c r="N57" s="50">
        <f t="shared" ca="1" si="16"/>
        <v>8.9552618929683317E-2</v>
      </c>
      <c r="O57" s="50">
        <f t="shared" ca="1" si="16"/>
        <v>9.4914462918143871E-2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8.1981150495943087</v>
      </c>
      <c r="E59" s="29">
        <f t="shared" ca="1" si="17"/>
        <v>9.7736932009644573</v>
      </c>
      <c r="F59" s="29">
        <f t="shared" ca="1" si="17"/>
        <v>11.596936111522551</v>
      </c>
      <c r="G59" s="29">
        <f t="shared" ca="1" si="17"/>
        <v>13.593711201800362</v>
      </c>
      <c r="H59" s="29">
        <f t="shared" ca="1" si="17"/>
        <v>15.35344073881263</v>
      </c>
      <c r="I59" s="29">
        <f t="shared" ca="1" si="17"/>
        <v>16.288911497477983</v>
      </c>
      <c r="J59" s="29">
        <f t="shared" ca="1" si="17"/>
        <v>15.860046128919574</v>
      </c>
      <c r="K59" s="29">
        <f t="shared" ca="1" si="17"/>
        <v>14.318259203607715</v>
      </c>
      <c r="L59" s="29">
        <f t="shared" ca="1" si="17"/>
        <v>12.369517926896995</v>
      </c>
      <c r="M59" s="29">
        <f t="shared" ca="1" si="17"/>
        <v>10.373986010938268</v>
      </c>
      <c r="N59" s="29">
        <f t="shared" ca="1" si="17"/>
        <v>8.6218817364013614</v>
      </c>
      <c r="O59" s="29">
        <f t="shared" ca="1" si="17"/>
        <v>7.7195183494762567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6.7505813766966974E-2</v>
      </c>
      <c r="E63" s="33">
        <f t="shared" ca="1" si="18"/>
        <v>6.504646277377632E-2</v>
      </c>
      <c r="F63" s="32">
        <f t="shared" ca="1" si="18"/>
        <v>6.3300611059162751E-2</v>
      </c>
      <c r="G63" s="32">
        <f t="shared" ca="1" si="18"/>
        <v>5.8308613501795323E-2</v>
      </c>
      <c r="H63" s="32">
        <f t="shared" ca="1" si="18"/>
        <v>5.3648159341396336E-2</v>
      </c>
      <c r="I63" s="32">
        <f t="shared" ca="1" si="18"/>
        <v>5.1360663811397346E-2</v>
      </c>
      <c r="J63" s="32">
        <f t="shared" ca="1" si="18"/>
        <v>5.0165051589273764E-2</v>
      </c>
      <c r="K63" s="32">
        <f t="shared" ca="1" si="18"/>
        <v>5.0310800587205322E-2</v>
      </c>
      <c r="L63" s="32">
        <f t="shared" ca="1" si="18"/>
        <v>5.3433703005527723E-2</v>
      </c>
      <c r="M63" s="32">
        <f t="shared" ca="1" si="18"/>
        <v>5.779316327001903E-2</v>
      </c>
      <c r="N63" s="32">
        <f t="shared" ca="1" si="18"/>
        <v>6.2686833250778312E-2</v>
      </c>
      <c r="O63" s="32">
        <f t="shared" ca="1" si="18"/>
        <v>6.6440124042700707E-2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2.8931063042985854E-2</v>
      </c>
      <c r="E64" s="32">
        <f t="shared" ca="1" si="19"/>
        <v>2.7877055474475571E-2</v>
      </c>
      <c r="F64" s="32">
        <f t="shared" ca="1" si="19"/>
        <v>2.7128833311069758E-2</v>
      </c>
      <c r="G64" s="32">
        <f t="shared" ca="1" si="19"/>
        <v>2.4989405786483714E-2</v>
      </c>
      <c r="H64" s="32">
        <f t="shared" ca="1" si="19"/>
        <v>2.2992068289169863E-2</v>
      </c>
      <c r="I64" s="32">
        <f t="shared" ca="1" si="19"/>
        <v>2.2011713062027437E-2</v>
      </c>
      <c r="J64" s="32">
        <f t="shared" ca="1" si="19"/>
        <v>2.1499307823974474E-2</v>
      </c>
      <c r="K64" s="32">
        <f t="shared" ca="1" si="19"/>
        <v>2.1561771680230858E-2</v>
      </c>
      <c r="L64" s="32">
        <f t="shared" ca="1" si="19"/>
        <v>2.2900158430940457E-2</v>
      </c>
      <c r="M64" s="32">
        <f t="shared" ca="1" si="19"/>
        <v>2.4768498544293874E-2</v>
      </c>
      <c r="N64" s="32">
        <f t="shared" ca="1" si="19"/>
        <v>2.6865785678904998E-2</v>
      </c>
      <c r="O64" s="32">
        <f t="shared" ca="1" si="19"/>
        <v>2.8474338875443164E-2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6.1317780838328333E-2</v>
      </c>
      <c r="E69" s="33">
        <f t="shared" ca="1" si="20"/>
        <v>5.9083870352846825E-2</v>
      </c>
      <c r="F69" s="33">
        <f t="shared" ca="1" si="20"/>
        <v>5.7498055045406164E-2</v>
      </c>
      <c r="G69" s="33">
        <f t="shared" ca="1" si="20"/>
        <v>5.2963657264130749E-2</v>
      </c>
      <c r="H69" s="33">
        <f t="shared" ca="1" si="20"/>
        <v>4.8730411401768335E-2</v>
      </c>
      <c r="I69" s="33">
        <f t="shared" ca="1" si="20"/>
        <v>4.6652602962019257E-2</v>
      </c>
      <c r="J69" s="33">
        <f t="shared" ca="1" si="20"/>
        <v>4.556658852692367E-2</v>
      </c>
      <c r="K69" s="33">
        <f t="shared" ca="1" si="20"/>
        <v>4.5698977200044837E-2</v>
      </c>
      <c r="L69" s="33">
        <f t="shared" ca="1" si="20"/>
        <v>4.8535613563354348E-2</v>
      </c>
      <c r="M69" s="33">
        <f t="shared" ca="1" si="20"/>
        <v>5.2495456636933953E-2</v>
      </c>
      <c r="N69" s="33">
        <f t="shared" ca="1" si="20"/>
        <v>5.6940540202790296E-2</v>
      </c>
      <c r="O69" s="33">
        <f t="shared" ca="1" si="20"/>
        <v>6.0349779338786477E-2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2.8931063042985854E-2</v>
      </c>
      <c r="E70" s="33">
        <f t="shared" ca="1" si="21"/>
        <v>2.7877055474475571E-2</v>
      </c>
      <c r="F70" s="33">
        <f t="shared" ca="1" si="21"/>
        <v>2.7128833311069758E-2</v>
      </c>
      <c r="G70" s="33">
        <f t="shared" ca="1" si="21"/>
        <v>2.4989405786483714E-2</v>
      </c>
      <c r="H70" s="33">
        <f t="shared" ca="1" si="21"/>
        <v>2.2992068289169863E-2</v>
      </c>
      <c r="I70" s="33">
        <f t="shared" ca="1" si="21"/>
        <v>2.2011713062027437E-2</v>
      </c>
      <c r="J70" s="33">
        <f t="shared" ca="1" si="21"/>
        <v>2.1499307823974474E-2</v>
      </c>
      <c r="K70" s="33">
        <f t="shared" ca="1" si="21"/>
        <v>2.1561771680230858E-2</v>
      </c>
      <c r="L70" s="33">
        <f t="shared" ca="1" si="21"/>
        <v>2.2900158430940457E-2</v>
      </c>
      <c r="M70" s="33">
        <f t="shared" ca="1" si="21"/>
        <v>2.4768498544293874E-2</v>
      </c>
      <c r="N70" s="33">
        <f t="shared" ca="1" si="21"/>
        <v>2.6865785678904998E-2</v>
      </c>
      <c r="O70" s="33">
        <f t="shared" ca="1" si="21"/>
        <v>2.8474338875443164E-2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6.1880329286386404E-3</v>
      </c>
      <c r="E71" s="33">
        <f t="shared" ca="1" si="22"/>
        <v>5.9625924209294962E-3</v>
      </c>
      <c r="F71" s="33">
        <f t="shared" ca="1" si="22"/>
        <v>5.8025560137565857E-3</v>
      </c>
      <c r="G71" s="33">
        <f t="shared" ca="1" si="22"/>
        <v>5.3449562376645717E-3</v>
      </c>
      <c r="H71" s="33">
        <f t="shared" ca="1" si="22"/>
        <v>4.9177479396279979E-3</v>
      </c>
      <c r="I71" s="33">
        <f t="shared" ca="1" si="22"/>
        <v>4.7080608493780905E-3</v>
      </c>
      <c r="J71" s="33">
        <f t="shared" ca="1" si="22"/>
        <v>4.5984630623500961E-3</v>
      </c>
      <c r="K71" s="33">
        <f t="shared" ca="1" si="22"/>
        <v>4.6118233871604878E-3</v>
      </c>
      <c r="L71" s="33">
        <f t="shared" ca="1" si="22"/>
        <v>4.8980894421733747E-3</v>
      </c>
      <c r="M71" s="33">
        <f t="shared" ca="1" si="22"/>
        <v>5.2977066330850784E-3</v>
      </c>
      <c r="N71" s="33">
        <f t="shared" ca="1" si="22"/>
        <v>5.7462930479880124E-3</v>
      </c>
      <c r="O71" s="33">
        <f t="shared" ca="1" si="22"/>
        <v>6.0903447039142326E-3</v>
      </c>
    </row>
    <row r="72" spans="1:15" x14ac:dyDescent="0.4">
      <c r="D72" s="32">
        <f t="shared" ref="D72:O72" ca="1" si="23">SUM(D69:D71)</f>
        <v>9.6436876809952818E-2</v>
      </c>
      <c r="E72" s="32">
        <f t="shared" ca="1" si="23"/>
        <v>9.2923518248251902E-2</v>
      </c>
      <c r="F72" s="32">
        <f t="shared" ca="1" si="23"/>
        <v>9.0429444370232495E-2</v>
      </c>
      <c r="G72" s="32">
        <f t="shared" ca="1" si="23"/>
        <v>8.3298019288279027E-2</v>
      </c>
      <c r="H72" s="32">
        <f t="shared" ca="1" si="23"/>
        <v>7.6640227630566202E-2</v>
      </c>
      <c r="I72" s="32">
        <f t="shared" ca="1" si="23"/>
        <v>7.3372376873424794E-2</v>
      </c>
      <c r="J72" s="32">
        <f t="shared" ca="1" si="23"/>
        <v>7.1664359413248238E-2</v>
      </c>
      <c r="K72" s="32">
        <f t="shared" ca="1" si="23"/>
        <v>7.187257226743618E-2</v>
      </c>
      <c r="L72" s="32">
        <f t="shared" ca="1" si="23"/>
        <v>7.6333861436468184E-2</v>
      </c>
      <c r="M72" s="32">
        <f t="shared" ca="1" si="23"/>
        <v>8.2561661814312917E-2</v>
      </c>
      <c r="N72" s="32">
        <f t="shared" ca="1" si="23"/>
        <v>8.9552618929683303E-2</v>
      </c>
      <c r="O72" s="32">
        <f t="shared" ca="1" si="23"/>
        <v>9.4914462918143871E-2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0.23797072815405987</v>
      </c>
      <c r="E75" s="32">
        <f ca="1">N70/2+O70+D70+E70+F70/2</f>
        <v>0.11227976688789196</v>
      </c>
      <c r="F75" s="32">
        <f ca="1">N71/2+O71+D71+E71+F71/2</f>
        <v>2.4015394584354668E-2</v>
      </c>
      <c r="G75" s="32">
        <f ca="1">F69/2+G69+H69</f>
        <v>0.13044309618860217</v>
      </c>
      <c r="H75" s="32">
        <f ca="1">F70/2+G70+H70</f>
        <v>6.1545890731188449E-2</v>
      </c>
      <c r="I75" s="32">
        <f ca="1">F71/2+G71+H71</f>
        <v>1.3163982184170864E-2</v>
      </c>
      <c r="J75" s="32">
        <f ca="1">I69+J69+K69</f>
        <v>0.13791816868898776</v>
      </c>
      <c r="K75" s="32">
        <f ca="1">I70+J70+K70</f>
        <v>6.5072792566232773E-2</v>
      </c>
      <c r="L75" s="32">
        <f ca="1">I71+J71+K71</f>
        <v>1.3918347298888675E-2</v>
      </c>
      <c r="M75" s="32">
        <f ca="1">L69+M69+N69/2</f>
        <v>0.12950134030168345</v>
      </c>
      <c r="N75" s="32">
        <f ca="1">L70+M70+N70/2</f>
        <v>6.1101549814686823E-2</v>
      </c>
      <c r="O75" s="32">
        <f ca="1">L71+M71+N71/2</f>
        <v>1.3068942599252458E-2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8.1981150495943087</v>
      </c>
      <c r="E84" s="29">
        <f t="shared" ca="1" si="26"/>
        <v>9.7736932009644573</v>
      </c>
      <c r="F84" s="29">
        <f t="shared" ca="1" si="26"/>
        <v>11.596936111522551</v>
      </c>
      <c r="G84" s="29">
        <f t="shared" ca="1" si="26"/>
        <v>13.593711201800362</v>
      </c>
      <c r="H84" s="29">
        <f t="shared" ca="1" si="26"/>
        <v>15.35344073881263</v>
      </c>
      <c r="I84" s="29">
        <f t="shared" ca="1" si="26"/>
        <v>16.288911497477983</v>
      </c>
      <c r="J84" s="29">
        <f t="shared" ca="1" si="26"/>
        <v>15.860046128919574</v>
      </c>
      <c r="K84" s="29">
        <f t="shared" ca="1" si="26"/>
        <v>14.318259203607715</v>
      </c>
      <c r="L84" s="29">
        <f t="shared" ca="1" si="26"/>
        <v>12.369517926896995</v>
      </c>
      <c r="M84" s="29">
        <f t="shared" ca="1" si="26"/>
        <v>10.373986010938268</v>
      </c>
      <c r="N84" s="29">
        <f t="shared" ca="1" si="26"/>
        <v>8.6218817364013614</v>
      </c>
      <c r="O84" s="29">
        <f t="shared" ca="1" si="26"/>
        <v>7.7195183494762567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15.801884950405691</v>
      </c>
      <c r="E106" s="29">
        <f t="shared" ca="1" si="33"/>
        <v>14.226306799035543</v>
      </c>
      <c r="F106" s="29">
        <f t="shared" ca="1" si="33"/>
        <v>12.403063888477449</v>
      </c>
      <c r="G106" s="29">
        <f t="shared" ca="1" si="33"/>
        <v>10.406288798199638</v>
      </c>
      <c r="H106" s="29">
        <f t="shared" ca="1" si="33"/>
        <v>8.6465592611873703</v>
      </c>
      <c r="I106" s="29">
        <f t="shared" ca="1" si="33"/>
        <v>7.7110885025220171</v>
      </c>
      <c r="J106" s="29">
        <f t="shared" ca="1" si="33"/>
        <v>8.1399538710804258</v>
      </c>
      <c r="K106" s="29">
        <f t="shared" ca="1" si="33"/>
        <v>9.681740796392285</v>
      </c>
      <c r="L106" s="29">
        <f t="shared" ca="1" si="33"/>
        <v>11.630482073103005</v>
      </c>
      <c r="M106" s="29">
        <f t="shared" ca="1" si="33"/>
        <v>13.626013989061732</v>
      </c>
      <c r="N106" s="29">
        <f t="shared" ca="1" si="33"/>
        <v>15.378118263598639</v>
      </c>
      <c r="O106" s="29">
        <f t="shared" ca="1" si="33"/>
        <v>16.280481650523743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0.10978716917683105</v>
      </c>
      <c r="E107" s="29">
        <f t="shared" ca="1" si="34"/>
        <v>9.8840483664394629E-2</v>
      </c>
      <c r="F107" s="29">
        <f t="shared" ca="1" si="34"/>
        <v>8.6173091229876222E-2</v>
      </c>
      <c r="G107" s="29">
        <f t="shared" ca="1" si="34"/>
        <v>7.2300044733686925E-2</v>
      </c>
      <c r="H107" s="29">
        <f t="shared" ca="1" si="34"/>
        <v>6.0073925824975817E-2</v>
      </c>
      <c r="I107" s="29">
        <f t="shared" ca="1" si="34"/>
        <v>5.3574531179089925E-2</v>
      </c>
      <c r="J107" s="29">
        <f t="shared" ca="1" si="34"/>
        <v>5.6554170312002182E-2</v>
      </c>
      <c r="K107" s="29">
        <f t="shared" ca="1" si="34"/>
        <v>6.7266083639753213E-2</v>
      </c>
      <c r="L107" s="29">
        <f t="shared" ca="1" si="34"/>
        <v>8.0805404353679861E-2</v>
      </c>
      <c r="M107" s="29">
        <f t="shared" ca="1" si="34"/>
        <v>9.466981361515231E-2</v>
      </c>
      <c r="N107" s="29">
        <f t="shared" ca="1" si="34"/>
        <v>0.10684295428841696</v>
      </c>
      <c r="O107" s="29">
        <f t="shared" ca="1" si="34"/>
        <v>0.11311232798214084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8.1981150495943087</v>
      </c>
      <c r="E109" s="29">
        <f t="shared" ca="1" si="35"/>
        <v>9.7736932009644573</v>
      </c>
      <c r="F109" s="29">
        <f t="shared" ca="1" si="35"/>
        <v>11.596936111522551</v>
      </c>
      <c r="G109" s="29">
        <f t="shared" ca="1" si="35"/>
        <v>13.593711201800362</v>
      </c>
      <c r="H109" s="29">
        <f t="shared" ca="1" si="35"/>
        <v>15.35344073881263</v>
      </c>
      <c r="I109" s="29">
        <f t="shared" ca="1" si="35"/>
        <v>16.288911497477983</v>
      </c>
      <c r="J109" s="29">
        <f t="shared" ca="1" si="35"/>
        <v>15.860046128919574</v>
      </c>
      <c r="K109" s="29">
        <f t="shared" ca="1" si="35"/>
        <v>14.318259203607715</v>
      </c>
      <c r="L109" s="29">
        <f t="shared" ca="1" si="35"/>
        <v>12.369517926896995</v>
      </c>
      <c r="M109" s="29">
        <f t="shared" ca="1" si="35"/>
        <v>10.373986010938268</v>
      </c>
      <c r="N109" s="29">
        <f t="shared" ca="1" si="35"/>
        <v>8.6218817364013614</v>
      </c>
      <c r="O109" s="29">
        <f t="shared" ca="1" si="35"/>
        <v>7.7195183494762567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2.1957433835366212E-2</v>
      </c>
      <c r="E113" s="33">
        <f t="shared" ca="1" si="36"/>
        <v>1.9768096732878927E-2</v>
      </c>
      <c r="F113" s="32">
        <f t="shared" ca="1" si="36"/>
        <v>1.7234618245975244E-2</v>
      </c>
      <c r="G113" s="32">
        <f t="shared" ca="1" si="36"/>
        <v>1.4460008946737386E-2</v>
      </c>
      <c r="H113" s="32">
        <f t="shared" ca="1" si="36"/>
        <v>1.2014785164995163E-2</v>
      </c>
      <c r="I113" s="32">
        <f t="shared" ca="1" si="36"/>
        <v>1.0714906235817986E-2</v>
      </c>
      <c r="J113" s="32">
        <f t="shared" ca="1" si="36"/>
        <v>1.1310834062400438E-2</v>
      </c>
      <c r="K113" s="32">
        <f t="shared" ca="1" si="36"/>
        <v>1.3453216727950643E-2</v>
      </c>
      <c r="L113" s="32">
        <f t="shared" ca="1" si="36"/>
        <v>1.6161080870735974E-2</v>
      </c>
      <c r="M113" s="32">
        <f t="shared" ca="1" si="36"/>
        <v>1.8933962723030464E-2</v>
      </c>
      <c r="N113" s="32">
        <f t="shared" ca="1" si="36"/>
        <v>2.1368590857683393E-2</v>
      </c>
      <c r="O113" s="32">
        <f t="shared" ca="1" si="36"/>
        <v>2.2622465596428169E-2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8.7829735341464849E-2</v>
      </c>
      <c r="E114" s="32">
        <f t="shared" ca="1" si="37"/>
        <v>7.9072386931515706E-2</v>
      </c>
      <c r="F114" s="32">
        <f t="shared" ca="1" si="37"/>
        <v>6.8938472983900975E-2</v>
      </c>
      <c r="G114" s="32">
        <f t="shared" ca="1" si="37"/>
        <v>5.7840035786949545E-2</v>
      </c>
      <c r="H114" s="32">
        <f t="shared" ca="1" si="37"/>
        <v>4.8059140659980654E-2</v>
      </c>
      <c r="I114" s="32">
        <f t="shared" ca="1" si="37"/>
        <v>4.2859624943271946E-2</v>
      </c>
      <c r="J114" s="32">
        <f t="shared" ca="1" si="37"/>
        <v>4.5243336249601751E-2</v>
      </c>
      <c r="K114" s="32">
        <f t="shared" ca="1" si="37"/>
        <v>5.3812866911802572E-2</v>
      </c>
      <c r="L114" s="32">
        <f t="shared" ca="1" si="37"/>
        <v>6.4644323482943897E-2</v>
      </c>
      <c r="M114" s="32">
        <f t="shared" ca="1" si="37"/>
        <v>7.5735850892121856E-2</v>
      </c>
      <c r="N114" s="32">
        <f t="shared" ca="1" si="37"/>
        <v>8.5474363430733571E-2</v>
      </c>
      <c r="O114" s="32">
        <f t="shared" ca="1" si="37"/>
        <v>9.0489862385712674E-2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1.9944669067124308E-2</v>
      </c>
      <c r="E119" s="33">
        <f t="shared" ca="1" si="38"/>
        <v>1.7956021199031693E-2</v>
      </c>
      <c r="F119" s="33">
        <f t="shared" ca="1" si="38"/>
        <v>1.5654778240094178E-2</v>
      </c>
      <c r="G119" s="33">
        <f t="shared" ca="1" si="38"/>
        <v>1.3134508126619792E-2</v>
      </c>
      <c r="H119" s="33">
        <f t="shared" ca="1" si="38"/>
        <v>1.0913429858203941E-2</v>
      </c>
      <c r="I119" s="33">
        <f t="shared" ca="1" si="38"/>
        <v>9.7327064975346704E-3</v>
      </c>
      <c r="J119" s="33">
        <f t="shared" ca="1" si="38"/>
        <v>1.0274007606680397E-2</v>
      </c>
      <c r="K119" s="33">
        <f t="shared" ca="1" si="38"/>
        <v>1.2220005194555168E-2</v>
      </c>
      <c r="L119" s="33">
        <f t="shared" ca="1" si="38"/>
        <v>1.4679648457585176E-2</v>
      </c>
      <c r="M119" s="33">
        <f t="shared" ca="1" si="38"/>
        <v>1.7198349473419337E-2</v>
      </c>
      <c r="N119" s="33">
        <f t="shared" ca="1" si="38"/>
        <v>1.9409803362395749E-2</v>
      </c>
      <c r="O119" s="33">
        <f t="shared" ca="1" si="38"/>
        <v>2.0548739583422251E-2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8.7829735341464849E-2</v>
      </c>
      <c r="E120" s="33">
        <f t="shared" ca="1" si="39"/>
        <v>7.9072386931515706E-2</v>
      </c>
      <c r="F120" s="33">
        <f t="shared" ca="1" si="39"/>
        <v>6.8938472983900975E-2</v>
      </c>
      <c r="G120" s="33">
        <f t="shared" ca="1" si="39"/>
        <v>5.7840035786949545E-2</v>
      </c>
      <c r="H120" s="33">
        <f t="shared" ca="1" si="39"/>
        <v>4.8059140659980654E-2</v>
      </c>
      <c r="I120" s="33">
        <f t="shared" ca="1" si="39"/>
        <v>4.2859624943271946E-2</v>
      </c>
      <c r="J120" s="33">
        <f t="shared" ca="1" si="39"/>
        <v>4.5243336249601751E-2</v>
      </c>
      <c r="K120" s="33">
        <f t="shared" ca="1" si="39"/>
        <v>5.3812866911802572E-2</v>
      </c>
      <c r="L120" s="33">
        <f t="shared" ca="1" si="39"/>
        <v>6.4644323482943897E-2</v>
      </c>
      <c r="M120" s="33">
        <f t="shared" ca="1" si="39"/>
        <v>7.5735850892121856E-2</v>
      </c>
      <c r="N120" s="33">
        <f t="shared" ca="1" si="39"/>
        <v>8.5474363430733571E-2</v>
      </c>
      <c r="O120" s="33">
        <f t="shared" ca="1" si="39"/>
        <v>9.0489862385712674E-2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2.012764768241903E-3</v>
      </c>
      <c r="E121" s="33">
        <f t="shared" ca="1" si="40"/>
        <v>1.8120755338472351E-3</v>
      </c>
      <c r="F121" s="33">
        <f t="shared" ca="1" si="40"/>
        <v>1.5798400058810642E-3</v>
      </c>
      <c r="G121" s="33">
        <f t="shared" ca="1" si="40"/>
        <v>1.3255008201175939E-3</v>
      </c>
      <c r="H121" s="33">
        <f t="shared" ca="1" si="40"/>
        <v>1.1013553067912235E-3</v>
      </c>
      <c r="I121" s="33">
        <f t="shared" ca="1" si="40"/>
        <v>9.8219973828331556E-4</v>
      </c>
      <c r="J121" s="33">
        <f t="shared" ca="1" si="40"/>
        <v>1.0368264557200403E-3</v>
      </c>
      <c r="K121" s="33">
        <f t="shared" ca="1" si="40"/>
        <v>1.2332115333954757E-3</v>
      </c>
      <c r="L121" s="33">
        <f t="shared" ca="1" si="40"/>
        <v>1.4814324131507976E-3</v>
      </c>
      <c r="M121" s="33">
        <f t="shared" ca="1" si="40"/>
        <v>1.735613249611126E-3</v>
      </c>
      <c r="N121" s="33">
        <f t="shared" ca="1" si="40"/>
        <v>1.9587874952876447E-3</v>
      </c>
      <c r="O121" s="33">
        <f t="shared" ca="1" si="40"/>
        <v>2.0737260130059155E-3</v>
      </c>
    </row>
    <row r="122" spans="1:15" x14ac:dyDescent="0.4">
      <c r="D122" s="32">
        <f t="shared" ref="D122:O122" ca="1" si="41">SUM(D119:D121)</f>
        <v>0.10978716917683105</v>
      </c>
      <c r="E122" s="32">
        <f t="shared" ca="1" si="41"/>
        <v>9.8840483664394643E-2</v>
      </c>
      <c r="F122" s="32">
        <f t="shared" ca="1" si="41"/>
        <v>8.6173091229876209E-2</v>
      </c>
      <c r="G122" s="32">
        <f t="shared" ca="1" si="41"/>
        <v>7.2300044733686925E-2</v>
      </c>
      <c r="H122" s="32">
        <f t="shared" ca="1" si="41"/>
        <v>6.0073925824975817E-2</v>
      </c>
      <c r="I122" s="32">
        <f t="shared" ca="1" si="41"/>
        <v>5.3574531179089932E-2</v>
      </c>
      <c r="J122" s="32">
        <f t="shared" ca="1" si="41"/>
        <v>5.6554170312002189E-2</v>
      </c>
      <c r="K122" s="32">
        <f t="shared" ca="1" si="41"/>
        <v>6.7266083639753213E-2</v>
      </c>
      <c r="L122" s="32">
        <f t="shared" ca="1" si="41"/>
        <v>8.0805404353679874E-2</v>
      </c>
      <c r="M122" s="32">
        <f t="shared" ca="1" si="41"/>
        <v>9.466981361515231E-2</v>
      </c>
      <c r="N122" s="32">
        <f t="shared" ca="1" si="41"/>
        <v>0.10684295428841696</v>
      </c>
      <c r="O122" s="32">
        <f t="shared" ca="1" si="41"/>
        <v>0.11311232798214084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7.5981720650823217E-2</v>
      </c>
      <c r="E125" s="32">
        <f ca="1">N120/2+O120+D120+E120+F120/2</f>
        <v>0.3345984028660105</v>
      </c>
      <c r="F125" s="32">
        <f ca="1">N121/2+O121+D121+E121+F121/2</f>
        <v>7.6678800656794074E-3</v>
      </c>
      <c r="G125" s="32">
        <f ca="1">F119/2+G119+H119</f>
        <v>3.1875327104870822E-2</v>
      </c>
      <c r="H125" s="32">
        <f ca="1">F120/2+G120+H120</f>
        <v>0.14036841293888069</v>
      </c>
      <c r="I125" s="32">
        <f ca="1">F121/2+G121+H121</f>
        <v>3.2167761298493493E-3</v>
      </c>
      <c r="J125" s="32">
        <f ca="1">I119+J119+K119</f>
        <v>3.2226719298770239E-2</v>
      </c>
      <c r="K125" s="32">
        <f ca="1">I120+J120+K120</f>
        <v>0.14191582810467626</v>
      </c>
      <c r="L125" s="32">
        <f ca="1">I121+J121+K121</f>
        <v>3.252237727398832E-3</v>
      </c>
      <c r="M125" s="32">
        <f ca="1">L119+M119+N119/2</f>
        <v>4.1582899612202393E-2</v>
      </c>
      <c r="N125" s="32">
        <f ca="1">L120+M120+N120/2</f>
        <v>0.18311735609043253</v>
      </c>
      <c r="O125" s="32">
        <f ca="1">L121+M121+N121/2</f>
        <v>4.1964394104057456E-3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6.166666666666667</v>
      </c>
      <c r="I132" s="29">
        <f t="shared" ca="1" si="43"/>
        <v>17</v>
      </c>
      <c r="J132" s="29">
        <f t="shared" ca="1" si="43"/>
        <v>33.833333333333336</v>
      </c>
      <c r="K132" s="29">
        <f t="shared" ca="1" si="43"/>
        <v>14.333333333333334</v>
      </c>
      <c r="L132" s="29">
        <f t="shared" ca="1" si="43"/>
        <v>3.3333333333333335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8.3296130952380948E-2</v>
      </c>
      <c r="I133" s="50">
        <f t="shared" ca="1" si="44"/>
        <v>9.0550595238095236E-2</v>
      </c>
      <c r="J133" s="50">
        <f t="shared" ca="1" si="44"/>
        <v>0.10182291666666667</v>
      </c>
      <c r="K133" s="50">
        <f t="shared" ca="1" si="44"/>
        <v>8.8764880952380956E-2</v>
      </c>
      <c r="L133" s="50">
        <f t="shared" ca="1" si="44"/>
        <v>8.1398809523809526E-2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8.1981150495943087</v>
      </c>
      <c r="E135" s="29">
        <f t="shared" ca="1" si="45"/>
        <v>9.7736932009644573</v>
      </c>
      <c r="F135" s="29">
        <f t="shared" ca="1" si="45"/>
        <v>11.596936111522551</v>
      </c>
      <c r="G135" s="29">
        <f t="shared" ca="1" si="45"/>
        <v>13.593711201800362</v>
      </c>
      <c r="H135" s="29">
        <f t="shared" ca="1" si="45"/>
        <v>15.35344073881263</v>
      </c>
      <c r="I135" s="29">
        <f t="shared" ca="1" si="45"/>
        <v>16.288911497477983</v>
      </c>
      <c r="J135" s="29">
        <f t="shared" ca="1" si="45"/>
        <v>15.860046128919574</v>
      </c>
      <c r="K135" s="29">
        <f t="shared" ca="1" si="45"/>
        <v>14.318259203607715</v>
      </c>
      <c r="L135" s="29">
        <f t="shared" ca="1" si="45"/>
        <v>12.369517926896995</v>
      </c>
      <c r="M135" s="29">
        <f t="shared" ca="1" si="45"/>
        <v>10.373986010938268</v>
      </c>
      <c r="N135" s="29">
        <f t="shared" ca="1" si="45"/>
        <v>8.6218817364013614</v>
      </c>
      <c r="O135" s="29">
        <f t="shared" ca="1" si="45"/>
        <v>7.7195183494762567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5.8307291666666657E-2</v>
      </c>
      <c r="I139" s="32">
        <f t="shared" ca="1" si="46"/>
        <v>6.3385416666666666E-2</v>
      </c>
      <c r="J139" s="32">
        <f t="shared" ca="1" si="46"/>
        <v>7.1276041666666665E-2</v>
      </c>
      <c r="K139" s="32">
        <f t="shared" ca="1" si="46"/>
        <v>6.2135416666666665E-2</v>
      </c>
      <c r="L139" s="32">
        <f t="shared" ca="1" si="46"/>
        <v>5.6979166666666664E-2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2.4988839285714288E-2</v>
      </c>
      <c r="I140" s="32">
        <f t="shared" ca="1" si="47"/>
        <v>2.7165178571428576E-2</v>
      </c>
      <c r="J140" s="32">
        <f t="shared" ca="1" si="47"/>
        <v>3.0546875000000005E-2</v>
      </c>
      <c r="K140" s="32">
        <f t="shared" ca="1" si="47"/>
        <v>2.6629464285714291E-2</v>
      </c>
      <c r="L140" s="32">
        <f t="shared" ca="1" si="47"/>
        <v>2.4419642857142862E-2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5.2962456597222214E-2</v>
      </c>
      <c r="I145" s="33">
        <f t="shared" ca="1" si="48"/>
        <v>5.7575086805555557E-2</v>
      </c>
      <c r="J145" s="33">
        <f t="shared" ca="1" si="48"/>
        <v>6.4742404513888893E-2</v>
      </c>
      <c r="K145" s="33">
        <f t="shared" ca="1" si="48"/>
        <v>5.6439670138888884E-2</v>
      </c>
      <c r="L145" s="33">
        <f t="shared" ca="1" si="48"/>
        <v>5.1756076388888884E-2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2.4988839285714288E-2</v>
      </c>
      <c r="I146" s="33">
        <f t="shared" ca="1" si="49"/>
        <v>2.7165178571428576E-2</v>
      </c>
      <c r="J146" s="33">
        <f t="shared" ca="1" si="49"/>
        <v>3.0546875000000005E-2</v>
      </c>
      <c r="K146" s="33">
        <f t="shared" ca="1" si="49"/>
        <v>2.6629464285714291E-2</v>
      </c>
      <c r="L146" s="33">
        <f t="shared" ca="1" si="49"/>
        <v>2.4419642857142862E-2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5.3448350694444433E-3</v>
      </c>
      <c r="I147" s="33">
        <f t="shared" ca="1" si="50"/>
        <v>5.8103298611111116E-3</v>
      </c>
      <c r="J147" s="33">
        <f t="shared" ca="1" si="50"/>
        <v>6.5336371527777775E-3</v>
      </c>
      <c r="K147" s="33">
        <f t="shared" ca="1" si="50"/>
        <v>5.6957465277777787E-3</v>
      </c>
      <c r="L147" s="33">
        <f t="shared" ca="1" si="50"/>
        <v>5.2230902777777779E-3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8.3296130952380948E-2</v>
      </c>
      <c r="I148" s="32">
        <f t="shared" ca="1" si="51"/>
        <v>9.0550595238095249E-2</v>
      </c>
      <c r="J148" s="32">
        <f t="shared" ca="1" si="51"/>
        <v>0.10182291666666667</v>
      </c>
      <c r="K148" s="32">
        <f t="shared" ca="1" si="51"/>
        <v>8.8764880952380956E-2</v>
      </c>
      <c r="L148" s="32">
        <f t="shared" ca="1" si="51"/>
        <v>8.1398809523809526E-2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0.12846766493055553</v>
      </c>
      <c r="H151" s="32">
        <f ca="1">F146/2+G146+H146</f>
        <v>6.0613839285714288E-2</v>
      </c>
      <c r="I151" s="32">
        <f ca="1">F147/2+G147+H147</f>
        <v>1.2964626736111109E-2</v>
      </c>
      <c r="J151" s="32">
        <f ca="1">I145+J145+K145</f>
        <v>0.17875716145833331</v>
      </c>
      <c r="K151" s="32">
        <f ca="1">I146+J146+K146</f>
        <v>8.4341517857142875E-2</v>
      </c>
      <c r="L151" s="32">
        <f ca="1">I147+J147+K147</f>
        <v>1.8039713541666669E-2</v>
      </c>
      <c r="M151" s="32">
        <f ca="1">L145+M145+N145/2</f>
        <v>0.1272612847222222</v>
      </c>
      <c r="N151" s="32">
        <f ca="1">L146+M146+N146/2</f>
        <v>6.0044642857142873E-2</v>
      </c>
      <c r="O151" s="32">
        <f ca="1">L147+M147+N147/2</f>
        <v>1.2842881944444443E-2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8.1981150495943087</v>
      </c>
      <c r="E160" s="29">
        <f t="shared" ca="1" si="54"/>
        <v>9.7736932009644573</v>
      </c>
      <c r="F160" s="29">
        <f t="shared" ca="1" si="54"/>
        <v>11.596936111522551</v>
      </c>
      <c r="G160" s="29">
        <f t="shared" ca="1" si="54"/>
        <v>13.593711201800362</v>
      </c>
      <c r="H160" s="29">
        <f t="shared" ca="1" si="54"/>
        <v>15.35344073881263</v>
      </c>
      <c r="I160" s="29">
        <f t="shared" ca="1" si="54"/>
        <v>16.288911497477983</v>
      </c>
      <c r="J160" s="29">
        <f t="shared" ca="1" si="54"/>
        <v>15.860046128919574</v>
      </c>
      <c r="K160" s="29">
        <f t="shared" ca="1" si="54"/>
        <v>14.318259203607715</v>
      </c>
      <c r="L160" s="29">
        <f t="shared" ca="1" si="54"/>
        <v>12.369517926896995</v>
      </c>
      <c r="M160" s="29">
        <f t="shared" ca="1" si="54"/>
        <v>10.373986010938268</v>
      </c>
      <c r="N160" s="29">
        <f t="shared" ca="1" si="54"/>
        <v>8.6218817364013614</v>
      </c>
      <c r="O160" s="29">
        <f t="shared" ca="1" si="54"/>
        <v>7.7195183494762567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617.17700000000002</v>
      </c>
      <c r="E182" s="29">
        <f t="shared" ca="1" si="61"/>
        <v>532.48699999999997</v>
      </c>
      <c r="F182" s="29">
        <f t="shared" ca="1" si="61"/>
        <v>472.36700000000002</v>
      </c>
      <c r="G182" s="29">
        <f t="shared" ca="1" si="61"/>
        <v>300.46300000000002</v>
      </c>
      <c r="H182" s="29">
        <f t="shared" ca="1" si="61"/>
        <v>139.976</v>
      </c>
      <c r="I182" s="29">
        <f t="shared" ca="1" si="61"/>
        <v>61.204000000000001</v>
      </c>
      <c r="J182" s="29">
        <f t="shared" ca="1" si="61"/>
        <v>20.032</v>
      </c>
      <c r="K182" s="29">
        <f t="shared" ca="1" si="61"/>
        <v>25.050999999999998</v>
      </c>
      <c r="L182" s="29">
        <f t="shared" ca="1" si="61"/>
        <v>132.59100000000001</v>
      </c>
      <c r="M182" s="29">
        <f t="shared" ca="1" si="61"/>
        <v>282.71300000000002</v>
      </c>
      <c r="N182" s="29">
        <f t="shared" ca="1" si="61"/>
        <v>451.23099999999999</v>
      </c>
      <c r="O182" s="29">
        <f t="shared" ca="1" si="61"/>
        <v>580.47900000000004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0.17069028984413004</v>
      </c>
      <c r="E183" s="29">
        <f t="shared" ca="1" si="62"/>
        <v>0.14726789943279037</v>
      </c>
      <c r="F183" s="29">
        <f t="shared" ca="1" si="62"/>
        <v>0.13064074024599454</v>
      </c>
      <c r="G183" s="29">
        <f t="shared" ca="1" si="62"/>
        <v>8.3097906366304722E-2</v>
      </c>
      <c r="H183" s="29">
        <f t="shared" ca="1" si="62"/>
        <v>3.8712628648219144E-2</v>
      </c>
      <c r="I183" s="29">
        <f t="shared" ca="1" si="62"/>
        <v>1.6926956933942992E-2</v>
      </c>
      <c r="J183" s="29">
        <f t="shared" ca="1" si="62"/>
        <v>5.5401738660993734E-3</v>
      </c>
      <c r="K183" s="29">
        <f t="shared" ca="1" si="62"/>
        <v>6.9282595606856723E-3</v>
      </c>
      <c r="L183" s="29">
        <f t="shared" ca="1" si="62"/>
        <v>3.6670187354232331E-2</v>
      </c>
      <c r="M183" s="29">
        <f t="shared" ca="1" si="62"/>
        <v>7.8188856539863821E-2</v>
      </c>
      <c r="N183" s="29">
        <f t="shared" ca="1" si="62"/>
        <v>0.12479523730899991</v>
      </c>
      <c r="O183" s="29">
        <f t="shared" ca="1" si="62"/>
        <v>0.16054086389873692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8.1981150495943087</v>
      </c>
      <c r="E185" s="29">
        <f t="shared" ca="1" si="63"/>
        <v>9.7736932009644573</v>
      </c>
      <c r="F185" s="29">
        <f t="shared" ca="1" si="63"/>
        <v>11.596936111522551</v>
      </c>
      <c r="G185" s="29">
        <f t="shared" ca="1" si="63"/>
        <v>13.593711201800362</v>
      </c>
      <c r="H185" s="29">
        <f t="shared" ca="1" si="63"/>
        <v>15.35344073881263</v>
      </c>
      <c r="I185" s="29">
        <f t="shared" ca="1" si="63"/>
        <v>16.288911497477983</v>
      </c>
      <c r="J185" s="29">
        <f t="shared" ca="1" si="63"/>
        <v>15.860046128919574</v>
      </c>
      <c r="K185" s="29">
        <f t="shared" ca="1" si="63"/>
        <v>14.318259203607715</v>
      </c>
      <c r="L185" s="29">
        <f t="shared" ca="1" si="63"/>
        <v>12.369517926896995</v>
      </c>
      <c r="M185" s="29">
        <f t="shared" ca="1" si="63"/>
        <v>10.373986010938268</v>
      </c>
      <c r="N185" s="29">
        <f t="shared" ca="1" si="63"/>
        <v>8.6218817364013614</v>
      </c>
      <c r="O185" s="29">
        <f t="shared" ca="1" si="63"/>
        <v>7.7195183494762567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0.13655223187530405</v>
      </c>
      <c r="E189" s="33">
        <f t="shared" ca="1" si="64"/>
        <v>0.1178143195462323</v>
      </c>
      <c r="F189" s="32">
        <f t="shared" ca="1" si="64"/>
        <v>0.10451259219679564</v>
      </c>
      <c r="G189" s="32">
        <f t="shared" ca="1" si="64"/>
        <v>6.6478325093043786E-2</v>
      </c>
      <c r="H189" s="32">
        <f t="shared" ca="1" si="64"/>
        <v>3.0970102918575316E-2</v>
      </c>
      <c r="I189" s="32">
        <f t="shared" ca="1" si="64"/>
        <v>1.3541565547154395E-2</v>
      </c>
      <c r="J189" s="32">
        <f t="shared" ca="1" si="64"/>
        <v>4.4321390928794991E-3</v>
      </c>
      <c r="K189" s="32">
        <f t="shared" ca="1" si="64"/>
        <v>5.5426076485485384E-3</v>
      </c>
      <c r="L189" s="32">
        <f t="shared" ca="1" si="64"/>
        <v>2.9336149883385867E-2</v>
      </c>
      <c r="M189" s="32">
        <f t="shared" ca="1" si="64"/>
        <v>6.2551085231891054E-2</v>
      </c>
      <c r="N189" s="32">
        <f t="shared" ca="1" si="64"/>
        <v>9.9836189847199941E-2</v>
      </c>
      <c r="O189" s="32">
        <f t="shared" ca="1" si="64"/>
        <v>0.12843269111898956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3.4138057968825998E-2</v>
      </c>
      <c r="E190" s="32">
        <f t="shared" ca="1" si="65"/>
        <v>2.9453579886558067E-2</v>
      </c>
      <c r="F190" s="32">
        <f t="shared" ca="1" si="65"/>
        <v>2.6128148049198902E-2</v>
      </c>
      <c r="G190" s="32">
        <f t="shared" ca="1" si="65"/>
        <v>1.661958127326094E-2</v>
      </c>
      <c r="H190" s="32">
        <f t="shared" ca="1" si="65"/>
        <v>7.7425257296438272E-3</v>
      </c>
      <c r="I190" s="32">
        <f t="shared" ca="1" si="65"/>
        <v>3.3853913867885979E-3</v>
      </c>
      <c r="J190" s="32">
        <f t="shared" ca="1" si="65"/>
        <v>1.1080347732198743E-3</v>
      </c>
      <c r="K190" s="32">
        <f t="shared" ca="1" si="65"/>
        <v>1.3856519121371342E-3</v>
      </c>
      <c r="L190" s="32">
        <f t="shared" ca="1" si="65"/>
        <v>7.334037470846465E-3</v>
      </c>
      <c r="M190" s="32">
        <f t="shared" ca="1" si="65"/>
        <v>1.563777130797276E-2</v>
      </c>
      <c r="N190" s="32">
        <f t="shared" ca="1" si="65"/>
        <v>2.4959047461799978E-2</v>
      </c>
      <c r="O190" s="32">
        <f t="shared" ca="1" si="65"/>
        <v>3.2108172779747375E-2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0.12403494395340117</v>
      </c>
      <c r="E195" s="33">
        <f t="shared" ca="1" si="66"/>
        <v>0.10701467358782767</v>
      </c>
      <c r="F195" s="33">
        <f t="shared" ca="1" si="66"/>
        <v>9.4932271245422709E-2</v>
      </c>
      <c r="G195" s="33">
        <f t="shared" ca="1" si="66"/>
        <v>6.0384478626181438E-2</v>
      </c>
      <c r="H195" s="33">
        <f t="shared" ca="1" si="66"/>
        <v>2.8131176817705911E-2</v>
      </c>
      <c r="I195" s="33">
        <f t="shared" ca="1" si="66"/>
        <v>1.2300255371998576E-2</v>
      </c>
      <c r="J195" s="33">
        <f t="shared" ca="1" si="66"/>
        <v>4.0258596760322117E-3</v>
      </c>
      <c r="K195" s="33">
        <f t="shared" ca="1" si="66"/>
        <v>5.0345352807649223E-3</v>
      </c>
      <c r="L195" s="33">
        <f t="shared" ca="1" si="66"/>
        <v>2.6647002810742164E-2</v>
      </c>
      <c r="M195" s="33">
        <f t="shared" ca="1" si="66"/>
        <v>5.6817235752301042E-2</v>
      </c>
      <c r="N195" s="33">
        <f t="shared" ca="1" si="66"/>
        <v>9.0684539111206608E-2</v>
      </c>
      <c r="O195" s="33">
        <f t="shared" ca="1" si="66"/>
        <v>0.11665969443308218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3.4138057968825998E-2</v>
      </c>
      <c r="E196" s="33">
        <f t="shared" ca="1" si="67"/>
        <v>2.9453579886558067E-2</v>
      </c>
      <c r="F196" s="33">
        <f t="shared" ca="1" si="67"/>
        <v>2.6128148049198902E-2</v>
      </c>
      <c r="G196" s="33">
        <f t="shared" ca="1" si="67"/>
        <v>1.661958127326094E-2</v>
      </c>
      <c r="H196" s="33">
        <f t="shared" ca="1" si="67"/>
        <v>7.7425257296438272E-3</v>
      </c>
      <c r="I196" s="33">
        <f t="shared" ca="1" si="67"/>
        <v>3.3853913867885979E-3</v>
      </c>
      <c r="J196" s="33">
        <f t="shared" ca="1" si="67"/>
        <v>1.1080347732198743E-3</v>
      </c>
      <c r="K196" s="33">
        <f t="shared" ca="1" si="67"/>
        <v>1.3856519121371342E-3</v>
      </c>
      <c r="L196" s="33">
        <f t="shared" ca="1" si="67"/>
        <v>7.334037470846465E-3</v>
      </c>
      <c r="M196" s="33">
        <f t="shared" ca="1" si="67"/>
        <v>1.563777130797276E-2</v>
      </c>
      <c r="N196" s="33">
        <f t="shared" ca="1" si="67"/>
        <v>2.4959047461799978E-2</v>
      </c>
      <c r="O196" s="33">
        <f t="shared" ca="1" si="67"/>
        <v>3.2108172779747375E-2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1.2517287921902872E-2</v>
      </c>
      <c r="E197" s="33">
        <f t="shared" ca="1" si="68"/>
        <v>1.0799645958404628E-2</v>
      </c>
      <c r="F197" s="33">
        <f t="shared" ca="1" si="68"/>
        <v>9.5803209513729334E-3</v>
      </c>
      <c r="G197" s="33">
        <f t="shared" ca="1" si="68"/>
        <v>6.0938464668623474E-3</v>
      </c>
      <c r="H197" s="33">
        <f t="shared" ca="1" si="68"/>
        <v>2.8389261008694038E-3</v>
      </c>
      <c r="I197" s="33">
        <f t="shared" ca="1" si="68"/>
        <v>1.2413101751558196E-3</v>
      </c>
      <c r="J197" s="33">
        <f t="shared" ca="1" si="68"/>
        <v>4.0627941684728749E-4</v>
      </c>
      <c r="K197" s="33">
        <f t="shared" ca="1" si="68"/>
        <v>5.080723677836161E-4</v>
      </c>
      <c r="L197" s="33">
        <f t="shared" ca="1" si="68"/>
        <v>2.6891470726437047E-3</v>
      </c>
      <c r="M197" s="33">
        <f t="shared" ca="1" si="68"/>
        <v>5.7338494795900136E-3</v>
      </c>
      <c r="N197" s="33">
        <f t="shared" ca="1" si="68"/>
        <v>9.1516507359933278E-3</v>
      </c>
      <c r="O197" s="33">
        <f t="shared" ca="1" si="68"/>
        <v>1.1772996685907377E-2</v>
      </c>
    </row>
    <row r="198" spans="1:15" x14ac:dyDescent="0.4">
      <c r="D198" s="32">
        <f t="shared" ref="D198:O198" ca="1" si="69">SUM(D195:D197)</f>
        <v>0.17069028984413004</v>
      </c>
      <c r="E198" s="32">
        <f t="shared" ca="1" si="69"/>
        <v>0.14726789943279037</v>
      </c>
      <c r="F198" s="32">
        <f t="shared" ca="1" si="69"/>
        <v>0.13064074024599454</v>
      </c>
      <c r="G198" s="32">
        <f t="shared" ca="1" si="69"/>
        <v>8.3097906366304736E-2</v>
      </c>
      <c r="H198" s="32">
        <f t="shared" ca="1" si="69"/>
        <v>3.8712628648219137E-2</v>
      </c>
      <c r="I198" s="32">
        <f t="shared" ca="1" si="69"/>
        <v>1.6926956933942992E-2</v>
      </c>
      <c r="J198" s="32">
        <f t="shared" ca="1" si="69"/>
        <v>5.5401738660993734E-3</v>
      </c>
      <c r="K198" s="32">
        <f t="shared" ca="1" si="69"/>
        <v>6.9282595606856723E-3</v>
      </c>
      <c r="L198" s="32">
        <f t="shared" ca="1" si="69"/>
        <v>3.6670187354232338E-2</v>
      </c>
      <c r="M198" s="32">
        <f t="shared" ca="1" si="69"/>
        <v>7.8188856539863821E-2</v>
      </c>
      <c r="N198" s="32">
        <f t="shared" ca="1" si="69"/>
        <v>0.12479523730899991</v>
      </c>
      <c r="O198" s="32">
        <f t="shared" ca="1" si="69"/>
        <v>0.16054086389873692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0.44051771715262572</v>
      </c>
      <c r="E201" s="32">
        <f ca="1">N196/2+O196+D196+E196+F196/2</f>
        <v>0.12124340839063089</v>
      </c>
      <c r="F201" s="32">
        <f ca="1">N197/2+O197+D197+E197+F197/2</f>
        <v>4.4455916409898003E-2</v>
      </c>
      <c r="G201" s="32">
        <f ca="1">F195/2+G195+H195</f>
        <v>0.13598179106659869</v>
      </c>
      <c r="H201" s="32">
        <f ca="1">F196/2+G196+H196</f>
        <v>3.7426181027504217E-2</v>
      </c>
      <c r="I201" s="32">
        <f ca="1">F197/2+G197+H197</f>
        <v>1.3722933043418218E-2</v>
      </c>
      <c r="J201" s="32">
        <f ca="1">I195+J195+K195</f>
        <v>2.1360650328795708E-2</v>
      </c>
      <c r="K201" s="32">
        <f ca="1">I196+J196+K196</f>
        <v>5.8790780721456057E-3</v>
      </c>
      <c r="L201" s="32">
        <f ca="1">I197+J197+K197</f>
        <v>2.1556619597867229E-3</v>
      </c>
      <c r="M201" s="32">
        <f ca="1">L195+M195+N195/2</f>
        <v>0.12880650811864652</v>
      </c>
      <c r="N201" s="32">
        <f ca="1">L196+M196+N196/2</f>
        <v>3.5451332509719213E-2</v>
      </c>
      <c r="O201" s="32">
        <f ca="1">L197+M197+N197/2</f>
        <v>1.2998821920230382E-2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6.166666666666667</v>
      </c>
      <c r="I207" s="29">
        <f t="shared" ca="1" si="70"/>
        <v>17</v>
      </c>
      <c r="J207" s="29">
        <f t="shared" ca="1" si="70"/>
        <v>33.833333333333336</v>
      </c>
      <c r="K207" s="29">
        <f t="shared" ca="1" si="70"/>
        <v>14.333333333333334</v>
      </c>
      <c r="L207" s="29">
        <f t="shared" ca="1" si="70"/>
        <v>3.3333333333333335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8.2589285714285726E-2</v>
      </c>
      <c r="I208" s="29">
        <f t="shared" ca="1" si="71"/>
        <v>0.22767857142857145</v>
      </c>
      <c r="J208" s="29">
        <f t="shared" ca="1" si="71"/>
        <v>0.45312500000000011</v>
      </c>
      <c r="K208" s="29">
        <f t="shared" ca="1" si="71"/>
        <v>0.19196428571428575</v>
      </c>
      <c r="L208" s="29">
        <f t="shared" ca="1" si="71"/>
        <v>4.4642857142857151E-2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8.1981150495943087</v>
      </c>
      <c r="E210" s="29">
        <f t="shared" ca="1" si="72"/>
        <v>9.7736932009644573</v>
      </c>
      <c r="F210" s="29">
        <f t="shared" ca="1" si="72"/>
        <v>11.596936111522551</v>
      </c>
      <c r="G210" s="29">
        <f t="shared" ca="1" si="72"/>
        <v>13.593711201800362</v>
      </c>
      <c r="H210" s="29">
        <f t="shared" ca="1" si="72"/>
        <v>15.35344073881263</v>
      </c>
      <c r="I210" s="29">
        <f t="shared" ca="1" si="72"/>
        <v>16.288911497477983</v>
      </c>
      <c r="J210" s="29">
        <f t="shared" ca="1" si="72"/>
        <v>15.860046128919574</v>
      </c>
      <c r="K210" s="29">
        <f t="shared" ca="1" si="72"/>
        <v>14.318259203607715</v>
      </c>
      <c r="L210" s="29">
        <f t="shared" ca="1" si="72"/>
        <v>12.369517926896995</v>
      </c>
      <c r="M210" s="29">
        <f t="shared" ca="1" si="72"/>
        <v>10.373986010938268</v>
      </c>
      <c r="N210" s="29">
        <f t="shared" ca="1" si="72"/>
        <v>8.6218817364013614</v>
      </c>
      <c r="O210" s="29">
        <f t="shared" ca="1" si="72"/>
        <v>7.7195183494762567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7.4330357142857156E-2</v>
      </c>
      <c r="I214" s="32">
        <f t="shared" ca="1" si="73"/>
        <v>0.20491071428571431</v>
      </c>
      <c r="J214" s="32">
        <f t="shared" ca="1" si="73"/>
        <v>0.40781250000000013</v>
      </c>
      <c r="K214" s="32">
        <f t="shared" ca="1" si="73"/>
        <v>0.1727678571428572</v>
      </c>
      <c r="L214" s="32">
        <f t="shared" ca="1" si="73"/>
        <v>4.0178571428571438E-2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8.2589285714285716E-3</v>
      </c>
      <c r="I215" s="32">
        <f t="shared" ca="1" si="74"/>
        <v>2.2767857142857142E-2</v>
      </c>
      <c r="J215" s="32">
        <f t="shared" ca="1" si="74"/>
        <v>4.5312499999999999E-2</v>
      </c>
      <c r="K215" s="32">
        <f t="shared" ca="1" si="74"/>
        <v>1.9196428571428573E-2</v>
      </c>
      <c r="L215" s="32">
        <f t="shared" ca="1" si="74"/>
        <v>4.464285714285714E-3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6.7207031250000007E-2</v>
      </c>
      <c r="I220" s="33">
        <f t="shared" ca="1" si="75"/>
        <v>0.18527343750000003</v>
      </c>
      <c r="J220" s="33">
        <f t="shared" ca="1" si="75"/>
        <v>0.36873046875000015</v>
      </c>
      <c r="K220" s="33">
        <f t="shared" ca="1" si="75"/>
        <v>0.15621093750000004</v>
      </c>
      <c r="L220" s="33">
        <f t="shared" ca="1" si="75"/>
        <v>3.632812500000001E-2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8.2589285714285716E-3</v>
      </c>
      <c r="I221" s="33">
        <f t="shared" ca="1" si="76"/>
        <v>2.2767857142857142E-2</v>
      </c>
      <c r="J221" s="33">
        <f t="shared" ca="1" si="76"/>
        <v>4.5312499999999999E-2</v>
      </c>
      <c r="K221" s="33">
        <f t="shared" ca="1" si="76"/>
        <v>1.9196428571428573E-2</v>
      </c>
      <c r="L221" s="33">
        <f t="shared" ca="1" si="76"/>
        <v>4.464285714285714E-3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7.1233258928571439E-3</v>
      </c>
      <c r="I222" s="33">
        <f t="shared" ca="1" si="77"/>
        <v>1.9637276785714287E-2</v>
      </c>
      <c r="J222" s="33">
        <f t="shared" ca="1" si="77"/>
        <v>3.908203125000001E-2</v>
      </c>
      <c r="K222" s="33">
        <f t="shared" ca="1" si="77"/>
        <v>1.6556919642857146E-2</v>
      </c>
      <c r="L222" s="33">
        <f t="shared" ca="1" si="77"/>
        <v>3.8504464285714292E-3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8.2589285714285726E-2</v>
      </c>
      <c r="I223" s="32">
        <f t="shared" ca="1" si="78"/>
        <v>0.22767857142857145</v>
      </c>
      <c r="J223" s="32">
        <f t="shared" ca="1" si="78"/>
        <v>0.45312500000000011</v>
      </c>
      <c r="K223" s="32">
        <f t="shared" ca="1" si="78"/>
        <v>0.19196428571428575</v>
      </c>
      <c r="L223" s="32">
        <f t="shared" ca="1" si="78"/>
        <v>4.4642857142857151E-2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6.7207031250000007E-2</v>
      </c>
      <c r="H226" s="32">
        <f ca="1">F221/2+G221+H221</f>
        <v>8.2589285714285716E-3</v>
      </c>
      <c r="I226" s="32">
        <f ca="1">F222/2+G222+H222</f>
        <v>7.1233258928571439E-3</v>
      </c>
      <c r="J226" s="32">
        <f ca="1">I220+J220+K220</f>
        <v>0.71021484375000021</v>
      </c>
      <c r="K226" s="32">
        <f ca="1">I221+J221+K221</f>
        <v>8.727678571428571E-2</v>
      </c>
      <c r="L226" s="32">
        <f ca="1">I222+J222+K222</f>
        <v>7.527622767857145E-2</v>
      </c>
      <c r="M226" s="32">
        <f ca="1">L220+M220+N220/2</f>
        <v>3.632812500000001E-2</v>
      </c>
      <c r="N226" s="32">
        <f ca="1">L221+M221+N221/2</f>
        <v>4.464285714285714E-3</v>
      </c>
      <c r="O226" s="32">
        <f ca="1">L222+M222+N222/2</f>
        <v>3.8504464285714292E-3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617.17700000000002</v>
      </c>
      <c r="E233" s="29">
        <f t="shared" ca="1" si="80"/>
        <v>532.48699999999997</v>
      </c>
      <c r="F233" s="29">
        <f t="shared" ca="1" si="80"/>
        <v>472.36700000000002</v>
      </c>
      <c r="G233" s="29">
        <f t="shared" ca="1" si="80"/>
        <v>300.46300000000002</v>
      </c>
      <c r="H233" s="29">
        <f t="shared" ca="1" si="80"/>
        <v>139.976</v>
      </c>
      <c r="I233" s="29">
        <f t="shared" ca="1" si="80"/>
        <v>61.204000000000001</v>
      </c>
      <c r="J233" s="29">
        <f t="shared" ca="1" si="80"/>
        <v>20.032</v>
      </c>
      <c r="K233" s="29">
        <f t="shared" ca="1" si="80"/>
        <v>25.050999999999998</v>
      </c>
      <c r="L233" s="29">
        <f t="shared" ca="1" si="80"/>
        <v>132.59100000000001</v>
      </c>
      <c r="M233" s="29">
        <f t="shared" ca="1" si="80"/>
        <v>282.71300000000002</v>
      </c>
      <c r="N233" s="29">
        <f t="shared" ca="1" si="80"/>
        <v>451.23099999999999</v>
      </c>
      <c r="O233" s="29">
        <f t="shared" ca="1" si="80"/>
        <v>580.47900000000004</v>
      </c>
    </row>
    <row r="234" spans="1:15" x14ac:dyDescent="0.4">
      <c r="D234" s="50">
        <f t="shared" ref="D234:O234" ca="1" si="81">D232/SUM($D232:$O232)*(1-$B$233)+D233/SUM($D$233:$O$233)*$B$233</f>
        <v>9.2069028984413007E-2</v>
      </c>
      <c r="E234" s="50">
        <f t="shared" ca="1" si="81"/>
        <v>8.9726789943279039E-2</v>
      </c>
      <c r="F234" s="50">
        <f t="shared" ca="1" si="81"/>
        <v>8.8064074024599454E-2</v>
      </c>
      <c r="G234" s="50">
        <f t="shared" ca="1" si="81"/>
        <v>8.3309790636630465E-2</v>
      </c>
      <c r="H234" s="50">
        <f t="shared" ca="1" si="81"/>
        <v>7.8871262864821906E-2</v>
      </c>
      <c r="I234" s="50">
        <f t="shared" ca="1" si="81"/>
        <v>7.6692695693394292E-2</v>
      </c>
      <c r="J234" s="50">
        <f t="shared" ca="1" si="81"/>
        <v>7.555401738660994E-2</v>
      </c>
      <c r="K234" s="50">
        <f t="shared" ca="1" si="81"/>
        <v>7.5692825956068563E-2</v>
      </c>
      <c r="L234" s="50">
        <f t="shared" ca="1" si="81"/>
        <v>7.8667018735423228E-2</v>
      </c>
      <c r="M234" s="50">
        <f t="shared" ca="1" si="81"/>
        <v>8.2818885653986374E-2</v>
      </c>
      <c r="N234" s="50">
        <f t="shared" ca="1" si="81"/>
        <v>8.7479523730899983E-2</v>
      </c>
      <c r="O234" s="50">
        <f t="shared" ca="1" si="81"/>
        <v>9.1054086389873695E-2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8.1981150495943087</v>
      </c>
      <c r="E236" s="29">
        <f t="shared" ca="1" si="82"/>
        <v>9.7736932009644573</v>
      </c>
      <c r="F236" s="29">
        <f t="shared" ca="1" si="82"/>
        <v>11.596936111522551</v>
      </c>
      <c r="G236" s="29">
        <f t="shared" ca="1" si="82"/>
        <v>13.593711201800362</v>
      </c>
      <c r="H236" s="29">
        <f t="shared" ca="1" si="82"/>
        <v>15.35344073881263</v>
      </c>
      <c r="I236" s="29">
        <f t="shared" ca="1" si="82"/>
        <v>16.288911497477983</v>
      </c>
      <c r="J236" s="29">
        <f t="shared" ca="1" si="82"/>
        <v>15.860046128919574</v>
      </c>
      <c r="K236" s="29">
        <f t="shared" ca="1" si="82"/>
        <v>14.318259203607715</v>
      </c>
      <c r="L236" s="29">
        <f t="shared" ca="1" si="82"/>
        <v>12.369517926896995</v>
      </c>
      <c r="M236" s="29">
        <f t="shared" ca="1" si="82"/>
        <v>10.373986010938268</v>
      </c>
      <c r="N236" s="29">
        <f t="shared" ca="1" si="82"/>
        <v>8.6218817364013614</v>
      </c>
      <c r="O236" s="29">
        <f t="shared" ca="1" si="82"/>
        <v>7.7195183494762567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6.9051771738309758E-2</v>
      </c>
      <c r="E240" s="33">
        <f t="shared" ca="1" si="83"/>
        <v>6.729509245745928E-2</v>
      </c>
      <c r="F240" s="32">
        <f t="shared" ca="1" si="83"/>
        <v>6.6048055518449583E-2</v>
      </c>
      <c r="G240" s="32">
        <f t="shared" ca="1" si="83"/>
        <v>6.2482342977472849E-2</v>
      </c>
      <c r="H240" s="32">
        <f t="shared" ca="1" si="83"/>
        <v>5.915344714861643E-2</v>
      </c>
      <c r="I240" s="32">
        <f t="shared" ca="1" si="83"/>
        <v>5.7519521770045719E-2</v>
      </c>
      <c r="J240" s="32">
        <f t="shared" ca="1" si="83"/>
        <v>5.6665513039957455E-2</v>
      </c>
      <c r="K240" s="32">
        <f t="shared" ca="1" si="83"/>
        <v>5.6769619467051419E-2</v>
      </c>
      <c r="L240" s="32">
        <f t="shared" ca="1" si="83"/>
        <v>5.9000264051567421E-2</v>
      </c>
      <c r="M240" s="32">
        <f t="shared" ca="1" si="83"/>
        <v>6.211416424048978E-2</v>
      </c>
      <c r="N240" s="32">
        <f t="shared" ca="1" si="83"/>
        <v>6.5609642798174994E-2</v>
      </c>
      <c r="O240" s="32">
        <f t="shared" ca="1" si="83"/>
        <v>6.8290564792405278E-2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2.3017257246103252E-2</v>
      </c>
      <c r="E241" s="32">
        <f t="shared" ca="1" si="84"/>
        <v>2.243169748581976E-2</v>
      </c>
      <c r="F241" s="32">
        <f t="shared" ca="1" si="84"/>
        <v>2.2016018506149863E-2</v>
      </c>
      <c r="G241" s="32">
        <f t="shared" ca="1" si="84"/>
        <v>2.0827447659157616E-2</v>
      </c>
      <c r="H241" s="32">
        <f t="shared" ca="1" si="84"/>
        <v>1.9717815716205477E-2</v>
      </c>
      <c r="I241" s="32">
        <f t="shared" ca="1" si="84"/>
        <v>1.9173173923348573E-2</v>
      </c>
      <c r="J241" s="32">
        <f t="shared" ca="1" si="84"/>
        <v>1.8888504346652485E-2</v>
      </c>
      <c r="K241" s="32">
        <f t="shared" ca="1" si="84"/>
        <v>1.8923206489017141E-2</v>
      </c>
      <c r="L241" s="32">
        <f t="shared" ca="1" si="84"/>
        <v>1.9666754683855807E-2</v>
      </c>
      <c r="M241" s="32">
        <f t="shared" ca="1" si="84"/>
        <v>2.0704721413496593E-2</v>
      </c>
      <c r="N241" s="32">
        <f t="shared" ca="1" si="84"/>
        <v>2.1869880932724996E-2</v>
      </c>
      <c r="O241" s="32">
        <f t="shared" ca="1" si="84"/>
        <v>2.2763521597468424E-2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6.272202599563137E-2</v>
      </c>
      <c r="E246" s="33">
        <f t="shared" ca="1" si="85"/>
        <v>6.1126375648858845E-2</v>
      </c>
      <c r="F246" s="33">
        <f t="shared" ca="1" si="85"/>
        <v>5.9993650429258374E-2</v>
      </c>
      <c r="G246" s="33">
        <f t="shared" ca="1" si="85"/>
        <v>5.6754794871204502E-2</v>
      </c>
      <c r="H246" s="33">
        <f t="shared" ca="1" si="85"/>
        <v>5.3731047826659925E-2</v>
      </c>
      <c r="I246" s="33">
        <f t="shared" ca="1" si="85"/>
        <v>5.2246898941124859E-2</v>
      </c>
      <c r="J246" s="33">
        <f t="shared" ca="1" si="85"/>
        <v>5.1471174344628022E-2</v>
      </c>
      <c r="K246" s="33">
        <f t="shared" ca="1" si="85"/>
        <v>5.1565737682571708E-2</v>
      </c>
      <c r="L246" s="33">
        <f t="shared" ca="1" si="85"/>
        <v>5.3591906513507072E-2</v>
      </c>
      <c r="M246" s="33">
        <f t="shared" ca="1" si="85"/>
        <v>5.6420365851778218E-2</v>
      </c>
      <c r="N246" s="33">
        <f t="shared" ca="1" si="85"/>
        <v>5.9595425541675622E-2</v>
      </c>
      <c r="O246" s="33">
        <f t="shared" ca="1" si="85"/>
        <v>6.2030596353101458E-2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2.3017257246103252E-2</v>
      </c>
      <c r="E247" s="33">
        <f t="shared" ca="1" si="86"/>
        <v>2.243169748581976E-2</v>
      </c>
      <c r="F247" s="33">
        <f t="shared" ca="1" si="86"/>
        <v>2.2016018506149863E-2</v>
      </c>
      <c r="G247" s="33">
        <f t="shared" ca="1" si="86"/>
        <v>2.0827447659157616E-2</v>
      </c>
      <c r="H247" s="33">
        <f t="shared" ca="1" si="86"/>
        <v>1.9717815716205477E-2</v>
      </c>
      <c r="I247" s="33">
        <f t="shared" ca="1" si="86"/>
        <v>1.9173173923348573E-2</v>
      </c>
      <c r="J247" s="33">
        <f t="shared" ca="1" si="86"/>
        <v>1.8888504346652485E-2</v>
      </c>
      <c r="K247" s="33">
        <f t="shared" ca="1" si="86"/>
        <v>1.8923206489017141E-2</v>
      </c>
      <c r="L247" s="33">
        <f t="shared" ca="1" si="86"/>
        <v>1.9666754683855807E-2</v>
      </c>
      <c r="M247" s="33">
        <f t="shared" ca="1" si="86"/>
        <v>2.0704721413496593E-2</v>
      </c>
      <c r="N247" s="33">
        <f t="shared" ca="1" si="86"/>
        <v>2.1869880932724996E-2</v>
      </c>
      <c r="O247" s="33">
        <f t="shared" ca="1" si="86"/>
        <v>2.2763521597468424E-2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6.3297457426783948E-3</v>
      </c>
      <c r="E248" s="33">
        <f t="shared" ca="1" si="87"/>
        <v>6.1687168086004343E-3</v>
      </c>
      <c r="F248" s="33">
        <f t="shared" ca="1" si="87"/>
        <v>6.0544050891912123E-3</v>
      </c>
      <c r="G248" s="33">
        <f t="shared" ca="1" si="87"/>
        <v>5.7275481062683447E-3</v>
      </c>
      <c r="H248" s="33">
        <f t="shared" ca="1" si="87"/>
        <v>5.4223993219565062E-3</v>
      </c>
      <c r="I248" s="33">
        <f t="shared" ca="1" si="87"/>
        <v>5.2726228289208575E-3</v>
      </c>
      <c r="J248" s="33">
        <f t="shared" ca="1" si="87"/>
        <v>5.1943386953294335E-3</v>
      </c>
      <c r="K248" s="33">
        <f t="shared" ca="1" si="87"/>
        <v>5.2038817844797143E-3</v>
      </c>
      <c r="L248" s="33">
        <f t="shared" ca="1" si="87"/>
        <v>5.4083575380603471E-3</v>
      </c>
      <c r="M248" s="33">
        <f t="shared" ca="1" si="87"/>
        <v>5.6937983887115637E-3</v>
      </c>
      <c r="N248" s="33">
        <f t="shared" ca="1" si="87"/>
        <v>6.0142172564993752E-3</v>
      </c>
      <c r="O248" s="33">
        <f t="shared" ca="1" si="87"/>
        <v>6.2599684393038176E-3</v>
      </c>
    </row>
    <row r="249" spans="1:15" x14ac:dyDescent="0.4">
      <c r="D249" s="32">
        <f t="shared" ref="D249:O249" ca="1" si="88">SUM(D246:D248)</f>
        <v>9.2069028984413007E-2</v>
      </c>
      <c r="E249" s="32">
        <f t="shared" ca="1" si="88"/>
        <v>8.9726789943279039E-2</v>
      </c>
      <c r="F249" s="32">
        <f t="shared" ca="1" si="88"/>
        <v>8.806407402459944E-2</v>
      </c>
      <c r="G249" s="32">
        <f t="shared" ca="1" si="88"/>
        <v>8.3309790636630451E-2</v>
      </c>
      <c r="H249" s="32">
        <f t="shared" ca="1" si="88"/>
        <v>7.8871262864821906E-2</v>
      </c>
      <c r="I249" s="32">
        <f t="shared" ca="1" si="88"/>
        <v>7.6692695693394292E-2</v>
      </c>
      <c r="J249" s="32">
        <f t="shared" ca="1" si="88"/>
        <v>7.5554017386609953E-2</v>
      </c>
      <c r="K249" s="32">
        <f t="shared" ca="1" si="88"/>
        <v>7.5692825956068563E-2</v>
      </c>
      <c r="L249" s="32">
        <f t="shared" ca="1" si="88"/>
        <v>7.8667018735423228E-2</v>
      </c>
      <c r="M249" s="32">
        <f t="shared" ca="1" si="88"/>
        <v>8.2818885653986374E-2</v>
      </c>
      <c r="N249" s="32">
        <f t="shared" ca="1" si="88"/>
        <v>8.7479523730899997E-2</v>
      </c>
      <c r="O249" s="32">
        <f t="shared" ca="1" si="88"/>
        <v>9.1054086389873695E-2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0.24567353598305866</v>
      </c>
      <c r="E252" s="32">
        <f ca="1">N247/2+O247+D247+E247+F247/2</f>
        <v>9.0155426048828868E-2</v>
      </c>
      <c r="F252" s="32">
        <f ca="1">N248/2+O248+D248+E248+F248/2</f>
        <v>2.4792742163427937E-2</v>
      </c>
      <c r="G252" s="32">
        <f ca="1">F246/2+G246+H246</f>
        <v>0.14048266791249361</v>
      </c>
      <c r="H252" s="32">
        <f ca="1">F247/2+G247+H247</f>
        <v>5.1553272628438028E-2</v>
      </c>
      <c r="I252" s="32">
        <f ca="1">F248/2+G248+H248</f>
        <v>1.4177149972820458E-2</v>
      </c>
      <c r="J252" s="32">
        <f ca="1">I246+J246+K246</f>
        <v>0.15528381096832461</v>
      </c>
      <c r="K252" s="32">
        <f ca="1">I247+J247+K247</f>
        <v>5.6984884759018195E-2</v>
      </c>
      <c r="L252" s="32">
        <f ca="1">I248+J248+K248</f>
        <v>1.5670843308730004E-2</v>
      </c>
      <c r="M252" s="32">
        <f ca="1">L246+M246+N246/2</f>
        <v>0.13980998513612311</v>
      </c>
      <c r="N252" s="32">
        <f ca="1">L247+M247+N247/2</f>
        <v>5.1306416563714902E-2</v>
      </c>
      <c r="O252" s="32">
        <f ca="1">L248+M248+N248/2</f>
        <v>1.41092645550216E-2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8.1981150495943087</v>
      </c>
      <c r="E261" s="29">
        <f t="shared" ca="1" si="91"/>
        <v>9.7736932009644573</v>
      </c>
      <c r="F261" s="29">
        <f t="shared" ca="1" si="91"/>
        <v>11.596936111522551</v>
      </c>
      <c r="G261" s="29">
        <f t="shared" ca="1" si="91"/>
        <v>13.593711201800362</v>
      </c>
      <c r="H261" s="29">
        <f t="shared" ca="1" si="91"/>
        <v>15.35344073881263</v>
      </c>
      <c r="I261" s="29">
        <f t="shared" ca="1" si="91"/>
        <v>16.288911497477983</v>
      </c>
      <c r="J261" s="29">
        <f t="shared" ca="1" si="91"/>
        <v>15.860046128919574</v>
      </c>
      <c r="K261" s="29">
        <f t="shared" ca="1" si="91"/>
        <v>14.318259203607715</v>
      </c>
      <c r="L261" s="29">
        <f t="shared" ca="1" si="91"/>
        <v>12.369517926896995</v>
      </c>
      <c r="M261" s="29">
        <f t="shared" ca="1" si="91"/>
        <v>10.373986010938268</v>
      </c>
      <c r="N261" s="29">
        <f t="shared" ca="1" si="91"/>
        <v>8.6218817364013614</v>
      </c>
      <c r="O261" s="29">
        <f t="shared" ca="1" si="91"/>
        <v>7.7195183494762567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15.801884950405691</v>
      </c>
      <c r="E283" s="29">
        <f t="shared" ca="1" si="98"/>
        <v>14.226306799035543</v>
      </c>
      <c r="F283" s="29">
        <f t="shared" ca="1" si="98"/>
        <v>12.403063888477449</v>
      </c>
      <c r="G283" s="29">
        <f t="shared" ca="1" si="98"/>
        <v>10.406288798199638</v>
      </c>
      <c r="H283" s="29">
        <f t="shared" ca="1" si="98"/>
        <v>8.6465592611873703</v>
      </c>
      <c r="I283" s="29">
        <f t="shared" ca="1" si="98"/>
        <v>7.7110885025220171</v>
      </c>
      <c r="J283" s="29">
        <f t="shared" ca="1" si="98"/>
        <v>8.1399538710804258</v>
      </c>
      <c r="K283" s="29">
        <f t="shared" ca="1" si="98"/>
        <v>9.681740796392285</v>
      </c>
      <c r="L283" s="29">
        <f t="shared" ca="1" si="98"/>
        <v>11.630482073103005</v>
      </c>
      <c r="M283" s="29">
        <f t="shared" ca="1" si="98"/>
        <v>13.626013989061732</v>
      </c>
      <c r="N283" s="29">
        <f t="shared" ca="1" si="98"/>
        <v>15.378118263598639</v>
      </c>
      <c r="O283" s="29">
        <f t="shared" ca="1" si="98"/>
        <v>16.280481650523743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0.10978716917683105</v>
      </c>
      <c r="E284" s="29">
        <f t="shared" ca="1" si="99"/>
        <v>9.8840483664394629E-2</v>
      </c>
      <c r="F284" s="29">
        <f t="shared" ca="1" si="99"/>
        <v>8.6173091229876222E-2</v>
      </c>
      <c r="G284" s="29">
        <f t="shared" ca="1" si="99"/>
        <v>7.2300044733686925E-2</v>
      </c>
      <c r="H284" s="29">
        <f t="shared" ca="1" si="99"/>
        <v>6.0073925824975817E-2</v>
      </c>
      <c r="I284" s="29">
        <f t="shared" ca="1" si="99"/>
        <v>5.3574531179089925E-2</v>
      </c>
      <c r="J284" s="29">
        <f t="shared" ca="1" si="99"/>
        <v>5.6554170312002182E-2</v>
      </c>
      <c r="K284" s="29">
        <f t="shared" ca="1" si="99"/>
        <v>6.7266083639753213E-2</v>
      </c>
      <c r="L284" s="29">
        <f t="shared" ca="1" si="99"/>
        <v>8.0805404353679861E-2</v>
      </c>
      <c r="M284" s="29">
        <f t="shared" ca="1" si="99"/>
        <v>9.466981361515231E-2</v>
      </c>
      <c r="N284" s="29">
        <f t="shared" ca="1" si="99"/>
        <v>0.10684295428841696</v>
      </c>
      <c r="O284" s="29">
        <f t="shared" ca="1" si="99"/>
        <v>0.11311232798214084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8.1981150495943087</v>
      </c>
      <c r="E286" s="29">
        <f t="shared" ca="1" si="100"/>
        <v>9.7736932009644573</v>
      </c>
      <c r="F286" s="29">
        <f t="shared" ca="1" si="100"/>
        <v>11.596936111522551</v>
      </c>
      <c r="G286" s="29">
        <f t="shared" ca="1" si="100"/>
        <v>13.593711201800362</v>
      </c>
      <c r="H286" s="29">
        <f t="shared" ca="1" si="100"/>
        <v>15.35344073881263</v>
      </c>
      <c r="I286" s="29">
        <f t="shared" ca="1" si="100"/>
        <v>16.288911497477983</v>
      </c>
      <c r="J286" s="29">
        <f t="shared" ca="1" si="100"/>
        <v>15.860046128919574</v>
      </c>
      <c r="K286" s="29">
        <f t="shared" ca="1" si="100"/>
        <v>14.318259203607715</v>
      </c>
      <c r="L286" s="29">
        <f t="shared" ca="1" si="100"/>
        <v>12.369517926896995</v>
      </c>
      <c r="M286" s="29">
        <f t="shared" ca="1" si="100"/>
        <v>10.373986010938268</v>
      </c>
      <c r="N286" s="29">
        <f t="shared" ca="1" si="100"/>
        <v>8.6218817364013614</v>
      </c>
      <c r="O286" s="29">
        <f t="shared" ca="1" si="100"/>
        <v>7.7195183494762567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5.4893584588415527E-2</v>
      </c>
      <c r="E290" s="33">
        <f t="shared" ca="1" si="101"/>
        <v>4.9420241832197315E-2</v>
      </c>
      <c r="F290" s="32">
        <f t="shared" ca="1" si="101"/>
        <v>4.3086545614938111E-2</v>
      </c>
      <c r="G290" s="32">
        <f t="shared" ca="1" si="101"/>
        <v>3.6150022366843462E-2</v>
      </c>
      <c r="H290" s="32">
        <f t="shared" ca="1" si="101"/>
        <v>3.0036962912487909E-2</v>
      </c>
      <c r="I290" s="32">
        <f t="shared" ca="1" si="101"/>
        <v>2.6787265589544963E-2</v>
      </c>
      <c r="J290" s="32">
        <f t="shared" ca="1" si="101"/>
        <v>2.8277085156001091E-2</v>
      </c>
      <c r="K290" s="32">
        <f t="shared" ca="1" si="101"/>
        <v>3.3633041819876607E-2</v>
      </c>
      <c r="L290" s="32">
        <f t="shared" ca="1" si="101"/>
        <v>4.040270217683993E-2</v>
      </c>
      <c r="M290" s="32">
        <f t="shared" ca="1" si="101"/>
        <v>4.7334906807576155E-2</v>
      </c>
      <c r="N290" s="32">
        <f t="shared" ca="1" si="101"/>
        <v>5.342147714420848E-2</v>
      </c>
      <c r="O290" s="32">
        <f t="shared" ca="1" si="101"/>
        <v>5.655616399107042E-2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5.4893584588415527E-2</v>
      </c>
      <c r="E291" s="32">
        <f t="shared" ca="1" si="102"/>
        <v>4.9420241832197315E-2</v>
      </c>
      <c r="F291" s="32">
        <f t="shared" ca="1" si="102"/>
        <v>4.3086545614938111E-2</v>
      </c>
      <c r="G291" s="32">
        <f t="shared" ca="1" si="102"/>
        <v>3.6150022366843462E-2</v>
      </c>
      <c r="H291" s="32">
        <f t="shared" ca="1" si="102"/>
        <v>3.0036962912487909E-2</v>
      </c>
      <c r="I291" s="32">
        <f t="shared" ca="1" si="102"/>
        <v>2.6787265589544963E-2</v>
      </c>
      <c r="J291" s="32">
        <f t="shared" ca="1" si="102"/>
        <v>2.8277085156001091E-2</v>
      </c>
      <c r="K291" s="32">
        <f t="shared" ca="1" si="102"/>
        <v>3.3633041819876607E-2</v>
      </c>
      <c r="L291" s="32">
        <f t="shared" ca="1" si="102"/>
        <v>4.040270217683993E-2</v>
      </c>
      <c r="M291" s="32">
        <f t="shared" ca="1" si="102"/>
        <v>4.7334906807576155E-2</v>
      </c>
      <c r="N291" s="32">
        <f t="shared" ca="1" si="102"/>
        <v>5.342147714420848E-2</v>
      </c>
      <c r="O291" s="32">
        <f t="shared" ca="1" si="102"/>
        <v>5.655616399107042E-2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4.9632949398692373E-2</v>
      </c>
      <c r="E296" s="33">
        <f t="shared" ca="1" si="103"/>
        <v>4.4684135323278404E-2</v>
      </c>
      <c r="F296" s="33">
        <f t="shared" ca="1" si="103"/>
        <v>3.8957418326839875E-2</v>
      </c>
      <c r="G296" s="33">
        <f t="shared" ca="1" si="103"/>
        <v>3.26856452233543E-2</v>
      </c>
      <c r="H296" s="33">
        <f t="shared" ca="1" si="103"/>
        <v>2.7158420633374484E-2</v>
      </c>
      <c r="I296" s="33">
        <f t="shared" ca="1" si="103"/>
        <v>2.4220152637213572E-2</v>
      </c>
      <c r="J296" s="33">
        <f t="shared" ca="1" si="103"/>
        <v>2.5567197828550988E-2</v>
      </c>
      <c r="K296" s="33">
        <f t="shared" ca="1" si="103"/>
        <v>3.0409875312138433E-2</v>
      </c>
      <c r="L296" s="33">
        <f t="shared" ca="1" si="103"/>
        <v>3.6530776551559438E-2</v>
      </c>
      <c r="M296" s="33">
        <f t="shared" ca="1" si="103"/>
        <v>4.2798644905183439E-2</v>
      </c>
      <c r="N296" s="33">
        <f t="shared" ca="1" si="103"/>
        <v>4.8301918917888501E-2</v>
      </c>
      <c r="O296" s="33">
        <f t="shared" ca="1" si="103"/>
        <v>5.1136198275259503E-2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5.4893584588415527E-2</v>
      </c>
      <c r="E297" s="33">
        <f t="shared" ca="1" si="104"/>
        <v>4.9420241832197315E-2</v>
      </c>
      <c r="F297" s="33">
        <f t="shared" ca="1" si="104"/>
        <v>4.3086545614938111E-2</v>
      </c>
      <c r="G297" s="33">
        <f t="shared" ca="1" si="104"/>
        <v>3.6150022366843462E-2</v>
      </c>
      <c r="H297" s="33">
        <f t="shared" ca="1" si="104"/>
        <v>3.0036962912487909E-2</v>
      </c>
      <c r="I297" s="33">
        <f t="shared" ca="1" si="104"/>
        <v>2.6787265589544963E-2</v>
      </c>
      <c r="J297" s="33">
        <f t="shared" ca="1" si="104"/>
        <v>2.8277085156001091E-2</v>
      </c>
      <c r="K297" s="33">
        <f t="shared" ca="1" si="104"/>
        <v>3.3633041819876607E-2</v>
      </c>
      <c r="L297" s="33">
        <f t="shared" ca="1" si="104"/>
        <v>4.040270217683993E-2</v>
      </c>
      <c r="M297" s="33">
        <f t="shared" ca="1" si="104"/>
        <v>4.7334906807576155E-2</v>
      </c>
      <c r="N297" s="33">
        <f t="shared" ca="1" si="104"/>
        <v>5.342147714420848E-2</v>
      </c>
      <c r="O297" s="33">
        <f t="shared" ca="1" si="104"/>
        <v>5.655616399107042E-2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5.2606351897231543E-3</v>
      </c>
      <c r="E298" s="33">
        <f t="shared" ca="1" si="105"/>
        <v>4.7361065089189091E-3</v>
      </c>
      <c r="F298" s="33">
        <f t="shared" ca="1" si="105"/>
        <v>4.1291272880982352E-3</v>
      </c>
      <c r="G298" s="33">
        <f t="shared" ca="1" si="105"/>
        <v>3.4643771434891648E-3</v>
      </c>
      <c r="H298" s="33">
        <f t="shared" ca="1" si="105"/>
        <v>2.8785422791134242E-3</v>
      </c>
      <c r="I298" s="33">
        <f t="shared" ca="1" si="105"/>
        <v>2.567112952331392E-3</v>
      </c>
      <c r="J298" s="33">
        <f t="shared" ca="1" si="105"/>
        <v>2.7098873274501042E-3</v>
      </c>
      <c r="K298" s="33">
        <f t="shared" ca="1" si="105"/>
        <v>3.2231665077381744E-3</v>
      </c>
      <c r="L298" s="33">
        <f t="shared" ca="1" si="105"/>
        <v>3.8719256252804932E-3</v>
      </c>
      <c r="M298" s="33">
        <f t="shared" ca="1" si="105"/>
        <v>4.5362619023927141E-3</v>
      </c>
      <c r="N298" s="33">
        <f t="shared" ca="1" si="105"/>
        <v>5.119558226319979E-3</v>
      </c>
      <c r="O298" s="33">
        <f t="shared" ca="1" si="105"/>
        <v>5.4199657158109154E-3</v>
      </c>
    </row>
    <row r="299" spans="1:15" x14ac:dyDescent="0.4">
      <c r="D299" s="32">
        <f t="shared" ref="D299:O299" ca="1" si="106">SUM(D296:D298)</f>
        <v>0.10978716917683105</v>
      </c>
      <c r="E299" s="32">
        <f t="shared" ca="1" si="106"/>
        <v>9.8840483664394629E-2</v>
      </c>
      <c r="F299" s="32">
        <f t="shared" ca="1" si="106"/>
        <v>8.6173091229876222E-2</v>
      </c>
      <c r="G299" s="32">
        <f t="shared" ca="1" si="106"/>
        <v>7.2300044733686938E-2</v>
      </c>
      <c r="H299" s="32">
        <f t="shared" ca="1" si="106"/>
        <v>6.0073925824975817E-2</v>
      </c>
      <c r="I299" s="32">
        <f t="shared" ca="1" si="106"/>
        <v>5.3574531179089925E-2</v>
      </c>
      <c r="J299" s="32">
        <f t="shared" ca="1" si="106"/>
        <v>5.6554170312002182E-2</v>
      </c>
      <c r="K299" s="32">
        <f t="shared" ca="1" si="106"/>
        <v>6.7266083639753213E-2</v>
      </c>
      <c r="L299" s="32">
        <f t="shared" ca="1" si="106"/>
        <v>8.0805404353679861E-2</v>
      </c>
      <c r="M299" s="32">
        <f t="shared" ca="1" si="106"/>
        <v>9.466981361515231E-2</v>
      </c>
      <c r="N299" s="32">
        <f t="shared" ca="1" si="106"/>
        <v>0.10684295428841696</v>
      </c>
      <c r="O299" s="32">
        <f t="shared" ca="1" si="106"/>
        <v>0.11311232798214083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0.18908295161959443</v>
      </c>
      <c r="E302" s="32">
        <f ca="1">N297/2+O297+D297+E297+F297/2</f>
        <v>0.20912400179125656</v>
      </c>
      <c r="F302" s="32">
        <f ca="1">N298/2+O298+D298+E298+F298/2</f>
        <v>2.0041050171662085E-2</v>
      </c>
      <c r="G302" s="32">
        <f ca="1">F296/2+G296+H296</f>
        <v>7.9322775020148714E-2</v>
      </c>
      <c r="H302" s="32">
        <f ca="1">F297/2+G297+H297</f>
        <v>8.7730258086800419E-2</v>
      </c>
      <c r="I302" s="32">
        <f ca="1">F298/2+G298+H298</f>
        <v>8.407483066651707E-3</v>
      </c>
      <c r="J302" s="32">
        <f ca="1">I296+J296+K296</f>
        <v>8.0197225777902989E-2</v>
      </c>
      <c r="K302" s="32">
        <f ca="1">I297+J297+K297</f>
        <v>8.8697392565422667E-2</v>
      </c>
      <c r="L302" s="32">
        <f ca="1">I298+J298+K298</f>
        <v>8.500166787519671E-3</v>
      </c>
      <c r="M302" s="32">
        <f ca="1">L296+M296+N296/2</f>
        <v>0.10348038091568712</v>
      </c>
      <c r="N302" s="32">
        <f ca="1">L297+M297+N297/2</f>
        <v>0.11444834755652032</v>
      </c>
      <c r="O302" s="32">
        <f ca="1">L298+M298+N298/2</f>
        <v>1.0967966640833198E-2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6.166666666666667</v>
      </c>
      <c r="I309" s="29">
        <f t="shared" ca="1" si="108"/>
        <v>17</v>
      </c>
      <c r="J309" s="29">
        <f t="shared" ca="1" si="108"/>
        <v>33.833333333333336</v>
      </c>
      <c r="K309" s="29">
        <f t="shared" ca="1" si="108"/>
        <v>14.333333333333334</v>
      </c>
      <c r="L309" s="29">
        <f t="shared" ca="1" si="108"/>
        <v>3.3333333333333335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8.3258928571428567E-2</v>
      </c>
      <c r="I310" s="50">
        <f t="shared" ca="1" si="109"/>
        <v>9.7767857142857142E-2</v>
      </c>
      <c r="J310" s="50">
        <f t="shared" ca="1" si="109"/>
        <v>0.12031250000000002</v>
      </c>
      <c r="K310" s="50">
        <f t="shared" ca="1" si="109"/>
        <v>9.419642857142857E-2</v>
      </c>
      <c r="L310" s="50">
        <f t="shared" ca="1" si="109"/>
        <v>7.946428571428571E-2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8.1981150495943087</v>
      </c>
      <c r="E312" s="29">
        <f t="shared" ca="1" si="110"/>
        <v>9.7736932009644573</v>
      </c>
      <c r="F312" s="29">
        <f t="shared" ca="1" si="110"/>
        <v>11.596936111522551</v>
      </c>
      <c r="G312" s="29">
        <f t="shared" ca="1" si="110"/>
        <v>13.593711201800362</v>
      </c>
      <c r="H312" s="29">
        <f t="shared" ca="1" si="110"/>
        <v>15.35344073881263</v>
      </c>
      <c r="I312" s="29">
        <f t="shared" ca="1" si="110"/>
        <v>16.288911497477983</v>
      </c>
      <c r="J312" s="29">
        <f t="shared" ca="1" si="110"/>
        <v>15.860046128919574</v>
      </c>
      <c r="K312" s="29">
        <f t="shared" ca="1" si="110"/>
        <v>14.318259203607715</v>
      </c>
      <c r="L312" s="29">
        <f t="shared" ca="1" si="110"/>
        <v>12.369517926896995</v>
      </c>
      <c r="M312" s="29">
        <f t="shared" ca="1" si="110"/>
        <v>10.373986010938268</v>
      </c>
      <c r="N312" s="29">
        <f t="shared" ca="1" si="110"/>
        <v>8.6218817364013614</v>
      </c>
      <c r="O312" s="29">
        <f t="shared" ca="1" si="110"/>
        <v>7.7195183494762567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4.9955357142857142E-2</v>
      </c>
      <c r="I316" s="32">
        <f t="shared" ca="1" si="111"/>
        <v>5.8660714285714281E-2</v>
      </c>
      <c r="J316" s="32">
        <f t="shared" ca="1" si="111"/>
        <v>7.2187500000000002E-2</v>
      </c>
      <c r="K316" s="32">
        <f t="shared" ca="1" si="111"/>
        <v>5.6517857142857141E-2</v>
      </c>
      <c r="L316" s="32">
        <f t="shared" ca="1" si="111"/>
        <v>4.7678571428571424E-2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3.3303571428571425E-2</v>
      </c>
      <c r="I317" s="32">
        <f t="shared" ca="1" si="112"/>
        <v>3.9107142857142861E-2</v>
      </c>
      <c r="J317" s="32">
        <f t="shared" ca="1" si="112"/>
        <v>4.8125000000000008E-2</v>
      </c>
      <c r="K317" s="32">
        <f t="shared" ca="1" si="112"/>
        <v>3.7678571428571429E-2</v>
      </c>
      <c r="L317" s="32">
        <f t="shared" ca="1" si="112"/>
        <v>3.1785714285714285E-2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4.5376116071428572E-2</v>
      </c>
      <c r="I322" s="33">
        <f t="shared" ca="1" si="113"/>
        <v>5.3283482142857136E-2</v>
      </c>
      <c r="J322" s="33">
        <f t="shared" ca="1" si="113"/>
        <v>6.5570312500000005E-2</v>
      </c>
      <c r="K322" s="33">
        <f t="shared" ca="1" si="113"/>
        <v>5.1337053571428565E-2</v>
      </c>
      <c r="L322" s="33">
        <f t="shared" ca="1" si="113"/>
        <v>4.3308035714285709E-2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3.3303571428571425E-2</v>
      </c>
      <c r="I323" s="33">
        <f t="shared" ca="1" si="114"/>
        <v>3.9107142857142861E-2</v>
      </c>
      <c r="J323" s="33">
        <f t="shared" ca="1" si="114"/>
        <v>4.8125000000000008E-2</v>
      </c>
      <c r="K323" s="33">
        <f t="shared" ca="1" si="114"/>
        <v>3.7678571428571429E-2</v>
      </c>
      <c r="L323" s="33">
        <f t="shared" ca="1" si="114"/>
        <v>3.1785714285714285E-2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4.5792410714285718E-3</v>
      </c>
      <c r="I324" s="33">
        <f t="shared" ca="1" si="115"/>
        <v>5.3772321428571428E-3</v>
      </c>
      <c r="J324" s="33">
        <f t="shared" ca="1" si="115"/>
        <v>6.6171875000000007E-3</v>
      </c>
      <c r="K324" s="33">
        <f t="shared" ca="1" si="115"/>
        <v>5.1808035714285723E-3</v>
      </c>
      <c r="L324" s="33">
        <f t="shared" ca="1" si="115"/>
        <v>4.3705357142857148E-3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8.3258928571428567E-2</v>
      </c>
      <c r="I325" s="32">
        <f t="shared" ca="1" si="116"/>
        <v>9.7767857142857142E-2</v>
      </c>
      <c r="J325" s="32">
        <f t="shared" ca="1" si="116"/>
        <v>0.1203125</v>
      </c>
      <c r="K325" s="32">
        <f t="shared" ca="1" si="116"/>
        <v>9.4196428571428556E-2</v>
      </c>
      <c r="L325" s="32">
        <f t="shared" ca="1" si="116"/>
        <v>7.9464285714285696E-2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0.10668861607142857</v>
      </c>
      <c r="H328" s="32">
        <f ca="1">F323/2+G323+H323</f>
        <v>7.8303571428571417E-2</v>
      </c>
      <c r="I328" s="32">
        <f ca="1">F324/2+G324+H324</f>
        <v>1.0766741071428571E-2</v>
      </c>
      <c r="J328" s="32">
        <f ca="1">I322+J322+K322</f>
        <v>0.17019084821428571</v>
      </c>
      <c r="K328" s="32">
        <f ca="1">I323+J323+K323</f>
        <v>0.12491071428571429</v>
      </c>
      <c r="L328" s="32">
        <f ca="1">I324+J324+K324</f>
        <v>1.7175223214285718E-2</v>
      </c>
      <c r="M328" s="32">
        <f ca="1">L322+M322+N322/2</f>
        <v>0.1046205357142857</v>
      </c>
      <c r="N328" s="32">
        <f ca="1">L323+M323+N323/2</f>
        <v>7.678571428571429E-2</v>
      </c>
      <c r="O328" s="32">
        <f ca="1">L324+M324+N324/2</f>
        <v>1.0558035714285716E-2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8.1981150495943087</v>
      </c>
      <c r="E337" s="29">
        <f t="shared" ca="1" si="119"/>
        <v>9.7736932009644573</v>
      </c>
      <c r="F337" s="29">
        <f t="shared" ca="1" si="119"/>
        <v>11.596936111522551</v>
      </c>
      <c r="G337" s="29">
        <f t="shared" ca="1" si="119"/>
        <v>13.593711201800362</v>
      </c>
      <c r="H337" s="29">
        <f t="shared" ca="1" si="119"/>
        <v>15.35344073881263</v>
      </c>
      <c r="I337" s="29">
        <f t="shared" ca="1" si="119"/>
        <v>16.288911497477983</v>
      </c>
      <c r="J337" s="29">
        <f t="shared" ca="1" si="119"/>
        <v>15.860046128919574</v>
      </c>
      <c r="K337" s="29">
        <f t="shared" ca="1" si="119"/>
        <v>14.318259203607715</v>
      </c>
      <c r="L337" s="29">
        <f t="shared" ca="1" si="119"/>
        <v>12.369517926896995</v>
      </c>
      <c r="M337" s="29">
        <f t="shared" ca="1" si="119"/>
        <v>10.373986010938268</v>
      </c>
      <c r="N337" s="29">
        <f t="shared" ca="1" si="119"/>
        <v>8.6218817364013614</v>
      </c>
      <c r="O337" s="29">
        <f t="shared" ca="1" si="119"/>
        <v>7.7195183494762567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8.1981150495943087</v>
      </c>
      <c r="E362" s="29">
        <f t="shared" ca="1" si="128"/>
        <v>9.7736932009644573</v>
      </c>
      <c r="F362" s="29">
        <f t="shared" ca="1" si="128"/>
        <v>11.596936111522551</v>
      </c>
      <c r="G362" s="29">
        <f t="shared" ca="1" si="128"/>
        <v>13.593711201800362</v>
      </c>
      <c r="H362" s="29">
        <f t="shared" ca="1" si="128"/>
        <v>15.35344073881263</v>
      </c>
      <c r="I362" s="29">
        <f t="shared" ca="1" si="128"/>
        <v>16.288911497477983</v>
      </c>
      <c r="J362" s="29">
        <f t="shared" ca="1" si="128"/>
        <v>15.860046128919574</v>
      </c>
      <c r="K362" s="29">
        <f t="shared" ca="1" si="128"/>
        <v>14.318259203607715</v>
      </c>
      <c r="L362" s="29">
        <f t="shared" ca="1" si="128"/>
        <v>12.369517926896995</v>
      </c>
      <c r="M362" s="29">
        <f t="shared" ca="1" si="128"/>
        <v>10.373986010938268</v>
      </c>
      <c r="N362" s="29">
        <f t="shared" ca="1" si="128"/>
        <v>8.6218817364013614</v>
      </c>
      <c r="O362" s="29">
        <f t="shared" ca="1" si="128"/>
        <v>7.7195183494762567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15.801884950405691</v>
      </c>
      <c r="E384" s="29">
        <f t="shared" ca="1" si="135"/>
        <v>14.226306799035543</v>
      </c>
      <c r="F384" s="29">
        <f t="shared" ca="1" si="135"/>
        <v>12.403063888477449</v>
      </c>
      <c r="G384" s="29">
        <f t="shared" ca="1" si="135"/>
        <v>10.406288798199638</v>
      </c>
      <c r="H384" s="29">
        <f t="shared" ca="1" si="135"/>
        <v>8.6465592611873703</v>
      </c>
      <c r="I384" s="29">
        <f t="shared" ca="1" si="135"/>
        <v>7.7110885025220171</v>
      </c>
      <c r="J384" s="29">
        <f t="shared" ca="1" si="135"/>
        <v>8.1399538710804258</v>
      </c>
      <c r="K384" s="29">
        <f t="shared" ca="1" si="135"/>
        <v>9.681740796392285</v>
      </c>
      <c r="L384" s="29">
        <f t="shared" ca="1" si="135"/>
        <v>11.630482073103005</v>
      </c>
      <c r="M384" s="29">
        <f t="shared" ca="1" si="135"/>
        <v>13.626013989061732</v>
      </c>
      <c r="N384" s="29">
        <f t="shared" ca="1" si="135"/>
        <v>15.378118263598639</v>
      </c>
      <c r="O384" s="29">
        <f t="shared" ca="1" si="135"/>
        <v>16.280481650523743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0.10978716917683105</v>
      </c>
      <c r="E385" s="29">
        <f t="shared" ca="1" si="136"/>
        <v>9.8840483664394629E-2</v>
      </c>
      <c r="F385" s="29">
        <f t="shared" ca="1" si="136"/>
        <v>8.6173091229876222E-2</v>
      </c>
      <c r="G385" s="29">
        <f t="shared" ca="1" si="136"/>
        <v>7.2300044733686925E-2</v>
      </c>
      <c r="H385" s="29">
        <f t="shared" ca="1" si="136"/>
        <v>6.0073925824975817E-2</v>
      </c>
      <c r="I385" s="55">
        <f t="shared" ca="1" si="136"/>
        <v>5.3574531179089925E-2</v>
      </c>
      <c r="J385" s="55">
        <f t="shared" ca="1" si="136"/>
        <v>5.6554170312002182E-2</v>
      </c>
      <c r="K385" s="29">
        <f t="shared" ca="1" si="136"/>
        <v>6.7266083639753213E-2</v>
      </c>
      <c r="L385" s="29">
        <f t="shared" ca="1" si="136"/>
        <v>8.0805404353679861E-2</v>
      </c>
      <c r="M385" s="29">
        <f t="shared" ca="1" si="136"/>
        <v>9.466981361515231E-2</v>
      </c>
      <c r="N385" s="29">
        <f t="shared" ca="1" si="136"/>
        <v>0.10684295428841696</v>
      </c>
      <c r="O385" s="29">
        <f t="shared" ca="1" si="136"/>
        <v>0.11311232798214084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8.1981150495943087</v>
      </c>
      <c r="E387" s="29">
        <f t="shared" ca="1" si="137"/>
        <v>9.7736932009644573</v>
      </c>
      <c r="F387" s="29">
        <f t="shared" ca="1" si="137"/>
        <v>11.596936111522551</v>
      </c>
      <c r="G387" s="29">
        <f t="shared" ca="1" si="137"/>
        <v>13.593711201800362</v>
      </c>
      <c r="H387" s="29">
        <f t="shared" ca="1" si="137"/>
        <v>15.35344073881263</v>
      </c>
      <c r="I387" s="29">
        <f t="shared" ca="1" si="137"/>
        <v>16.288911497477983</v>
      </c>
      <c r="J387" s="29">
        <f t="shared" ca="1" si="137"/>
        <v>15.860046128919574</v>
      </c>
      <c r="K387" s="29">
        <f t="shared" ca="1" si="137"/>
        <v>14.318259203607715</v>
      </c>
      <c r="L387" s="29">
        <f t="shared" ca="1" si="137"/>
        <v>12.369517926896995</v>
      </c>
      <c r="M387" s="29">
        <f t="shared" ca="1" si="137"/>
        <v>10.373986010938268</v>
      </c>
      <c r="N387" s="29">
        <f t="shared" ca="1" si="137"/>
        <v>8.6218817364013614</v>
      </c>
      <c r="O387" s="29">
        <f t="shared" ca="1" si="137"/>
        <v>7.7195183494762567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1.0978716917683106E-2</v>
      </c>
      <c r="E391" s="33">
        <f t="shared" ca="1" si="138"/>
        <v>9.8840483664394633E-3</v>
      </c>
      <c r="F391" s="32">
        <f t="shared" ca="1" si="138"/>
        <v>8.6173091229876219E-3</v>
      </c>
      <c r="G391" s="32">
        <f t="shared" ca="1" si="138"/>
        <v>7.2300044733686931E-3</v>
      </c>
      <c r="H391" s="32">
        <f t="shared" ca="1" si="138"/>
        <v>6.0073925824975817E-3</v>
      </c>
      <c r="I391" s="32">
        <f t="shared" ca="1" si="138"/>
        <v>5.3574531179089932E-3</v>
      </c>
      <c r="J391" s="32">
        <f t="shared" ca="1" si="138"/>
        <v>5.6554170312002189E-3</v>
      </c>
      <c r="K391" s="32">
        <f t="shared" ca="1" si="138"/>
        <v>6.7266083639753215E-3</v>
      </c>
      <c r="L391" s="32">
        <f t="shared" ca="1" si="138"/>
        <v>8.0805404353679871E-3</v>
      </c>
      <c r="M391" s="32">
        <f t="shared" ca="1" si="138"/>
        <v>9.466981361515232E-3</v>
      </c>
      <c r="N391" s="32">
        <f t="shared" ca="1" si="138"/>
        <v>1.0684295428841696E-2</v>
      </c>
      <c r="O391" s="32">
        <f t="shared" ca="1" si="138"/>
        <v>1.1311232798214084E-2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9.8808452259147944E-2</v>
      </c>
      <c r="E392" s="32">
        <f t="shared" ca="1" si="139"/>
        <v>8.8956435297955175E-2</v>
      </c>
      <c r="F392" s="32">
        <f t="shared" ca="1" si="139"/>
        <v>7.7555782106888599E-2</v>
      </c>
      <c r="G392" s="32">
        <f t="shared" ca="1" si="139"/>
        <v>6.5070040260318235E-2</v>
      </c>
      <c r="H392" s="32">
        <f t="shared" ca="1" si="139"/>
        <v>5.4066533242478239E-2</v>
      </c>
      <c r="I392" s="32">
        <f t="shared" ca="1" si="139"/>
        <v>4.8217078061180932E-2</v>
      </c>
      <c r="J392" s="32">
        <f t="shared" ca="1" si="139"/>
        <v>5.0898753280801963E-2</v>
      </c>
      <c r="K392" s="32">
        <f t="shared" ca="1" si="139"/>
        <v>6.0539475275777896E-2</v>
      </c>
      <c r="L392" s="32">
        <f t="shared" ca="1" si="139"/>
        <v>7.2724863918311872E-2</v>
      </c>
      <c r="M392" s="32">
        <f t="shared" ca="1" si="139"/>
        <v>8.5202832253637076E-2</v>
      </c>
      <c r="N392" s="32">
        <f t="shared" ca="1" si="139"/>
        <v>9.6158658859575266E-2</v>
      </c>
      <c r="O392" s="32">
        <f t="shared" ca="1" si="139"/>
        <v>0.10180109518392676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1.0063823841209515E-2</v>
      </c>
      <c r="E397" s="33">
        <f t="shared" ca="1" si="140"/>
        <v>9.0603776692361748E-3</v>
      </c>
      <c r="F397" s="33">
        <f t="shared" ca="1" si="140"/>
        <v>7.8992000294053205E-3</v>
      </c>
      <c r="G397" s="33">
        <f t="shared" ca="1" si="140"/>
        <v>6.6275041005879687E-3</v>
      </c>
      <c r="H397" s="33">
        <f t="shared" ca="1" si="140"/>
        <v>5.5067765339561169E-3</v>
      </c>
      <c r="I397" s="33">
        <f t="shared" ca="1" si="140"/>
        <v>4.9109986914165774E-3</v>
      </c>
      <c r="J397" s="33">
        <f t="shared" ca="1" si="140"/>
        <v>5.1841322786002004E-3</v>
      </c>
      <c r="K397" s="33">
        <f t="shared" ca="1" si="140"/>
        <v>6.1660576669773778E-3</v>
      </c>
      <c r="L397" s="33">
        <f t="shared" ca="1" si="140"/>
        <v>7.4071620657539883E-3</v>
      </c>
      <c r="M397" s="33">
        <f t="shared" ca="1" si="140"/>
        <v>8.6780662480556298E-3</v>
      </c>
      <c r="N397" s="33">
        <f t="shared" ca="1" si="140"/>
        <v>9.7939374764382213E-3</v>
      </c>
      <c r="O397" s="33">
        <f t="shared" ca="1" si="140"/>
        <v>1.0368630065029577E-2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9.8808452259147944E-2</v>
      </c>
      <c r="E398" s="33">
        <f t="shared" ca="1" si="141"/>
        <v>8.8956435297955175E-2</v>
      </c>
      <c r="F398" s="33">
        <f t="shared" ca="1" si="141"/>
        <v>7.7555782106888599E-2</v>
      </c>
      <c r="G398" s="33">
        <f t="shared" ca="1" si="141"/>
        <v>6.5070040260318235E-2</v>
      </c>
      <c r="H398" s="33">
        <f t="shared" ca="1" si="141"/>
        <v>5.4066533242478239E-2</v>
      </c>
      <c r="I398" s="33">
        <f t="shared" ca="1" si="141"/>
        <v>4.8217078061180932E-2</v>
      </c>
      <c r="J398" s="33">
        <f t="shared" ca="1" si="141"/>
        <v>5.0898753280801963E-2</v>
      </c>
      <c r="K398" s="33">
        <f t="shared" ca="1" si="141"/>
        <v>6.0539475275777896E-2</v>
      </c>
      <c r="L398" s="33">
        <f t="shared" ca="1" si="141"/>
        <v>7.2724863918311872E-2</v>
      </c>
      <c r="M398" s="33">
        <f t="shared" ca="1" si="141"/>
        <v>8.5202832253637076E-2</v>
      </c>
      <c r="N398" s="33">
        <f t="shared" ca="1" si="141"/>
        <v>9.6158658859575266E-2</v>
      </c>
      <c r="O398" s="33">
        <f t="shared" ca="1" si="141"/>
        <v>0.10180109518392676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9.1489307647359217E-4</v>
      </c>
      <c r="E399" s="33">
        <f t="shared" ca="1" si="142"/>
        <v>8.2367069720328857E-4</v>
      </c>
      <c r="F399" s="33">
        <f t="shared" ca="1" si="142"/>
        <v>7.1810909358230183E-4</v>
      </c>
      <c r="G399" s="33">
        <f t="shared" ca="1" si="142"/>
        <v>6.0250037278072443E-4</v>
      </c>
      <c r="H399" s="33">
        <f t="shared" ca="1" si="142"/>
        <v>5.0061604854146518E-4</v>
      </c>
      <c r="I399" s="33">
        <f t="shared" ca="1" si="142"/>
        <v>4.4645442649241608E-4</v>
      </c>
      <c r="J399" s="33">
        <f t="shared" ca="1" si="142"/>
        <v>4.7128475260001826E-4</v>
      </c>
      <c r="K399" s="33">
        <f t="shared" ca="1" si="142"/>
        <v>5.6055069699794346E-4</v>
      </c>
      <c r="L399" s="33">
        <f t="shared" ca="1" si="142"/>
        <v>6.7337836961399889E-4</v>
      </c>
      <c r="M399" s="33">
        <f t="shared" ca="1" si="142"/>
        <v>7.8891511345960267E-4</v>
      </c>
      <c r="N399" s="33">
        <f t="shared" ca="1" si="142"/>
        <v>8.903579524034747E-4</v>
      </c>
      <c r="O399" s="33">
        <f t="shared" ca="1" si="142"/>
        <v>9.4260273318450699E-4</v>
      </c>
    </row>
    <row r="400" spans="1:15" x14ac:dyDescent="0.4">
      <c r="D400" s="32">
        <f t="shared" ref="D400:O400" ca="1" si="143">SUM(D397:D399)</f>
        <v>0.10978716917683105</v>
      </c>
      <c r="E400" s="32">
        <f t="shared" ca="1" si="143"/>
        <v>9.8840483664394643E-2</v>
      </c>
      <c r="F400" s="32">
        <f t="shared" ca="1" si="143"/>
        <v>8.6173091229876222E-2</v>
      </c>
      <c r="G400" s="32">
        <f t="shared" ca="1" si="143"/>
        <v>7.2300044733686938E-2</v>
      </c>
      <c r="H400" s="32">
        <f t="shared" ca="1" si="143"/>
        <v>6.0073925824975817E-2</v>
      </c>
      <c r="I400" s="32">
        <f t="shared" ca="1" si="143"/>
        <v>5.3574531179089925E-2</v>
      </c>
      <c r="J400" s="32">
        <f t="shared" ca="1" si="143"/>
        <v>5.6554170312002182E-2</v>
      </c>
      <c r="K400" s="32">
        <f t="shared" ca="1" si="143"/>
        <v>6.7266083639753213E-2</v>
      </c>
      <c r="L400" s="32">
        <f t="shared" ca="1" si="143"/>
        <v>8.0805404353679861E-2</v>
      </c>
      <c r="M400" s="32">
        <f t="shared" ca="1" si="143"/>
        <v>9.466981361515231E-2</v>
      </c>
      <c r="N400" s="32">
        <f t="shared" ca="1" si="143"/>
        <v>0.10684295428841696</v>
      </c>
      <c r="O400" s="32">
        <f t="shared" ca="1" si="143"/>
        <v>0.11311232798214085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3.8339400328397034E-2</v>
      </c>
      <c r="E403" s="32">
        <f ca="1">N398/2+O398+D398+E398+F398/2</f>
        <v>0.37642320322426182</v>
      </c>
      <c r="F403" s="32">
        <f ca="1">N399/2+O399+D399+E399+F399/2</f>
        <v>3.4854000298542758E-3</v>
      </c>
      <c r="G403" s="32">
        <f ca="1">F397/2+G397+H397</f>
        <v>1.6083880649246745E-2</v>
      </c>
      <c r="H403" s="32">
        <f ca="1">F398/2+G398+H398</f>
        <v>0.15791446455624078</v>
      </c>
      <c r="I403" s="32">
        <f ca="1">F399/2+G399+H399</f>
        <v>1.4621709681133404E-3</v>
      </c>
      <c r="J403" s="32">
        <f ca="1">I397+J397+K397</f>
        <v>1.6261188636994155E-2</v>
      </c>
      <c r="K403" s="32">
        <f ca="1">I398+J398+K398</f>
        <v>0.15965530661776078</v>
      </c>
      <c r="L403" s="32">
        <f ca="1">I399+J399+K399</f>
        <v>1.4782898760903778E-3</v>
      </c>
      <c r="M403" s="32">
        <f ca="1">L397+M397+N397/2</f>
        <v>2.098219705202873E-2</v>
      </c>
      <c r="N403" s="32">
        <f ca="1">L398+M398+N398/2</f>
        <v>0.20600702560173659</v>
      </c>
      <c r="O403" s="32">
        <f ca="1">L399+M399+N399/2</f>
        <v>1.9074724592753388E-3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11.360881800000001</v>
      </c>
      <c r="C409" s="63" t="s">
        <v>58</v>
      </c>
      <c r="D409" s="32">
        <f t="shared" ref="D409:O409" ca="1" si="144">D18</f>
        <v>0.10853057595922601</v>
      </c>
      <c r="E409" s="32">
        <f t="shared" ca="1" si="144"/>
        <v>9.3637839389349206E-2</v>
      </c>
      <c r="F409" s="32">
        <f t="shared" ca="1" si="144"/>
        <v>8.3065737339744844E-2</v>
      </c>
      <c r="G409" s="32">
        <f t="shared" ca="1" si="144"/>
        <v>5.2836418797908749E-2</v>
      </c>
      <c r="H409" s="32">
        <f t="shared" ca="1" si="144"/>
        <v>2.4614779715492672E-2</v>
      </c>
      <c r="I409" s="32">
        <f t="shared" ca="1" si="144"/>
        <v>1.0762723450498751E-2</v>
      </c>
      <c r="J409" s="32">
        <f t="shared" ca="1" si="144"/>
        <v>3.5226272165281847E-3</v>
      </c>
      <c r="K409" s="32">
        <f t="shared" ca="1" si="144"/>
        <v>4.4052183706693058E-3</v>
      </c>
      <c r="L409" s="32">
        <f t="shared" ca="1" si="144"/>
        <v>2.3316127459399389E-2</v>
      </c>
      <c r="M409" s="32">
        <f t="shared" ca="1" si="144"/>
        <v>4.9715081283263407E-2</v>
      </c>
      <c r="N409" s="32">
        <f t="shared" ca="1" si="144"/>
        <v>7.9348971722305761E-2</v>
      </c>
      <c r="O409" s="32">
        <f t="shared" ca="1" si="144"/>
        <v>0.10207723262894688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5.1207086953239021E-2</v>
      </c>
      <c r="E410" s="32">
        <f t="shared" ca="1" si="145"/>
        <v>4.418036982983712E-2</v>
      </c>
      <c r="F410" s="32">
        <f t="shared" ca="1" si="145"/>
        <v>3.9192222073798369E-2</v>
      </c>
      <c r="G410" s="32">
        <f t="shared" ca="1" si="145"/>
        <v>2.4929371909891421E-2</v>
      </c>
      <c r="H410" s="32">
        <f t="shared" ca="1" si="145"/>
        <v>1.1613788594465746E-2</v>
      </c>
      <c r="I410" s="32">
        <f t="shared" ca="1" si="145"/>
        <v>5.0780870801828987E-3</v>
      </c>
      <c r="J410" s="32">
        <f t="shared" ca="1" si="145"/>
        <v>1.6620521598298124E-3</v>
      </c>
      <c r="K410" s="32">
        <f t="shared" ca="1" si="145"/>
        <v>2.0784778682057022E-3</v>
      </c>
      <c r="L410" s="32">
        <f t="shared" ca="1" si="145"/>
        <v>1.1001056206269701E-2</v>
      </c>
      <c r="M410" s="32">
        <f t="shared" ca="1" si="145"/>
        <v>2.3456656961959151E-2</v>
      </c>
      <c r="N410" s="32">
        <f t="shared" ca="1" si="145"/>
        <v>3.7438571192699978E-2</v>
      </c>
      <c r="O410" s="32">
        <f t="shared" ca="1" si="145"/>
        <v>4.8162259169621087E-2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1.0952626931665011E-2</v>
      </c>
      <c r="E411" s="32">
        <f t="shared" ca="1" si="146"/>
        <v>9.4496902136040478E-3</v>
      </c>
      <c r="F411" s="32">
        <f t="shared" ca="1" si="146"/>
        <v>8.3827808324513156E-3</v>
      </c>
      <c r="G411" s="32">
        <f t="shared" ca="1" si="146"/>
        <v>5.332115658504554E-3</v>
      </c>
      <c r="H411" s="32">
        <f t="shared" ca="1" si="146"/>
        <v>2.4840603382607286E-3</v>
      </c>
      <c r="I411" s="32">
        <f t="shared" ca="1" si="146"/>
        <v>1.0861464032613421E-3</v>
      </c>
      <c r="J411" s="32">
        <f t="shared" ca="1" si="146"/>
        <v>3.5549448974137645E-4</v>
      </c>
      <c r="K411" s="32">
        <f t="shared" ca="1" si="146"/>
        <v>4.4456332181066392E-4</v>
      </c>
      <c r="L411" s="32">
        <f t="shared" ca="1" si="146"/>
        <v>2.3530036885632409E-3</v>
      </c>
      <c r="M411" s="32">
        <f t="shared" ca="1" si="146"/>
        <v>5.017118294641262E-3</v>
      </c>
      <c r="N411" s="32">
        <f t="shared" ca="1" si="146"/>
        <v>8.0076943939941612E-3</v>
      </c>
      <c r="O411" s="32">
        <f t="shared" ca="1" si="146"/>
        <v>1.0301372100168953E-2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0.38545300250854742</v>
      </c>
      <c r="E413" s="32">
        <f t="shared" ca="1" si="148"/>
        <v>0.1818651125859464</v>
      </c>
      <c r="F413" s="32">
        <f t="shared" ca="1" si="148"/>
        <v>3.8898926858660754E-2</v>
      </c>
      <c r="G413" s="32">
        <f t="shared" ca="1" si="148"/>
        <v>0.11898406718327384</v>
      </c>
      <c r="H413" s="32">
        <f t="shared" ca="1" si="148"/>
        <v>5.6139271541256357E-2</v>
      </c>
      <c r="I413" s="32">
        <f t="shared" ca="1" si="148"/>
        <v>1.2007566412990941E-2</v>
      </c>
      <c r="J413" s="32">
        <f t="shared" ca="1" si="148"/>
        <v>1.8690569037696243E-2</v>
      </c>
      <c r="K413" s="32">
        <f t="shared" ca="1" si="148"/>
        <v>8.8186171082184142E-3</v>
      </c>
      <c r="L413" s="32">
        <f t="shared" ca="1" si="148"/>
        <v>1.8862042148133824E-3</v>
      </c>
      <c r="M413" s="32">
        <f t="shared" ca="1" si="148"/>
        <v>0.11270569460381567</v>
      </c>
      <c r="N413" s="32">
        <f t="shared" ca="1" si="148"/>
        <v>5.3176998764578834E-2</v>
      </c>
      <c r="O413" s="32">
        <f t="shared" ca="1" si="148"/>
        <v>1.1373969180201584E-2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6.7516741071428577E-2</v>
      </c>
      <c r="I415" s="32">
        <f t="shared" ca="1" si="149"/>
        <v>0.18612723214285715</v>
      </c>
      <c r="J415" s="32">
        <f t="shared" ca="1" si="149"/>
        <v>0.3704296875000001</v>
      </c>
      <c r="K415" s="32">
        <f t="shared" ca="1" si="149"/>
        <v>0.15693080357142861</v>
      </c>
      <c r="L415" s="32">
        <f t="shared" ca="1" si="149"/>
        <v>3.6495535714285723E-2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8.2589285714285716E-3</v>
      </c>
      <c r="I416" s="32">
        <f t="shared" ca="1" si="150"/>
        <v>2.2767857142857142E-2</v>
      </c>
      <c r="J416" s="32">
        <f t="shared" ca="1" si="150"/>
        <v>4.5312499999999999E-2</v>
      </c>
      <c r="K416" s="32">
        <f t="shared" ca="1" si="150"/>
        <v>1.9196428571428573E-2</v>
      </c>
      <c r="L416" s="32">
        <f t="shared" ca="1" si="150"/>
        <v>4.464285714285714E-3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6.8136160714285738E-3</v>
      </c>
      <c r="I417" s="32">
        <f t="shared" ca="1" si="151"/>
        <v>1.8783482142857147E-2</v>
      </c>
      <c r="J417" s="32">
        <f t="shared" ca="1" si="151"/>
        <v>3.7382812500000015E-2</v>
      </c>
      <c r="K417" s="32">
        <f t="shared" ca="1" si="151"/>
        <v>1.5837053571428578E-2</v>
      </c>
      <c r="L417" s="32">
        <f t="shared" ca="1" si="151"/>
        <v>3.6830357142857155E-3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6.7516741071428577E-2</v>
      </c>
      <c r="H419" s="32">
        <f t="shared" ca="1" si="153"/>
        <v>8.2589285714285716E-3</v>
      </c>
      <c r="I419" s="32">
        <f t="shared" ca="1" si="153"/>
        <v>6.8136160714285738E-3</v>
      </c>
      <c r="J419" s="32">
        <f t="shared" ca="1" si="153"/>
        <v>0.71348772321428588</v>
      </c>
      <c r="K419" s="32">
        <f t="shared" ca="1" si="153"/>
        <v>8.727678571428571E-2</v>
      </c>
      <c r="L419" s="32">
        <f t="shared" ca="1" si="153"/>
        <v>7.2003348214285737E-2</v>
      </c>
      <c r="M419" s="32">
        <f t="shared" ca="1" si="153"/>
        <v>3.6495535714285723E-2</v>
      </c>
      <c r="N419" s="32">
        <f t="shared" ca="1" si="153"/>
        <v>4.464285714285714E-3</v>
      </c>
      <c r="O419" s="32">
        <f t="shared" ca="1" si="153"/>
        <v>3.6830357142857155E-3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4.54435272</v>
      </c>
      <c r="C421" s="67"/>
      <c r="D421" s="32">
        <f t="shared" ref="D421:O421" ca="1" si="154">D69</f>
        <v>6.1317780838328333E-2</v>
      </c>
      <c r="E421" s="32">
        <f t="shared" ca="1" si="154"/>
        <v>5.9083870352846825E-2</v>
      </c>
      <c r="F421" s="32">
        <f t="shared" ca="1" si="154"/>
        <v>5.7498055045406164E-2</v>
      </c>
      <c r="G421" s="32">
        <f t="shared" ca="1" si="154"/>
        <v>5.2963657264130749E-2</v>
      </c>
      <c r="H421" s="32">
        <f t="shared" ca="1" si="154"/>
        <v>4.8730411401768335E-2</v>
      </c>
      <c r="I421" s="32">
        <f t="shared" ca="1" si="154"/>
        <v>4.6652602962019257E-2</v>
      </c>
      <c r="J421" s="32">
        <f t="shared" ca="1" si="154"/>
        <v>4.556658852692367E-2</v>
      </c>
      <c r="K421" s="32">
        <f t="shared" ca="1" si="154"/>
        <v>4.5698977200044837E-2</v>
      </c>
      <c r="L421" s="32">
        <f t="shared" ca="1" si="154"/>
        <v>4.8535613563354348E-2</v>
      </c>
      <c r="M421" s="32">
        <f t="shared" ca="1" si="154"/>
        <v>5.2495456636933953E-2</v>
      </c>
      <c r="N421" s="32">
        <f t="shared" ca="1" si="154"/>
        <v>5.6940540202790296E-2</v>
      </c>
      <c r="O421" s="32">
        <f t="shared" ca="1" si="154"/>
        <v>6.0349779338786477E-2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2.8931063042985854E-2</v>
      </c>
      <c r="E422" s="32">
        <f t="shared" ca="1" si="155"/>
        <v>2.7877055474475571E-2</v>
      </c>
      <c r="F422" s="32">
        <f t="shared" ca="1" si="155"/>
        <v>2.7128833311069758E-2</v>
      </c>
      <c r="G422" s="32">
        <f t="shared" ca="1" si="155"/>
        <v>2.4989405786483714E-2</v>
      </c>
      <c r="H422" s="32">
        <f t="shared" ca="1" si="155"/>
        <v>2.2992068289169863E-2</v>
      </c>
      <c r="I422" s="32">
        <f t="shared" ca="1" si="155"/>
        <v>2.2011713062027437E-2</v>
      </c>
      <c r="J422" s="32">
        <f t="shared" ca="1" si="155"/>
        <v>2.1499307823974474E-2</v>
      </c>
      <c r="K422" s="32">
        <f t="shared" ca="1" si="155"/>
        <v>2.1561771680230858E-2</v>
      </c>
      <c r="L422" s="32">
        <f t="shared" ca="1" si="155"/>
        <v>2.2900158430940457E-2</v>
      </c>
      <c r="M422" s="32">
        <f t="shared" ca="1" si="155"/>
        <v>2.4768498544293874E-2</v>
      </c>
      <c r="N422" s="32">
        <f t="shared" ca="1" si="155"/>
        <v>2.6865785678904998E-2</v>
      </c>
      <c r="O422" s="32">
        <f t="shared" ca="1" si="155"/>
        <v>2.8474338875443164E-2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6.1880329286386404E-3</v>
      </c>
      <c r="E423" s="32">
        <f t="shared" ca="1" si="156"/>
        <v>5.9625924209294962E-3</v>
      </c>
      <c r="F423" s="32">
        <f t="shared" ca="1" si="156"/>
        <v>5.8025560137565857E-3</v>
      </c>
      <c r="G423" s="32">
        <f t="shared" ca="1" si="156"/>
        <v>5.3449562376645717E-3</v>
      </c>
      <c r="H423" s="32">
        <f t="shared" ca="1" si="156"/>
        <v>4.9177479396279979E-3</v>
      </c>
      <c r="I423" s="32">
        <f t="shared" ca="1" si="156"/>
        <v>4.7080608493780905E-3</v>
      </c>
      <c r="J423" s="32">
        <f t="shared" ca="1" si="156"/>
        <v>4.5984630623500961E-3</v>
      </c>
      <c r="K423" s="32">
        <f t="shared" ca="1" si="156"/>
        <v>4.6118233871604878E-3</v>
      </c>
      <c r="L423" s="32">
        <f t="shared" ca="1" si="156"/>
        <v>4.8980894421733747E-3</v>
      </c>
      <c r="M423" s="32">
        <f t="shared" ca="1" si="156"/>
        <v>5.2977066330850784E-3</v>
      </c>
      <c r="N423" s="32">
        <f t="shared" ca="1" si="156"/>
        <v>5.7462930479880124E-3</v>
      </c>
      <c r="O423" s="32">
        <f t="shared" ca="1" si="156"/>
        <v>6.0903447039142326E-3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0.23797072815405987</v>
      </c>
      <c r="E425" s="32">
        <f t="shared" ca="1" si="158"/>
        <v>0.11227976688789196</v>
      </c>
      <c r="F425" s="32">
        <f t="shared" ca="1" si="158"/>
        <v>2.4015394584354668E-2</v>
      </c>
      <c r="G425" s="32">
        <f t="shared" ca="1" si="158"/>
        <v>0.13044309618860217</v>
      </c>
      <c r="H425" s="32">
        <f t="shared" ca="1" si="158"/>
        <v>6.1545890731188449E-2</v>
      </c>
      <c r="I425" s="32">
        <f t="shared" ca="1" si="158"/>
        <v>1.3163982184170864E-2</v>
      </c>
      <c r="J425" s="32">
        <f t="shared" ca="1" si="158"/>
        <v>0.13791816868898776</v>
      </c>
      <c r="K425" s="32">
        <f t="shared" ca="1" si="158"/>
        <v>6.5072792566232773E-2</v>
      </c>
      <c r="L425" s="32">
        <f t="shared" ca="1" si="158"/>
        <v>1.3918347298888675E-2</v>
      </c>
      <c r="M425" s="32">
        <f t="shared" ca="1" si="158"/>
        <v>0.12950134030168345</v>
      </c>
      <c r="N425" s="32">
        <f t="shared" ca="1" si="158"/>
        <v>6.1101549814686823E-2</v>
      </c>
      <c r="O425" s="32">
        <f t="shared" ca="1" si="158"/>
        <v>1.3068942599252458E-2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22.721763600000003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11.360881800000001</v>
      </c>
      <c r="C433" s="67"/>
      <c r="D433" s="32">
        <f t="shared" ref="D433:O433" ca="1" si="164">D119</f>
        <v>1.9944669067124308E-2</v>
      </c>
      <c r="E433" s="32">
        <f t="shared" ca="1" si="164"/>
        <v>1.7956021199031693E-2</v>
      </c>
      <c r="F433" s="32">
        <f t="shared" ca="1" si="164"/>
        <v>1.5654778240094178E-2</v>
      </c>
      <c r="G433" s="32">
        <f t="shared" ca="1" si="164"/>
        <v>1.3134508126619792E-2</v>
      </c>
      <c r="H433" s="32">
        <f t="shared" ca="1" si="164"/>
        <v>1.0913429858203941E-2</v>
      </c>
      <c r="I433" s="32">
        <f t="shared" ca="1" si="164"/>
        <v>9.7327064975346704E-3</v>
      </c>
      <c r="J433" s="32">
        <f t="shared" ca="1" si="164"/>
        <v>1.0274007606680397E-2</v>
      </c>
      <c r="K433" s="32">
        <f t="shared" ca="1" si="164"/>
        <v>1.2220005194555168E-2</v>
      </c>
      <c r="L433" s="32">
        <f t="shared" ca="1" si="164"/>
        <v>1.4679648457585176E-2</v>
      </c>
      <c r="M433" s="32">
        <f t="shared" ca="1" si="164"/>
        <v>1.7198349473419337E-2</v>
      </c>
      <c r="N433" s="32">
        <f t="shared" ca="1" si="164"/>
        <v>1.9409803362395749E-2</v>
      </c>
      <c r="O433" s="32">
        <f t="shared" ca="1" si="164"/>
        <v>2.0548739583422251E-2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8.7829735341464849E-2</v>
      </c>
      <c r="E434" s="32">
        <f t="shared" ca="1" si="165"/>
        <v>7.9072386931515706E-2</v>
      </c>
      <c r="F434" s="32">
        <f t="shared" ca="1" si="165"/>
        <v>6.8938472983900975E-2</v>
      </c>
      <c r="G434" s="32">
        <f t="shared" ca="1" si="165"/>
        <v>5.7840035786949545E-2</v>
      </c>
      <c r="H434" s="32">
        <f t="shared" ca="1" si="165"/>
        <v>4.8059140659980654E-2</v>
      </c>
      <c r="I434" s="32">
        <f t="shared" ca="1" si="165"/>
        <v>4.2859624943271946E-2</v>
      </c>
      <c r="J434" s="32">
        <f t="shared" ca="1" si="165"/>
        <v>4.5243336249601751E-2</v>
      </c>
      <c r="K434" s="32">
        <f t="shared" ca="1" si="165"/>
        <v>5.3812866911802572E-2</v>
      </c>
      <c r="L434" s="32">
        <f t="shared" ca="1" si="165"/>
        <v>6.4644323482943897E-2</v>
      </c>
      <c r="M434" s="32">
        <f t="shared" ca="1" si="165"/>
        <v>7.5735850892121856E-2</v>
      </c>
      <c r="N434" s="32">
        <f t="shared" ca="1" si="165"/>
        <v>8.5474363430733571E-2</v>
      </c>
      <c r="O434" s="32">
        <f t="shared" ca="1" si="165"/>
        <v>9.0489862385712674E-2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2.012764768241903E-3</v>
      </c>
      <c r="E435" s="32">
        <f t="shared" ca="1" si="166"/>
        <v>1.8120755338472351E-3</v>
      </c>
      <c r="F435" s="32">
        <f t="shared" ca="1" si="166"/>
        <v>1.5798400058810642E-3</v>
      </c>
      <c r="G435" s="32">
        <f t="shared" ca="1" si="166"/>
        <v>1.3255008201175939E-3</v>
      </c>
      <c r="H435" s="32">
        <f t="shared" ca="1" si="166"/>
        <v>1.1013553067912235E-3</v>
      </c>
      <c r="I435" s="32">
        <f t="shared" ca="1" si="166"/>
        <v>9.8219973828331556E-4</v>
      </c>
      <c r="J435" s="32">
        <f t="shared" ca="1" si="166"/>
        <v>1.0368264557200403E-3</v>
      </c>
      <c r="K435" s="32">
        <f t="shared" ca="1" si="166"/>
        <v>1.2332115333954757E-3</v>
      </c>
      <c r="L435" s="32">
        <f t="shared" ca="1" si="166"/>
        <v>1.4814324131507976E-3</v>
      </c>
      <c r="M435" s="32">
        <f t="shared" ca="1" si="166"/>
        <v>1.735613249611126E-3</v>
      </c>
      <c r="N435" s="32">
        <f t="shared" ca="1" si="166"/>
        <v>1.9587874952876447E-3</v>
      </c>
      <c r="O435" s="32">
        <f t="shared" ca="1" si="166"/>
        <v>2.0737260130059155E-3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7.5981720650823217E-2</v>
      </c>
      <c r="E437" s="32">
        <f t="shared" ca="1" si="168"/>
        <v>0.3345984028660105</v>
      </c>
      <c r="F437" s="32">
        <f t="shared" ca="1" si="168"/>
        <v>7.6678800656794074E-3</v>
      </c>
      <c r="G437" s="32">
        <f t="shared" ca="1" si="168"/>
        <v>3.1875327104870822E-2</v>
      </c>
      <c r="H437" s="32">
        <f t="shared" ca="1" si="168"/>
        <v>0.14036841293888069</v>
      </c>
      <c r="I437" s="32">
        <f t="shared" ca="1" si="168"/>
        <v>3.2167761298493493E-3</v>
      </c>
      <c r="J437" s="32">
        <f t="shared" ca="1" si="168"/>
        <v>3.2226719298770239E-2</v>
      </c>
      <c r="K437" s="32">
        <f t="shared" ca="1" si="168"/>
        <v>0.14191582810467626</v>
      </c>
      <c r="L437" s="32">
        <f t="shared" ca="1" si="168"/>
        <v>3.252237727398832E-3</v>
      </c>
      <c r="M437" s="32">
        <f t="shared" ca="1" si="168"/>
        <v>4.1582899612202393E-2</v>
      </c>
      <c r="N437" s="32">
        <f t="shared" ca="1" si="168"/>
        <v>0.18311735609043253</v>
      </c>
      <c r="O437" s="32">
        <f t="shared" ca="1" si="168"/>
        <v>4.1964394104057456E-3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11.360881800000001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5.2962456597222214E-2</v>
      </c>
      <c r="I439" s="32">
        <f t="shared" ca="1" si="169"/>
        <v>5.7575086805555557E-2</v>
      </c>
      <c r="J439" s="32">
        <f t="shared" ca="1" si="169"/>
        <v>6.4742404513888893E-2</v>
      </c>
      <c r="K439" s="32">
        <f t="shared" ca="1" si="169"/>
        <v>5.6439670138888884E-2</v>
      </c>
      <c r="L439" s="32">
        <f t="shared" ca="1" si="169"/>
        <v>5.1756076388888884E-2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2.4988839285714288E-2</v>
      </c>
      <c r="I440" s="32">
        <f t="shared" ca="1" si="170"/>
        <v>2.7165178571428576E-2</v>
      </c>
      <c r="J440" s="32">
        <f t="shared" ca="1" si="170"/>
        <v>3.0546875000000005E-2</v>
      </c>
      <c r="K440" s="32">
        <f t="shared" ca="1" si="170"/>
        <v>2.6629464285714291E-2</v>
      </c>
      <c r="L440" s="32">
        <f t="shared" ca="1" si="170"/>
        <v>2.4419642857142862E-2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5.3448350694444433E-3</v>
      </c>
      <c r="I441" s="32">
        <f t="shared" ca="1" si="171"/>
        <v>5.8103298611111116E-3</v>
      </c>
      <c r="J441" s="32">
        <f t="shared" ca="1" si="171"/>
        <v>6.5336371527777775E-3</v>
      </c>
      <c r="K441" s="32">
        <f t="shared" ca="1" si="171"/>
        <v>5.6957465277777787E-3</v>
      </c>
      <c r="L441" s="32">
        <f t="shared" ca="1" si="171"/>
        <v>5.2230902777777779E-3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0.12846766493055553</v>
      </c>
      <c r="H443" s="32">
        <f t="shared" ca="1" si="173"/>
        <v>6.0613839285714288E-2</v>
      </c>
      <c r="I443" s="32">
        <f t="shared" ca="1" si="173"/>
        <v>1.2964626736111109E-2</v>
      </c>
      <c r="J443" s="32">
        <f t="shared" ca="1" si="173"/>
        <v>0.17875716145833331</v>
      </c>
      <c r="K443" s="32">
        <f t="shared" ca="1" si="173"/>
        <v>8.4341517857142875E-2</v>
      </c>
      <c r="L443" s="32">
        <f t="shared" ca="1" si="173"/>
        <v>1.8039713541666669E-2</v>
      </c>
      <c r="M443" s="32">
        <f t="shared" ca="1" si="173"/>
        <v>0.1272612847222222</v>
      </c>
      <c r="N443" s="32">
        <f t="shared" ca="1" si="173"/>
        <v>6.0044642857142873E-2</v>
      </c>
      <c r="O443" s="32">
        <f t="shared" ca="1" si="173"/>
        <v>1.2842881944444443E-2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14.390450279999998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7.5328905600000011</v>
      </c>
      <c r="C452" s="67"/>
      <c r="D452" s="32">
        <f t="shared" ref="D452:O452" ca="1" si="179">D195</f>
        <v>0.12403494395340117</v>
      </c>
      <c r="E452" s="32">
        <f t="shared" ca="1" si="179"/>
        <v>0.10701467358782767</v>
      </c>
      <c r="F452" s="32">
        <f t="shared" ca="1" si="179"/>
        <v>9.4932271245422709E-2</v>
      </c>
      <c r="G452" s="32">
        <f t="shared" ca="1" si="179"/>
        <v>6.0384478626181438E-2</v>
      </c>
      <c r="H452" s="32">
        <f t="shared" ca="1" si="179"/>
        <v>2.8131176817705911E-2</v>
      </c>
      <c r="I452" s="32">
        <f t="shared" ca="1" si="179"/>
        <v>1.2300255371998576E-2</v>
      </c>
      <c r="J452" s="32">
        <f t="shared" ca="1" si="179"/>
        <v>4.0258596760322117E-3</v>
      </c>
      <c r="K452" s="32">
        <f t="shared" ca="1" si="179"/>
        <v>5.0345352807649223E-3</v>
      </c>
      <c r="L452" s="32">
        <f t="shared" ca="1" si="179"/>
        <v>2.6647002810742164E-2</v>
      </c>
      <c r="M452" s="32">
        <f t="shared" ca="1" si="179"/>
        <v>5.6817235752301042E-2</v>
      </c>
      <c r="N452" s="32">
        <f t="shared" ca="1" si="179"/>
        <v>9.0684539111206608E-2</v>
      </c>
      <c r="O452" s="32">
        <f t="shared" ca="1" si="179"/>
        <v>0.11665969443308218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3.4138057968825998E-2</v>
      </c>
      <c r="E453" s="32">
        <f t="shared" ca="1" si="180"/>
        <v>2.9453579886558067E-2</v>
      </c>
      <c r="F453" s="32">
        <f t="shared" ca="1" si="180"/>
        <v>2.6128148049198902E-2</v>
      </c>
      <c r="G453" s="32">
        <f t="shared" ca="1" si="180"/>
        <v>1.661958127326094E-2</v>
      </c>
      <c r="H453" s="32">
        <f t="shared" ca="1" si="180"/>
        <v>7.7425257296438272E-3</v>
      </c>
      <c r="I453" s="32">
        <f t="shared" ca="1" si="180"/>
        <v>3.3853913867885979E-3</v>
      </c>
      <c r="J453" s="32">
        <f t="shared" ca="1" si="180"/>
        <v>1.1080347732198743E-3</v>
      </c>
      <c r="K453" s="32">
        <f t="shared" ca="1" si="180"/>
        <v>1.3856519121371342E-3</v>
      </c>
      <c r="L453" s="32">
        <f t="shared" ca="1" si="180"/>
        <v>7.334037470846465E-3</v>
      </c>
      <c r="M453" s="32">
        <f t="shared" ca="1" si="180"/>
        <v>1.563777130797276E-2</v>
      </c>
      <c r="N453" s="32">
        <f t="shared" ca="1" si="180"/>
        <v>2.4959047461799978E-2</v>
      </c>
      <c r="O453" s="32">
        <f t="shared" ca="1" si="180"/>
        <v>3.2108172779747375E-2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1.2517287921902872E-2</v>
      </c>
      <c r="E454" s="32">
        <f t="shared" ca="1" si="181"/>
        <v>1.0799645958404628E-2</v>
      </c>
      <c r="F454" s="32">
        <f t="shared" ca="1" si="181"/>
        <v>9.5803209513729334E-3</v>
      </c>
      <c r="G454" s="32">
        <f t="shared" ca="1" si="181"/>
        <v>6.0938464668623474E-3</v>
      </c>
      <c r="H454" s="32">
        <f t="shared" ca="1" si="181"/>
        <v>2.8389261008694038E-3</v>
      </c>
      <c r="I454" s="32">
        <f t="shared" ca="1" si="181"/>
        <v>1.2413101751558196E-3</v>
      </c>
      <c r="J454" s="32">
        <f t="shared" ca="1" si="181"/>
        <v>4.0627941684728749E-4</v>
      </c>
      <c r="K454" s="32">
        <f t="shared" ca="1" si="181"/>
        <v>5.080723677836161E-4</v>
      </c>
      <c r="L454" s="32">
        <f t="shared" ca="1" si="181"/>
        <v>2.6891470726437047E-3</v>
      </c>
      <c r="M454" s="32">
        <f t="shared" ca="1" si="181"/>
        <v>5.7338494795900136E-3</v>
      </c>
      <c r="N454" s="32">
        <f t="shared" ca="1" si="181"/>
        <v>9.1516507359933278E-3</v>
      </c>
      <c r="O454" s="32">
        <f t="shared" ca="1" si="181"/>
        <v>1.1772996685907377E-2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0.44051771715262572</v>
      </c>
      <c r="E456" s="32">
        <f t="shared" ca="1" si="183"/>
        <v>0.12124340839063089</v>
      </c>
      <c r="F456" s="32">
        <f t="shared" ca="1" si="183"/>
        <v>4.4455916409898003E-2</v>
      </c>
      <c r="G456" s="32">
        <f t="shared" ca="1" si="183"/>
        <v>0.13598179106659869</v>
      </c>
      <c r="H456" s="32">
        <f t="shared" ca="1" si="183"/>
        <v>3.7426181027504217E-2</v>
      </c>
      <c r="I456" s="32">
        <f t="shared" ca="1" si="183"/>
        <v>1.3722933043418218E-2</v>
      </c>
      <c r="J456" s="32">
        <f t="shared" ca="1" si="183"/>
        <v>2.1360650328795708E-2</v>
      </c>
      <c r="K456" s="32">
        <f t="shared" ca="1" si="183"/>
        <v>5.8790780721456057E-3</v>
      </c>
      <c r="L456" s="32">
        <f t="shared" ca="1" si="183"/>
        <v>2.1556619597867229E-3</v>
      </c>
      <c r="M456" s="32">
        <f t="shared" ca="1" si="183"/>
        <v>0.12880650811864652</v>
      </c>
      <c r="N456" s="32">
        <f t="shared" ca="1" si="183"/>
        <v>3.5451332509719213E-2</v>
      </c>
      <c r="O456" s="32">
        <f t="shared" ca="1" si="183"/>
        <v>1.2998821920230382E-2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4.7080566000000008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6.7207031250000007E-2</v>
      </c>
      <c r="I458" s="32">
        <f t="shared" ca="1" si="184"/>
        <v>0.18527343750000003</v>
      </c>
      <c r="J458" s="32">
        <f t="shared" ca="1" si="184"/>
        <v>0.36873046875000015</v>
      </c>
      <c r="K458" s="32">
        <f t="shared" ca="1" si="184"/>
        <v>0.15621093750000004</v>
      </c>
      <c r="L458" s="32">
        <f t="shared" ca="1" si="184"/>
        <v>3.632812500000001E-2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8.2589285714285716E-3</v>
      </c>
      <c r="I459" s="32">
        <f t="shared" ca="1" si="185"/>
        <v>2.2767857142857142E-2</v>
      </c>
      <c r="J459" s="32">
        <f t="shared" ca="1" si="185"/>
        <v>4.5312499999999999E-2</v>
      </c>
      <c r="K459" s="32">
        <f t="shared" ca="1" si="185"/>
        <v>1.9196428571428573E-2</v>
      </c>
      <c r="L459" s="32">
        <f t="shared" ca="1" si="185"/>
        <v>4.464285714285714E-3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7.1233258928571439E-3</v>
      </c>
      <c r="I460" s="32">
        <f t="shared" ca="1" si="186"/>
        <v>1.9637276785714287E-2</v>
      </c>
      <c r="J460" s="32">
        <f t="shared" ca="1" si="186"/>
        <v>3.908203125000001E-2</v>
      </c>
      <c r="K460" s="32">
        <f t="shared" ca="1" si="186"/>
        <v>1.6556919642857146E-2</v>
      </c>
      <c r="L460" s="32">
        <f t="shared" ca="1" si="186"/>
        <v>3.8504464285714292E-3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6.7207031250000007E-2</v>
      </c>
      <c r="H462" s="32">
        <f t="shared" ca="1" si="188"/>
        <v>8.2589285714285716E-3</v>
      </c>
      <c r="I462" s="32">
        <f t="shared" ca="1" si="188"/>
        <v>7.1233258928571439E-3</v>
      </c>
      <c r="J462" s="32">
        <f t="shared" ca="1" si="188"/>
        <v>0.71021484375000021</v>
      </c>
      <c r="K462" s="32">
        <f t="shared" ca="1" si="188"/>
        <v>8.727678571428571E-2</v>
      </c>
      <c r="L462" s="32">
        <f t="shared" ca="1" si="188"/>
        <v>7.527622767857145E-2</v>
      </c>
      <c r="M462" s="32">
        <f t="shared" ca="1" si="188"/>
        <v>3.632812500000001E-2</v>
      </c>
      <c r="N462" s="32">
        <f t="shared" ca="1" si="188"/>
        <v>4.464285714285714E-3</v>
      </c>
      <c r="O462" s="32">
        <f t="shared" ca="1" si="188"/>
        <v>3.8504464285714292E-3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10.700132060404801</v>
      </c>
      <c r="C464" s="67"/>
      <c r="D464" s="32">
        <f t="shared" ref="D464:O464" ca="1" si="189">D246</f>
        <v>6.272202599563137E-2</v>
      </c>
      <c r="E464" s="32">
        <f t="shared" ca="1" si="189"/>
        <v>6.1126375648858845E-2</v>
      </c>
      <c r="F464" s="32">
        <f t="shared" ca="1" si="189"/>
        <v>5.9993650429258374E-2</v>
      </c>
      <c r="G464" s="32">
        <f t="shared" ca="1" si="189"/>
        <v>5.6754794871204502E-2</v>
      </c>
      <c r="H464" s="32">
        <f t="shared" ca="1" si="189"/>
        <v>5.3731047826659925E-2</v>
      </c>
      <c r="I464" s="32">
        <f t="shared" ca="1" si="189"/>
        <v>5.2246898941124859E-2</v>
      </c>
      <c r="J464" s="32">
        <f t="shared" ca="1" si="189"/>
        <v>5.1471174344628022E-2</v>
      </c>
      <c r="K464" s="32">
        <f t="shared" ca="1" si="189"/>
        <v>5.1565737682571708E-2</v>
      </c>
      <c r="L464" s="32">
        <f t="shared" ca="1" si="189"/>
        <v>5.3591906513507072E-2</v>
      </c>
      <c r="M464" s="32">
        <f t="shared" ca="1" si="189"/>
        <v>5.6420365851778218E-2</v>
      </c>
      <c r="N464" s="32">
        <f t="shared" ca="1" si="189"/>
        <v>5.9595425541675622E-2</v>
      </c>
      <c r="O464" s="32">
        <f t="shared" ca="1" si="189"/>
        <v>6.2030596353101458E-2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2.3017257246103252E-2</v>
      </c>
      <c r="E465" s="32">
        <f t="shared" ca="1" si="190"/>
        <v>2.243169748581976E-2</v>
      </c>
      <c r="F465" s="32">
        <f t="shared" ca="1" si="190"/>
        <v>2.2016018506149863E-2</v>
      </c>
      <c r="G465" s="32">
        <f t="shared" ca="1" si="190"/>
        <v>2.0827447659157616E-2</v>
      </c>
      <c r="H465" s="32">
        <f t="shared" ca="1" si="190"/>
        <v>1.9717815716205477E-2</v>
      </c>
      <c r="I465" s="32">
        <f t="shared" ca="1" si="190"/>
        <v>1.9173173923348573E-2</v>
      </c>
      <c r="J465" s="32">
        <f t="shared" ca="1" si="190"/>
        <v>1.8888504346652485E-2</v>
      </c>
      <c r="K465" s="32">
        <f t="shared" ca="1" si="190"/>
        <v>1.8923206489017141E-2</v>
      </c>
      <c r="L465" s="32">
        <f t="shared" ca="1" si="190"/>
        <v>1.9666754683855807E-2</v>
      </c>
      <c r="M465" s="32">
        <f t="shared" ca="1" si="190"/>
        <v>2.0704721413496593E-2</v>
      </c>
      <c r="N465" s="32">
        <f t="shared" ca="1" si="190"/>
        <v>2.1869880932724996E-2</v>
      </c>
      <c r="O465" s="32">
        <f t="shared" ca="1" si="190"/>
        <v>2.2763521597468424E-2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6.3297457426783948E-3</v>
      </c>
      <c r="E466" s="32">
        <f t="shared" ca="1" si="191"/>
        <v>6.1687168086004343E-3</v>
      </c>
      <c r="F466" s="32">
        <f t="shared" ca="1" si="191"/>
        <v>6.0544050891912123E-3</v>
      </c>
      <c r="G466" s="32">
        <f t="shared" ca="1" si="191"/>
        <v>5.7275481062683447E-3</v>
      </c>
      <c r="H466" s="32">
        <f t="shared" ca="1" si="191"/>
        <v>5.4223993219565062E-3</v>
      </c>
      <c r="I466" s="32">
        <f t="shared" ca="1" si="191"/>
        <v>5.2726228289208575E-3</v>
      </c>
      <c r="J466" s="32">
        <f t="shared" ca="1" si="191"/>
        <v>5.1943386953294335E-3</v>
      </c>
      <c r="K466" s="32">
        <f t="shared" ca="1" si="191"/>
        <v>5.2038817844797143E-3</v>
      </c>
      <c r="L466" s="32">
        <f t="shared" ca="1" si="191"/>
        <v>5.4083575380603471E-3</v>
      </c>
      <c r="M466" s="32">
        <f t="shared" ca="1" si="191"/>
        <v>5.6937983887115637E-3</v>
      </c>
      <c r="N466" s="32">
        <f t="shared" ca="1" si="191"/>
        <v>6.0142172564993752E-3</v>
      </c>
      <c r="O466" s="32">
        <f t="shared" ca="1" si="191"/>
        <v>6.2599684393038176E-3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0.24567353598305866</v>
      </c>
      <c r="E468" s="32">
        <f t="shared" ca="1" si="193"/>
        <v>9.0155426048828868E-2</v>
      </c>
      <c r="F468" s="32">
        <f t="shared" ca="1" si="193"/>
        <v>2.4792742163427937E-2</v>
      </c>
      <c r="G468" s="32">
        <f t="shared" ca="1" si="193"/>
        <v>0.14048266791249361</v>
      </c>
      <c r="H468" s="32">
        <f t="shared" ca="1" si="193"/>
        <v>5.1553272628438028E-2</v>
      </c>
      <c r="I468" s="32">
        <f t="shared" ca="1" si="193"/>
        <v>1.4177149972820458E-2</v>
      </c>
      <c r="J468" s="32">
        <f t="shared" ca="1" si="193"/>
        <v>0.15528381096832461</v>
      </c>
      <c r="K468" s="32">
        <f t="shared" ca="1" si="193"/>
        <v>5.6984884759018195E-2</v>
      </c>
      <c r="L468" s="32">
        <f t="shared" ca="1" si="193"/>
        <v>1.5670843308730004E-2</v>
      </c>
      <c r="M468" s="32">
        <f t="shared" ca="1" si="193"/>
        <v>0.13980998513612311</v>
      </c>
      <c r="N468" s="32">
        <f t="shared" ca="1" si="193"/>
        <v>5.1306416563714902E-2</v>
      </c>
      <c r="O468" s="32">
        <f t="shared" ca="1" si="193"/>
        <v>1.41092645550216E-2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10.700132060404801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26.365116960000005</v>
      </c>
      <c r="C476" s="67"/>
      <c r="D476" s="32">
        <f t="shared" ref="D476:O476" ca="1" si="199">D296</f>
        <v>4.9632949398692373E-2</v>
      </c>
      <c r="E476" s="32">
        <f t="shared" ca="1" si="199"/>
        <v>4.4684135323278404E-2</v>
      </c>
      <c r="F476" s="32">
        <f t="shared" ca="1" si="199"/>
        <v>3.8957418326839875E-2</v>
      </c>
      <c r="G476" s="32">
        <f t="shared" ca="1" si="199"/>
        <v>3.26856452233543E-2</v>
      </c>
      <c r="H476" s="32">
        <f t="shared" ca="1" si="199"/>
        <v>2.7158420633374484E-2</v>
      </c>
      <c r="I476" s="32">
        <f t="shared" ca="1" si="199"/>
        <v>2.4220152637213572E-2</v>
      </c>
      <c r="J476" s="32">
        <f t="shared" ca="1" si="199"/>
        <v>2.5567197828550988E-2</v>
      </c>
      <c r="K476" s="32">
        <f t="shared" ca="1" si="199"/>
        <v>3.0409875312138433E-2</v>
      </c>
      <c r="L476" s="32">
        <f t="shared" ca="1" si="199"/>
        <v>3.6530776551559438E-2</v>
      </c>
      <c r="M476" s="32">
        <f t="shared" ca="1" si="199"/>
        <v>4.2798644905183439E-2</v>
      </c>
      <c r="N476" s="32">
        <f t="shared" ca="1" si="199"/>
        <v>4.8301918917888501E-2</v>
      </c>
      <c r="O476" s="32">
        <f t="shared" ca="1" si="199"/>
        <v>5.1136198275259503E-2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5.4893584588415527E-2</v>
      </c>
      <c r="E477" s="32">
        <f t="shared" ca="1" si="200"/>
        <v>4.9420241832197315E-2</v>
      </c>
      <c r="F477" s="32">
        <f t="shared" ca="1" si="200"/>
        <v>4.3086545614938111E-2</v>
      </c>
      <c r="G477" s="32">
        <f t="shared" ca="1" si="200"/>
        <v>3.6150022366843462E-2</v>
      </c>
      <c r="H477" s="32">
        <f t="shared" ca="1" si="200"/>
        <v>3.0036962912487909E-2</v>
      </c>
      <c r="I477" s="32">
        <f t="shared" ca="1" si="200"/>
        <v>2.6787265589544963E-2</v>
      </c>
      <c r="J477" s="32">
        <f t="shared" ca="1" si="200"/>
        <v>2.8277085156001091E-2</v>
      </c>
      <c r="K477" s="32">
        <f t="shared" ca="1" si="200"/>
        <v>3.3633041819876607E-2</v>
      </c>
      <c r="L477" s="32">
        <f t="shared" ca="1" si="200"/>
        <v>4.040270217683993E-2</v>
      </c>
      <c r="M477" s="32">
        <f t="shared" ca="1" si="200"/>
        <v>4.7334906807576155E-2</v>
      </c>
      <c r="N477" s="32">
        <f t="shared" ca="1" si="200"/>
        <v>5.342147714420848E-2</v>
      </c>
      <c r="O477" s="32">
        <f t="shared" ca="1" si="200"/>
        <v>5.655616399107042E-2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5.2606351897231543E-3</v>
      </c>
      <c r="E478" s="32">
        <f t="shared" ca="1" si="201"/>
        <v>4.7361065089189091E-3</v>
      </c>
      <c r="F478" s="32">
        <f t="shared" ca="1" si="201"/>
        <v>4.1291272880982352E-3</v>
      </c>
      <c r="G478" s="32">
        <f t="shared" ca="1" si="201"/>
        <v>3.4643771434891648E-3</v>
      </c>
      <c r="H478" s="32">
        <f t="shared" ca="1" si="201"/>
        <v>2.8785422791134242E-3</v>
      </c>
      <c r="I478" s="32">
        <f t="shared" ca="1" si="201"/>
        <v>2.567112952331392E-3</v>
      </c>
      <c r="J478" s="32">
        <f t="shared" ca="1" si="201"/>
        <v>2.7098873274501042E-3</v>
      </c>
      <c r="K478" s="32">
        <f t="shared" ca="1" si="201"/>
        <v>3.2231665077381744E-3</v>
      </c>
      <c r="L478" s="32">
        <f t="shared" ca="1" si="201"/>
        <v>3.8719256252804932E-3</v>
      </c>
      <c r="M478" s="32">
        <f t="shared" ca="1" si="201"/>
        <v>4.5362619023927141E-3</v>
      </c>
      <c r="N478" s="32">
        <f t="shared" ca="1" si="201"/>
        <v>5.119558226319979E-3</v>
      </c>
      <c r="O478" s="32">
        <f t="shared" ca="1" si="201"/>
        <v>5.4199657158109154E-3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0.18908295161959443</v>
      </c>
      <c r="E480" s="32">
        <f t="shared" ca="1" si="203"/>
        <v>0.20912400179125656</v>
      </c>
      <c r="F480" s="32">
        <f t="shared" ca="1" si="203"/>
        <v>2.0041050171662085E-2</v>
      </c>
      <c r="G480" s="32">
        <f t="shared" ca="1" si="203"/>
        <v>7.9322775020148714E-2</v>
      </c>
      <c r="H480" s="32">
        <f t="shared" ca="1" si="203"/>
        <v>8.7730258086800419E-2</v>
      </c>
      <c r="I480" s="32">
        <f t="shared" ca="1" si="203"/>
        <v>8.407483066651707E-3</v>
      </c>
      <c r="J480" s="32">
        <f t="shared" ca="1" si="203"/>
        <v>8.0197225777902989E-2</v>
      </c>
      <c r="K480" s="32">
        <f t="shared" ca="1" si="203"/>
        <v>8.8697392565422667E-2</v>
      </c>
      <c r="L480" s="32">
        <f t="shared" ca="1" si="203"/>
        <v>8.500166787519671E-3</v>
      </c>
      <c r="M480" s="32">
        <f t="shared" ca="1" si="203"/>
        <v>0.10348038091568712</v>
      </c>
      <c r="N480" s="32">
        <f t="shared" ca="1" si="203"/>
        <v>0.11444834755652032</v>
      </c>
      <c r="O480" s="32">
        <f t="shared" ca="1" si="203"/>
        <v>1.0967966640833198E-2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9.4161132000000016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4.5376116071428572E-2</v>
      </c>
      <c r="I482" s="32">
        <f t="shared" ca="1" si="204"/>
        <v>5.3283482142857136E-2</v>
      </c>
      <c r="J482" s="32">
        <f t="shared" ca="1" si="204"/>
        <v>6.5570312500000005E-2</v>
      </c>
      <c r="K482" s="32">
        <f t="shared" ca="1" si="204"/>
        <v>5.1337053571428565E-2</v>
      </c>
      <c r="L482" s="32">
        <f t="shared" ca="1" si="204"/>
        <v>4.3308035714285709E-2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3.3303571428571425E-2</v>
      </c>
      <c r="I483" s="32">
        <f t="shared" ca="1" si="205"/>
        <v>3.9107142857142861E-2</v>
      </c>
      <c r="J483" s="32">
        <f t="shared" ca="1" si="205"/>
        <v>4.8125000000000008E-2</v>
      </c>
      <c r="K483" s="32">
        <f t="shared" ca="1" si="205"/>
        <v>3.7678571428571429E-2</v>
      </c>
      <c r="L483" s="32">
        <f t="shared" ca="1" si="205"/>
        <v>3.1785714285714285E-2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4.5792410714285718E-3</v>
      </c>
      <c r="I484" s="32">
        <f t="shared" ca="1" si="206"/>
        <v>5.3772321428571428E-3</v>
      </c>
      <c r="J484" s="32">
        <f t="shared" ca="1" si="206"/>
        <v>6.6171875000000007E-3</v>
      </c>
      <c r="K484" s="32">
        <f t="shared" ca="1" si="206"/>
        <v>5.1808035714285723E-3</v>
      </c>
      <c r="L484" s="32">
        <f t="shared" ca="1" si="206"/>
        <v>4.3705357142857148E-3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0.10668861607142857</v>
      </c>
      <c r="H486" s="32">
        <f t="shared" ca="1" si="208"/>
        <v>7.8303571428571417E-2</v>
      </c>
      <c r="I486" s="32">
        <f t="shared" ca="1" si="208"/>
        <v>1.0766741071428571E-2</v>
      </c>
      <c r="J486" s="32">
        <f t="shared" ca="1" si="208"/>
        <v>0.17019084821428571</v>
      </c>
      <c r="K486" s="32">
        <f t="shared" ca="1" si="208"/>
        <v>0.12491071428571429</v>
      </c>
      <c r="L486" s="32">
        <f t="shared" ca="1" si="208"/>
        <v>1.7175223214285718E-2</v>
      </c>
      <c r="M486" s="32">
        <f t="shared" ca="1" si="208"/>
        <v>0.1046205357142857</v>
      </c>
      <c r="N486" s="32">
        <f t="shared" ca="1" si="208"/>
        <v>7.678571428571429E-2</v>
      </c>
      <c r="O486" s="32">
        <f t="shared" ca="1" si="208"/>
        <v>1.0558035714285716E-2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20.030633959190396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54.554004000000006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120.66357600000001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4.7080566000000008</v>
      </c>
      <c r="D500" s="32">
        <f t="shared" ref="D500:O500" ca="1" si="219">D397</f>
        <v>1.0063823841209515E-2</v>
      </c>
      <c r="E500" s="32">
        <f t="shared" ca="1" si="219"/>
        <v>9.0603776692361748E-3</v>
      </c>
      <c r="F500" s="32">
        <f t="shared" ca="1" si="219"/>
        <v>7.8992000294053205E-3</v>
      </c>
      <c r="G500" s="32">
        <f t="shared" ca="1" si="219"/>
        <v>6.6275041005879687E-3</v>
      </c>
      <c r="H500" s="32">
        <f t="shared" ca="1" si="219"/>
        <v>5.5067765339561169E-3</v>
      </c>
      <c r="I500" s="32">
        <f t="shared" ca="1" si="219"/>
        <v>4.9109986914165774E-3</v>
      </c>
      <c r="J500" s="32">
        <f t="shared" ca="1" si="219"/>
        <v>5.1841322786002004E-3</v>
      </c>
      <c r="K500" s="32">
        <f t="shared" ca="1" si="219"/>
        <v>6.1660576669773778E-3</v>
      </c>
      <c r="L500" s="32">
        <f t="shared" ca="1" si="219"/>
        <v>7.4071620657539883E-3</v>
      </c>
      <c r="M500" s="32">
        <f t="shared" ca="1" si="219"/>
        <v>8.6780662480556298E-3</v>
      </c>
      <c r="N500" s="32">
        <f t="shared" ca="1" si="219"/>
        <v>9.7939374764382213E-3</v>
      </c>
      <c r="O500" s="32">
        <f t="shared" ca="1" si="219"/>
        <v>1.0368630065029577E-2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9.8808452259147944E-2</v>
      </c>
      <c r="E501" s="32">
        <f t="shared" ca="1" si="220"/>
        <v>8.8956435297955175E-2</v>
      </c>
      <c r="F501" s="32">
        <f t="shared" ca="1" si="220"/>
        <v>7.7555782106888599E-2</v>
      </c>
      <c r="G501" s="32">
        <f t="shared" ca="1" si="220"/>
        <v>6.5070040260318235E-2</v>
      </c>
      <c r="H501" s="32">
        <f t="shared" ca="1" si="220"/>
        <v>5.4066533242478239E-2</v>
      </c>
      <c r="I501" s="32">
        <f t="shared" ca="1" si="220"/>
        <v>4.8217078061180932E-2</v>
      </c>
      <c r="J501" s="32">
        <f t="shared" ca="1" si="220"/>
        <v>5.0898753280801963E-2</v>
      </c>
      <c r="K501" s="32">
        <f t="shared" ca="1" si="220"/>
        <v>6.0539475275777896E-2</v>
      </c>
      <c r="L501" s="32">
        <f t="shared" ca="1" si="220"/>
        <v>7.2724863918311872E-2</v>
      </c>
      <c r="M501" s="32">
        <f t="shared" ca="1" si="220"/>
        <v>8.5202832253637076E-2</v>
      </c>
      <c r="N501" s="32">
        <f t="shared" ca="1" si="220"/>
        <v>9.6158658859575266E-2</v>
      </c>
      <c r="O501" s="32">
        <f t="shared" ca="1" si="220"/>
        <v>0.10180109518392676</v>
      </c>
    </row>
    <row r="502" spans="1:20" outlineLevel="1" x14ac:dyDescent="0.4">
      <c r="A502" s="6"/>
      <c r="B502" s="69"/>
      <c r="C502" s="66"/>
      <c r="D502" s="32">
        <f t="shared" ref="D502:O502" ca="1" si="221">D399</f>
        <v>9.1489307647359217E-4</v>
      </c>
      <c r="E502" s="32">
        <f t="shared" ca="1" si="221"/>
        <v>8.2367069720328857E-4</v>
      </c>
      <c r="F502" s="32">
        <f t="shared" ca="1" si="221"/>
        <v>7.1810909358230183E-4</v>
      </c>
      <c r="G502" s="32">
        <f t="shared" ca="1" si="221"/>
        <v>6.0250037278072443E-4</v>
      </c>
      <c r="H502" s="32">
        <f t="shared" ca="1" si="221"/>
        <v>5.0061604854146518E-4</v>
      </c>
      <c r="I502" s="32">
        <f t="shared" ca="1" si="221"/>
        <v>4.4645442649241608E-4</v>
      </c>
      <c r="J502" s="32">
        <f t="shared" ca="1" si="221"/>
        <v>4.7128475260001826E-4</v>
      </c>
      <c r="K502" s="32">
        <f t="shared" ca="1" si="221"/>
        <v>5.6055069699794346E-4</v>
      </c>
      <c r="L502" s="32">
        <f t="shared" ca="1" si="221"/>
        <v>6.7337836961399889E-4</v>
      </c>
      <c r="M502" s="32">
        <f t="shared" ca="1" si="221"/>
        <v>7.8891511345960267E-4</v>
      </c>
      <c r="N502" s="32">
        <f t="shared" ca="1" si="221"/>
        <v>8.903579524034747E-4</v>
      </c>
      <c r="O502" s="32">
        <f t="shared" ca="1" si="221"/>
        <v>9.4260273318450699E-4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3.8339400328397034E-2</v>
      </c>
      <c r="E504" s="32">
        <f t="shared" ca="1" si="223"/>
        <v>0.37642320322426182</v>
      </c>
      <c r="F504" s="32">
        <f t="shared" ca="1" si="223"/>
        <v>3.4854000298542758E-3</v>
      </c>
      <c r="G504" s="32">
        <f t="shared" ca="1" si="223"/>
        <v>1.6083880649246745E-2</v>
      </c>
      <c r="H504" s="32">
        <f t="shared" ca="1" si="223"/>
        <v>0.15791446455624078</v>
      </c>
      <c r="I504" s="32">
        <f t="shared" ca="1" si="223"/>
        <v>1.4621709681133404E-3</v>
      </c>
      <c r="J504" s="32">
        <f t="shared" ca="1" si="223"/>
        <v>1.6261188636994155E-2</v>
      </c>
      <c r="K504" s="32">
        <f t="shared" ca="1" si="223"/>
        <v>0.15965530661776078</v>
      </c>
      <c r="L504" s="32">
        <f t="shared" ca="1" si="223"/>
        <v>1.4782898760903778E-3</v>
      </c>
      <c r="M504" s="32">
        <f t="shared" ca="1" si="223"/>
        <v>2.098219705202873E-2</v>
      </c>
      <c r="N504" s="32">
        <f t="shared" ca="1" si="223"/>
        <v>0.20600702560173659</v>
      </c>
      <c r="O504" s="32">
        <f t="shared" ca="1" si="223"/>
        <v>1.9074724592753388E-3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17.938915249112377</v>
      </c>
      <c r="E507" s="171">
        <f t="shared" ca="1" si="225"/>
        <v>17.45649031201885</v>
      </c>
      <c r="F507" s="171">
        <f t="shared" ca="1" si="225"/>
        <v>17.043443079456402</v>
      </c>
      <c r="G507" s="171">
        <f t="shared" ca="1" si="225"/>
        <v>16.184528799936984</v>
      </c>
      <c r="H507" s="171">
        <f t="shared" ca="1" si="225"/>
        <v>15.781745103712948</v>
      </c>
      <c r="I507" s="171">
        <f t="shared" ca="1" si="225"/>
        <v>16.068834777666208</v>
      </c>
      <c r="J507" s="171">
        <f t="shared" ca="1" si="225"/>
        <v>17.014813106565985</v>
      </c>
      <c r="K507" s="171">
        <f t="shared" ca="1" si="225"/>
        <v>15.959558448598514</v>
      </c>
      <c r="L507" s="171">
        <f t="shared" ca="1" si="225"/>
        <v>15.873716574939445</v>
      </c>
      <c r="M507" s="171">
        <f t="shared" ca="1" si="225"/>
        <v>16.438943303013815</v>
      </c>
      <c r="N507" s="171">
        <f t="shared" ca="1" si="225"/>
        <v>17.260374819053823</v>
      </c>
      <c r="O507" s="171">
        <f t="shared" ca="1" si="225"/>
        <v>17.846176453239032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11.448637603182991</v>
      </c>
      <c r="E508" s="171">
        <f t="shared" ca="1" si="226"/>
        <v>11.032284515278224</v>
      </c>
      <c r="F508" s="171">
        <f t="shared" ca="1" si="226"/>
        <v>10.606922878136842</v>
      </c>
      <c r="G508" s="171">
        <f t="shared" ca="1" si="226"/>
        <v>9.9830632928737284</v>
      </c>
      <c r="H508" s="171">
        <f t="shared" ca="1" si="226"/>
        <v>9.5039351800351675</v>
      </c>
      <c r="I508" s="171">
        <f t="shared" ca="1" si="226"/>
        <v>9.3619709887247389</v>
      </c>
      <c r="J508" s="171">
        <f t="shared" ca="1" si="226"/>
        <v>9.609091669349823</v>
      </c>
      <c r="K508" s="171">
        <f t="shared" ca="1" si="226"/>
        <v>9.6347000445483939</v>
      </c>
      <c r="L508" s="171">
        <f t="shared" ca="1" si="226"/>
        <v>10.003869297120907</v>
      </c>
      <c r="M508" s="171">
        <f t="shared" ca="1" si="226"/>
        <v>10.549608368752271</v>
      </c>
      <c r="N508" s="171">
        <f t="shared" ca="1" si="226"/>
        <v>11.123361450463854</v>
      </c>
      <c r="O508" s="171">
        <f t="shared" ca="1" si="226"/>
        <v>11.482109272593785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1.7801976857950512</v>
      </c>
      <c r="E509" s="171">
        <f t="shared" ca="1" si="227"/>
        <v>1.7308979315978383</v>
      </c>
      <c r="F509" s="171">
        <f t="shared" ca="1" si="227"/>
        <v>1.6885029774793989</v>
      </c>
      <c r="G509" s="171">
        <f t="shared" ca="1" si="227"/>
        <v>1.6010445674861176</v>
      </c>
      <c r="H509" s="171">
        <f t="shared" ca="1" si="227"/>
        <v>1.561315443339625</v>
      </c>
      <c r="I509" s="171">
        <f t="shared" ca="1" si="227"/>
        <v>1.592742937802085</v>
      </c>
      <c r="J509" s="171">
        <f t="shared" ca="1" si="227"/>
        <v>1.6927579374918134</v>
      </c>
      <c r="K509" s="171">
        <f t="shared" ca="1" si="227"/>
        <v>1.5817896714718362</v>
      </c>
      <c r="L509" s="171">
        <f t="shared" ca="1" si="227"/>
        <v>1.5710235018720449</v>
      </c>
      <c r="M509" s="171">
        <f t="shared" ca="1" si="227"/>
        <v>1.6279755134794651</v>
      </c>
      <c r="N509" s="171">
        <f t="shared" ca="1" si="227"/>
        <v>1.7115558076291573</v>
      </c>
      <c r="O509" s="171">
        <f t="shared" ca="1" si="227"/>
        <v>1.7710254361804678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70.14096064855687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44.552685938916994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6.9591931447577728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40.633200374542518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24.948865291429367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4.019811947853114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49.005326785570425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28.564439560157204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4.8638469515602551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41.088052218644556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26.273563770557157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4.0679773674537598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14893.246367050539</v>
      </c>
      <c r="E515" s="77">
        <f t="shared" ca="1" si="228"/>
        <v>14492.727531771563</v>
      </c>
      <c r="F515" s="77">
        <f t="shared" ca="1" si="228"/>
        <v>14149.807454924368</v>
      </c>
      <c r="G515" s="77">
        <f t="shared" ca="1" si="228"/>
        <v>13436.719634650877</v>
      </c>
      <c r="H515" s="77">
        <f t="shared" ca="1" si="228"/>
        <v>13102.320551027768</v>
      </c>
      <c r="I515" s="77">
        <f t="shared" ca="1" si="228"/>
        <v>13340.668142520719</v>
      </c>
      <c r="J515" s="77">
        <f t="shared" ca="1" si="228"/>
        <v>14126.038278593593</v>
      </c>
      <c r="K515" s="77">
        <f t="shared" ca="1" si="228"/>
        <v>13249.944747694904</v>
      </c>
      <c r="L515" s="77">
        <f t="shared" ca="1" si="228"/>
        <v>13178.677106632995</v>
      </c>
      <c r="M515" s="77">
        <f t="shared" ca="1" si="228"/>
        <v>13647.939645507524</v>
      </c>
      <c r="N515" s="77">
        <f t="shared" ca="1" si="228"/>
        <v>14329.908525573948</v>
      </c>
      <c r="O515" s="77">
        <f t="shared" ca="1" si="228"/>
        <v>14816.252763170634</v>
      </c>
      <c r="Q515" s="89">
        <f ca="1">MAX(D515:O517)</f>
        <v>16257.513112283572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8712.8140054665091</v>
      </c>
      <c r="E516" s="77">
        <f t="shared" ca="1" si="229"/>
        <v>8395.9547300443101</v>
      </c>
      <c r="F516" s="77">
        <f t="shared" ca="1" si="229"/>
        <v>8072.2396332852677</v>
      </c>
      <c r="G516" s="77">
        <f t="shared" ca="1" si="229"/>
        <v>7597.4606490667638</v>
      </c>
      <c r="H516" s="77">
        <f t="shared" ca="1" si="229"/>
        <v>7232.8273820663371</v>
      </c>
      <c r="I516" s="77">
        <f t="shared" ca="1" si="229"/>
        <v>7124.7876626520074</v>
      </c>
      <c r="J516" s="77">
        <f t="shared" ca="1" si="229"/>
        <v>7312.8551517121932</v>
      </c>
      <c r="K516" s="77">
        <f t="shared" ca="1" si="229"/>
        <v>7332.3440217263269</v>
      </c>
      <c r="L516" s="77">
        <f t="shared" ca="1" si="229"/>
        <v>7613.2947466673568</v>
      </c>
      <c r="M516" s="77">
        <f t="shared" ca="1" si="229"/>
        <v>8028.6212851995961</v>
      </c>
      <c r="N516" s="77">
        <f t="shared" ca="1" si="229"/>
        <v>8465.2674661064339</v>
      </c>
      <c r="O516" s="77">
        <f t="shared" ca="1" si="229"/>
        <v>8738.2871176512817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16257.513112283572</v>
      </c>
      <c r="E517" s="77">
        <f t="shared" ca="1" si="230"/>
        <v>15807.287046555599</v>
      </c>
      <c r="F517" s="77">
        <f t="shared" ca="1" si="230"/>
        <v>15420.118515793596</v>
      </c>
      <c r="G517" s="77">
        <f t="shared" ca="1" si="230"/>
        <v>14621.411575215685</v>
      </c>
      <c r="H517" s="77">
        <f t="shared" ca="1" si="230"/>
        <v>14258.588523649541</v>
      </c>
      <c r="I517" s="77">
        <f t="shared" ca="1" si="230"/>
        <v>14545.597605498491</v>
      </c>
      <c r="J517" s="77">
        <f t="shared" ca="1" si="230"/>
        <v>15458.97659809875</v>
      </c>
      <c r="K517" s="77">
        <f t="shared" ca="1" si="230"/>
        <v>14445.567775998505</v>
      </c>
      <c r="L517" s="77">
        <f t="shared" ca="1" si="230"/>
        <v>14347.246592438765</v>
      </c>
      <c r="M517" s="77">
        <f t="shared" ca="1" si="230"/>
        <v>14867.356287483699</v>
      </c>
      <c r="N517" s="77">
        <f t="shared" ca="1" si="230"/>
        <v>15630.646645015133</v>
      </c>
      <c r="O517" s="77">
        <f t="shared" ca="1" si="230"/>
        <v>16173.748275620712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14760.303166783853</v>
      </c>
      <c r="E522" s="173">
        <f t="shared" ca="1" si="231"/>
        <v>8594.2681209330622</v>
      </c>
      <c r="F522" s="173">
        <f t="shared" ca="1" si="231"/>
        <v>16109.243390642992</v>
      </c>
      <c r="G522" s="173">
        <f t="shared" ca="1" si="231"/>
        <v>13325.856085052643</v>
      </c>
      <c r="H522" s="173">
        <f t="shared" ca="1" si="231"/>
        <v>7500.2601284960829</v>
      </c>
      <c r="I522" s="173">
        <f t="shared" ca="1" si="231"/>
        <v>14501.486103366215</v>
      </c>
      <c r="J522" s="173">
        <f t="shared" ca="1" si="231"/>
        <v>13598.991781987575</v>
      </c>
      <c r="K522" s="173">
        <f t="shared" ca="1" si="231"/>
        <v>7266.0865792015675</v>
      </c>
      <c r="L522" s="173">
        <f t="shared" ca="1" si="231"/>
        <v>14846.907666545347</v>
      </c>
      <c r="M522" s="173">
        <f t="shared" ca="1" si="231"/>
        <v>13475.026964005168</v>
      </c>
      <c r="N522" s="173">
        <f t="shared" ca="1" si="231"/>
        <v>7898.4980070217534</v>
      </c>
      <c r="O522" s="173">
        <f t="shared" ca="1" si="231"/>
        <v>14675.24302833247</v>
      </c>
      <c r="Q522" s="89">
        <f ca="1">MAX(D522:O522)</f>
        <v>16109.243390642992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12.776195123240935</v>
      </c>
      <c r="E527" s="182">
        <f ca="1">INDIRECT(ADDRESS(E524+36,MATCH($H$1,QFR_IER!$G$4:$AJ$4,0)+6,,,"QFR_IER"))*INDIRECT(ADDRESS(MATCH($H$1,ELC_cons!$A$1:$A$33,0),19,,,"ELC_cons"))</f>
        <v>4.49048489487416</v>
      </c>
      <c r="F527" s="182">
        <f ca="1">INDIRECT(ADDRESS(F524+36,MATCH($H$1,QFR_IER!$G$4:$AJ$4,0)+6,,,"QFR_IER"))*INDIRECT(ADDRESS(MATCH($H$1,ELC_cons!$A$1:$A$33,0),19,,,"ELC_cons"))</f>
        <v>3.416201736013146</v>
      </c>
      <c r="G527" s="182">
        <f ca="1">INDIRECT(ADDRESS(G524+36,MATCH($H$1,QFR_IER!$G$4:$AJ$4,0)+6,,,"QFR_IER"))*INDIRECT(ADDRESS(MATCH($H$1,ELC_cons!$A$1:$A$33,0),19,,,"ELC_cons"))</f>
        <v>11.631800344525168</v>
      </c>
      <c r="H527" s="182">
        <f ca="1">INDIRECT(ADDRESS(H524+36,MATCH($H$1,QFR_IER!$G$4:$AJ$4,0)+6,,,"QFR_IER"))*INDIRECT(ADDRESS(MATCH($H$1,ELC_cons!$A$1:$A$33,0),19,,,"ELC_cons"))</f>
        <v>3.3075905051293208</v>
      </c>
      <c r="I527" s="182">
        <f ca="1">INDIRECT(ADDRESS(I524+36,MATCH($H$1,QFR_IER!$G$4:$AJ$4,0)+6,,,"QFR_IER"))*INDIRECT(ADDRESS(MATCH($H$1,ELC_cons!$A$1:$A$33,0),19,,,"ELC_cons"))</f>
        <v>3.3270266810401359</v>
      </c>
      <c r="J527" s="182">
        <f ca="1">INDIRECT(ADDRESS(J524+36,MATCH($H$1,QFR_IER!$G$4:$AJ$4,0)+6,,,"QFR_IER"))*INDIRECT(ADDRESS(MATCH($H$1,ELC_cons!$A$1:$A$33,0),19,,,"ELC_cons"))</f>
        <v>11.624233123612425</v>
      </c>
      <c r="K527" s="182">
        <f ca="1">INDIRECT(ADDRESS(K524+36,MATCH($H$1,QFR_IER!$G$4:$AJ$4,0)+6,,,"QFR_IER"))*INDIRECT(ADDRESS(MATCH($H$1,ELC_cons!$A$1:$A$33,0),19,,,"ELC_cons"))</f>
        <v>3.6559953710703343</v>
      </c>
      <c r="L527" s="182">
        <f ca="1">INDIRECT(ADDRESS(L524+36,MATCH($H$1,QFR_IER!$G$4:$AJ$4,0)+6,,,"QFR_IER"))*INDIRECT(ADDRESS(MATCH($H$1,ELC_cons!$A$1:$A$33,0),19,,,"ELC_cons"))</f>
        <v>3.2432666897997189</v>
      </c>
      <c r="M527" s="182">
        <f ca="1">INDIRECT(ADDRESS(M524+36,MATCH($H$1,QFR_IER!$G$4:$AJ$4,0)+6,,,"QFR_IER"))*INDIRECT(ADDRESS(MATCH($H$1,ELC_cons!$A$1:$A$33,0),19,,,"ELC_cons"))</f>
        <v>11.631800344525168</v>
      </c>
      <c r="N527" s="182">
        <f ca="1">INDIRECT(ADDRESS(N524+36,MATCH($H$1,QFR_IER!$G$4:$AJ$4,0)+6,,,"QFR_IER"))*INDIRECT(ADDRESS(MATCH($H$1,ELC_cons!$A$1:$A$33,0),19,,,"ELC_cons"))</f>
        <v>3.3075905051293302</v>
      </c>
      <c r="O527" s="182">
        <f ca="1">INDIRECT(ADDRESS(O524+36,MATCH($H$1,QFR_IER!$G$4:$AJ$4,0)+6,,,"QFR_IER"))*INDIRECT(ADDRESS(MATCH($H$1,ELC_cons!$A$1:$A$33,0),19,,,"ELC_cons"))</f>
        <v>3.327026681040127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15.29291228757959</v>
      </c>
      <c r="E528" s="182">
        <f ca="1">INDIRECT(ADDRESS(E524+12,MATCH($H$1,QFR_IER!$G$4:$AJ$4,0)+6,,,"QFR_IER"))*INDIRECT(ADDRESS(MATCH($H$1,ELC_cons!$A$1:$A$33,0),20,,,"ELC_cons"))</f>
        <v>9.3261766625390408</v>
      </c>
      <c r="F528" s="182">
        <f ca="1">INDIRECT(ADDRESS(F524+12,MATCH($H$1,QFR_IER!$G$4:$AJ$4,0)+6,,,"QFR_IER"))*INDIRECT(ADDRESS(MATCH($H$1,ELC_cons!$A$1:$A$33,0),20,,,"ELC_cons"))</f>
        <v>2.7717218042617264</v>
      </c>
      <c r="G528" s="182">
        <f ca="1">INDIRECT(ADDRESS(G524+12,MATCH($H$1,QFR_IER!$G$4:$AJ$4,0)+6,,,"QFR_IER"))*INDIRECT(ADDRESS(MATCH($H$1,ELC_cons!$A$1:$A$33,0),20,,,"ELC_cons"))</f>
        <v>13.14178506429057</v>
      </c>
      <c r="H528" s="182">
        <f ca="1">INDIRECT(ADDRESS(H524+12,MATCH($H$1,QFR_IER!$G$4:$AJ$4,0)+6,,,"QFR_IER"))*INDIRECT(ADDRESS(MATCH($H$1,ELC_cons!$A$1:$A$33,0),20,,,"ELC_cons"))</f>
        <v>5.9439656816681543</v>
      </c>
      <c r="I528" s="182">
        <f ca="1">INDIRECT(ADDRESS(I524+12,MATCH($H$1,QFR_IER!$G$4:$AJ$4,0)+6,,,"QFR_IER"))*INDIRECT(ADDRESS(MATCH($H$1,ELC_cons!$A$1:$A$33,0),20,,,"ELC_cons"))</f>
        <v>2.7855978046641088</v>
      </c>
      <c r="J528" s="182">
        <f ca="1">INDIRECT(ADDRESS(J524+12,MATCH($H$1,QFR_IER!$G$4:$AJ$4,0)+6,,,"QFR_IER"))*INDIRECT(ADDRESS(MATCH($H$1,ELC_cons!$A$1:$A$33,0),20,,,"ELC_cons"))</f>
        <v>14.498314762696962</v>
      </c>
      <c r="K528" s="182">
        <f ca="1">INDIRECT(ADDRESS(K524+12,MATCH($H$1,QFR_IER!$G$4:$AJ$4,0)+6,,,"QFR_IER"))*INDIRECT(ADDRESS(MATCH($H$1,ELC_cons!$A$1:$A$33,0),20,,,"ELC_cons"))</f>
        <v>7.6531345188212363</v>
      </c>
      <c r="L528" s="182">
        <f ca="1">INDIRECT(ADDRESS(L524+12,MATCH($H$1,QFR_IER!$G$4:$AJ$4,0)+6,,,"QFR_IER"))*INDIRECT(ADDRESS(MATCH($H$1,ELC_cons!$A$1:$A$33,0),20,,,"ELC_cons"))</f>
        <v>1.6326384942237</v>
      </c>
      <c r="M528" s="182">
        <f ca="1">INDIRECT(ADDRESS(M524+12,MATCH($H$1,QFR_IER!$G$4:$AJ$4,0)+6,,,"QFR_IER"))*INDIRECT(ADDRESS(MATCH($H$1,ELC_cons!$A$1:$A$33,0),20,,,"ELC_cons"))</f>
        <v>12.478521786473488</v>
      </c>
      <c r="N528" s="182">
        <f ca="1">INDIRECT(ADDRESS(N524+12,MATCH($H$1,QFR_IER!$G$4:$AJ$4,0)+6,,,"QFR_IER"))*INDIRECT(ADDRESS(MATCH($H$1,ELC_cons!$A$1:$A$33,0),20,,,"ELC_cons"))</f>
        <v>5.9439656816681543</v>
      </c>
      <c r="O528" s="182">
        <f ca="1">INDIRECT(ADDRESS(O524+12,MATCH($H$1,QFR_IER!$G$4:$AJ$4,0)+6,,,"QFR_IER"))*INDIRECT(ADDRESS(MATCH($H$1,ELC_cons!$A$1:$A$33,0),20,,,"ELC_cons"))</f>
        <v>2.6923974511136208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26.429304393078713</v>
      </c>
      <c r="E529" s="182">
        <f ca="1">INDIRECT(ADDRESS(E524+24,MATCH($H$1,QFR_IER!$G$4:$AJ$4,0)+6,,,"QFR_IER"))*INDIRECT(ADDRESS(MATCH($H$1,ELC_cons!$A$1:$A$33,0),21,,,"ELC_cons"))</f>
        <v>28.831968428813212</v>
      </c>
      <c r="F529" s="182">
        <f ca="1">INDIRECT(ADDRESS(F524+24,MATCH($H$1,QFR_IER!$G$4:$AJ$4,0)+6,,,"QFR_IER"))*INDIRECT(ADDRESS(MATCH($H$1,ELC_cons!$A$1:$A$33,0),21,,,"ELC_cons"))</f>
        <v>2.4026640357344329</v>
      </c>
      <c r="G529" s="182">
        <f ca="1">INDIRECT(ADDRESS(G524+24,MATCH($H$1,QFR_IER!$G$4:$AJ$4,0)+6,,,"QFR_IER"))*INDIRECT(ADDRESS(MATCH($H$1,ELC_cons!$A$1:$A$33,0),21,,,"ELC_cons"))</f>
        <v>16.90574634519804</v>
      </c>
      <c r="H529" s="182">
        <f ca="1">INDIRECT(ADDRESS(H524+24,MATCH($H$1,QFR_IER!$G$4:$AJ$4,0)+6,,,"QFR_IER"))*INDIRECT(ADDRESS(MATCH($H$1,ELC_cons!$A$1:$A$33,0),21,,,"ELC_cons"))</f>
        <v>18.442632376579816</v>
      </c>
      <c r="I529" s="182">
        <f ca="1">INDIRECT(ADDRESS(I524+24,MATCH($H$1,QFR_IER!$G$4:$AJ$4,0)+6,,,"QFR_IER"))*INDIRECT(ADDRESS(MATCH($H$1,ELC_cons!$A$1:$A$33,0),21,,,"ELC_cons"))</f>
        <v>1.5368860313816368</v>
      </c>
      <c r="J529" s="182">
        <f ca="1">INDIRECT(ADDRESS(J524+24,MATCH($H$1,QFR_IER!$G$4:$AJ$4,0)+6,,,"QFR_IER"))*INDIRECT(ADDRESS(MATCH($H$1,ELC_cons!$A$1:$A$33,0),21,,,"ELC_cons"))</f>
        <v>20.067260416524931</v>
      </c>
      <c r="K529" s="182">
        <f ca="1">INDIRECT(ADDRESS(K524+24,MATCH($H$1,QFR_IER!$G$4:$AJ$4,0)+6,,,"QFR_IER"))*INDIRECT(ADDRESS(MATCH($H$1,ELC_cons!$A$1:$A$33,0),21,,,"ELC_cons"))</f>
        <v>21.891556818027158</v>
      </c>
      <c r="L529" s="182">
        <f ca="1">INDIRECT(ADDRESS(L524+24,MATCH($H$1,QFR_IER!$G$4:$AJ$4,0)+6,,,"QFR_IER"))*INDIRECT(ADDRESS(MATCH($H$1,ELC_cons!$A$1:$A$33,0),21,,,"ELC_cons"))</f>
        <v>1.8242964015022811</v>
      </c>
      <c r="M529" s="182">
        <f ca="1">INDIRECT(ADDRESS(M524+24,MATCH($H$1,QFR_IER!$G$4:$AJ$4,0)+6,,,"QFR_IER"))*INDIRECT(ADDRESS(MATCH($H$1,ELC_cons!$A$1:$A$33,0),21,,,"ELC_cons"))</f>
        <v>16.90574634519804</v>
      </c>
      <c r="N529" s="182">
        <f ca="1">INDIRECT(ADDRESS(N524+24,MATCH($H$1,QFR_IER!$G$4:$AJ$4,0)+6,,,"QFR_IER"))*INDIRECT(ADDRESS(MATCH($H$1,ELC_cons!$A$1:$A$33,0),21,,,"ELC_cons"))</f>
        <v>18.442632376579816</v>
      </c>
      <c r="O529" s="182">
        <f ca="1">INDIRECT(ADDRESS(O524+24,MATCH($H$1,QFR_IER!$G$4:$AJ$4,0)+6,,,"QFR_IER"))*INDIRECT(ADDRESS(MATCH($H$1,ELC_cons!$A$1:$A$33,0),21,,,"ELC_cons"))</f>
        <v>1.5368860313816368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11468.521102504048</v>
      </c>
      <c r="E531" s="173">
        <f ca="1">SUM(E527:E529)/E520/(3.6*8760)*1000000+0.0002</f>
        <v>8226.9735769726885</v>
      </c>
      <c r="F531" s="173">
        <f ca="1">SUM(F527:F529)/F520/(3.6*8760)*1000000+0.0003</f>
        <v>19885.619688910432</v>
      </c>
      <c r="G531" s="173">
        <f ca="1">SUM(G527:G529)/G520/(3.6*8760)*1000000+0.0004</f>
        <v>13668.940369176762</v>
      </c>
      <c r="H531" s="173">
        <f ca="1">SUM(H527:H529)/H520/(3.6*8760)*1000000+0.0005</f>
        <v>8325.5742624390623</v>
      </c>
      <c r="I531" s="173">
        <f ca="1">SUM(I527:I529)/I520/(3.6*8760)*1000000+0.0006</f>
        <v>27595.637386024111</v>
      </c>
      <c r="J531" s="173">
        <f ca="1">SUM(J527:J529)/J520/(3.6*8760)*1000000+0.0007</f>
        <v>12817.685321721146</v>
      </c>
      <c r="K531" s="173">
        <f ca="1">SUM(K527:K529)/K520/(3.6*8760)*1000000+0.0008</f>
        <v>8445.4339267599516</v>
      </c>
      <c r="L531" s="173">
        <f ca="1">SUM(L527:L529)/L520/(3.6*8760)*1000000+0.0009</f>
        <v>20452.386692202992</v>
      </c>
      <c r="M531" s="173">
        <f ca="1">SUM(M527:M529)/M520/(3.6*8760)*1000000+0.00013</f>
        <v>13451.419674863142</v>
      </c>
      <c r="N531" s="173">
        <f ca="1">SUM(N527:N529)/N520/(3.6*8760)*1000000+0.00014</f>
        <v>8325.5739024390641</v>
      </c>
      <c r="O531" s="173">
        <f ca="1">SUM(O527:O529)/O520/(3.6*8760)*1000000+0.00015</f>
        <v>27259.416324370079</v>
      </c>
      <c r="P531" s="6"/>
      <c r="Q531" s="173">
        <f ca="1">MAX(D531:O531)</f>
        <v>27595.637386024111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16257.513112283572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16257.513112283572</v>
      </c>
      <c r="I535" s="5">
        <v>0</v>
      </c>
      <c r="J535" s="77">
        <f ca="1">H535</f>
        <v>16257.513112283572</v>
      </c>
      <c r="K535" s="75" t="str">
        <f>D519</f>
        <v>WD</v>
      </c>
      <c r="L535" s="75">
        <f>D520</f>
        <v>0.15068493150684931</v>
      </c>
      <c r="M535" s="89">
        <f ca="1">D522</f>
        <v>14760.303166783853</v>
      </c>
      <c r="N535" s="5">
        <f t="shared" ref="N535:N546" ca="1" si="235">RANK(M535,$D$522:$O$522)</f>
        <v>3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16109.243390642992</v>
      </c>
      <c r="S535" s="77"/>
      <c r="T535" s="5">
        <v>0</v>
      </c>
      <c r="U535" s="90">
        <f ca="1">R535</f>
        <v>16109.243390642992</v>
      </c>
      <c r="V535" s="75" t="str">
        <f>D525</f>
        <v>WD</v>
      </c>
      <c r="W535" s="75">
        <f>D520</f>
        <v>0.15068493150684931</v>
      </c>
      <c r="X535" s="89">
        <f ca="1">D531</f>
        <v>11468.521102504048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27595.637386024111</v>
      </c>
      <c r="AD535" s="77"/>
      <c r="AE535" s="5">
        <v>0</v>
      </c>
      <c r="AF535" s="90">
        <f ca="1">AC535</f>
        <v>27595.637386024111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15807.287046555599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16173.748275620712</v>
      </c>
      <c r="I536" s="77">
        <f ca="1">I537</f>
        <v>30.416666666666668</v>
      </c>
      <c r="J536" s="77">
        <f ca="1">J535</f>
        <v>16257.513112283572</v>
      </c>
      <c r="K536" s="75" t="str">
        <f>E519</f>
        <v>WN</v>
      </c>
      <c r="L536" s="75">
        <f>E520</f>
        <v>0.16438356164383561</v>
      </c>
      <c r="M536" s="89">
        <f ca="1">E522</f>
        <v>8594.2681209330622</v>
      </c>
      <c r="N536" s="5">
        <f t="shared" ca="1" si="235"/>
        <v>9</v>
      </c>
      <c r="O536" s="5">
        <v>2</v>
      </c>
      <c r="P536" s="7">
        <f t="shared" ca="1" si="236"/>
        <v>9</v>
      </c>
      <c r="Q536" s="7">
        <f t="shared" ref="Q536:Q546" ca="1" si="243">INDIRECT(ADDRESS(ROW($A$534)+P536,12))*8760+Q535</f>
        <v>211</v>
      </c>
      <c r="R536" s="7">
        <f t="shared" ca="1" si="237"/>
        <v>14846.907666545347</v>
      </c>
      <c r="S536" s="90"/>
      <c r="T536" s="5">
        <f ca="1">Q535</f>
        <v>120</v>
      </c>
      <c r="U536" s="90">
        <f ca="1">R535</f>
        <v>16109.243390642992</v>
      </c>
      <c r="V536" s="75" t="str">
        <f>E525</f>
        <v>WN</v>
      </c>
      <c r="W536" s="75">
        <f>E520</f>
        <v>0.16438356164383561</v>
      </c>
      <c r="X536" s="89">
        <f ca="1">E531</f>
        <v>8226.9735769726885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27259.416324370079</v>
      </c>
      <c r="AD536" s="90"/>
      <c r="AE536" s="5">
        <f ca="1">AB535</f>
        <v>76.999999999999986</v>
      </c>
      <c r="AF536" s="90">
        <f ca="1">AC535</f>
        <v>27595.637386024111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15420.118515793596</v>
      </c>
      <c r="D537" s="5">
        <f t="shared" ca="1" si="232"/>
        <v>6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15807.287046555599</v>
      </c>
      <c r="I537" s="77">
        <f ca="1">G535</f>
        <v>30.416666666666668</v>
      </c>
      <c r="J537" s="77">
        <f ca="1">H536</f>
        <v>16173.748275620712</v>
      </c>
      <c r="K537" s="92" t="str">
        <f>F519</f>
        <v>WP</v>
      </c>
      <c r="L537" s="93">
        <f>F520</f>
        <v>1.3698630136986301E-2</v>
      </c>
      <c r="M537" s="89">
        <f ca="1">F522</f>
        <v>16109.243390642992</v>
      </c>
      <c r="N537" s="5">
        <f t="shared" ca="1" si="235"/>
        <v>1</v>
      </c>
      <c r="O537" s="5">
        <v>3</v>
      </c>
      <c r="P537" s="7">
        <f t="shared" ca="1" si="236"/>
        <v>1</v>
      </c>
      <c r="Q537" s="7">
        <f t="shared" ca="1" si="243"/>
        <v>1531</v>
      </c>
      <c r="R537" s="7">
        <f t="shared" ca="1" si="237"/>
        <v>14760.303166783853</v>
      </c>
      <c r="S537" s="90"/>
      <c r="T537" s="5">
        <f ca="1">T536</f>
        <v>120</v>
      </c>
      <c r="U537" s="90">
        <f ca="1">R536</f>
        <v>14846.907666545347</v>
      </c>
      <c r="V537" s="92" t="str">
        <f>F525</f>
        <v>WP</v>
      </c>
      <c r="W537" s="93">
        <f>F520</f>
        <v>1.3698630136986301E-2</v>
      </c>
      <c r="X537" s="89">
        <f ca="1">F531</f>
        <v>19885.619688910432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20452.386692202992</v>
      </c>
      <c r="AD537" s="90"/>
      <c r="AE537" s="5">
        <f ca="1">AE536</f>
        <v>76.999999999999986</v>
      </c>
      <c r="AF537" s="90">
        <f ca="1">AC536</f>
        <v>27259.416324370079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14621.411575215685</v>
      </c>
      <c r="D538" s="5">
        <f t="shared" ca="1" si="232"/>
        <v>10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15630.646645015133</v>
      </c>
      <c r="I538" s="77">
        <f ca="1">I539</f>
        <v>60.833333333333336</v>
      </c>
      <c r="J538" s="77">
        <f ca="1">J537</f>
        <v>16173.748275620712</v>
      </c>
      <c r="K538" s="92" t="str">
        <f>G519</f>
        <v>RD</v>
      </c>
      <c r="L538" s="75">
        <f>G520</f>
        <v>9.6689497716894973E-2</v>
      </c>
      <c r="M538" s="89">
        <f ca="1">G522</f>
        <v>13325.856085052643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1608</v>
      </c>
      <c r="R538" s="7">
        <f t="shared" ca="1" si="237"/>
        <v>14675.24302833247</v>
      </c>
      <c r="S538" s="90"/>
      <c r="T538" s="77">
        <f ca="1">Q536</f>
        <v>211</v>
      </c>
      <c r="U538" s="77">
        <f ca="1">R536</f>
        <v>14846.907666545347</v>
      </c>
      <c r="V538" s="92" t="str">
        <f>G525</f>
        <v>RD</v>
      </c>
      <c r="W538" s="75">
        <f>G520</f>
        <v>9.6689497716894973E-2</v>
      </c>
      <c r="X538" s="89">
        <f ca="1">G531</f>
        <v>13668.940369176762</v>
      </c>
      <c r="Y538" s="5">
        <f t="shared" ca="1" si="238"/>
        <v>5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19885.619688910432</v>
      </c>
      <c r="AD538" s="90"/>
      <c r="AE538" s="77">
        <f ca="1">AB536</f>
        <v>153.99999999999997</v>
      </c>
      <c r="AF538" s="77">
        <f ca="1">AC536</f>
        <v>27259.416324370079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14258.588523649541</v>
      </c>
      <c r="D539" s="5">
        <f t="shared" ca="1" si="232"/>
        <v>16</v>
      </c>
      <c r="E539" s="5">
        <v>5</v>
      </c>
      <c r="F539" s="5">
        <f t="shared" ca="1" si="233"/>
        <v>7</v>
      </c>
      <c r="G539" s="77">
        <f t="shared" ca="1" si="242"/>
        <v>152.08333333333334</v>
      </c>
      <c r="H539" s="77">
        <f t="shared" ca="1" si="234"/>
        <v>15458.97659809875</v>
      </c>
      <c r="I539" s="77">
        <f ca="1">G536</f>
        <v>60.833333333333336</v>
      </c>
      <c r="J539" s="77">
        <f ca="1">H537</f>
        <v>15807.287046555599</v>
      </c>
      <c r="K539" s="92" t="str">
        <f>H519</f>
        <v>RN</v>
      </c>
      <c r="L539" s="75">
        <f>H520</f>
        <v>0.10547945205479452</v>
      </c>
      <c r="M539" s="89">
        <f ca="1">H522</f>
        <v>7500.2601284960829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14501.486103366215</v>
      </c>
      <c r="S539" s="90"/>
      <c r="T539" s="77">
        <f ca="1">T538</f>
        <v>211</v>
      </c>
      <c r="U539" s="77">
        <f ca="1">R537</f>
        <v>14760.303166783853</v>
      </c>
      <c r="V539" s="92" t="str">
        <f>H525</f>
        <v>RN</v>
      </c>
      <c r="W539" s="75">
        <f>H520</f>
        <v>0.10547945205479452</v>
      </c>
      <c r="X539" s="89">
        <f ca="1">H531</f>
        <v>8325.5742624390623</v>
      </c>
      <c r="Y539" s="5">
        <f t="shared" ca="1" si="238"/>
        <v>10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13668.940369176762</v>
      </c>
      <c r="AD539" s="90"/>
      <c r="AE539" s="77">
        <f ca="1">AE538</f>
        <v>153.99999999999997</v>
      </c>
      <c r="AF539" s="77">
        <f ca="1">AC537</f>
        <v>20452.386692202992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14545.597605498491</v>
      </c>
      <c r="D540" s="5">
        <f t="shared" ca="1" si="232"/>
        <v>11</v>
      </c>
      <c r="E540" s="5">
        <v>6</v>
      </c>
      <c r="F540" s="5">
        <f t="shared" ca="1" si="233"/>
        <v>3</v>
      </c>
      <c r="G540" s="77">
        <f t="shared" ca="1" si="242"/>
        <v>182.5</v>
      </c>
      <c r="H540" s="77">
        <f t="shared" ca="1" si="234"/>
        <v>15420.118515793596</v>
      </c>
      <c r="I540" s="77">
        <f ca="1">I541</f>
        <v>91.25</v>
      </c>
      <c r="J540" s="77">
        <f ca="1">J539</f>
        <v>15807.287046555599</v>
      </c>
      <c r="K540" s="92" t="str">
        <f>I519</f>
        <v>RP</v>
      </c>
      <c r="L540" s="75">
        <f>I520</f>
        <v>8.7899543378995425E-3</v>
      </c>
      <c r="M540" s="89">
        <f ca="1">I522</f>
        <v>14501.486103366215</v>
      </c>
      <c r="N540" s="5">
        <f t="shared" ca="1" si="235"/>
        <v>5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13598.991781987575</v>
      </c>
      <c r="S540" s="90"/>
      <c r="T540" s="77">
        <f ca="1">Q537</f>
        <v>1531</v>
      </c>
      <c r="U540" s="77">
        <f ca="1">R537</f>
        <v>14760.303166783853</v>
      </c>
      <c r="V540" s="92" t="str">
        <f>I525</f>
        <v>RP</v>
      </c>
      <c r="W540" s="75">
        <f>I520</f>
        <v>8.7899543378995425E-3</v>
      </c>
      <c r="X540" s="89">
        <f ca="1">I531</f>
        <v>27595.637386024111</v>
      </c>
      <c r="Y540" s="5">
        <f t="shared" ca="1" si="238"/>
        <v>1</v>
      </c>
      <c r="Z540" s="5">
        <v>6</v>
      </c>
      <c r="AA540" s="7">
        <f t="shared" ca="1" si="239"/>
        <v>10</v>
      </c>
      <c r="AB540" s="7">
        <f t="shared" ca="1" si="244"/>
        <v>2059</v>
      </c>
      <c r="AC540" s="7">
        <f t="shared" ca="1" si="240"/>
        <v>13451.419674863142</v>
      </c>
      <c r="AD540" s="90"/>
      <c r="AE540" s="77">
        <f ca="1">AB537</f>
        <v>244.99999999999997</v>
      </c>
      <c r="AF540" s="77">
        <f ca="1">AC537</f>
        <v>20452.386692202992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15458.97659809875</v>
      </c>
      <c r="D541" s="5">
        <f t="shared" ca="1" si="232"/>
        <v>5</v>
      </c>
      <c r="E541" s="5">
        <v>7</v>
      </c>
      <c r="F541" s="5">
        <f t="shared" ca="1" si="233"/>
        <v>13</v>
      </c>
      <c r="G541" s="77">
        <f t="shared" ca="1" si="242"/>
        <v>517.08333333333337</v>
      </c>
      <c r="H541" s="77">
        <f t="shared" ca="1" si="234"/>
        <v>14893.246367050539</v>
      </c>
      <c r="I541" s="77">
        <f ca="1">G537</f>
        <v>91.25</v>
      </c>
      <c r="J541" s="77">
        <f ca="1">H538</f>
        <v>15630.646645015133</v>
      </c>
      <c r="K541" s="92" t="str">
        <f>J519</f>
        <v>SD</v>
      </c>
      <c r="L541" s="75">
        <f>J520</f>
        <v>0.11426940639269406</v>
      </c>
      <c r="M541" s="89">
        <f ca="1">J522</f>
        <v>13598.991781987575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13475.026964005168</v>
      </c>
      <c r="S541" s="90"/>
      <c r="T541" s="77">
        <f ca="1">T540</f>
        <v>1531</v>
      </c>
      <c r="U541" s="77">
        <f ca="1">R538</f>
        <v>14675.24302833247</v>
      </c>
      <c r="V541" s="92" t="str">
        <f>J525</f>
        <v>SD</v>
      </c>
      <c r="W541" s="75">
        <f>J520</f>
        <v>0.11426940639269406</v>
      </c>
      <c r="X541" s="89">
        <f ca="1">J531</f>
        <v>12817.685321721146</v>
      </c>
      <c r="Y541" s="5">
        <f t="shared" ca="1" si="238"/>
        <v>7</v>
      </c>
      <c r="Z541" s="5">
        <v>7</v>
      </c>
      <c r="AA541" s="7">
        <f t="shared" ca="1" si="239"/>
        <v>7</v>
      </c>
      <c r="AB541" s="7">
        <f t="shared" ca="1" si="244"/>
        <v>3060</v>
      </c>
      <c r="AC541" s="7">
        <f t="shared" ca="1" si="240"/>
        <v>12817.685321721146</v>
      </c>
      <c r="AD541" s="90"/>
      <c r="AE541" s="77">
        <f ca="1">AE540</f>
        <v>244.99999999999997</v>
      </c>
      <c r="AF541" s="77">
        <f ca="1">AC538</f>
        <v>19885.619688910432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14445.567775998505</v>
      </c>
      <c r="D542" s="5">
        <f t="shared" ca="1" si="232"/>
        <v>13</v>
      </c>
      <c r="E542" s="5">
        <v>8</v>
      </c>
      <c r="F542" s="5">
        <f t="shared" ca="1" si="233"/>
        <v>10</v>
      </c>
      <c r="G542" s="77">
        <f t="shared" ca="1" si="242"/>
        <v>547.5</v>
      </c>
      <c r="H542" s="77">
        <f t="shared" ca="1" si="234"/>
        <v>14867.356287483699</v>
      </c>
      <c r="I542" s="77">
        <f ca="1">I543</f>
        <v>121.66666666666667</v>
      </c>
      <c r="J542" s="77">
        <f ca="1">J541</f>
        <v>15630.646645015133</v>
      </c>
      <c r="K542" s="92" t="str">
        <f>K519</f>
        <v>SN</v>
      </c>
      <c r="L542" s="75">
        <f>K520</f>
        <v>0.12465753424657534</v>
      </c>
      <c r="M542" s="89">
        <f ca="1">K522</f>
        <v>7266.0865792015675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13325.856085052643</v>
      </c>
      <c r="S542" s="90"/>
      <c r="T542" s="77">
        <f ca="1">Q538</f>
        <v>1608</v>
      </c>
      <c r="U542" s="77">
        <f ca="1">R538</f>
        <v>14675.24302833247</v>
      </c>
      <c r="V542" s="92" t="str">
        <f>K525</f>
        <v>SN</v>
      </c>
      <c r="W542" s="75">
        <f>K520</f>
        <v>0.12465753424657534</v>
      </c>
      <c r="X542" s="89">
        <f ca="1">K531</f>
        <v>8445.4339267599516</v>
      </c>
      <c r="Y542" s="5">
        <f t="shared" ca="1" si="238"/>
        <v>9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11468.521102504048</v>
      </c>
      <c r="AD542" s="90"/>
      <c r="AE542" s="77">
        <f ca="1">AB538</f>
        <v>365</v>
      </c>
      <c r="AF542" s="77">
        <f ca="1">AC538</f>
        <v>19885.619688910432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14347.246592438765</v>
      </c>
      <c r="D543" s="5">
        <f t="shared" ca="1" si="232"/>
        <v>14</v>
      </c>
      <c r="E543" s="5">
        <v>9</v>
      </c>
      <c r="F543" s="5">
        <f t="shared" ca="1" si="233"/>
        <v>24</v>
      </c>
      <c r="G543" s="77">
        <f t="shared" ca="1" si="242"/>
        <v>882.08333333333337</v>
      </c>
      <c r="H543" s="77">
        <f t="shared" ca="1" si="234"/>
        <v>14816.252763170634</v>
      </c>
      <c r="I543" s="77">
        <f ca="1">G538</f>
        <v>121.66666666666667</v>
      </c>
      <c r="J543" s="77">
        <f ca="1">H539</f>
        <v>15458.97659809875</v>
      </c>
      <c r="K543" s="92" t="str">
        <f>L519</f>
        <v>SP</v>
      </c>
      <c r="L543" s="75">
        <f>L520</f>
        <v>1.0388127853881279E-2</v>
      </c>
      <c r="M543" s="89">
        <f ca="1">L522</f>
        <v>14846.907666545347</v>
      </c>
      <c r="N543" s="5">
        <f t="shared" ca="1" si="235"/>
        <v>2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8594.2681209330622</v>
      </c>
      <c r="S543" s="90"/>
      <c r="T543" s="77">
        <f ca="1">T542</f>
        <v>1608</v>
      </c>
      <c r="U543" s="77">
        <f ca="1">R539</f>
        <v>14501.486103366215</v>
      </c>
      <c r="V543" s="92" t="str">
        <f>L525</f>
        <v>SP</v>
      </c>
      <c r="W543" s="75">
        <f>L520</f>
        <v>1.0388127853881279E-2</v>
      </c>
      <c r="X543" s="89">
        <f ca="1">L531</f>
        <v>20452.386692202992</v>
      </c>
      <c r="Y543" s="5">
        <f t="shared" ca="1" si="238"/>
        <v>3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8445.4339267599516</v>
      </c>
      <c r="AD543" s="90"/>
      <c r="AE543" s="77">
        <f ca="1">AE542</f>
        <v>365</v>
      </c>
      <c r="AF543" s="77">
        <f ca="1">AC539</f>
        <v>13668.940369176762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14867.356287483699</v>
      </c>
      <c r="D544" s="5">
        <f t="shared" ca="1" si="232"/>
        <v>8</v>
      </c>
      <c r="E544" s="5">
        <v>10</v>
      </c>
      <c r="F544" s="5">
        <f t="shared" ca="1" si="233"/>
        <v>4</v>
      </c>
      <c r="G544" s="77">
        <f t="shared" ca="1" si="242"/>
        <v>912.5</v>
      </c>
      <c r="H544" s="77">
        <f t="shared" ca="1" si="234"/>
        <v>14621.411575215685</v>
      </c>
      <c r="I544" s="77">
        <f ca="1">I545</f>
        <v>152.08333333333334</v>
      </c>
      <c r="J544" s="77">
        <f ca="1">J543</f>
        <v>15458.97659809875</v>
      </c>
      <c r="K544" s="92" t="str">
        <f>M519</f>
        <v>FD</v>
      </c>
      <c r="L544" s="75">
        <f>M520</f>
        <v>9.6689497716894973E-2</v>
      </c>
      <c r="M544" s="89">
        <f ca="1">M522</f>
        <v>13475.026964005168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7898.4980070217534</v>
      </c>
      <c r="S544" s="90"/>
      <c r="T544" s="77">
        <f ca="1">Q539</f>
        <v>1685</v>
      </c>
      <c r="U544" s="77">
        <f ca="1">U543</f>
        <v>14501.486103366215</v>
      </c>
      <c r="V544" s="92" t="str">
        <f>M525</f>
        <v>FD</v>
      </c>
      <c r="W544" s="75">
        <f>M520</f>
        <v>9.6689497716894973E-2</v>
      </c>
      <c r="X544" s="89">
        <f ca="1">M531</f>
        <v>13451.419674863142</v>
      </c>
      <c r="Y544" s="5">
        <f t="shared" ca="1" si="238"/>
        <v>6</v>
      </c>
      <c r="Z544" s="5">
        <v>10</v>
      </c>
      <c r="AA544" s="7">
        <f t="shared" ca="1" si="239"/>
        <v>5</v>
      </c>
      <c r="AB544" s="7">
        <f t="shared" ca="1" si="244"/>
        <v>6396</v>
      </c>
      <c r="AC544" s="7">
        <f t="shared" ca="1" si="240"/>
        <v>8325.5742624390623</v>
      </c>
      <c r="AD544" s="90"/>
      <c r="AE544" s="77">
        <f ca="1">AB539</f>
        <v>1212</v>
      </c>
      <c r="AF544" s="77">
        <f ca="1">AF543</f>
        <v>13668.940369176762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15630.646645015133</v>
      </c>
      <c r="D545" s="5">
        <f t="shared" ca="1" si="232"/>
        <v>4</v>
      </c>
      <c r="E545" s="5">
        <v>11</v>
      </c>
      <c r="F545" s="5">
        <f t="shared" ca="1" si="233"/>
        <v>6</v>
      </c>
      <c r="G545" s="77">
        <f t="shared" ca="1" si="242"/>
        <v>942.91666666666663</v>
      </c>
      <c r="H545" s="77">
        <f t="shared" ca="1" si="234"/>
        <v>14545.597605498491</v>
      </c>
      <c r="I545" s="77">
        <f ca="1">G539</f>
        <v>152.08333333333334</v>
      </c>
      <c r="J545" s="77">
        <f ca="1">H540</f>
        <v>15420.118515793596</v>
      </c>
      <c r="K545" s="92" t="str">
        <f>N519</f>
        <v>FN</v>
      </c>
      <c r="L545" s="75">
        <f>N520</f>
        <v>0.10547945205479452</v>
      </c>
      <c r="M545" s="89">
        <f ca="1">N522</f>
        <v>7898.4980070217534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7500.2601284960829</v>
      </c>
      <c r="S545" s="90"/>
      <c r="T545" s="77">
        <f ca="1">T544</f>
        <v>1685</v>
      </c>
      <c r="U545" s="77">
        <f ca="1">R540</f>
        <v>13598.991781987575</v>
      </c>
      <c r="V545" s="92" t="str">
        <f>N525</f>
        <v>FN</v>
      </c>
      <c r="W545" s="75">
        <f>N520</f>
        <v>0.10547945205479452</v>
      </c>
      <c r="X545" s="89">
        <f ca="1">N531</f>
        <v>8325.5739024390641</v>
      </c>
      <c r="Y545" s="5">
        <f t="shared" ca="1" si="238"/>
        <v>11</v>
      </c>
      <c r="Z545" s="5">
        <v>11</v>
      </c>
      <c r="AA545" s="7">
        <f t="shared" ca="1" si="239"/>
        <v>11</v>
      </c>
      <c r="AB545" s="7">
        <f t="shared" ca="1" si="244"/>
        <v>7320</v>
      </c>
      <c r="AC545" s="7">
        <f t="shared" ca="1" si="240"/>
        <v>8325.5739024390641</v>
      </c>
      <c r="AD545" s="90"/>
      <c r="AE545" s="77">
        <f ca="1">AE544</f>
        <v>1212</v>
      </c>
      <c r="AF545" s="77">
        <f ca="1">AC540</f>
        <v>13451.419674863142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16173.748275620712</v>
      </c>
      <c r="D546" s="5">
        <f t="shared" ca="1" si="232"/>
        <v>2</v>
      </c>
      <c r="E546" s="5">
        <v>12</v>
      </c>
      <c r="F546" s="5">
        <f t="shared" ca="1" si="233"/>
        <v>14</v>
      </c>
      <c r="G546" s="77">
        <f t="shared" ca="1" si="242"/>
        <v>1277.5</v>
      </c>
      <c r="H546" s="77">
        <f t="shared" ca="1" si="234"/>
        <v>14492.727531771563</v>
      </c>
      <c r="I546" s="77">
        <f ca="1">I547</f>
        <v>182.5</v>
      </c>
      <c r="J546" s="77">
        <f ca="1">J545</f>
        <v>15420.118515793596</v>
      </c>
      <c r="K546" s="92" t="str">
        <f>O519</f>
        <v>FP</v>
      </c>
      <c r="L546" s="75">
        <f>O520</f>
        <v>8.7899543378995425E-3</v>
      </c>
      <c r="M546" s="89">
        <f ca="1">O522</f>
        <v>14675.24302833247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7266.0865792015675</v>
      </c>
      <c r="S546" s="90"/>
      <c r="T546" s="77">
        <f ca="1">Q540</f>
        <v>2686</v>
      </c>
      <c r="U546" s="77">
        <f ca="1">R540</f>
        <v>13598.991781987575</v>
      </c>
      <c r="V546" s="92" t="str">
        <f>O525</f>
        <v>FP</v>
      </c>
      <c r="W546" s="75">
        <f>O520</f>
        <v>8.7899543378995425E-3</v>
      </c>
      <c r="X546" s="89">
        <f ca="1">O531</f>
        <v>27259.416324370079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8226.9735769726885</v>
      </c>
      <c r="AD546" s="90"/>
      <c r="AE546" s="77">
        <f ca="1">AB540</f>
        <v>2059</v>
      </c>
      <c r="AF546" s="77">
        <f ca="1">AC540</f>
        <v>13451.419674863142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14893.246367050539</v>
      </c>
      <c r="D547" s="5">
        <f t="shared" ca="1" si="232"/>
        <v>7</v>
      </c>
      <c r="E547" s="5">
        <v>13</v>
      </c>
      <c r="F547" s="5">
        <f t="shared" ca="1" si="233"/>
        <v>8</v>
      </c>
      <c r="G547" s="77">
        <f t="shared" ca="1" si="242"/>
        <v>1307.9166666666667</v>
      </c>
      <c r="H547" s="77">
        <f t="shared" ca="1" si="234"/>
        <v>14445.567775998505</v>
      </c>
      <c r="I547" s="77">
        <f ca="1">G540</f>
        <v>182.5</v>
      </c>
      <c r="J547" s="77">
        <f ca="1">H541</f>
        <v>14893.246367050539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13475.026964005168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12817.685321721146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14492.727531771563</v>
      </c>
      <c r="D548" s="5">
        <f t="shared" ca="1" si="232"/>
        <v>12</v>
      </c>
      <c r="E548" s="5">
        <v>14</v>
      </c>
      <c r="F548" s="5">
        <f t="shared" ca="1" si="233"/>
        <v>9</v>
      </c>
      <c r="G548" s="77">
        <f t="shared" ca="1" si="242"/>
        <v>1338.3333333333335</v>
      </c>
      <c r="H548" s="77">
        <f t="shared" ca="1" si="234"/>
        <v>14347.246592438765</v>
      </c>
      <c r="I548" s="77">
        <f ca="1">I549</f>
        <v>517.08333333333337</v>
      </c>
      <c r="J548" s="77">
        <f ca="1">J547</f>
        <v>14893.246367050539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13475.026964005168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12817.685321721146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14149.807454924368</v>
      </c>
      <c r="D549" s="5">
        <f t="shared" ca="1" si="232"/>
        <v>17</v>
      </c>
      <c r="E549" s="5">
        <v>15</v>
      </c>
      <c r="F549" s="5">
        <f t="shared" ca="1" si="233"/>
        <v>23</v>
      </c>
      <c r="G549" s="77">
        <f t="shared" ca="1" si="242"/>
        <v>1672.916666666667</v>
      </c>
      <c r="H549" s="77">
        <f t="shared" ca="1" si="234"/>
        <v>14329.908525573948</v>
      </c>
      <c r="I549" s="77">
        <f ca="1">G541</f>
        <v>517.08333333333337</v>
      </c>
      <c r="J549" s="77">
        <f ca="1">H542</f>
        <v>14867.356287483699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13325.856085052643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11468.521102504048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13436.719634650877</v>
      </c>
      <c r="D550" s="5">
        <f t="shared" ca="1" si="232"/>
        <v>20</v>
      </c>
      <c r="E550" s="5">
        <v>16</v>
      </c>
      <c r="F550" s="5">
        <f t="shared" ca="1" si="233"/>
        <v>5</v>
      </c>
      <c r="G550" s="77">
        <f t="shared" ca="1" si="242"/>
        <v>1703.3333333333337</v>
      </c>
      <c r="H550" s="77">
        <f t="shared" ca="1" si="234"/>
        <v>14258.588523649541</v>
      </c>
      <c r="I550" s="77">
        <f ca="1">I551</f>
        <v>547.5</v>
      </c>
      <c r="J550" s="77">
        <f ca="1">J549</f>
        <v>14867.356287483699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13325.856085052643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11468.521102504048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13102.320551027768</v>
      </c>
      <c r="D551" s="5">
        <f t="shared" ca="1" si="232"/>
        <v>24</v>
      </c>
      <c r="E551" s="5">
        <v>17</v>
      </c>
      <c r="F551" s="5">
        <f t="shared" ca="1" si="233"/>
        <v>15</v>
      </c>
      <c r="G551" s="77">
        <f t="shared" ca="1" si="242"/>
        <v>2037.916666666667</v>
      </c>
      <c r="H551" s="77">
        <f t="shared" ca="1" si="234"/>
        <v>14149.807454924368</v>
      </c>
      <c r="I551" s="77">
        <f ca="1">G542</f>
        <v>547.5</v>
      </c>
      <c r="J551" s="77">
        <f ca="1">H543</f>
        <v>14816.252763170634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8594.2681209330622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8445.4339267599516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13340.668142520719</v>
      </c>
      <c r="D552" s="5">
        <f t="shared" ca="1" si="232"/>
        <v>21</v>
      </c>
      <c r="E552" s="5">
        <v>18</v>
      </c>
      <c r="F552" s="5">
        <f t="shared" ca="1" si="233"/>
        <v>19</v>
      </c>
      <c r="G552" s="77">
        <f t="shared" ca="1" si="242"/>
        <v>2372.5000000000005</v>
      </c>
      <c r="H552" s="77">
        <f t="shared" ca="1" si="234"/>
        <v>14126.038278593593</v>
      </c>
      <c r="I552" s="77">
        <f ca="1">I553</f>
        <v>882.08333333333337</v>
      </c>
      <c r="J552" s="77">
        <f ca="1">J551</f>
        <v>14816.252763170634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8594.2681209330622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8445.4339267599516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14126.038278593593</v>
      </c>
      <c r="D553" s="5">
        <f t="shared" ca="1" si="232"/>
        <v>18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13647.939645507524</v>
      </c>
      <c r="I553" s="77">
        <f ca="1">G543</f>
        <v>882.08333333333337</v>
      </c>
      <c r="J553" s="77">
        <f ca="1">H544</f>
        <v>14621.411575215685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7898.4980070217534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8325.5742624390623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13249.944747694904</v>
      </c>
      <c r="D554" s="5">
        <f t="shared" ca="1" si="232"/>
        <v>22</v>
      </c>
      <c r="E554" s="5">
        <v>20</v>
      </c>
      <c r="F554" s="5">
        <f t="shared" ca="1" si="233"/>
        <v>16</v>
      </c>
      <c r="G554" s="77">
        <f t="shared" ca="1" si="242"/>
        <v>3041.6666666666674</v>
      </c>
      <c r="H554" s="77">
        <f t="shared" ca="1" si="234"/>
        <v>13436.719634650877</v>
      </c>
      <c r="I554" s="77">
        <f ca="1">I555</f>
        <v>912.5</v>
      </c>
      <c r="J554" s="77">
        <f ca="1">J553</f>
        <v>14621.411575215685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7898.4980070217534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8325.5742624390623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13178.677106632995</v>
      </c>
      <c r="D555" s="5">
        <f t="shared" ca="1" si="232"/>
        <v>23</v>
      </c>
      <c r="E555" s="5">
        <v>21</v>
      </c>
      <c r="F555" s="5">
        <f t="shared" ca="1" si="233"/>
        <v>18</v>
      </c>
      <c r="G555" s="77">
        <f t="shared" ca="1" si="242"/>
        <v>3376.2500000000009</v>
      </c>
      <c r="H555" s="77">
        <f t="shared" ca="1" si="234"/>
        <v>13340.668142520719</v>
      </c>
      <c r="I555" s="77">
        <f ca="1">G544</f>
        <v>912.5</v>
      </c>
      <c r="J555" s="77">
        <f ca="1">H545</f>
        <v>14545.597605498491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7500.2601284960829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8325.5739024390641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13647.939645507524</v>
      </c>
      <c r="D556" s="5">
        <f t="shared" ca="1" si="232"/>
        <v>19</v>
      </c>
      <c r="E556" s="5">
        <v>22</v>
      </c>
      <c r="F556" s="5">
        <f t="shared" ca="1" si="233"/>
        <v>20</v>
      </c>
      <c r="G556" s="77">
        <f t="shared" ca="1" si="242"/>
        <v>3710.8333333333344</v>
      </c>
      <c r="H556" s="77">
        <f t="shared" ca="1" si="234"/>
        <v>13249.944747694904</v>
      </c>
      <c r="I556" s="77">
        <f ca="1">I557</f>
        <v>942.91666666666663</v>
      </c>
      <c r="J556" s="77">
        <f ca="1">J555</f>
        <v>14545.597605498491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7500.2601284960829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8325.5739024390641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14329.908525573948</v>
      </c>
      <c r="D557" s="5">
        <f t="shared" ca="1" si="232"/>
        <v>15</v>
      </c>
      <c r="E557" s="5">
        <v>23</v>
      </c>
      <c r="F557" s="5">
        <f t="shared" ca="1" si="233"/>
        <v>21</v>
      </c>
      <c r="G557" s="77">
        <f t="shared" ca="1" si="242"/>
        <v>4045.4166666666679</v>
      </c>
      <c r="H557" s="77">
        <f t="shared" ca="1" si="234"/>
        <v>13178.677106632995</v>
      </c>
      <c r="I557" s="77">
        <f ca="1">G545</f>
        <v>942.91666666666663</v>
      </c>
      <c r="J557" s="77">
        <f ca="1">H546</f>
        <v>14492.727531771563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7266.0865792015675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8226.9735769726885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14816.252763170634</v>
      </c>
      <c r="D558" s="5">
        <f t="shared" ca="1" si="232"/>
        <v>9</v>
      </c>
      <c r="E558" s="5">
        <v>24</v>
      </c>
      <c r="F558" s="5">
        <f t="shared" ca="1" si="233"/>
        <v>17</v>
      </c>
      <c r="G558" s="77">
        <f t="shared" ca="1" si="242"/>
        <v>4380.0000000000009</v>
      </c>
      <c r="H558" s="77">
        <f t="shared" ca="1" si="234"/>
        <v>13102.320551027768</v>
      </c>
      <c r="I558" s="77">
        <f ca="1">I559</f>
        <v>1277.5</v>
      </c>
      <c r="J558" s="77">
        <f ca="1">J557</f>
        <v>14492.727531771563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7266.0865792015675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8226.9735769726885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8712.8140054665091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8738.2871176512817</v>
      </c>
      <c r="I559" s="77">
        <f ca="1">G546</f>
        <v>1277.5</v>
      </c>
      <c r="J559" s="77">
        <f ca="1">H547</f>
        <v>14445.567775998505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8395.9547300443101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8712.8140054665091</v>
      </c>
      <c r="I560" s="77">
        <f ca="1">I561</f>
        <v>1307.9166666666667</v>
      </c>
      <c r="J560" s="77">
        <f ca="1">J559</f>
        <v>14445.567775998505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8072.2396332852677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8465.2674661064339</v>
      </c>
      <c r="I561" s="77">
        <f ca="1">G547</f>
        <v>1307.9166666666667</v>
      </c>
      <c r="J561" s="77">
        <f ca="1">H548</f>
        <v>14347.246592438765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7597.4606490667638</v>
      </c>
      <c r="D562" s="5">
        <f t="shared" ca="1" si="232"/>
        <v>32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8395.9547300443101</v>
      </c>
      <c r="I562" s="77">
        <f ca="1">I563</f>
        <v>1338.3333333333335</v>
      </c>
      <c r="J562" s="77">
        <f ca="1">J561</f>
        <v>14347.246592438765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7232.8273820663371</v>
      </c>
      <c r="D563" s="5">
        <f t="shared" ca="1" si="232"/>
        <v>35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8072.2396332852677</v>
      </c>
      <c r="I563" s="77">
        <f ca="1">G548</f>
        <v>1338.3333333333335</v>
      </c>
      <c r="J563" s="77">
        <f ca="1">H549</f>
        <v>14329.908525573948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7124.7876626520074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8028.6212851995961</v>
      </c>
      <c r="I564" s="77">
        <f ca="1">I565</f>
        <v>1672.916666666667</v>
      </c>
      <c r="J564" s="77">
        <f ca="1">J563</f>
        <v>14329.908525573948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7312.8551517121932</v>
      </c>
      <c r="D565" s="5">
        <f t="shared" ca="1" si="232"/>
        <v>34</v>
      </c>
      <c r="E565" s="5">
        <v>31</v>
      </c>
      <c r="F565" s="5">
        <f t="shared" ca="1" si="233"/>
        <v>33</v>
      </c>
      <c r="G565" s="77">
        <f t="shared" ca="1" si="242"/>
        <v>6935.0000000000009</v>
      </c>
      <c r="H565" s="77">
        <f t="shared" ca="1" si="234"/>
        <v>7613.2947466673568</v>
      </c>
      <c r="I565" s="77">
        <f ca="1">G549</f>
        <v>1672.916666666667</v>
      </c>
      <c r="J565" s="77">
        <f ca="1">H550</f>
        <v>14258.588523649541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7332.3440217263269</v>
      </c>
      <c r="D566" s="5">
        <f t="shared" ca="1" si="232"/>
        <v>33</v>
      </c>
      <c r="E566" s="5">
        <v>32</v>
      </c>
      <c r="F566" s="5">
        <f t="shared" ca="1" si="233"/>
        <v>28</v>
      </c>
      <c r="G566" s="77">
        <f t="shared" ca="1" si="242"/>
        <v>7300.0000000000009</v>
      </c>
      <c r="H566" s="77">
        <f t="shared" ca="1" si="234"/>
        <v>7597.4606490667638</v>
      </c>
      <c r="I566" s="77">
        <f ca="1">I567</f>
        <v>1703.3333333333337</v>
      </c>
      <c r="J566" s="77">
        <f ca="1">J565</f>
        <v>14258.588523649541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7613.2947466673568</v>
      </c>
      <c r="D567" s="5">
        <f t="shared" ca="1" si="232"/>
        <v>31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7332.3440217263269</v>
      </c>
      <c r="I567" s="77">
        <f ca="1">G550</f>
        <v>1703.3333333333337</v>
      </c>
      <c r="J567" s="77">
        <f ca="1">H551</f>
        <v>14149.807454924368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8028.6212851995961</v>
      </c>
      <c r="D568" s="5">
        <f t="shared" ca="1" si="232"/>
        <v>30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7312.8551517121932</v>
      </c>
      <c r="I568" s="77">
        <f ca="1">I569</f>
        <v>2037.916666666667</v>
      </c>
      <c r="J568" s="77">
        <f ca="1">J567</f>
        <v>14149.807454924368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8465.2674661064339</v>
      </c>
      <c r="D569" s="5">
        <f t="shared" ca="1" si="232"/>
        <v>27</v>
      </c>
      <c r="E569" s="5">
        <v>35</v>
      </c>
      <c r="F569" s="5">
        <f t="shared" ca="1" si="233"/>
        <v>29</v>
      </c>
      <c r="G569" s="77">
        <f t="shared" ca="1" si="242"/>
        <v>8395</v>
      </c>
      <c r="H569" s="77">
        <f t="shared" ca="1" si="234"/>
        <v>7232.8273820663371</v>
      </c>
      <c r="I569" s="77">
        <f ca="1">G551</f>
        <v>2037.916666666667</v>
      </c>
      <c r="J569" s="77">
        <f ca="1">H552</f>
        <v>14126.038278593593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8738.2871176512817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7124.7876626520074</v>
      </c>
      <c r="I570" s="77">
        <f ca="1">I571</f>
        <v>2372.5000000000005</v>
      </c>
      <c r="J570" s="77">
        <f ca="1">J569</f>
        <v>14126.038278593593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13647.939645507524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13647.939645507524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13436.719634650877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13436.719634650877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13340.668142520719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13340.668142520719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13249.944747694904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13249.944747694904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13178.677106632995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13178.677106632995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13102.320551027768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13102.320551027768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8738.2871176512817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8738.2871176512817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8712.8140054665091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8712.8140054665091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8465.2674661064339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8465.2674661064339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8395.9547300443101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8395.9547300443101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8072.2396332852677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8072.2396332852677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8028.6212851995961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8028.6212851995961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7613.2947466673568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7613.2947466673568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7597.4606490667638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7597.4606490667638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7332.3440217263269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7332.3440217263269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7312.8551517121932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7312.8551517121932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7232.8273820663371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7232.8273820663371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7124.7876626520074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7124.7876626520074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0.11975774638178112</v>
      </c>
      <c r="D609" s="135">
        <f ca="1">B452*M456+B458*M462+B464*M468+B470*M474+B476*M480+B482*M486+B488*M492+$B$500*M504</f>
        <v>11.276524965077414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7.0296632386176713E-2</v>
      </c>
      <c r="D610" s="135">
        <f ca="1">B452*N456+B458*N462+B464*N468+B470*N474+B476*N480+B482*N486+B488*N492+$B$500*N504</f>
        <v>6.6192104812702599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1.2404157619275115E-2</v>
      </c>
      <c r="D611" s="135">
        <f ca="1">B452*O456+B458*O462+B464*O468+B470*O474+B476*O480+B482*O486+B488*O492+$B$500*O504</f>
        <v>1.1679895229373698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0.11514991814399048</v>
      </c>
      <c r="D612" s="135">
        <f ca="1">B452*G456+B458*G462+B464*G468+B470*G474+B476*G480+B482*G486+B488*G492+$B$500*G504</f>
        <v>10.842646642145482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6.0938496855459309E-2</v>
      </c>
      <c r="D613" s="135">
        <f ca="1">B452*H456+B458*H462+B464*H468+B470*H474+B476*H480+B482*H486+B488*H492+$B$500*H504</f>
        <v>5.7380378462884885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1.1915114797220955E-2</v>
      </c>
      <c r="D614" s="135">
        <f ca="1">B452*I456+B458*I462+B464*I468+B470*I474+B476*I480+B482*I486+B488*I492+$B$500*I504</f>
        <v>1.1219406972162755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0.15666923014994907</v>
      </c>
      <c r="D615" s="135">
        <f ca="1">B452*J456+B458*J462+B464*J468+B470*J474+B476*J480+B482*J486+B488*J492+$B$500*J504</f>
        <v>14.752152060487733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7.0277919367693453E-2</v>
      </c>
      <c r="D616" s="135">
        <f ca="1">B452*K456+B458*K462+B464*K468+B470*K474+B476*K480+B482*K486+B488*K492+$B$500*K504</f>
        <v>6.6174484422667392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1.6303960866684945E-2</v>
      </c>
      <c r="D617" s="135">
        <f ca="1">B452*L456+B458*L462+B464*L468+B470*L474+B476*L480+B482*L486+B488*L492+$B$500*L504</f>
        <v>1.5351994112907554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0.21639090365761274</v>
      </c>
      <c r="D618" s="135">
        <f ca="1">B452*D456+B458*D462+B464*D468+B470*D474+B476*D480+B482*D486+B488*D492+$B$500*D504</f>
        <v>20.375612442903755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0.12753241139067054</v>
      </c>
      <c r="D619" s="135">
        <f ca="1">B452*E456+B458*E462+B464*E468+B470*E474+B476*E480+B482*E486+B488*E492+$B$500*E504</f>
        <v>12.008596223235232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2.2363508383485657E-2</v>
      </c>
      <c r="D620" s="135">
        <f ca="1">B452*F456+B458*F462+B464*F468+B470*F474+B476*F480+B482*F486+B488*F492+$B$500*F504</f>
        <v>2.1057732648804994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0.11961202387576853</v>
      </c>
      <c r="D621" s="135">
        <f ca="1">$B$494*M498+$B$495*77/365*11/24</f>
        <v>20.958129362414383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7.9124877934349136E-2</v>
      </c>
      <c r="D622" s="135">
        <f ca="1">$B$494*N498+$B$495*77/365*12/24</f>
        <v>13.864069629452054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1.1404530681440022E-2</v>
      </c>
      <c r="D623" s="135">
        <f ca="1">$B$494*O498+$B$495*77/365*1/24</f>
        <v>1.9982742670376714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0.11961202387576853</v>
      </c>
      <c r="D624" s="135">
        <f ca="1">$B$494*G498+$B$495*77/365*11/24</f>
        <v>20.958129362414383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7.9124877934349136E-2</v>
      </c>
      <c r="D625" s="135">
        <f ca="1">$B$494*H498+$B$495*77/365*12/24</f>
        <v>13.864069629452054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1.1404530681440022E-2</v>
      </c>
      <c r="D626" s="135">
        <f ca="1">$B$494*I498+$B$495*77/365*1/24</f>
        <v>1.9982742670376714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0.14232378834498072</v>
      </c>
      <c r="D627" s="135">
        <f ca="1">$B$494*J498+$B$495*91/365*11/24</f>
        <v>24.937629770239724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9.3629155005646392E-2</v>
      </c>
      <c r="D628" s="135">
        <f ca="1">$B$494*K498+$B$495*91/365*12/24</f>
        <v>16.405473957534248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1.3575378608096978E-2</v>
      </c>
      <c r="D629" s="135">
        <f ca="1">$B$494*L498+$B$495*91/365*1/24</f>
        <v>2.3786449872945208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0.18861206035907757</v>
      </c>
      <c r="D630" s="135">
        <f ca="1">$B$494*D498+$B$495*120/365*11/24</f>
        <v>33.048148774931505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0.12358106523079275</v>
      </c>
      <c r="D631" s="135">
        <f ca="1">$B$494*E498+$B$495*120/365*12/24</f>
        <v>21.653575183561646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1.7995687468290212E-2</v>
      </c>
      <c r="D632" s="135">
        <f ca="1">$B$494*F498+$B$495*120/365*1/24</f>
        <v>3.1531608086301377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0.11689318725883706</v>
      </c>
      <c r="D633" s="135">
        <f ca="1">B409*M413+B415*M419+B421*M425+B427*M431+B433*M437+B439*M443+B445*M449</f>
        <v>8.853397891152758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7.6450275979037682E-2</v>
      </c>
      <c r="D634" s="135">
        <f ca="1">B409*N413+B415*N419+B421*N425+B427*N431+B433*N437+B439*N443+B445*N449</f>
        <v>5.7902836598348424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1.1905505136212916E-2</v>
      </c>
      <c r="D635" s="135">
        <f ca="1">B409*O413+B415*O419+B421*O425+B427*O431+B433*O437+B439*O443+B445*O449</f>
        <v>0.90171357747871883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0.11661626965412118</v>
      </c>
      <c r="D636" s="135">
        <f ca="1">B409*G413+B415*G419+B421*G425+B427*G431+B433*G437+B439*G443+B445*G449</f>
        <v>8.8324243699826503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7.0594315342082339E-2</v>
      </c>
      <c r="D637" s="135">
        <f ca="1">B409*H413+B415*H419+B421*H425+B427*H431+B433*H437+B439*H443+B445*H449</f>
        <v>5.3467578156888269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1.1877559322892963E-2</v>
      </c>
      <c r="D638" s="135">
        <f ca="1">B409*I413+B415*I419+B421*I425+B427*I431+B433*I437+B439*I443+B445*I449</f>
        <v>0.89959698359916651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0.12299500759055924</v>
      </c>
      <c r="D639" s="135">
        <f ca="1">B409*J413+B415*J419+B421*J425+B427*J431+B433*J437+B439*J443+B445*J449</f>
        <v>9.3155449548429754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7.3165762014479593E-2</v>
      </c>
      <c r="D640" s="135">
        <f ca="1">B409*K413+B415*K419+B421*K425+B427*K431+B433*K437+B439*K443+B445*K449</f>
        <v>5.541517160356217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1.2543074160515155E-2</v>
      </c>
      <c r="D641" s="135">
        <f ca="1">B409*L413+B415*L419+B421*L425+B427*L431+B433*L437+B439*L443+B445*L449</f>
        <v>0.95000255297497926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0.22072053549648257</v>
      </c>
      <c r="D642" s="135">
        <f ca="1">B409*D413+B415*D419+B421*D425+B427*D431+B433*D437+B439*D443+B445*D449</f>
        <v>16.717199430721617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0.14378964666440039</v>
      </c>
      <c r="D643" s="135">
        <f ca="1">B409*E413+B415*E419+B421*E425+B427*E431+B433*E437+B439*E443+B445*E449</f>
        <v>10.890514532120113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2.2448861380378972E-2</v>
      </c>
      <c r="D644" s="135">
        <f ca="1">B409*F413+B415*F419+B421*F425+B427*F431+B433*F437+B439*F443+B445*F449</f>
        <v>1.7002590712471355</v>
      </c>
      <c r="P644" s="5"/>
      <c r="Q644" s="6"/>
      <c r="U644" s="5"/>
    </row>
  </sheetData>
  <autoFilter ref="A1:C607" xr:uid="{00000000-0009-0000-0000-00001F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PT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276.26299999999998</v>
      </c>
      <c r="E5" s="17">
        <f ca="1">INDIRECT(ADDRESS(MATCH($H$1,HDD!$A$1:$A$34,0),E$4+1,,,"HDD"))</f>
        <v>217.52500000000001</v>
      </c>
      <c r="F5" s="17">
        <f ca="1">INDIRECT(ADDRESS(MATCH($H$1,HDD!$A$1:$A$34,0),F$4+1,,,"HDD"))</f>
        <v>156.47399999999999</v>
      </c>
      <c r="G5" s="17">
        <f ca="1">INDIRECT(ADDRESS(MATCH($H$1,HDD!$A$1:$A$34,0),G$4+1,,,"HDD"))</f>
        <v>122.18</v>
      </c>
      <c r="H5" s="17">
        <f ca="1">INDIRECT(ADDRESS(MATCH($H$1,HDD!$A$1:$A$34,0),H$4+1,,,"HDD"))</f>
        <v>54.719000000000001</v>
      </c>
      <c r="I5" s="17">
        <f ca="1">INDIRECT(ADDRESS(MATCH($H$1,HDD!$A$1:$A$34,0),I$4+1,,,"HDD"))</f>
        <v>6.3970000000000002</v>
      </c>
      <c r="J5" s="17">
        <f ca="1">INDIRECT(ADDRESS(MATCH($H$1,HDD!$A$1:$A$34,0),J$4+1,,,"HDD"))</f>
        <v>0.53400000000000003</v>
      </c>
      <c r="K5" s="17">
        <f ca="1">INDIRECT(ADDRESS(MATCH($H$1,HDD!$A$1:$A$34,0),K$4+1,,,"HDD"))</f>
        <v>0.06</v>
      </c>
      <c r="L5" s="17">
        <f ca="1">INDIRECT(ADDRESS(MATCH($H$1,HDD!$A$1:$A$34,0),L$4+1,,,"HDD"))</f>
        <v>4.2619999999999996</v>
      </c>
      <c r="M5" s="17">
        <f ca="1">INDIRECT(ADDRESS(MATCH($H$1,HDD!$A$1:$A$34,0),M$4+1,,,"HDD"))</f>
        <v>46.201000000000001</v>
      </c>
      <c r="N5" s="17">
        <f ca="1">INDIRECT(ADDRESS(MATCH($H$1,HDD!$A$1:$A$34,0),N$4+1,,,"HDD"))</f>
        <v>152.952</v>
      </c>
      <c r="O5" s="17">
        <f ca="1">INDIRECT(ADDRESS(MATCH($H$1,HDD!$A$1:$A$34,0),O$4+1,,,"HDD"))</f>
        <v>244.67099999999999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0.21545376131420219</v>
      </c>
      <c r="E6" s="23">
        <f t="shared" ca="1" si="0"/>
        <v>0.16964479293235732</v>
      </c>
      <c r="F6" s="22">
        <f t="shared" ca="1" si="0"/>
        <v>0.12203194726719999</v>
      </c>
      <c r="G6" s="22">
        <f t="shared" ca="1" si="0"/>
        <v>9.5286522470867344E-2</v>
      </c>
      <c r="H6" s="22">
        <f t="shared" ca="1" si="0"/>
        <v>4.2674604870546654E-2</v>
      </c>
      <c r="I6" s="22">
        <f t="shared" ca="1" si="0"/>
        <v>4.9889334117379147E-3</v>
      </c>
      <c r="J6" s="22">
        <f t="shared" ca="1" si="0"/>
        <v>4.1645934686072319E-4</v>
      </c>
      <c r="K6" s="22">
        <f t="shared" ca="1" si="0"/>
        <v>4.6793185040530693E-5</v>
      </c>
      <c r="L6" s="22">
        <f t="shared" ca="1" si="0"/>
        <v>3.3238759107123632E-3</v>
      </c>
      <c r="M6" s="22">
        <f t="shared" ca="1" si="0"/>
        <v>3.6031532367625976E-2</v>
      </c>
      <c r="N6" s="22">
        <f t="shared" ca="1" si="0"/>
        <v>0.11928518730532085</v>
      </c>
      <c r="O6" s="22">
        <f t="shared" ca="1" si="0"/>
        <v>0.19081558961752809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9.3787163553560013</v>
      </c>
      <c r="E8" s="114">
        <f ca="1">INDIRECT(ADDRESS(MATCH($H$1,DDuration!$A$1:$A$34,0),E$4+1,,,"DDuration"))</f>
        <v>10.442347892043141</v>
      </c>
      <c r="F8" s="114">
        <f ca="1">INDIRECT(ADDRESS(MATCH($H$1,DDuration!$A$1:$A$34,0),F$4+1,,,"DDuration"))</f>
        <v>11.71600596058245</v>
      </c>
      <c r="G8" s="114">
        <f ca="1">INDIRECT(ADDRESS(MATCH($H$1,DDuration!$A$1:$A$34,0),G$4+1,,,"DDuration"))</f>
        <v>13.119040844070801</v>
      </c>
      <c r="H8" s="114">
        <f ca="1">INDIRECT(ADDRESS(MATCH($H$1,DDuration!$A$1:$A$34,0),H$4+1,,,"DDuration"))</f>
        <v>14.323848930635416</v>
      </c>
      <c r="I8" s="114">
        <f ca="1">INDIRECT(ADDRESS(MATCH($H$1,DDuration!$A$1:$A$34,0),I$4+1,,,"DDuration"))</f>
        <v>14.938229907334957</v>
      </c>
      <c r="J8" s="114">
        <f ca="1">INDIRECT(ADDRESS(MATCH($H$1,DDuration!$A$1:$A$34,0),J$4+1,,,"DDuration"))</f>
        <v>14.659485175811541</v>
      </c>
      <c r="K8" s="114">
        <f ca="1">INDIRECT(ADDRESS(MATCH($H$1,DDuration!$A$1:$A$34,0),K$4+1,,,"DDuration"))</f>
        <v>13.620975477732546</v>
      </c>
      <c r="L8" s="114">
        <f ca="1">INDIRECT(ADDRESS(MATCH($H$1,DDuration!$A$1:$A$34,0),L$4+1,,,"DDuration"))</f>
        <v>12.260367662349331</v>
      </c>
      <c r="M8" s="114">
        <f ca="1">INDIRECT(ADDRESS(MATCH($H$1,DDuration!$A$1:$A$34,0),M$4+1,,,"DDuration"))</f>
        <v>10.858451387262011</v>
      </c>
      <c r="N8" s="114">
        <f ca="1">INDIRECT(ADDRESS(MATCH($H$1,DDuration!$A$1:$A$34,0),N$4+1,,,"DDuration"))</f>
        <v>9.6596577739091156</v>
      </c>
      <c r="O8" s="114">
        <f ca="1">INDIRECT(ADDRESS(MATCH($H$1,DDuration!$A$1:$A$34,0),O$4+1,,,"DDuration"))</f>
        <v>9.0671965840283519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0.15081763291994152</v>
      </c>
      <c r="E12" s="33">
        <f t="shared" ca="1" si="1"/>
        <v>0.11875135505265011</v>
      </c>
      <c r="F12" s="32">
        <f t="shared" ca="1" si="1"/>
        <v>8.5422363087039987E-2</v>
      </c>
      <c r="G12" s="32">
        <f t="shared" ca="1" si="1"/>
        <v>6.6700565729607142E-2</v>
      </c>
      <c r="H12" s="32">
        <f t="shared" ca="1" si="1"/>
        <v>2.9872223409382656E-2</v>
      </c>
      <c r="I12" s="32">
        <f t="shared" ca="1" si="1"/>
        <v>3.4922533882165399E-3</v>
      </c>
      <c r="J12" s="32">
        <f t="shared" ca="1" si="1"/>
        <v>2.9152154280250622E-4</v>
      </c>
      <c r="K12" s="32">
        <f t="shared" ca="1" si="1"/>
        <v>3.2755229528371482E-5</v>
      </c>
      <c r="L12" s="32">
        <f t="shared" ca="1" si="1"/>
        <v>2.3267131374986542E-3</v>
      </c>
      <c r="M12" s="32">
        <f t="shared" ca="1" si="1"/>
        <v>2.5222072657338182E-2</v>
      </c>
      <c r="N12" s="32">
        <f t="shared" ca="1" si="1"/>
        <v>8.349963111372459E-2</v>
      </c>
      <c r="O12" s="32">
        <f t="shared" ca="1" si="1"/>
        <v>0.13357091273226965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6.4636128394260667E-2</v>
      </c>
      <c r="E13" s="32">
        <f t="shared" ca="1" si="2"/>
        <v>5.0893437879707203E-2</v>
      </c>
      <c r="F13" s="32">
        <f t="shared" ca="1" si="2"/>
        <v>3.6609584180159999E-2</v>
      </c>
      <c r="G13" s="32">
        <f t="shared" ca="1" si="2"/>
        <v>2.8585956741260209E-2</v>
      </c>
      <c r="H13" s="32">
        <f t="shared" ca="1" si="2"/>
        <v>1.2802381461163997E-2</v>
      </c>
      <c r="I13" s="32">
        <f t="shared" ca="1" si="2"/>
        <v>1.4966800235213745E-3</v>
      </c>
      <c r="J13" s="32">
        <f t="shared" ca="1" si="2"/>
        <v>1.2493780405821697E-4</v>
      </c>
      <c r="K13" s="32">
        <f t="shared" ca="1" si="2"/>
        <v>1.4037955512159211E-5</v>
      </c>
      <c r="L13" s="32">
        <f t="shared" ca="1" si="2"/>
        <v>9.9716277321370899E-4</v>
      </c>
      <c r="M13" s="32">
        <f t="shared" ca="1" si="2"/>
        <v>1.0809459710287794E-2</v>
      </c>
      <c r="N13" s="32">
        <f t="shared" ca="1" si="2"/>
        <v>3.5785556191596263E-2</v>
      </c>
      <c r="O13" s="32">
        <f t="shared" ca="1" si="2"/>
        <v>5.7244676885258437E-2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0.13699268323561353</v>
      </c>
      <c r="E18" s="33">
        <f t="shared" ca="1" si="3"/>
        <v>0.10786581417282384</v>
      </c>
      <c r="F18" s="33">
        <f t="shared" ca="1" si="3"/>
        <v>7.7591979804061323E-2</v>
      </c>
      <c r="G18" s="33">
        <f t="shared" ca="1" si="3"/>
        <v>6.0586347204393154E-2</v>
      </c>
      <c r="H18" s="33">
        <f t="shared" ca="1" si="3"/>
        <v>2.713393626352258E-2</v>
      </c>
      <c r="I18" s="33">
        <f t="shared" ca="1" si="3"/>
        <v>3.1721301609633572E-3</v>
      </c>
      <c r="J18" s="33">
        <f t="shared" ca="1" si="3"/>
        <v>2.6479873471227649E-4</v>
      </c>
      <c r="K18" s="33">
        <f t="shared" ca="1" si="3"/>
        <v>2.9752666821604094E-5</v>
      </c>
      <c r="L18" s="33">
        <f t="shared" ca="1" si="3"/>
        <v>2.1134310998946106E-3</v>
      </c>
      <c r="M18" s="33">
        <f t="shared" ca="1" si="3"/>
        <v>2.2910049330415516E-2</v>
      </c>
      <c r="N18" s="33">
        <f t="shared" ca="1" si="3"/>
        <v>7.5845498261633171E-2</v>
      </c>
      <c r="O18" s="33">
        <f t="shared" ca="1" si="3"/>
        <v>0.12132691239847826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6.4636128394260667E-2</v>
      </c>
      <c r="E19" s="33">
        <f t="shared" ca="1" si="4"/>
        <v>5.0893437879707203E-2</v>
      </c>
      <c r="F19" s="33">
        <f t="shared" ca="1" si="4"/>
        <v>3.6609584180159999E-2</v>
      </c>
      <c r="G19" s="33">
        <f t="shared" ca="1" si="4"/>
        <v>2.8585956741260209E-2</v>
      </c>
      <c r="H19" s="33">
        <f t="shared" ca="1" si="4"/>
        <v>1.2802381461163997E-2</v>
      </c>
      <c r="I19" s="33">
        <f t="shared" ca="1" si="4"/>
        <v>1.4966800235213745E-3</v>
      </c>
      <c r="J19" s="33">
        <f t="shared" ca="1" si="4"/>
        <v>1.2493780405821697E-4</v>
      </c>
      <c r="K19" s="33">
        <f t="shared" ca="1" si="4"/>
        <v>1.4037955512159211E-5</v>
      </c>
      <c r="L19" s="33">
        <f t="shared" ca="1" si="4"/>
        <v>9.9716277321370899E-4</v>
      </c>
      <c r="M19" s="33">
        <f t="shared" ca="1" si="4"/>
        <v>1.0809459710287794E-2</v>
      </c>
      <c r="N19" s="33">
        <f t="shared" ca="1" si="4"/>
        <v>3.5785556191596263E-2</v>
      </c>
      <c r="O19" s="33">
        <f t="shared" ca="1" si="4"/>
        <v>5.7244676885258437E-2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1.3824949684327974E-2</v>
      </c>
      <c r="E20" s="33">
        <f t="shared" ca="1" si="5"/>
        <v>1.088554087982626E-2</v>
      </c>
      <c r="F20" s="33">
        <f t="shared" ca="1" si="5"/>
        <v>7.8303832829786663E-3</v>
      </c>
      <c r="G20" s="33">
        <f t="shared" ca="1" si="5"/>
        <v>6.1142185252139889E-3</v>
      </c>
      <c r="H20" s="33">
        <f t="shared" ca="1" si="5"/>
        <v>2.7382871458600769E-3</v>
      </c>
      <c r="I20" s="33">
        <f t="shared" ca="1" si="5"/>
        <v>3.2012322725318286E-4</v>
      </c>
      <c r="J20" s="33">
        <f t="shared" ca="1" si="5"/>
        <v>2.672280809022974E-5</v>
      </c>
      <c r="K20" s="33">
        <f t="shared" ca="1" si="5"/>
        <v>3.0025627067673863E-6</v>
      </c>
      <c r="L20" s="33">
        <f t="shared" ca="1" si="5"/>
        <v>2.1328203760404333E-4</v>
      </c>
      <c r="M20" s="33">
        <f t="shared" ca="1" si="5"/>
        <v>2.3120233269226667E-3</v>
      </c>
      <c r="N20" s="33">
        <f t="shared" ca="1" si="5"/>
        <v>7.6541328520914219E-3</v>
      </c>
      <c r="O20" s="33">
        <f t="shared" ca="1" si="5"/>
        <v>1.2244000333791387E-2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0.21545376131420219</v>
      </c>
      <c r="E21" s="33">
        <f t="shared" ca="1" si="6"/>
        <v>0.16964479293235732</v>
      </c>
      <c r="F21" s="33">
        <f t="shared" ca="1" si="6"/>
        <v>0.12203194726719999</v>
      </c>
      <c r="G21" s="33">
        <f t="shared" ca="1" si="6"/>
        <v>9.5286522470867357E-2</v>
      </c>
      <c r="H21" s="33">
        <f t="shared" ca="1" si="6"/>
        <v>4.2674604870546654E-2</v>
      </c>
      <c r="I21" s="33">
        <f t="shared" ca="1" si="6"/>
        <v>4.9889334117379147E-3</v>
      </c>
      <c r="J21" s="33">
        <f t="shared" ca="1" si="6"/>
        <v>4.1645934686072319E-4</v>
      </c>
      <c r="K21" s="33">
        <f t="shared" ca="1" si="6"/>
        <v>4.6793185040530693E-5</v>
      </c>
      <c r="L21" s="33">
        <f t="shared" ca="1" si="6"/>
        <v>3.3238759107123627E-3</v>
      </c>
      <c r="M21" s="33">
        <f t="shared" ca="1" si="6"/>
        <v>3.6031532367625976E-2</v>
      </c>
      <c r="N21" s="33">
        <f t="shared" ca="1" si="6"/>
        <v>0.11928518730532085</v>
      </c>
      <c r="O21" s="33">
        <f t="shared" ca="1" si="6"/>
        <v>0.19081558961752809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0.44290414883976287</v>
      </c>
      <c r="E24" s="32">
        <f ca="1">N19/2+O19+D19+E19+F19/2</f>
        <v>0.20897181334510445</v>
      </c>
      <c r="F24" s="32">
        <f ca="1">N20/2+O20+D20+E20+F20/2</f>
        <v>4.4696748965480662E-2</v>
      </c>
      <c r="G24" s="32">
        <f ca="1">F18/2+G18+H18</f>
        <v>0.12651627336994639</v>
      </c>
      <c r="H24" s="32">
        <f ca="1">F19/2+G19+H19</f>
        <v>5.9693130292504205E-2</v>
      </c>
      <c r="I24" s="32">
        <f ca="1">F20/2+G20+H20</f>
        <v>1.2767697312563399E-2</v>
      </c>
      <c r="J24" s="32">
        <f ca="1">I18+J18+K18</f>
        <v>3.4666815624972377E-3</v>
      </c>
      <c r="K24" s="32">
        <f ca="1">I19+J19+K19</f>
        <v>1.6356557830917507E-3</v>
      </c>
      <c r="L24" s="32">
        <f ca="1">I20+J20+K20</f>
        <v>3.4984859805018E-4</v>
      </c>
      <c r="M24" s="32">
        <f ca="1">L18+M18+N18/2</f>
        <v>6.2946229561126721E-2</v>
      </c>
      <c r="N24" s="32">
        <f ca="1">L19+M19+N19/2</f>
        <v>2.9699400579299637E-2</v>
      </c>
      <c r="O24" s="32">
        <f ca="1">L20+M20+N20/2</f>
        <v>6.3523717905724208E-3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3.5555555555555554</v>
      </c>
      <c r="H30" s="17">
        <f ca="1">INDIRECT(ADDRESS(MATCH($H$1,CDD!$A$1:$A$34,0),H$4+1,,,"cDD"))</f>
        <v>8.1999999999999993</v>
      </c>
      <c r="I30" s="17">
        <f ca="1">INDIRECT(ADDRESS(MATCH($H$1,CDD!$A$1:$A$34,0),I$4+1,,,"cDD"))</f>
        <v>24.5</v>
      </c>
      <c r="J30" s="17">
        <f ca="1">INDIRECT(ADDRESS(MATCH($H$1,CDD!$A$1:$A$34,0),J$4+1,,,"cDD"))</f>
        <v>48.1</v>
      </c>
      <c r="K30" s="17">
        <f ca="1">INDIRECT(ADDRESS(MATCH($H$1,CDD!$A$1:$A$34,0),K$4+1,,,"cDD"))</f>
        <v>46.1</v>
      </c>
      <c r="L30" s="17">
        <f ca="1">INDIRECT(ADDRESS(MATCH($H$1,CDD!$A$1:$A$34,0),L$4+1,,,"cDD"))</f>
        <v>25.7</v>
      </c>
      <c r="M30" s="17">
        <f ca="1">INDIRECT(ADDRESS(MATCH($H$1,CDD!$A$1:$A$34,0),M$4+1,,,"cDD"))</f>
        <v>5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2.2062879205736349E-2</v>
      </c>
      <c r="H31" s="22">
        <f t="shared" ca="1" si="7"/>
        <v>5.0882515168229454E-2</v>
      </c>
      <c r="I31" s="22">
        <f t="shared" ca="1" si="7"/>
        <v>0.15202702702702706</v>
      </c>
      <c r="J31" s="22">
        <f t="shared" ca="1" si="7"/>
        <v>0.29846938775510207</v>
      </c>
      <c r="K31" s="22">
        <f t="shared" ca="1" si="7"/>
        <v>0.2860590182018754</v>
      </c>
      <c r="L31" s="22">
        <f t="shared" ca="1" si="7"/>
        <v>0.15947324875896307</v>
      </c>
      <c r="M31" s="22">
        <f t="shared" ca="1" si="7"/>
        <v>3.1025923883066745E-2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9.3787163553560013</v>
      </c>
      <c r="E33" s="29">
        <f t="shared" ca="1" si="8"/>
        <v>10.442347892043141</v>
      </c>
      <c r="F33" s="29">
        <f t="shared" ca="1" si="8"/>
        <v>11.71600596058245</v>
      </c>
      <c r="G33" s="29">
        <f t="shared" ca="1" si="8"/>
        <v>13.119040844070801</v>
      </c>
      <c r="H33" s="29">
        <f t="shared" ca="1" si="8"/>
        <v>14.323848930635416</v>
      </c>
      <c r="I33" s="29">
        <f t="shared" ca="1" si="8"/>
        <v>14.938229907334957</v>
      </c>
      <c r="J33" s="29">
        <f t="shared" ca="1" si="8"/>
        <v>14.659485175811541</v>
      </c>
      <c r="K33" s="29">
        <f t="shared" ca="1" si="8"/>
        <v>13.620975477732546</v>
      </c>
      <c r="L33" s="29">
        <f t="shared" ca="1" si="8"/>
        <v>12.260367662349331</v>
      </c>
      <c r="M33" s="29">
        <f t="shared" ca="1" si="8"/>
        <v>10.858451387262011</v>
      </c>
      <c r="N33" s="29">
        <f t="shared" ca="1" si="8"/>
        <v>9.6596577739091156</v>
      </c>
      <c r="O33" s="29">
        <f t="shared" ca="1" si="8"/>
        <v>9.0671965840283519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1.9856591285162713E-2</v>
      </c>
      <c r="H37" s="32">
        <f t="shared" ca="1" si="9"/>
        <v>4.5794263651406507E-2</v>
      </c>
      <c r="I37" s="32">
        <f t="shared" ca="1" si="9"/>
        <v>0.13682432432432434</v>
      </c>
      <c r="J37" s="32">
        <f t="shared" ca="1" si="9"/>
        <v>0.26862244897959187</v>
      </c>
      <c r="K37" s="32">
        <f t="shared" ca="1" si="9"/>
        <v>0.25745311638168789</v>
      </c>
      <c r="L37" s="32">
        <f t="shared" ca="1" si="9"/>
        <v>0.14352592388306676</v>
      </c>
      <c r="M37" s="32">
        <f t="shared" ca="1" si="9"/>
        <v>2.7923331494760072E-2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2.2062879205736342E-3</v>
      </c>
      <c r="H38" s="32">
        <f t="shared" ca="1" si="10"/>
        <v>5.088251516822944E-3</v>
      </c>
      <c r="I38" s="32">
        <f t="shared" ca="1" si="10"/>
        <v>1.5202702702702702E-2</v>
      </c>
      <c r="J38" s="32">
        <f t="shared" ca="1" si="10"/>
        <v>2.9846938775510201E-2</v>
      </c>
      <c r="K38" s="32">
        <f t="shared" ca="1" si="10"/>
        <v>2.8605901820187535E-2</v>
      </c>
      <c r="L38" s="32">
        <f t="shared" ca="1" si="10"/>
        <v>1.5947324875896302E-2</v>
      </c>
      <c r="M38" s="32">
        <f t="shared" ca="1" si="10"/>
        <v>3.1025923883066736E-3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1.8036403750689465E-2</v>
      </c>
      <c r="H43" s="33">
        <f t="shared" ca="1" si="11"/>
        <v>4.1596456150027578E-2</v>
      </c>
      <c r="I43" s="33">
        <f t="shared" ca="1" si="11"/>
        <v>0.12428209459459461</v>
      </c>
      <c r="J43" s="33">
        <f t="shared" ca="1" si="11"/>
        <v>0.24399872448979595</v>
      </c>
      <c r="K43" s="33">
        <f t="shared" ca="1" si="11"/>
        <v>0.23385324738003316</v>
      </c>
      <c r="L43" s="33">
        <f t="shared" ca="1" si="11"/>
        <v>0.1303693808604523</v>
      </c>
      <c r="M43" s="33">
        <f t="shared" ca="1" si="11"/>
        <v>2.5363692774407066E-2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2.2062879205736342E-3</v>
      </c>
      <c r="H44" s="33">
        <f t="shared" ca="1" si="12"/>
        <v>5.088251516822944E-3</v>
      </c>
      <c r="I44" s="33">
        <f t="shared" ca="1" si="12"/>
        <v>1.5202702702702702E-2</v>
      </c>
      <c r="J44" s="33">
        <f t="shared" ca="1" si="12"/>
        <v>2.9846938775510201E-2</v>
      </c>
      <c r="K44" s="33">
        <f t="shared" ca="1" si="12"/>
        <v>2.8605901820187535E-2</v>
      </c>
      <c r="L44" s="33">
        <f t="shared" ca="1" si="12"/>
        <v>1.5947324875896302E-2</v>
      </c>
      <c r="M44" s="33">
        <f t="shared" ca="1" si="12"/>
        <v>3.1025923883066736E-3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1.8201875344732489E-3</v>
      </c>
      <c r="H45" s="33">
        <f t="shared" ca="1" si="13"/>
        <v>4.1978075013789301E-3</v>
      </c>
      <c r="I45" s="33">
        <f t="shared" ca="1" si="13"/>
        <v>1.2542229729729732E-2</v>
      </c>
      <c r="J45" s="33">
        <f t="shared" ca="1" si="13"/>
        <v>2.4623724489795922E-2</v>
      </c>
      <c r="K45" s="33">
        <f t="shared" ca="1" si="13"/>
        <v>2.3599869001654724E-2</v>
      </c>
      <c r="L45" s="33">
        <f t="shared" ca="1" si="13"/>
        <v>1.3156543022614453E-2</v>
      </c>
      <c r="M45" s="33">
        <f t="shared" ca="1" si="13"/>
        <v>2.5596387203530068E-3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2.2062879205736349E-2</v>
      </c>
      <c r="H46" s="32">
        <f t="shared" ca="1" si="14"/>
        <v>5.0882515168229454E-2</v>
      </c>
      <c r="I46" s="32">
        <f t="shared" ca="1" si="14"/>
        <v>0.15202702702702706</v>
      </c>
      <c r="J46" s="32">
        <f t="shared" ca="1" si="14"/>
        <v>0.29846938775510207</v>
      </c>
      <c r="K46" s="32">
        <f t="shared" ca="1" si="14"/>
        <v>0.2860590182018754</v>
      </c>
      <c r="L46" s="32">
        <f t="shared" ca="1" si="14"/>
        <v>0.15947324875896307</v>
      </c>
      <c r="M46" s="32">
        <f t="shared" ca="1" si="14"/>
        <v>3.1025923883066745E-2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5.9632859900717039E-2</v>
      </c>
      <c r="H49" s="32">
        <f ca="1">F44/2+G44+H44</f>
        <v>7.2945394373965782E-3</v>
      </c>
      <c r="I49" s="32">
        <f ca="1">F45/2+G45+H45</f>
        <v>6.0179950358521788E-3</v>
      </c>
      <c r="J49" s="32">
        <f ca="1">I43+J43+K43</f>
        <v>0.60213406646442369</v>
      </c>
      <c r="K49" s="32">
        <f ca="1">I44+J44+K44</f>
        <v>7.3655543298400433E-2</v>
      </c>
      <c r="L49" s="32">
        <f ca="1">I45+J45+K45</f>
        <v>6.0765823221180376E-2</v>
      </c>
      <c r="M49" s="32">
        <f ca="1">L43+M43+N43/2</f>
        <v>0.15573307363485936</v>
      </c>
      <c r="N49" s="32">
        <f ca="1">L44+M44+N44/2</f>
        <v>1.9049917264202975E-2</v>
      </c>
      <c r="O49" s="32">
        <f ca="1">L45+M45+N45/2</f>
        <v>1.5716181742967461E-2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276.26299999999998</v>
      </c>
      <c r="E56" s="17">
        <f t="shared" ca="1" si="15"/>
        <v>217.52500000000001</v>
      </c>
      <c r="F56" s="17">
        <f t="shared" ca="1" si="15"/>
        <v>156.47399999999999</v>
      </c>
      <c r="G56" s="17">
        <f t="shared" ca="1" si="15"/>
        <v>122.18</v>
      </c>
      <c r="H56" s="17">
        <f t="shared" ca="1" si="15"/>
        <v>54.719000000000001</v>
      </c>
      <c r="I56" s="17">
        <f t="shared" ca="1" si="15"/>
        <v>6.3970000000000002</v>
      </c>
      <c r="J56" s="17">
        <f t="shared" ca="1" si="15"/>
        <v>0.53400000000000003</v>
      </c>
      <c r="K56" s="17">
        <f t="shared" ca="1" si="15"/>
        <v>0.06</v>
      </c>
      <c r="L56" s="17">
        <f t="shared" ca="1" si="15"/>
        <v>4.2619999999999996</v>
      </c>
      <c r="M56" s="17">
        <f t="shared" ca="1" si="15"/>
        <v>46.201000000000001</v>
      </c>
      <c r="N56" s="17">
        <f t="shared" ca="1" si="15"/>
        <v>152.952</v>
      </c>
      <c r="O56" s="17">
        <f t="shared" ca="1" si="15"/>
        <v>244.67099999999999</v>
      </c>
    </row>
    <row r="57" spans="1:15" x14ac:dyDescent="0.4">
      <c r="D57" s="50">
        <f t="shared" ref="D57:O57" ca="1" si="16">(D55/SUM($D55:$O55)*(1-$B$56)+$B$56*D56/SUM($D56:$O56))</f>
        <v>0.10315139753046365</v>
      </c>
      <c r="E57" s="50">
        <f t="shared" ca="1" si="16"/>
        <v>9.6280052273186922E-2</v>
      </c>
      <c r="F57" s="50">
        <f t="shared" ca="1" si="16"/>
        <v>8.9138125423413331E-2</v>
      </c>
      <c r="G57" s="50">
        <f t="shared" ca="1" si="16"/>
        <v>8.5126311703963439E-2</v>
      </c>
      <c r="H57" s="50">
        <f t="shared" ca="1" si="16"/>
        <v>7.723452406391533E-2</v>
      </c>
      <c r="I57" s="50">
        <f t="shared" ca="1" si="16"/>
        <v>7.1581673345094021E-2</v>
      </c>
      <c r="J57" s="50">
        <f t="shared" ca="1" si="16"/>
        <v>7.0895802235362446E-2</v>
      </c>
      <c r="K57" s="50">
        <f t="shared" ca="1" si="16"/>
        <v>7.0840352311089413E-2</v>
      </c>
      <c r="L57" s="50">
        <f t="shared" ca="1" si="16"/>
        <v>7.1331914719940187E-2</v>
      </c>
      <c r="M57" s="50">
        <f t="shared" ca="1" si="16"/>
        <v>7.6238063188477229E-2</v>
      </c>
      <c r="N57" s="50">
        <f t="shared" ca="1" si="16"/>
        <v>8.8726111429131449E-2</v>
      </c>
      <c r="O57" s="50">
        <f t="shared" ca="1" si="16"/>
        <v>9.945567177596254E-2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9.3787163553560013</v>
      </c>
      <c r="E59" s="29">
        <f t="shared" ca="1" si="17"/>
        <v>10.442347892043141</v>
      </c>
      <c r="F59" s="29">
        <f t="shared" ca="1" si="17"/>
        <v>11.71600596058245</v>
      </c>
      <c r="G59" s="29">
        <f t="shared" ca="1" si="17"/>
        <v>13.119040844070801</v>
      </c>
      <c r="H59" s="29">
        <f t="shared" ca="1" si="17"/>
        <v>14.323848930635416</v>
      </c>
      <c r="I59" s="29">
        <f t="shared" ca="1" si="17"/>
        <v>14.938229907334957</v>
      </c>
      <c r="J59" s="29">
        <f t="shared" ca="1" si="17"/>
        <v>14.659485175811541</v>
      </c>
      <c r="K59" s="29">
        <f t="shared" ca="1" si="17"/>
        <v>13.620975477732546</v>
      </c>
      <c r="L59" s="29">
        <f t="shared" ca="1" si="17"/>
        <v>12.260367662349331</v>
      </c>
      <c r="M59" s="29">
        <f t="shared" ca="1" si="17"/>
        <v>10.858451387262011</v>
      </c>
      <c r="N59" s="29">
        <f t="shared" ca="1" si="17"/>
        <v>9.6596577739091156</v>
      </c>
      <c r="O59" s="29">
        <f t="shared" ca="1" si="17"/>
        <v>9.0671965840283519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7.220597827132455E-2</v>
      </c>
      <c r="E63" s="33">
        <f t="shared" ca="1" si="18"/>
        <v>6.7396036591230835E-2</v>
      </c>
      <c r="F63" s="32">
        <f t="shared" ca="1" si="18"/>
        <v>6.2396687796389329E-2</v>
      </c>
      <c r="G63" s="32">
        <f t="shared" ca="1" si="18"/>
        <v>5.9588418192774405E-2</v>
      </c>
      <c r="H63" s="32">
        <f t="shared" ca="1" si="18"/>
        <v>5.4064166844740726E-2</v>
      </c>
      <c r="I63" s="32">
        <f t="shared" ca="1" si="18"/>
        <v>5.0107171341565809E-2</v>
      </c>
      <c r="J63" s="32">
        <f t="shared" ca="1" si="18"/>
        <v>4.9627061564753709E-2</v>
      </c>
      <c r="K63" s="32">
        <f t="shared" ca="1" si="18"/>
        <v>4.9588246617762587E-2</v>
      </c>
      <c r="L63" s="32">
        <f t="shared" ca="1" si="18"/>
        <v>4.9932340303958128E-2</v>
      </c>
      <c r="M63" s="32">
        <f t="shared" ca="1" si="18"/>
        <v>5.336664423193406E-2</v>
      </c>
      <c r="N63" s="32">
        <f t="shared" ca="1" si="18"/>
        <v>6.2108278000392009E-2</v>
      </c>
      <c r="O63" s="32">
        <f t="shared" ca="1" si="18"/>
        <v>6.9618970243173775E-2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3.0945419259139101E-2</v>
      </c>
      <c r="E64" s="32">
        <f t="shared" ca="1" si="19"/>
        <v>2.8884015681956081E-2</v>
      </c>
      <c r="F64" s="32">
        <f t="shared" ca="1" si="19"/>
        <v>2.6741437627024002E-2</v>
      </c>
      <c r="G64" s="32">
        <f t="shared" ca="1" si="19"/>
        <v>2.5537893511189035E-2</v>
      </c>
      <c r="H64" s="32">
        <f t="shared" ca="1" si="19"/>
        <v>2.3170357219174601E-2</v>
      </c>
      <c r="I64" s="32">
        <f t="shared" ca="1" si="19"/>
        <v>2.1474502003528208E-2</v>
      </c>
      <c r="J64" s="32">
        <f t="shared" ca="1" si="19"/>
        <v>2.1268740670608736E-2</v>
      </c>
      <c r="K64" s="32">
        <f t="shared" ca="1" si="19"/>
        <v>2.1252105693326827E-2</v>
      </c>
      <c r="L64" s="32">
        <f t="shared" ca="1" si="19"/>
        <v>2.1399574415982059E-2</v>
      </c>
      <c r="M64" s="32">
        <f t="shared" ca="1" si="19"/>
        <v>2.2871418956543172E-2</v>
      </c>
      <c r="N64" s="32">
        <f t="shared" ca="1" si="19"/>
        <v>2.661783342873944E-2</v>
      </c>
      <c r="O64" s="32">
        <f t="shared" ca="1" si="19"/>
        <v>2.9836701532788765E-2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6.5587096929786468E-2</v>
      </c>
      <c r="E69" s="33">
        <f t="shared" ca="1" si="20"/>
        <v>6.1218066570368004E-2</v>
      </c>
      <c r="F69" s="33">
        <f t="shared" ca="1" si="20"/>
        <v>5.667699141505364E-2</v>
      </c>
      <c r="G69" s="33">
        <f t="shared" ca="1" si="20"/>
        <v>5.4126146525103419E-2</v>
      </c>
      <c r="H69" s="33">
        <f t="shared" ca="1" si="20"/>
        <v>4.9108284883972828E-2</v>
      </c>
      <c r="I69" s="33">
        <f t="shared" ca="1" si="20"/>
        <v>4.5514013968588944E-2</v>
      </c>
      <c r="J69" s="33">
        <f t="shared" ca="1" si="20"/>
        <v>4.5077914254651283E-2</v>
      </c>
      <c r="K69" s="33">
        <f t="shared" ca="1" si="20"/>
        <v>4.5042657344467683E-2</v>
      </c>
      <c r="L69" s="33">
        <f t="shared" ca="1" si="20"/>
        <v>4.5355209109428633E-2</v>
      </c>
      <c r="M69" s="33">
        <f t="shared" ca="1" si="20"/>
        <v>4.8474701844006769E-2</v>
      </c>
      <c r="N69" s="33">
        <f t="shared" ca="1" si="20"/>
        <v>5.6415019183689408E-2</v>
      </c>
      <c r="O69" s="33">
        <f t="shared" ca="1" si="20"/>
        <v>6.3237231304216185E-2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3.0945419259139101E-2</v>
      </c>
      <c r="E70" s="33">
        <f t="shared" ca="1" si="21"/>
        <v>2.8884015681956081E-2</v>
      </c>
      <c r="F70" s="33">
        <f t="shared" ca="1" si="21"/>
        <v>2.6741437627024002E-2</v>
      </c>
      <c r="G70" s="33">
        <f t="shared" ca="1" si="21"/>
        <v>2.5537893511189035E-2</v>
      </c>
      <c r="H70" s="33">
        <f t="shared" ca="1" si="21"/>
        <v>2.3170357219174601E-2</v>
      </c>
      <c r="I70" s="33">
        <f t="shared" ca="1" si="21"/>
        <v>2.1474502003528208E-2</v>
      </c>
      <c r="J70" s="33">
        <f t="shared" ca="1" si="21"/>
        <v>2.1268740670608736E-2</v>
      </c>
      <c r="K70" s="33">
        <f t="shared" ca="1" si="21"/>
        <v>2.1252105693326827E-2</v>
      </c>
      <c r="L70" s="33">
        <f t="shared" ca="1" si="21"/>
        <v>2.1399574415982059E-2</v>
      </c>
      <c r="M70" s="33">
        <f t="shared" ca="1" si="21"/>
        <v>2.2871418956543172E-2</v>
      </c>
      <c r="N70" s="33">
        <f t="shared" ca="1" si="21"/>
        <v>2.661783342873944E-2</v>
      </c>
      <c r="O70" s="33">
        <f t="shared" ca="1" si="21"/>
        <v>2.9836701532788765E-2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6.6188813415380843E-3</v>
      </c>
      <c r="E71" s="33">
        <f t="shared" ca="1" si="22"/>
        <v>6.1779700208628276E-3</v>
      </c>
      <c r="F71" s="33">
        <f t="shared" ca="1" si="22"/>
        <v>5.7196963813356894E-3</v>
      </c>
      <c r="G71" s="33">
        <f t="shared" ca="1" si="22"/>
        <v>5.4622716676709874E-3</v>
      </c>
      <c r="H71" s="33">
        <f t="shared" ca="1" si="22"/>
        <v>4.9558819607678998E-3</v>
      </c>
      <c r="I71" s="33">
        <f t="shared" ca="1" si="22"/>
        <v>4.593157372976866E-3</v>
      </c>
      <c r="J71" s="33">
        <f t="shared" ca="1" si="22"/>
        <v>4.5491473101024237E-3</v>
      </c>
      <c r="K71" s="33">
        <f t="shared" ca="1" si="22"/>
        <v>4.5455892732949041E-3</v>
      </c>
      <c r="L71" s="33">
        <f t="shared" ca="1" si="22"/>
        <v>4.5771311945294949E-3</v>
      </c>
      <c r="M71" s="33">
        <f t="shared" ca="1" si="22"/>
        <v>4.8919423879272899E-3</v>
      </c>
      <c r="N71" s="33">
        <f t="shared" ca="1" si="22"/>
        <v>5.6932588167026019E-3</v>
      </c>
      <c r="O71" s="33">
        <f t="shared" ca="1" si="22"/>
        <v>6.3817389389575962E-3</v>
      </c>
    </row>
    <row r="72" spans="1:15" x14ac:dyDescent="0.4">
      <c r="D72" s="32">
        <f t="shared" ref="D72:O72" ca="1" si="23">SUM(D69:D71)</f>
        <v>0.10315139753046365</v>
      </c>
      <c r="E72" s="32">
        <f t="shared" ca="1" si="23"/>
        <v>9.6280052273186909E-2</v>
      </c>
      <c r="F72" s="32">
        <f t="shared" ca="1" si="23"/>
        <v>8.9138125423413331E-2</v>
      </c>
      <c r="G72" s="32">
        <f t="shared" ca="1" si="23"/>
        <v>8.5126311703963453E-2</v>
      </c>
      <c r="H72" s="32">
        <f t="shared" ca="1" si="23"/>
        <v>7.723452406391533E-2</v>
      </c>
      <c r="I72" s="32">
        <f t="shared" ca="1" si="23"/>
        <v>7.1581673345094021E-2</v>
      </c>
      <c r="J72" s="32">
        <f t="shared" ca="1" si="23"/>
        <v>7.0895802235362432E-2</v>
      </c>
      <c r="K72" s="32">
        <f t="shared" ca="1" si="23"/>
        <v>7.0840352311089413E-2</v>
      </c>
      <c r="L72" s="32">
        <f t="shared" ca="1" si="23"/>
        <v>7.1331914719940187E-2</v>
      </c>
      <c r="M72" s="32">
        <f t="shared" ca="1" si="23"/>
        <v>7.6238063188477229E-2</v>
      </c>
      <c r="N72" s="32">
        <f t="shared" ca="1" si="23"/>
        <v>8.8726111429131449E-2</v>
      </c>
      <c r="O72" s="32">
        <f t="shared" ca="1" si="23"/>
        <v>9.945567177596254E-2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0.24658840010374217</v>
      </c>
      <c r="E75" s="32">
        <f ca="1">N70/2+O70+D70+E70+F70/2</f>
        <v>0.11634577200176567</v>
      </c>
      <c r="F75" s="32">
        <f ca="1">N71/2+O71+D71+E71+F71/2</f>
        <v>2.4885067900377651E-2</v>
      </c>
      <c r="G75" s="32">
        <f ca="1">F69/2+G69+H69</f>
        <v>0.13157292711660307</v>
      </c>
      <c r="H75" s="32">
        <f ca="1">F70/2+G70+H70</f>
        <v>6.2078969543875637E-2</v>
      </c>
      <c r="I75" s="32">
        <f ca="1">F71/2+G71+H71</f>
        <v>1.3278001819106731E-2</v>
      </c>
      <c r="J75" s="32">
        <f ca="1">I69+J69+K69</f>
        <v>0.13563458556770791</v>
      </c>
      <c r="K75" s="32">
        <f ca="1">I70+J70+K70</f>
        <v>6.3995348367463761E-2</v>
      </c>
      <c r="L75" s="32">
        <f ca="1">I71+J71+K71</f>
        <v>1.3687893956374195E-2</v>
      </c>
      <c r="M75" s="32">
        <f ca="1">L69+M69+N69/2</f>
        <v>0.12203742054528011</v>
      </c>
      <c r="N75" s="32">
        <f ca="1">L70+M70+N70/2</f>
        <v>5.7579910086894948E-2</v>
      </c>
      <c r="O75" s="32">
        <f ca="1">L71+M71+N71/2</f>
        <v>1.2315702990808086E-2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9.3787163553560013</v>
      </c>
      <c r="E84" s="29">
        <f t="shared" ca="1" si="26"/>
        <v>10.442347892043141</v>
      </c>
      <c r="F84" s="29">
        <f t="shared" ca="1" si="26"/>
        <v>11.71600596058245</v>
      </c>
      <c r="G84" s="29">
        <f t="shared" ca="1" si="26"/>
        <v>13.119040844070801</v>
      </c>
      <c r="H84" s="29">
        <f t="shared" ca="1" si="26"/>
        <v>14.323848930635416</v>
      </c>
      <c r="I84" s="29">
        <f t="shared" ca="1" si="26"/>
        <v>14.938229907334957</v>
      </c>
      <c r="J84" s="29">
        <f t="shared" ca="1" si="26"/>
        <v>14.659485175811541</v>
      </c>
      <c r="K84" s="29">
        <f t="shared" ca="1" si="26"/>
        <v>13.620975477732546</v>
      </c>
      <c r="L84" s="29">
        <f t="shared" ca="1" si="26"/>
        <v>12.260367662349331</v>
      </c>
      <c r="M84" s="29">
        <f t="shared" ca="1" si="26"/>
        <v>10.858451387262011</v>
      </c>
      <c r="N84" s="29">
        <f t="shared" ca="1" si="26"/>
        <v>9.6596577739091156</v>
      </c>
      <c r="O84" s="29">
        <f t="shared" ca="1" si="26"/>
        <v>9.0671965840283519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14.621283644643999</v>
      </c>
      <c r="E106" s="29">
        <f t="shared" ca="1" si="33"/>
        <v>13.557652107956859</v>
      </c>
      <c r="F106" s="29">
        <f t="shared" ca="1" si="33"/>
        <v>12.28399403941755</v>
      </c>
      <c r="G106" s="29">
        <f t="shared" ca="1" si="33"/>
        <v>10.880959155929199</v>
      </c>
      <c r="H106" s="29">
        <f t="shared" ca="1" si="33"/>
        <v>9.6761510693645842</v>
      </c>
      <c r="I106" s="29">
        <f t="shared" ca="1" si="33"/>
        <v>9.0617700926650429</v>
      </c>
      <c r="J106" s="29">
        <f t="shared" ca="1" si="33"/>
        <v>9.3405148241884586</v>
      </c>
      <c r="K106" s="29">
        <f t="shared" ca="1" si="33"/>
        <v>10.379024522267454</v>
      </c>
      <c r="L106" s="29">
        <f t="shared" ca="1" si="33"/>
        <v>11.739632337650669</v>
      </c>
      <c r="M106" s="29">
        <f t="shared" ca="1" si="33"/>
        <v>13.141548612737989</v>
      </c>
      <c r="N106" s="29">
        <f t="shared" ca="1" si="33"/>
        <v>14.340342226090884</v>
      </c>
      <c r="O106" s="29">
        <f t="shared" ca="1" si="33"/>
        <v>14.932803415971648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0.10156795512306799</v>
      </c>
      <c r="E107" s="29">
        <f t="shared" ca="1" si="34"/>
        <v>9.4179350756221386E-2</v>
      </c>
      <c r="F107" s="29">
        <f t="shared" ca="1" si="34"/>
        <v>8.533177972952008E-2</v>
      </c>
      <c r="G107" s="29">
        <f t="shared" ca="1" si="34"/>
        <v>7.5585481966228635E-2</v>
      </c>
      <c r="H107" s="29">
        <f t="shared" ca="1" si="34"/>
        <v>6.721618302899543E-2</v>
      </c>
      <c r="I107" s="29">
        <f t="shared" ca="1" si="34"/>
        <v>6.2948334802636424E-2</v>
      </c>
      <c r="J107" s="29">
        <f t="shared" ca="1" si="34"/>
        <v>6.4884658115298033E-2</v>
      </c>
      <c r="K107" s="29">
        <f t="shared" ca="1" si="34"/>
        <v>7.2098751554214177E-2</v>
      </c>
      <c r="L107" s="29">
        <f t="shared" ca="1" si="34"/>
        <v>8.1550326182790692E-2</v>
      </c>
      <c r="M107" s="29">
        <f t="shared" ca="1" si="34"/>
        <v>9.1288853440383913E-2</v>
      </c>
      <c r="N107" s="29">
        <f t="shared" ca="1" si="34"/>
        <v>9.9616372342422974E-2</v>
      </c>
      <c r="O107" s="29">
        <f t="shared" ca="1" si="34"/>
        <v>0.10373195295822013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9.3787163553560013</v>
      </c>
      <c r="E109" s="29">
        <f t="shared" ca="1" si="35"/>
        <v>10.442347892043141</v>
      </c>
      <c r="F109" s="29">
        <f t="shared" ca="1" si="35"/>
        <v>11.71600596058245</v>
      </c>
      <c r="G109" s="29">
        <f t="shared" ca="1" si="35"/>
        <v>13.119040844070801</v>
      </c>
      <c r="H109" s="29">
        <f t="shared" ca="1" si="35"/>
        <v>14.323848930635416</v>
      </c>
      <c r="I109" s="29">
        <f t="shared" ca="1" si="35"/>
        <v>14.938229907334957</v>
      </c>
      <c r="J109" s="29">
        <f t="shared" ca="1" si="35"/>
        <v>14.659485175811541</v>
      </c>
      <c r="K109" s="29">
        <f t="shared" ca="1" si="35"/>
        <v>13.620975477732546</v>
      </c>
      <c r="L109" s="29">
        <f t="shared" ca="1" si="35"/>
        <v>12.260367662349331</v>
      </c>
      <c r="M109" s="29">
        <f t="shared" ca="1" si="35"/>
        <v>10.858451387262011</v>
      </c>
      <c r="N109" s="29">
        <f t="shared" ca="1" si="35"/>
        <v>9.6596577739091156</v>
      </c>
      <c r="O109" s="29">
        <f t="shared" ca="1" si="35"/>
        <v>9.0671965840283519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2.0313591024613598E-2</v>
      </c>
      <c r="E113" s="33">
        <f t="shared" ca="1" si="36"/>
        <v>1.8835870151244279E-2</v>
      </c>
      <c r="F113" s="32">
        <f t="shared" ca="1" si="36"/>
        <v>1.7066355945904017E-2</v>
      </c>
      <c r="G113" s="32">
        <f t="shared" ca="1" si="36"/>
        <v>1.5117096393245728E-2</v>
      </c>
      <c r="H113" s="32">
        <f t="shared" ca="1" si="36"/>
        <v>1.3443236605799087E-2</v>
      </c>
      <c r="I113" s="32">
        <f t="shared" ca="1" si="36"/>
        <v>1.2589666960527286E-2</v>
      </c>
      <c r="J113" s="32">
        <f t="shared" ca="1" si="36"/>
        <v>1.2976931623059608E-2</v>
      </c>
      <c r="K113" s="32">
        <f t="shared" ca="1" si="36"/>
        <v>1.4419750310842836E-2</v>
      </c>
      <c r="L113" s="32">
        <f t="shared" ca="1" si="36"/>
        <v>1.631006523655814E-2</v>
      </c>
      <c r="M113" s="32">
        <f t="shared" ca="1" si="36"/>
        <v>1.8257770688076783E-2</v>
      </c>
      <c r="N113" s="32">
        <f t="shared" ca="1" si="36"/>
        <v>1.9923274468484596E-2</v>
      </c>
      <c r="O113" s="32">
        <f t="shared" ca="1" si="36"/>
        <v>2.0746390591644029E-2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8.1254364098454393E-2</v>
      </c>
      <c r="E114" s="32">
        <f t="shared" ca="1" si="37"/>
        <v>7.5343480604977114E-2</v>
      </c>
      <c r="F114" s="32">
        <f t="shared" ca="1" si="37"/>
        <v>6.8265423783616067E-2</v>
      </c>
      <c r="G114" s="32">
        <f t="shared" ca="1" si="37"/>
        <v>6.0468385572982911E-2</v>
      </c>
      <c r="H114" s="32">
        <f t="shared" ca="1" si="37"/>
        <v>5.3772946423196348E-2</v>
      </c>
      <c r="I114" s="32">
        <f t="shared" ca="1" si="37"/>
        <v>5.0358667842109142E-2</v>
      </c>
      <c r="J114" s="32">
        <f t="shared" ca="1" si="37"/>
        <v>5.1907726492238432E-2</v>
      </c>
      <c r="K114" s="32">
        <f t="shared" ca="1" si="37"/>
        <v>5.7679001243371344E-2</v>
      </c>
      <c r="L114" s="32">
        <f t="shared" ca="1" si="37"/>
        <v>6.5240260946232559E-2</v>
      </c>
      <c r="M114" s="32">
        <f t="shared" ca="1" si="37"/>
        <v>7.303108275230713E-2</v>
      </c>
      <c r="N114" s="32">
        <f t="shared" ca="1" si="37"/>
        <v>7.9693097873938384E-2</v>
      </c>
      <c r="O114" s="32">
        <f t="shared" ca="1" si="37"/>
        <v>8.2985562366576116E-2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1.8451511847357351E-2</v>
      </c>
      <c r="E119" s="33">
        <f t="shared" ca="1" si="38"/>
        <v>1.7109248720713552E-2</v>
      </c>
      <c r="F119" s="33">
        <f t="shared" ca="1" si="38"/>
        <v>1.5501939984196147E-2</v>
      </c>
      <c r="G119" s="33">
        <f t="shared" ca="1" si="38"/>
        <v>1.3731362557198203E-2</v>
      </c>
      <c r="H119" s="33">
        <f t="shared" ca="1" si="38"/>
        <v>1.2210939916934171E-2</v>
      </c>
      <c r="I119" s="33">
        <f t="shared" ca="1" si="38"/>
        <v>1.1435614155812283E-2</v>
      </c>
      <c r="J119" s="33">
        <f t="shared" ca="1" si="38"/>
        <v>1.1787379557612478E-2</v>
      </c>
      <c r="K119" s="33">
        <f t="shared" ca="1" si="38"/>
        <v>1.3097939865682242E-2</v>
      </c>
      <c r="L119" s="33">
        <f t="shared" ca="1" si="38"/>
        <v>1.4814975923206977E-2</v>
      </c>
      <c r="M119" s="33">
        <f t="shared" ca="1" si="38"/>
        <v>1.6584141708336411E-2</v>
      </c>
      <c r="N119" s="33">
        <f t="shared" ca="1" si="38"/>
        <v>1.8096974308873508E-2</v>
      </c>
      <c r="O119" s="33">
        <f t="shared" ca="1" si="38"/>
        <v>1.8844638120743325E-2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8.1254364098454393E-2</v>
      </c>
      <c r="E120" s="33">
        <f t="shared" ca="1" si="39"/>
        <v>7.5343480604977114E-2</v>
      </c>
      <c r="F120" s="33">
        <f t="shared" ca="1" si="39"/>
        <v>6.8265423783616067E-2</v>
      </c>
      <c r="G120" s="33">
        <f t="shared" ca="1" si="39"/>
        <v>6.0468385572982911E-2</v>
      </c>
      <c r="H120" s="33">
        <f t="shared" ca="1" si="39"/>
        <v>5.3772946423196348E-2</v>
      </c>
      <c r="I120" s="33">
        <f t="shared" ca="1" si="39"/>
        <v>5.0358667842109142E-2</v>
      </c>
      <c r="J120" s="33">
        <f t="shared" ca="1" si="39"/>
        <v>5.1907726492238432E-2</v>
      </c>
      <c r="K120" s="33">
        <f t="shared" ca="1" si="39"/>
        <v>5.7679001243371344E-2</v>
      </c>
      <c r="L120" s="33">
        <f t="shared" ca="1" si="39"/>
        <v>6.5240260946232559E-2</v>
      </c>
      <c r="M120" s="33">
        <f t="shared" ca="1" si="39"/>
        <v>7.303108275230713E-2</v>
      </c>
      <c r="N120" s="33">
        <f t="shared" ca="1" si="39"/>
        <v>7.9693097873938384E-2</v>
      </c>
      <c r="O120" s="33">
        <f t="shared" ca="1" si="39"/>
        <v>8.2985562366576116E-2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1.8620791772562468E-3</v>
      </c>
      <c r="E121" s="33">
        <f t="shared" ca="1" si="40"/>
        <v>1.7266214305307257E-3</v>
      </c>
      <c r="F121" s="33">
        <f t="shared" ca="1" si="40"/>
        <v>1.5644159617078683E-3</v>
      </c>
      <c r="G121" s="33">
        <f t="shared" ca="1" si="40"/>
        <v>1.3857338360475252E-3</v>
      </c>
      <c r="H121" s="33">
        <f t="shared" ca="1" si="40"/>
        <v>1.2322966888649164E-3</v>
      </c>
      <c r="I121" s="33">
        <f t="shared" ca="1" si="40"/>
        <v>1.1540528047150013E-3</v>
      </c>
      <c r="J121" s="33">
        <f t="shared" ca="1" si="40"/>
        <v>1.1895520654471308E-3</v>
      </c>
      <c r="K121" s="33">
        <f t="shared" ca="1" si="40"/>
        <v>1.3218104451605936E-3</v>
      </c>
      <c r="L121" s="33">
        <f t="shared" ca="1" si="40"/>
        <v>1.495089313351163E-3</v>
      </c>
      <c r="M121" s="33">
        <f t="shared" ca="1" si="40"/>
        <v>1.6736289797403719E-3</v>
      </c>
      <c r="N121" s="33">
        <f t="shared" ca="1" si="40"/>
        <v>1.8263001596110881E-3</v>
      </c>
      <c r="O121" s="33">
        <f t="shared" ca="1" si="40"/>
        <v>1.9017524709007028E-3</v>
      </c>
    </row>
    <row r="122" spans="1:15" x14ac:dyDescent="0.4">
      <c r="D122" s="32">
        <f t="shared" ref="D122:O122" ca="1" si="41">SUM(D119:D121)</f>
        <v>0.10156795512306799</v>
      </c>
      <c r="E122" s="32">
        <f t="shared" ca="1" si="41"/>
        <v>9.4179350756221386E-2</v>
      </c>
      <c r="F122" s="32">
        <f t="shared" ca="1" si="41"/>
        <v>8.533177972952008E-2</v>
      </c>
      <c r="G122" s="32">
        <f t="shared" ca="1" si="41"/>
        <v>7.5585481966228635E-2</v>
      </c>
      <c r="H122" s="32">
        <f t="shared" ca="1" si="41"/>
        <v>6.7216183028995444E-2</v>
      </c>
      <c r="I122" s="32">
        <f t="shared" ca="1" si="41"/>
        <v>6.2948334802636424E-2</v>
      </c>
      <c r="J122" s="32">
        <f t="shared" ca="1" si="41"/>
        <v>6.4884658115298033E-2</v>
      </c>
      <c r="K122" s="32">
        <f t="shared" ca="1" si="41"/>
        <v>7.2098751554214177E-2</v>
      </c>
      <c r="L122" s="32">
        <f t="shared" ca="1" si="41"/>
        <v>8.1550326182790706E-2</v>
      </c>
      <c r="M122" s="32">
        <f t="shared" ca="1" si="41"/>
        <v>9.1288853440383913E-2</v>
      </c>
      <c r="N122" s="32">
        <f t="shared" ca="1" si="41"/>
        <v>9.9616372342422987E-2</v>
      </c>
      <c r="O122" s="32">
        <f t="shared" ca="1" si="41"/>
        <v>0.10373195295822014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7.1204855835349051E-2</v>
      </c>
      <c r="E125" s="32">
        <f ca="1">N120/2+O120+D120+E120+F120/2</f>
        <v>0.3135626678987849</v>
      </c>
      <c r="F125" s="32">
        <f ca="1">N121/2+O121+D121+E121+F121/2</f>
        <v>7.1858111393471539E-3</v>
      </c>
      <c r="G125" s="32">
        <f ca="1">F119/2+G119+H119</f>
        <v>3.3693272466230446E-2</v>
      </c>
      <c r="H125" s="32">
        <f ca="1">F120/2+G120+H120</f>
        <v>0.14837404388798731</v>
      </c>
      <c r="I125" s="32">
        <f ca="1">F121/2+G121+H121</f>
        <v>3.4002385057663757E-3</v>
      </c>
      <c r="J125" s="32">
        <f ca="1">I119+J119+K119</f>
        <v>3.6320933579107005E-2</v>
      </c>
      <c r="K125" s="32">
        <f ca="1">I120+J120+K120</f>
        <v>0.15994539557771892</v>
      </c>
      <c r="L125" s="32">
        <f ca="1">I121+J121+K121</f>
        <v>3.6654153153227254E-3</v>
      </c>
      <c r="M125" s="32">
        <f ca="1">L119+M119+N119/2</f>
        <v>4.0447604785980147E-2</v>
      </c>
      <c r="N125" s="32">
        <f ca="1">L120+M120+N120/2</f>
        <v>0.17811789263550887</v>
      </c>
      <c r="O125" s="32">
        <f ca="1">L121+M121+N121/2</f>
        <v>4.0818683728970784E-3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3.5555555555555554</v>
      </c>
      <c r="H132" s="29">
        <f t="shared" ca="1" si="43"/>
        <v>8.1999999999999993</v>
      </c>
      <c r="I132" s="29">
        <f t="shared" ca="1" si="43"/>
        <v>24.5</v>
      </c>
      <c r="J132" s="29">
        <f t="shared" ca="1" si="43"/>
        <v>48.1</v>
      </c>
      <c r="K132" s="29">
        <f t="shared" ca="1" si="43"/>
        <v>46.1</v>
      </c>
      <c r="L132" s="29">
        <f t="shared" ca="1" si="43"/>
        <v>25.7</v>
      </c>
      <c r="M132" s="29">
        <f t="shared" ca="1" si="43"/>
        <v>5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8.0269810626953486E-2</v>
      </c>
      <c r="H133" s="50">
        <f t="shared" ca="1" si="44"/>
        <v>8.171079242507813E-2</v>
      </c>
      <c r="I133" s="50">
        <f t="shared" ca="1" si="44"/>
        <v>8.676801801801802E-2</v>
      </c>
      <c r="J133" s="50">
        <f t="shared" ca="1" si="44"/>
        <v>9.4090136054421764E-2</v>
      </c>
      <c r="K133" s="50">
        <f t="shared" ca="1" si="44"/>
        <v>9.3469617576760436E-2</v>
      </c>
      <c r="L133" s="50">
        <f t="shared" ca="1" si="44"/>
        <v>8.7140329104614819E-2</v>
      </c>
      <c r="M133" s="50">
        <f t="shared" ca="1" si="44"/>
        <v>8.0717962860820003E-2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9.3787163553560013</v>
      </c>
      <c r="E135" s="29">
        <f t="shared" ca="1" si="45"/>
        <v>10.442347892043141</v>
      </c>
      <c r="F135" s="29">
        <f t="shared" ca="1" si="45"/>
        <v>11.71600596058245</v>
      </c>
      <c r="G135" s="29">
        <f t="shared" ca="1" si="45"/>
        <v>13.119040844070801</v>
      </c>
      <c r="H135" s="29">
        <f t="shared" ca="1" si="45"/>
        <v>14.323848930635416</v>
      </c>
      <c r="I135" s="29">
        <f t="shared" ca="1" si="45"/>
        <v>14.938229907334957</v>
      </c>
      <c r="J135" s="29">
        <f t="shared" ca="1" si="45"/>
        <v>14.659485175811541</v>
      </c>
      <c r="K135" s="29">
        <f t="shared" ca="1" si="45"/>
        <v>13.620975477732546</v>
      </c>
      <c r="L135" s="29">
        <f t="shared" ca="1" si="45"/>
        <v>12.260367662349331</v>
      </c>
      <c r="M135" s="29">
        <f t="shared" ca="1" si="45"/>
        <v>10.858451387262011</v>
      </c>
      <c r="N135" s="29">
        <f t="shared" ca="1" si="45"/>
        <v>9.6596577739091156</v>
      </c>
      <c r="O135" s="29">
        <f t="shared" ca="1" si="45"/>
        <v>9.0671965840283519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5.6188867438867439E-2</v>
      </c>
      <c r="H139" s="32">
        <f t="shared" ca="1" si="46"/>
        <v>5.7197554697554685E-2</v>
      </c>
      <c r="I139" s="32">
        <f t="shared" ca="1" si="46"/>
        <v>6.073761261261261E-2</v>
      </c>
      <c r="J139" s="32">
        <f t="shared" ca="1" si="46"/>
        <v>6.5863095238095234E-2</v>
      </c>
      <c r="K139" s="32">
        <f t="shared" ca="1" si="46"/>
        <v>6.5428732303732307E-2</v>
      </c>
      <c r="L139" s="32">
        <f t="shared" ca="1" si="46"/>
        <v>6.0998230373230371E-2</v>
      </c>
      <c r="M139" s="32">
        <f t="shared" ca="1" si="46"/>
        <v>5.6502574002573996E-2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2.4080943188086051E-2</v>
      </c>
      <c r="H140" s="32">
        <f t="shared" ca="1" si="47"/>
        <v>2.4513237727523441E-2</v>
      </c>
      <c r="I140" s="32">
        <f t="shared" ca="1" si="47"/>
        <v>2.603040540540541E-2</v>
      </c>
      <c r="J140" s="32">
        <f t="shared" ca="1" si="47"/>
        <v>2.8227040816326533E-2</v>
      </c>
      <c r="K140" s="32">
        <f t="shared" ca="1" si="47"/>
        <v>2.8040885273028136E-2</v>
      </c>
      <c r="L140" s="32">
        <f t="shared" ca="1" si="47"/>
        <v>2.6142098731384449E-2</v>
      </c>
      <c r="M140" s="32">
        <f t="shared" ca="1" si="47"/>
        <v>2.4215388858246003E-2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5.1038221256971258E-2</v>
      </c>
      <c r="H145" s="33">
        <f t="shared" ca="1" si="48"/>
        <v>5.1954445516945502E-2</v>
      </c>
      <c r="I145" s="33">
        <f t="shared" ca="1" si="48"/>
        <v>5.5169998123123121E-2</v>
      </c>
      <c r="J145" s="33">
        <f t="shared" ca="1" si="48"/>
        <v>5.9825644841269836E-2</v>
      </c>
      <c r="K145" s="33">
        <f t="shared" ca="1" si="48"/>
        <v>5.9431098509223512E-2</v>
      </c>
      <c r="L145" s="33">
        <f t="shared" ca="1" si="48"/>
        <v>5.5406725922350922E-2</v>
      </c>
      <c r="M145" s="33">
        <f t="shared" ca="1" si="48"/>
        <v>5.1323171385671378E-2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2.4080943188086051E-2</v>
      </c>
      <c r="H146" s="33">
        <f t="shared" ca="1" si="49"/>
        <v>2.4513237727523441E-2</v>
      </c>
      <c r="I146" s="33">
        <f t="shared" ca="1" si="49"/>
        <v>2.603040540540541E-2</v>
      </c>
      <c r="J146" s="33">
        <f t="shared" ca="1" si="49"/>
        <v>2.8227040816326533E-2</v>
      </c>
      <c r="K146" s="33">
        <f t="shared" ca="1" si="49"/>
        <v>2.8040885273028136E-2</v>
      </c>
      <c r="L146" s="33">
        <f t="shared" ca="1" si="49"/>
        <v>2.6142098731384449E-2</v>
      </c>
      <c r="M146" s="33">
        <f t="shared" ca="1" si="49"/>
        <v>2.4215388858246003E-2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5.1506461818961822E-3</v>
      </c>
      <c r="H147" s="33">
        <f t="shared" ca="1" si="50"/>
        <v>5.2431091806091797E-3</v>
      </c>
      <c r="I147" s="33">
        <f t="shared" ca="1" si="50"/>
        <v>5.56761448948949E-3</v>
      </c>
      <c r="J147" s="33">
        <f t="shared" ca="1" si="50"/>
        <v>6.037450396825397E-3</v>
      </c>
      <c r="K147" s="33">
        <f t="shared" ca="1" si="50"/>
        <v>5.9976337945087952E-3</v>
      </c>
      <c r="L147" s="33">
        <f t="shared" ca="1" si="50"/>
        <v>5.5915044508794516E-3</v>
      </c>
      <c r="M147" s="33">
        <f t="shared" ca="1" si="50"/>
        <v>5.1794026169026163E-3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8.02698106269535E-2</v>
      </c>
      <c r="H148" s="32">
        <f t="shared" ca="1" si="51"/>
        <v>8.1710792425078116E-2</v>
      </c>
      <c r="I148" s="32">
        <f t="shared" ca="1" si="51"/>
        <v>8.676801801801802E-2</v>
      </c>
      <c r="J148" s="32">
        <f t="shared" ca="1" si="51"/>
        <v>9.4090136054421764E-2</v>
      </c>
      <c r="K148" s="32">
        <f t="shared" ca="1" si="51"/>
        <v>9.346961757676045E-2</v>
      </c>
      <c r="L148" s="32">
        <f t="shared" ca="1" si="51"/>
        <v>8.7140329104614819E-2</v>
      </c>
      <c r="M148" s="32">
        <f t="shared" ca="1" si="51"/>
        <v>8.0717962860819989E-2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0.12816106955169454</v>
      </c>
      <c r="H151" s="32">
        <f ca="1">F146/2+G146+H146</f>
        <v>6.0469180915609488E-2</v>
      </c>
      <c r="I151" s="32">
        <f ca="1">F147/2+G147+H147</f>
        <v>1.2933685918060918E-2</v>
      </c>
      <c r="J151" s="32">
        <f ca="1">I145+J145+K145</f>
        <v>0.17442674147361648</v>
      </c>
      <c r="K151" s="32">
        <f ca="1">I146+J146+K146</f>
        <v>8.2298331494760069E-2</v>
      </c>
      <c r="L151" s="32">
        <f ca="1">I147+J147+K147</f>
        <v>1.7602698680823682E-2</v>
      </c>
      <c r="M151" s="32">
        <f ca="1">L145+M145+N145/2</f>
        <v>0.13189830008580006</v>
      </c>
      <c r="N151" s="32">
        <f ca="1">L146+M146+N146/2</f>
        <v>6.2232487589630452E-2</v>
      </c>
      <c r="O151" s="32">
        <f ca="1">L147+M147+N147/2</f>
        <v>1.3310837623337624E-2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9.3787163553560013</v>
      </c>
      <c r="E160" s="29">
        <f t="shared" ca="1" si="54"/>
        <v>10.442347892043141</v>
      </c>
      <c r="F160" s="29">
        <f t="shared" ca="1" si="54"/>
        <v>11.71600596058245</v>
      </c>
      <c r="G160" s="29">
        <f t="shared" ca="1" si="54"/>
        <v>13.119040844070801</v>
      </c>
      <c r="H160" s="29">
        <f t="shared" ca="1" si="54"/>
        <v>14.323848930635416</v>
      </c>
      <c r="I160" s="29">
        <f t="shared" ca="1" si="54"/>
        <v>14.938229907334957</v>
      </c>
      <c r="J160" s="29">
        <f t="shared" ca="1" si="54"/>
        <v>14.659485175811541</v>
      </c>
      <c r="K160" s="29">
        <f t="shared" ca="1" si="54"/>
        <v>13.620975477732546</v>
      </c>
      <c r="L160" s="29">
        <f t="shared" ca="1" si="54"/>
        <v>12.260367662349331</v>
      </c>
      <c r="M160" s="29">
        <f t="shared" ca="1" si="54"/>
        <v>10.858451387262011</v>
      </c>
      <c r="N160" s="29">
        <f t="shared" ca="1" si="54"/>
        <v>9.6596577739091156</v>
      </c>
      <c r="O160" s="29">
        <f t="shared" ca="1" si="54"/>
        <v>9.0671965840283519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276.26299999999998</v>
      </c>
      <c r="E182" s="29">
        <f t="shared" ca="1" si="61"/>
        <v>217.52500000000001</v>
      </c>
      <c r="F182" s="29">
        <f t="shared" ca="1" si="61"/>
        <v>156.47399999999999</v>
      </c>
      <c r="G182" s="29">
        <f t="shared" ca="1" si="61"/>
        <v>122.18</v>
      </c>
      <c r="H182" s="29">
        <f t="shared" ca="1" si="61"/>
        <v>54.719000000000001</v>
      </c>
      <c r="I182" s="29">
        <f t="shared" ca="1" si="61"/>
        <v>6.3970000000000002</v>
      </c>
      <c r="J182" s="29">
        <f t="shared" ca="1" si="61"/>
        <v>0.53400000000000003</v>
      </c>
      <c r="K182" s="29">
        <f t="shared" ca="1" si="61"/>
        <v>0.06</v>
      </c>
      <c r="L182" s="29">
        <f t="shared" ca="1" si="61"/>
        <v>4.2619999999999996</v>
      </c>
      <c r="M182" s="29">
        <f t="shared" ca="1" si="61"/>
        <v>46.201000000000001</v>
      </c>
      <c r="N182" s="29">
        <f t="shared" ca="1" si="61"/>
        <v>152.952</v>
      </c>
      <c r="O182" s="29">
        <f t="shared" ca="1" si="61"/>
        <v>244.67099999999999</v>
      </c>
    </row>
    <row r="183" spans="1:15" x14ac:dyDescent="0.4">
      <c r="A183" s="26"/>
      <c r="B183" s="41"/>
      <c r="C183" s="41"/>
      <c r="D183" s="29">
        <f t="shared" ref="D183:O183" ca="1" si="62">D182/SUM($D182:$O182)</f>
        <v>0.21545376131420219</v>
      </c>
      <c r="E183" s="29">
        <f t="shared" ca="1" si="62"/>
        <v>0.16964479293235732</v>
      </c>
      <c r="F183" s="29">
        <f t="shared" ca="1" si="62"/>
        <v>0.12203194726719999</v>
      </c>
      <c r="G183" s="29">
        <f t="shared" ca="1" si="62"/>
        <v>9.5286522470867344E-2</v>
      </c>
      <c r="H183" s="29">
        <f t="shared" ca="1" si="62"/>
        <v>4.2674604870546654E-2</v>
      </c>
      <c r="I183" s="29">
        <f t="shared" ca="1" si="62"/>
        <v>4.9889334117379147E-3</v>
      </c>
      <c r="J183" s="29">
        <f t="shared" ca="1" si="62"/>
        <v>4.1645934686072319E-4</v>
      </c>
      <c r="K183" s="29">
        <f t="shared" ca="1" si="62"/>
        <v>4.6793185040530693E-5</v>
      </c>
      <c r="L183" s="29">
        <f t="shared" ca="1" si="62"/>
        <v>3.3238759107123632E-3</v>
      </c>
      <c r="M183" s="29">
        <f t="shared" ca="1" si="62"/>
        <v>3.6031532367625976E-2</v>
      </c>
      <c r="N183" s="29">
        <f t="shared" ca="1" si="62"/>
        <v>0.11928518730532085</v>
      </c>
      <c r="O183" s="29">
        <f t="shared" ca="1" si="62"/>
        <v>0.19081558961752809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9.3787163553560013</v>
      </c>
      <c r="E185" s="29">
        <f t="shared" ca="1" si="63"/>
        <v>10.442347892043141</v>
      </c>
      <c r="F185" s="29">
        <f t="shared" ca="1" si="63"/>
        <v>11.71600596058245</v>
      </c>
      <c r="G185" s="29">
        <f t="shared" ca="1" si="63"/>
        <v>13.119040844070801</v>
      </c>
      <c r="H185" s="29">
        <f t="shared" ca="1" si="63"/>
        <v>14.323848930635416</v>
      </c>
      <c r="I185" s="29">
        <f t="shared" ca="1" si="63"/>
        <v>14.938229907334957</v>
      </c>
      <c r="J185" s="29">
        <f t="shared" ca="1" si="63"/>
        <v>14.659485175811541</v>
      </c>
      <c r="K185" s="29">
        <f t="shared" ca="1" si="63"/>
        <v>13.620975477732546</v>
      </c>
      <c r="L185" s="29">
        <f t="shared" ca="1" si="63"/>
        <v>12.260367662349331</v>
      </c>
      <c r="M185" s="29">
        <f t="shared" ca="1" si="63"/>
        <v>10.858451387262011</v>
      </c>
      <c r="N185" s="29">
        <f t="shared" ca="1" si="63"/>
        <v>9.6596577739091156</v>
      </c>
      <c r="O185" s="29">
        <f t="shared" ca="1" si="63"/>
        <v>9.0671965840283519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0.17236300905136176</v>
      </c>
      <c r="E189" s="33">
        <f t="shared" ca="1" si="64"/>
        <v>0.13571583434588586</v>
      </c>
      <c r="F189" s="32">
        <f t="shared" ca="1" si="64"/>
        <v>9.7625557813759992E-2</v>
      </c>
      <c r="G189" s="32">
        <f t="shared" ca="1" si="64"/>
        <v>7.622921797669388E-2</v>
      </c>
      <c r="H189" s="32">
        <f t="shared" ca="1" si="64"/>
        <v>3.4139683896437324E-2</v>
      </c>
      <c r="I189" s="32">
        <f t="shared" ca="1" si="64"/>
        <v>3.9911467293903321E-3</v>
      </c>
      <c r="J189" s="32">
        <f t="shared" ca="1" si="64"/>
        <v>3.3316747748857856E-4</v>
      </c>
      <c r="K189" s="32">
        <f t="shared" ca="1" si="64"/>
        <v>3.7434548032424557E-5</v>
      </c>
      <c r="L189" s="32">
        <f t="shared" ca="1" si="64"/>
        <v>2.6591007285698908E-3</v>
      </c>
      <c r="M189" s="32">
        <f t="shared" ca="1" si="64"/>
        <v>2.8825225894100782E-2</v>
      </c>
      <c r="N189" s="32">
        <f t="shared" ca="1" si="64"/>
        <v>9.5428149844256682E-2</v>
      </c>
      <c r="O189" s="32">
        <f t="shared" ca="1" si="64"/>
        <v>0.15265247169402249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4.3090752262840426E-2</v>
      </c>
      <c r="E190" s="32">
        <f t="shared" ca="1" si="65"/>
        <v>3.3928958586471457E-2</v>
      </c>
      <c r="F190" s="32">
        <f t="shared" ca="1" si="65"/>
        <v>2.4406389453439991E-2</v>
      </c>
      <c r="G190" s="32">
        <f t="shared" ca="1" si="65"/>
        <v>1.9057304494173463E-2</v>
      </c>
      <c r="H190" s="32">
        <f t="shared" ca="1" si="65"/>
        <v>8.5349209741093293E-3</v>
      </c>
      <c r="I190" s="32">
        <f t="shared" ca="1" si="65"/>
        <v>9.9778668234758281E-4</v>
      </c>
      <c r="J190" s="32">
        <f t="shared" ca="1" si="65"/>
        <v>8.3291869372144613E-5</v>
      </c>
      <c r="K190" s="32">
        <f t="shared" ca="1" si="65"/>
        <v>9.3586370081061358E-6</v>
      </c>
      <c r="L190" s="32">
        <f t="shared" ca="1" si="65"/>
        <v>6.6477518214247248E-4</v>
      </c>
      <c r="M190" s="32">
        <f t="shared" ca="1" si="65"/>
        <v>7.2063064735251939E-3</v>
      </c>
      <c r="N190" s="32">
        <f t="shared" ca="1" si="65"/>
        <v>2.3857037461064164E-2</v>
      </c>
      <c r="O190" s="32">
        <f t="shared" ca="1" si="65"/>
        <v>3.8163117923505609E-2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0.15656306655498692</v>
      </c>
      <c r="E195" s="33">
        <f t="shared" ca="1" si="66"/>
        <v>0.12327521619751299</v>
      </c>
      <c r="F195" s="33">
        <f t="shared" ca="1" si="66"/>
        <v>8.8676548347498663E-2</v>
      </c>
      <c r="G195" s="33">
        <f t="shared" ca="1" si="66"/>
        <v>6.9241539662163606E-2</v>
      </c>
      <c r="H195" s="33">
        <f t="shared" ca="1" si="66"/>
        <v>3.1010212872597236E-2</v>
      </c>
      <c r="I195" s="33">
        <f t="shared" ca="1" si="66"/>
        <v>3.6252916125295515E-3</v>
      </c>
      <c r="J195" s="33">
        <f t="shared" ca="1" si="66"/>
        <v>3.0262712538545888E-4</v>
      </c>
      <c r="K195" s="33">
        <f t="shared" ca="1" si="66"/>
        <v>3.4003047796118971E-5</v>
      </c>
      <c r="L195" s="33">
        <f t="shared" ca="1" si="66"/>
        <v>2.4153498284509843E-3</v>
      </c>
      <c r="M195" s="33">
        <f t="shared" ca="1" si="66"/>
        <v>2.6182913520474877E-2</v>
      </c>
      <c r="N195" s="33">
        <f t="shared" ca="1" si="66"/>
        <v>8.6680569441866487E-2</v>
      </c>
      <c r="O195" s="33">
        <f t="shared" ca="1" si="66"/>
        <v>0.13865932845540377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4.3090752262840426E-2</v>
      </c>
      <c r="E196" s="33">
        <f t="shared" ca="1" si="67"/>
        <v>3.3928958586471457E-2</v>
      </c>
      <c r="F196" s="33">
        <f t="shared" ca="1" si="67"/>
        <v>2.4406389453439991E-2</v>
      </c>
      <c r="G196" s="33">
        <f t="shared" ca="1" si="67"/>
        <v>1.9057304494173463E-2</v>
      </c>
      <c r="H196" s="33">
        <f t="shared" ca="1" si="67"/>
        <v>8.5349209741093293E-3</v>
      </c>
      <c r="I196" s="33">
        <f t="shared" ca="1" si="67"/>
        <v>9.9778668234758281E-4</v>
      </c>
      <c r="J196" s="33">
        <f t="shared" ca="1" si="67"/>
        <v>8.3291869372144613E-5</v>
      </c>
      <c r="K196" s="33">
        <f t="shared" ca="1" si="67"/>
        <v>9.3586370081061358E-6</v>
      </c>
      <c r="L196" s="33">
        <f t="shared" ca="1" si="67"/>
        <v>6.6477518214247248E-4</v>
      </c>
      <c r="M196" s="33">
        <f t="shared" ca="1" si="67"/>
        <v>7.2063064735251939E-3</v>
      </c>
      <c r="N196" s="33">
        <f t="shared" ca="1" si="67"/>
        <v>2.3857037461064164E-2</v>
      </c>
      <c r="O196" s="33">
        <f t="shared" ca="1" si="67"/>
        <v>3.8163117923505609E-2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1.5799942496374828E-2</v>
      </c>
      <c r="E197" s="33">
        <f t="shared" ca="1" si="68"/>
        <v>1.2440618148372872E-2</v>
      </c>
      <c r="F197" s="33">
        <f t="shared" ca="1" si="68"/>
        <v>8.9490094662613325E-3</v>
      </c>
      <c r="G197" s="33">
        <f t="shared" ca="1" si="68"/>
        <v>6.9876783145302731E-3</v>
      </c>
      <c r="H197" s="33">
        <f t="shared" ca="1" si="68"/>
        <v>3.1294710238400883E-3</v>
      </c>
      <c r="I197" s="33">
        <f t="shared" ca="1" si="68"/>
        <v>3.6585511686078044E-4</v>
      </c>
      <c r="J197" s="33">
        <f t="shared" ca="1" si="68"/>
        <v>3.05403521031197E-5</v>
      </c>
      <c r="K197" s="33">
        <f t="shared" ca="1" si="68"/>
        <v>3.4315002363055846E-6</v>
      </c>
      <c r="L197" s="33">
        <f t="shared" ca="1" si="68"/>
        <v>2.4375090011890667E-4</v>
      </c>
      <c r="M197" s="33">
        <f t="shared" ca="1" si="68"/>
        <v>2.6423123736259053E-3</v>
      </c>
      <c r="N197" s="33">
        <f t="shared" ca="1" si="68"/>
        <v>8.7475804023901954E-3</v>
      </c>
      <c r="O197" s="33">
        <f t="shared" ca="1" si="68"/>
        <v>1.3993143238618728E-2</v>
      </c>
    </row>
    <row r="198" spans="1:15" x14ac:dyDescent="0.4">
      <c r="D198" s="32">
        <f t="shared" ref="D198:O198" ca="1" si="69">SUM(D195:D197)</f>
        <v>0.21545376131420219</v>
      </c>
      <c r="E198" s="32">
        <f t="shared" ca="1" si="69"/>
        <v>0.16964479293235732</v>
      </c>
      <c r="F198" s="32">
        <f t="shared" ca="1" si="69"/>
        <v>0.12203194726719999</v>
      </c>
      <c r="G198" s="32">
        <f t="shared" ca="1" si="69"/>
        <v>9.5286522470867344E-2</v>
      </c>
      <c r="H198" s="32">
        <f t="shared" ca="1" si="69"/>
        <v>4.2674604870546654E-2</v>
      </c>
      <c r="I198" s="32">
        <f t="shared" ca="1" si="69"/>
        <v>4.9889334117379147E-3</v>
      </c>
      <c r="J198" s="32">
        <f t="shared" ca="1" si="69"/>
        <v>4.1645934686072319E-4</v>
      </c>
      <c r="K198" s="32">
        <f t="shared" ca="1" si="69"/>
        <v>4.6793185040530693E-5</v>
      </c>
      <c r="L198" s="32">
        <f t="shared" ca="1" si="69"/>
        <v>3.3238759107123632E-3</v>
      </c>
      <c r="M198" s="32">
        <f t="shared" ca="1" si="69"/>
        <v>3.6031532367625976E-2</v>
      </c>
      <c r="N198" s="32">
        <f t="shared" ca="1" si="69"/>
        <v>0.11928518730532085</v>
      </c>
      <c r="O198" s="32">
        <f t="shared" ca="1" si="69"/>
        <v>0.19081558961752809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0.5061761701025862</v>
      </c>
      <c r="E201" s="32">
        <f ca="1">N196/2+O196+D196+E196+F196/2</f>
        <v>0.13931454223006956</v>
      </c>
      <c r="F201" s="32">
        <f ca="1">N197/2+O197+D197+E197+F197/2</f>
        <v>5.1081998817692188E-2</v>
      </c>
      <c r="G201" s="32">
        <f ca="1">F195/2+G195+H195</f>
        <v>0.14459002670851018</v>
      </c>
      <c r="H201" s="32">
        <f ca="1">F196/2+G196+H196</f>
        <v>3.979542019500279E-2</v>
      </c>
      <c r="I201" s="32">
        <f ca="1">F197/2+G197+H197</f>
        <v>1.4591654071501026E-2</v>
      </c>
      <c r="J201" s="32">
        <f ca="1">I195+J195+K195</f>
        <v>3.9619217857111292E-3</v>
      </c>
      <c r="K201" s="32">
        <f ca="1">I196+J196+K196</f>
        <v>1.0904371887278336E-3</v>
      </c>
      <c r="L201" s="32">
        <f ca="1">I197+J197+K197</f>
        <v>3.998269692002057E-4</v>
      </c>
      <c r="M201" s="32">
        <f ca="1">L195+M195+N195/2</f>
        <v>7.193854806985911E-2</v>
      </c>
      <c r="N201" s="32">
        <f ca="1">L196+M196+N196/2</f>
        <v>1.9799600386199746E-2</v>
      </c>
      <c r="O201" s="32">
        <f ca="1">L197+M197+N197/2</f>
        <v>7.2598534749399096E-3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3.5555555555555554</v>
      </c>
      <c r="H207" s="29">
        <f t="shared" ca="1" si="70"/>
        <v>8.1999999999999993</v>
      </c>
      <c r="I207" s="29">
        <f t="shared" ca="1" si="70"/>
        <v>24.5</v>
      </c>
      <c r="J207" s="29">
        <f t="shared" ca="1" si="70"/>
        <v>48.1</v>
      </c>
      <c r="K207" s="29">
        <f t="shared" ca="1" si="70"/>
        <v>46.1</v>
      </c>
      <c r="L207" s="29">
        <f t="shared" ca="1" si="70"/>
        <v>25.7</v>
      </c>
      <c r="M207" s="29">
        <f t="shared" ca="1" si="70"/>
        <v>5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2.2062879205736349E-2</v>
      </c>
      <c r="H208" s="29">
        <f t="shared" ca="1" si="71"/>
        <v>5.0882515168229454E-2</v>
      </c>
      <c r="I208" s="29">
        <f t="shared" ca="1" si="71"/>
        <v>0.15202702702702706</v>
      </c>
      <c r="J208" s="29">
        <f t="shared" ca="1" si="71"/>
        <v>0.29846938775510207</v>
      </c>
      <c r="K208" s="29">
        <f t="shared" ca="1" si="71"/>
        <v>0.2860590182018754</v>
      </c>
      <c r="L208" s="29">
        <f t="shared" ca="1" si="71"/>
        <v>0.15947324875896307</v>
      </c>
      <c r="M208" s="29">
        <f t="shared" ca="1" si="71"/>
        <v>3.1025923883066745E-2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9.3787163553560013</v>
      </c>
      <c r="E210" s="29">
        <f t="shared" ca="1" si="72"/>
        <v>10.442347892043141</v>
      </c>
      <c r="F210" s="29">
        <f t="shared" ca="1" si="72"/>
        <v>11.71600596058245</v>
      </c>
      <c r="G210" s="29">
        <f t="shared" ca="1" si="72"/>
        <v>13.119040844070801</v>
      </c>
      <c r="H210" s="29">
        <f t="shared" ca="1" si="72"/>
        <v>14.323848930635416</v>
      </c>
      <c r="I210" s="29">
        <f t="shared" ca="1" si="72"/>
        <v>14.938229907334957</v>
      </c>
      <c r="J210" s="29">
        <f t="shared" ca="1" si="72"/>
        <v>14.659485175811541</v>
      </c>
      <c r="K210" s="29">
        <f t="shared" ca="1" si="72"/>
        <v>13.620975477732546</v>
      </c>
      <c r="L210" s="29">
        <f t="shared" ca="1" si="72"/>
        <v>12.260367662349331</v>
      </c>
      <c r="M210" s="29">
        <f t="shared" ca="1" si="72"/>
        <v>10.858451387262011</v>
      </c>
      <c r="N210" s="29">
        <f t="shared" ca="1" si="72"/>
        <v>9.6596577739091156</v>
      </c>
      <c r="O210" s="29">
        <f t="shared" ca="1" si="72"/>
        <v>9.0671965840283519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1.9856591285162713E-2</v>
      </c>
      <c r="H214" s="32">
        <f t="shared" ca="1" si="73"/>
        <v>4.5794263651406507E-2</v>
      </c>
      <c r="I214" s="32">
        <f t="shared" ca="1" si="73"/>
        <v>0.13682432432432434</v>
      </c>
      <c r="J214" s="32">
        <f t="shared" ca="1" si="73"/>
        <v>0.26862244897959187</v>
      </c>
      <c r="K214" s="32">
        <f t="shared" ca="1" si="73"/>
        <v>0.25745311638168789</v>
      </c>
      <c r="L214" s="32">
        <f t="shared" ca="1" si="73"/>
        <v>0.14352592388306676</v>
      </c>
      <c r="M214" s="32">
        <f t="shared" ca="1" si="73"/>
        <v>2.7923331494760072E-2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2.2062879205736342E-3</v>
      </c>
      <c r="H215" s="32">
        <f t="shared" ca="1" si="74"/>
        <v>5.088251516822944E-3</v>
      </c>
      <c r="I215" s="32">
        <f t="shared" ca="1" si="74"/>
        <v>1.5202702702702702E-2</v>
      </c>
      <c r="J215" s="32">
        <f t="shared" ca="1" si="74"/>
        <v>2.9846938775510201E-2</v>
      </c>
      <c r="K215" s="32">
        <f t="shared" ca="1" si="74"/>
        <v>2.8605901820187535E-2</v>
      </c>
      <c r="L215" s="32">
        <f t="shared" ca="1" si="74"/>
        <v>1.5947324875896302E-2</v>
      </c>
      <c r="M215" s="32">
        <f t="shared" ca="1" si="74"/>
        <v>3.1025923883066736E-3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1.7953667953667953E-2</v>
      </c>
      <c r="H220" s="33">
        <f t="shared" ca="1" si="75"/>
        <v>4.1405646718146713E-2</v>
      </c>
      <c r="I220" s="33">
        <f t="shared" ca="1" si="75"/>
        <v>0.12371199324324327</v>
      </c>
      <c r="J220" s="33">
        <f t="shared" ca="1" si="75"/>
        <v>0.24287946428571433</v>
      </c>
      <c r="K220" s="33">
        <f t="shared" ca="1" si="75"/>
        <v>0.23278052606177613</v>
      </c>
      <c r="L220" s="33">
        <f t="shared" ca="1" si="75"/>
        <v>0.12977135617760618</v>
      </c>
      <c r="M220" s="33">
        <f t="shared" ca="1" si="75"/>
        <v>2.5247345559845567E-2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2.2062879205736342E-3</v>
      </c>
      <c r="H221" s="33">
        <f t="shared" ca="1" si="76"/>
        <v>5.088251516822944E-3</v>
      </c>
      <c r="I221" s="33">
        <f t="shared" ca="1" si="76"/>
        <v>1.5202702702702702E-2</v>
      </c>
      <c r="J221" s="33">
        <f t="shared" ca="1" si="76"/>
        <v>2.9846938775510201E-2</v>
      </c>
      <c r="K221" s="33">
        <f t="shared" ca="1" si="76"/>
        <v>2.8605901820187535E-2</v>
      </c>
      <c r="L221" s="33">
        <f t="shared" ca="1" si="76"/>
        <v>1.5947324875896302E-2</v>
      </c>
      <c r="M221" s="33">
        <f t="shared" ca="1" si="76"/>
        <v>3.1025923883066736E-3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1.9029233314947598E-3</v>
      </c>
      <c r="H222" s="33">
        <f t="shared" ca="1" si="77"/>
        <v>4.3886169332597903E-3</v>
      </c>
      <c r="I222" s="33">
        <f t="shared" ca="1" si="77"/>
        <v>1.3112331081081082E-2</v>
      </c>
      <c r="J222" s="33">
        <f t="shared" ca="1" si="77"/>
        <v>2.5742984693877549E-2</v>
      </c>
      <c r="K222" s="33">
        <f t="shared" ca="1" si="77"/>
        <v>2.4672590319911751E-2</v>
      </c>
      <c r="L222" s="33">
        <f t="shared" ca="1" si="77"/>
        <v>1.3754567705460562E-2</v>
      </c>
      <c r="M222" s="33">
        <f t="shared" ca="1" si="77"/>
        <v>2.6759859349145066E-3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2.2062879205736349E-2</v>
      </c>
      <c r="H223" s="32">
        <f t="shared" ca="1" si="78"/>
        <v>5.0882515168229447E-2</v>
      </c>
      <c r="I223" s="32">
        <f t="shared" ca="1" si="78"/>
        <v>0.15202702702702706</v>
      </c>
      <c r="J223" s="32">
        <f t="shared" ca="1" si="78"/>
        <v>0.29846938775510207</v>
      </c>
      <c r="K223" s="32">
        <f t="shared" ca="1" si="78"/>
        <v>0.2860590182018754</v>
      </c>
      <c r="L223" s="32">
        <f t="shared" ca="1" si="78"/>
        <v>0.15947324875896307</v>
      </c>
      <c r="M223" s="32">
        <f t="shared" ca="1" si="78"/>
        <v>3.1025923883066745E-2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5.935931467181467E-2</v>
      </c>
      <c r="H226" s="32">
        <f ca="1">F221/2+G221+H221</f>
        <v>7.2945394373965782E-3</v>
      </c>
      <c r="I226" s="32">
        <f ca="1">F222/2+G222+H222</f>
        <v>6.2915402647545499E-3</v>
      </c>
      <c r="J226" s="32">
        <f ca="1">I220+J220+K220</f>
        <v>0.59937198359073374</v>
      </c>
      <c r="K226" s="32">
        <f ca="1">I221+J221+K221</f>
        <v>7.3655543298400433E-2</v>
      </c>
      <c r="L226" s="32">
        <f ca="1">I222+J222+K222</f>
        <v>6.3527906094870384E-2</v>
      </c>
      <c r="M226" s="32">
        <f ca="1">L220+M220+N220/2</f>
        <v>0.15501870173745175</v>
      </c>
      <c r="N226" s="32">
        <f ca="1">L221+M221+N221/2</f>
        <v>1.9049917264202975E-2</v>
      </c>
      <c r="O226" s="32">
        <f ca="1">L222+M222+N222/2</f>
        <v>1.6430553640375069E-2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276.26299999999998</v>
      </c>
      <c r="E233" s="29">
        <f t="shared" ca="1" si="80"/>
        <v>217.52500000000001</v>
      </c>
      <c r="F233" s="29">
        <f t="shared" ca="1" si="80"/>
        <v>156.47399999999999</v>
      </c>
      <c r="G233" s="29">
        <f t="shared" ca="1" si="80"/>
        <v>122.18</v>
      </c>
      <c r="H233" s="29">
        <f t="shared" ca="1" si="80"/>
        <v>54.719000000000001</v>
      </c>
      <c r="I233" s="29">
        <f t="shared" ca="1" si="80"/>
        <v>6.3970000000000002</v>
      </c>
      <c r="J233" s="29">
        <f t="shared" ca="1" si="80"/>
        <v>0.53400000000000003</v>
      </c>
      <c r="K233" s="29">
        <f t="shared" ca="1" si="80"/>
        <v>0.06</v>
      </c>
      <c r="L233" s="29">
        <f t="shared" ca="1" si="80"/>
        <v>4.2619999999999996</v>
      </c>
      <c r="M233" s="29">
        <f t="shared" ca="1" si="80"/>
        <v>46.201000000000001</v>
      </c>
      <c r="N233" s="29">
        <f t="shared" ca="1" si="80"/>
        <v>152.952</v>
      </c>
      <c r="O233" s="29">
        <f t="shared" ca="1" si="80"/>
        <v>244.67099999999999</v>
      </c>
    </row>
    <row r="234" spans="1:15" x14ac:dyDescent="0.4">
      <c r="D234" s="50">
        <f t="shared" ref="D234:O234" ca="1" si="81">D232/SUM($D232:$O232)*(1-$B$233)+D233/SUM($D$233:$O$233)*$B$233</f>
        <v>9.6545376131420224E-2</v>
      </c>
      <c r="E234" s="50">
        <f t="shared" ca="1" si="81"/>
        <v>9.1964479293235729E-2</v>
      </c>
      <c r="F234" s="50">
        <f t="shared" ca="1" si="81"/>
        <v>8.7203194726720001E-2</v>
      </c>
      <c r="G234" s="50">
        <f t="shared" ca="1" si="81"/>
        <v>8.4528652247086736E-2</v>
      </c>
      <c r="H234" s="50">
        <f t="shared" ca="1" si="81"/>
        <v>7.9267460487054658E-2</v>
      </c>
      <c r="I234" s="50">
        <f t="shared" ca="1" si="81"/>
        <v>7.5498893341173795E-2</v>
      </c>
      <c r="J234" s="50">
        <f t="shared" ca="1" si="81"/>
        <v>7.5041645934686069E-2</v>
      </c>
      <c r="K234" s="50">
        <f t="shared" ca="1" si="81"/>
        <v>7.5004679318504047E-2</v>
      </c>
      <c r="L234" s="50">
        <f t="shared" ca="1" si="81"/>
        <v>7.5332387591071234E-2</v>
      </c>
      <c r="M234" s="50">
        <f t="shared" ca="1" si="81"/>
        <v>7.8603153236762591E-2</v>
      </c>
      <c r="N234" s="50">
        <f t="shared" ca="1" si="81"/>
        <v>8.6928518730532089E-2</v>
      </c>
      <c r="O234" s="50">
        <f t="shared" ca="1" si="81"/>
        <v>9.4081558961752812E-2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9.3787163553560013</v>
      </c>
      <c r="E236" s="29">
        <f t="shared" ca="1" si="82"/>
        <v>10.442347892043141</v>
      </c>
      <c r="F236" s="29">
        <f t="shared" ca="1" si="82"/>
        <v>11.71600596058245</v>
      </c>
      <c r="G236" s="29">
        <f t="shared" ca="1" si="82"/>
        <v>13.119040844070801</v>
      </c>
      <c r="H236" s="29">
        <f t="shared" ca="1" si="82"/>
        <v>14.323848930635416</v>
      </c>
      <c r="I236" s="29">
        <f t="shared" ca="1" si="82"/>
        <v>14.938229907334957</v>
      </c>
      <c r="J236" s="29">
        <f t="shared" ca="1" si="82"/>
        <v>14.659485175811541</v>
      </c>
      <c r="K236" s="29">
        <f t="shared" ca="1" si="82"/>
        <v>13.620975477732546</v>
      </c>
      <c r="L236" s="29">
        <f t="shared" ca="1" si="82"/>
        <v>12.260367662349331</v>
      </c>
      <c r="M236" s="29">
        <f t="shared" ca="1" si="82"/>
        <v>10.858451387262011</v>
      </c>
      <c r="N236" s="29">
        <f t="shared" ca="1" si="82"/>
        <v>9.6596577739091156</v>
      </c>
      <c r="O236" s="29">
        <f t="shared" ca="1" si="82"/>
        <v>9.0671965840283519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7.2409032098565168E-2</v>
      </c>
      <c r="E240" s="33">
        <f t="shared" ca="1" si="83"/>
        <v>6.8973359469926804E-2</v>
      </c>
      <c r="F240" s="32">
        <f t="shared" ca="1" si="83"/>
        <v>6.5402396045040001E-2</v>
      </c>
      <c r="G240" s="32">
        <f t="shared" ca="1" si="83"/>
        <v>6.3396489185315055E-2</v>
      </c>
      <c r="H240" s="32">
        <f t="shared" ca="1" si="83"/>
        <v>5.9450595365290994E-2</v>
      </c>
      <c r="I240" s="32">
        <f t="shared" ca="1" si="83"/>
        <v>5.6624170005880346E-2</v>
      </c>
      <c r="J240" s="32">
        <f t="shared" ca="1" si="83"/>
        <v>5.6281234451014552E-2</v>
      </c>
      <c r="K240" s="32">
        <f t="shared" ca="1" si="83"/>
        <v>5.6253509488878035E-2</v>
      </c>
      <c r="L240" s="32">
        <f t="shared" ca="1" si="83"/>
        <v>5.6499290693303422E-2</v>
      </c>
      <c r="M240" s="32">
        <f t="shared" ca="1" si="83"/>
        <v>5.8952364927571943E-2</v>
      </c>
      <c r="N240" s="32">
        <f t="shared" ca="1" si="83"/>
        <v>6.5196389047899067E-2</v>
      </c>
      <c r="O240" s="32">
        <f t="shared" ca="1" si="83"/>
        <v>7.0561169221314612E-2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2.4136344032855056E-2</v>
      </c>
      <c r="E241" s="32">
        <f t="shared" ca="1" si="84"/>
        <v>2.2991119823308932E-2</v>
      </c>
      <c r="F241" s="32">
        <f t="shared" ca="1" si="84"/>
        <v>2.180079868168E-2</v>
      </c>
      <c r="G241" s="32">
        <f t="shared" ca="1" si="84"/>
        <v>2.1132163061771684E-2</v>
      </c>
      <c r="H241" s="32">
        <f t="shared" ca="1" si="84"/>
        <v>1.9816865121763665E-2</v>
      </c>
      <c r="I241" s="32">
        <f t="shared" ca="1" si="84"/>
        <v>1.8874723335293449E-2</v>
      </c>
      <c r="J241" s="32">
        <f t="shared" ca="1" si="84"/>
        <v>1.8760411483671517E-2</v>
      </c>
      <c r="K241" s="32">
        <f t="shared" ca="1" si="84"/>
        <v>1.8751169829626012E-2</v>
      </c>
      <c r="L241" s="32">
        <f t="shared" ca="1" si="84"/>
        <v>1.8833096897767809E-2</v>
      </c>
      <c r="M241" s="32">
        <f t="shared" ca="1" si="84"/>
        <v>1.9650788309190648E-2</v>
      </c>
      <c r="N241" s="32">
        <f t="shared" ca="1" si="84"/>
        <v>2.1732129682633022E-2</v>
      </c>
      <c r="O241" s="32">
        <f t="shared" ca="1" si="84"/>
        <v>2.3520389740438203E-2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6.5771537489530033E-2</v>
      </c>
      <c r="E246" s="33">
        <f t="shared" ca="1" si="85"/>
        <v>6.2650801518516847E-2</v>
      </c>
      <c r="F246" s="33">
        <f t="shared" ca="1" si="85"/>
        <v>5.9407176407577998E-2</v>
      </c>
      <c r="G246" s="33">
        <f t="shared" ca="1" si="85"/>
        <v>5.7585144343327843E-2</v>
      </c>
      <c r="H246" s="33">
        <f t="shared" ca="1" si="85"/>
        <v>5.4000957456805984E-2</v>
      </c>
      <c r="I246" s="33">
        <f t="shared" ca="1" si="85"/>
        <v>5.143362108867465E-2</v>
      </c>
      <c r="J246" s="33">
        <f t="shared" ca="1" si="85"/>
        <v>5.1122121293004884E-2</v>
      </c>
      <c r="K246" s="33">
        <f t="shared" ca="1" si="85"/>
        <v>5.1096937785730878E-2</v>
      </c>
      <c r="L246" s="33">
        <f t="shared" ca="1" si="85"/>
        <v>5.1320189046417275E-2</v>
      </c>
      <c r="M246" s="33">
        <f t="shared" ca="1" si="85"/>
        <v>5.3548398142544515E-2</v>
      </c>
      <c r="N246" s="33">
        <f t="shared" ca="1" si="85"/>
        <v>5.9220053385174984E-2</v>
      </c>
      <c r="O246" s="33">
        <f t="shared" ca="1" si="85"/>
        <v>6.4093062042694104E-2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2.4136344032855056E-2</v>
      </c>
      <c r="E247" s="33">
        <f t="shared" ca="1" si="86"/>
        <v>2.2991119823308932E-2</v>
      </c>
      <c r="F247" s="33">
        <f t="shared" ca="1" si="86"/>
        <v>2.180079868168E-2</v>
      </c>
      <c r="G247" s="33">
        <f t="shared" ca="1" si="86"/>
        <v>2.1132163061771684E-2</v>
      </c>
      <c r="H247" s="33">
        <f t="shared" ca="1" si="86"/>
        <v>1.9816865121763665E-2</v>
      </c>
      <c r="I247" s="33">
        <f t="shared" ca="1" si="86"/>
        <v>1.8874723335293449E-2</v>
      </c>
      <c r="J247" s="33">
        <f t="shared" ca="1" si="86"/>
        <v>1.8760411483671517E-2</v>
      </c>
      <c r="K247" s="33">
        <f t="shared" ca="1" si="86"/>
        <v>1.8751169829626012E-2</v>
      </c>
      <c r="L247" s="33">
        <f t="shared" ca="1" si="86"/>
        <v>1.8833096897767809E-2</v>
      </c>
      <c r="M247" s="33">
        <f t="shared" ca="1" si="86"/>
        <v>1.9650788309190648E-2</v>
      </c>
      <c r="N247" s="33">
        <f t="shared" ca="1" si="86"/>
        <v>2.1732129682633022E-2</v>
      </c>
      <c r="O247" s="33">
        <f t="shared" ca="1" si="86"/>
        <v>2.3520389740438203E-2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6.6374946090351408E-3</v>
      </c>
      <c r="E248" s="33">
        <f t="shared" ca="1" si="87"/>
        <v>6.3225579514099581E-3</v>
      </c>
      <c r="F248" s="33">
        <f t="shared" ca="1" si="87"/>
        <v>5.9952196374620003E-3</v>
      </c>
      <c r="G248" s="33">
        <f t="shared" ca="1" si="87"/>
        <v>5.8113448419872139E-3</v>
      </c>
      <c r="H248" s="33">
        <f t="shared" ca="1" si="87"/>
        <v>5.4496379084850079E-3</v>
      </c>
      <c r="I248" s="33">
        <f t="shared" ca="1" si="87"/>
        <v>5.1905489172056991E-3</v>
      </c>
      <c r="J248" s="33">
        <f t="shared" ca="1" si="87"/>
        <v>5.1591131580096677E-3</v>
      </c>
      <c r="K248" s="33">
        <f t="shared" ca="1" si="87"/>
        <v>5.1565717031471538E-3</v>
      </c>
      <c r="L248" s="33">
        <f t="shared" ca="1" si="87"/>
        <v>5.1791016468861481E-3</v>
      </c>
      <c r="M248" s="33">
        <f t="shared" ca="1" si="87"/>
        <v>5.403966785027429E-3</v>
      </c>
      <c r="N248" s="33">
        <f t="shared" ca="1" si="87"/>
        <v>5.9763356627240815E-3</v>
      </c>
      <c r="O248" s="33">
        <f t="shared" ca="1" si="87"/>
        <v>6.4681071786205063E-3</v>
      </c>
    </row>
    <row r="249" spans="1:15" x14ac:dyDescent="0.4">
      <c r="D249" s="32">
        <f t="shared" ref="D249:O249" ca="1" si="88">SUM(D246:D248)</f>
        <v>9.6545376131420224E-2</v>
      </c>
      <c r="E249" s="32">
        <f t="shared" ca="1" si="88"/>
        <v>9.1964479293235729E-2</v>
      </c>
      <c r="F249" s="32">
        <f t="shared" ca="1" si="88"/>
        <v>8.7203194726720001E-2</v>
      </c>
      <c r="G249" s="32">
        <f t="shared" ca="1" si="88"/>
        <v>8.4528652247086736E-2</v>
      </c>
      <c r="H249" s="32">
        <f t="shared" ca="1" si="88"/>
        <v>7.9267460487054645E-2</v>
      </c>
      <c r="I249" s="32">
        <f t="shared" ca="1" si="88"/>
        <v>7.5498893341173809E-2</v>
      </c>
      <c r="J249" s="32">
        <f t="shared" ca="1" si="88"/>
        <v>7.5041645934686069E-2</v>
      </c>
      <c r="K249" s="32">
        <f t="shared" ca="1" si="88"/>
        <v>7.5004679318504047E-2</v>
      </c>
      <c r="L249" s="32">
        <f t="shared" ca="1" si="88"/>
        <v>7.5332387591071234E-2</v>
      </c>
      <c r="M249" s="32">
        <f t="shared" ca="1" si="88"/>
        <v>7.8603153236762591E-2</v>
      </c>
      <c r="N249" s="32">
        <f t="shared" ca="1" si="88"/>
        <v>8.6928518730532089E-2</v>
      </c>
      <c r="O249" s="32">
        <f t="shared" ca="1" si="88"/>
        <v>9.4081558961752812E-2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0.25182901594711748</v>
      </c>
      <c r="E252" s="32">
        <f ca="1">N247/2+O247+D247+E247+F247/2</f>
        <v>9.2414317778758692E-2</v>
      </c>
      <c r="F252" s="32">
        <f ca="1">N248/2+O248+D248+E248+F248/2</f>
        <v>2.5413937389158644E-2</v>
      </c>
      <c r="G252" s="32">
        <f ca="1">F246/2+G246+H246</f>
        <v>0.14128969000392283</v>
      </c>
      <c r="H252" s="32">
        <f ca="1">F247/2+G247+H247</f>
        <v>5.1849427524375345E-2</v>
      </c>
      <c r="I252" s="32">
        <f ca="1">F248/2+G248+H248</f>
        <v>1.4258592569203222E-2</v>
      </c>
      <c r="J252" s="32">
        <f ca="1">I246+J246+K246</f>
        <v>0.1536526801674104</v>
      </c>
      <c r="K252" s="32">
        <f ca="1">I247+J247+K247</f>
        <v>5.6386304648590978E-2</v>
      </c>
      <c r="L252" s="32">
        <f ca="1">I248+J248+K248</f>
        <v>1.5506233778362521E-2</v>
      </c>
      <c r="M252" s="32">
        <f ca="1">L246+M246+N246/2</f>
        <v>0.13447861388154927</v>
      </c>
      <c r="N252" s="32">
        <f ca="1">L247+M247+N247/2</f>
        <v>4.9349950048274971E-2</v>
      </c>
      <c r="O252" s="32">
        <f ca="1">L248+M248+N248/2</f>
        <v>1.3571236263275617E-2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9.3787163553560013</v>
      </c>
      <c r="E261" s="29">
        <f t="shared" ca="1" si="91"/>
        <v>10.442347892043141</v>
      </c>
      <c r="F261" s="29">
        <f t="shared" ca="1" si="91"/>
        <v>11.71600596058245</v>
      </c>
      <c r="G261" s="29">
        <f t="shared" ca="1" si="91"/>
        <v>13.119040844070801</v>
      </c>
      <c r="H261" s="29">
        <f t="shared" ca="1" si="91"/>
        <v>14.323848930635416</v>
      </c>
      <c r="I261" s="29">
        <f t="shared" ca="1" si="91"/>
        <v>14.938229907334957</v>
      </c>
      <c r="J261" s="29">
        <f t="shared" ca="1" si="91"/>
        <v>14.659485175811541</v>
      </c>
      <c r="K261" s="29">
        <f t="shared" ca="1" si="91"/>
        <v>13.620975477732546</v>
      </c>
      <c r="L261" s="29">
        <f t="shared" ca="1" si="91"/>
        <v>12.260367662349331</v>
      </c>
      <c r="M261" s="29">
        <f t="shared" ca="1" si="91"/>
        <v>10.858451387262011</v>
      </c>
      <c r="N261" s="29">
        <f t="shared" ca="1" si="91"/>
        <v>9.6596577739091156</v>
      </c>
      <c r="O261" s="29">
        <f t="shared" ca="1" si="91"/>
        <v>9.0671965840283519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14.621283644643999</v>
      </c>
      <c r="E283" s="29">
        <f t="shared" ca="1" si="98"/>
        <v>13.557652107956859</v>
      </c>
      <c r="F283" s="29">
        <f t="shared" ca="1" si="98"/>
        <v>12.28399403941755</v>
      </c>
      <c r="G283" s="29">
        <f t="shared" ca="1" si="98"/>
        <v>10.880959155929199</v>
      </c>
      <c r="H283" s="29">
        <f t="shared" ca="1" si="98"/>
        <v>9.6761510693645842</v>
      </c>
      <c r="I283" s="29">
        <f t="shared" ca="1" si="98"/>
        <v>9.0617700926650429</v>
      </c>
      <c r="J283" s="29">
        <f t="shared" ca="1" si="98"/>
        <v>9.3405148241884586</v>
      </c>
      <c r="K283" s="29">
        <f t="shared" ca="1" si="98"/>
        <v>10.379024522267454</v>
      </c>
      <c r="L283" s="29">
        <f t="shared" ca="1" si="98"/>
        <v>11.739632337650669</v>
      </c>
      <c r="M283" s="29">
        <f t="shared" ca="1" si="98"/>
        <v>13.141548612737989</v>
      </c>
      <c r="N283" s="29">
        <f t="shared" ca="1" si="98"/>
        <v>14.340342226090884</v>
      </c>
      <c r="O283" s="29">
        <f t="shared" ca="1" si="98"/>
        <v>14.932803415971648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0.10156795512306799</v>
      </c>
      <c r="E284" s="29">
        <f t="shared" ca="1" si="99"/>
        <v>9.4179350756221386E-2</v>
      </c>
      <c r="F284" s="29">
        <f t="shared" ca="1" si="99"/>
        <v>8.533177972952008E-2</v>
      </c>
      <c r="G284" s="29">
        <f t="shared" ca="1" si="99"/>
        <v>7.5585481966228635E-2</v>
      </c>
      <c r="H284" s="29">
        <f t="shared" ca="1" si="99"/>
        <v>6.721618302899543E-2</v>
      </c>
      <c r="I284" s="29">
        <f t="shared" ca="1" si="99"/>
        <v>6.2948334802636424E-2</v>
      </c>
      <c r="J284" s="29">
        <f t="shared" ca="1" si="99"/>
        <v>6.4884658115298033E-2</v>
      </c>
      <c r="K284" s="29">
        <f t="shared" ca="1" si="99"/>
        <v>7.2098751554214177E-2</v>
      </c>
      <c r="L284" s="29">
        <f t="shared" ca="1" si="99"/>
        <v>8.1550326182790692E-2</v>
      </c>
      <c r="M284" s="29">
        <f t="shared" ca="1" si="99"/>
        <v>9.1288853440383913E-2</v>
      </c>
      <c r="N284" s="29">
        <f t="shared" ca="1" si="99"/>
        <v>9.9616372342422974E-2</v>
      </c>
      <c r="O284" s="29">
        <f t="shared" ca="1" si="99"/>
        <v>0.10373195295822013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9.3787163553560013</v>
      </c>
      <c r="E286" s="29">
        <f t="shared" ca="1" si="100"/>
        <v>10.442347892043141</v>
      </c>
      <c r="F286" s="29">
        <f t="shared" ca="1" si="100"/>
        <v>11.71600596058245</v>
      </c>
      <c r="G286" s="29">
        <f t="shared" ca="1" si="100"/>
        <v>13.119040844070801</v>
      </c>
      <c r="H286" s="29">
        <f t="shared" ca="1" si="100"/>
        <v>14.323848930635416</v>
      </c>
      <c r="I286" s="29">
        <f t="shared" ca="1" si="100"/>
        <v>14.938229907334957</v>
      </c>
      <c r="J286" s="29">
        <f t="shared" ca="1" si="100"/>
        <v>14.659485175811541</v>
      </c>
      <c r="K286" s="29">
        <f t="shared" ca="1" si="100"/>
        <v>13.620975477732546</v>
      </c>
      <c r="L286" s="29">
        <f t="shared" ca="1" si="100"/>
        <v>12.260367662349331</v>
      </c>
      <c r="M286" s="29">
        <f t="shared" ca="1" si="100"/>
        <v>10.858451387262011</v>
      </c>
      <c r="N286" s="29">
        <f t="shared" ca="1" si="100"/>
        <v>9.6596577739091156</v>
      </c>
      <c r="O286" s="29">
        <f t="shared" ca="1" si="100"/>
        <v>9.0671965840283519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5.0783977561533994E-2</v>
      </c>
      <c r="E290" s="33">
        <f t="shared" ca="1" si="101"/>
        <v>4.7089675378110693E-2</v>
      </c>
      <c r="F290" s="32">
        <f t="shared" ca="1" si="101"/>
        <v>4.266588986476004E-2</v>
      </c>
      <c r="G290" s="32">
        <f t="shared" ca="1" si="101"/>
        <v>3.7792740983114317E-2</v>
      </c>
      <c r="H290" s="32">
        <f t="shared" ca="1" si="101"/>
        <v>3.3608091514497715E-2</v>
      </c>
      <c r="I290" s="32">
        <f t="shared" ca="1" si="101"/>
        <v>3.1474167401318212E-2</v>
      </c>
      <c r="J290" s="32">
        <f t="shared" ca="1" si="101"/>
        <v>3.2442329057649016E-2</v>
      </c>
      <c r="K290" s="32">
        <f t="shared" ca="1" si="101"/>
        <v>3.6049375777107089E-2</v>
      </c>
      <c r="L290" s="32">
        <f t="shared" ca="1" si="101"/>
        <v>4.0775163091395346E-2</v>
      </c>
      <c r="M290" s="32">
        <f t="shared" ca="1" si="101"/>
        <v>4.5644426720191957E-2</v>
      </c>
      <c r="N290" s="32">
        <f t="shared" ca="1" si="101"/>
        <v>4.9808186171211487E-2</v>
      </c>
      <c r="O290" s="32">
        <f t="shared" ca="1" si="101"/>
        <v>5.1865976479110065E-2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5.0783977561533994E-2</v>
      </c>
      <c r="E291" s="32">
        <f t="shared" ca="1" si="102"/>
        <v>4.7089675378110693E-2</v>
      </c>
      <c r="F291" s="32">
        <f t="shared" ca="1" si="102"/>
        <v>4.266588986476004E-2</v>
      </c>
      <c r="G291" s="32">
        <f t="shared" ca="1" si="102"/>
        <v>3.7792740983114317E-2</v>
      </c>
      <c r="H291" s="32">
        <f t="shared" ca="1" si="102"/>
        <v>3.3608091514497715E-2</v>
      </c>
      <c r="I291" s="32">
        <f t="shared" ca="1" si="102"/>
        <v>3.1474167401318212E-2</v>
      </c>
      <c r="J291" s="32">
        <f t="shared" ca="1" si="102"/>
        <v>3.2442329057649016E-2</v>
      </c>
      <c r="K291" s="32">
        <f t="shared" ca="1" si="102"/>
        <v>3.6049375777107089E-2</v>
      </c>
      <c r="L291" s="32">
        <f t="shared" ca="1" si="102"/>
        <v>4.0775163091395346E-2</v>
      </c>
      <c r="M291" s="32">
        <f t="shared" ca="1" si="102"/>
        <v>4.5644426720191957E-2</v>
      </c>
      <c r="N291" s="32">
        <f t="shared" ca="1" si="102"/>
        <v>4.9808186171211487E-2</v>
      </c>
      <c r="O291" s="32">
        <f t="shared" ca="1" si="102"/>
        <v>5.1865976479110065E-2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4.5917179711886989E-2</v>
      </c>
      <c r="E296" s="33">
        <f t="shared" ca="1" si="103"/>
        <v>4.2576914821041749E-2</v>
      </c>
      <c r="F296" s="33">
        <f t="shared" ca="1" si="103"/>
        <v>3.8577075419387201E-2</v>
      </c>
      <c r="G296" s="33">
        <f t="shared" ca="1" si="103"/>
        <v>3.4170936638899196E-2</v>
      </c>
      <c r="H296" s="33">
        <f t="shared" ca="1" si="103"/>
        <v>3.0387316077691684E-2</v>
      </c>
      <c r="I296" s="33">
        <f t="shared" ca="1" si="103"/>
        <v>2.845789302535855E-2</v>
      </c>
      <c r="J296" s="33">
        <f t="shared" ca="1" si="103"/>
        <v>2.9333272522957653E-2</v>
      </c>
      <c r="K296" s="33">
        <f t="shared" ca="1" si="103"/>
        <v>3.259464393180099E-2</v>
      </c>
      <c r="L296" s="33">
        <f t="shared" ca="1" si="103"/>
        <v>3.6867543295136626E-2</v>
      </c>
      <c r="M296" s="33">
        <f t="shared" ca="1" si="103"/>
        <v>4.1270169159506896E-2</v>
      </c>
      <c r="N296" s="33">
        <f t="shared" ca="1" si="103"/>
        <v>4.5034901663137054E-2</v>
      </c>
      <c r="O296" s="33">
        <f t="shared" ca="1" si="103"/>
        <v>4.6895487066528685E-2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5.0783977561533994E-2</v>
      </c>
      <c r="E297" s="33">
        <f t="shared" ca="1" si="104"/>
        <v>4.7089675378110693E-2</v>
      </c>
      <c r="F297" s="33">
        <f t="shared" ca="1" si="104"/>
        <v>4.266588986476004E-2</v>
      </c>
      <c r="G297" s="33">
        <f t="shared" ca="1" si="104"/>
        <v>3.7792740983114317E-2</v>
      </c>
      <c r="H297" s="33">
        <f t="shared" ca="1" si="104"/>
        <v>3.3608091514497715E-2</v>
      </c>
      <c r="I297" s="33">
        <f t="shared" ca="1" si="104"/>
        <v>3.1474167401318212E-2</v>
      </c>
      <c r="J297" s="33">
        <f t="shared" ca="1" si="104"/>
        <v>3.2442329057649016E-2</v>
      </c>
      <c r="K297" s="33">
        <f t="shared" ca="1" si="104"/>
        <v>3.6049375777107089E-2</v>
      </c>
      <c r="L297" s="33">
        <f t="shared" ca="1" si="104"/>
        <v>4.0775163091395346E-2</v>
      </c>
      <c r="M297" s="33">
        <f t="shared" ca="1" si="104"/>
        <v>4.5644426720191957E-2</v>
      </c>
      <c r="N297" s="33">
        <f t="shared" ca="1" si="104"/>
        <v>4.9808186171211487E-2</v>
      </c>
      <c r="O297" s="33">
        <f t="shared" ca="1" si="104"/>
        <v>5.1865976479110065E-2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4.8667978496470072E-3</v>
      </c>
      <c r="E298" s="33">
        <f t="shared" ca="1" si="105"/>
        <v>4.5127605570689415E-3</v>
      </c>
      <c r="F298" s="33">
        <f t="shared" ca="1" si="105"/>
        <v>4.0888144453728372E-3</v>
      </c>
      <c r="G298" s="33">
        <f t="shared" ca="1" si="105"/>
        <v>3.6218043442151219E-3</v>
      </c>
      <c r="H298" s="33">
        <f t="shared" ca="1" si="105"/>
        <v>3.2207754368060305E-3</v>
      </c>
      <c r="I298" s="33">
        <f t="shared" ca="1" si="105"/>
        <v>3.0162743759596621E-3</v>
      </c>
      <c r="J298" s="33">
        <f t="shared" ca="1" si="105"/>
        <v>3.1090565346913639E-3</v>
      </c>
      <c r="K298" s="33">
        <f t="shared" ca="1" si="105"/>
        <v>3.4547318453060959E-3</v>
      </c>
      <c r="L298" s="33">
        <f t="shared" ca="1" si="105"/>
        <v>3.9076197962587206E-3</v>
      </c>
      <c r="M298" s="33">
        <f t="shared" ca="1" si="105"/>
        <v>4.3742575606850621E-3</v>
      </c>
      <c r="N298" s="33">
        <f t="shared" ca="1" si="105"/>
        <v>4.7732845080744333E-3</v>
      </c>
      <c r="O298" s="33">
        <f t="shared" ca="1" si="105"/>
        <v>4.9704894125813812E-3</v>
      </c>
    </row>
    <row r="299" spans="1:15" x14ac:dyDescent="0.4">
      <c r="D299" s="32">
        <f t="shared" ref="D299:O299" ca="1" si="106">SUM(D296:D298)</f>
        <v>0.101567955123068</v>
      </c>
      <c r="E299" s="32">
        <f t="shared" ca="1" si="106"/>
        <v>9.4179350756221372E-2</v>
      </c>
      <c r="F299" s="32">
        <f t="shared" ca="1" si="106"/>
        <v>8.5331779729520066E-2</v>
      </c>
      <c r="G299" s="32">
        <f t="shared" ca="1" si="106"/>
        <v>7.5585481966228635E-2</v>
      </c>
      <c r="H299" s="32">
        <f t="shared" ca="1" si="106"/>
        <v>6.721618302899543E-2</v>
      </c>
      <c r="I299" s="32">
        <f t="shared" ca="1" si="106"/>
        <v>6.2948334802636424E-2</v>
      </c>
      <c r="J299" s="32">
        <f t="shared" ca="1" si="106"/>
        <v>6.4884658115298033E-2</v>
      </c>
      <c r="K299" s="32">
        <f t="shared" ca="1" si="106"/>
        <v>7.2098751554214163E-2</v>
      </c>
      <c r="L299" s="32">
        <f t="shared" ca="1" si="106"/>
        <v>8.1550326182790706E-2</v>
      </c>
      <c r="M299" s="32">
        <f t="shared" ca="1" si="106"/>
        <v>9.1288853440383913E-2</v>
      </c>
      <c r="N299" s="32">
        <f t="shared" ca="1" si="106"/>
        <v>9.9616372342422974E-2</v>
      </c>
      <c r="O299" s="32">
        <f t="shared" ca="1" si="106"/>
        <v>0.10373195295822013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0.17719557014071957</v>
      </c>
      <c r="E302" s="32">
        <f ca="1">N297/2+O297+D297+E297+F297/2</f>
        <v>0.19597666743674053</v>
      </c>
      <c r="F302" s="32">
        <f ca="1">N298/2+O298+D298+E298+F298/2</f>
        <v>1.8781097296020965E-2</v>
      </c>
      <c r="G302" s="32">
        <f ca="1">F296/2+G296+H296</f>
        <v>8.3846790426284484E-2</v>
      </c>
      <c r="H302" s="32">
        <f ca="1">F297/2+G297+H297</f>
        <v>9.2733777429992059E-2</v>
      </c>
      <c r="I302" s="32">
        <f ca="1">F298/2+G298+H298</f>
        <v>8.8869870037075714E-3</v>
      </c>
      <c r="J302" s="32">
        <f ca="1">I296+J296+K296</f>
        <v>9.0385809480117194E-2</v>
      </c>
      <c r="K302" s="32">
        <f ca="1">I297+J297+K297</f>
        <v>9.996587223607431E-2</v>
      </c>
      <c r="L302" s="32">
        <f ca="1">I298+J298+K298</f>
        <v>9.5800627559571219E-3</v>
      </c>
      <c r="M302" s="32">
        <f ca="1">L296+M296+N296/2</f>
        <v>0.10065516328621205</v>
      </c>
      <c r="N302" s="32">
        <f ca="1">L297+M297+N297/2</f>
        <v>0.11132368289719305</v>
      </c>
      <c r="O302" s="32">
        <f ca="1">L298+M298+N298/2</f>
        <v>1.0668519610981E-2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3.5555555555555554</v>
      </c>
      <c r="H309" s="29">
        <f t="shared" ca="1" si="108"/>
        <v>8.1999999999999993</v>
      </c>
      <c r="I309" s="29">
        <f t="shared" ca="1" si="108"/>
        <v>24.5</v>
      </c>
      <c r="J309" s="29">
        <f t="shared" ca="1" si="108"/>
        <v>48.1</v>
      </c>
      <c r="K309" s="29">
        <f t="shared" ca="1" si="108"/>
        <v>46.1</v>
      </c>
      <c r="L309" s="29">
        <f t="shared" ca="1" si="108"/>
        <v>25.7</v>
      </c>
      <c r="M309" s="29">
        <f t="shared" ca="1" si="108"/>
        <v>5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7.720628792057363E-2</v>
      </c>
      <c r="H310" s="50">
        <f t="shared" ca="1" si="109"/>
        <v>8.0088251516822945E-2</v>
      </c>
      <c r="I310" s="50">
        <f t="shared" ca="1" si="109"/>
        <v>9.0202702702702697E-2</v>
      </c>
      <c r="J310" s="50">
        <f t="shared" ca="1" si="109"/>
        <v>0.10484693877551021</v>
      </c>
      <c r="K310" s="50">
        <f t="shared" ca="1" si="109"/>
        <v>0.10360590182018754</v>
      </c>
      <c r="L310" s="50">
        <f t="shared" ca="1" si="109"/>
        <v>9.094732487589631E-2</v>
      </c>
      <c r="M310" s="50">
        <f t="shared" ca="1" si="109"/>
        <v>7.8102592388306677E-2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9.3787163553560013</v>
      </c>
      <c r="E312" s="29">
        <f t="shared" ca="1" si="110"/>
        <v>10.442347892043141</v>
      </c>
      <c r="F312" s="29">
        <f t="shared" ca="1" si="110"/>
        <v>11.71600596058245</v>
      </c>
      <c r="G312" s="29">
        <f t="shared" ca="1" si="110"/>
        <v>13.119040844070801</v>
      </c>
      <c r="H312" s="29">
        <f t="shared" ca="1" si="110"/>
        <v>14.323848930635416</v>
      </c>
      <c r="I312" s="29">
        <f t="shared" ca="1" si="110"/>
        <v>14.938229907334957</v>
      </c>
      <c r="J312" s="29">
        <f t="shared" ca="1" si="110"/>
        <v>14.659485175811541</v>
      </c>
      <c r="K312" s="29">
        <f t="shared" ca="1" si="110"/>
        <v>13.620975477732546</v>
      </c>
      <c r="L312" s="29">
        <f t="shared" ca="1" si="110"/>
        <v>12.260367662349331</v>
      </c>
      <c r="M312" s="29">
        <f t="shared" ca="1" si="110"/>
        <v>10.858451387262011</v>
      </c>
      <c r="N312" s="29">
        <f t="shared" ca="1" si="110"/>
        <v>9.6596577739091156</v>
      </c>
      <c r="O312" s="29">
        <f t="shared" ca="1" si="110"/>
        <v>9.0671965840283519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4.6323772752344179E-2</v>
      </c>
      <c r="H316" s="32">
        <f t="shared" ca="1" si="111"/>
        <v>4.8052950910093768E-2</v>
      </c>
      <c r="I316" s="32">
        <f t="shared" ca="1" si="111"/>
        <v>5.4121621621621617E-2</v>
      </c>
      <c r="J316" s="32">
        <f t="shared" ca="1" si="111"/>
        <v>6.2908163265306127E-2</v>
      </c>
      <c r="K316" s="32">
        <f t="shared" ca="1" si="111"/>
        <v>6.2163541092112522E-2</v>
      </c>
      <c r="L316" s="32">
        <f t="shared" ca="1" si="111"/>
        <v>5.4568394925537785E-2</v>
      </c>
      <c r="M316" s="32">
        <f t="shared" ca="1" si="111"/>
        <v>4.6861555432984002E-2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3.0882515168229454E-2</v>
      </c>
      <c r="H317" s="32">
        <f t="shared" ca="1" si="112"/>
        <v>3.2035300606729177E-2</v>
      </c>
      <c r="I317" s="32">
        <f t="shared" ca="1" si="112"/>
        <v>3.608108108108108E-2</v>
      </c>
      <c r="J317" s="32">
        <f t="shared" ca="1" si="112"/>
        <v>4.1938775510204085E-2</v>
      </c>
      <c r="K317" s="32">
        <f t="shared" ca="1" si="112"/>
        <v>4.1442360728075021E-2</v>
      </c>
      <c r="L317" s="32">
        <f t="shared" ca="1" si="112"/>
        <v>3.6378929950358525E-2</v>
      </c>
      <c r="M317" s="32">
        <f t="shared" ca="1" si="112"/>
        <v>3.1241036955322671E-2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4.2077426916712631E-2</v>
      </c>
      <c r="H322" s="33">
        <f t="shared" ca="1" si="113"/>
        <v>4.3648097076668509E-2</v>
      </c>
      <c r="I322" s="33">
        <f t="shared" ca="1" si="113"/>
        <v>4.916047297297297E-2</v>
      </c>
      <c r="J322" s="33">
        <f t="shared" ca="1" si="113"/>
        <v>5.7141581632653066E-2</v>
      </c>
      <c r="K322" s="33">
        <f t="shared" ca="1" si="113"/>
        <v>5.6465216492002208E-2</v>
      </c>
      <c r="L322" s="33">
        <f t="shared" ca="1" si="113"/>
        <v>4.9566292057363487E-2</v>
      </c>
      <c r="M322" s="33">
        <f t="shared" ca="1" si="113"/>
        <v>4.2565912851627134E-2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3.0882515168229454E-2</v>
      </c>
      <c r="H323" s="33">
        <f t="shared" ca="1" si="114"/>
        <v>3.2035300606729177E-2</v>
      </c>
      <c r="I323" s="33">
        <f t="shared" ca="1" si="114"/>
        <v>3.608108108108108E-2</v>
      </c>
      <c r="J323" s="33">
        <f t="shared" ca="1" si="114"/>
        <v>4.1938775510204085E-2</v>
      </c>
      <c r="K323" s="33">
        <f t="shared" ca="1" si="114"/>
        <v>4.1442360728075021E-2</v>
      </c>
      <c r="L323" s="33">
        <f t="shared" ca="1" si="114"/>
        <v>3.6378929950358525E-2</v>
      </c>
      <c r="M323" s="33">
        <f t="shared" ca="1" si="114"/>
        <v>3.1241036955322671E-2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4.2463458356315504E-3</v>
      </c>
      <c r="H324" s="33">
        <f t="shared" ca="1" si="115"/>
        <v>4.4048538334252622E-3</v>
      </c>
      <c r="I324" s="33">
        <f t="shared" ca="1" si="115"/>
        <v>4.961148648648649E-3</v>
      </c>
      <c r="J324" s="33">
        <f t="shared" ca="1" si="115"/>
        <v>5.7665816326530625E-3</v>
      </c>
      <c r="K324" s="33">
        <f t="shared" ca="1" si="115"/>
        <v>5.698324600110315E-3</v>
      </c>
      <c r="L324" s="33">
        <f t="shared" ca="1" si="115"/>
        <v>5.0021028681742977E-3</v>
      </c>
      <c r="M324" s="33">
        <f t="shared" ca="1" si="115"/>
        <v>4.2956425813568669E-3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7.720628792057363E-2</v>
      </c>
      <c r="H325" s="32">
        <f t="shared" ca="1" si="116"/>
        <v>8.0088251516822945E-2</v>
      </c>
      <c r="I325" s="32">
        <f t="shared" ca="1" si="116"/>
        <v>9.0202702702702697E-2</v>
      </c>
      <c r="J325" s="32">
        <f t="shared" ca="1" si="116"/>
        <v>0.10484693877551021</v>
      </c>
      <c r="K325" s="32">
        <f t="shared" ca="1" si="116"/>
        <v>0.10360590182018754</v>
      </c>
      <c r="L325" s="32">
        <f t="shared" ca="1" si="116"/>
        <v>9.0947324875896296E-2</v>
      </c>
      <c r="M325" s="32">
        <f t="shared" ca="1" si="116"/>
        <v>7.8102592388306677E-2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0.10616302399338112</v>
      </c>
      <c r="H328" s="32">
        <f ca="1">F323/2+G323+H323</f>
        <v>7.7917815774958626E-2</v>
      </c>
      <c r="I328" s="32">
        <f ca="1">F324/2+G324+H324</f>
        <v>1.0713699669056814E-2</v>
      </c>
      <c r="J328" s="32">
        <f ca="1">I322+J322+K322</f>
        <v>0.16276727109762823</v>
      </c>
      <c r="K328" s="32">
        <f ca="1">I323+J323+K323</f>
        <v>0.11946221731936019</v>
      </c>
      <c r="L328" s="32">
        <f ca="1">I324+J324+K324</f>
        <v>1.6426054881412029E-2</v>
      </c>
      <c r="M328" s="32">
        <f ca="1">L322+M322+N322/2</f>
        <v>0.11256970490899063</v>
      </c>
      <c r="N328" s="32">
        <f ca="1">L323+M323+N323/2</f>
        <v>8.26199669056812E-2</v>
      </c>
      <c r="O328" s="32">
        <f ca="1">L324+M324+N324/2</f>
        <v>1.1360245449531165E-2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9.3787163553560013</v>
      </c>
      <c r="E337" s="29">
        <f t="shared" ca="1" si="119"/>
        <v>10.442347892043141</v>
      </c>
      <c r="F337" s="29">
        <f t="shared" ca="1" si="119"/>
        <v>11.71600596058245</v>
      </c>
      <c r="G337" s="29">
        <f t="shared" ca="1" si="119"/>
        <v>13.119040844070801</v>
      </c>
      <c r="H337" s="29">
        <f t="shared" ca="1" si="119"/>
        <v>14.323848930635416</v>
      </c>
      <c r="I337" s="29">
        <f t="shared" ca="1" si="119"/>
        <v>14.938229907334957</v>
      </c>
      <c r="J337" s="29">
        <f t="shared" ca="1" si="119"/>
        <v>14.659485175811541</v>
      </c>
      <c r="K337" s="29">
        <f t="shared" ca="1" si="119"/>
        <v>13.620975477732546</v>
      </c>
      <c r="L337" s="29">
        <f t="shared" ca="1" si="119"/>
        <v>12.260367662349331</v>
      </c>
      <c r="M337" s="29">
        <f t="shared" ca="1" si="119"/>
        <v>10.858451387262011</v>
      </c>
      <c r="N337" s="29">
        <f t="shared" ca="1" si="119"/>
        <v>9.6596577739091156</v>
      </c>
      <c r="O337" s="29">
        <f t="shared" ca="1" si="119"/>
        <v>9.0671965840283519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9.3787163553560013</v>
      </c>
      <c r="E362" s="29">
        <f t="shared" ca="1" si="128"/>
        <v>10.442347892043141</v>
      </c>
      <c r="F362" s="29">
        <f t="shared" ca="1" si="128"/>
        <v>11.71600596058245</v>
      </c>
      <c r="G362" s="29">
        <f t="shared" ca="1" si="128"/>
        <v>13.119040844070801</v>
      </c>
      <c r="H362" s="29">
        <f t="shared" ca="1" si="128"/>
        <v>14.323848930635416</v>
      </c>
      <c r="I362" s="29">
        <f t="shared" ca="1" si="128"/>
        <v>14.938229907334957</v>
      </c>
      <c r="J362" s="29">
        <f t="shared" ca="1" si="128"/>
        <v>14.659485175811541</v>
      </c>
      <c r="K362" s="29">
        <f t="shared" ca="1" si="128"/>
        <v>13.620975477732546</v>
      </c>
      <c r="L362" s="29">
        <f t="shared" ca="1" si="128"/>
        <v>12.260367662349331</v>
      </c>
      <c r="M362" s="29">
        <f t="shared" ca="1" si="128"/>
        <v>10.858451387262011</v>
      </c>
      <c r="N362" s="29">
        <f t="shared" ca="1" si="128"/>
        <v>9.6596577739091156</v>
      </c>
      <c r="O362" s="29">
        <f t="shared" ca="1" si="128"/>
        <v>9.0671965840283519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0.8</v>
      </c>
      <c r="E364" s="136">
        <f>IF(E370=0,Demands!$D16,E370)</f>
        <v>0.8</v>
      </c>
      <c r="F364" s="136">
        <f>IF(F370=0,Demands!$D16,F370)</f>
        <v>0.8</v>
      </c>
      <c r="G364" s="136">
        <f>IF(G370=0,Demands!$D16,G370)</f>
        <v>0.8</v>
      </c>
      <c r="H364" s="136">
        <f>IF(H370=0,Demands!$D16,H370)</f>
        <v>0.8</v>
      </c>
      <c r="I364" s="136">
        <f>IF(I370=0,Demands!$D16,I370)</f>
        <v>0.8</v>
      </c>
      <c r="J364" s="136">
        <f>IF(J370=0,Demands!$D16,J370)</f>
        <v>0.8</v>
      </c>
      <c r="K364" s="136">
        <f>IF(K370=0,Demands!$D16,K370)</f>
        <v>0.8</v>
      </c>
      <c r="L364" s="136">
        <f>IF(L370=0,Demands!$D16,L370)</f>
        <v>0.8</v>
      </c>
      <c r="M364" s="136">
        <f>IF(M370=0,Demands!$D16,M370)</f>
        <v>0.8</v>
      </c>
      <c r="N364" s="136">
        <f>IF(N370=0,Demands!$D16,N370)</f>
        <v>0.8</v>
      </c>
      <c r="O364" s="136">
        <f>IF(O370=0,Demands!$D16,O370)</f>
        <v>0.8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6.6666666666666666E-2</v>
      </c>
      <c r="E366" s="33">
        <f t="shared" si="129"/>
        <v>6.6666666666666666E-2</v>
      </c>
      <c r="F366" s="32">
        <f t="shared" si="129"/>
        <v>6.6666666666666666E-2</v>
      </c>
      <c r="G366" s="32">
        <f t="shared" si="129"/>
        <v>6.6666666666666666E-2</v>
      </c>
      <c r="H366" s="32">
        <f t="shared" si="129"/>
        <v>6.6666666666666666E-2</v>
      </c>
      <c r="I366" s="32">
        <f t="shared" si="129"/>
        <v>6.6666666666666666E-2</v>
      </c>
      <c r="J366" s="32">
        <f t="shared" si="129"/>
        <v>6.6666666666666666E-2</v>
      </c>
      <c r="K366" s="32">
        <f t="shared" si="129"/>
        <v>6.6666666666666666E-2</v>
      </c>
      <c r="L366" s="32">
        <f t="shared" si="129"/>
        <v>6.6666666666666666E-2</v>
      </c>
      <c r="M366" s="32">
        <f t="shared" si="129"/>
        <v>6.6666666666666666E-2</v>
      </c>
      <c r="N366" s="32">
        <f t="shared" si="129"/>
        <v>6.6666666666666666E-2</v>
      </c>
      <c r="O366" s="32">
        <f t="shared" si="129"/>
        <v>6.6666666666666666E-2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1.6666666666666663E-2</v>
      </c>
      <c r="E367" s="32">
        <f t="shared" si="130"/>
        <v>1.6666666666666663E-2</v>
      </c>
      <c r="F367" s="32">
        <f t="shared" si="130"/>
        <v>1.6666666666666663E-2</v>
      </c>
      <c r="G367" s="32">
        <f t="shared" si="130"/>
        <v>1.6666666666666663E-2</v>
      </c>
      <c r="H367" s="32">
        <f t="shared" si="130"/>
        <v>1.6666666666666663E-2</v>
      </c>
      <c r="I367" s="32">
        <f t="shared" si="130"/>
        <v>1.6666666666666663E-2</v>
      </c>
      <c r="J367" s="32">
        <f t="shared" si="130"/>
        <v>1.6666666666666663E-2</v>
      </c>
      <c r="K367" s="32">
        <f t="shared" si="130"/>
        <v>1.6666666666666663E-2</v>
      </c>
      <c r="L367" s="32">
        <f t="shared" si="130"/>
        <v>1.6666666666666663E-2</v>
      </c>
      <c r="M367" s="32">
        <f t="shared" si="130"/>
        <v>1.6666666666666663E-2</v>
      </c>
      <c r="N367" s="32">
        <f t="shared" si="130"/>
        <v>1.6666666666666663E-2</v>
      </c>
      <c r="O367" s="32">
        <f t="shared" si="130"/>
        <v>1.6666666666666663E-2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0.8</v>
      </c>
      <c r="E370" s="137">
        <v>0.8</v>
      </c>
      <c r="F370" s="137">
        <v>0.8</v>
      </c>
      <c r="G370" s="137">
        <v>0.8</v>
      </c>
      <c r="H370" s="137">
        <v>0.8</v>
      </c>
      <c r="I370" s="137">
        <v>0.8</v>
      </c>
      <c r="J370" s="137">
        <v>0.8</v>
      </c>
      <c r="K370" s="137">
        <v>0.8</v>
      </c>
      <c r="L370" s="137">
        <v>0.8</v>
      </c>
      <c r="M370" s="137">
        <v>0.8</v>
      </c>
      <c r="N370" s="137">
        <v>0.8</v>
      </c>
      <c r="O370" s="137">
        <v>0.8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6.0555555555555557E-2</v>
      </c>
      <c r="E372" s="33">
        <f t="shared" si="131"/>
        <v>6.0555555555555557E-2</v>
      </c>
      <c r="F372" s="33">
        <f t="shared" si="131"/>
        <v>6.0555555555555557E-2</v>
      </c>
      <c r="G372" s="33">
        <f t="shared" si="131"/>
        <v>6.0555555555555557E-2</v>
      </c>
      <c r="H372" s="33">
        <f t="shared" si="131"/>
        <v>6.0555555555555557E-2</v>
      </c>
      <c r="I372" s="33">
        <f t="shared" si="131"/>
        <v>6.0555555555555557E-2</v>
      </c>
      <c r="J372" s="33">
        <f t="shared" si="131"/>
        <v>6.0555555555555557E-2</v>
      </c>
      <c r="K372" s="33">
        <f t="shared" si="131"/>
        <v>6.0555555555555557E-2</v>
      </c>
      <c r="L372" s="33">
        <f t="shared" si="131"/>
        <v>6.0555555555555557E-2</v>
      </c>
      <c r="M372" s="33">
        <f t="shared" si="131"/>
        <v>6.0555555555555557E-2</v>
      </c>
      <c r="N372" s="33">
        <f t="shared" si="131"/>
        <v>6.0555555555555557E-2</v>
      </c>
      <c r="O372" s="33">
        <f t="shared" si="131"/>
        <v>6.0555555555555557E-2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1.6666666666666663E-2</v>
      </c>
      <c r="E373" s="33">
        <f t="shared" si="132"/>
        <v>1.6666666666666663E-2</v>
      </c>
      <c r="F373" s="33">
        <f t="shared" si="132"/>
        <v>1.6666666666666663E-2</v>
      </c>
      <c r="G373" s="33">
        <f t="shared" si="132"/>
        <v>1.6666666666666663E-2</v>
      </c>
      <c r="H373" s="33">
        <f t="shared" si="132"/>
        <v>1.6666666666666663E-2</v>
      </c>
      <c r="I373" s="33">
        <f t="shared" si="132"/>
        <v>1.6666666666666663E-2</v>
      </c>
      <c r="J373" s="33">
        <f t="shared" si="132"/>
        <v>1.6666666666666663E-2</v>
      </c>
      <c r="K373" s="33">
        <f t="shared" si="132"/>
        <v>1.6666666666666663E-2</v>
      </c>
      <c r="L373" s="33">
        <f t="shared" si="132"/>
        <v>1.6666666666666663E-2</v>
      </c>
      <c r="M373" s="33">
        <f t="shared" si="132"/>
        <v>1.6666666666666663E-2</v>
      </c>
      <c r="N373" s="33">
        <f t="shared" si="132"/>
        <v>1.6666666666666663E-2</v>
      </c>
      <c r="O373" s="33">
        <f t="shared" si="132"/>
        <v>1.6666666666666663E-2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6.1111111111111114E-3</v>
      </c>
      <c r="E374" s="33">
        <f t="shared" si="133"/>
        <v>6.1111111111111114E-3</v>
      </c>
      <c r="F374" s="33">
        <f t="shared" si="133"/>
        <v>6.1111111111111114E-3</v>
      </c>
      <c r="G374" s="33">
        <f t="shared" si="133"/>
        <v>6.1111111111111114E-3</v>
      </c>
      <c r="H374" s="33">
        <f t="shared" si="133"/>
        <v>6.1111111111111114E-3</v>
      </c>
      <c r="I374" s="33">
        <f t="shared" si="133"/>
        <v>6.1111111111111114E-3</v>
      </c>
      <c r="J374" s="33">
        <f t="shared" si="133"/>
        <v>6.1111111111111114E-3</v>
      </c>
      <c r="K374" s="33">
        <f t="shared" si="133"/>
        <v>6.1111111111111114E-3</v>
      </c>
      <c r="L374" s="33">
        <f t="shared" si="133"/>
        <v>6.1111111111111114E-3</v>
      </c>
      <c r="M374" s="33">
        <f t="shared" si="133"/>
        <v>6.1111111111111114E-3</v>
      </c>
      <c r="N374" s="33">
        <f t="shared" si="133"/>
        <v>6.1111111111111114E-3</v>
      </c>
      <c r="O374" s="33">
        <f t="shared" si="133"/>
        <v>6.1111111111111114E-3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0.24222222222222223</v>
      </c>
      <c r="E378" s="32">
        <f>N373/2+O373+D373+E373+F373/2</f>
        <v>6.6666666666666652E-2</v>
      </c>
      <c r="F378" s="32">
        <f>N374/2+O374+D374+E374+F374/2</f>
        <v>2.4444444444444446E-2</v>
      </c>
      <c r="G378" s="32">
        <f>F372/2+G372+H372</f>
        <v>0.15138888888888891</v>
      </c>
      <c r="H378" s="32">
        <f>F373/2+G373+H373</f>
        <v>4.1666666666666657E-2</v>
      </c>
      <c r="I378" s="32">
        <f>F374/2+G374+H374</f>
        <v>1.5277777777777779E-2</v>
      </c>
      <c r="J378" s="32">
        <f>I372+J372+K372</f>
        <v>0.18166666666666667</v>
      </c>
      <c r="K378" s="32">
        <f>I373+J373+K373</f>
        <v>4.9999999999999989E-2</v>
      </c>
      <c r="L378" s="32">
        <f>I374+J374+K374</f>
        <v>1.8333333333333333E-2</v>
      </c>
      <c r="M378" s="32">
        <f>L372+M372+N372/2</f>
        <v>0.15138888888888891</v>
      </c>
      <c r="N378" s="32">
        <f>L373+M373+N373/2</f>
        <v>4.1666666666666657E-2</v>
      </c>
      <c r="O378" s="32">
        <f>L374+M374+N374/2</f>
        <v>1.5277777777777779E-2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14.621283644643999</v>
      </c>
      <c r="E384" s="29">
        <f t="shared" ca="1" si="135"/>
        <v>13.557652107956859</v>
      </c>
      <c r="F384" s="29">
        <f t="shared" ca="1" si="135"/>
        <v>12.28399403941755</v>
      </c>
      <c r="G384" s="29">
        <f t="shared" ca="1" si="135"/>
        <v>10.880959155929199</v>
      </c>
      <c r="H384" s="29">
        <f t="shared" ca="1" si="135"/>
        <v>9.6761510693645842</v>
      </c>
      <c r="I384" s="29">
        <f t="shared" ca="1" si="135"/>
        <v>9.0617700926650429</v>
      </c>
      <c r="J384" s="29">
        <f t="shared" ca="1" si="135"/>
        <v>9.3405148241884586</v>
      </c>
      <c r="K384" s="29">
        <f t="shared" ca="1" si="135"/>
        <v>10.379024522267454</v>
      </c>
      <c r="L384" s="29">
        <f t="shared" ca="1" si="135"/>
        <v>11.739632337650669</v>
      </c>
      <c r="M384" s="29">
        <f t="shared" ca="1" si="135"/>
        <v>13.141548612737989</v>
      </c>
      <c r="N384" s="29">
        <f t="shared" ca="1" si="135"/>
        <v>14.340342226090884</v>
      </c>
      <c r="O384" s="29">
        <f t="shared" ca="1" si="135"/>
        <v>14.932803415971648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0.10156795512306799</v>
      </c>
      <c r="E385" s="29">
        <f t="shared" ca="1" si="136"/>
        <v>9.4179350756221386E-2</v>
      </c>
      <c r="F385" s="29">
        <f t="shared" ca="1" si="136"/>
        <v>8.533177972952008E-2</v>
      </c>
      <c r="G385" s="29">
        <f t="shared" ca="1" si="136"/>
        <v>7.5585481966228635E-2</v>
      </c>
      <c r="H385" s="29">
        <f t="shared" ca="1" si="136"/>
        <v>6.721618302899543E-2</v>
      </c>
      <c r="I385" s="55">
        <f t="shared" ca="1" si="136"/>
        <v>6.2948334802636424E-2</v>
      </c>
      <c r="J385" s="55">
        <f t="shared" ca="1" si="136"/>
        <v>6.4884658115298033E-2</v>
      </c>
      <c r="K385" s="29">
        <f t="shared" ca="1" si="136"/>
        <v>7.2098751554214177E-2</v>
      </c>
      <c r="L385" s="29">
        <f t="shared" ca="1" si="136"/>
        <v>8.1550326182790692E-2</v>
      </c>
      <c r="M385" s="29">
        <f t="shared" ca="1" si="136"/>
        <v>9.1288853440383913E-2</v>
      </c>
      <c r="N385" s="29">
        <f t="shared" ca="1" si="136"/>
        <v>9.9616372342422974E-2</v>
      </c>
      <c r="O385" s="29">
        <f t="shared" ca="1" si="136"/>
        <v>0.10373195295822013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9.3787163553560013</v>
      </c>
      <c r="E387" s="29">
        <f t="shared" ca="1" si="137"/>
        <v>10.442347892043141</v>
      </c>
      <c r="F387" s="29">
        <f t="shared" ca="1" si="137"/>
        <v>11.71600596058245</v>
      </c>
      <c r="G387" s="29">
        <f t="shared" ca="1" si="137"/>
        <v>13.119040844070801</v>
      </c>
      <c r="H387" s="29">
        <f t="shared" ca="1" si="137"/>
        <v>14.323848930635416</v>
      </c>
      <c r="I387" s="29">
        <f t="shared" ca="1" si="137"/>
        <v>14.938229907334957</v>
      </c>
      <c r="J387" s="29">
        <f t="shared" ca="1" si="137"/>
        <v>14.659485175811541</v>
      </c>
      <c r="K387" s="29">
        <f t="shared" ca="1" si="137"/>
        <v>13.620975477732546</v>
      </c>
      <c r="L387" s="29">
        <f t="shared" ca="1" si="137"/>
        <v>12.260367662349331</v>
      </c>
      <c r="M387" s="29">
        <f t="shared" ca="1" si="137"/>
        <v>10.858451387262011</v>
      </c>
      <c r="N387" s="29">
        <f t="shared" ca="1" si="137"/>
        <v>9.6596577739091156</v>
      </c>
      <c r="O387" s="29">
        <f t="shared" ca="1" si="137"/>
        <v>9.0671965840283519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1.0156795512306799E-2</v>
      </c>
      <c r="E391" s="33">
        <f t="shared" ca="1" si="138"/>
        <v>9.4179350756221393E-3</v>
      </c>
      <c r="F391" s="32">
        <f t="shared" ca="1" si="138"/>
        <v>8.5331779729520083E-3</v>
      </c>
      <c r="G391" s="32">
        <f t="shared" ca="1" si="138"/>
        <v>7.5585481966228638E-3</v>
      </c>
      <c r="H391" s="32">
        <f t="shared" ca="1" si="138"/>
        <v>6.7216183028995435E-3</v>
      </c>
      <c r="I391" s="32">
        <f t="shared" ca="1" si="138"/>
        <v>6.2948334802636428E-3</v>
      </c>
      <c r="J391" s="32">
        <f t="shared" ca="1" si="138"/>
        <v>6.488465811529804E-3</v>
      </c>
      <c r="K391" s="32">
        <f t="shared" ca="1" si="138"/>
        <v>7.2098751554214181E-3</v>
      </c>
      <c r="L391" s="32">
        <f t="shared" ca="1" si="138"/>
        <v>8.1550326182790699E-3</v>
      </c>
      <c r="M391" s="32">
        <f t="shared" ca="1" si="138"/>
        <v>9.1288853440383913E-3</v>
      </c>
      <c r="N391" s="32">
        <f t="shared" ca="1" si="138"/>
        <v>9.9616372342422981E-3</v>
      </c>
      <c r="O391" s="32">
        <f t="shared" ca="1" si="138"/>
        <v>1.0373195295822014E-2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9.1411159610761197E-2</v>
      </c>
      <c r="E392" s="32">
        <f t="shared" ca="1" si="139"/>
        <v>8.476141568059925E-2</v>
      </c>
      <c r="F392" s="32">
        <f t="shared" ca="1" si="139"/>
        <v>7.679860175656808E-2</v>
      </c>
      <c r="G392" s="32">
        <f t="shared" ca="1" si="139"/>
        <v>6.802693376960578E-2</v>
      </c>
      <c r="H392" s="32">
        <f t="shared" ca="1" si="139"/>
        <v>6.0494564726095885E-2</v>
      </c>
      <c r="I392" s="32">
        <f t="shared" ca="1" si="139"/>
        <v>5.6653501322372783E-2</v>
      </c>
      <c r="J392" s="32">
        <f t="shared" ca="1" si="139"/>
        <v>5.8396192303768232E-2</v>
      </c>
      <c r="K392" s="32">
        <f t="shared" ca="1" si="139"/>
        <v>6.4888876398792761E-2</v>
      </c>
      <c r="L392" s="32">
        <f t="shared" ca="1" si="139"/>
        <v>7.3395293564511618E-2</v>
      </c>
      <c r="M392" s="32">
        <f t="shared" ca="1" si="139"/>
        <v>8.2159968096345529E-2</v>
      </c>
      <c r="N392" s="32">
        <f t="shared" ca="1" si="139"/>
        <v>8.9654735108180672E-2</v>
      </c>
      <c r="O392" s="32">
        <f t="shared" ca="1" si="139"/>
        <v>9.3358757662398123E-2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9.3103958862812333E-3</v>
      </c>
      <c r="E397" s="33">
        <f t="shared" ca="1" si="140"/>
        <v>8.6331071526536268E-3</v>
      </c>
      <c r="F397" s="33">
        <f t="shared" ca="1" si="140"/>
        <v>7.8220798085393405E-3</v>
      </c>
      <c r="G397" s="33">
        <f t="shared" ca="1" si="140"/>
        <v>6.9286691802376253E-3</v>
      </c>
      <c r="H397" s="33">
        <f t="shared" ca="1" si="140"/>
        <v>6.1614834443245812E-3</v>
      </c>
      <c r="I397" s="33">
        <f t="shared" ca="1" si="140"/>
        <v>5.7702640235750054E-3</v>
      </c>
      <c r="J397" s="33">
        <f t="shared" ca="1" si="140"/>
        <v>5.9477603272356534E-3</v>
      </c>
      <c r="K397" s="33">
        <f t="shared" ca="1" si="140"/>
        <v>6.6090522258029664E-3</v>
      </c>
      <c r="L397" s="33">
        <f t="shared" ca="1" si="140"/>
        <v>7.4754465667558143E-3</v>
      </c>
      <c r="M397" s="33">
        <f t="shared" ca="1" si="140"/>
        <v>8.3681448987018587E-3</v>
      </c>
      <c r="N397" s="33">
        <f t="shared" ca="1" si="140"/>
        <v>9.1315007980554402E-3</v>
      </c>
      <c r="O397" s="33">
        <f t="shared" ca="1" si="140"/>
        <v>9.5087623545035138E-3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9.1411159610761197E-2</v>
      </c>
      <c r="E398" s="33">
        <f t="shared" ca="1" si="141"/>
        <v>8.476141568059925E-2</v>
      </c>
      <c r="F398" s="33">
        <f t="shared" ca="1" si="141"/>
        <v>7.679860175656808E-2</v>
      </c>
      <c r="G398" s="33">
        <f t="shared" ca="1" si="141"/>
        <v>6.802693376960578E-2</v>
      </c>
      <c r="H398" s="33">
        <f t="shared" ca="1" si="141"/>
        <v>6.0494564726095885E-2</v>
      </c>
      <c r="I398" s="33">
        <f t="shared" ca="1" si="141"/>
        <v>5.6653501322372783E-2</v>
      </c>
      <c r="J398" s="33">
        <f t="shared" ca="1" si="141"/>
        <v>5.8396192303768232E-2</v>
      </c>
      <c r="K398" s="33">
        <f t="shared" ca="1" si="141"/>
        <v>6.4888876398792761E-2</v>
      </c>
      <c r="L398" s="33">
        <f t="shared" ca="1" si="141"/>
        <v>7.3395293564511618E-2</v>
      </c>
      <c r="M398" s="33">
        <f t="shared" ca="1" si="141"/>
        <v>8.2159968096345529E-2</v>
      </c>
      <c r="N398" s="33">
        <f t="shared" ca="1" si="141"/>
        <v>8.9654735108180672E-2</v>
      </c>
      <c r="O398" s="33">
        <f t="shared" ca="1" si="141"/>
        <v>9.3358757662398123E-2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8.4639962602556663E-4</v>
      </c>
      <c r="E399" s="33">
        <f t="shared" ca="1" si="142"/>
        <v>7.8482792296851161E-4</v>
      </c>
      <c r="F399" s="33">
        <f t="shared" ca="1" si="142"/>
        <v>7.1109816441266736E-4</v>
      </c>
      <c r="G399" s="33">
        <f t="shared" ca="1" si="142"/>
        <v>6.2987901638523862E-4</v>
      </c>
      <c r="H399" s="33">
        <f t="shared" ca="1" si="142"/>
        <v>5.6013485857496199E-4</v>
      </c>
      <c r="I399" s="33">
        <f t="shared" ca="1" si="142"/>
        <v>5.245694566886369E-4</v>
      </c>
      <c r="J399" s="33">
        <f t="shared" ca="1" si="142"/>
        <v>5.407054842941503E-4</v>
      </c>
      <c r="K399" s="33">
        <f t="shared" ca="1" si="142"/>
        <v>6.0082292961845154E-4</v>
      </c>
      <c r="L399" s="33">
        <f t="shared" ca="1" si="142"/>
        <v>6.7958605152325586E-4</v>
      </c>
      <c r="M399" s="33">
        <f t="shared" ca="1" si="142"/>
        <v>7.6074044533653261E-4</v>
      </c>
      <c r="N399" s="33">
        <f t="shared" ca="1" si="142"/>
        <v>8.3013643618685821E-4</v>
      </c>
      <c r="O399" s="33">
        <f t="shared" ca="1" si="142"/>
        <v>8.6443294131850117E-4</v>
      </c>
    </row>
    <row r="400" spans="1:15" x14ac:dyDescent="0.4">
      <c r="D400" s="32">
        <f t="shared" ref="D400:O400" ca="1" si="143">SUM(D397:D399)</f>
        <v>0.10156795512306799</v>
      </c>
      <c r="E400" s="32">
        <f t="shared" ca="1" si="143"/>
        <v>9.4179350756221386E-2</v>
      </c>
      <c r="F400" s="32">
        <f t="shared" ca="1" si="143"/>
        <v>8.5331779729520094E-2</v>
      </c>
      <c r="G400" s="32">
        <f t="shared" ca="1" si="143"/>
        <v>7.5585481966228649E-2</v>
      </c>
      <c r="H400" s="32">
        <f t="shared" ca="1" si="143"/>
        <v>6.721618302899543E-2</v>
      </c>
      <c r="I400" s="32">
        <f t="shared" ca="1" si="143"/>
        <v>6.2948334802636424E-2</v>
      </c>
      <c r="J400" s="32">
        <f t="shared" ca="1" si="143"/>
        <v>6.4884658115298033E-2</v>
      </c>
      <c r="K400" s="32">
        <f t="shared" ca="1" si="143"/>
        <v>7.2098751554214177E-2</v>
      </c>
      <c r="L400" s="32">
        <f t="shared" ca="1" si="143"/>
        <v>8.1550326182790692E-2</v>
      </c>
      <c r="M400" s="32">
        <f t="shared" ca="1" si="143"/>
        <v>9.1288853440383913E-2</v>
      </c>
      <c r="N400" s="32">
        <f t="shared" ca="1" si="143"/>
        <v>9.9616372342422974E-2</v>
      </c>
      <c r="O400" s="32">
        <f t="shared" ca="1" si="143"/>
        <v>0.10373195295822014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3.5929055696735768E-2</v>
      </c>
      <c r="E403" s="32">
        <f ca="1">N398/2+O398+D398+E398+F398/2</f>
        <v>0.35275800138613295</v>
      </c>
      <c r="F403" s="32">
        <f ca="1">N399/2+O399+D399+E399+F399/2</f>
        <v>3.2662777906123418E-3</v>
      </c>
      <c r="G403" s="32">
        <f ca="1">F397/2+G397+H397</f>
        <v>1.7001192528831879E-2</v>
      </c>
      <c r="H403" s="32">
        <f ca="1">F398/2+G398+H398</f>
        <v>0.16692079937398571</v>
      </c>
      <c r="I403" s="32">
        <f ca="1">F399/2+G399+H399</f>
        <v>1.5455629571665343E-3</v>
      </c>
      <c r="J403" s="32">
        <f ca="1">I397+J397+K397</f>
        <v>1.8327076576613626E-2</v>
      </c>
      <c r="K403" s="32">
        <f ca="1">I398+J398+K398</f>
        <v>0.17993857002493377</v>
      </c>
      <c r="L403" s="32">
        <f ca="1">I399+J399+K399</f>
        <v>1.6660978706012387E-3</v>
      </c>
      <c r="M403" s="32">
        <f ca="1">L397+M397+N397/2</f>
        <v>2.0409341864485394E-2</v>
      </c>
      <c r="N403" s="32">
        <f ca="1">L398+M398+N398/2</f>
        <v>0.20038262921494748</v>
      </c>
      <c r="O403" s="32">
        <f ca="1">L399+M399+N399/2</f>
        <v>1.8553947149532177E-3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5.4323730000000001</v>
      </c>
      <c r="C409" s="63" t="s">
        <v>58</v>
      </c>
      <c r="D409" s="32">
        <f t="shared" ref="D409:O409" ca="1" si="144">D18</f>
        <v>0.13699268323561353</v>
      </c>
      <c r="E409" s="32">
        <f t="shared" ca="1" si="144"/>
        <v>0.10786581417282384</v>
      </c>
      <c r="F409" s="32">
        <f t="shared" ca="1" si="144"/>
        <v>7.7591979804061323E-2</v>
      </c>
      <c r="G409" s="32">
        <f t="shared" ca="1" si="144"/>
        <v>6.0586347204393154E-2</v>
      </c>
      <c r="H409" s="32">
        <f t="shared" ca="1" si="144"/>
        <v>2.713393626352258E-2</v>
      </c>
      <c r="I409" s="32">
        <f t="shared" ca="1" si="144"/>
        <v>3.1721301609633572E-3</v>
      </c>
      <c r="J409" s="32">
        <f t="shared" ca="1" si="144"/>
        <v>2.6479873471227649E-4</v>
      </c>
      <c r="K409" s="32">
        <f t="shared" ca="1" si="144"/>
        <v>2.9752666821604094E-5</v>
      </c>
      <c r="L409" s="32">
        <f t="shared" ca="1" si="144"/>
        <v>2.1134310998946106E-3</v>
      </c>
      <c r="M409" s="32">
        <f t="shared" ca="1" si="144"/>
        <v>2.2910049330415516E-2</v>
      </c>
      <c r="N409" s="32">
        <f t="shared" ca="1" si="144"/>
        <v>7.5845498261633171E-2</v>
      </c>
      <c r="O409" s="32">
        <f t="shared" ca="1" si="144"/>
        <v>0.12132691239847826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6.4636128394260667E-2</v>
      </c>
      <c r="E410" s="32">
        <f t="shared" ca="1" si="145"/>
        <v>5.0893437879707203E-2</v>
      </c>
      <c r="F410" s="32">
        <f t="shared" ca="1" si="145"/>
        <v>3.6609584180159999E-2</v>
      </c>
      <c r="G410" s="32">
        <f t="shared" ca="1" si="145"/>
        <v>2.8585956741260209E-2</v>
      </c>
      <c r="H410" s="32">
        <f t="shared" ca="1" si="145"/>
        <v>1.2802381461163997E-2</v>
      </c>
      <c r="I410" s="32">
        <f t="shared" ca="1" si="145"/>
        <v>1.4966800235213745E-3</v>
      </c>
      <c r="J410" s="32">
        <f t="shared" ca="1" si="145"/>
        <v>1.2493780405821697E-4</v>
      </c>
      <c r="K410" s="32">
        <f t="shared" ca="1" si="145"/>
        <v>1.4037955512159211E-5</v>
      </c>
      <c r="L410" s="32">
        <f t="shared" ca="1" si="145"/>
        <v>9.9716277321370899E-4</v>
      </c>
      <c r="M410" s="32">
        <f t="shared" ca="1" si="145"/>
        <v>1.0809459710287794E-2</v>
      </c>
      <c r="N410" s="32">
        <f t="shared" ca="1" si="145"/>
        <v>3.5785556191596263E-2</v>
      </c>
      <c r="O410" s="32">
        <f t="shared" ca="1" si="145"/>
        <v>5.7244676885258437E-2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1.3824949684327974E-2</v>
      </c>
      <c r="E411" s="32">
        <f t="shared" ca="1" si="146"/>
        <v>1.088554087982626E-2</v>
      </c>
      <c r="F411" s="32">
        <f t="shared" ca="1" si="146"/>
        <v>7.8303832829786663E-3</v>
      </c>
      <c r="G411" s="32">
        <f t="shared" ca="1" si="146"/>
        <v>6.1142185252139889E-3</v>
      </c>
      <c r="H411" s="32">
        <f t="shared" ca="1" si="146"/>
        <v>2.7382871458600769E-3</v>
      </c>
      <c r="I411" s="32">
        <f t="shared" ca="1" si="146"/>
        <v>3.2012322725318286E-4</v>
      </c>
      <c r="J411" s="32">
        <f t="shared" ca="1" si="146"/>
        <v>2.672280809022974E-5</v>
      </c>
      <c r="K411" s="32">
        <f t="shared" ca="1" si="146"/>
        <v>3.0025627067673863E-6</v>
      </c>
      <c r="L411" s="32">
        <f t="shared" ca="1" si="146"/>
        <v>2.1328203760404333E-4</v>
      </c>
      <c r="M411" s="32">
        <f t="shared" ca="1" si="146"/>
        <v>2.3120233269226667E-3</v>
      </c>
      <c r="N411" s="32">
        <f t="shared" ca="1" si="146"/>
        <v>7.6541328520914219E-3</v>
      </c>
      <c r="O411" s="32">
        <f t="shared" ca="1" si="146"/>
        <v>1.2244000333791387E-2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0.44290414883976287</v>
      </c>
      <c r="E413" s="32">
        <f t="shared" ca="1" si="148"/>
        <v>0.20897181334510445</v>
      </c>
      <c r="F413" s="32">
        <f t="shared" ca="1" si="148"/>
        <v>4.4696748965480662E-2</v>
      </c>
      <c r="G413" s="32">
        <f t="shared" ca="1" si="148"/>
        <v>0.12651627336994639</v>
      </c>
      <c r="H413" s="32">
        <f t="shared" ca="1" si="148"/>
        <v>5.9693130292504205E-2</v>
      </c>
      <c r="I413" s="32">
        <f t="shared" ca="1" si="148"/>
        <v>1.2767697312563399E-2</v>
      </c>
      <c r="J413" s="32">
        <f t="shared" ca="1" si="148"/>
        <v>3.4666815624972377E-3</v>
      </c>
      <c r="K413" s="32">
        <f t="shared" ca="1" si="148"/>
        <v>1.6356557830917507E-3</v>
      </c>
      <c r="L413" s="32">
        <f t="shared" ca="1" si="148"/>
        <v>3.4984859805018E-4</v>
      </c>
      <c r="M413" s="32">
        <f t="shared" ca="1" si="148"/>
        <v>6.2946229561126721E-2</v>
      </c>
      <c r="N413" s="32">
        <f t="shared" ca="1" si="148"/>
        <v>2.9699400579299637E-2</v>
      </c>
      <c r="O413" s="32">
        <f t="shared" ca="1" si="148"/>
        <v>6.3523717905724208E-3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1.4486328000000002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1.8036403750689465E-2</v>
      </c>
      <c r="H415" s="32">
        <f t="shared" ca="1" si="149"/>
        <v>4.1596456150027578E-2</v>
      </c>
      <c r="I415" s="32">
        <f t="shared" ca="1" si="149"/>
        <v>0.12428209459459461</v>
      </c>
      <c r="J415" s="32">
        <f t="shared" ca="1" si="149"/>
        <v>0.24399872448979595</v>
      </c>
      <c r="K415" s="32">
        <f t="shared" ca="1" si="149"/>
        <v>0.23385324738003316</v>
      </c>
      <c r="L415" s="32">
        <f t="shared" ca="1" si="149"/>
        <v>0.1303693808604523</v>
      </c>
      <c r="M415" s="32">
        <f t="shared" ca="1" si="149"/>
        <v>2.5363692774407066E-2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2.2062879205736342E-3</v>
      </c>
      <c r="H416" s="32">
        <f t="shared" ca="1" si="150"/>
        <v>5.088251516822944E-3</v>
      </c>
      <c r="I416" s="32">
        <f t="shared" ca="1" si="150"/>
        <v>1.5202702702702702E-2</v>
      </c>
      <c r="J416" s="32">
        <f t="shared" ca="1" si="150"/>
        <v>2.9846938775510201E-2</v>
      </c>
      <c r="K416" s="32">
        <f t="shared" ca="1" si="150"/>
        <v>2.8605901820187535E-2</v>
      </c>
      <c r="L416" s="32">
        <f t="shared" ca="1" si="150"/>
        <v>1.5947324875896302E-2</v>
      </c>
      <c r="M416" s="32">
        <f t="shared" ca="1" si="150"/>
        <v>3.1025923883066736E-3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1.8201875344732489E-3</v>
      </c>
      <c r="H417" s="32">
        <f t="shared" ca="1" si="151"/>
        <v>4.1978075013789301E-3</v>
      </c>
      <c r="I417" s="32">
        <f t="shared" ca="1" si="151"/>
        <v>1.2542229729729732E-2</v>
      </c>
      <c r="J417" s="32">
        <f t="shared" ca="1" si="151"/>
        <v>2.4623724489795922E-2</v>
      </c>
      <c r="K417" s="32">
        <f t="shared" ca="1" si="151"/>
        <v>2.3599869001654724E-2</v>
      </c>
      <c r="L417" s="32">
        <f t="shared" ca="1" si="151"/>
        <v>1.3156543022614453E-2</v>
      </c>
      <c r="M417" s="32">
        <f t="shared" ca="1" si="151"/>
        <v>2.5596387203530068E-3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5.9632859900717039E-2</v>
      </c>
      <c r="H419" s="32">
        <f t="shared" ca="1" si="153"/>
        <v>7.2945394373965782E-3</v>
      </c>
      <c r="I419" s="32">
        <f t="shared" ca="1" si="153"/>
        <v>6.0179950358521788E-3</v>
      </c>
      <c r="J419" s="32">
        <f t="shared" ca="1" si="153"/>
        <v>0.60213406646442369</v>
      </c>
      <c r="K419" s="32">
        <f t="shared" ca="1" si="153"/>
        <v>7.3655543298400433E-2</v>
      </c>
      <c r="L419" s="32">
        <f t="shared" ca="1" si="153"/>
        <v>6.0765823221180376E-2</v>
      </c>
      <c r="M419" s="32">
        <f t="shared" ca="1" si="153"/>
        <v>0.15573307363485936</v>
      </c>
      <c r="N419" s="32">
        <f t="shared" ca="1" si="153"/>
        <v>1.9049917264202975E-2</v>
      </c>
      <c r="O419" s="32">
        <f t="shared" ca="1" si="153"/>
        <v>1.5716181742967461E-2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1.810791</v>
      </c>
      <c r="C421" s="67"/>
      <c r="D421" s="32">
        <f t="shared" ref="D421:O421" ca="1" si="154">D69</f>
        <v>6.5587096929786468E-2</v>
      </c>
      <c r="E421" s="32">
        <f t="shared" ca="1" si="154"/>
        <v>6.1218066570368004E-2</v>
      </c>
      <c r="F421" s="32">
        <f t="shared" ca="1" si="154"/>
        <v>5.667699141505364E-2</v>
      </c>
      <c r="G421" s="32">
        <f t="shared" ca="1" si="154"/>
        <v>5.4126146525103419E-2</v>
      </c>
      <c r="H421" s="32">
        <f t="shared" ca="1" si="154"/>
        <v>4.9108284883972828E-2</v>
      </c>
      <c r="I421" s="32">
        <f t="shared" ca="1" si="154"/>
        <v>4.5514013968588944E-2</v>
      </c>
      <c r="J421" s="32">
        <f t="shared" ca="1" si="154"/>
        <v>4.5077914254651283E-2</v>
      </c>
      <c r="K421" s="32">
        <f t="shared" ca="1" si="154"/>
        <v>4.5042657344467683E-2</v>
      </c>
      <c r="L421" s="32">
        <f t="shared" ca="1" si="154"/>
        <v>4.5355209109428633E-2</v>
      </c>
      <c r="M421" s="32">
        <f t="shared" ca="1" si="154"/>
        <v>4.8474701844006769E-2</v>
      </c>
      <c r="N421" s="32">
        <f t="shared" ca="1" si="154"/>
        <v>5.6415019183689408E-2</v>
      </c>
      <c r="O421" s="32">
        <f t="shared" ca="1" si="154"/>
        <v>6.3237231304216185E-2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3.0945419259139101E-2</v>
      </c>
      <c r="E422" s="32">
        <f t="shared" ca="1" si="155"/>
        <v>2.8884015681956081E-2</v>
      </c>
      <c r="F422" s="32">
        <f t="shared" ca="1" si="155"/>
        <v>2.6741437627024002E-2</v>
      </c>
      <c r="G422" s="32">
        <f t="shared" ca="1" si="155"/>
        <v>2.5537893511189035E-2</v>
      </c>
      <c r="H422" s="32">
        <f t="shared" ca="1" si="155"/>
        <v>2.3170357219174601E-2</v>
      </c>
      <c r="I422" s="32">
        <f t="shared" ca="1" si="155"/>
        <v>2.1474502003528208E-2</v>
      </c>
      <c r="J422" s="32">
        <f t="shared" ca="1" si="155"/>
        <v>2.1268740670608736E-2</v>
      </c>
      <c r="K422" s="32">
        <f t="shared" ca="1" si="155"/>
        <v>2.1252105693326827E-2</v>
      </c>
      <c r="L422" s="32">
        <f t="shared" ca="1" si="155"/>
        <v>2.1399574415982059E-2</v>
      </c>
      <c r="M422" s="32">
        <f t="shared" ca="1" si="155"/>
        <v>2.2871418956543172E-2</v>
      </c>
      <c r="N422" s="32">
        <f t="shared" ca="1" si="155"/>
        <v>2.661783342873944E-2</v>
      </c>
      <c r="O422" s="32">
        <f t="shared" ca="1" si="155"/>
        <v>2.9836701532788765E-2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6.6188813415380843E-3</v>
      </c>
      <c r="E423" s="32">
        <f t="shared" ca="1" si="156"/>
        <v>6.1779700208628276E-3</v>
      </c>
      <c r="F423" s="32">
        <f t="shared" ca="1" si="156"/>
        <v>5.7196963813356894E-3</v>
      </c>
      <c r="G423" s="32">
        <f t="shared" ca="1" si="156"/>
        <v>5.4622716676709874E-3</v>
      </c>
      <c r="H423" s="32">
        <f t="shared" ca="1" si="156"/>
        <v>4.9558819607678998E-3</v>
      </c>
      <c r="I423" s="32">
        <f t="shared" ca="1" si="156"/>
        <v>4.593157372976866E-3</v>
      </c>
      <c r="J423" s="32">
        <f t="shared" ca="1" si="156"/>
        <v>4.5491473101024237E-3</v>
      </c>
      <c r="K423" s="32">
        <f t="shared" ca="1" si="156"/>
        <v>4.5455892732949041E-3</v>
      </c>
      <c r="L423" s="32">
        <f t="shared" ca="1" si="156"/>
        <v>4.5771311945294949E-3</v>
      </c>
      <c r="M423" s="32">
        <f t="shared" ca="1" si="156"/>
        <v>4.8919423879272899E-3</v>
      </c>
      <c r="N423" s="32">
        <f t="shared" ca="1" si="156"/>
        <v>5.6932588167026019E-3</v>
      </c>
      <c r="O423" s="32">
        <f t="shared" ca="1" si="156"/>
        <v>6.3817389389575962E-3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0.24658840010374217</v>
      </c>
      <c r="E425" s="32">
        <f t="shared" ca="1" si="158"/>
        <v>0.11634577200176567</v>
      </c>
      <c r="F425" s="32">
        <f t="shared" ca="1" si="158"/>
        <v>2.4885067900377651E-2</v>
      </c>
      <c r="G425" s="32">
        <f t="shared" ca="1" si="158"/>
        <v>0.13157292711660307</v>
      </c>
      <c r="H425" s="32">
        <f t="shared" ca="1" si="158"/>
        <v>6.2078969543875637E-2</v>
      </c>
      <c r="I425" s="32">
        <f t="shared" ca="1" si="158"/>
        <v>1.3278001819106731E-2</v>
      </c>
      <c r="J425" s="32">
        <f t="shared" ca="1" si="158"/>
        <v>0.13563458556770791</v>
      </c>
      <c r="K425" s="32">
        <f t="shared" ca="1" si="158"/>
        <v>6.3995348367463761E-2</v>
      </c>
      <c r="L425" s="32">
        <f t="shared" ca="1" si="158"/>
        <v>1.3687893956374195E-2</v>
      </c>
      <c r="M425" s="32">
        <f t="shared" ca="1" si="158"/>
        <v>0.12203742054528011</v>
      </c>
      <c r="N425" s="32">
        <f t="shared" ca="1" si="158"/>
        <v>5.7579910086894948E-2</v>
      </c>
      <c r="O425" s="32">
        <f t="shared" ca="1" si="158"/>
        <v>1.2315702990808086E-2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0.36215820000000004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5.0702148000000005</v>
      </c>
      <c r="C433" s="67"/>
      <c r="D433" s="32">
        <f t="shared" ref="D433:O433" ca="1" si="164">D119</f>
        <v>1.8451511847357351E-2</v>
      </c>
      <c r="E433" s="32">
        <f t="shared" ca="1" si="164"/>
        <v>1.7109248720713552E-2</v>
      </c>
      <c r="F433" s="32">
        <f t="shared" ca="1" si="164"/>
        <v>1.5501939984196147E-2</v>
      </c>
      <c r="G433" s="32">
        <f t="shared" ca="1" si="164"/>
        <v>1.3731362557198203E-2</v>
      </c>
      <c r="H433" s="32">
        <f t="shared" ca="1" si="164"/>
        <v>1.2210939916934171E-2</v>
      </c>
      <c r="I433" s="32">
        <f t="shared" ca="1" si="164"/>
        <v>1.1435614155812283E-2</v>
      </c>
      <c r="J433" s="32">
        <f t="shared" ca="1" si="164"/>
        <v>1.1787379557612478E-2</v>
      </c>
      <c r="K433" s="32">
        <f t="shared" ca="1" si="164"/>
        <v>1.3097939865682242E-2</v>
      </c>
      <c r="L433" s="32">
        <f t="shared" ca="1" si="164"/>
        <v>1.4814975923206977E-2</v>
      </c>
      <c r="M433" s="32">
        <f t="shared" ca="1" si="164"/>
        <v>1.6584141708336411E-2</v>
      </c>
      <c r="N433" s="32">
        <f t="shared" ca="1" si="164"/>
        <v>1.8096974308873508E-2</v>
      </c>
      <c r="O433" s="32">
        <f t="shared" ca="1" si="164"/>
        <v>1.8844638120743325E-2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8.1254364098454393E-2</v>
      </c>
      <c r="E434" s="32">
        <f t="shared" ca="1" si="165"/>
        <v>7.5343480604977114E-2</v>
      </c>
      <c r="F434" s="32">
        <f t="shared" ca="1" si="165"/>
        <v>6.8265423783616067E-2</v>
      </c>
      <c r="G434" s="32">
        <f t="shared" ca="1" si="165"/>
        <v>6.0468385572982911E-2</v>
      </c>
      <c r="H434" s="32">
        <f t="shared" ca="1" si="165"/>
        <v>5.3772946423196348E-2</v>
      </c>
      <c r="I434" s="32">
        <f t="shared" ca="1" si="165"/>
        <v>5.0358667842109142E-2</v>
      </c>
      <c r="J434" s="32">
        <f t="shared" ca="1" si="165"/>
        <v>5.1907726492238432E-2</v>
      </c>
      <c r="K434" s="32">
        <f t="shared" ca="1" si="165"/>
        <v>5.7679001243371344E-2</v>
      </c>
      <c r="L434" s="32">
        <f t="shared" ca="1" si="165"/>
        <v>6.5240260946232559E-2</v>
      </c>
      <c r="M434" s="32">
        <f t="shared" ca="1" si="165"/>
        <v>7.303108275230713E-2</v>
      </c>
      <c r="N434" s="32">
        <f t="shared" ca="1" si="165"/>
        <v>7.9693097873938384E-2</v>
      </c>
      <c r="O434" s="32">
        <f t="shared" ca="1" si="165"/>
        <v>8.2985562366576116E-2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1.8620791772562468E-3</v>
      </c>
      <c r="E435" s="32">
        <f t="shared" ca="1" si="166"/>
        <v>1.7266214305307257E-3</v>
      </c>
      <c r="F435" s="32">
        <f t="shared" ca="1" si="166"/>
        <v>1.5644159617078683E-3</v>
      </c>
      <c r="G435" s="32">
        <f t="shared" ca="1" si="166"/>
        <v>1.3857338360475252E-3</v>
      </c>
      <c r="H435" s="32">
        <f t="shared" ca="1" si="166"/>
        <v>1.2322966888649164E-3</v>
      </c>
      <c r="I435" s="32">
        <f t="shared" ca="1" si="166"/>
        <v>1.1540528047150013E-3</v>
      </c>
      <c r="J435" s="32">
        <f t="shared" ca="1" si="166"/>
        <v>1.1895520654471308E-3</v>
      </c>
      <c r="K435" s="32">
        <f t="shared" ca="1" si="166"/>
        <v>1.3218104451605936E-3</v>
      </c>
      <c r="L435" s="32">
        <f t="shared" ca="1" si="166"/>
        <v>1.495089313351163E-3</v>
      </c>
      <c r="M435" s="32">
        <f t="shared" ca="1" si="166"/>
        <v>1.6736289797403719E-3</v>
      </c>
      <c r="N435" s="32">
        <f t="shared" ca="1" si="166"/>
        <v>1.8263001596110881E-3</v>
      </c>
      <c r="O435" s="32">
        <f t="shared" ca="1" si="166"/>
        <v>1.9017524709007028E-3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7.1204855835349051E-2</v>
      </c>
      <c r="E437" s="32">
        <f t="shared" ca="1" si="168"/>
        <v>0.3135626678987849</v>
      </c>
      <c r="F437" s="32">
        <f t="shared" ca="1" si="168"/>
        <v>7.1858111393471539E-3</v>
      </c>
      <c r="G437" s="32">
        <f t="shared" ca="1" si="168"/>
        <v>3.3693272466230446E-2</v>
      </c>
      <c r="H437" s="32">
        <f t="shared" ca="1" si="168"/>
        <v>0.14837404388798731</v>
      </c>
      <c r="I437" s="32">
        <f t="shared" ca="1" si="168"/>
        <v>3.4002385057663757E-3</v>
      </c>
      <c r="J437" s="32">
        <f t="shared" ca="1" si="168"/>
        <v>3.6320933579107005E-2</v>
      </c>
      <c r="K437" s="32">
        <f t="shared" ca="1" si="168"/>
        <v>0.15994539557771892</v>
      </c>
      <c r="L437" s="32">
        <f t="shared" ca="1" si="168"/>
        <v>3.6654153153227254E-3</v>
      </c>
      <c r="M437" s="32">
        <f t="shared" ca="1" si="168"/>
        <v>4.0447604785980147E-2</v>
      </c>
      <c r="N437" s="32">
        <f t="shared" ca="1" si="168"/>
        <v>0.17811789263550887</v>
      </c>
      <c r="O437" s="32">
        <f t="shared" ca="1" si="168"/>
        <v>4.0818683728970784E-3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10.864746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5.1038221256971258E-2</v>
      </c>
      <c r="H439" s="32">
        <f t="shared" ca="1" si="169"/>
        <v>5.1954445516945502E-2</v>
      </c>
      <c r="I439" s="32">
        <f t="shared" ca="1" si="169"/>
        <v>5.5169998123123121E-2</v>
      </c>
      <c r="J439" s="32">
        <f t="shared" ca="1" si="169"/>
        <v>5.9825644841269836E-2</v>
      </c>
      <c r="K439" s="32">
        <f t="shared" ca="1" si="169"/>
        <v>5.9431098509223512E-2</v>
      </c>
      <c r="L439" s="32">
        <f t="shared" ca="1" si="169"/>
        <v>5.5406725922350922E-2</v>
      </c>
      <c r="M439" s="32">
        <f t="shared" ca="1" si="169"/>
        <v>5.1323171385671378E-2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2.4080943188086051E-2</v>
      </c>
      <c r="H440" s="32">
        <f t="shared" ca="1" si="170"/>
        <v>2.4513237727523441E-2</v>
      </c>
      <c r="I440" s="32">
        <f t="shared" ca="1" si="170"/>
        <v>2.603040540540541E-2</v>
      </c>
      <c r="J440" s="32">
        <f t="shared" ca="1" si="170"/>
        <v>2.8227040816326533E-2</v>
      </c>
      <c r="K440" s="32">
        <f t="shared" ca="1" si="170"/>
        <v>2.8040885273028136E-2</v>
      </c>
      <c r="L440" s="32">
        <f t="shared" ca="1" si="170"/>
        <v>2.6142098731384449E-2</v>
      </c>
      <c r="M440" s="32">
        <f t="shared" ca="1" si="170"/>
        <v>2.4215388858246003E-2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5.1506461818961822E-3</v>
      </c>
      <c r="H441" s="32">
        <f t="shared" ca="1" si="171"/>
        <v>5.2431091806091797E-3</v>
      </c>
      <c r="I441" s="32">
        <f t="shared" ca="1" si="171"/>
        <v>5.56761448948949E-3</v>
      </c>
      <c r="J441" s="32">
        <f t="shared" ca="1" si="171"/>
        <v>6.037450396825397E-3</v>
      </c>
      <c r="K441" s="32">
        <f t="shared" ca="1" si="171"/>
        <v>5.9976337945087952E-3</v>
      </c>
      <c r="L441" s="32">
        <f t="shared" ca="1" si="171"/>
        <v>5.5915044508794516E-3</v>
      </c>
      <c r="M441" s="32">
        <f t="shared" ca="1" si="171"/>
        <v>5.1794026169026163E-3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0.12816106955169454</v>
      </c>
      <c r="H443" s="32">
        <f t="shared" ca="1" si="173"/>
        <v>6.0469180915609488E-2</v>
      </c>
      <c r="I443" s="32">
        <f t="shared" ca="1" si="173"/>
        <v>1.2933685918060918E-2</v>
      </c>
      <c r="J443" s="32">
        <f t="shared" ca="1" si="173"/>
        <v>0.17442674147361648</v>
      </c>
      <c r="K443" s="32">
        <f t="shared" ca="1" si="173"/>
        <v>8.2298331494760069E-2</v>
      </c>
      <c r="L443" s="32">
        <f t="shared" ca="1" si="173"/>
        <v>1.7602698680823682E-2</v>
      </c>
      <c r="M443" s="32">
        <f t="shared" ca="1" si="173"/>
        <v>0.13189830008580006</v>
      </c>
      <c r="N443" s="32">
        <f t="shared" ca="1" si="173"/>
        <v>6.2232487589630452E-2</v>
      </c>
      <c r="O443" s="32">
        <f t="shared" ca="1" si="173"/>
        <v>1.3310837623337624E-2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11.226904200000002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15.448454640000001</v>
      </c>
      <c r="C452" s="67"/>
      <c r="D452" s="32">
        <f t="shared" ref="D452:O452" ca="1" si="179">D195</f>
        <v>0.15656306655498692</v>
      </c>
      <c r="E452" s="32">
        <f t="shared" ca="1" si="179"/>
        <v>0.12327521619751299</v>
      </c>
      <c r="F452" s="32">
        <f t="shared" ca="1" si="179"/>
        <v>8.8676548347498663E-2</v>
      </c>
      <c r="G452" s="32">
        <f t="shared" ca="1" si="179"/>
        <v>6.9241539662163606E-2</v>
      </c>
      <c r="H452" s="32">
        <f t="shared" ca="1" si="179"/>
        <v>3.1010212872597236E-2</v>
      </c>
      <c r="I452" s="32">
        <f t="shared" ca="1" si="179"/>
        <v>3.6252916125295515E-3</v>
      </c>
      <c r="J452" s="32">
        <f t="shared" ca="1" si="179"/>
        <v>3.0262712538545888E-4</v>
      </c>
      <c r="K452" s="32">
        <f t="shared" ca="1" si="179"/>
        <v>3.4003047796118971E-5</v>
      </c>
      <c r="L452" s="32">
        <f t="shared" ca="1" si="179"/>
        <v>2.4153498284509843E-3</v>
      </c>
      <c r="M452" s="32">
        <f t="shared" ca="1" si="179"/>
        <v>2.6182913520474877E-2</v>
      </c>
      <c r="N452" s="32">
        <f t="shared" ca="1" si="179"/>
        <v>8.6680569441866487E-2</v>
      </c>
      <c r="O452" s="32">
        <f t="shared" ca="1" si="179"/>
        <v>0.13865932845540377</v>
      </c>
    </row>
    <row r="453" spans="1:15" outlineLevel="1" x14ac:dyDescent="0.4">
      <c r="A453" s="35"/>
      <c r="B453" s="64"/>
      <c r="C453" s="66"/>
      <c r="D453" s="32">
        <f t="shared" ref="D453:O453" ca="1" si="180">D196</f>
        <v>4.3090752262840426E-2</v>
      </c>
      <c r="E453" s="32">
        <f t="shared" ca="1" si="180"/>
        <v>3.3928958586471457E-2</v>
      </c>
      <c r="F453" s="32">
        <f t="shared" ca="1" si="180"/>
        <v>2.4406389453439991E-2</v>
      </c>
      <c r="G453" s="32">
        <f t="shared" ca="1" si="180"/>
        <v>1.9057304494173463E-2</v>
      </c>
      <c r="H453" s="32">
        <f t="shared" ca="1" si="180"/>
        <v>8.5349209741093293E-3</v>
      </c>
      <c r="I453" s="32">
        <f t="shared" ca="1" si="180"/>
        <v>9.9778668234758281E-4</v>
      </c>
      <c r="J453" s="32">
        <f t="shared" ca="1" si="180"/>
        <v>8.3291869372144613E-5</v>
      </c>
      <c r="K453" s="32">
        <f t="shared" ca="1" si="180"/>
        <v>9.3586370081061358E-6</v>
      </c>
      <c r="L453" s="32">
        <f t="shared" ca="1" si="180"/>
        <v>6.6477518214247248E-4</v>
      </c>
      <c r="M453" s="32">
        <f t="shared" ca="1" si="180"/>
        <v>7.2063064735251939E-3</v>
      </c>
      <c r="N453" s="32">
        <f t="shared" ca="1" si="180"/>
        <v>2.3857037461064164E-2</v>
      </c>
      <c r="O453" s="32">
        <f t="shared" ca="1" si="180"/>
        <v>3.8163117923505609E-2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1.5799942496374828E-2</v>
      </c>
      <c r="E454" s="32">
        <f t="shared" ca="1" si="181"/>
        <v>1.2440618148372872E-2</v>
      </c>
      <c r="F454" s="32">
        <f t="shared" ca="1" si="181"/>
        <v>8.9490094662613325E-3</v>
      </c>
      <c r="G454" s="32">
        <f t="shared" ca="1" si="181"/>
        <v>6.9876783145302731E-3</v>
      </c>
      <c r="H454" s="32">
        <f t="shared" ca="1" si="181"/>
        <v>3.1294710238400883E-3</v>
      </c>
      <c r="I454" s="32">
        <f t="shared" ca="1" si="181"/>
        <v>3.6585511686078044E-4</v>
      </c>
      <c r="J454" s="32">
        <f t="shared" ca="1" si="181"/>
        <v>3.05403521031197E-5</v>
      </c>
      <c r="K454" s="32">
        <f t="shared" ca="1" si="181"/>
        <v>3.4315002363055846E-6</v>
      </c>
      <c r="L454" s="32">
        <f t="shared" ca="1" si="181"/>
        <v>2.4375090011890667E-4</v>
      </c>
      <c r="M454" s="32">
        <f t="shared" ca="1" si="181"/>
        <v>2.6423123736259053E-3</v>
      </c>
      <c r="N454" s="32">
        <f t="shared" ca="1" si="181"/>
        <v>8.7475804023901954E-3</v>
      </c>
      <c r="O454" s="32">
        <f t="shared" ca="1" si="181"/>
        <v>1.3993143238618728E-2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0.5061761701025862</v>
      </c>
      <c r="E456" s="32">
        <f t="shared" ca="1" si="183"/>
        <v>0.13931454223006956</v>
      </c>
      <c r="F456" s="32">
        <f t="shared" ca="1" si="183"/>
        <v>5.1081998817692188E-2</v>
      </c>
      <c r="G456" s="32">
        <f t="shared" ca="1" si="183"/>
        <v>0.14459002670851018</v>
      </c>
      <c r="H456" s="32">
        <f t="shared" ca="1" si="183"/>
        <v>3.979542019500279E-2</v>
      </c>
      <c r="I456" s="32">
        <f t="shared" ca="1" si="183"/>
        <v>1.4591654071501026E-2</v>
      </c>
      <c r="J456" s="32">
        <f t="shared" ca="1" si="183"/>
        <v>3.9619217857111292E-3</v>
      </c>
      <c r="K456" s="32">
        <f t="shared" ca="1" si="183"/>
        <v>1.0904371887278336E-3</v>
      </c>
      <c r="L456" s="32">
        <f t="shared" ca="1" si="183"/>
        <v>3.998269692002057E-4</v>
      </c>
      <c r="M456" s="32">
        <f t="shared" ca="1" si="183"/>
        <v>7.193854806985911E-2</v>
      </c>
      <c r="N456" s="32">
        <f t="shared" ca="1" si="183"/>
        <v>1.9799600386199746E-2</v>
      </c>
      <c r="O456" s="32">
        <f t="shared" ca="1" si="183"/>
        <v>7.2598534749399096E-3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1.21961484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1.7953667953667953E-2</v>
      </c>
      <c r="H458" s="32">
        <f t="shared" ca="1" si="184"/>
        <v>4.1405646718146713E-2</v>
      </c>
      <c r="I458" s="32">
        <f t="shared" ca="1" si="184"/>
        <v>0.12371199324324327</v>
      </c>
      <c r="J458" s="32">
        <f t="shared" ca="1" si="184"/>
        <v>0.24287946428571433</v>
      </c>
      <c r="K458" s="32">
        <f t="shared" ca="1" si="184"/>
        <v>0.23278052606177613</v>
      </c>
      <c r="L458" s="32">
        <f t="shared" ca="1" si="184"/>
        <v>0.12977135617760618</v>
      </c>
      <c r="M458" s="32">
        <f t="shared" ca="1" si="184"/>
        <v>2.5247345559845567E-2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2.2062879205736342E-3</v>
      </c>
      <c r="H459" s="32">
        <f t="shared" ca="1" si="185"/>
        <v>5.088251516822944E-3</v>
      </c>
      <c r="I459" s="32">
        <f t="shared" ca="1" si="185"/>
        <v>1.5202702702702702E-2</v>
      </c>
      <c r="J459" s="32">
        <f t="shared" ca="1" si="185"/>
        <v>2.9846938775510201E-2</v>
      </c>
      <c r="K459" s="32">
        <f t="shared" ca="1" si="185"/>
        <v>2.8605901820187535E-2</v>
      </c>
      <c r="L459" s="32">
        <f t="shared" ca="1" si="185"/>
        <v>1.5947324875896302E-2</v>
      </c>
      <c r="M459" s="32">
        <f t="shared" ca="1" si="185"/>
        <v>3.1025923883066736E-3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1.9029233314947598E-3</v>
      </c>
      <c r="H460" s="32">
        <f t="shared" ca="1" si="186"/>
        <v>4.3886169332597903E-3</v>
      </c>
      <c r="I460" s="32">
        <f t="shared" ca="1" si="186"/>
        <v>1.3112331081081082E-2</v>
      </c>
      <c r="J460" s="32">
        <f t="shared" ca="1" si="186"/>
        <v>2.5742984693877549E-2</v>
      </c>
      <c r="K460" s="32">
        <f t="shared" ca="1" si="186"/>
        <v>2.4672590319911751E-2</v>
      </c>
      <c r="L460" s="32">
        <f t="shared" ca="1" si="186"/>
        <v>1.3754567705460562E-2</v>
      </c>
      <c r="M460" s="32">
        <f t="shared" ca="1" si="186"/>
        <v>2.6759859349145066E-3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5.935931467181467E-2</v>
      </c>
      <c r="H462" s="32">
        <f t="shared" ca="1" si="188"/>
        <v>7.2945394373965782E-3</v>
      </c>
      <c r="I462" s="32">
        <f t="shared" ca="1" si="188"/>
        <v>6.2915402647545499E-3</v>
      </c>
      <c r="J462" s="32">
        <f t="shared" ca="1" si="188"/>
        <v>0.59937198359073374</v>
      </c>
      <c r="K462" s="32">
        <f t="shared" ca="1" si="188"/>
        <v>7.3655543298400433E-2</v>
      </c>
      <c r="L462" s="32">
        <f t="shared" ca="1" si="188"/>
        <v>6.3527906094870384E-2</v>
      </c>
      <c r="M462" s="32">
        <f t="shared" ca="1" si="188"/>
        <v>0.15501870173745175</v>
      </c>
      <c r="N462" s="32">
        <f t="shared" ca="1" si="188"/>
        <v>1.9049917264202975E-2</v>
      </c>
      <c r="O462" s="32">
        <f t="shared" ca="1" si="188"/>
        <v>1.6430553640375069E-2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0.81307656000000006</v>
      </c>
      <c r="C464" s="67"/>
      <c r="D464" s="32">
        <f t="shared" ref="D464:O464" ca="1" si="189">D246</f>
        <v>6.5771537489530033E-2</v>
      </c>
      <c r="E464" s="32">
        <f t="shared" ca="1" si="189"/>
        <v>6.2650801518516847E-2</v>
      </c>
      <c r="F464" s="32">
        <f t="shared" ca="1" si="189"/>
        <v>5.9407176407577998E-2</v>
      </c>
      <c r="G464" s="32">
        <f t="shared" ca="1" si="189"/>
        <v>5.7585144343327843E-2</v>
      </c>
      <c r="H464" s="32">
        <f t="shared" ca="1" si="189"/>
        <v>5.4000957456805984E-2</v>
      </c>
      <c r="I464" s="32">
        <f t="shared" ca="1" si="189"/>
        <v>5.143362108867465E-2</v>
      </c>
      <c r="J464" s="32">
        <f t="shared" ca="1" si="189"/>
        <v>5.1122121293004884E-2</v>
      </c>
      <c r="K464" s="32">
        <f t="shared" ca="1" si="189"/>
        <v>5.1096937785730878E-2</v>
      </c>
      <c r="L464" s="32">
        <f t="shared" ca="1" si="189"/>
        <v>5.1320189046417275E-2</v>
      </c>
      <c r="M464" s="32">
        <f t="shared" ca="1" si="189"/>
        <v>5.3548398142544515E-2</v>
      </c>
      <c r="N464" s="32">
        <f t="shared" ca="1" si="189"/>
        <v>5.9220053385174984E-2</v>
      </c>
      <c r="O464" s="32">
        <f t="shared" ca="1" si="189"/>
        <v>6.4093062042694104E-2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2.4136344032855056E-2</v>
      </c>
      <c r="E465" s="32">
        <f t="shared" ca="1" si="190"/>
        <v>2.2991119823308932E-2</v>
      </c>
      <c r="F465" s="32">
        <f t="shared" ca="1" si="190"/>
        <v>2.180079868168E-2</v>
      </c>
      <c r="G465" s="32">
        <f t="shared" ca="1" si="190"/>
        <v>2.1132163061771684E-2</v>
      </c>
      <c r="H465" s="32">
        <f t="shared" ca="1" si="190"/>
        <v>1.9816865121763665E-2</v>
      </c>
      <c r="I465" s="32">
        <f t="shared" ca="1" si="190"/>
        <v>1.8874723335293449E-2</v>
      </c>
      <c r="J465" s="32">
        <f t="shared" ca="1" si="190"/>
        <v>1.8760411483671517E-2</v>
      </c>
      <c r="K465" s="32">
        <f t="shared" ca="1" si="190"/>
        <v>1.8751169829626012E-2</v>
      </c>
      <c r="L465" s="32">
        <f t="shared" ca="1" si="190"/>
        <v>1.8833096897767809E-2</v>
      </c>
      <c r="M465" s="32">
        <f t="shared" ca="1" si="190"/>
        <v>1.9650788309190648E-2</v>
      </c>
      <c r="N465" s="32">
        <f t="shared" ca="1" si="190"/>
        <v>2.1732129682633022E-2</v>
      </c>
      <c r="O465" s="32">
        <f t="shared" ca="1" si="190"/>
        <v>2.3520389740438203E-2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6.6374946090351408E-3</v>
      </c>
      <c r="E466" s="32">
        <f t="shared" ca="1" si="191"/>
        <v>6.3225579514099581E-3</v>
      </c>
      <c r="F466" s="32">
        <f t="shared" ca="1" si="191"/>
        <v>5.9952196374620003E-3</v>
      </c>
      <c r="G466" s="32">
        <f t="shared" ca="1" si="191"/>
        <v>5.8113448419872139E-3</v>
      </c>
      <c r="H466" s="32">
        <f t="shared" ca="1" si="191"/>
        <v>5.4496379084850079E-3</v>
      </c>
      <c r="I466" s="32">
        <f t="shared" ca="1" si="191"/>
        <v>5.1905489172056991E-3</v>
      </c>
      <c r="J466" s="32">
        <f t="shared" ca="1" si="191"/>
        <v>5.1591131580096677E-3</v>
      </c>
      <c r="K466" s="32">
        <f t="shared" ca="1" si="191"/>
        <v>5.1565717031471538E-3</v>
      </c>
      <c r="L466" s="32">
        <f t="shared" ca="1" si="191"/>
        <v>5.1791016468861481E-3</v>
      </c>
      <c r="M466" s="32">
        <f t="shared" ca="1" si="191"/>
        <v>5.403966785027429E-3</v>
      </c>
      <c r="N466" s="32">
        <f t="shared" ca="1" si="191"/>
        <v>5.9763356627240815E-3</v>
      </c>
      <c r="O466" s="32">
        <f t="shared" ca="1" si="191"/>
        <v>6.4681071786205063E-3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0.25182901594711748</v>
      </c>
      <c r="E468" s="32">
        <f t="shared" ca="1" si="193"/>
        <v>9.2414317778758692E-2</v>
      </c>
      <c r="F468" s="32">
        <f t="shared" ca="1" si="193"/>
        <v>2.5413937389158644E-2</v>
      </c>
      <c r="G468" s="32">
        <f t="shared" ca="1" si="193"/>
        <v>0.14128969000392283</v>
      </c>
      <c r="H468" s="32">
        <f t="shared" ca="1" si="193"/>
        <v>5.1849427524375345E-2</v>
      </c>
      <c r="I468" s="32">
        <f t="shared" ca="1" si="193"/>
        <v>1.4258592569203222E-2</v>
      </c>
      <c r="J468" s="32">
        <f t="shared" ca="1" si="193"/>
        <v>0.1536526801674104</v>
      </c>
      <c r="K468" s="32">
        <f t="shared" ca="1" si="193"/>
        <v>5.6386304648590978E-2</v>
      </c>
      <c r="L468" s="32">
        <f t="shared" ca="1" si="193"/>
        <v>1.5506233778362521E-2</v>
      </c>
      <c r="M468" s="32">
        <f t="shared" ca="1" si="193"/>
        <v>0.13447861388154927</v>
      </c>
      <c r="N468" s="32">
        <f t="shared" ca="1" si="193"/>
        <v>4.9349950048274971E-2</v>
      </c>
      <c r="O468" s="32">
        <f t="shared" ca="1" si="193"/>
        <v>1.3571236263275617E-2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1.1586529769270273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10.163457000000001</v>
      </c>
      <c r="C476" s="67"/>
      <c r="D476" s="32">
        <f t="shared" ref="D476:O476" ca="1" si="199">D296</f>
        <v>4.5917179711886989E-2</v>
      </c>
      <c r="E476" s="32">
        <f t="shared" ca="1" si="199"/>
        <v>4.2576914821041749E-2</v>
      </c>
      <c r="F476" s="32">
        <f t="shared" ca="1" si="199"/>
        <v>3.8577075419387201E-2</v>
      </c>
      <c r="G476" s="32">
        <f t="shared" ca="1" si="199"/>
        <v>3.4170936638899196E-2</v>
      </c>
      <c r="H476" s="32">
        <f t="shared" ca="1" si="199"/>
        <v>3.0387316077691684E-2</v>
      </c>
      <c r="I476" s="32">
        <f t="shared" ca="1" si="199"/>
        <v>2.845789302535855E-2</v>
      </c>
      <c r="J476" s="32">
        <f t="shared" ca="1" si="199"/>
        <v>2.9333272522957653E-2</v>
      </c>
      <c r="K476" s="32">
        <f t="shared" ca="1" si="199"/>
        <v>3.259464393180099E-2</v>
      </c>
      <c r="L476" s="32">
        <f t="shared" ca="1" si="199"/>
        <v>3.6867543295136626E-2</v>
      </c>
      <c r="M476" s="32">
        <f t="shared" ca="1" si="199"/>
        <v>4.1270169159506896E-2</v>
      </c>
      <c r="N476" s="32">
        <f t="shared" ca="1" si="199"/>
        <v>4.5034901663137054E-2</v>
      </c>
      <c r="O476" s="32">
        <f t="shared" ca="1" si="199"/>
        <v>4.6895487066528685E-2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5.0783977561533994E-2</v>
      </c>
      <c r="E477" s="32">
        <f t="shared" ca="1" si="200"/>
        <v>4.7089675378110693E-2</v>
      </c>
      <c r="F477" s="32">
        <f t="shared" ca="1" si="200"/>
        <v>4.266588986476004E-2</v>
      </c>
      <c r="G477" s="32">
        <f t="shared" ca="1" si="200"/>
        <v>3.7792740983114317E-2</v>
      </c>
      <c r="H477" s="32">
        <f t="shared" ca="1" si="200"/>
        <v>3.3608091514497715E-2</v>
      </c>
      <c r="I477" s="32">
        <f t="shared" ca="1" si="200"/>
        <v>3.1474167401318212E-2</v>
      </c>
      <c r="J477" s="32">
        <f t="shared" ca="1" si="200"/>
        <v>3.2442329057649016E-2</v>
      </c>
      <c r="K477" s="32">
        <f t="shared" ca="1" si="200"/>
        <v>3.6049375777107089E-2</v>
      </c>
      <c r="L477" s="32">
        <f t="shared" ca="1" si="200"/>
        <v>4.0775163091395346E-2</v>
      </c>
      <c r="M477" s="32">
        <f t="shared" ca="1" si="200"/>
        <v>4.5644426720191957E-2</v>
      </c>
      <c r="N477" s="32">
        <f t="shared" ca="1" si="200"/>
        <v>4.9808186171211487E-2</v>
      </c>
      <c r="O477" s="32">
        <f t="shared" ca="1" si="200"/>
        <v>5.1865976479110065E-2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4.8667978496470072E-3</v>
      </c>
      <c r="E478" s="32">
        <f t="shared" ca="1" si="201"/>
        <v>4.5127605570689415E-3</v>
      </c>
      <c r="F478" s="32">
        <f t="shared" ca="1" si="201"/>
        <v>4.0888144453728372E-3</v>
      </c>
      <c r="G478" s="32">
        <f t="shared" ca="1" si="201"/>
        <v>3.6218043442151219E-3</v>
      </c>
      <c r="H478" s="32">
        <f t="shared" ca="1" si="201"/>
        <v>3.2207754368060305E-3</v>
      </c>
      <c r="I478" s="32">
        <f t="shared" ca="1" si="201"/>
        <v>3.0162743759596621E-3</v>
      </c>
      <c r="J478" s="32">
        <f t="shared" ca="1" si="201"/>
        <v>3.1090565346913639E-3</v>
      </c>
      <c r="K478" s="32">
        <f t="shared" ca="1" si="201"/>
        <v>3.4547318453060959E-3</v>
      </c>
      <c r="L478" s="32">
        <f t="shared" ca="1" si="201"/>
        <v>3.9076197962587206E-3</v>
      </c>
      <c r="M478" s="32">
        <f t="shared" ca="1" si="201"/>
        <v>4.3742575606850621E-3</v>
      </c>
      <c r="N478" s="32">
        <f t="shared" ca="1" si="201"/>
        <v>4.7732845080744333E-3</v>
      </c>
      <c r="O478" s="32">
        <f t="shared" ca="1" si="201"/>
        <v>4.9704894125813812E-3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0.17719557014071957</v>
      </c>
      <c r="E480" s="32">
        <f t="shared" ca="1" si="203"/>
        <v>0.19597666743674053</v>
      </c>
      <c r="F480" s="32">
        <f t="shared" ca="1" si="203"/>
        <v>1.8781097296020965E-2</v>
      </c>
      <c r="G480" s="32">
        <f t="shared" ca="1" si="203"/>
        <v>8.3846790426284484E-2</v>
      </c>
      <c r="H480" s="32">
        <f t="shared" ca="1" si="203"/>
        <v>9.2733777429992059E-2</v>
      </c>
      <c r="I480" s="32">
        <f t="shared" ca="1" si="203"/>
        <v>8.8869870037075714E-3</v>
      </c>
      <c r="J480" s="32">
        <f t="shared" ca="1" si="203"/>
        <v>9.0385809480117194E-2</v>
      </c>
      <c r="K480" s="32">
        <f t="shared" ca="1" si="203"/>
        <v>9.996587223607431E-2</v>
      </c>
      <c r="L480" s="32">
        <f t="shared" ca="1" si="203"/>
        <v>9.5800627559571219E-3</v>
      </c>
      <c r="M480" s="32">
        <f t="shared" ca="1" si="203"/>
        <v>0.10065516328621205</v>
      </c>
      <c r="N480" s="32">
        <f t="shared" ca="1" si="203"/>
        <v>0.11132368289719305</v>
      </c>
      <c r="O480" s="32">
        <f t="shared" ca="1" si="203"/>
        <v>1.0668519610981E-2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0.81307656000000006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4.2077426916712631E-2</v>
      </c>
      <c r="H482" s="32">
        <f t="shared" ca="1" si="204"/>
        <v>4.3648097076668509E-2</v>
      </c>
      <c r="I482" s="32">
        <f t="shared" ca="1" si="204"/>
        <v>4.916047297297297E-2</v>
      </c>
      <c r="J482" s="32">
        <f t="shared" ca="1" si="204"/>
        <v>5.7141581632653066E-2</v>
      </c>
      <c r="K482" s="32">
        <f t="shared" ca="1" si="204"/>
        <v>5.6465216492002208E-2</v>
      </c>
      <c r="L482" s="32">
        <f t="shared" ca="1" si="204"/>
        <v>4.9566292057363487E-2</v>
      </c>
      <c r="M482" s="32">
        <f t="shared" ca="1" si="204"/>
        <v>4.2565912851627134E-2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3.0882515168229454E-2</v>
      </c>
      <c r="H483" s="32">
        <f t="shared" ca="1" si="205"/>
        <v>3.2035300606729177E-2</v>
      </c>
      <c r="I483" s="32">
        <f t="shared" ca="1" si="205"/>
        <v>3.608108108108108E-2</v>
      </c>
      <c r="J483" s="32">
        <f t="shared" ca="1" si="205"/>
        <v>4.1938775510204085E-2</v>
      </c>
      <c r="K483" s="32">
        <f t="shared" ca="1" si="205"/>
        <v>4.1442360728075021E-2</v>
      </c>
      <c r="L483" s="32">
        <f t="shared" ca="1" si="205"/>
        <v>3.6378929950358525E-2</v>
      </c>
      <c r="M483" s="32">
        <f t="shared" ca="1" si="205"/>
        <v>3.1241036955322671E-2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4.2463458356315504E-3</v>
      </c>
      <c r="H484" s="32">
        <f t="shared" ca="1" si="206"/>
        <v>4.4048538334252622E-3</v>
      </c>
      <c r="I484" s="32">
        <f t="shared" ca="1" si="206"/>
        <v>4.961148648648649E-3</v>
      </c>
      <c r="J484" s="32">
        <f t="shared" ca="1" si="206"/>
        <v>5.7665816326530625E-3</v>
      </c>
      <c r="K484" s="32">
        <f t="shared" ca="1" si="206"/>
        <v>5.698324600110315E-3</v>
      </c>
      <c r="L484" s="32">
        <f t="shared" ca="1" si="206"/>
        <v>5.0021028681742977E-3</v>
      </c>
      <c r="M484" s="32">
        <f t="shared" ca="1" si="206"/>
        <v>4.2956425813568669E-3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0.10616302399338112</v>
      </c>
      <c r="H486" s="32">
        <f t="shared" ca="1" si="208"/>
        <v>7.7917815774958626E-2</v>
      </c>
      <c r="I486" s="32">
        <f t="shared" ca="1" si="208"/>
        <v>1.0713699669056814E-2</v>
      </c>
      <c r="J486" s="32">
        <f t="shared" ca="1" si="208"/>
        <v>0.16276727109762823</v>
      </c>
      <c r="K486" s="32">
        <f t="shared" ca="1" si="208"/>
        <v>0.11946221731936019</v>
      </c>
      <c r="L486" s="32">
        <f t="shared" ca="1" si="208"/>
        <v>1.6426054881412029E-2</v>
      </c>
      <c r="M486" s="32">
        <f t="shared" ca="1" si="208"/>
        <v>0.11256970490899063</v>
      </c>
      <c r="N486" s="32">
        <f t="shared" ca="1" si="208"/>
        <v>8.26199669056812E-2</v>
      </c>
      <c r="O486" s="32">
        <f t="shared" ca="1" si="208"/>
        <v>1.1360245449531165E-2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7.5777706198770831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29.917587636619196</v>
      </c>
      <c r="C494" s="67"/>
      <c r="D494" s="32">
        <f t="shared" ref="D494:O494" si="214">D372</f>
        <v>6.0555555555555557E-2</v>
      </c>
      <c r="E494" s="32">
        <f t="shared" si="214"/>
        <v>6.0555555555555557E-2</v>
      </c>
      <c r="F494" s="32">
        <f t="shared" si="214"/>
        <v>6.0555555555555557E-2</v>
      </c>
      <c r="G494" s="32">
        <f t="shared" si="214"/>
        <v>6.0555555555555557E-2</v>
      </c>
      <c r="H494" s="32">
        <f t="shared" si="214"/>
        <v>6.0555555555555557E-2</v>
      </c>
      <c r="I494" s="32">
        <f t="shared" si="214"/>
        <v>6.0555555555555557E-2</v>
      </c>
      <c r="J494" s="32">
        <f t="shared" si="214"/>
        <v>6.0555555555555557E-2</v>
      </c>
      <c r="K494" s="32">
        <f t="shared" si="214"/>
        <v>6.0555555555555557E-2</v>
      </c>
      <c r="L494" s="32">
        <f t="shared" si="214"/>
        <v>6.0555555555555557E-2</v>
      </c>
      <c r="M494" s="32">
        <f t="shared" si="214"/>
        <v>6.0555555555555557E-2</v>
      </c>
      <c r="N494" s="32">
        <f t="shared" si="214"/>
        <v>6.0555555555555557E-2</v>
      </c>
      <c r="O494" s="32">
        <f t="shared" si="214"/>
        <v>6.0555555555555557E-2</v>
      </c>
    </row>
    <row r="495" spans="1:15" outlineLevel="1" x14ac:dyDescent="0.4">
      <c r="A495" s="73"/>
      <c r="B495" s="72">
        <f ca="1">INDIRECT(ADDRESS(MATCH($H$1,ELC_cons!$A$1:$A$33),17,,,"ELC_cons"))</f>
        <v>26.872055859556802</v>
      </c>
      <c r="C495" s="66"/>
      <c r="D495" s="32">
        <f t="shared" ref="D495:O495" si="215">D373</f>
        <v>1.6666666666666663E-2</v>
      </c>
      <c r="E495" s="32">
        <f t="shared" si="215"/>
        <v>1.6666666666666663E-2</v>
      </c>
      <c r="F495" s="32">
        <f t="shared" si="215"/>
        <v>1.6666666666666663E-2</v>
      </c>
      <c r="G495" s="32">
        <f t="shared" si="215"/>
        <v>1.6666666666666663E-2</v>
      </c>
      <c r="H495" s="32">
        <f t="shared" si="215"/>
        <v>1.6666666666666663E-2</v>
      </c>
      <c r="I495" s="32">
        <f t="shared" si="215"/>
        <v>1.6666666666666663E-2</v>
      </c>
      <c r="J495" s="32">
        <f t="shared" si="215"/>
        <v>1.6666666666666663E-2</v>
      </c>
      <c r="K495" s="32">
        <f t="shared" si="215"/>
        <v>1.6666666666666663E-2</v>
      </c>
      <c r="L495" s="32">
        <f t="shared" si="215"/>
        <v>1.6666666666666663E-2</v>
      </c>
      <c r="M495" s="32">
        <f t="shared" si="215"/>
        <v>1.6666666666666663E-2</v>
      </c>
      <c r="N495" s="32">
        <f t="shared" si="215"/>
        <v>1.6666666666666663E-2</v>
      </c>
      <c r="O495" s="32">
        <f t="shared" si="215"/>
        <v>1.6666666666666663E-2</v>
      </c>
    </row>
    <row r="496" spans="1:15" outlineLevel="1" x14ac:dyDescent="0.4">
      <c r="A496" s="6"/>
      <c r="B496" s="71"/>
      <c r="C496" s="66"/>
      <c r="D496" s="32">
        <f t="shared" ref="D496:O496" si="216">D374</f>
        <v>6.1111111111111114E-3</v>
      </c>
      <c r="E496" s="32">
        <f t="shared" si="216"/>
        <v>6.1111111111111114E-3</v>
      </c>
      <c r="F496" s="32">
        <f t="shared" si="216"/>
        <v>6.1111111111111114E-3</v>
      </c>
      <c r="G496" s="32">
        <f t="shared" si="216"/>
        <v>6.1111111111111114E-3</v>
      </c>
      <c r="H496" s="32">
        <f t="shared" si="216"/>
        <v>6.1111111111111114E-3</v>
      </c>
      <c r="I496" s="32">
        <f t="shared" si="216"/>
        <v>6.1111111111111114E-3</v>
      </c>
      <c r="J496" s="32">
        <f t="shared" si="216"/>
        <v>6.1111111111111114E-3</v>
      </c>
      <c r="K496" s="32">
        <f t="shared" si="216"/>
        <v>6.1111111111111114E-3</v>
      </c>
      <c r="L496" s="32">
        <f t="shared" si="216"/>
        <v>6.1111111111111114E-3</v>
      </c>
      <c r="M496" s="32">
        <f t="shared" si="216"/>
        <v>6.1111111111111114E-3</v>
      </c>
      <c r="N496" s="32">
        <f t="shared" si="216"/>
        <v>6.1111111111111114E-3</v>
      </c>
      <c r="O496" s="32">
        <f t="shared" si="216"/>
        <v>6.1111111111111114E-3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0.24222222222222223</v>
      </c>
      <c r="E498" s="32">
        <f t="shared" si="218"/>
        <v>6.6666666666666652E-2</v>
      </c>
      <c r="F498" s="32">
        <f t="shared" si="218"/>
        <v>2.4444444444444446E-2</v>
      </c>
      <c r="G498" s="32">
        <f t="shared" si="218"/>
        <v>0.15138888888888891</v>
      </c>
      <c r="H498" s="32">
        <f t="shared" si="218"/>
        <v>4.1666666666666657E-2</v>
      </c>
      <c r="I498" s="32">
        <f t="shared" si="218"/>
        <v>1.5277777777777779E-2</v>
      </c>
      <c r="J498" s="32">
        <f t="shared" si="218"/>
        <v>0.18166666666666667</v>
      </c>
      <c r="K498" s="32">
        <f t="shared" si="218"/>
        <v>4.9999999999999989E-2</v>
      </c>
      <c r="L498" s="32">
        <f t="shared" si="218"/>
        <v>1.8333333333333333E-2</v>
      </c>
      <c r="M498" s="32">
        <f t="shared" si="218"/>
        <v>0.15138888888888891</v>
      </c>
      <c r="N498" s="32">
        <f t="shared" si="218"/>
        <v>4.1666666666666657E-2</v>
      </c>
      <c r="O498" s="32">
        <f t="shared" si="218"/>
        <v>1.5277777777777779E-2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3.4597248031958898</v>
      </c>
      <c r="D500" s="32">
        <f t="shared" ref="D500:O500" ca="1" si="219">D397</f>
        <v>9.3103958862812333E-3</v>
      </c>
      <c r="E500" s="32">
        <f t="shared" ca="1" si="219"/>
        <v>8.6331071526536268E-3</v>
      </c>
      <c r="F500" s="32">
        <f t="shared" ca="1" si="219"/>
        <v>7.8220798085393405E-3</v>
      </c>
      <c r="G500" s="32">
        <f t="shared" ca="1" si="219"/>
        <v>6.9286691802376253E-3</v>
      </c>
      <c r="H500" s="32">
        <f t="shared" ca="1" si="219"/>
        <v>6.1614834443245812E-3</v>
      </c>
      <c r="I500" s="32">
        <f t="shared" ca="1" si="219"/>
        <v>5.7702640235750054E-3</v>
      </c>
      <c r="J500" s="32">
        <f t="shared" ca="1" si="219"/>
        <v>5.9477603272356534E-3</v>
      </c>
      <c r="K500" s="32">
        <f t="shared" ca="1" si="219"/>
        <v>6.6090522258029664E-3</v>
      </c>
      <c r="L500" s="32">
        <f t="shared" ca="1" si="219"/>
        <v>7.4754465667558143E-3</v>
      </c>
      <c r="M500" s="32">
        <f t="shared" ca="1" si="219"/>
        <v>8.3681448987018587E-3</v>
      </c>
      <c r="N500" s="32">
        <f t="shared" ca="1" si="219"/>
        <v>9.1315007980554402E-3</v>
      </c>
      <c r="O500" s="32">
        <f t="shared" ca="1" si="219"/>
        <v>9.5087623545035138E-3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9.1411159610761197E-2</v>
      </c>
      <c r="E501" s="32">
        <f t="shared" ca="1" si="220"/>
        <v>8.476141568059925E-2</v>
      </c>
      <c r="F501" s="32">
        <f t="shared" ca="1" si="220"/>
        <v>7.679860175656808E-2</v>
      </c>
      <c r="G501" s="32">
        <f t="shared" ca="1" si="220"/>
        <v>6.802693376960578E-2</v>
      </c>
      <c r="H501" s="32">
        <f t="shared" ca="1" si="220"/>
        <v>6.0494564726095885E-2</v>
      </c>
      <c r="I501" s="32">
        <f t="shared" ca="1" si="220"/>
        <v>5.6653501322372783E-2</v>
      </c>
      <c r="J501" s="32">
        <f t="shared" ca="1" si="220"/>
        <v>5.8396192303768232E-2</v>
      </c>
      <c r="K501" s="32">
        <f t="shared" ca="1" si="220"/>
        <v>6.4888876398792761E-2</v>
      </c>
      <c r="L501" s="32">
        <f t="shared" ca="1" si="220"/>
        <v>7.3395293564511618E-2</v>
      </c>
      <c r="M501" s="32">
        <f t="shared" ca="1" si="220"/>
        <v>8.2159968096345529E-2</v>
      </c>
      <c r="N501" s="32">
        <f t="shared" ca="1" si="220"/>
        <v>8.9654735108180672E-2</v>
      </c>
      <c r="O501" s="32">
        <f t="shared" ca="1" si="220"/>
        <v>9.3358757662398123E-2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8.4639962602556663E-4</v>
      </c>
      <c r="E502" s="32">
        <f t="shared" ca="1" si="221"/>
        <v>7.8482792296851161E-4</v>
      </c>
      <c r="F502" s="32">
        <f t="shared" ca="1" si="221"/>
        <v>7.1109816441266736E-4</v>
      </c>
      <c r="G502" s="32">
        <f t="shared" ca="1" si="221"/>
        <v>6.2987901638523862E-4</v>
      </c>
      <c r="H502" s="32">
        <f t="shared" ca="1" si="221"/>
        <v>5.6013485857496199E-4</v>
      </c>
      <c r="I502" s="32">
        <f t="shared" ca="1" si="221"/>
        <v>5.245694566886369E-4</v>
      </c>
      <c r="J502" s="32">
        <f t="shared" ca="1" si="221"/>
        <v>5.407054842941503E-4</v>
      </c>
      <c r="K502" s="32">
        <f t="shared" ca="1" si="221"/>
        <v>6.0082292961845154E-4</v>
      </c>
      <c r="L502" s="32">
        <f t="shared" ca="1" si="221"/>
        <v>6.7958605152325586E-4</v>
      </c>
      <c r="M502" s="32">
        <f t="shared" ca="1" si="221"/>
        <v>7.6074044533653261E-4</v>
      </c>
      <c r="N502" s="32">
        <f t="shared" ca="1" si="221"/>
        <v>8.3013643618685821E-4</v>
      </c>
      <c r="O502" s="32">
        <f t="shared" ca="1" si="221"/>
        <v>8.6443294131850117E-4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3.5929055696735768E-2</v>
      </c>
      <c r="E504" s="32">
        <f t="shared" ca="1" si="223"/>
        <v>0.35275800138613295</v>
      </c>
      <c r="F504" s="32">
        <f t="shared" ca="1" si="223"/>
        <v>3.2662777906123418E-3</v>
      </c>
      <c r="G504" s="32">
        <f t="shared" ca="1" si="223"/>
        <v>1.7001192528831879E-2</v>
      </c>
      <c r="H504" s="32">
        <f t="shared" ca="1" si="223"/>
        <v>0.16692079937398571</v>
      </c>
      <c r="I504" s="32">
        <f t="shared" ca="1" si="223"/>
        <v>1.5455629571665343E-3</v>
      </c>
      <c r="J504" s="32">
        <f t="shared" ca="1" si="223"/>
        <v>1.8327076576613626E-2</v>
      </c>
      <c r="K504" s="32">
        <f t="shared" ca="1" si="223"/>
        <v>0.17993857002493377</v>
      </c>
      <c r="L504" s="32">
        <f t="shared" ca="1" si="223"/>
        <v>1.6660978706012387E-3</v>
      </c>
      <c r="M504" s="32">
        <f t="shared" ca="1" si="223"/>
        <v>2.0409341864485394E-2</v>
      </c>
      <c r="N504" s="32">
        <f t="shared" ca="1" si="223"/>
        <v>0.20038262921494748</v>
      </c>
      <c r="O504" s="32">
        <f t="shared" ca="1" si="223"/>
        <v>1.8553947149532177E-3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8.4306694844173506</v>
      </c>
      <c r="E507" s="171">
        <f t="shared" ca="1" si="225"/>
        <v>7.7046493893264572</v>
      </c>
      <c r="F507" s="171">
        <f t="shared" ca="1" si="225"/>
        <v>6.9432268967128641</v>
      </c>
      <c r="G507" s="171">
        <f t="shared" ca="1" si="225"/>
        <v>6.54427789839177</v>
      </c>
      <c r="H507" s="171">
        <f t="shared" ca="1" si="225"/>
        <v>5.7850825688208181</v>
      </c>
      <c r="I507" s="171">
        <f t="shared" ca="1" si="225"/>
        <v>5.4579495995895773</v>
      </c>
      <c r="J507" s="171">
        <f t="shared" ca="1" si="225"/>
        <v>5.7769129213403998</v>
      </c>
      <c r="K507" s="171">
        <f t="shared" ca="1" si="225"/>
        <v>5.7816309676993844</v>
      </c>
      <c r="L507" s="171">
        <f t="shared" ca="1" si="225"/>
        <v>5.5607417814687068</v>
      </c>
      <c r="M507" s="171">
        <f t="shared" ca="1" si="225"/>
        <v>5.7755014466628358</v>
      </c>
      <c r="N507" s="171">
        <f t="shared" ca="1" si="225"/>
        <v>6.9855995027051323</v>
      </c>
      <c r="O507" s="171">
        <f t="shared" ca="1" si="225"/>
        <v>8.075984756182816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4.7318733753145725</v>
      </c>
      <c r="E508" s="171">
        <f t="shared" ca="1" si="226"/>
        <v>4.4204958600138582</v>
      </c>
      <c r="F508" s="171">
        <f t="shared" ca="1" si="226"/>
        <v>4.0825467111255156</v>
      </c>
      <c r="G508" s="171">
        <f t="shared" ca="1" si="226"/>
        <v>3.8443930925713898</v>
      </c>
      <c r="H508" s="171">
        <f t="shared" ca="1" si="226"/>
        <v>3.5015258306681689</v>
      </c>
      <c r="I508" s="171">
        <f t="shared" ca="1" si="226"/>
        <v>3.3143079305954108</v>
      </c>
      <c r="J508" s="171">
        <f t="shared" ca="1" si="226"/>
        <v>3.3836892973466477</v>
      </c>
      <c r="K508" s="171">
        <f t="shared" ca="1" si="226"/>
        <v>3.4645540744238379</v>
      </c>
      <c r="L508" s="171">
        <f t="shared" ca="1" si="226"/>
        <v>3.5376279969689537</v>
      </c>
      <c r="M508" s="171">
        <f t="shared" ca="1" si="226"/>
        <v>3.755248064428502</v>
      </c>
      <c r="N508" s="171">
        <f t="shared" ca="1" si="226"/>
        <v>4.2443138569942214</v>
      </c>
      <c r="O508" s="171">
        <f t="shared" ca="1" si="226"/>
        <v>4.6395999938944286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0.84761172462684597</v>
      </c>
      <c r="E509" s="171">
        <f t="shared" ca="1" si="227"/>
        <v>0.77419486010469873</v>
      </c>
      <c r="F509" s="171">
        <f t="shared" ca="1" si="227"/>
        <v>0.69717589790673817</v>
      </c>
      <c r="G509" s="171">
        <f t="shared" ca="1" si="227"/>
        <v>0.65682982126842693</v>
      </c>
      <c r="H509" s="171">
        <f t="shared" ca="1" si="227"/>
        <v>0.58019035938246966</v>
      </c>
      <c r="I509" s="171">
        <f t="shared" ca="1" si="227"/>
        <v>0.54760027387743715</v>
      </c>
      <c r="J509" s="171">
        <f t="shared" ca="1" si="227"/>
        <v>0.58056557693907307</v>
      </c>
      <c r="K509" s="171">
        <f t="shared" ca="1" si="227"/>
        <v>0.58112448998832966</v>
      </c>
      <c r="L509" s="171">
        <f t="shared" ca="1" si="227"/>
        <v>0.55838587060759481</v>
      </c>
      <c r="M509" s="171">
        <f t="shared" ca="1" si="227"/>
        <v>0.57960821934018458</v>
      </c>
      <c r="N509" s="171">
        <f t="shared" ca="1" si="227"/>
        <v>0.7017396758945752</v>
      </c>
      <c r="O509" s="171">
        <f t="shared" ca="1" si="227"/>
        <v>0.81186142857600285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31.119477747737768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17.894047787575978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3.1280131563993079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15.833311387660288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9.4224695210836984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1.5885478997943809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17.008057626344684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10.153348543509884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1.7085234442335056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14.861380451575371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9.4503102321759478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1.4918036980851823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6999.3104893460768</v>
      </c>
      <c r="E515" s="77">
        <f t="shared" ca="1" si="228"/>
        <v>6396.5540799721521</v>
      </c>
      <c r="F515" s="77">
        <f t="shared" ca="1" si="228"/>
        <v>5764.405891833012</v>
      </c>
      <c r="G515" s="77">
        <f t="shared" ca="1" si="228"/>
        <v>5433.1904511347193</v>
      </c>
      <c r="H515" s="77">
        <f t="shared" ca="1" si="228"/>
        <v>4802.8912983153314</v>
      </c>
      <c r="I515" s="77">
        <f t="shared" ca="1" si="228"/>
        <v>4531.2989618842485</v>
      </c>
      <c r="J515" s="77">
        <f t="shared" ca="1" si="228"/>
        <v>4796.108693516313</v>
      </c>
      <c r="K515" s="77">
        <f t="shared" ca="1" si="228"/>
        <v>4800.0257100036397</v>
      </c>
      <c r="L515" s="77">
        <f t="shared" ca="1" si="228"/>
        <v>4616.6390879773408</v>
      </c>
      <c r="M515" s="77">
        <f t="shared" ca="1" si="228"/>
        <v>4794.9368589977876</v>
      </c>
      <c r="N515" s="77">
        <f t="shared" ca="1" si="228"/>
        <v>5799.5844771316988</v>
      </c>
      <c r="O515" s="77">
        <f t="shared" ca="1" si="228"/>
        <v>6704.8441313265375</v>
      </c>
      <c r="Q515" s="89">
        <f ca="1">MAX(D515:O517)</f>
        <v>7740.7463436241633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3601.1212901937383</v>
      </c>
      <c r="E516" s="77">
        <f t="shared" ca="1" si="229"/>
        <v>3364.1521004671677</v>
      </c>
      <c r="F516" s="77">
        <f t="shared" ca="1" si="229"/>
        <v>3106.9609673710165</v>
      </c>
      <c r="G516" s="77">
        <f t="shared" ca="1" si="229"/>
        <v>2925.7177264622451</v>
      </c>
      <c r="H516" s="77">
        <f t="shared" ca="1" si="229"/>
        <v>2664.783737190387</v>
      </c>
      <c r="I516" s="77">
        <f t="shared" ca="1" si="229"/>
        <v>2522.304361183722</v>
      </c>
      <c r="J516" s="77">
        <f t="shared" ca="1" si="229"/>
        <v>2575.1060101572662</v>
      </c>
      <c r="K516" s="77">
        <f t="shared" ca="1" si="229"/>
        <v>2636.6469363956144</v>
      </c>
      <c r="L516" s="77">
        <f t="shared" ca="1" si="229"/>
        <v>2692.2587495958551</v>
      </c>
      <c r="M516" s="77">
        <f t="shared" ca="1" si="229"/>
        <v>2857.8752392910974</v>
      </c>
      <c r="N516" s="77">
        <f t="shared" ca="1" si="229"/>
        <v>3230.0714284583114</v>
      </c>
      <c r="O516" s="77">
        <f t="shared" ca="1" si="229"/>
        <v>3530.8980166624265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7740.7463436241633</v>
      </c>
      <c r="E517" s="77">
        <f t="shared" ca="1" si="230"/>
        <v>7070.2726950200786</v>
      </c>
      <c r="F517" s="77">
        <f t="shared" ca="1" si="230"/>
        <v>6366.9031772304852</v>
      </c>
      <c r="G517" s="77">
        <f t="shared" ca="1" si="230"/>
        <v>5998.4458563326652</v>
      </c>
      <c r="H517" s="77">
        <f t="shared" ca="1" si="230"/>
        <v>5298.5420948170749</v>
      </c>
      <c r="I517" s="77">
        <f t="shared" ca="1" si="230"/>
        <v>5000.9157431729427</v>
      </c>
      <c r="J517" s="77">
        <f t="shared" ca="1" si="230"/>
        <v>5301.968739169617</v>
      </c>
      <c r="K517" s="77">
        <f t="shared" ca="1" si="230"/>
        <v>5307.0729679299511</v>
      </c>
      <c r="L517" s="77">
        <f t="shared" ca="1" si="230"/>
        <v>5099.414343448354</v>
      </c>
      <c r="M517" s="77">
        <f t="shared" ca="1" si="230"/>
        <v>5293.2257473989448</v>
      </c>
      <c r="N517" s="77">
        <f t="shared" ca="1" si="230"/>
        <v>6408.581515018951</v>
      </c>
      <c r="O517" s="77">
        <f t="shared" ca="1" si="230"/>
        <v>7414.2596216986558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6548.7116472512143</v>
      </c>
      <c r="E522" s="173">
        <f t="shared" ca="1" si="231"/>
        <v>3451.7839096404282</v>
      </c>
      <c r="F522" s="173">
        <f t="shared" ca="1" si="231"/>
        <v>7240.7711953687676</v>
      </c>
      <c r="G522" s="173">
        <f t="shared" ca="1" si="231"/>
        <v>5192.6116317920396</v>
      </c>
      <c r="H522" s="173">
        <f t="shared" ca="1" si="231"/>
        <v>2832.6327324085191</v>
      </c>
      <c r="I522" s="173">
        <f t="shared" ca="1" si="231"/>
        <v>5730.692279200508</v>
      </c>
      <c r="J522" s="173">
        <f t="shared" ca="1" si="231"/>
        <v>4719.7407110513614</v>
      </c>
      <c r="K522" s="173">
        <f t="shared" ca="1" si="231"/>
        <v>2582.7606185159448</v>
      </c>
      <c r="L522" s="173">
        <f t="shared" ca="1" si="231"/>
        <v>5215.2730287958047</v>
      </c>
      <c r="M522" s="173">
        <f t="shared" ca="1" si="231"/>
        <v>4873.8621446856132</v>
      </c>
      <c r="N522" s="173">
        <f t="shared" ca="1" si="231"/>
        <v>2841.002354550249</v>
      </c>
      <c r="O522" s="173">
        <f t="shared" ca="1" si="231"/>
        <v>5381.6872225295183</v>
      </c>
      <c r="Q522" s="89">
        <f ca="1">MAX(D522:O522)</f>
        <v>7240.7711953687676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6.5092727706302247</v>
      </c>
      <c r="E527" s="182">
        <f ca="1">INDIRECT(ADDRESS(E524+36,MATCH($H$1,QFR_IER!$G$4:$AJ$4,0)+6,,,"QFR_IER"))*INDIRECT(ADDRESS(MATCH($H$1,ELC_cons!$A$1:$A$33,0),19,,,"ELC_cons"))</f>
        <v>4.496798711576484</v>
      </c>
      <c r="F527" s="182">
        <f ca="1">INDIRECT(ADDRESS(F524+36,MATCH($H$1,QFR_IER!$G$4:$AJ$4,0)+6,,,"QFR_IER"))*INDIRECT(ADDRESS(MATCH($H$1,ELC_cons!$A$1:$A$33,0),19,,,"ELC_cons"))</f>
        <v>1.9421732228009951</v>
      </c>
      <c r="G527" s="182">
        <f ca="1">INDIRECT(ADDRESS(G524+36,MATCH($H$1,QFR_IER!$G$4:$AJ$4,0)+6,,,"QFR_IER"))*INDIRECT(ADDRESS(MATCH($H$1,ELC_cons!$A$1:$A$33,0),19,,,"ELC_cons"))</f>
        <v>3.7667985776802855</v>
      </c>
      <c r="H527" s="182">
        <f ca="1">INDIRECT(ADDRESS(H524+36,MATCH($H$1,QFR_IER!$G$4:$AJ$4,0)+6,,,"QFR_IER"))*INDIRECT(ADDRESS(MATCH($H$1,ELC_cons!$A$1:$A$33,0),19,,,"ELC_cons"))</f>
        <v>2.7351818293257666</v>
      </c>
      <c r="I527" s="182">
        <f ca="1">INDIRECT(ADDRESS(I524+36,MATCH($H$1,QFR_IER!$G$4:$AJ$4,0)+6,,,"QFR_IER"))*INDIRECT(ADDRESS(MATCH($H$1,ELC_cons!$A$1:$A$33,0),19,,,"ELC_cons"))</f>
        <v>1.1361949819249118</v>
      </c>
      <c r="J527" s="182">
        <f ca="1">INDIRECT(ADDRESS(J524+36,MATCH($H$1,QFR_IER!$G$4:$AJ$4,0)+6,,,"QFR_IER"))*INDIRECT(ADDRESS(MATCH($H$1,ELC_cons!$A$1:$A$33,0),19,,,"ELC_cons"))</f>
        <v>4.0870339764967785</v>
      </c>
      <c r="K527" s="182">
        <f ca="1">INDIRECT(ADDRESS(K524+36,MATCH($H$1,QFR_IER!$G$4:$AJ$4,0)+6,,,"QFR_IER"))*INDIRECT(ADDRESS(MATCH($H$1,ELC_cons!$A$1:$A$33,0),19,,,"ELC_cons"))</f>
        <v>3.2294397450961445</v>
      </c>
      <c r="L527" s="182">
        <f ca="1">INDIRECT(ADDRESS(L524+36,MATCH($H$1,QFR_IER!$G$4:$AJ$4,0)+6,,,"QFR_IER"))*INDIRECT(ADDRESS(MATCH($H$1,ELC_cons!$A$1:$A$33,0),19,,,"ELC_cons"))</f>
        <v>1.2174977701984313</v>
      </c>
      <c r="M527" s="182">
        <f ca="1">INDIRECT(ADDRESS(M524+36,MATCH($H$1,QFR_IER!$G$4:$AJ$4,0)+6,,,"QFR_IER"))*INDIRECT(ADDRESS(MATCH($H$1,ELC_cons!$A$1:$A$33,0),19,,,"ELC_cons"))</f>
        <v>3.4156240860386924</v>
      </c>
      <c r="N527" s="182">
        <f ca="1">INDIRECT(ADDRESS(N524+36,MATCH($H$1,QFR_IER!$G$4:$AJ$4,0)+6,,,"QFR_IER"))*INDIRECT(ADDRESS(MATCH($H$1,ELC_cons!$A$1:$A$33,0),19,,,"ELC_cons"))</f>
        <v>2.6180402109907628</v>
      </c>
      <c r="O527" s="182">
        <f ca="1">INDIRECT(ADDRESS(O524+36,MATCH($H$1,QFR_IER!$G$4:$AJ$4,0)+6,,,"QFR_IER"))*INDIRECT(ADDRESS(MATCH($H$1,ELC_cons!$A$1:$A$33,0),19,,,"ELC_cons"))</f>
        <v>1.0617641172405634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8.6624720875106682</v>
      </c>
      <c r="E528" s="182">
        <f ca="1">INDIRECT(ADDRESS(E524+12,MATCH($H$1,QFR_IER!$G$4:$AJ$4,0)+6,,,"QFR_IER"))*INDIRECT(ADDRESS(MATCH($H$1,ELC_cons!$A$1:$A$33,0),20,,,"ELC_cons"))</f>
        <v>4.9402072903674359</v>
      </c>
      <c r="F528" s="182">
        <f ca="1">INDIRECT(ADDRESS(F524+12,MATCH($H$1,QFR_IER!$G$4:$AJ$4,0)+6,,,"QFR_IER"))*INDIRECT(ADDRESS(MATCH($H$1,ELC_cons!$A$1:$A$33,0),20,,,"ELC_cons"))</f>
        <v>1.1817257567468571</v>
      </c>
      <c r="G528" s="182">
        <f ca="1">INDIRECT(ADDRESS(G524+12,MATCH($H$1,QFR_IER!$G$4:$AJ$4,0)+6,,,"QFR_IER"))*INDIRECT(ADDRESS(MATCH($H$1,ELC_cons!$A$1:$A$33,0),20,,,"ELC_cons"))</f>
        <v>4.6735621923330601</v>
      </c>
      <c r="H528" s="182">
        <f ca="1">INDIRECT(ADDRESS(H524+12,MATCH($H$1,QFR_IER!$G$4:$AJ$4,0)+6,,,"QFR_IER"))*INDIRECT(ADDRESS(MATCH($H$1,ELC_cons!$A$1:$A$33,0),20,,,"ELC_cons"))</f>
        <v>3.120800511476705</v>
      </c>
      <c r="I528" s="182">
        <f ca="1">INDIRECT(ADDRESS(I524+12,MATCH($H$1,QFR_IER!$G$4:$AJ$4,0)+6,,,"QFR_IER"))*INDIRECT(ADDRESS(MATCH($H$1,ELC_cons!$A$1:$A$33,0),20,,,"ELC_cons"))</f>
        <v>0.8167048877497719</v>
      </c>
      <c r="J528" s="182">
        <f ca="1">INDIRECT(ADDRESS(J524+12,MATCH($H$1,QFR_IER!$G$4:$AJ$4,0)+6,,,"QFR_IER"))*INDIRECT(ADDRESS(MATCH($H$1,ELC_cons!$A$1:$A$33,0),20,,,"ELC_cons"))</f>
        <v>3.5756957480711935</v>
      </c>
      <c r="K528" s="182">
        <f ca="1">INDIRECT(ADDRESS(K524+12,MATCH($H$1,QFR_IER!$G$4:$AJ$4,0)+6,,,"QFR_IER"))*INDIRECT(ADDRESS(MATCH($H$1,ELC_cons!$A$1:$A$33,0),20,,,"ELC_cons"))</f>
        <v>3.570131777130642</v>
      </c>
      <c r="L528" s="182">
        <f ca="1">INDIRECT(ADDRESS(L524+12,MATCH($H$1,QFR_IER!$G$4:$AJ$4,0)+6,,,"QFR_IER"))*INDIRECT(ADDRESS(MATCH($H$1,ELC_cons!$A$1:$A$33,0),20,,,"ELC_cons"))</f>
        <v>0.76455804442277053</v>
      </c>
      <c r="M528" s="182">
        <f ca="1">INDIRECT(ADDRESS(M524+12,MATCH($H$1,QFR_IER!$G$4:$AJ$4,0)+6,,,"QFR_IER"))*INDIRECT(ADDRESS(MATCH($H$1,ELC_cons!$A$1:$A$33,0),20,,,"ELC_cons"))</f>
        <v>5.3062495451505898</v>
      </c>
      <c r="N528" s="182">
        <f ca="1">INDIRECT(ADDRESS(N524+12,MATCH($H$1,QFR_IER!$G$4:$AJ$4,0)+6,,,"QFR_IER"))*INDIRECT(ADDRESS(MATCH($H$1,ELC_cons!$A$1:$A$33,0),20,,,"ELC_cons"))</f>
        <v>3.120800511476705</v>
      </c>
      <c r="O528" s="182">
        <f ca="1">INDIRECT(ADDRESS(O524+12,MATCH($H$1,QFR_IER!$G$4:$AJ$4,0)+6,,,"QFR_IER"))*INDIRECT(ADDRESS(MATCH($H$1,ELC_cons!$A$1:$A$33,0),20,,,"ELC_cons"))</f>
        <v>0.92091964756363209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8.5573435405196498</v>
      </c>
      <c r="E529" s="182">
        <f ca="1">INDIRECT(ADDRESS(E524+24,MATCH($H$1,QFR_IER!$G$4:$AJ$4,0)+6,,,"QFR_IER"))*INDIRECT(ADDRESS(MATCH($H$1,ELC_cons!$A$1:$A$33,0),21,,,"ELC_cons"))</f>
        <v>9.3352838623851024</v>
      </c>
      <c r="F529" s="182">
        <f ca="1">INDIRECT(ADDRESS(F524+24,MATCH($H$1,QFR_IER!$G$4:$AJ$4,0)+6,,,"QFR_IER"))*INDIRECT(ADDRESS(MATCH($H$1,ELC_cons!$A$1:$A$33,0),21,,,"ELC_cons"))</f>
        <v>0.77794032186542428</v>
      </c>
      <c r="G529" s="182">
        <f ca="1">INDIRECT(ADDRESS(G524+24,MATCH($H$1,QFR_IER!$G$4:$AJ$4,0)+6,,,"QFR_IER"))*INDIRECT(ADDRESS(MATCH($H$1,ELC_cons!$A$1:$A$33,0),21,,,"ELC_cons"))</f>
        <v>5.4909621051667852</v>
      </c>
      <c r="H529" s="182">
        <f ca="1">INDIRECT(ADDRESS(H524+24,MATCH($H$1,QFR_IER!$G$4:$AJ$4,0)+6,,,"QFR_IER"))*INDIRECT(ADDRESS(MATCH($H$1,ELC_cons!$A$1:$A$33,0),21,,,"ELC_cons"))</f>
        <v>5.9901404783637915</v>
      </c>
      <c r="I529" s="182">
        <f ca="1">INDIRECT(ADDRESS(I524+24,MATCH($H$1,QFR_IER!$G$4:$AJ$4,0)+6,,,"QFR_IER"))*INDIRECT(ADDRESS(MATCH($H$1,ELC_cons!$A$1:$A$33,0),21,,,"ELC_cons"))</f>
        <v>0.49917837319698027</v>
      </c>
      <c r="J529" s="182">
        <f ca="1">INDIRECT(ADDRESS(J524+24,MATCH($H$1,QFR_IER!$G$4:$AJ$4,0)+6,,,"QFR_IER"))*INDIRECT(ADDRESS(MATCH($H$1,ELC_cons!$A$1:$A$33,0),21,,,"ELC_cons"))</f>
        <v>6.4893188515607418</v>
      </c>
      <c r="K529" s="182">
        <f ca="1">INDIRECT(ADDRESS(K524+24,MATCH($H$1,QFR_IER!$G$4:$AJ$4,0)+6,,,"QFR_IER"))*INDIRECT(ADDRESS(MATCH($H$1,ELC_cons!$A$1:$A$33,0),21,,,"ELC_cons"))</f>
        <v>7.0792569289753473</v>
      </c>
      <c r="L529" s="182">
        <f ca="1">INDIRECT(ADDRESS(L524+24,MATCH($H$1,QFR_IER!$G$4:$AJ$4,0)+6,,,"QFR_IER"))*INDIRECT(ADDRESS(MATCH($H$1,ELC_cons!$A$1:$A$33,0),21,,,"ELC_cons"))</f>
        <v>0.58993807741461368</v>
      </c>
      <c r="M529" s="182">
        <f ca="1">INDIRECT(ADDRESS(M524+24,MATCH($H$1,QFR_IER!$G$4:$AJ$4,0)+6,,,"QFR_IER"))*INDIRECT(ADDRESS(MATCH($H$1,ELC_cons!$A$1:$A$33,0),21,,,"ELC_cons"))</f>
        <v>5.4909621051667852</v>
      </c>
      <c r="N529" s="182">
        <f ca="1">INDIRECT(ADDRESS(N524+24,MATCH($H$1,QFR_IER!$G$4:$AJ$4,0)+6,,,"QFR_IER"))*INDIRECT(ADDRESS(MATCH($H$1,ELC_cons!$A$1:$A$33,0),21,,,"ELC_cons"))</f>
        <v>5.9901404783638021</v>
      </c>
      <c r="O529" s="182">
        <f ca="1">INDIRECT(ADDRESS(O524+24,MATCH($H$1,QFR_IER!$G$4:$AJ$4,0)+6,,,"QFR_IER"))*INDIRECT(ADDRESS(MATCH($H$1,ELC_cons!$A$1:$A$33,0),21,,,"ELC_cons"))</f>
        <v>0.49917837319698027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4993.4951333881618</v>
      </c>
      <c r="E531" s="173">
        <f ca="1">SUM(E527:E529)/E520/(3.6*8760)*1000000+0.0002</f>
        <v>3621.1980904955681</v>
      </c>
      <c r="F531" s="173">
        <f ca="1">SUM(F527:F529)/F520/(3.6*8760)*1000000+0.0003</f>
        <v>9032.0357199381397</v>
      </c>
      <c r="G531" s="173">
        <f ca="1">SUM(G527:G529)/G520/(3.6*8760)*1000000+0.0004</f>
        <v>4568.8456299554409</v>
      </c>
      <c r="H531" s="173">
        <f ca="1">SUM(H527:H529)/H520/(3.6*8760)*1000000+0.0005</f>
        <v>3561.2447337560916</v>
      </c>
      <c r="I531" s="173">
        <f ca="1">SUM(I527:I529)/I520/(3.6*8760)*1000000+0.0006</f>
        <v>8845.8817070406349</v>
      </c>
      <c r="J531" s="173">
        <f ca="1">SUM(J527:J529)/J520/(3.6*8760)*1000000+0.0007</f>
        <v>3927.1981070731258</v>
      </c>
      <c r="K531" s="173">
        <f ca="1">SUM(K527:K529)/K520/(3.6*8760)*1000000+0.0008</f>
        <v>3530.4313177050603</v>
      </c>
      <c r="L531" s="173">
        <f ca="1">SUM(L527:L529)/L520/(3.6*8760)*1000000+0.0009</f>
        <v>7851.0201064585335</v>
      </c>
      <c r="M531" s="173">
        <f ca="1">SUM(M527:M529)/M520/(3.6*8760)*1000000+0.00013</f>
        <v>4661.1688747055196</v>
      </c>
      <c r="N531" s="173">
        <f ca="1">SUM(N527:N529)/N520/(3.6*8760)*1000000+0.00014</f>
        <v>3526.0286395284006</v>
      </c>
      <c r="O531" s="173">
        <f ca="1">SUM(O527:O529)/O520/(3.6*8760)*1000000+0.00015</f>
        <v>8953.3267661658592</v>
      </c>
      <c r="P531" s="6"/>
      <c r="Q531" s="173">
        <f ca="1">MAX(D531:O531)</f>
        <v>9032.0357199381397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7740.7463436241633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7740.7463436241633</v>
      </c>
      <c r="I535" s="5">
        <v>0</v>
      </c>
      <c r="J535" s="77">
        <f ca="1">H535</f>
        <v>7740.7463436241633</v>
      </c>
      <c r="K535" s="75" t="str">
        <f>D519</f>
        <v>WD</v>
      </c>
      <c r="L535" s="75">
        <f>D520</f>
        <v>0.15068493150684931</v>
      </c>
      <c r="M535" s="89">
        <f ca="1">D522</f>
        <v>6548.7116472512143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7240.7711953687676</v>
      </c>
      <c r="S535" s="77"/>
      <c r="T535" s="5">
        <v>0</v>
      </c>
      <c r="U535" s="90">
        <f ca="1">R535</f>
        <v>7240.7711953687676</v>
      </c>
      <c r="V535" s="75" t="str">
        <f>D525</f>
        <v>WD</v>
      </c>
      <c r="W535" s="75">
        <f>D520</f>
        <v>0.15068493150684931</v>
      </c>
      <c r="X535" s="89">
        <f ca="1">D531</f>
        <v>4993.4951333881618</v>
      </c>
      <c r="Y535" s="5">
        <f t="shared" ref="Y535:Y546" ca="1" si="238">RANK(X535,$D$531:$O$531)</f>
        <v>5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9032.0357199381397</v>
      </c>
      <c r="AD535" s="77"/>
      <c r="AE535" s="5">
        <v>0</v>
      </c>
      <c r="AF535" s="90">
        <f ca="1">AC535</f>
        <v>9032.0357199381397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7070.2726950200786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7414.2596216986558</v>
      </c>
      <c r="I536" s="77">
        <f ca="1">I537</f>
        <v>30.416666666666668</v>
      </c>
      <c r="J536" s="77">
        <f ca="1">J535</f>
        <v>7740.7463436241633</v>
      </c>
      <c r="K536" s="75" t="str">
        <f>E519</f>
        <v>WN</v>
      </c>
      <c r="L536" s="75">
        <f>E520</f>
        <v>0.16438356164383561</v>
      </c>
      <c r="M536" s="89">
        <f ca="1">E522</f>
        <v>3451.7839096404282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6548.7116472512143</v>
      </c>
      <c r="S536" s="90"/>
      <c r="T536" s="5">
        <f ca="1">Q535</f>
        <v>120</v>
      </c>
      <c r="U536" s="90">
        <f ca="1">R535</f>
        <v>7240.7711953687676</v>
      </c>
      <c r="V536" s="75" t="str">
        <f>E525</f>
        <v>WN</v>
      </c>
      <c r="W536" s="75">
        <f>E520</f>
        <v>0.16438356164383561</v>
      </c>
      <c r="X536" s="89">
        <f ca="1">E531</f>
        <v>3621.1980904955681</v>
      </c>
      <c r="Y536" s="5">
        <f t="shared" ca="1" si="238"/>
        <v>9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197</v>
      </c>
      <c r="AC536" s="7">
        <f t="shared" ca="1" si="240"/>
        <v>8953.3267661658592</v>
      </c>
      <c r="AD536" s="90"/>
      <c r="AE536" s="5">
        <f ca="1">AB535</f>
        <v>120</v>
      </c>
      <c r="AF536" s="90">
        <f ca="1">AC535</f>
        <v>9032.0357199381397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6366.9031772304852</v>
      </c>
      <c r="D537" s="5">
        <f t="shared" ca="1" si="232"/>
        <v>8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7070.2726950200786</v>
      </c>
      <c r="I537" s="77">
        <f ca="1">G535</f>
        <v>30.416666666666668</v>
      </c>
      <c r="J537" s="77">
        <f ca="1">H536</f>
        <v>7414.2596216986558</v>
      </c>
      <c r="K537" s="92" t="str">
        <f>F519</f>
        <v>WP</v>
      </c>
      <c r="L537" s="93">
        <f>F520</f>
        <v>1.3698630136986301E-2</v>
      </c>
      <c r="M537" s="89">
        <f ca="1">F522</f>
        <v>7240.7711953687676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1517</v>
      </c>
      <c r="R537" s="7">
        <f t="shared" ca="1" si="237"/>
        <v>5730.692279200508</v>
      </c>
      <c r="S537" s="90"/>
      <c r="T537" s="5">
        <f ca="1">T536</f>
        <v>120</v>
      </c>
      <c r="U537" s="90">
        <f ca="1">R536</f>
        <v>6548.7116472512143</v>
      </c>
      <c r="V537" s="92" t="str">
        <f>F525</f>
        <v>WP</v>
      </c>
      <c r="W537" s="93">
        <f>F520</f>
        <v>1.3698630136986301E-2</v>
      </c>
      <c r="X537" s="89">
        <f ca="1">F531</f>
        <v>9032.0357199381397</v>
      </c>
      <c r="Y537" s="5">
        <f t="shared" ca="1" si="238"/>
        <v>1</v>
      </c>
      <c r="Z537" s="5">
        <v>3</v>
      </c>
      <c r="AA537" s="7">
        <f t="shared" ca="1" si="239"/>
        <v>6</v>
      </c>
      <c r="AB537" s="7">
        <f t="shared" ca="1" si="244"/>
        <v>274</v>
      </c>
      <c r="AC537" s="7">
        <f t="shared" ca="1" si="240"/>
        <v>8845.8817070406349</v>
      </c>
      <c r="AD537" s="90"/>
      <c r="AE537" s="5">
        <f ca="1">AE536</f>
        <v>120</v>
      </c>
      <c r="AF537" s="90">
        <f ca="1">AC536</f>
        <v>8953.3267661658592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5998.4458563326652</v>
      </c>
      <c r="D538" s="5">
        <f t="shared" ca="1" si="232"/>
        <v>9</v>
      </c>
      <c r="E538" s="5">
        <v>4</v>
      </c>
      <c r="F538" s="5">
        <f t="shared" ca="1" si="233"/>
        <v>13</v>
      </c>
      <c r="G538" s="77">
        <f t="shared" ca="1" si="242"/>
        <v>425.83333333333337</v>
      </c>
      <c r="H538" s="77">
        <f t="shared" ca="1" si="234"/>
        <v>6999.3104893460768</v>
      </c>
      <c r="I538" s="77">
        <f ca="1">I539</f>
        <v>60.833333333333336</v>
      </c>
      <c r="J538" s="77">
        <f ca="1">J537</f>
        <v>7414.2596216986558</v>
      </c>
      <c r="K538" s="92" t="str">
        <f>G519</f>
        <v>RD</v>
      </c>
      <c r="L538" s="75">
        <f>G520</f>
        <v>9.6689497716894973E-2</v>
      </c>
      <c r="M538" s="89">
        <f ca="1">G522</f>
        <v>5192.6116317920396</v>
      </c>
      <c r="N538" s="5">
        <f t="shared" ca="1" si="235"/>
        <v>6</v>
      </c>
      <c r="O538" s="5">
        <v>4</v>
      </c>
      <c r="P538" s="7">
        <f t="shared" ca="1" si="236"/>
        <v>12</v>
      </c>
      <c r="Q538" s="7">
        <f t="shared" ca="1" si="243"/>
        <v>1594</v>
      </c>
      <c r="R538" s="7">
        <f t="shared" ca="1" si="237"/>
        <v>5381.6872225295183</v>
      </c>
      <c r="S538" s="90"/>
      <c r="T538" s="77">
        <f ca="1">Q536</f>
        <v>1440</v>
      </c>
      <c r="U538" s="77">
        <f ca="1">R536</f>
        <v>6548.7116472512143</v>
      </c>
      <c r="V538" s="92" t="str">
        <f>G525</f>
        <v>RD</v>
      </c>
      <c r="W538" s="75">
        <f>G520</f>
        <v>9.6689497716894973E-2</v>
      </c>
      <c r="X538" s="89">
        <f ca="1">G531</f>
        <v>4568.8456299554409</v>
      </c>
      <c r="Y538" s="5">
        <f t="shared" ca="1" si="238"/>
        <v>7</v>
      </c>
      <c r="Z538" s="5">
        <v>4</v>
      </c>
      <c r="AA538" s="7">
        <f t="shared" ca="1" si="239"/>
        <v>9</v>
      </c>
      <c r="AB538" s="7">
        <f t="shared" ca="1" si="244"/>
        <v>365</v>
      </c>
      <c r="AC538" s="7">
        <f t="shared" ca="1" si="240"/>
        <v>7851.0201064585335</v>
      </c>
      <c r="AD538" s="90"/>
      <c r="AE538" s="77">
        <f ca="1">AB536</f>
        <v>197</v>
      </c>
      <c r="AF538" s="77">
        <f ca="1">AC536</f>
        <v>8953.3267661658592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5298.5420948170749</v>
      </c>
      <c r="D539" s="5">
        <f t="shared" ca="1" si="232"/>
        <v>15</v>
      </c>
      <c r="E539" s="5">
        <v>5</v>
      </c>
      <c r="F539" s="5">
        <f t="shared" ca="1" si="233"/>
        <v>24</v>
      </c>
      <c r="G539" s="77">
        <f t="shared" ca="1" si="242"/>
        <v>760.41666666666674</v>
      </c>
      <c r="H539" s="77">
        <f t="shared" ca="1" si="234"/>
        <v>6704.8441313265375</v>
      </c>
      <c r="I539" s="77">
        <f ca="1">G536</f>
        <v>60.833333333333336</v>
      </c>
      <c r="J539" s="77">
        <f ca="1">H537</f>
        <v>7070.2726950200786</v>
      </c>
      <c r="K539" s="92" t="str">
        <f>H519</f>
        <v>RN</v>
      </c>
      <c r="L539" s="75">
        <f>H520</f>
        <v>0.10547945205479452</v>
      </c>
      <c r="M539" s="89">
        <f ca="1">H522</f>
        <v>2832.6327324085191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5215.2730287958047</v>
      </c>
      <c r="S539" s="90"/>
      <c r="T539" s="77">
        <f ca="1">T538</f>
        <v>1440</v>
      </c>
      <c r="U539" s="77">
        <f ca="1">R537</f>
        <v>5730.692279200508</v>
      </c>
      <c r="V539" s="92" t="str">
        <f>H525</f>
        <v>RN</v>
      </c>
      <c r="W539" s="75">
        <f>H520</f>
        <v>0.10547945205479452</v>
      </c>
      <c r="X539" s="89">
        <f ca="1">H531</f>
        <v>3561.2447337560916</v>
      </c>
      <c r="Y539" s="5">
        <f t="shared" ca="1" si="238"/>
        <v>10</v>
      </c>
      <c r="Z539" s="5">
        <v>5</v>
      </c>
      <c r="AA539" s="7">
        <f t="shared" ca="1" si="239"/>
        <v>1</v>
      </c>
      <c r="AB539" s="7">
        <f t="shared" ca="1" si="244"/>
        <v>1685</v>
      </c>
      <c r="AC539" s="7">
        <f t="shared" ca="1" si="240"/>
        <v>4993.4951333881618</v>
      </c>
      <c r="AD539" s="90"/>
      <c r="AE539" s="77">
        <f ca="1">AE538</f>
        <v>197</v>
      </c>
      <c r="AF539" s="77">
        <f ca="1">AC537</f>
        <v>8845.8817070406349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5000.9157431729427</v>
      </c>
      <c r="D540" s="5">
        <f t="shared" ca="1" si="232"/>
        <v>18</v>
      </c>
      <c r="E540" s="5">
        <v>6</v>
      </c>
      <c r="F540" s="5">
        <f t="shared" ca="1" si="233"/>
        <v>11</v>
      </c>
      <c r="G540" s="77">
        <f t="shared" ca="1" si="242"/>
        <v>790.83333333333337</v>
      </c>
      <c r="H540" s="77">
        <f t="shared" ca="1" si="234"/>
        <v>6408.581515018951</v>
      </c>
      <c r="I540" s="77">
        <f ca="1">I541</f>
        <v>91.25</v>
      </c>
      <c r="J540" s="77">
        <f ca="1">J539</f>
        <v>7070.2726950200786</v>
      </c>
      <c r="K540" s="92" t="str">
        <f>I519</f>
        <v>RP</v>
      </c>
      <c r="L540" s="75">
        <f>I520</f>
        <v>8.7899543378995425E-3</v>
      </c>
      <c r="M540" s="89">
        <f ca="1">I522</f>
        <v>5730.692279200508</v>
      </c>
      <c r="N540" s="5">
        <f t="shared" ca="1" si="235"/>
        <v>3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5192.6116317920396</v>
      </c>
      <c r="S540" s="90"/>
      <c r="T540" s="77">
        <f ca="1">Q537</f>
        <v>1517</v>
      </c>
      <c r="U540" s="77">
        <f ca="1">R537</f>
        <v>5730.692279200508</v>
      </c>
      <c r="V540" s="92" t="str">
        <f>I525</f>
        <v>RP</v>
      </c>
      <c r="W540" s="75">
        <f>I520</f>
        <v>8.7899543378995425E-3</v>
      </c>
      <c r="X540" s="89">
        <f ca="1">I531</f>
        <v>8845.8817070406349</v>
      </c>
      <c r="Y540" s="5">
        <f t="shared" ca="1" si="238"/>
        <v>3</v>
      </c>
      <c r="Z540" s="5">
        <v>6</v>
      </c>
      <c r="AA540" s="7">
        <f t="shared" ca="1" si="239"/>
        <v>10</v>
      </c>
      <c r="AB540" s="7">
        <f t="shared" ca="1" si="244"/>
        <v>2532</v>
      </c>
      <c r="AC540" s="7">
        <f t="shared" ca="1" si="240"/>
        <v>4661.1688747055196</v>
      </c>
      <c r="AD540" s="90"/>
      <c r="AE540" s="77">
        <f ca="1">AB537</f>
        <v>274</v>
      </c>
      <c r="AF540" s="77">
        <f ca="1">AC537</f>
        <v>8845.8817070406349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5301.968739169617</v>
      </c>
      <c r="D541" s="5">
        <f t="shared" ca="1" si="232"/>
        <v>14</v>
      </c>
      <c r="E541" s="5">
        <v>7</v>
      </c>
      <c r="F541" s="5">
        <f t="shared" ca="1" si="233"/>
        <v>14</v>
      </c>
      <c r="G541" s="77">
        <f t="shared" ca="1" si="242"/>
        <v>1125.4166666666667</v>
      </c>
      <c r="H541" s="77">
        <f t="shared" ca="1" si="234"/>
        <v>6396.5540799721521</v>
      </c>
      <c r="I541" s="77">
        <f ca="1">G537</f>
        <v>91.25</v>
      </c>
      <c r="J541" s="77">
        <f ca="1">H538</f>
        <v>6999.3104893460768</v>
      </c>
      <c r="K541" s="92" t="str">
        <f>J519</f>
        <v>SD</v>
      </c>
      <c r="L541" s="75">
        <f>J520</f>
        <v>0.11426940639269406</v>
      </c>
      <c r="M541" s="89">
        <f ca="1">J522</f>
        <v>4719.7407110513614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4873.8621446856132</v>
      </c>
      <c r="S541" s="90"/>
      <c r="T541" s="77">
        <f ca="1">T540</f>
        <v>1517</v>
      </c>
      <c r="U541" s="77">
        <f ca="1">R538</f>
        <v>5381.6872225295183</v>
      </c>
      <c r="V541" s="92" t="str">
        <f>J525</f>
        <v>SD</v>
      </c>
      <c r="W541" s="75">
        <f>J520</f>
        <v>0.11426940639269406</v>
      </c>
      <c r="X541" s="89">
        <f ca="1">J531</f>
        <v>3927.1981070731258</v>
      </c>
      <c r="Y541" s="5">
        <f t="shared" ca="1" si="238"/>
        <v>8</v>
      </c>
      <c r="Z541" s="5">
        <v>7</v>
      </c>
      <c r="AA541" s="7">
        <f t="shared" ca="1" si="239"/>
        <v>4</v>
      </c>
      <c r="AB541" s="7">
        <f t="shared" ca="1" si="244"/>
        <v>3379</v>
      </c>
      <c r="AC541" s="7">
        <f t="shared" ca="1" si="240"/>
        <v>4568.8456299554409</v>
      </c>
      <c r="AD541" s="90"/>
      <c r="AE541" s="77">
        <f ca="1">AE540</f>
        <v>274</v>
      </c>
      <c r="AF541" s="77">
        <f ca="1">AC538</f>
        <v>7851.0201064585335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5307.0729679299511</v>
      </c>
      <c r="D542" s="5">
        <f t="shared" ca="1" si="232"/>
        <v>13</v>
      </c>
      <c r="E542" s="5">
        <v>8</v>
      </c>
      <c r="F542" s="5">
        <f t="shared" ca="1" si="233"/>
        <v>3</v>
      </c>
      <c r="G542" s="77">
        <f t="shared" ca="1" si="242"/>
        <v>1155.8333333333335</v>
      </c>
      <c r="H542" s="77">
        <f t="shared" ca="1" si="234"/>
        <v>6366.9031772304852</v>
      </c>
      <c r="I542" s="77">
        <f ca="1">I543</f>
        <v>425.83333333333337</v>
      </c>
      <c r="J542" s="77">
        <f ca="1">J541</f>
        <v>6999.3104893460768</v>
      </c>
      <c r="K542" s="92" t="str">
        <f>K519</f>
        <v>SN</v>
      </c>
      <c r="L542" s="75">
        <f>K520</f>
        <v>0.12465753424657534</v>
      </c>
      <c r="M542" s="89">
        <f ca="1">K522</f>
        <v>2582.7606185159448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4719.7407110513614</v>
      </c>
      <c r="S542" s="90"/>
      <c r="T542" s="77">
        <f ca="1">Q538</f>
        <v>1594</v>
      </c>
      <c r="U542" s="77">
        <f ca="1">R538</f>
        <v>5381.6872225295183</v>
      </c>
      <c r="V542" s="92" t="str">
        <f>K525</f>
        <v>SN</v>
      </c>
      <c r="W542" s="75">
        <f>K520</f>
        <v>0.12465753424657534</v>
      </c>
      <c r="X542" s="89">
        <f ca="1">K531</f>
        <v>3530.4313177050603</v>
      </c>
      <c r="Y542" s="5">
        <f t="shared" ca="1" si="238"/>
        <v>11</v>
      </c>
      <c r="Z542" s="5">
        <v>8</v>
      </c>
      <c r="AA542" s="7">
        <f t="shared" ca="1" si="239"/>
        <v>7</v>
      </c>
      <c r="AB542" s="7">
        <f t="shared" ca="1" si="244"/>
        <v>4380</v>
      </c>
      <c r="AC542" s="7">
        <f t="shared" ca="1" si="240"/>
        <v>3927.1981070731258</v>
      </c>
      <c r="AD542" s="90"/>
      <c r="AE542" s="77">
        <f ca="1">AB538</f>
        <v>365</v>
      </c>
      <c r="AF542" s="77">
        <f ca="1">AC538</f>
        <v>7851.0201064585335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5099.414343448354</v>
      </c>
      <c r="D543" s="5">
        <f t="shared" ca="1" si="232"/>
        <v>17</v>
      </c>
      <c r="E543" s="5">
        <v>9</v>
      </c>
      <c r="F543" s="5">
        <f t="shared" ca="1" si="233"/>
        <v>4</v>
      </c>
      <c r="G543" s="77">
        <f t="shared" ca="1" si="242"/>
        <v>1186.2500000000002</v>
      </c>
      <c r="H543" s="77">
        <f t="shared" ca="1" si="234"/>
        <v>5998.4458563326652</v>
      </c>
      <c r="I543" s="77">
        <f ca="1">G538</f>
        <v>425.83333333333337</v>
      </c>
      <c r="J543" s="77">
        <f ca="1">H539</f>
        <v>6704.8441313265375</v>
      </c>
      <c r="K543" s="92" t="str">
        <f>L519</f>
        <v>SP</v>
      </c>
      <c r="L543" s="75">
        <f>L520</f>
        <v>1.0388127853881279E-2</v>
      </c>
      <c r="M543" s="89">
        <f ca="1">L522</f>
        <v>5215.2730287958047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3451.7839096404282</v>
      </c>
      <c r="S543" s="90"/>
      <c r="T543" s="77">
        <f ca="1">T542</f>
        <v>1594</v>
      </c>
      <c r="U543" s="77">
        <f ca="1">R539</f>
        <v>5215.2730287958047</v>
      </c>
      <c r="V543" s="92" t="str">
        <f>L525</f>
        <v>SP</v>
      </c>
      <c r="W543" s="75">
        <f>L520</f>
        <v>1.0388127853881279E-2</v>
      </c>
      <c r="X543" s="89">
        <f ca="1">L531</f>
        <v>7851.0201064585335</v>
      </c>
      <c r="Y543" s="5">
        <f t="shared" ca="1" si="238"/>
        <v>4</v>
      </c>
      <c r="Z543" s="5">
        <v>9</v>
      </c>
      <c r="AA543" s="7">
        <f t="shared" ca="1" si="239"/>
        <v>2</v>
      </c>
      <c r="AB543" s="7">
        <f t="shared" ca="1" si="244"/>
        <v>5820</v>
      </c>
      <c r="AC543" s="7">
        <f t="shared" ca="1" si="240"/>
        <v>3621.1980904955681</v>
      </c>
      <c r="AD543" s="90"/>
      <c r="AE543" s="77">
        <f ca="1">AE542</f>
        <v>365</v>
      </c>
      <c r="AF543" s="77">
        <f ca="1">AC539</f>
        <v>4993.4951333881618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5293.2257473989448</v>
      </c>
      <c r="D544" s="5">
        <f t="shared" ca="1" si="232"/>
        <v>16</v>
      </c>
      <c r="E544" s="5">
        <v>10</v>
      </c>
      <c r="F544" s="5">
        <f t="shared" ca="1" si="233"/>
        <v>23</v>
      </c>
      <c r="G544" s="77">
        <f t="shared" ca="1" si="242"/>
        <v>1520.8333333333335</v>
      </c>
      <c r="H544" s="77">
        <f t="shared" ca="1" si="234"/>
        <v>5799.5844771316988</v>
      </c>
      <c r="I544" s="77">
        <f ca="1">I545</f>
        <v>760.41666666666674</v>
      </c>
      <c r="J544" s="77">
        <f ca="1">J543</f>
        <v>6704.8441313265375</v>
      </c>
      <c r="K544" s="92" t="str">
        <f>M519</f>
        <v>FD</v>
      </c>
      <c r="L544" s="75">
        <f>M520</f>
        <v>9.6689497716894973E-2</v>
      </c>
      <c r="M544" s="89">
        <f ca="1">M522</f>
        <v>4873.8621446856132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2841.002354550249</v>
      </c>
      <c r="S544" s="90"/>
      <c r="T544" s="77">
        <f ca="1">Q539</f>
        <v>1685</v>
      </c>
      <c r="U544" s="77">
        <f ca="1">U543</f>
        <v>5215.2730287958047</v>
      </c>
      <c r="V544" s="92" t="str">
        <f>M525</f>
        <v>FD</v>
      </c>
      <c r="W544" s="75">
        <f>M520</f>
        <v>9.6689497716894973E-2</v>
      </c>
      <c r="X544" s="89">
        <f ca="1">M531</f>
        <v>4661.1688747055196</v>
      </c>
      <c r="Y544" s="5">
        <f t="shared" ca="1" si="238"/>
        <v>6</v>
      </c>
      <c r="Z544" s="5">
        <v>10</v>
      </c>
      <c r="AA544" s="7">
        <f t="shared" ca="1" si="239"/>
        <v>5</v>
      </c>
      <c r="AB544" s="7">
        <f t="shared" ca="1" si="244"/>
        <v>6744</v>
      </c>
      <c r="AC544" s="7">
        <f t="shared" ca="1" si="240"/>
        <v>3561.2447337560916</v>
      </c>
      <c r="AD544" s="90"/>
      <c r="AE544" s="77">
        <f ca="1">AB539</f>
        <v>1685</v>
      </c>
      <c r="AF544" s="77">
        <f ca="1">AF543</f>
        <v>4993.4951333881618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6408.581515018951</v>
      </c>
      <c r="D545" s="5">
        <f t="shared" ca="1" si="232"/>
        <v>6</v>
      </c>
      <c r="E545" s="5">
        <v>11</v>
      </c>
      <c r="F545" s="5">
        <f t="shared" ca="1" si="233"/>
        <v>15</v>
      </c>
      <c r="G545" s="77">
        <f t="shared" ca="1" si="242"/>
        <v>1855.416666666667</v>
      </c>
      <c r="H545" s="77">
        <f t="shared" ca="1" si="234"/>
        <v>5764.405891833012</v>
      </c>
      <c r="I545" s="77">
        <f ca="1">G539</f>
        <v>760.41666666666674</v>
      </c>
      <c r="J545" s="77">
        <f ca="1">H540</f>
        <v>6408.581515018951</v>
      </c>
      <c r="K545" s="92" t="str">
        <f>N519</f>
        <v>FN</v>
      </c>
      <c r="L545" s="75">
        <f>N520</f>
        <v>0.10547945205479452</v>
      </c>
      <c r="M545" s="89">
        <f ca="1">N522</f>
        <v>2841.002354550249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2832.6327324085191</v>
      </c>
      <c r="S545" s="90"/>
      <c r="T545" s="77">
        <f ca="1">T544</f>
        <v>1685</v>
      </c>
      <c r="U545" s="77">
        <f ca="1">R540</f>
        <v>5192.6116317920396</v>
      </c>
      <c r="V545" s="92" t="str">
        <f>N525</f>
        <v>FN</v>
      </c>
      <c r="W545" s="75">
        <f>N520</f>
        <v>0.10547945205479452</v>
      </c>
      <c r="X545" s="89">
        <f ca="1">N531</f>
        <v>3526.0286395284006</v>
      </c>
      <c r="Y545" s="5">
        <f t="shared" ca="1" si="238"/>
        <v>12</v>
      </c>
      <c r="Z545" s="5">
        <v>11</v>
      </c>
      <c r="AA545" s="7">
        <f t="shared" ca="1" si="239"/>
        <v>8</v>
      </c>
      <c r="AB545" s="7">
        <f t="shared" ca="1" si="244"/>
        <v>7836</v>
      </c>
      <c r="AC545" s="7">
        <f t="shared" ca="1" si="240"/>
        <v>3530.4313177050603</v>
      </c>
      <c r="AD545" s="90"/>
      <c r="AE545" s="77">
        <f ca="1">AE544</f>
        <v>1685</v>
      </c>
      <c r="AF545" s="77">
        <f ca="1">AC540</f>
        <v>4661.1688747055196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7414.2596216986558</v>
      </c>
      <c r="D546" s="5">
        <f t="shared" ca="1" si="232"/>
        <v>2</v>
      </c>
      <c r="E546" s="5">
        <v>12</v>
      </c>
      <c r="F546" s="5">
        <f t="shared" ca="1" si="233"/>
        <v>16</v>
      </c>
      <c r="G546" s="77">
        <f t="shared" ca="1" si="242"/>
        <v>2190.0000000000005</v>
      </c>
      <c r="H546" s="77">
        <f t="shared" ca="1" si="234"/>
        <v>5433.1904511347193</v>
      </c>
      <c r="I546" s="77">
        <f ca="1">I547</f>
        <v>790.83333333333337</v>
      </c>
      <c r="J546" s="77">
        <f ca="1">J545</f>
        <v>6408.581515018951</v>
      </c>
      <c r="K546" s="92" t="str">
        <f>O519</f>
        <v>FP</v>
      </c>
      <c r="L546" s="75">
        <f>O520</f>
        <v>8.7899543378995425E-3</v>
      </c>
      <c r="M546" s="89">
        <f ca="1">O522</f>
        <v>5381.6872225295183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2582.7606185159448</v>
      </c>
      <c r="S546" s="90"/>
      <c r="T546" s="77">
        <f ca="1">Q540</f>
        <v>2532</v>
      </c>
      <c r="U546" s="77">
        <f ca="1">R540</f>
        <v>5192.6116317920396</v>
      </c>
      <c r="V546" s="92" t="str">
        <f>O525</f>
        <v>FP</v>
      </c>
      <c r="W546" s="75">
        <f>O520</f>
        <v>8.7899543378995425E-3</v>
      </c>
      <c r="X546" s="89">
        <f ca="1">O531</f>
        <v>8953.3267661658592</v>
      </c>
      <c r="Y546" s="5">
        <f t="shared" ca="1" si="238"/>
        <v>2</v>
      </c>
      <c r="Z546" s="5">
        <v>12</v>
      </c>
      <c r="AA546" s="7">
        <f t="shared" ca="1" si="239"/>
        <v>11</v>
      </c>
      <c r="AB546" s="7">
        <f t="shared" ca="1" si="244"/>
        <v>8760</v>
      </c>
      <c r="AC546" s="7">
        <f t="shared" ca="1" si="240"/>
        <v>3526.0286395284006</v>
      </c>
      <c r="AD546" s="90"/>
      <c r="AE546" s="77">
        <f ca="1">AB540</f>
        <v>2532</v>
      </c>
      <c r="AF546" s="77">
        <f ca="1">AC540</f>
        <v>4661.1688747055196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6999.3104893460768</v>
      </c>
      <c r="D547" s="5">
        <f t="shared" ca="1" si="232"/>
        <v>4</v>
      </c>
      <c r="E547" s="5">
        <v>13</v>
      </c>
      <c r="F547" s="5">
        <f t="shared" ca="1" si="233"/>
        <v>8</v>
      </c>
      <c r="G547" s="77">
        <f t="shared" ca="1" si="242"/>
        <v>2220.416666666667</v>
      </c>
      <c r="H547" s="77">
        <f t="shared" ca="1" si="234"/>
        <v>5307.0729679299511</v>
      </c>
      <c r="I547" s="77">
        <f ca="1">G540</f>
        <v>790.83333333333337</v>
      </c>
      <c r="J547" s="77">
        <f ca="1">H541</f>
        <v>6396.5540799721521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4873.8621446856132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2532</v>
      </c>
      <c r="AF547" s="77">
        <f ca="1">AC541</f>
        <v>4568.8456299554409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6396.5540799721521</v>
      </c>
      <c r="D548" s="5">
        <f t="shared" ca="1" si="232"/>
        <v>7</v>
      </c>
      <c r="E548" s="5">
        <v>14</v>
      </c>
      <c r="F548" s="5">
        <f t="shared" ca="1" si="233"/>
        <v>7</v>
      </c>
      <c r="G548" s="77">
        <f t="shared" ca="1" si="242"/>
        <v>2250.8333333333335</v>
      </c>
      <c r="H548" s="77">
        <f t="shared" ca="1" si="234"/>
        <v>5301.968739169617</v>
      </c>
      <c r="I548" s="77">
        <f ca="1">I549</f>
        <v>1125.4166666666667</v>
      </c>
      <c r="J548" s="77">
        <f ca="1">J547</f>
        <v>6396.5540799721521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4873.8621446856132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3379</v>
      </c>
      <c r="AF548" s="77">
        <f ca="1">AC541</f>
        <v>4568.8456299554409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5764.405891833012</v>
      </c>
      <c r="D549" s="5">
        <f t="shared" ca="1" si="232"/>
        <v>11</v>
      </c>
      <c r="E549" s="5">
        <v>15</v>
      </c>
      <c r="F549" s="5">
        <f t="shared" ca="1" si="233"/>
        <v>5</v>
      </c>
      <c r="G549" s="77">
        <f t="shared" ca="1" si="242"/>
        <v>2281.25</v>
      </c>
      <c r="H549" s="77">
        <f t="shared" ca="1" si="234"/>
        <v>5298.5420948170749</v>
      </c>
      <c r="I549" s="77">
        <f ca="1">G541</f>
        <v>1125.4166666666667</v>
      </c>
      <c r="J549" s="77">
        <f ca="1">H542</f>
        <v>6366.9031772304852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4719.7407110513614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3379</v>
      </c>
      <c r="AF549" s="77">
        <f ca="1">AC542</f>
        <v>3927.1981070731258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5433.1904511347193</v>
      </c>
      <c r="D550" s="5">
        <f t="shared" ca="1" si="232"/>
        <v>12</v>
      </c>
      <c r="E550" s="5">
        <v>16</v>
      </c>
      <c r="F550" s="5">
        <f t="shared" ca="1" si="233"/>
        <v>10</v>
      </c>
      <c r="G550" s="77">
        <f t="shared" ca="1" si="242"/>
        <v>2311.6666666666665</v>
      </c>
      <c r="H550" s="77">
        <f t="shared" ca="1" si="234"/>
        <v>5293.2257473989448</v>
      </c>
      <c r="I550" s="77">
        <f ca="1">I551</f>
        <v>1155.8333333333335</v>
      </c>
      <c r="J550" s="77">
        <f ca="1">J549</f>
        <v>6366.9031772304852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4719.7407110513614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3927.1981070731258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4802.8912983153314</v>
      </c>
      <c r="D551" s="5">
        <f t="shared" ca="1" si="232"/>
        <v>19</v>
      </c>
      <c r="E551" s="5">
        <v>17</v>
      </c>
      <c r="F551" s="5">
        <f t="shared" ca="1" si="233"/>
        <v>9</v>
      </c>
      <c r="G551" s="77">
        <f t="shared" ca="1" si="242"/>
        <v>2342.083333333333</v>
      </c>
      <c r="H551" s="77">
        <f t="shared" ca="1" si="234"/>
        <v>5099.414343448354</v>
      </c>
      <c r="I551" s="77">
        <f ca="1">G542</f>
        <v>1155.8333333333335</v>
      </c>
      <c r="J551" s="77">
        <f ca="1">H543</f>
        <v>5998.4458563326652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3451.7839096404282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3621.1980904955681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4531.2989618842485</v>
      </c>
      <c r="D552" s="5">
        <f t="shared" ca="1" si="232"/>
        <v>24</v>
      </c>
      <c r="E552" s="5">
        <v>18</v>
      </c>
      <c r="F552" s="5">
        <f t="shared" ca="1" si="233"/>
        <v>6</v>
      </c>
      <c r="G552" s="77">
        <f t="shared" ca="1" si="242"/>
        <v>2372.4999999999995</v>
      </c>
      <c r="H552" s="77">
        <f t="shared" ca="1" si="234"/>
        <v>5000.9157431729427</v>
      </c>
      <c r="I552" s="77">
        <f ca="1">I553</f>
        <v>1186.2500000000002</v>
      </c>
      <c r="J552" s="77">
        <f ca="1">J551</f>
        <v>5998.4458563326652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3451.7839096404282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5820</v>
      </c>
      <c r="AF552" s="77">
        <f ca="1">AC543</f>
        <v>3621.1980904955681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4796.108693516313</v>
      </c>
      <c r="D553" s="5">
        <f t="shared" ca="1" si="232"/>
        <v>21</v>
      </c>
      <c r="E553" s="5">
        <v>19</v>
      </c>
      <c r="F553" s="5">
        <f t="shared" ca="1" si="233"/>
        <v>17</v>
      </c>
      <c r="G553" s="77">
        <f t="shared" ca="1" si="242"/>
        <v>2707.083333333333</v>
      </c>
      <c r="H553" s="77">
        <f t="shared" ca="1" si="234"/>
        <v>4802.8912983153314</v>
      </c>
      <c r="I553" s="77">
        <f ca="1">G543</f>
        <v>1186.2500000000002</v>
      </c>
      <c r="J553" s="77">
        <f ca="1">H544</f>
        <v>5799.5844771316988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2841.002354550249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5820</v>
      </c>
      <c r="AF553" s="77">
        <f ca="1">AC544</f>
        <v>3561.2447337560916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4800.0257100036397</v>
      </c>
      <c r="D554" s="5">
        <f t="shared" ca="1" si="232"/>
        <v>20</v>
      </c>
      <c r="E554" s="5">
        <v>20</v>
      </c>
      <c r="F554" s="5">
        <f t="shared" ca="1" si="233"/>
        <v>20</v>
      </c>
      <c r="G554" s="77">
        <f t="shared" ca="1" si="242"/>
        <v>3041.6666666666665</v>
      </c>
      <c r="H554" s="77">
        <f t="shared" ca="1" si="234"/>
        <v>4800.0257100036397</v>
      </c>
      <c r="I554" s="77">
        <f ca="1">I555</f>
        <v>1520.8333333333335</v>
      </c>
      <c r="J554" s="77">
        <f ca="1">J553</f>
        <v>5799.5844771316988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2841.002354550249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6744</v>
      </c>
      <c r="AF554" s="77">
        <f ca="1">AC544</f>
        <v>3561.2447337560916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4616.6390879773408</v>
      </c>
      <c r="D555" s="5">
        <f t="shared" ca="1" si="232"/>
        <v>23</v>
      </c>
      <c r="E555" s="5">
        <v>21</v>
      </c>
      <c r="F555" s="5">
        <f t="shared" ca="1" si="233"/>
        <v>19</v>
      </c>
      <c r="G555" s="77">
        <f t="shared" ca="1" si="242"/>
        <v>3376.25</v>
      </c>
      <c r="H555" s="77">
        <f t="shared" ca="1" si="234"/>
        <v>4796.108693516313</v>
      </c>
      <c r="I555" s="77">
        <f ca="1">G544</f>
        <v>1520.8333333333335</v>
      </c>
      <c r="J555" s="77">
        <f ca="1">H545</f>
        <v>5764.405891833012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2832.6327324085191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6744</v>
      </c>
      <c r="AF555" s="77">
        <f ca="1">AC545</f>
        <v>3530.4313177050603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4794.9368589977876</v>
      </c>
      <c r="D556" s="5">
        <f t="shared" ca="1" si="232"/>
        <v>22</v>
      </c>
      <c r="E556" s="5">
        <v>22</v>
      </c>
      <c r="F556" s="5">
        <f t="shared" ca="1" si="233"/>
        <v>22</v>
      </c>
      <c r="G556" s="77">
        <f t="shared" ca="1" si="242"/>
        <v>3710.8333333333335</v>
      </c>
      <c r="H556" s="77">
        <f t="shared" ca="1" si="234"/>
        <v>4794.9368589977876</v>
      </c>
      <c r="I556" s="77">
        <f ca="1">I557</f>
        <v>1855.416666666667</v>
      </c>
      <c r="J556" s="77">
        <f ca="1">J555</f>
        <v>5764.405891833012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2832.6327324085191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7836</v>
      </c>
      <c r="AF556" s="77">
        <f ca="1">AC545</f>
        <v>3530.4313177050603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5799.5844771316988</v>
      </c>
      <c r="D557" s="5">
        <f t="shared" ca="1" si="232"/>
        <v>10</v>
      </c>
      <c r="E557" s="5">
        <v>23</v>
      </c>
      <c r="F557" s="5">
        <f t="shared" ca="1" si="233"/>
        <v>21</v>
      </c>
      <c r="G557" s="77">
        <f t="shared" ca="1" si="242"/>
        <v>4045.416666666667</v>
      </c>
      <c r="H557" s="77">
        <f t="shared" ca="1" si="234"/>
        <v>4616.6390879773408</v>
      </c>
      <c r="I557" s="77">
        <f ca="1">G545</f>
        <v>1855.416666666667</v>
      </c>
      <c r="J557" s="77">
        <f ca="1">H546</f>
        <v>5433.1904511347193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2582.7606185159448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7836</v>
      </c>
      <c r="AF557" s="77">
        <f ca="1">AC546</f>
        <v>3526.0286395284006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6704.8441313265375</v>
      </c>
      <c r="D558" s="5">
        <f t="shared" ca="1" si="232"/>
        <v>5</v>
      </c>
      <c r="E558" s="5">
        <v>24</v>
      </c>
      <c r="F558" s="5">
        <f t="shared" ca="1" si="233"/>
        <v>18</v>
      </c>
      <c r="G558" s="77">
        <f t="shared" ca="1" si="242"/>
        <v>4380</v>
      </c>
      <c r="H558" s="77">
        <f t="shared" ca="1" si="234"/>
        <v>4531.2989618842485</v>
      </c>
      <c r="I558" s="77">
        <f ca="1">I559</f>
        <v>2190.0000000000005</v>
      </c>
      <c r="J558" s="77">
        <f ca="1">J557</f>
        <v>5433.1904511347193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2582.7606185159448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3526.0286395284006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3601.1212901937383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</v>
      </c>
      <c r="H559" s="77">
        <f t="shared" ca="1" si="234"/>
        <v>3601.1212901937383</v>
      </c>
      <c r="I559" s="77">
        <f ca="1">G546</f>
        <v>2190.0000000000005</v>
      </c>
      <c r="J559" s="77">
        <f ca="1">H547</f>
        <v>5307.0729679299511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3364.1521004671677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</v>
      </c>
      <c r="H560" s="77">
        <f t="shared" ca="1" si="234"/>
        <v>3530.8980166624265</v>
      </c>
      <c r="I560" s="77">
        <f ca="1">I561</f>
        <v>2220.416666666667</v>
      </c>
      <c r="J560" s="77">
        <f ca="1">J559</f>
        <v>5307.0729679299511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3106.9609673710165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</v>
      </c>
      <c r="H561" s="77">
        <f t="shared" ca="1" si="234"/>
        <v>3364.1521004671677</v>
      </c>
      <c r="I561" s="77">
        <f ca="1">G547</f>
        <v>2220.416666666667</v>
      </c>
      <c r="J561" s="77">
        <f ca="1">H548</f>
        <v>5301.968739169617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2925.7177264622451</v>
      </c>
      <c r="D562" s="5">
        <f t="shared" ca="1" si="232"/>
        <v>30</v>
      </c>
      <c r="E562" s="5">
        <v>28</v>
      </c>
      <c r="F562" s="5">
        <f t="shared" ca="1" si="233"/>
        <v>35</v>
      </c>
      <c r="G562" s="77">
        <f t="shared" ca="1" si="242"/>
        <v>5840</v>
      </c>
      <c r="H562" s="77">
        <f t="shared" ca="1" si="234"/>
        <v>3230.0714284583114</v>
      </c>
      <c r="I562" s="77">
        <f ca="1">I563</f>
        <v>2250.8333333333335</v>
      </c>
      <c r="J562" s="77">
        <f ca="1">J561</f>
        <v>5301.968739169617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2664.783737190387</v>
      </c>
      <c r="D563" s="5">
        <f t="shared" ca="1" si="232"/>
        <v>33</v>
      </c>
      <c r="E563" s="5">
        <v>29</v>
      </c>
      <c r="F563" s="5">
        <f t="shared" ca="1" si="233"/>
        <v>27</v>
      </c>
      <c r="G563" s="77">
        <f t="shared" ca="1" si="242"/>
        <v>6205</v>
      </c>
      <c r="H563" s="77">
        <f t="shared" ca="1" si="234"/>
        <v>3106.9609673710165</v>
      </c>
      <c r="I563" s="77">
        <f ca="1">G548</f>
        <v>2250.8333333333335</v>
      </c>
      <c r="J563" s="77">
        <f ca="1">H549</f>
        <v>5298.5420948170749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2522.304361183722</v>
      </c>
      <c r="D564" s="5">
        <f t="shared" ca="1" si="232"/>
        <v>36</v>
      </c>
      <c r="E564" s="5">
        <v>30</v>
      </c>
      <c r="F564" s="5">
        <f t="shared" ca="1" si="233"/>
        <v>28</v>
      </c>
      <c r="G564" s="77">
        <f t="shared" ca="1" si="242"/>
        <v>6570</v>
      </c>
      <c r="H564" s="77">
        <f t="shared" ca="1" si="234"/>
        <v>2925.7177264622451</v>
      </c>
      <c r="I564" s="77">
        <f ca="1">I565</f>
        <v>2281.25</v>
      </c>
      <c r="J564" s="77">
        <f ca="1">J563</f>
        <v>5298.5420948170749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2575.1060101572662</v>
      </c>
      <c r="D565" s="5">
        <f t="shared" ca="1" si="232"/>
        <v>35</v>
      </c>
      <c r="E565" s="5">
        <v>31</v>
      </c>
      <c r="F565" s="5">
        <f t="shared" ca="1" si="233"/>
        <v>34</v>
      </c>
      <c r="G565" s="77">
        <f t="shared" ca="1" si="242"/>
        <v>6935</v>
      </c>
      <c r="H565" s="77">
        <f t="shared" ca="1" si="234"/>
        <v>2857.8752392910974</v>
      </c>
      <c r="I565" s="77">
        <f ca="1">G549</f>
        <v>2281.25</v>
      </c>
      <c r="J565" s="77">
        <f ca="1">H550</f>
        <v>5293.2257473989448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2636.6469363956144</v>
      </c>
      <c r="D566" s="5">
        <f t="shared" ca="1" si="232"/>
        <v>34</v>
      </c>
      <c r="E566" s="5">
        <v>32</v>
      </c>
      <c r="F566" s="5">
        <f t="shared" ca="1" si="233"/>
        <v>33</v>
      </c>
      <c r="G566" s="77">
        <f t="shared" ca="1" si="242"/>
        <v>7300</v>
      </c>
      <c r="H566" s="77">
        <f t="shared" ca="1" si="234"/>
        <v>2692.2587495958551</v>
      </c>
      <c r="I566" s="77">
        <f ca="1">I567</f>
        <v>2311.6666666666665</v>
      </c>
      <c r="J566" s="77">
        <f ca="1">J565</f>
        <v>5293.2257473989448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2692.2587495958551</v>
      </c>
      <c r="D567" s="5">
        <f t="shared" ca="1" si="232"/>
        <v>32</v>
      </c>
      <c r="E567" s="5">
        <v>33</v>
      </c>
      <c r="F567" s="5">
        <f t="shared" ca="1" si="233"/>
        <v>29</v>
      </c>
      <c r="G567" s="77">
        <f t="shared" ca="1" si="242"/>
        <v>7665</v>
      </c>
      <c r="H567" s="77">
        <f t="shared" ca="1" si="234"/>
        <v>2664.783737190387</v>
      </c>
      <c r="I567" s="77">
        <f ca="1">G550</f>
        <v>2311.6666666666665</v>
      </c>
      <c r="J567" s="77">
        <f ca="1">H551</f>
        <v>5099.414343448354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2857.8752392910974</v>
      </c>
      <c r="D568" s="5">
        <f t="shared" ca="1" si="232"/>
        <v>31</v>
      </c>
      <c r="E568" s="5">
        <v>34</v>
      </c>
      <c r="F568" s="5">
        <f t="shared" ca="1" si="233"/>
        <v>32</v>
      </c>
      <c r="G568" s="77">
        <f t="shared" ca="1" si="242"/>
        <v>8030</v>
      </c>
      <c r="H568" s="77">
        <f t="shared" ca="1" si="234"/>
        <v>2636.6469363956144</v>
      </c>
      <c r="I568" s="77">
        <f ca="1">I569</f>
        <v>2342.083333333333</v>
      </c>
      <c r="J568" s="77">
        <f ca="1">J567</f>
        <v>5099.414343448354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3230.0714284583114</v>
      </c>
      <c r="D569" s="5">
        <f t="shared" ca="1" si="232"/>
        <v>28</v>
      </c>
      <c r="E569" s="5">
        <v>35</v>
      </c>
      <c r="F569" s="5">
        <f t="shared" ca="1" si="233"/>
        <v>31</v>
      </c>
      <c r="G569" s="77">
        <f t="shared" ca="1" si="242"/>
        <v>8395</v>
      </c>
      <c r="H569" s="77">
        <f t="shared" ca="1" si="234"/>
        <v>2575.1060101572662</v>
      </c>
      <c r="I569" s="77">
        <f ca="1">G551</f>
        <v>2342.083333333333</v>
      </c>
      <c r="J569" s="77">
        <f ca="1">H552</f>
        <v>5000.9157431729427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3530.8980166624265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2522.304361183722</v>
      </c>
      <c r="I570" s="77">
        <f ca="1">I571</f>
        <v>2372.4999999999995</v>
      </c>
      <c r="J570" s="77">
        <f ca="1">J569</f>
        <v>5000.9157431729427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2372.4999999999995</v>
      </c>
      <c r="J571" s="77">
        <f ca="1">H553</f>
        <v>4802.8912983153314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</v>
      </c>
      <c r="J572" s="77">
        <f ca="1">J571</f>
        <v>4802.8912983153314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</v>
      </c>
      <c r="J573" s="77">
        <f ca="1">H554</f>
        <v>4800.0257100036397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3041.6666666666665</v>
      </c>
      <c r="J574" s="77">
        <f ca="1">J573</f>
        <v>4800.0257100036397</v>
      </c>
      <c r="U574" s="5"/>
      <c r="AE574" s="77"/>
      <c r="AF574" s="90"/>
    </row>
    <row r="575" spans="1:32" x14ac:dyDescent="0.4">
      <c r="B575" s="91"/>
      <c r="I575" s="77">
        <f ca="1">G554</f>
        <v>3041.6666666666665</v>
      </c>
      <c r="J575" s="77">
        <f ca="1">H555</f>
        <v>4796.108693516313</v>
      </c>
      <c r="U575" s="5"/>
      <c r="AE575" s="77"/>
      <c r="AF575" s="90"/>
    </row>
    <row r="576" spans="1:32" x14ac:dyDescent="0.4">
      <c r="B576" s="91"/>
      <c r="I576" s="77">
        <f ca="1">I577</f>
        <v>3376.25</v>
      </c>
      <c r="J576" s="77">
        <f ca="1">J575</f>
        <v>4796.108693516313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</v>
      </c>
      <c r="J577" s="77">
        <f ca="1">H556</f>
        <v>4794.9368589977876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3710.8333333333335</v>
      </c>
      <c r="J578" s="77">
        <f ca="1">J577</f>
        <v>4794.9368589977876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3710.8333333333335</v>
      </c>
      <c r="J579" s="77">
        <f ca="1">H557</f>
        <v>4616.6390879773408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</v>
      </c>
      <c r="J580" s="77">
        <f ca="1">J579</f>
        <v>4616.6390879773408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</v>
      </c>
      <c r="J581" s="77">
        <f ca="1">H558</f>
        <v>4531.2989618842485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</v>
      </c>
      <c r="J582" s="77">
        <f ca="1">J581</f>
        <v>4531.2989618842485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</v>
      </c>
      <c r="J583" s="77">
        <f ca="1">H559</f>
        <v>3601.1212901937383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</v>
      </c>
      <c r="J584" s="77">
        <f ca="1">J583</f>
        <v>3601.1212901937383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</v>
      </c>
      <c r="J585" s="77">
        <f ca="1">H560</f>
        <v>3530.8980166624265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</v>
      </c>
      <c r="J586" s="77">
        <f ca="1">J585</f>
        <v>3530.8980166624265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</v>
      </c>
      <c r="J587" s="77">
        <f ca="1">H561</f>
        <v>3364.1521004671677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</v>
      </c>
      <c r="J588" s="77">
        <f ca="1">J587</f>
        <v>3364.1521004671677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</v>
      </c>
      <c r="J589" s="77">
        <f ca="1">H562</f>
        <v>3230.0714284583114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</v>
      </c>
      <c r="J590" s="77">
        <f ca="1">J589</f>
        <v>3230.0714284583114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</v>
      </c>
      <c r="J591" s="77">
        <f ca="1">H563</f>
        <v>3106.9609673710165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</v>
      </c>
      <c r="J592" s="77">
        <f ca="1">J591</f>
        <v>3106.9609673710165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</v>
      </c>
      <c r="J593" s="77">
        <f ca="1">H564</f>
        <v>2925.7177264622451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</v>
      </c>
      <c r="J594" s="77">
        <f ca="1">J593</f>
        <v>2925.7177264622451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</v>
      </c>
      <c r="J595" s="77">
        <f ca="1">H565</f>
        <v>2857.8752392910974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</v>
      </c>
      <c r="J596" s="77">
        <f ca="1">J595</f>
        <v>2857.8752392910974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</v>
      </c>
      <c r="J597" s="77">
        <f ca="1">H566</f>
        <v>2692.2587495958551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</v>
      </c>
      <c r="J598" s="77">
        <f ca="1">J597</f>
        <v>2692.2587495958551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</v>
      </c>
      <c r="J599" s="77">
        <f ca="1">H567</f>
        <v>2664.783737190387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</v>
      </c>
      <c r="J600" s="77">
        <f ca="1">J599</f>
        <v>2664.783737190387</v>
      </c>
      <c r="U600" s="5"/>
    </row>
    <row r="601" spans="2:21" x14ac:dyDescent="0.4">
      <c r="B601" s="91"/>
      <c r="I601" s="77">
        <f ca="1">G567</f>
        <v>7665</v>
      </c>
      <c r="J601" s="77">
        <f ca="1">H568</f>
        <v>2636.6469363956144</v>
      </c>
      <c r="U601" s="5"/>
    </row>
    <row r="602" spans="2:21" x14ac:dyDescent="0.4">
      <c r="B602" s="91"/>
      <c r="I602" s="77">
        <f ca="1">I603</f>
        <v>8030</v>
      </c>
      <c r="J602" s="77">
        <f ca="1">J601</f>
        <v>2636.6469363956144</v>
      </c>
      <c r="U602" s="5"/>
    </row>
    <row r="603" spans="2:21" x14ac:dyDescent="0.4">
      <c r="B603" s="91"/>
      <c r="I603" s="77">
        <f ca="1">G568</f>
        <v>8030</v>
      </c>
      <c r="J603" s="77">
        <f ca="1">H569</f>
        <v>2575.1060101572662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2575.1060101572662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2522.304361183722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2522.304361183722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9.7988126715158844E-2</v>
      </c>
      <c r="D609" s="135">
        <f ca="1">B452*M456+B458*M462+B464*M468+B470*M474+B476*M480+B482*M486+B488*M492+$B$500*M504</f>
        <v>3.9835924495202724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6.26310809458797E-2</v>
      </c>
      <c r="D610" s="135">
        <f ca="1">B452*N456+B458*N462+B464*N468+B470*N474+B476*N480+B482*N486+B488*N492+$B$500*N504</f>
        <v>2.5461931922278702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1.0173997802430583E-2</v>
      </c>
      <c r="D611" s="135">
        <f ca="1">B452*O456+B458*O462+B464*O468+B470*O474+B476*O480+B482*O486+B488*O492+$B$500*O504</f>
        <v>0.41361195673239087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0.11824186112117281</v>
      </c>
      <c r="D612" s="135">
        <f ca="1">B452*G456+B458*G462+B464*G468+B470*G474+B476*G480+B482*G486+B488*G492+$B$500*G504</f>
        <v>4.8069842844200465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6.2337630406106834E-2</v>
      </c>
      <c r="D613" s="135">
        <f ca="1">B452*H456+B458*H462+B464*H468+B470*H474+B476*H480+B482*H486+B488*H492+$B$500*H504</f>
        <v>2.5342633044574372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1.2184977363467927E-2</v>
      </c>
      <c r="D614" s="135">
        <f ca="1">B452*I456+B458*I462+B464*I468+B470*I474+B476*I480+B482*I486+B488*I492+$B$500*I504</f>
        <v>0.49536597391831855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9.0962352903422111E-2</v>
      </c>
      <c r="D615" s="135">
        <f ca="1">B452*J456+B458*J462+B464*J468+B470*J474+B476*J480+B482*J486+B488*J492+$B$500*J504</f>
        <v>3.6979678494110226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5.4860543494773734E-2</v>
      </c>
      <c r="D616" s="135">
        <f ca="1">B452*K456+B458*K462+B464*K468+B470*K474+B476*K480+B482*K486+B488*K492+$B$500*K504</f>
        <v>2.23029109922305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9.5516365582931483E-3</v>
      </c>
      <c r="D617" s="135">
        <f ca="1">B452*L456+B458*L462+B464*L468+B470*L474+B476*L480+B482*L486+B488*L492+$B$500*L504</f>
        <v>0.38831058975936161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0.30266490723153111</v>
      </c>
      <c r="D618" s="135">
        <f ca="1">B452*D456+B458*D462+B464*D468+B470*D474+B476*D480+B482*D486+B488*D492+$B$500*D504</f>
        <v>12.304487080226622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0.1474223187871733</v>
      </c>
      <c r="D619" s="135">
        <f ca="1">B452*E456+B458*E462+B464*E468+B470*E474+B476*E480+B482*E486+B488*E492+$B$500*E504</f>
        <v>5.9932815913349113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3.0980566670589977E-2</v>
      </c>
      <c r="D620" s="135">
        <f ca="1">B452*F456+B458*F462+B464*F468+B470*F474+B476*F480+B482*F486+B488*F492+$B$500*F504</f>
        <v>1.2594786287686974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0.12550591085687246</v>
      </c>
      <c r="D621" s="135">
        <f ca="1">$B$494*M498+$B$495*77/365*11/24</f>
        <v>7.1274359342246312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7.1861973908191226E-2</v>
      </c>
      <c r="D622" s="135">
        <f ca="1">$B$494*N498+$B$495*77/365*12/24</f>
        <v>4.0810158791776807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1.2207831513806439E-2</v>
      </c>
      <c r="D623" s="135">
        <f ca="1">$B$494*O498+$B$495*77/365*1/24</f>
        <v>0.69327839953045012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0.12550591085687246</v>
      </c>
      <c r="D624" s="135">
        <f ca="1">$B$494*G498+$B$495*77/365*11/24</f>
        <v>7.1274359342246312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7.1861973908191226E-2</v>
      </c>
      <c r="D625" s="135">
        <f ca="1">$B$494*H498+$B$495*77/365*12/24</f>
        <v>4.0810158791776807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1.2207831513806439E-2</v>
      </c>
      <c r="D626" s="135">
        <f ca="1">$B$494*I498+$B$495*77/365*1/24</f>
        <v>0.69327839953045012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0.14977523662123537</v>
      </c>
      <c r="D627" s="135">
        <f ca="1">$B$494*J498+$B$495*91/365*11/24</f>
        <v>8.5056822922753597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8.5326888973089585E-2</v>
      </c>
      <c r="D628" s="135">
        <f ca="1">$B$494*K498+$B$495*91/365*12/24</f>
        <v>4.8456836054195476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1.4573774506839401E-2</v>
      </c>
      <c r="D629" s="135">
        <f ca="1">$B$494*L498+$B$495*91/365*1/24</f>
        <v>0.82763945863706767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0.19890807129782659</v>
      </c>
      <c r="D630" s="135">
        <f ca="1">$B$494*D498+$B$495*120/365*11/24</f>
        <v>11.295918457515528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0.11290491890055761</v>
      </c>
      <c r="D631" s="135">
        <f ca="1">$B$494*E498+$B$495*120/365*12/24</f>
        <v>6.4118300933273291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1.9359677142711272E-2</v>
      </c>
      <c r="D632" s="135">
        <f ca="1">$B$494*F498+$B$495*120/365*1/24</f>
        <v>1.0994291631356401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0.10355563032482686</v>
      </c>
      <c r="D633" s="135">
        <f ca="1">B409*M413+B415*M419+B421*M425+B427*M431+B433*M437+B439*M443+B445*M449</f>
        <v>3.7503520678304709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7.7952153527668197E-2</v>
      </c>
      <c r="D634" s="135">
        <f ca="1">B409*N413+B415*N419+B421*N425+B427*N431+B433*N437+B439*N443+B445*N449</f>
        <v>2.8231011607703964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1.062832049149629E-2</v>
      </c>
      <c r="D635" s="135">
        <f ca="1">B409*O413+B415*O419+B421*O425+B427*O431+B433*O437+B439*O443+B445*O449</f>
        <v>0.38491334182234116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0.10765712799035364</v>
      </c>
      <c r="D636" s="135">
        <f ca="1">B409*G413+B415*G419+B421*G425+B427*G431+B433*G437+B439*G443+B445*G449</f>
        <v>3.8988911690156094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7.7512820017566361E-2</v>
      </c>
      <c r="D637" s="135">
        <f ca="1">B409*H413+B415*H419+B421*H425+B427*H431+B433*H437+B439*H443+B445*H449</f>
        <v>2.80719033744858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1.1042233099943947E-2</v>
      </c>
      <c r="D638" s="135">
        <f ca="1">B409*I413+B415*I419+B421*I425+B427*I431+B433*I437+B439*I443+B445*I449</f>
        <v>0.39990352634561199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0.13266046398116352</v>
      </c>
      <c r="D639" s="135">
        <f ca="1">B409*J413+B415*J419+B421*J425+B427*J431+B433*J437+B439*J443+B445*J449</f>
        <v>4.8044074846583014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8.4973192347081644E-2</v>
      </c>
      <c r="D640" s="135">
        <f ca="1">B409*K413+B415*K419+B421*K425+B427*K431+B433*K437+B439*K443+B445*K449</f>
        <v>3.0773738388672864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1.3601055998099071E-2</v>
      </c>
      <c r="D641" s="135">
        <f ca="1">B409*L413+B415*L419+B421*L425+B427*L431+B433*L437+B439*L443+B445*L449</f>
        <v>0.49257339583707632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0.20761844437032259</v>
      </c>
      <c r="D642" s="135">
        <f ca="1">B409*D413+B415*D419+B421*D425+B427*D431+B433*D437+B439*D443+B445*D449</f>
        <v>7.5190722099956169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0.15156183410768384</v>
      </c>
      <c r="D643" s="135">
        <f ca="1">B409*E413+B415*E419+B421*E425+B427*E431+B433*E437+B439*E443+B445*E449</f>
        <v>5.4889361029137387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2.1236723743794029E-2</v>
      </c>
      <c r="D644" s="135">
        <f ca="1">B409*F413+B415*F419+B421*F425+B427*F431+B433*F437+B439*F443+B445*F449</f>
        <v>0.76910536449497069</v>
      </c>
      <c r="P644" s="5"/>
      <c r="Q644" s="6"/>
      <c r="U644" s="5"/>
    </row>
  </sheetData>
  <autoFilter ref="A1:C607" xr:uid="{00000000-0009-0000-0000-000020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tabColor indexed="57"/>
  </sheetPr>
  <dimension ref="A1:AF644"/>
  <sheetViews>
    <sheetView topLeftCell="C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RO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617.51199999999994</v>
      </c>
      <c r="E5" s="17">
        <f ca="1">INDIRECT(ADDRESS(MATCH($H$1,HDD!$A$1:$A$34,0),E$4+1,,,"HDD"))</f>
        <v>513.702</v>
      </c>
      <c r="F5" s="17">
        <f ca="1">INDIRECT(ADDRESS(MATCH($H$1,HDD!$A$1:$A$34,0),F$4+1,,,"HDD"))</f>
        <v>415.28</v>
      </c>
      <c r="G5" s="17">
        <f ca="1">INDIRECT(ADDRESS(MATCH($H$1,HDD!$A$1:$A$34,0),G$4+1,,,"HDD"))</f>
        <v>227.10900000000001</v>
      </c>
      <c r="H5" s="17">
        <f ca="1">INDIRECT(ADDRESS(MATCH($H$1,HDD!$A$1:$A$34,0),H$4+1,,,"HDD"))</f>
        <v>70.747</v>
      </c>
      <c r="I5" s="17">
        <f ca="1">INDIRECT(ADDRESS(MATCH($H$1,HDD!$A$1:$A$34,0),I$4+1,,,"HDD"))</f>
        <v>13.365</v>
      </c>
      <c r="J5" s="17">
        <f ca="1">INDIRECT(ADDRESS(MATCH($H$1,HDD!$A$1:$A$34,0),J$4+1,,,"HDD"))</f>
        <v>3.3730000000000002</v>
      </c>
      <c r="K5" s="17">
        <f ca="1">INDIRECT(ADDRESS(MATCH($H$1,HDD!$A$1:$A$34,0),K$4+1,,,"HDD"))</f>
        <v>5.4139999999999997</v>
      </c>
      <c r="L5" s="17">
        <f ca="1">INDIRECT(ADDRESS(MATCH($H$1,HDD!$A$1:$A$34,0),L$4+1,,,"HDD"))</f>
        <v>58.963999999999999</v>
      </c>
      <c r="M5" s="17">
        <f ca="1">INDIRECT(ADDRESS(MATCH($H$1,HDD!$A$1:$A$34,0),M$4+1,,,"HDD"))</f>
        <v>216.167</v>
      </c>
      <c r="N5" s="17">
        <f ca="1">INDIRECT(ADDRESS(MATCH($H$1,HDD!$A$1:$A$34,0),N$4+1,,,"HDD"))</f>
        <v>411.51600000000002</v>
      </c>
      <c r="O5" s="17">
        <f ca="1">INDIRECT(ADDRESS(MATCH($H$1,HDD!$A$1:$A$34,0),O$4+1,,,"HDD"))</f>
        <v>575.90700000000004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0.19734769847519507</v>
      </c>
      <c r="E6" s="23">
        <f t="shared" ca="1" si="0"/>
        <v>0.16417155845085546</v>
      </c>
      <c r="F6" s="22">
        <f t="shared" ca="1" si="0"/>
        <v>0.13271734350551731</v>
      </c>
      <c r="G6" s="22">
        <f t="shared" ca="1" si="0"/>
        <v>7.2580676088890711E-2</v>
      </c>
      <c r="H6" s="22">
        <f t="shared" ca="1" si="0"/>
        <v>2.2609694425411369E-2</v>
      </c>
      <c r="I6" s="22">
        <f t="shared" ca="1" si="0"/>
        <v>4.2712562510865901E-3</v>
      </c>
      <c r="J6" s="22">
        <f t="shared" ca="1" si="0"/>
        <v>1.0779608929977604E-3</v>
      </c>
      <c r="K6" s="22">
        <f t="shared" ca="1" si="0"/>
        <v>1.7302342943047359E-3</v>
      </c>
      <c r="L6" s="22">
        <f t="shared" ca="1" si="0"/>
        <v>1.884402196700858E-2</v>
      </c>
      <c r="M6" s="22">
        <f t="shared" ca="1" si="0"/>
        <v>6.9083774787028415E-2</v>
      </c>
      <c r="N6" s="22">
        <f t="shared" ca="1" si="0"/>
        <v>0.13151442479776648</v>
      </c>
      <c r="O6" s="22">
        <f t="shared" ca="1" si="0"/>
        <v>0.18405135606393749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9.0477132162415632</v>
      </c>
      <c r="E8" s="114">
        <f ca="1">INDIRECT(ADDRESS(MATCH($H$1,DDuration!$A$1:$A$34,0),E$4+1,,,"DDuration"))</f>
        <v>10.251804677207762</v>
      </c>
      <c r="F8" s="114">
        <f ca="1">INDIRECT(ADDRESS(MATCH($H$1,DDuration!$A$1:$A$34,0),F$4+1,,,"DDuration"))</f>
        <v>11.681821709915203</v>
      </c>
      <c r="G8" s="114">
        <f ca="1">INDIRECT(ADDRESS(MATCH($H$1,DDuration!$A$1:$A$34,0),G$4+1,,,"DDuration"))</f>
        <v>13.254822035085059</v>
      </c>
      <c r="H8" s="114">
        <f ca="1">INDIRECT(ADDRESS(MATCH($H$1,DDuration!$A$1:$A$34,0),H$4+1,,,"DDuration"))</f>
        <v>14.614172767485094</v>
      </c>
      <c r="I8" s="114">
        <f ca="1">INDIRECT(ADDRESS(MATCH($H$1,DDuration!$A$1:$A$34,0),I$4+1,,,"DDuration"))</f>
        <v>15.314131097872185</v>
      </c>
      <c r="J8" s="114">
        <f ca="1">INDIRECT(ADDRESS(MATCH($H$1,DDuration!$A$1:$A$34,0),J$4+1,,,"DDuration"))</f>
        <v>14.995809891797029</v>
      </c>
      <c r="K8" s="114">
        <f ca="1">INDIRECT(ADDRESS(MATCH($H$1,DDuration!$A$1:$A$34,0),K$4+1,,,"DDuration"))</f>
        <v>13.819543448704062</v>
      </c>
      <c r="L8" s="114">
        <f ca="1">INDIRECT(ADDRESS(MATCH($H$1,DDuration!$A$1:$A$34,0),L$4+1,,,"DDuration"))</f>
        <v>12.291705278914314</v>
      </c>
      <c r="M8" s="114">
        <f ca="1">INDIRECT(ADDRESS(MATCH($H$1,DDuration!$A$1:$A$34,0),M$4+1,,,"DDuration"))</f>
        <v>10.719890678997537</v>
      </c>
      <c r="N8" s="114">
        <f ca="1">INDIRECT(ADDRESS(MATCH($H$1,DDuration!$A$1:$A$34,0),N$4+1,,,"DDuration"))</f>
        <v>9.3671111735857551</v>
      </c>
      <c r="O8" s="114">
        <f ca="1">INDIRECT(ADDRESS(MATCH($H$1,DDuration!$A$1:$A$34,0),O$4+1,,,"DDuration"))</f>
        <v>8.6920791050188004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0.13814338893263653</v>
      </c>
      <c r="E12" s="33">
        <f t="shared" ca="1" si="1"/>
        <v>0.11492009091559881</v>
      </c>
      <c r="F12" s="32">
        <f t="shared" ca="1" si="1"/>
        <v>9.2902140453862109E-2</v>
      </c>
      <c r="G12" s="32">
        <f t="shared" ca="1" si="1"/>
        <v>5.0806473262223498E-2</v>
      </c>
      <c r="H12" s="32">
        <f t="shared" ca="1" si="1"/>
        <v>1.5826786097787957E-2</v>
      </c>
      <c r="I12" s="32">
        <f t="shared" ca="1" si="1"/>
        <v>2.9898793757606127E-3</v>
      </c>
      <c r="J12" s="32">
        <f t="shared" ca="1" si="1"/>
        <v>7.5457262509843223E-4</v>
      </c>
      <c r="K12" s="32">
        <f t="shared" ca="1" si="1"/>
        <v>1.2111640060133151E-3</v>
      </c>
      <c r="L12" s="32">
        <f t="shared" ca="1" si="1"/>
        <v>1.3190815376906005E-2</v>
      </c>
      <c r="M12" s="32">
        <f t="shared" ca="1" si="1"/>
        <v>4.8358642350919891E-2</v>
      </c>
      <c r="N12" s="32">
        <f t="shared" ca="1" si="1"/>
        <v>9.2060097358436538E-2</v>
      </c>
      <c r="O12" s="32">
        <f t="shared" ca="1" si="1"/>
        <v>0.12883594924475625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5.9204309542558529E-2</v>
      </c>
      <c r="E13" s="32">
        <f t="shared" ca="1" si="2"/>
        <v>4.9251467535256645E-2</v>
      </c>
      <c r="F13" s="32">
        <f t="shared" ca="1" si="2"/>
        <v>3.9815203051655201E-2</v>
      </c>
      <c r="G13" s="32">
        <f t="shared" ca="1" si="2"/>
        <v>2.1774202826667217E-2</v>
      </c>
      <c r="H13" s="32">
        <f t="shared" ca="1" si="2"/>
        <v>6.7829083276234117E-3</v>
      </c>
      <c r="I13" s="32">
        <f t="shared" ca="1" si="2"/>
        <v>1.2813768753259772E-3</v>
      </c>
      <c r="J13" s="32">
        <f t="shared" ca="1" si="2"/>
        <v>3.2338826789932813E-4</v>
      </c>
      <c r="K13" s="32">
        <f t="shared" ca="1" si="2"/>
        <v>5.1907028829142085E-4</v>
      </c>
      <c r="L13" s="32">
        <f t="shared" ca="1" si="2"/>
        <v>5.6532065901025745E-3</v>
      </c>
      <c r="M13" s="32">
        <f t="shared" ca="1" si="2"/>
        <v>2.0725132436108528E-2</v>
      </c>
      <c r="N13" s="32">
        <f t="shared" ca="1" si="2"/>
        <v>3.9454327439329952E-2</v>
      </c>
      <c r="O13" s="32">
        <f t="shared" ca="1" si="2"/>
        <v>5.5215406819181259E-2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0.12548024494714485</v>
      </c>
      <c r="E18" s="33">
        <f t="shared" ca="1" si="3"/>
        <v>0.10438574924833559</v>
      </c>
      <c r="F18" s="33">
        <f t="shared" ca="1" si="3"/>
        <v>8.4386110912258089E-2</v>
      </c>
      <c r="G18" s="33">
        <f t="shared" ca="1" si="3"/>
        <v>4.6149213213186345E-2</v>
      </c>
      <c r="H18" s="33">
        <f t="shared" ca="1" si="3"/>
        <v>1.4375997372157395E-2</v>
      </c>
      <c r="I18" s="33">
        <f t="shared" ca="1" si="3"/>
        <v>2.7158070996492231E-3</v>
      </c>
      <c r="J18" s="33">
        <f t="shared" ca="1" si="3"/>
        <v>6.8540346779774261E-4</v>
      </c>
      <c r="K18" s="33">
        <f t="shared" ca="1" si="3"/>
        <v>1.1001406387954279E-3</v>
      </c>
      <c r="L18" s="33">
        <f t="shared" ca="1" si="3"/>
        <v>1.198165730068962E-2</v>
      </c>
      <c r="M18" s="33">
        <f t="shared" ca="1" si="3"/>
        <v>4.392576680208557E-2</v>
      </c>
      <c r="N18" s="33">
        <f t="shared" ca="1" si="3"/>
        <v>8.3621255100579855E-2</v>
      </c>
      <c r="O18" s="33">
        <f t="shared" ca="1" si="3"/>
        <v>0.11702598723065359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5.9204309542558529E-2</v>
      </c>
      <c r="E19" s="33">
        <f t="shared" ca="1" si="4"/>
        <v>4.9251467535256645E-2</v>
      </c>
      <c r="F19" s="33">
        <f t="shared" ca="1" si="4"/>
        <v>3.9815203051655201E-2</v>
      </c>
      <c r="G19" s="33">
        <f t="shared" ca="1" si="4"/>
        <v>2.1774202826667217E-2</v>
      </c>
      <c r="H19" s="33">
        <f t="shared" ca="1" si="4"/>
        <v>6.7829083276234117E-3</v>
      </c>
      <c r="I19" s="33">
        <f t="shared" ca="1" si="4"/>
        <v>1.2813768753259772E-3</v>
      </c>
      <c r="J19" s="33">
        <f t="shared" ca="1" si="4"/>
        <v>3.2338826789932813E-4</v>
      </c>
      <c r="K19" s="33">
        <f t="shared" ca="1" si="4"/>
        <v>5.1907028829142085E-4</v>
      </c>
      <c r="L19" s="33">
        <f t="shared" ca="1" si="4"/>
        <v>5.6532065901025745E-3</v>
      </c>
      <c r="M19" s="33">
        <f t="shared" ca="1" si="4"/>
        <v>2.0725132436108528E-2</v>
      </c>
      <c r="N19" s="33">
        <f t="shared" ca="1" si="4"/>
        <v>3.9454327439329952E-2</v>
      </c>
      <c r="O19" s="33">
        <f t="shared" ca="1" si="4"/>
        <v>5.5215406819181259E-2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1.2663143985491683E-2</v>
      </c>
      <c r="E20" s="33">
        <f t="shared" ca="1" si="5"/>
        <v>1.0534341667263225E-2</v>
      </c>
      <c r="F20" s="33">
        <f t="shared" ca="1" si="5"/>
        <v>8.5160295416040269E-3</v>
      </c>
      <c r="G20" s="33">
        <f t="shared" ca="1" si="5"/>
        <v>4.6572600490371544E-3</v>
      </c>
      <c r="H20" s="33">
        <f t="shared" ca="1" si="5"/>
        <v>1.450788725630563E-3</v>
      </c>
      <c r="I20" s="33">
        <f t="shared" ca="1" si="5"/>
        <v>2.7407227611138954E-4</v>
      </c>
      <c r="J20" s="33">
        <f t="shared" ca="1" si="5"/>
        <v>6.9169157300689633E-5</v>
      </c>
      <c r="K20" s="33">
        <f t="shared" ca="1" si="5"/>
        <v>1.1102336721788723E-4</v>
      </c>
      <c r="L20" s="33">
        <f t="shared" ca="1" si="5"/>
        <v>1.2091580762163838E-3</v>
      </c>
      <c r="M20" s="33">
        <f t="shared" ca="1" si="5"/>
        <v>4.4328755488343237E-3</v>
      </c>
      <c r="N20" s="33">
        <f t="shared" ca="1" si="5"/>
        <v>8.4388422578566824E-3</v>
      </c>
      <c r="O20" s="33">
        <f t="shared" ca="1" si="5"/>
        <v>1.1809962014102657E-2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0.19734769847519507</v>
      </c>
      <c r="E21" s="33">
        <f t="shared" ca="1" si="6"/>
        <v>0.16417155845085546</v>
      </c>
      <c r="F21" s="33">
        <f t="shared" ca="1" si="6"/>
        <v>0.13271734350551731</v>
      </c>
      <c r="G21" s="33">
        <f t="shared" ca="1" si="6"/>
        <v>7.2580676088890725E-2</v>
      </c>
      <c r="H21" s="33">
        <f t="shared" ca="1" si="6"/>
        <v>2.2609694425411372E-2</v>
      </c>
      <c r="I21" s="33">
        <f t="shared" ca="1" si="6"/>
        <v>4.2712562510865892E-3</v>
      </c>
      <c r="J21" s="33">
        <f t="shared" ca="1" si="6"/>
        <v>1.0779608929977604E-3</v>
      </c>
      <c r="K21" s="33">
        <f t="shared" ca="1" si="6"/>
        <v>1.7302342943047359E-3</v>
      </c>
      <c r="L21" s="33">
        <f t="shared" ca="1" si="6"/>
        <v>1.8844021967008576E-2</v>
      </c>
      <c r="M21" s="33">
        <f t="shared" ca="1" si="6"/>
        <v>6.9083774787028429E-2</v>
      </c>
      <c r="N21" s="33">
        <f t="shared" ca="1" si="6"/>
        <v>0.13151442479776648</v>
      </c>
      <c r="O21" s="33">
        <f t="shared" ca="1" si="6"/>
        <v>0.18405135606393752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0.43089566443255306</v>
      </c>
      <c r="E24" s="32">
        <f ca="1">N19/2+O19+D19+E19+F19/2</f>
        <v>0.20330594914248901</v>
      </c>
      <c r="F24" s="32">
        <f ca="1">N20/2+O20+D20+E20+F20/2</f>
        <v>4.3484883566587917E-2</v>
      </c>
      <c r="G24" s="32">
        <f ca="1">F18/2+G18+H18</f>
        <v>0.10271826604147277</v>
      </c>
      <c r="H24" s="32">
        <f ca="1">F19/2+G19+H19</f>
        <v>4.8464712680118226E-2</v>
      </c>
      <c r="I24" s="32">
        <f ca="1">F20/2+G20+H20</f>
        <v>1.036606354546973E-2</v>
      </c>
      <c r="J24" s="32">
        <f ca="1">I18+J18+K18</f>
        <v>4.5013512062423936E-3</v>
      </c>
      <c r="K24" s="32">
        <f ca="1">I19+J19+K19</f>
        <v>2.1238354315167261E-3</v>
      </c>
      <c r="L24" s="32">
        <f ca="1">I20+J20+K20</f>
        <v>4.5426480062996642E-4</v>
      </c>
      <c r="M24" s="32">
        <f ca="1">L18+M18+N18/2</f>
        <v>9.7718051653065116E-2</v>
      </c>
      <c r="N24" s="32">
        <f ca="1">L19+M19+N19/2</f>
        <v>4.6105502745876076E-2</v>
      </c>
      <c r="O24" s="32">
        <f ca="1">L20+M20+N20/2</f>
        <v>9.861454753979048E-3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20.833333333333332</v>
      </c>
      <c r="I30" s="17">
        <f ca="1">INDIRECT(ADDRESS(MATCH($H$1,CDD!$A$1:$A$34,0),I$4+1,,,"cDD"))</f>
        <v>57.5</v>
      </c>
      <c r="J30" s="17">
        <f ca="1">INDIRECT(ADDRESS(MATCH($H$1,CDD!$A$1:$A$34,0),J$4+1,,,"cDD"))</f>
        <v>83.666666666666671</v>
      </c>
      <c r="K30" s="17">
        <f ca="1">INDIRECT(ADDRESS(MATCH($H$1,CDD!$A$1:$A$34,0),K$4+1,,,"cDD"))</f>
        <v>83.166666666666671</v>
      </c>
      <c r="L30" s="17">
        <f ca="1">INDIRECT(ADDRESS(MATCH($H$1,CDD!$A$1:$A$34,0),L$4+1,,,"cDD"))</f>
        <v>16.666666666666668</v>
      </c>
      <c r="M30" s="17">
        <f ca="1">INDIRECT(ADDRESS(MATCH($H$1,CDD!$A$1:$A$34,0),M$4+1,,,"cDD"))</f>
        <v>3.5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7.8517587939698472E-2</v>
      </c>
      <c r="I31" s="22">
        <f t="shared" ca="1" si="7"/>
        <v>0.21670854271356782</v>
      </c>
      <c r="J31" s="22">
        <f t="shared" ca="1" si="7"/>
        <v>0.3153266331658291</v>
      </c>
      <c r="K31" s="22">
        <f t="shared" ca="1" si="7"/>
        <v>0.31344221105527637</v>
      </c>
      <c r="L31" s="22">
        <f t="shared" ca="1" si="7"/>
        <v>6.2814070351758788E-2</v>
      </c>
      <c r="M31" s="22">
        <f t="shared" ca="1" si="7"/>
        <v>1.3190954773869345E-2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9.0477132162415632</v>
      </c>
      <c r="E33" s="29">
        <f t="shared" ca="1" si="8"/>
        <v>10.251804677207762</v>
      </c>
      <c r="F33" s="29">
        <f t="shared" ca="1" si="8"/>
        <v>11.681821709915203</v>
      </c>
      <c r="G33" s="29">
        <f t="shared" ca="1" si="8"/>
        <v>13.254822035085059</v>
      </c>
      <c r="H33" s="29">
        <f t="shared" ca="1" si="8"/>
        <v>14.614172767485094</v>
      </c>
      <c r="I33" s="29">
        <f t="shared" ca="1" si="8"/>
        <v>15.314131097872185</v>
      </c>
      <c r="J33" s="29">
        <f t="shared" ca="1" si="8"/>
        <v>14.995809891797029</v>
      </c>
      <c r="K33" s="29">
        <f t="shared" ca="1" si="8"/>
        <v>13.819543448704062</v>
      </c>
      <c r="L33" s="29">
        <f t="shared" ca="1" si="8"/>
        <v>12.291705278914314</v>
      </c>
      <c r="M33" s="29">
        <f t="shared" ca="1" si="8"/>
        <v>10.719890678997537</v>
      </c>
      <c r="N33" s="29">
        <f t="shared" ca="1" si="8"/>
        <v>9.3671111735857551</v>
      </c>
      <c r="O33" s="29">
        <f t="shared" ca="1" si="8"/>
        <v>8.6920791050188004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7.0665829145728623E-2</v>
      </c>
      <c r="I37" s="32">
        <f t="shared" ca="1" si="9"/>
        <v>0.19503768844221103</v>
      </c>
      <c r="J37" s="32">
        <f t="shared" ca="1" si="9"/>
        <v>0.28379396984924621</v>
      </c>
      <c r="K37" s="32">
        <f t="shared" ca="1" si="9"/>
        <v>0.28209798994974872</v>
      </c>
      <c r="L37" s="32">
        <f t="shared" ca="1" si="9"/>
        <v>5.653266331658291E-2</v>
      </c>
      <c r="M37" s="32">
        <f t="shared" ca="1" si="9"/>
        <v>1.187185929648241E-2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7.8517587939698451E-3</v>
      </c>
      <c r="I38" s="32">
        <f t="shared" ca="1" si="10"/>
        <v>2.1670854271356777E-2</v>
      </c>
      <c r="J38" s="32">
        <f t="shared" ca="1" si="10"/>
        <v>3.1532663316582901E-2</v>
      </c>
      <c r="K38" s="32">
        <f t="shared" ca="1" si="10"/>
        <v>3.1344221105527627E-2</v>
      </c>
      <c r="L38" s="32">
        <f t="shared" ca="1" si="10"/>
        <v>6.2814070351758771E-3</v>
      </c>
      <c r="M38" s="32">
        <f t="shared" ca="1" si="10"/>
        <v>1.3190954773869342E-3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6.4188128140703501E-2</v>
      </c>
      <c r="I43" s="33">
        <f t="shared" ca="1" si="11"/>
        <v>0.17715923366834169</v>
      </c>
      <c r="J43" s="33">
        <f t="shared" ca="1" si="11"/>
        <v>0.2577795226130653</v>
      </c>
      <c r="K43" s="33">
        <f t="shared" ca="1" si="11"/>
        <v>0.25623900753768841</v>
      </c>
      <c r="L43" s="33">
        <f t="shared" ca="1" si="11"/>
        <v>5.1350502512562811E-2</v>
      </c>
      <c r="M43" s="33">
        <f t="shared" ca="1" si="11"/>
        <v>1.0783605527638188E-2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7.8517587939698451E-3</v>
      </c>
      <c r="I44" s="33">
        <f t="shared" ca="1" si="12"/>
        <v>2.1670854271356777E-2</v>
      </c>
      <c r="J44" s="33">
        <f t="shared" ca="1" si="12"/>
        <v>3.1532663316582901E-2</v>
      </c>
      <c r="K44" s="33">
        <f t="shared" ca="1" si="12"/>
        <v>3.1344221105527627E-2</v>
      </c>
      <c r="L44" s="33">
        <f t="shared" ca="1" si="12"/>
        <v>6.2814070351758771E-3</v>
      </c>
      <c r="M44" s="33">
        <f t="shared" ca="1" si="12"/>
        <v>1.3190954773869342E-3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6.4777010050251251E-3</v>
      </c>
      <c r="I45" s="33">
        <f t="shared" ca="1" si="13"/>
        <v>1.7878454773869349E-2</v>
      </c>
      <c r="J45" s="33">
        <f t="shared" ca="1" si="13"/>
        <v>2.6014447236180904E-2</v>
      </c>
      <c r="K45" s="33">
        <f t="shared" ca="1" si="13"/>
        <v>2.5858982412060302E-2</v>
      </c>
      <c r="L45" s="33">
        <f t="shared" ca="1" si="13"/>
        <v>5.1821608040201004E-3</v>
      </c>
      <c r="M45" s="33">
        <f t="shared" ca="1" si="13"/>
        <v>1.0882537688442211E-3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7.8517587939698472E-2</v>
      </c>
      <c r="I46" s="32">
        <f t="shared" ca="1" si="14"/>
        <v>0.21670854271356782</v>
      </c>
      <c r="J46" s="32">
        <f t="shared" ca="1" si="14"/>
        <v>0.3153266331658291</v>
      </c>
      <c r="K46" s="32">
        <f t="shared" ca="1" si="14"/>
        <v>0.31344221105527637</v>
      </c>
      <c r="L46" s="32">
        <f t="shared" ca="1" si="14"/>
        <v>6.2814070351758788E-2</v>
      </c>
      <c r="M46" s="32">
        <f t="shared" ca="1" si="14"/>
        <v>1.3190954773869345E-2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6.4188128140703501E-2</v>
      </c>
      <c r="H49" s="32">
        <f ca="1">F44/2+G44+H44</f>
        <v>7.8517587939698451E-3</v>
      </c>
      <c r="I49" s="32">
        <f ca="1">F45/2+G45+H45</f>
        <v>6.4777010050251251E-3</v>
      </c>
      <c r="J49" s="32">
        <f ca="1">I43+J43+K43</f>
        <v>0.69117776381909546</v>
      </c>
      <c r="K49" s="32">
        <f ca="1">I44+J44+K44</f>
        <v>8.4547738693467295E-2</v>
      </c>
      <c r="L49" s="32">
        <f ca="1">I45+J45+K45</f>
        <v>6.9751884422110555E-2</v>
      </c>
      <c r="M49" s="32">
        <f ca="1">L43+M43+N43/2</f>
        <v>6.2134108040201003E-2</v>
      </c>
      <c r="N49" s="32">
        <f ca="1">L44+M44+N44/2</f>
        <v>7.6005025125628111E-3</v>
      </c>
      <c r="O49" s="32">
        <f ca="1">L45+M45+N45/2</f>
        <v>6.2704145728643213E-3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617.51199999999994</v>
      </c>
      <c r="E56" s="17">
        <f t="shared" ca="1" si="15"/>
        <v>513.702</v>
      </c>
      <c r="F56" s="17">
        <f t="shared" ca="1" si="15"/>
        <v>415.28</v>
      </c>
      <c r="G56" s="17">
        <f t="shared" ca="1" si="15"/>
        <v>227.10900000000001</v>
      </c>
      <c r="H56" s="17">
        <f t="shared" ca="1" si="15"/>
        <v>70.747</v>
      </c>
      <c r="I56" s="17">
        <f t="shared" ca="1" si="15"/>
        <v>13.365</v>
      </c>
      <c r="J56" s="17">
        <f t="shared" ca="1" si="15"/>
        <v>3.3730000000000002</v>
      </c>
      <c r="K56" s="17">
        <f t="shared" ca="1" si="15"/>
        <v>5.4139999999999997</v>
      </c>
      <c r="L56" s="17">
        <f t="shared" ca="1" si="15"/>
        <v>58.963999999999999</v>
      </c>
      <c r="M56" s="17">
        <f t="shared" ca="1" si="15"/>
        <v>216.167</v>
      </c>
      <c r="N56" s="17">
        <f t="shared" ca="1" si="15"/>
        <v>411.51600000000002</v>
      </c>
      <c r="O56" s="17">
        <f t="shared" ca="1" si="15"/>
        <v>575.90700000000004</v>
      </c>
    </row>
    <row r="57" spans="1:15" x14ac:dyDescent="0.4">
      <c r="D57" s="50">
        <f t="shared" ref="D57:O57" ca="1" si="16">(D55/SUM($D55:$O55)*(1-$B$56)+$B$56*D56/SUM($D56:$O56))</f>
        <v>0.10043548810461259</v>
      </c>
      <c r="E57" s="50">
        <f t="shared" ca="1" si="16"/>
        <v>9.545906710096165E-2</v>
      </c>
      <c r="F57" s="50">
        <f t="shared" ca="1" si="16"/>
        <v>9.0740934859160932E-2</v>
      </c>
      <c r="G57" s="50">
        <f t="shared" ca="1" si="16"/>
        <v>8.1720434746666931E-2</v>
      </c>
      <c r="H57" s="50">
        <f t="shared" ca="1" si="16"/>
        <v>7.4224787497145034E-2</v>
      </c>
      <c r="I57" s="50">
        <f t="shared" ca="1" si="16"/>
        <v>7.1474021770996321E-2</v>
      </c>
      <c r="J57" s="50">
        <f t="shared" ca="1" si="16"/>
        <v>7.0995027467282992E-2</v>
      </c>
      <c r="K57" s="50">
        <f t="shared" ca="1" si="16"/>
        <v>7.1092868477479046E-2</v>
      </c>
      <c r="L57" s="50">
        <f t="shared" ca="1" si="16"/>
        <v>7.3659936628384617E-2</v>
      </c>
      <c r="M57" s="50">
        <f t="shared" ca="1" si="16"/>
        <v>8.119589955138759E-2</v>
      </c>
      <c r="N57" s="50">
        <f t="shared" ca="1" si="16"/>
        <v>9.0560497052998304E-2</v>
      </c>
      <c r="O57" s="50">
        <f t="shared" ca="1" si="16"/>
        <v>9.8441036742923954E-2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9.0477132162415632</v>
      </c>
      <c r="E59" s="29">
        <f t="shared" ca="1" si="17"/>
        <v>10.251804677207762</v>
      </c>
      <c r="F59" s="29">
        <f t="shared" ca="1" si="17"/>
        <v>11.681821709915203</v>
      </c>
      <c r="G59" s="29">
        <f t="shared" ca="1" si="17"/>
        <v>13.254822035085059</v>
      </c>
      <c r="H59" s="29">
        <f t="shared" ca="1" si="17"/>
        <v>14.614172767485094</v>
      </c>
      <c r="I59" s="29">
        <f t="shared" ca="1" si="17"/>
        <v>15.314131097872185</v>
      </c>
      <c r="J59" s="29">
        <f t="shared" ca="1" si="17"/>
        <v>14.995809891797029</v>
      </c>
      <c r="K59" s="29">
        <f t="shared" ca="1" si="17"/>
        <v>13.819543448704062</v>
      </c>
      <c r="L59" s="29">
        <f t="shared" ca="1" si="17"/>
        <v>12.291705278914314</v>
      </c>
      <c r="M59" s="29">
        <f t="shared" ca="1" si="17"/>
        <v>10.719890678997537</v>
      </c>
      <c r="N59" s="29">
        <f t="shared" ca="1" si="17"/>
        <v>9.3671111735857551</v>
      </c>
      <c r="O59" s="29">
        <f t="shared" ca="1" si="17"/>
        <v>8.6920791050188004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7.0304841673228799E-2</v>
      </c>
      <c r="E63" s="33">
        <f t="shared" ca="1" si="18"/>
        <v>6.6821346970673157E-2</v>
      </c>
      <c r="F63" s="32">
        <f t="shared" ca="1" si="18"/>
        <v>6.3518654401412647E-2</v>
      </c>
      <c r="G63" s="32">
        <f t="shared" ca="1" si="18"/>
        <v>5.7204304322666849E-2</v>
      </c>
      <c r="H63" s="32">
        <f t="shared" ca="1" si="18"/>
        <v>5.1957351248001521E-2</v>
      </c>
      <c r="I63" s="32">
        <f t="shared" ca="1" si="18"/>
        <v>5.0031815239697422E-2</v>
      </c>
      <c r="J63" s="32">
        <f t="shared" ca="1" si="18"/>
        <v>4.9696519227098092E-2</v>
      </c>
      <c r="K63" s="32">
        <f t="shared" ca="1" si="18"/>
        <v>4.9765007934235328E-2</v>
      </c>
      <c r="L63" s="32">
        <f t="shared" ca="1" si="18"/>
        <v>5.1561955639869227E-2</v>
      </c>
      <c r="M63" s="32">
        <f t="shared" ca="1" si="18"/>
        <v>5.6837129685971308E-2</v>
      </c>
      <c r="N63" s="32">
        <f t="shared" ca="1" si="18"/>
        <v>6.3392347937098803E-2</v>
      </c>
      <c r="O63" s="32">
        <f t="shared" ca="1" si="18"/>
        <v>6.8908725720046762E-2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3.013064643138378E-2</v>
      </c>
      <c r="E64" s="32">
        <f t="shared" ca="1" si="19"/>
        <v>2.8637720130288501E-2</v>
      </c>
      <c r="F64" s="32">
        <f t="shared" ca="1" si="19"/>
        <v>2.7222280457748285E-2</v>
      </c>
      <c r="G64" s="32">
        <f t="shared" ca="1" si="19"/>
        <v>2.4516130424000082E-2</v>
      </c>
      <c r="H64" s="32">
        <f t="shared" ca="1" si="19"/>
        <v>2.2267436249143513E-2</v>
      </c>
      <c r="I64" s="32">
        <f t="shared" ca="1" si="19"/>
        <v>2.1442206531298899E-2</v>
      </c>
      <c r="J64" s="32">
        <f t="shared" ca="1" si="19"/>
        <v>2.12985082401849E-2</v>
      </c>
      <c r="K64" s="32">
        <f t="shared" ca="1" si="19"/>
        <v>2.1327860543243718E-2</v>
      </c>
      <c r="L64" s="32">
        <f t="shared" ca="1" si="19"/>
        <v>2.2097980988515387E-2</v>
      </c>
      <c r="M64" s="32">
        <f t="shared" ca="1" si="19"/>
        <v>2.4358769865416279E-2</v>
      </c>
      <c r="N64" s="32">
        <f t="shared" ca="1" si="19"/>
        <v>2.7168149115899494E-2</v>
      </c>
      <c r="O64" s="32">
        <f t="shared" ca="1" si="19"/>
        <v>2.9532311022877192E-2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6.3860231186516153E-2</v>
      </c>
      <c r="E69" s="33">
        <f t="shared" ca="1" si="20"/>
        <v>6.0696056831694781E-2</v>
      </c>
      <c r="F69" s="33">
        <f t="shared" ca="1" si="20"/>
        <v>5.7696111081283155E-2</v>
      </c>
      <c r="G69" s="33">
        <f t="shared" ca="1" si="20"/>
        <v>5.1960576426422385E-2</v>
      </c>
      <c r="H69" s="33">
        <f t="shared" ca="1" si="20"/>
        <v>4.7194594050268046E-2</v>
      </c>
      <c r="I69" s="33">
        <f t="shared" ca="1" si="20"/>
        <v>4.5445565509391828E-2</v>
      </c>
      <c r="J69" s="33">
        <f t="shared" ca="1" si="20"/>
        <v>4.5141004964614102E-2</v>
      </c>
      <c r="K69" s="33">
        <f t="shared" ca="1" si="20"/>
        <v>4.5203215540263755E-2</v>
      </c>
      <c r="L69" s="33">
        <f t="shared" ca="1" si="20"/>
        <v>4.6835443039547883E-2</v>
      </c>
      <c r="M69" s="33">
        <f t="shared" ca="1" si="20"/>
        <v>5.162705946475727E-2</v>
      </c>
      <c r="N69" s="33">
        <f t="shared" ca="1" si="20"/>
        <v>5.7581382709531413E-2</v>
      </c>
      <c r="O69" s="33">
        <f t="shared" ca="1" si="20"/>
        <v>6.2592092529042478E-2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3.013064643138378E-2</v>
      </c>
      <c r="E70" s="33">
        <f t="shared" ca="1" si="21"/>
        <v>2.8637720130288501E-2</v>
      </c>
      <c r="F70" s="33">
        <f t="shared" ca="1" si="21"/>
        <v>2.7222280457748285E-2</v>
      </c>
      <c r="G70" s="33">
        <f t="shared" ca="1" si="21"/>
        <v>2.4516130424000082E-2</v>
      </c>
      <c r="H70" s="33">
        <f t="shared" ca="1" si="21"/>
        <v>2.2267436249143513E-2</v>
      </c>
      <c r="I70" s="33">
        <f t="shared" ca="1" si="21"/>
        <v>2.1442206531298899E-2</v>
      </c>
      <c r="J70" s="33">
        <f t="shared" ca="1" si="21"/>
        <v>2.12985082401849E-2</v>
      </c>
      <c r="K70" s="33">
        <f t="shared" ca="1" si="21"/>
        <v>2.1327860543243718E-2</v>
      </c>
      <c r="L70" s="33">
        <f t="shared" ca="1" si="21"/>
        <v>2.2097980988515387E-2</v>
      </c>
      <c r="M70" s="33">
        <f t="shared" ca="1" si="21"/>
        <v>2.4358769865416279E-2</v>
      </c>
      <c r="N70" s="33">
        <f t="shared" ca="1" si="21"/>
        <v>2.7168149115899494E-2</v>
      </c>
      <c r="O70" s="33">
        <f t="shared" ca="1" si="21"/>
        <v>2.9532311022877192E-2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6.4446104867126406E-3</v>
      </c>
      <c r="E71" s="33">
        <f t="shared" ca="1" si="22"/>
        <v>6.1252901389783725E-3</v>
      </c>
      <c r="F71" s="33">
        <f t="shared" ca="1" si="22"/>
        <v>5.8225433201294936E-3</v>
      </c>
      <c r="G71" s="33">
        <f t="shared" ca="1" si="22"/>
        <v>5.2437278962444616E-3</v>
      </c>
      <c r="H71" s="33">
        <f t="shared" ca="1" si="22"/>
        <v>4.7627571977334731E-3</v>
      </c>
      <c r="I71" s="33">
        <f t="shared" ca="1" si="22"/>
        <v>4.586249730305597E-3</v>
      </c>
      <c r="J71" s="33">
        <f t="shared" ca="1" si="22"/>
        <v>4.5555142624839921E-3</v>
      </c>
      <c r="K71" s="33">
        <f t="shared" ca="1" si="22"/>
        <v>4.5617923939715727E-3</v>
      </c>
      <c r="L71" s="33">
        <f t="shared" ca="1" si="22"/>
        <v>4.7265126003213469E-3</v>
      </c>
      <c r="M71" s="33">
        <f t="shared" ca="1" si="22"/>
        <v>5.2100702212140365E-3</v>
      </c>
      <c r="N71" s="33">
        <f t="shared" ca="1" si="22"/>
        <v>5.8109652275673907E-3</v>
      </c>
      <c r="O71" s="33">
        <f t="shared" ca="1" si="22"/>
        <v>6.3166331910042865E-3</v>
      </c>
    </row>
    <row r="72" spans="1:15" x14ac:dyDescent="0.4">
      <c r="D72" s="32">
        <f t="shared" ref="D72:O72" ca="1" si="23">SUM(D69:D71)</f>
        <v>0.10043548810461257</v>
      </c>
      <c r="E72" s="32">
        <f t="shared" ca="1" si="23"/>
        <v>9.545906710096165E-2</v>
      </c>
      <c r="F72" s="32">
        <f t="shared" ca="1" si="23"/>
        <v>9.0740934859160932E-2</v>
      </c>
      <c r="G72" s="32">
        <f t="shared" ca="1" si="23"/>
        <v>8.1720434746666917E-2</v>
      </c>
      <c r="H72" s="32">
        <f t="shared" ca="1" si="23"/>
        <v>7.4224787497145034E-2</v>
      </c>
      <c r="I72" s="32">
        <f t="shared" ca="1" si="23"/>
        <v>7.1474021770996321E-2</v>
      </c>
      <c r="J72" s="32">
        <f t="shared" ca="1" si="23"/>
        <v>7.0995027467282992E-2</v>
      </c>
      <c r="K72" s="32">
        <f t="shared" ca="1" si="23"/>
        <v>7.1092868477479046E-2</v>
      </c>
      <c r="L72" s="32">
        <f t="shared" ca="1" si="23"/>
        <v>7.3659936628384617E-2</v>
      </c>
      <c r="M72" s="32">
        <f t="shared" ca="1" si="23"/>
        <v>8.1195899551387576E-2</v>
      </c>
      <c r="N72" s="32">
        <f t="shared" ca="1" si="23"/>
        <v>9.0560497052998304E-2</v>
      </c>
      <c r="O72" s="32">
        <f t="shared" ca="1" si="23"/>
        <v>9.8441036742923954E-2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0.24478712744266068</v>
      </c>
      <c r="E75" s="32">
        <f ca="1">N70/2+O70+D70+E70+F70/2</f>
        <v>0.11549589237137337</v>
      </c>
      <c r="F75" s="32">
        <f ca="1">N71/2+O71+D71+E71+F71/2</f>
        <v>2.470328809054374E-2</v>
      </c>
      <c r="G75" s="32">
        <f ca="1">F69/2+G69+H69</f>
        <v>0.12800322601733199</v>
      </c>
      <c r="H75" s="32">
        <f ca="1">F70/2+G70+H70</f>
        <v>6.0394706902017738E-2</v>
      </c>
      <c r="I75" s="32">
        <f ca="1">F71/2+G71+H71</f>
        <v>1.2917756754042681E-2</v>
      </c>
      <c r="J75" s="32">
        <f ca="1">I69+J69+K69</f>
        <v>0.13578978601426966</v>
      </c>
      <c r="K75" s="32">
        <f ca="1">I70+J70+K70</f>
        <v>6.4068575314727511E-2</v>
      </c>
      <c r="L75" s="32">
        <f ca="1">I71+J71+K71</f>
        <v>1.3703556386761162E-2</v>
      </c>
      <c r="M75" s="32">
        <f ca="1">L69+M69+N69/2</f>
        <v>0.12725319385907086</v>
      </c>
      <c r="N75" s="32">
        <f ca="1">L70+M70+N70/2</f>
        <v>6.004082541188141E-2</v>
      </c>
      <c r="O75" s="32">
        <f ca="1">L71+M71+N71/2</f>
        <v>1.2842065435319079E-2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9.0477132162415632</v>
      </c>
      <c r="E84" s="29">
        <f t="shared" ca="1" si="26"/>
        <v>10.251804677207762</v>
      </c>
      <c r="F84" s="29">
        <f t="shared" ca="1" si="26"/>
        <v>11.681821709915203</v>
      </c>
      <c r="G84" s="29">
        <f t="shared" ca="1" si="26"/>
        <v>13.254822035085059</v>
      </c>
      <c r="H84" s="29">
        <f t="shared" ca="1" si="26"/>
        <v>14.614172767485094</v>
      </c>
      <c r="I84" s="29">
        <f t="shared" ca="1" si="26"/>
        <v>15.314131097872185</v>
      </c>
      <c r="J84" s="29">
        <f t="shared" ca="1" si="26"/>
        <v>14.995809891797029</v>
      </c>
      <c r="K84" s="29">
        <f t="shared" ca="1" si="26"/>
        <v>13.819543448704062</v>
      </c>
      <c r="L84" s="29">
        <f t="shared" ca="1" si="26"/>
        <v>12.291705278914314</v>
      </c>
      <c r="M84" s="29">
        <f t="shared" ca="1" si="26"/>
        <v>10.719890678997537</v>
      </c>
      <c r="N84" s="29">
        <f t="shared" ca="1" si="26"/>
        <v>9.3671111735857551</v>
      </c>
      <c r="O84" s="29">
        <f t="shared" ca="1" si="26"/>
        <v>8.6920791050188004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14.952286783758437</v>
      </c>
      <c r="E106" s="29">
        <f t="shared" ca="1" si="33"/>
        <v>13.748195322792238</v>
      </c>
      <c r="F106" s="29">
        <f t="shared" ca="1" si="33"/>
        <v>12.318178290084797</v>
      </c>
      <c r="G106" s="29">
        <f t="shared" ca="1" si="33"/>
        <v>10.745177964914941</v>
      </c>
      <c r="H106" s="29">
        <f t="shared" ca="1" si="33"/>
        <v>9.3858272325149059</v>
      </c>
      <c r="I106" s="29">
        <f t="shared" ca="1" si="33"/>
        <v>8.6858689021278153</v>
      </c>
      <c r="J106" s="29">
        <f t="shared" ca="1" si="33"/>
        <v>9.0041901082029714</v>
      </c>
      <c r="K106" s="29">
        <f t="shared" ca="1" si="33"/>
        <v>10.180456551295938</v>
      </c>
      <c r="L106" s="29">
        <f t="shared" ca="1" si="33"/>
        <v>11.708294721085686</v>
      </c>
      <c r="M106" s="29">
        <f t="shared" ca="1" si="33"/>
        <v>13.280109321002463</v>
      </c>
      <c r="N106" s="29">
        <f t="shared" ca="1" si="33"/>
        <v>14.632888826414245</v>
      </c>
      <c r="O106" s="29">
        <f t="shared" ca="1" si="33"/>
        <v>15.3079208949812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0.10387182795838641</v>
      </c>
      <c r="E107" s="29">
        <f t="shared" ca="1" si="34"/>
        <v>9.550714214888878E-2</v>
      </c>
      <c r="F107" s="29">
        <f t="shared" ca="1" si="34"/>
        <v>8.5572977204948844E-2</v>
      </c>
      <c r="G107" s="29">
        <f t="shared" ca="1" si="34"/>
        <v>7.464552366439689E-2</v>
      </c>
      <c r="H107" s="29">
        <f t="shared" ca="1" si="34"/>
        <v>6.5202269434927712E-2</v>
      </c>
      <c r="I107" s="29">
        <f t="shared" ca="1" si="34"/>
        <v>6.0339738885354363E-2</v>
      </c>
      <c r="J107" s="29">
        <f t="shared" ca="1" si="34"/>
        <v>6.2551079935130122E-2</v>
      </c>
      <c r="K107" s="29">
        <f t="shared" ca="1" si="34"/>
        <v>7.0722468524525822E-2</v>
      </c>
      <c r="L107" s="29">
        <f t="shared" ca="1" si="34"/>
        <v>8.1336185731517865E-2</v>
      </c>
      <c r="M107" s="29">
        <f t="shared" ca="1" si="34"/>
        <v>9.2255402174208134E-2</v>
      </c>
      <c r="N107" s="29">
        <f t="shared" ca="1" si="34"/>
        <v>0.10165300684056562</v>
      </c>
      <c r="O107" s="29">
        <f t="shared" ca="1" si="34"/>
        <v>0.10634237749714927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9.0477132162415632</v>
      </c>
      <c r="E109" s="29">
        <f t="shared" ca="1" si="35"/>
        <v>10.251804677207762</v>
      </c>
      <c r="F109" s="29">
        <f t="shared" ca="1" si="35"/>
        <v>11.681821709915203</v>
      </c>
      <c r="G109" s="29">
        <f t="shared" ca="1" si="35"/>
        <v>13.254822035085059</v>
      </c>
      <c r="H109" s="29">
        <f t="shared" ca="1" si="35"/>
        <v>14.614172767485094</v>
      </c>
      <c r="I109" s="29">
        <f t="shared" ca="1" si="35"/>
        <v>15.314131097872185</v>
      </c>
      <c r="J109" s="29">
        <f t="shared" ca="1" si="35"/>
        <v>14.995809891797029</v>
      </c>
      <c r="K109" s="29">
        <f t="shared" ca="1" si="35"/>
        <v>13.819543448704062</v>
      </c>
      <c r="L109" s="29">
        <f t="shared" ca="1" si="35"/>
        <v>12.291705278914314</v>
      </c>
      <c r="M109" s="29">
        <f t="shared" ca="1" si="35"/>
        <v>10.719890678997537</v>
      </c>
      <c r="N109" s="29">
        <f t="shared" ca="1" si="35"/>
        <v>9.3671111735857551</v>
      </c>
      <c r="O109" s="29">
        <f t="shared" ca="1" si="35"/>
        <v>8.6920791050188004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2.0774365591677283E-2</v>
      </c>
      <c r="E113" s="33">
        <f t="shared" ca="1" si="36"/>
        <v>1.9101428429777759E-2</v>
      </c>
      <c r="F113" s="32">
        <f t="shared" ca="1" si="36"/>
        <v>1.7114595440989769E-2</v>
      </c>
      <c r="G113" s="32">
        <f t="shared" ca="1" si="36"/>
        <v>1.4929104732879379E-2</v>
      </c>
      <c r="H113" s="32">
        <f t="shared" ca="1" si="36"/>
        <v>1.3040453886985543E-2</v>
      </c>
      <c r="I113" s="32">
        <f t="shared" ca="1" si="36"/>
        <v>1.2067947777070874E-2</v>
      </c>
      <c r="J113" s="32">
        <f t="shared" ca="1" si="36"/>
        <v>1.2510215987026025E-2</v>
      </c>
      <c r="K113" s="32">
        <f t="shared" ca="1" si="36"/>
        <v>1.4144493704905165E-2</v>
      </c>
      <c r="L113" s="32">
        <f t="shared" ca="1" si="36"/>
        <v>1.6267237146303574E-2</v>
      </c>
      <c r="M113" s="32">
        <f t="shared" ca="1" si="36"/>
        <v>1.8451080434841626E-2</v>
      </c>
      <c r="N113" s="32">
        <f t="shared" ca="1" si="36"/>
        <v>2.0330601368113127E-2</v>
      </c>
      <c r="O113" s="32">
        <f t="shared" ca="1" si="36"/>
        <v>2.1268475499429854E-2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8.3097462366709132E-2</v>
      </c>
      <c r="E114" s="32">
        <f t="shared" ca="1" si="37"/>
        <v>7.6405713719111035E-2</v>
      </c>
      <c r="F114" s="32">
        <f t="shared" ca="1" si="37"/>
        <v>6.8458381763959075E-2</v>
      </c>
      <c r="G114" s="32">
        <f t="shared" ca="1" si="37"/>
        <v>5.9716418931517516E-2</v>
      </c>
      <c r="H114" s="32">
        <f t="shared" ca="1" si="37"/>
        <v>5.2161815547942171E-2</v>
      </c>
      <c r="I114" s="32">
        <f t="shared" ca="1" si="37"/>
        <v>4.8271791108283495E-2</v>
      </c>
      <c r="J114" s="32">
        <f t="shared" ca="1" si="37"/>
        <v>5.00408639481041E-2</v>
      </c>
      <c r="K114" s="32">
        <f t="shared" ca="1" si="37"/>
        <v>5.6577974819620659E-2</v>
      </c>
      <c r="L114" s="32">
        <f t="shared" ca="1" si="37"/>
        <v>6.5068948585214295E-2</v>
      </c>
      <c r="M114" s="32">
        <f t="shared" ca="1" si="37"/>
        <v>7.3804321739366505E-2</v>
      </c>
      <c r="N114" s="32">
        <f t="shared" ca="1" si="37"/>
        <v>8.1322405472452508E-2</v>
      </c>
      <c r="O114" s="32">
        <f t="shared" ca="1" si="37"/>
        <v>8.5073901997719414E-2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1.8870048745773534E-2</v>
      </c>
      <c r="E119" s="33">
        <f t="shared" ca="1" si="38"/>
        <v>1.7350464157048131E-2</v>
      </c>
      <c r="F119" s="33">
        <f t="shared" ca="1" si="38"/>
        <v>1.5545757525565706E-2</v>
      </c>
      <c r="G119" s="33">
        <f t="shared" ca="1" si="38"/>
        <v>1.3560603465698769E-2</v>
      </c>
      <c r="H119" s="33">
        <f t="shared" ca="1" si="38"/>
        <v>1.1845078947345201E-2</v>
      </c>
      <c r="I119" s="33">
        <f t="shared" ca="1" si="38"/>
        <v>1.0961719230839377E-2</v>
      </c>
      <c r="J119" s="33">
        <f t="shared" ca="1" si="38"/>
        <v>1.1363446188215305E-2</v>
      </c>
      <c r="K119" s="33">
        <f t="shared" ca="1" si="38"/>
        <v>1.2847915115288858E-2</v>
      </c>
      <c r="L119" s="33">
        <f t="shared" ca="1" si="38"/>
        <v>1.4776073741225746E-2</v>
      </c>
      <c r="M119" s="33">
        <f t="shared" ca="1" si="38"/>
        <v>1.6759731394981145E-2</v>
      </c>
      <c r="N119" s="33">
        <f t="shared" ca="1" si="38"/>
        <v>1.8466962909369423E-2</v>
      </c>
      <c r="O119" s="33">
        <f t="shared" ca="1" si="38"/>
        <v>1.931886524531545E-2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8.3097462366709132E-2</v>
      </c>
      <c r="E120" s="33">
        <f t="shared" ca="1" si="39"/>
        <v>7.6405713719111035E-2</v>
      </c>
      <c r="F120" s="33">
        <f t="shared" ca="1" si="39"/>
        <v>6.8458381763959075E-2</v>
      </c>
      <c r="G120" s="33">
        <f t="shared" ca="1" si="39"/>
        <v>5.9716418931517516E-2</v>
      </c>
      <c r="H120" s="33">
        <f t="shared" ca="1" si="39"/>
        <v>5.2161815547942171E-2</v>
      </c>
      <c r="I120" s="33">
        <f t="shared" ca="1" si="39"/>
        <v>4.8271791108283495E-2</v>
      </c>
      <c r="J120" s="33">
        <f t="shared" ca="1" si="39"/>
        <v>5.00408639481041E-2</v>
      </c>
      <c r="K120" s="33">
        <f t="shared" ca="1" si="39"/>
        <v>5.6577974819620659E-2</v>
      </c>
      <c r="L120" s="33">
        <f t="shared" ca="1" si="39"/>
        <v>6.5068948585214295E-2</v>
      </c>
      <c r="M120" s="33">
        <f t="shared" ca="1" si="39"/>
        <v>7.3804321739366505E-2</v>
      </c>
      <c r="N120" s="33">
        <f t="shared" ca="1" si="39"/>
        <v>8.1322405472452508E-2</v>
      </c>
      <c r="O120" s="33">
        <f t="shared" ca="1" si="39"/>
        <v>8.5073901997719414E-2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1.9043168459037512E-3</v>
      </c>
      <c r="E121" s="33">
        <f t="shared" ca="1" si="40"/>
        <v>1.7509642727296282E-3</v>
      </c>
      <c r="F121" s="33">
        <f t="shared" ca="1" si="40"/>
        <v>1.5688379154240621E-3</v>
      </c>
      <c r="G121" s="33">
        <f t="shared" ca="1" si="40"/>
        <v>1.3685012671806099E-3</v>
      </c>
      <c r="H121" s="33">
        <f t="shared" ca="1" si="40"/>
        <v>1.1953749396403414E-3</v>
      </c>
      <c r="I121" s="33">
        <f t="shared" ca="1" si="40"/>
        <v>1.1062285462314968E-3</v>
      </c>
      <c r="J121" s="33">
        <f t="shared" ca="1" si="40"/>
        <v>1.1467697988107191E-3</v>
      </c>
      <c r="K121" s="33">
        <f t="shared" ca="1" si="40"/>
        <v>1.296578589616307E-3</v>
      </c>
      <c r="L121" s="33">
        <f t="shared" ca="1" si="40"/>
        <v>1.4911634050778278E-3</v>
      </c>
      <c r="M121" s="33">
        <f t="shared" ca="1" si="40"/>
        <v>1.6913490398604825E-3</v>
      </c>
      <c r="N121" s="33">
        <f t="shared" ca="1" si="40"/>
        <v>1.8636384587437035E-3</v>
      </c>
      <c r="O121" s="33">
        <f t="shared" ca="1" si="40"/>
        <v>1.9496102541144034E-3</v>
      </c>
    </row>
    <row r="122" spans="1:15" x14ac:dyDescent="0.4">
      <c r="D122" s="32">
        <f t="shared" ref="D122:O122" ca="1" si="41">SUM(D119:D121)</f>
        <v>0.10387182795838643</v>
      </c>
      <c r="E122" s="32">
        <f t="shared" ca="1" si="41"/>
        <v>9.5507142148888793E-2</v>
      </c>
      <c r="F122" s="32">
        <f t="shared" ca="1" si="41"/>
        <v>8.5572977204948844E-2</v>
      </c>
      <c r="G122" s="32">
        <f t="shared" ca="1" si="41"/>
        <v>7.464552366439689E-2</v>
      </c>
      <c r="H122" s="32">
        <f t="shared" ca="1" si="41"/>
        <v>6.5202269434927712E-2</v>
      </c>
      <c r="I122" s="32">
        <f t="shared" ca="1" si="41"/>
        <v>6.033973888535437E-2</v>
      </c>
      <c r="J122" s="32">
        <f t="shared" ca="1" si="41"/>
        <v>6.2551079935130122E-2</v>
      </c>
      <c r="K122" s="32">
        <f t="shared" ca="1" si="41"/>
        <v>7.0722468524525822E-2</v>
      </c>
      <c r="L122" s="32">
        <f t="shared" ca="1" si="41"/>
        <v>8.1336185731517865E-2</v>
      </c>
      <c r="M122" s="32">
        <f t="shared" ca="1" si="41"/>
        <v>9.2255402174208134E-2</v>
      </c>
      <c r="N122" s="32">
        <f t="shared" ca="1" si="41"/>
        <v>0.10165300684056564</v>
      </c>
      <c r="O122" s="32">
        <f t="shared" ca="1" si="41"/>
        <v>0.10634237749714927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7.254573836560467E-2</v>
      </c>
      <c r="E125" s="32">
        <f ca="1">N120/2+O120+D120+E120+F120/2</f>
        <v>0.31946747170174539</v>
      </c>
      <c r="F125" s="32">
        <f ca="1">N121/2+O121+D121+E121+F121/2</f>
        <v>7.3211295598316663E-3</v>
      </c>
      <c r="G125" s="32">
        <f ca="1">F119/2+G119+H119</f>
        <v>3.3178561175826821E-2</v>
      </c>
      <c r="H125" s="32">
        <f ca="1">F120/2+G120+H120</f>
        <v>0.14610742536143922</v>
      </c>
      <c r="I125" s="32">
        <f ca="1">F121/2+G121+H121</f>
        <v>3.3482951645329821E-3</v>
      </c>
      <c r="J125" s="32">
        <f ca="1">I119+J119+K119</f>
        <v>3.5173080534343537E-2</v>
      </c>
      <c r="K125" s="32">
        <f ca="1">I120+J120+K120</f>
        <v>0.15489062987600824</v>
      </c>
      <c r="L125" s="32">
        <f ca="1">I121+J121+K121</f>
        <v>3.5495769346585229E-3</v>
      </c>
      <c r="M125" s="32">
        <f ca="1">L119+M119+N119/2</f>
        <v>4.0769286590891601E-2</v>
      </c>
      <c r="N125" s="32">
        <f ca="1">L120+M120+N120/2</f>
        <v>0.17953447306080705</v>
      </c>
      <c r="O125" s="32">
        <f ca="1">L121+M121+N121/2</f>
        <v>4.1143316743101621E-3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20.833333333333332</v>
      </c>
      <c r="I132" s="29">
        <f t="shared" ca="1" si="43"/>
        <v>57.5</v>
      </c>
      <c r="J132" s="29">
        <f t="shared" ca="1" si="43"/>
        <v>83.666666666666671</v>
      </c>
      <c r="K132" s="29">
        <f t="shared" ca="1" si="43"/>
        <v>83.166666666666671</v>
      </c>
      <c r="L132" s="29">
        <f t="shared" ca="1" si="43"/>
        <v>16.666666666666668</v>
      </c>
      <c r="M132" s="29">
        <f t="shared" ca="1" si="43"/>
        <v>3.5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8.3092546063651587E-2</v>
      </c>
      <c r="I133" s="50">
        <f t="shared" ca="1" si="44"/>
        <v>9.0002093802345057E-2</v>
      </c>
      <c r="J133" s="50">
        <f t="shared" ca="1" si="44"/>
        <v>9.4932998324958121E-2</v>
      </c>
      <c r="K133" s="50">
        <f t="shared" ca="1" si="44"/>
        <v>9.4838777219430487E-2</v>
      </c>
      <c r="L133" s="50">
        <f t="shared" ca="1" si="44"/>
        <v>8.2307370184254602E-2</v>
      </c>
      <c r="M133" s="50">
        <f t="shared" ca="1" si="44"/>
        <v>7.9826214405360127E-2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9.0477132162415632</v>
      </c>
      <c r="E135" s="29">
        <f t="shared" ca="1" si="45"/>
        <v>10.251804677207762</v>
      </c>
      <c r="F135" s="29">
        <f t="shared" ca="1" si="45"/>
        <v>11.681821709915203</v>
      </c>
      <c r="G135" s="29">
        <f t="shared" ca="1" si="45"/>
        <v>13.254822035085059</v>
      </c>
      <c r="H135" s="29">
        <f t="shared" ca="1" si="45"/>
        <v>14.614172767485094</v>
      </c>
      <c r="I135" s="29">
        <f t="shared" ca="1" si="45"/>
        <v>15.314131097872185</v>
      </c>
      <c r="J135" s="29">
        <f t="shared" ca="1" si="45"/>
        <v>14.995809891797029</v>
      </c>
      <c r="K135" s="29">
        <f t="shared" ca="1" si="45"/>
        <v>13.819543448704062</v>
      </c>
      <c r="L135" s="29">
        <f t="shared" ca="1" si="45"/>
        <v>12.291705278914314</v>
      </c>
      <c r="M135" s="29">
        <f t="shared" ca="1" si="45"/>
        <v>10.719890678997537</v>
      </c>
      <c r="N135" s="29">
        <f t="shared" ca="1" si="45"/>
        <v>9.3671111735857551</v>
      </c>
      <c r="O135" s="29">
        <f t="shared" ca="1" si="45"/>
        <v>8.6920791050188004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5.816478224455611E-2</v>
      </c>
      <c r="I139" s="32">
        <f t="shared" ca="1" si="46"/>
        <v>6.300146566164154E-2</v>
      </c>
      <c r="J139" s="32">
        <f t="shared" ca="1" si="46"/>
        <v>6.6453098827470677E-2</v>
      </c>
      <c r="K139" s="32">
        <f t="shared" ca="1" si="46"/>
        <v>6.6387144053601341E-2</v>
      </c>
      <c r="L139" s="32">
        <f t="shared" ca="1" si="46"/>
        <v>5.7615159128978216E-2</v>
      </c>
      <c r="M139" s="32">
        <f t="shared" ca="1" si="46"/>
        <v>5.5878350083752082E-2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2.4927763819095481E-2</v>
      </c>
      <c r="I140" s="32">
        <f t="shared" ca="1" si="47"/>
        <v>2.700062814070352E-2</v>
      </c>
      <c r="J140" s="32">
        <f t="shared" ca="1" si="47"/>
        <v>2.847989949748744E-2</v>
      </c>
      <c r="K140" s="32">
        <f t="shared" ca="1" si="47"/>
        <v>2.845163316582915E-2</v>
      </c>
      <c r="L140" s="32">
        <f t="shared" ca="1" si="47"/>
        <v>2.4692211055276383E-2</v>
      </c>
      <c r="M140" s="32">
        <f t="shared" ca="1" si="47"/>
        <v>2.3947864321608042E-2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5.2833010538805132E-2</v>
      </c>
      <c r="I145" s="33">
        <f t="shared" ca="1" si="48"/>
        <v>5.7226331309324398E-2</v>
      </c>
      <c r="J145" s="33">
        <f t="shared" ca="1" si="48"/>
        <v>6.0361564768285865E-2</v>
      </c>
      <c r="K145" s="33">
        <f t="shared" ca="1" si="48"/>
        <v>6.0301655848687886E-2</v>
      </c>
      <c r="L145" s="33">
        <f t="shared" ca="1" si="48"/>
        <v>5.2333769542155212E-2</v>
      </c>
      <c r="M145" s="33">
        <f t="shared" ca="1" si="48"/>
        <v>5.0756167992741477E-2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2.4927763819095481E-2</v>
      </c>
      <c r="I146" s="33">
        <f t="shared" ca="1" si="49"/>
        <v>2.700062814070352E-2</v>
      </c>
      <c r="J146" s="33">
        <f t="shared" ca="1" si="49"/>
        <v>2.847989949748744E-2</v>
      </c>
      <c r="K146" s="33">
        <f t="shared" ca="1" si="49"/>
        <v>2.845163316582915E-2</v>
      </c>
      <c r="L146" s="33">
        <f t="shared" ca="1" si="49"/>
        <v>2.4692211055276383E-2</v>
      </c>
      <c r="M146" s="33">
        <f t="shared" ca="1" si="49"/>
        <v>2.3947864321608042E-2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5.3317717057509767E-3</v>
      </c>
      <c r="I147" s="33">
        <f t="shared" ca="1" si="50"/>
        <v>5.7751343523171411E-3</v>
      </c>
      <c r="J147" s="33">
        <f t="shared" ca="1" si="50"/>
        <v>6.0915340591848124E-3</v>
      </c>
      <c r="K147" s="33">
        <f t="shared" ca="1" si="50"/>
        <v>6.085488204913456E-3</v>
      </c>
      <c r="L147" s="33">
        <f t="shared" ca="1" si="50"/>
        <v>5.2813895868230034E-3</v>
      </c>
      <c r="M147" s="33">
        <f t="shared" ca="1" si="50"/>
        <v>5.1221820910106082E-3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8.3092546063651587E-2</v>
      </c>
      <c r="I148" s="32">
        <f t="shared" ca="1" si="51"/>
        <v>9.0002093802345057E-2</v>
      </c>
      <c r="J148" s="32">
        <f t="shared" ca="1" si="51"/>
        <v>9.4932998324958107E-2</v>
      </c>
      <c r="K148" s="32">
        <f t="shared" ca="1" si="51"/>
        <v>9.4838777219430501E-2</v>
      </c>
      <c r="L148" s="32">
        <f t="shared" ca="1" si="51"/>
        <v>8.2307370184254602E-2</v>
      </c>
      <c r="M148" s="32">
        <f t="shared" ca="1" si="51"/>
        <v>7.9826214405360127E-2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0.12833821887213845</v>
      </c>
      <c r="H151" s="32">
        <f ca="1">F146/2+G146+H146</f>
        <v>6.0552763819095481E-2</v>
      </c>
      <c r="I151" s="32">
        <f ca="1">F147/2+G147+H147</f>
        <v>1.2951563372417641E-2</v>
      </c>
      <c r="J151" s="32">
        <f ca="1">I145+J145+K145</f>
        <v>0.17788955192629816</v>
      </c>
      <c r="K151" s="32">
        <f ca="1">I146+J146+K146</f>
        <v>8.3932160804020106E-2</v>
      </c>
      <c r="L151" s="32">
        <f ca="1">I147+J147+K147</f>
        <v>1.7952156616415409E-2</v>
      </c>
      <c r="M151" s="32">
        <f ca="1">L145+M145+N145/2</f>
        <v>0.12825834031267447</v>
      </c>
      <c r="N151" s="32">
        <f ca="1">L146+M146+N146/2</f>
        <v>6.0515075376884428E-2</v>
      </c>
      <c r="O151" s="32">
        <f ca="1">L147+M147+N147/2</f>
        <v>1.2943502233389168E-2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9.0477132162415632</v>
      </c>
      <c r="E160" s="29">
        <f t="shared" ca="1" si="54"/>
        <v>10.251804677207762</v>
      </c>
      <c r="F160" s="29">
        <f t="shared" ca="1" si="54"/>
        <v>11.681821709915203</v>
      </c>
      <c r="G160" s="29">
        <f t="shared" ca="1" si="54"/>
        <v>13.254822035085059</v>
      </c>
      <c r="H160" s="29">
        <f t="shared" ca="1" si="54"/>
        <v>14.614172767485094</v>
      </c>
      <c r="I160" s="29">
        <f t="shared" ca="1" si="54"/>
        <v>15.314131097872185</v>
      </c>
      <c r="J160" s="29">
        <f t="shared" ca="1" si="54"/>
        <v>14.995809891797029</v>
      </c>
      <c r="K160" s="29">
        <f t="shared" ca="1" si="54"/>
        <v>13.819543448704062</v>
      </c>
      <c r="L160" s="29">
        <f t="shared" ca="1" si="54"/>
        <v>12.291705278914314</v>
      </c>
      <c r="M160" s="29">
        <f t="shared" ca="1" si="54"/>
        <v>10.719890678997537</v>
      </c>
      <c r="N160" s="29">
        <f t="shared" ca="1" si="54"/>
        <v>9.3671111735857551</v>
      </c>
      <c r="O160" s="29">
        <f t="shared" ca="1" si="54"/>
        <v>8.6920791050188004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617.51199999999994</v>
      </c>
      <c r="E182" s="29">
        <f t="shared" ca="1" si="61"/>
        <v>513.702</v>
      </c>
      <c r="F182" s="29">
        <f t="shared" ca="1" si="61"/>
        <v>415.28</v>
      </c>
      <c r="G182" s="29">
        <f t="shared" ca="1" si="61"/>
        <v>227.10900000000001</v>
      </c>
      <c r="H182" s="29">
        <f t="shared" ca="1" si="61"/>
        <v>70.747</v>
      </c>
      <c r="I182" s="29">
        <f t="shared" ca="1" si="61"/>
        <v>13.365</v>
      </c>
      <c r="J182" s="29">
        <f t="shared" ca="1" si="61"/>
        <v>3.3730000000000002</v>
      </c>
      <c r="K182" s="29">
        <f t="shared" ca="1" si="61"/>
        <v>5.4139999999999997</v>
      </c>
      <c r="L182" s="29">
        <f t="shared" ca="1" si="61"/>
        <v>58.963999999999999</v>
      </c>
      <c r="M182" s="29">
        <f t="shared" ca="1" si="61"/>
        <v>216.167</v>
      </c>
      <c r="N182" s="29">
        <f t="shared" ca="1" si="61"/>
        <v>411.51600000000002</v>
      </c>
      <c r="O182" s="29">
        <f t="shared" ca="1" si="61"/>
        <v>575.90700000000004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0.19734769847519507</v>
      </c>
      <c r="E183" s="29">
        <f t="shared" ca="1" si="62"/>
        <v>0.16417155845085546</v>
      </c>
      <c r="F183" s="29">
        <f t="shared" ca="1" si="62"/>
        <v>0.13271734350551731</v>
      </c>
      <c r="G183" s="29">
        <f t="shared" ca="1" si="62"/>
        <v>7.2580676088890711E-2</v>
      </c>
      <c r="H183" s="29">
        <f t="shared" ca="1" si="62"/>
        <v>2.2609694425411369E-2</v>
      </c>
      <c r="I183" s="29">
        <f t="shared" ca="1" si="62"/>
        <v>4.2712562510865901E-3</v>
      </c>
      <c r="J183" s="29">
        <f t="shared" ca="1" si="62"/>
        <v>1.0779608929977604E-3</v>
      </c>
      <c r="K183" s="29">
        <f t="shared" ca="1" si="62"/>
        <v>1.7302342943047359E-3</v>
      </c>
      <c r="L183" s="29">
        <f t="shared" ca="1" si="62"/>
        <v>1.884402196700858E-2</v>
      </c>
      <c r="M183" s="29">
        <f t="shared" ca="1" si="62"/>
        <v>6.9083774787028415E-2</v>
      </c>
      <c r="N183" s="29">
        <f t="shared" ca="1" si="62"/>
        <v>0.13151442479776648</v>
      </c>
      <c r="O183" s="29">
        <f t="shared" ca="1" si="62"/>
        <v>0.18405135606393749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9.0477132162415632</v>
      </c>
      <c r="E185" s="29">
        <f t="shared" ca="1" si="63"/>
        <v>10.251804677207762</v>
      </c>
      <c r="F185" s="29">
        <f t="shared" ca="1" si="63"/>
        <v>11.681821709915203</v>
      </c>
      <c r="G185" s="29">
        <f t="shared" ca="1" si="63"/>
        <v>13.254822035085059</v>
      </c>
      <c r="H185" s="29">
        <f t="shared" ca="1" si="63"/>
        <v>14.614172767485094</v>
      </c>
      <c r="I185" s="29">
        <f t="shared" ca="1" si="63"/>
        <v>15.314131097872185</v>
      </c>
      <c r="J185" s="29">
        <f t="shared" ca="1" si="63"/>
        <v>14.995809891797029</v>
      </c>
      <c r="K185" s="29">
        <f t="shared" ca="1" si="63"/>
        <v>13.819543448704062</v>
      </c>
      <c r="L185" s="29">
        <f t="shared" ca="1" si="63"/>
        <v>12.291705278914314</v>
      </c>
      <c r="M185" s="29">
        <f t="shared" ca="1" si="63"/>
        <v>10.719890678997537</v>
      </c>
      <c r="N185" s="29">
        <f t="shared" ca="1" si="63"/>
        <v>9.3671111735857551</v>
      </c>
      <c r="O185" s="29">
        <f t="shared" ca="1" si="63"/>
        <v>8.6920791050188004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0.15787815878015607</v>
      </c>
      <c r="E189" s="33">
        <f t="shared" ca="1" si="64"/>
        <v>0.13133724676068437</v>
      </c>
      <c r="F189" s="32">
        <f t="shared" ca="1" si="64"/>
        <v>0.10617387480441386</v>
      </c>
      <c r="G189" s="32">
        <f t="shared" ca="1" si="64"/>
        <v>5.8064540871112569E-2</v>
      </c>
      <c r="H189" s="32">
        <f t="shared" ca="1" si="64"/>
        <v>1.8087755540329094E-2</v>
      </c>
      <c r="I189" s="32">
        <f t="shared" ca="1" si="64"/>
        <v>3.4170050008692724E-3</v>
      </c>
      <c r="J189" s="32">
        <f t="shared" ca="1" si="64"/>
        <v>8.6236871439820831E-4</v>
      </c>
      <c r="K189" s="32">
        <f t="shared" ca="1" si="64"/>
        <v>1.3841874354437889E-3</v>
      </c>
      <c r="L189" s="32">
        <f t="shared" ca="1" si="64"/>
        <v>1.5075217573606865E-2</v>
      </c>
      <c r="M189" s="32">
        <f t="shared" ca="1" si="64"/>
        <v>5.5267019829622732E-2</v>
      </c>
      <c r="N189" s="32">
        <f t="shared" ca="1" si="64"/>
        <v>0.10521153983821319</v>
      </c>
      <c r="O189" s="32">
        <f t="shared" ca="1" si="64"/>
        <v>0.14724108485115001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3.9469539695039003E-2</v>
      </c>
      <c r="E190" s="32">
        <f t="shared" ca="1" si="65"/>
        <v>3.2834311690171085E-2</v>
      </c>
      <c r="F190" s="32">
        <f t="shared" ca="1" si="65"/>
        <v>2.6543468701103457E-2</v>
      </c>
      <c r="G190" s="32">
        <f t="shared" ca="1" si="65"/>
        <v>1.4516135217778139E-2</v>
      </c>
      <c r="H190" s="32">
        <f t="shared" ca="1" si="65"/>
        <v>4.5219388850822727E-3</v>
      </c>
      <c r="I190" s="32">
        <f t="shared" ca="1" si="65"/>
        <v>8.5425125021731778E-4</v>
      </c>
      <c r="J190" s="32">
        <f t="shared" ca="1" si="65"/>
        <v>2.1559217859955202E-4</v>
      </c>
      <c r="K190" s="32">
        <f t="shared" ca="1" si="65"/>
        <v>3.4604685886094712E-4</v>
      </c>
      <c r="L190" s="32">
        <f t="shared" ca="1" si="65"/>
        <v>3.768804393401715E-3</v>
      </c>
      <c r="M190" s="32">
        <f t="shared" ca="1" si="65"/>
        <v>1.381675495740568E-2</v>
      </c>
      <c r="N190" s="32">
        <f t="shared" ca="1" si="65"/>
        <v>2.630288495955329E-2</v>
      </c>
      <c r="O190" s="32">
        <f t="shared" ca="1" si="65"/>
        <v>3.6810271212787488E-2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0.14340599422530842</v>
      </c>
      <c r="E195" s="33">
        <f t="shared" ca="1" si="66"/>
        <v>0.11929799914095497</v>
      </c>
      <c r="F195" s="33">
        <f t="shared" ca="1" si="66"/>
        <v>9.6441269614009256E-2</v>
      </c>
      <c r="G195" s="33">
        <f t="shared" ca="1" si="66"/>
        <v>5.274195795792725E-2</v>
      </c>
      <c r="H195" s="33">
        <f t="shared" ca="1" si="66"/>
        <v>1.6429711282465596E-2</v>
      </c>
      <c r="I195" s="33">
        <f t="shared" ca="1" si="66"/>
        <v>3.1037795424562558E-3</v>
      </c>
      <c r="J195" s="33">
        <f t="shared" ca="1" si="66"/>
        <v>7.8331824891170589E-4</v>
      </c>
      <c r="K195" s="33">
        <f t="shared" ca="1" si="66"/>
        <v>1.257303587194775E-3</v>
      </c>
      <c r="L195" s="33">
        <f t="shared" ca="1" si="66"/>
        <v>1.3693322629359569E-2</v>
      </c>
      <c r="M195" s="33">
        <f t="shared" ca="1" si="66"/>
        <v>5.0200876345240647E-2</v>
      </c>
      <c r="N195" s="33">
        <f t="shared" ca="1" si="66"/>
        <v>9.5567148686376974E-2</v>
      </c>
      <c r="O195" s="33">
        <f t="shared" ca="1" si="66"/>
        <v>0.13374398540646126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3.9469539695039003E-2</v>
      </c>
      <c r="E196" s="33">
        <f t="shared" ca="1" si="67"/>
        <v>3.2834311690171085E-2</v>
      </c>
      <c r="F196" s="33">
        <f t="shared" ca="1" si="67"/>
        <v>2.6543468701103457E-2</v>
      </c>
      <c r="G196" s="33">
        <f t="shared" ca="1" si="67"/>
        <v>1.4516135217778139E-2</v>
      </c>
      <c r="H196" s="33">
        <f t="shared" ca="1" si="67"/>
        <v>4.5219388850822727E-3</v>
      </c>
      <c r="I196" s="33">
        <f t="shared" ca="1" si="67"/>
        <v>8.5425125021731778E-4</v>
      </c>
      <c r="J196" s="33">
        <f t="shared" ca="1" si="67"/>
        <v>2.1559217859955202E-4</v>
      </c>
      <c r="K196" s="33">
        <f t="shared" ca="1" si="67"/>
        <v>3.4604685886094712E-4</v>
      </c>
      <c r="L196" s="33">
        <f t="shared" ca="1" si="67"/>
        <v>3.768804393401715E-3</v>
      </c>
      <c r="M196" s="33">
        <f t="shared" ca="1" si="67"/>
        <v>1.381675495740568E-2</v>
      </c>
      <c r="N196" s="33">
        <f t="shared" ca="1" si="67"/>
        <v>2.630288495955329E-2</v>
      </c>
      <c r="O196" s="33">
        <f t="shared" ca="1" si="67"/>
        <v>3.6810271212787488E-2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1.4472164554847641E-2</v>
      </c>
      <c r="E197" s="33">
        <f t="shared" ca="1" si="68"/>
        <v>1.2039247619729401E-2</v>
      </c>
      <c r="F197" s="33">
        <f t="shared" ca="1" si="68"/>
        <v>9.7326051904046054E-3</v>
      </c>
      <c r="G197" s="33">
        <f t="shared" ca="1" si="68"/>
        <v>5.3225829131853192E-3</v>
      </c>
      <c r="H197" s="33">
        <f t="shared" ca="1" si="68"/>
        <v>1.6580442578635003E-3</v>
      </c>
      <c r="I197" s="33">
        <f t="shared" ca="1" si="68"/>
        <v>3.1322545841301662E-4</v>
      </c>
      <c r="J197" s="33">
        <f t="shared" ca="1" si="68"/>
        <v>7.9050465486502436E-5</v>
      </c>
      <c r="K197" s="33">
        <f t="shared" ca="1" si="68"/>
        <v>1.26883848249014E-4</v>
      </c>
      <c r="L197" s="33">
        <f t="shared" ca="1" si="68"/>
        <v>1.3818949442472961E-3</v>
      </c>
      <c r="M197" s="33">
        <f t="shared" ca="1" si="68"/>
        <v>5.0661434843820843E-3</v>
      </c>
      <c r="N197" s="33">
        <f t="shared" ca="1" si="68"/>
        <v>9.644391151836209E-3</v>
      </c>
      <c r="O197" s="33">
        <f t="shared" ca="1" si="68"/>
        <v>1.3497099444688753E-2</v>
      </c>
    </row>
    <row r="198" spans="1:15" x14ac:dyDescent="0.4">
      <c r="D198" s="32">
        <f t="shared" ref="D198:O198" ca="1" si="69">SUM(D195:D197)</f>
        <v>0.19734769847519507</v>
      </c>
      <c r="E198" s="32">
        <f t="shared" ca="1" si="69"/>
        <v>0.16417155845085546</v>
      </c>
      <c r="F198" s="32">
        <f t="shared" ca="1" si="69"/>
        <v>0.13271734350551731</v>
      </c>
      <c r="G198" s="32">
        <f t="shared" ca="1" si="69"/>
        <v>7.2580676088890711E-2</v>
      </c>
      <c r="H198" s="32">
        <f t="shared" ca="1" si="69"/>
        <v>2.2609694425411365E-2</v>
      </c>
      <c r="I198" s="32">
        <f t="shared" ca="1" si="69"/>
        <v>4.2712562510865901E-3</v>
      </c>
      <c r="J198" s="32">
        <f t="shared" ca="1" si="69"/>
        <v>1.0779608929977604E-3</v>
      </c>
      <c r="K198" s="32">
        <f t="shared" ca="1" si="69"/>
        <v>1.7302342943047362E-3</v>
      </c>
      <c r="L198" s="32">
        <f t="shared" ca="1" si="69"/>
        <v>1.884402196700858E-2</v>
      </c>
      <c r="M198" s="32">
        <f t="shared" ca="1" si="69"/>
        <v>6.9083774787028415E-2</v>
      </c>
      <c r="N198" s="32">
        <f t="shared" ca="1" si="69"/>
        <v>0.13151442479776648</v>
      </c>
      <c r="O198" s="32">
        <f t="shared" ca="1" si="69"/>
        <v>0.18405135606393749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0.49245218792291773</v>
      </c>
      <c r="E201" s="32">
        <f ca="1">N196/2+O196+D196+E196+F196/2</f>
        <v>0.13553729942832596</v>
      </c>
      <c r="F201" s="32">
        <f ca="1">N197/2+O197+D197+E197+F197/2</f>
        <v>4.9697009790386201E-2</v>
      </c>
      <c r="G201" s="32">
        <f ca="1">F195/2+G195+H195</f>
        <v>0.11739230404739748</v>
      </c>
      <c r="H201" s="32">
        <f ca="1">F196/2+G196+H196</f>
        <v>3.2309808453412144E-2</v>
      </c>
      <c r="I201" s="32">
        <f ca="1">F197/2+G197+H197</f>
        <v>1.1846929766251122E-2</v>
      </c>
      <c r="J201" s="32">
        <f ca="1">I195+J195+K195</f>
        <v>5.1444013785627365E-3</v>
      </c>
      <c r="K201" s="32">
        <f ca="1">I196+J196+K196</f>
        <v>1.4158902876778168E-3</v>
      </c>
      <c r="L201" s="32">
        <f ca="1">I197+J197+K197</f>
        <v>5.1915977214853299E-4</v>
      </c>
      <c r="M201" s="32">
        <f ca="1">L195+M195+N195/2</f>
        <v>0.11167777331778871</v>
      </c>
      <c r="N201" s="32">
        <f ca="1">L196+M196+N196/2</f>
        <v>3.0737001830584039E-2</v>
      </c>
      <c r="O201" s="32">
        <f ca="1">L197+M197+N197/2</f>
        <v>1.1270234004547484E-2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20.833333333333332</v>
      </c>
      <c r="I207" s="29">
        <f t="shared" ca="1" si="70"/>
        <v>57.5</v>
      </c>
      <c r="J207" s="29">
        <f t="shared" ca="1" si="70"/>
        <v>83.666666666666671</v>
      </c>
      <c r="K207" s="29">
        <f t="shared" ca="1" si="70"/>
        <v>83.166666666666671</v>
      </c>
      <c r="L207" s="29">
        <f t="shared" ca="1" si="70"/>
        <v>16.666666666666668</v>
      </c>
      <c r="M207" s="29">
        <f t="shared" ca="1" si="70"/>
        <v>3.5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7.8517587939698472E-2</v>
      </c>
      <c r="I208" s="29">
        <f t="shared" ca="1" si="71"/>
        <v>0.21670854271356782</v>
      </c>
      <c r="J208" s="29">
        <f t="shared" ca="1" si="71"/>
        <v>0.3153266331658291</v>
      </c>
      <c r="K208" s="29">
        <f t="shared" ca="1" si="71"/>
        <v>0.31344221105527637</v>
      </c>
      <c r="L208" s="29">
        <f t="shared" ca="1" si="71"/>
        <v>6.2814070351758788E-2</v>
      </c>
      <c r="M208" s="29">
        <f t="shared" ca="1" si="71"/>
        <v>1.3190954773869345E-2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9.0477132162415632</v>
      </c>
      <c r="E210" s="29">
        <f t="shared" ca="1" si="72"/>
        <v>10.251804677207762</v>
      </c>
      <c r="F210" s="29">
        <f t="shared" ca="1" si="72"/>
        <v>11.681821709915203</v>
      </c>
      <c r="G210" s="29">
        <f t="shared" ca="1" si="72"/>
        <v>13.254822035085059</v>
      </c>
      <c r="H210" s="29">
        <f t="shared" ca="1" si="72"/>
        <v>14.614172767485094</v>
      </c>
      <c r="I210" s="29">
        <f t="shared" ca="1" si="72"/>
        <v>15.314131097872185</v>
      </c>
      <c r="J210" s="29">
        <f t="shared" ca="1" si="72"/>
        <v>14.995809891797029</v>
      </c>
      <c r="K210" s="29">
        <f t="shared" ca="1" si="72"/>
        <v>13.819543448704062</v>
      </c>
      <c r="L210" s="29">
        <f t="shared" ca="1" si="72"/>
        <v>12.291705278914314</v>
      </c>
      <c r="M210" s="29">
        <f t="shared" ca="1" si="72"/>
        <v>10.719890678997537</v>
      </c>
      <c r="N210" s="29">
        <f t="shared" ca="1" si="72"/>
        <v>9.3671111735857551</v>
      </c>
      <c r="O210" s="29">
        <f t="shared" ca="1" si="72"/>
        <v>8.6920791050188004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7.0665829145728623E-2</v>
      </c>
      <c r="I214" s="32">
        <f t="shared" ca="1" si="73"/>
        <v>0.19503768844221103</v>
      </c>
      <c r="J214" s="32">
        <f t="shared" ca="1" si="73"/>
        <v>0.28379396984924621</v>
      </c>
      <c r="K214" s="32">
        <f t="shared" ca="1" si="73"/>
        <v>0.28209798994974872</v>
      </c>
      <c r="L214" s="32">
        <f t="shared" ca="1" si="73"/>
        <v>5.653266331658291E-2</v>
      </c>
      <c r="M214" s="32">
        <f t="shared" ca="1" si="73"/>
        <v>1.187185929648241E-2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7.8517587939698451E-3</v>
      </c>
      <c r="I215" s="32">
        <f t="shared" ca="1" si="74"/>
        <v>2.1670854271356777E-2</v>
      </c>
      <c r="J215" s="32">
        <f t="shared" ca="1" si="74"/>
        <v>3.1532663316582901E-2</v>
      </c>
      <c r="K215" s="32">
        <f t="shared" ca="1" si="74"/>
        <v>3.1344221105527627E-2</v>
      </c>
      <c r="L215" s="32">
        <f t="shared" ca="1" si="74"/>
        <v>6.2814070351758771E-3</v>
      </c>
      <c r="M215" s="32">
        <f t="shared" ca="1" si="74"/>
        <v>1.3190954773869342E-3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6.3893687185929637E-2</v>
      </c>
      <c r="I220" s="33">
        <f t="shared" ca="1" si="75"/>
        <v>0.1763465766331658</v>
      </c>
      <c r="J220" s="33">
        <f t="shared" ca="1" si="75"/>
        <v>0.25659704773869346</v>
      </c>
      <c r="K220" s="33">
        <f t="shared" ca="1" si="75"/>
        <v>0.25506359924623112</v>
      </c>
      <c r="L220" s="33">
        <f t="shared" ca="1" si="75"/>
        <v>5.1114949748743713E-2</v>
      </c>
      <c r="M220" s="33">
        <f t="shared" ca="1" si="75"/>
        <v>1.0734139447236179E-2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7.8517587939698451E-3</v>
      </c>
      <c r="I221" s="33">
        <f t="shared" ca="1" si="76"/>
        <v>2.1670854271356777E-2</v>
      </c>
      <c r="J221" s="33">
        <f t="shared" ca="1" si="76"/>
        <v>3.1532663316582901E-2</v>
      </c>
      <c r="K221" s="33">
        <f t="shared" ca="1" si="76"/>
        <v>3.1344221105527627E-2</v>
      </c>
      <c r="L221" s="33">
        <f t="shared" ca="1" si="76"/>
        <v>6.2814070351758771E-3</v>
      </c>
      <c r="M221" s="33">
        <f t="shared" ca="1" si="76"/>
        <v>1.3190954773869342E-3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6.7721419597989926E-3</v>
      </c>
      <c r="I222" s="33">
        <f t="shared" ca="1" si="77"/>
        <v>1.8691111809045223E-2</v>
      </c>
      <c r="J222" s="33">
        <f t="shared" ca="1" si="77"/>
        <v>2.719692211055276E-2</v>
      </c>
      <c r="K222" s="33">
        <f t="shared" ca="1" si="77"/>
        <v>2.7034390703517583E-2</v>
      </c>
      <c r="L222" s="33">
        <f t="shared" ca="1" si="77"/>
        <v>5.4177135678391952E-3</v>
      </c>
      <c r="M222" s="33">
        <f t="shared" ca="1" si="77"/>
        <v>1.137719849246231E-3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7.8517587939698485E-2</v>
      </c>
      <c r="I223" s="32">
        <f t="shared" ca="1" si="78"/>
        <v>0.21670854271356782</v>
      </c>
      <c r="J223" s="32">
        <f t="shared" ca="1" si="78"/>
        <v>0.3153266331658291</v>
      </c>
      <c r="K223" s="32">
        <f t="shared" ca="1" si="78"/>
        <v>0.31344221105527637</v>
      </c>
      <c r="L223" s="32">
        <f t="shared" ca="1" si="78"/>
        <v>6.2814070351758788E-2</v>
      </c>
      <c r="M223" s="32">
        <f t="shared" ca="1" si="78"/>
        <v>1.3190954773869345E-2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6.3893687185929637E-2</v>
      </c>
      <c r="H226" s="32">
        <f ca="1">F221/2+G221+H221</f>
        <v>7.8517587939698451E-3</v>
      </c>
      <c r="I226" s="32">
        <f ca="1">F222/2+G222+H222</f>
        <v>6.7721419597989926E-3</v>
      </c>
      <c r="J226" s="32">
        <f ca="1">I220+J220+K220</f>
        <v>0.68800722361809041</v>
      </c>
      <c r="K226" s="32">
        <f ca="1">I221+J221+K221</f>
        <v>8.4547738693467295E-2</v>
      </c>
      <c r="L226" s="32">
        <f ca="1">I222+J222+K222</f>
        <v>7.2922424623115573E-2</v>
      </c>
      <c r="M226" s="32">
        <f ca="1">L220+M220+N220/2</f>
        <v>6.1849089195979895E-2</v>
      </c>
      <c r="N226" s="32">
        <f ca="1">L221+M221+N221/2</f>
        <v>7.6005025125628111E-3</v>
      </c>
      <c r="O226" s="32">
        <f ca="1">L222+M222+N222/2</f>
        <v>6.5554334170854264E-3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617.51199999999994</v>
      </c>
      <c r="E233" s="29">
        <f t="shared" ca="1" si="80"/>
        <v>513.702</v>
      </c>
      <c r="F233" s="29">
        <f t="shared" ca="1" si="80"/>
        <v>415.28</v>
      </c>
      <c r="G233" s="29">
        <f t="shared" ca="1" si="80"/>
        <v>227.10900000000001</v>
      </c>
      <c r="H233" s="29">
        <f t="shared" ca="1" si="80"/>
        <v>70.747</v>
      </c>
      <c r="I233" s="29">
        <f t="shared" ca="1" si="80"/>
        <v>13.365</v>
      </c>
      <c r="J233" s="29">
        <f t="shared" ca="1" si="80"/>
        <v>3.3730000000000002</v>
      </c>
      <c r="K233" s="29">
        <f t="shared" ca="1" si="80"/>
        <v>5.4139999999999997</v>
      </c>
      <c r="L233" s="29">
        <f t="shared" ca="1" si="80"/>
        <v>58.963999999999999</v>
      </c>
      <c r="M233" s="29">
        <f t="shared" ca="1" si="80"/>
        <v>216.167</v>
      </c>
      <c r="N233" s="29">
        <f t="shared" ca="1" si="80"/>
        <v>411.51600000000002</v>
      </c>
      <c r="O233" s="29">
        <f t="shared" ca="1" si="80"/>
        <v>575.90700000000004</v>
      </c>
    </row>
    <row r="234" spans="1:15" x14ac:dyDescent="0.4">
      <c r="D234" s="50">
        <f t="shared" ref="D234:O234" ca="1" si="81">D232/SUM($D232:$O232)*(1-$B$233)+D233/SUM($D$233:$O$233)*$B$233</f>
        <v>9.4734769847519509E-2</v>
      </c>
      <c r="E234" s="50">
        <f t="shared" ca="1" si="81"/>
        <v>9.1417155845085543E-2</v>
      </c>
      <c r="F234" s="50">
        <f t="shared" ca="1" si="81"/>
        <v>8.8271734350551731E-2</v>
      </c>
      <c r="G234" s="50">
        <f t="shared" ca="1" si="81"/>
        <v>8.2258067608889068E-2</v>
      </c>
      <c r="H234" s="50">
        <f t="shared" ca="1" si="81"/>
        <v>7.7260969442541128E-2</v>
      </c>
      <c r="I234" s="50">
        <f t="shared" ca="1" si="81"/>
        <v>7.5427125625108657E-2</v>
      </c>
      <c r="J234" s="50">
        <f t="shared" ca="1" si="81"/>
        <v>7.5107796089299766E-2</v>
      </c>
      <c r="K234" s="50">
        <f t="shared" ca="1" si="81"/>
        <v>7.5173023429430469E-2</v>
      </c>
      <c r="L234" s="50">
        <f t="shared" ca="1" si="81"/>
        <v>7.6884402196700855E-2</v>
      </c>
      <c r="M234" s="50">
        <f t="shared" ca="1" si="81"/>
        <v>8.1908377478702832E-2</v>
      </c>
      <c r="N234" s="50">
        <f t="shared" ca="1" si="81"/>
        <v>8.8151442479776645E-2</v>
      </c>
      <c r="O234" s="50">
        <f t="shared" ca="1" si="81"/>
        <v>9.3405135606393741E-2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9.0477132162415632</v>
      </c>
      <c r="E236" s="29">
        <f t="shared" ca="1" si="82"/>
        <v>10.251804677207762</v>
      </c>
      <c r="F236" s="29">
        <f t="shared" ca="1" si="82"/>
        <v>11.681821709915203</v>
      </c>
      <c r="G236" s="29">
        <f t="shared" ca="1" si="82"/>
        <v>13.254822035085059</v>
      </c>
      <c r="H236" s="29">
        <f t="shared" ca="1" si="82"/>
        <v>14.614172767485094</v>
      </c>
      <c r="I236" s="29">
        <f t="shared" ca="1" si="82"/>
        <v>15.314131097872185</v>
      </c>
      <c r="J236" s="29">
        <f t="shared" ca="1" si="82"/>
        <v>14.995809891797029</v>
      </c>
      <c r="K236" s="29">
        <f t="shared" ca="1" si="82"/>
        <v>13.819543448704062</v>
      </c>
      <c r="L236" s="29">
        <f t="shared" ca="1" si="82"/>
        <v>12.291705278914314</v>
      </c>
      <c r="M236" s="29">
        <f t="shared" ca="1" si="82"/>
        <v>10.719890678997537</v>
      </c>
      <c r="N236" s="29">
        <f t="shared" ca="1" si="82"/>
        <v>9.3671111735857551</v>
      </c>
      <c r="O236" s="29">
        <f t="shared" ca="1" si="82"/>
        <v>8.6920791050188004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7.1051077385639635E-2</v>
      </c>
      <c r="E240" s="33">
        <f t="shared" ca="1" si="83"/>
        <v>6.8562866883814161E-2</v>
      </c>
      <c r="F240" s="32">
        <f t="shared" ca="1" si="83"/>
        <v>6.6203800762913795E-2</v>
      </c>
      <c r="G240" s="32">
        <f t="shared" ca="1" si="83"/>
        <v>6.1693550706666801E-2</v>
      </c>
      <c r="H240" s="32">
        <f t="shared" ca="1" si="83"/>
        <v>5.7945727081905846E-2</v>
      </c>
      <c r="I240" s="32">
        <f t="shared" ca="1" si="83"/>
        <v>5.6570344218831489E-2</v>
      </c>
      <c r="J240" s="32">
        <f t="shared" ca="1" si="83"/>
        <v>5.6330847066974825E-2</v>
      </c>
      <c r="K240" s="32">
        <f t="shared" ca="1" si="83"/>
        <v>5.6379767572072852E-2</v>
      </c>
      <c r="L240" s="32">
        <f t="shared" ca="1" si="83"/>
        <v>5.7663301647525644E-2</v>
      </c>
      <c r="M240" s="32">
        <f t="shared" ca="1" si="83"/>
        <v>6.1431283109027124E-2</v>
      </c>
      <c r="N240" s="32">
        <f t="shared" ca="1" si="83"/>
        <v>6.6113581859832488E-2</v>
      </c>
      <c r="O240" s="32">
        <f t="shared" ca="1" si="83"/>
        <v>7.0053851704795306E-2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2.3683692461879877E-2</v>
      </c>
      <c r="E241" s="32">
        <f t="shared" ca="1" si="84"/>
        <v>2.2854288961271386E-2</v>
      </c>
      <c r="F241" s="32">
        <f t="shared" ca="1" si="84"/>
        <v>2.2067933587637933E-2</v>
      </c>
      <c r="G241" s="32">
        <f t="shared" ca="1" si="84"/>
        <v>2.0564516902222267E-2</v>
      </c>
      <c r="H241" s="32">
        <f t="shared" ca="1" si="84"/>
        <v>1.9315242360635282E-2</v>
      </c>
      <c r="I241" s="32">
        <f t="shared" ca="1" si="84"/>
        <v>1.8856781406277164E-2</v>
      </c>
      <c r="J241" s="32">
        <f t="shared" ca="1" si="84"/>
        <v>1.8776949022324942E-2</v>
      </c>
      <c r="K241" s="32">
        <f t="shared" ca="1" si="84"/>
        <v>1.8793255857357617E-2</v>
      </c>
      <c r="L241" s="32">
        <f t="shared" ca="1" si="84"/>
        <v>1.9221100549175214E-2</v>
      </c>
      <c r="M241" s="32">
        <f t="shared" ca="1" si="84"/>
        <v>2.0477094369675708E-2</v>
      </c>
      <c r="N241" s="32">
        <f t="shared" ca="1" si="84"/>
        <v>2.2037860619944161E-2</v>
      </c>
      <c r="O241" s="32">
        <f t="shared" ca="1" si="84"/>
        <v>2.3351283901598435E-2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6.4538061958622675E-2</v>
      </c>
      <c r="E246" s="33">
        <f t="shared" ca="1" si="85"/>
        <v>6.2277937419464531E-2</v>
      </c>
      <c r="F246" s="33">
        <f t="shared" ca="1" si="85"/>
        <v>6.0135119026313362E-2</v>
      </c>
      <c r="G246" s="33">
        <f t="shared" ca="1" si="85"/>
        <v>5.6038308558555676E-2</v>
      </c>
      <c r="H246" s="33">
        <f t="shared" ca="1" si="85"/>
        <v>5.2634035432731145E-2</v>
      </c>
      <c r="I246" s="33">
        <f t="shared" ca="1" si="85"/>
        <v>5.1384729332105271E-2</v>
      </c>
      <c r="J246" s="33">
        <f t="shared" ca="1" si="85"/>
        <v>5.1167186085835467E-2</v>
      </c>
      <c r="K246" s="33">
        <f t="shared" ca="1" si="85"/>
        <v>5.1211622211299504E-2</v>
      </c>
      <c r="L246" s="33">
        <f t="shared" ca="1" si="85"/>
        <v>5.2377498996502458E-2</v>
      </c>
      <c r="M246" s="33">
        <f t="shared" ca="1" si="85"/>
        <v>5.5800082157366301E-2</v>
      </c>
      <c r="N246" s="33">
        <f t="shared" ca="1" si="85"/>
        <v>6.0053170189347846E-2</v>
      </c>
      <c r="O246" s="33">
        <f t="shared" ca="1" si="85"/>
        <v>6.3632248631855737E-2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2.3683692461879877E-2</v>
      </c>
      <c r="E247" s="33">
        <f t="shared" ca="1" si="86"/>
        <v>2.2854288961271386E-2</v>
      </c>
      <c r="F247" s="33">
        <f t="shared" ca="1" si="86"/>
        <v>2.2067933587637933E-2</v>
      </c>
      <c r="G247" s="33">
        <f t="shared" ca="1" si="86"/>
        <v>2.0564516902222267E-2</v>
      </c>
      <c r="H247" s="33">
        <f t="shared" ca="1" si="86"/>
        <v>1.9315242360635282E-2</v>
      </c>
      <c r="I247" s="33">
        <f t="shared" ca="1" si="86"/>
        <v>1.8856781406277164E-2</v>
      </c>
      <c r="J247" s="33">
        <f t="shared" ca="1" si="86"/>
        <v>1.8776949022324942E-2</v>
      </c>
      <c r="K247" s="33">
        <f t="shared" ca="1" si="86"/>
        <v>1.8793255857357617E-2</v>
      </c>
      <c r="L247" s="33">
        <f t="shared" ca="1" si="86"/>
        <v>1.9221100549175214E-2</v>
      </c>
      <c r="M247" s="33">
        <f t="shared" ca="1" si="86"/>
        <v>2.0477094369675708E-2</v>
      </c>
      <c r="N247" s="33">
        <f t="shared" ca="1" si="86"/>
        <v>2.2037860619944161E-2</v>
      </c>
      <c r="O247" s="33">
        <f t="shared" ca="1" si="86"/>
        <v>2.3351283901598435E-2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6.5130154270169665E-3</v>
      </c>
      <c r="E248" s="33">
        <f t="shared" ca="1" si="87"/>
        <v>6.2849294643496315E-3</v>
      </c>
      <c r="F248" s="33">
        <f t="shared" ca="1" si="87"/>
        <v>6.0686817366004319E-3</v>
      </c>
      <c r="G248" s="33">
        <f t="shared" ca="1" si="87"/>
        <v>5.6552421481111236E-3</v>
      </c>
      <c r="H248" s="33">
        <f t="shared" ca="1" si="87"/>
        <v>5.311691649174703E-3</v>
      </c>
      <c r="I248" s="33">
        <f t="shared" ca="1" si="87"/>
        <v>5.1856148867262209E-3</v>
      </c>
      <c r="J248" s="33">
        <f t="shared" ca="1" si="87"/>
        <v>5.1636609811393595E-3</v>
      </c>
      <c r="K248" s="33">
        <f t="shared" ca="1" si="87"/>
        <v>5.1681453607733451E-3</v>
      </c>
      <c r="L248" s="33">
        <f t="shared" ca="1" si="87"/>
        <v>5.2858026510231842E-3</v>
      </c>
      <c r="M248" s="33">
        <f t="shared" ca="1" si="87"/>
        <v>5.6312009516608199E-3</v>
      </c>
      <c r="N248" s="33">
        <f t="shared" ca="1" si="87"/>
        <v>6.0604116704846452E-3</v>
      </c>
      <c r="O248" s="33">
        <f t="shared" ca="1" si="87"/>
        <v>6.4216030729395699E-3</v>
      </c>
    </row>
    <row r="249" spans="1:15" x14ac:dyDescent="0.4">
      <c r="D249" s="32">
        <f t="shared" ref="D249:O249" ca="1" si="88">SUM(D246:D248)</f>
        <v>9.4734769847519509E-2</v>
      </c>
      <c r="E249" s="32">
        <f t="shared" ca="1" si="88"/>
        <v>9.1417155845085557E-2</v>
      </c>
      <c r="F249" s="32">
        <f t="shared" ca="1" si="88"/>
        <v>8.8271734350551717E-2</v>
      </c>
      <c r="G249" s="32">
        <f t="shared" ca="1" si="88"/>
        <v>8.2258067608889068E-2</v>
      </c>
      <c r="H249" s="32">
        <f t="shared" ca="1" si="88"/>
        <v>7.7260969442541141E-2</v>
      </c>
      <c r="I249" s="32">
        <f t="shared" ca="1" si="88"/>
        <v>7.5427125625108657E-2</v>
      </c>
      <c r="J249" s="32">
        <f t="shared" ca="1" si="88"/>
        <v>7.510779608929978E-2</v>
      </c>
      <c r="K249" s="32">
        <f t="shared" ca="1" si="88"/>
        <v>7.5173023429430469E-2</v>
      </c>
      <c r="L249" s="32">
        <f t="shared" ca="1" si="88"/>
        <v>7.6884402196700855E-2</v>
      </c>
      <c r="M249" s="32">
        <f t="shared" ca="1" si="88"/>
        <v>8.1908377478702832E-2</v>
      </c>
      <c r="N249" s="32">
        <f t="shared" ca="1" si="88"/>
        <v>8.8151442479776645E-2</v>
      </c>
      <c r="O249" s="32">
        <f t="shared" ca="1" si="88"/>
        <v>9.3405135606393741E-2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0.25054239261777356</v>
      </c>
      <c r="E252" s="32">
        <f ca="1">N247/2+O247+D247+E247+F247/2</f>
        <v>9.1942162428540739E-2</v>
      </c>
      <c r="F252" s="32">
        <f ca="1">N248/2+O248+D248+E248+F248/2</f>
        <v>2.528409466784871E-2</v>
      </c>
      <c r="G252" s="32">
        <f ca="1">F246/2+G246+H246</f>
        <v>0.13873990350444351</v>
      </c>
      <c r="H252" s="32">
        <f ca="1">F247/2+G247+H247</f>
        <v>5.0913726056676517E-2</v>
      </c>
      <c r="I252" s="32">
        <f ca="1">F248/2+G248+H248</f>
        <v>1.4001274665586042E-2</v>
      </c>
      <c r="J252" s="32">
        <f ca="1">I246+J246+K246</f>
        <v>0.15376353762924022</v>
      </c>
      <c r="K252" s="32">
        <f ca="1">I247+J247+K247</f>
        <v>5.642698628595972E-2</v>
      </c>
      <c r="L252" s="32">
        <f ca="1">I248+J248+K248</f>
        <v>1.5517421228638924E-2</v>
      </c>
      <c r="M252" s="32">
        <f ca="1">L246+M246+N246/2</f>
        <v>0.13820416624854268</v>
      </c>
      <c r="N252" s="32">
        <f ca="1">L247+M247+N247/2</f>
        <v>5.0717125228822997E-2</v>
      </c>
      <c r="O252" s="32">
        <f ca="1">L248+M248+N248/2</f>
        <v>1.3947209437926327E-2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9.0477132162415632</v>
      </c>
      <c r="E261" s="29">
        <f t="shared" ca="1" si="91"/>
        <v>10.251804677207762</v>
      </c>
      <c r="F261" s="29">
        <f t="shared" ca="1" si="91"/>
        <v>11.681821709915203</v>
      </c>
      <c r="G261" s="29">
        <f t="shared" ca="1" si="91"/>
        <v>13.254822035085059</v>
      </c>
      <c r="H261" s="29">
        <f t="shared" ca="1" si="91"/>
        <v>14.614172767485094</v>
      </c>
      <c r="I261" s="29">
        <f t="shared" ca="1" si="91"/>
        <v>15.314131097872185</v>
      </c>
      <c r="J261" s="29">
        <f t="shared" ca="1" si="91"/>
        <v>14.995809891797029</v>
      </c>
      <c r="K261" s="29">
        <f t="shared" ca="1" si="91"/>
        <v>13.819543448704062</v>
      </c>
      <c r="L261" s="29">
        <f t="shared" ca="1" si="91"/>
        <v>12.291705278914314</v>
      </c>
      <c r="M261" s="29">
        <f t="shared" ca="1" si="91"/>
        <v>10.719890678997537</v>
      </c>
      <c r="N261" s="29">
        <f t="shared" ca="1" si="91"/>
        <v>9.3671111735857551</v>
      </c>
      <c r="O261" s="29">
        <f t="shared" ca="1" si="91"/>
        <v>8.6920791050188004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14.952286783758437</v>
      </c>
      <c r="E283" s="29">
        <f t="shared" ca="1" si="98"/>
        <v>13.748195322792238</v>
      </c>
      <c r="F283" s="29">
        <f t="shared" ca="1" si="98"/>
        <v>12.318178290084797</v>
      </c>
      <c r="G283" s="29">
        <f t="shared" ca="1" si="98"/>
        <v>10.745177964914941</v>
      </c>
      <c r="H283" s="29">
        <f t="shared" ca="1" si="98"/>
        <v>9.3858272325149059</v>
      </c>
      <c r="I283" s="29">
        <f t="shared" ca="1" si="98"/>
        <v>8.6858689021278153</v>
      </c>
      <c r="J283" s="29">
        <f t="shared" ca="1" si="98"/>
        <v>9.0041901082029714</v>
      </c>
      <c r="K283" s="29">
        <f t="shared" ca="1" si="98"/>
        <v>10.180456551295938</v>
      </c>
      <c r="L283" s="29">
        <f t="shared" ca="1" si="98"/>
        <v>11.708294721085686</v>
      </c>
      <c r="M283" s="29">
        <f t="shared" ca="1" si="98"/>
        <v>13.280109321002463</v>
      </c>
      <c r="N283" s="29">
        <f t="shared" ca="1" si="98"/>
        <v>14.632888826414245</v>
      </c>
      <c r="O283" s="29">
        <f t="shared" ca="1" si="98"/>
        <v>15.3079208949812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0.10387182795838641</v>
      </c>
      <c r="E284" s="29">
        <f t="shared" ca="1" si="99"/>
        <v>9.550714214888878E-2</v>
      </c>
      <c r="F284" s="29">
        <f t="shared" ca="1" si="99"/>
        <v>8.5572977204948844E-2</v>
      </c>
      <c r="G284" s="29">
        <f t="shared" ca="1" si="99"/>
        <v>7.464552366439689E-2</v>
      </c>
      <c r="H284" s="29">
        <f t="shared" ca="1" si="99"/>
        <v>6.5202269434927712E-2</v>
      </c>
      <c r="I284" s="29">
        <f t="shared" ca="1" si="99"/>
        <v>6.0339738885354363E-2</v>
      </c>
      <c r="J284" s="29">
        <f t="shared" ca="1" si="99"/>
        <v>6.2551079935130122E-2</v>
      </c>
      <c r="K284" s="29">
        <f t="shared" ca="1" si="99"/>
        <v>7.0722468524525822E-2</v>
      </c>
      <c r="L284" s="29">
        <f t="shared" ca="1" si="99"/>
        <v>8.1336185731517865E-2</v>
      </c>
      <c r="M284" s="29">
        <f t="shared" ca="1" si="99"/>
        <v>9.2255402174208134E-2</v>
      </c>
      <c r="N284" s="29">
        <f t="shared" ca="1" si="99"/>
        <v>0.10165300684056562</v>
      </c>
      <c r="O284" s="29">
        <f t="shared" ca="1" si="99"/>
        <v>0.10634237749714927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9.0477132162415632</v>
      </c>
      <c r="E286" s="29">
        <f t="shared" ca="1" si="100"/>
        <v>10.251804677207762</v>
      </c>
      <c r="F286" s="29">
        <f t="shared" ca="1" si="100"/>
        <v>11.681821709915203</v>
      </c>
      <c r="G286" s="29">
        <f t="shared" ca="1" si="100"/>
        <v>13.254822035085059</v>
      </c>
      <c r="H286" s="29">
        <f t="shared" ca="1" si="100"/>
        <v>14.614172767485094</v>
      </c>
      <c r="I286" s="29">
        <f t="shared" ca="1" si="100"/>
        <v>15.314131097872185</v>
      </c>
      <c r="J286" s="29">
        <f t="shared" ca="1" si="100"/>
        <v>14.995809891797029</v>
      </c>
      <c r="K286" s="29">
        <f t="shared" ca="1" si="100"/>
        <v>13.819543448704062</v>
      </c>
      <c r="L286" s="29">
        <f t="shared" ca="1" si="100"/>
        <v>12.291705278914314</v>
      </c>
      <c r="M286" s="29">
        <f t="shared" ca="1" si="100"/>
        <v>10.719890678997537</v>
      </c>
      <c r="N286" s="29">
        <f t="shared" ca="1" si="100"/>
        <v>9.3671111735857551</v>
      </c>
      <c r="O286" s="29">
        <f t="shared" ca="1" si="100"/>
        <v>8.6920791050188004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5.1935913979193206E-2</v>
      </c>
      <c r="E290" s="33">
        <f t="shared" ca="1" si="101"/>
        <v>4.775357107444439E-2</v>
      </c>
      <c r="F290" s="32">
        <f t="shared" ca="1" si="101"/>
        <v>4.2786488602474422E-2</v>
      </c>
      <c r="G290" s="32">
        <f t="shared" ca="1" si="101"/>
        <v>3.7322761832198445E-2</v>
      </c>
      <c r="H290" s="32">
        <f t="shared" ca="1" si="101"/>
        <v>3.2601134717463856E-2</v>
      </c>
      <c r="I290" s="32">
        <f t="shared" ca="1" si="101"/>
        <v>3.0169869442677182E-2</v>
      </c>
      <c r="J290" s="32">
        <f t="shared" ca="1" si="101"/>
        <v>3.1275539967565061E-2</v>
      </c>
      <c r="K290" s="32">
        <f t="shared" ca="1" si="101"/>
        <v>3.5361234262262911E-2</v>
      </c>
      <c r="L290" s="32">
        <f t="shared" ca="1" si="101"/>
        <v>4.0668092865758933E-2</v>
      </c>
      <c r="M290" s="32">
        <f t="shared" ca="1" si="101"/>
        <v>4.6127701087104067E-2</v>
      </c>
      <c r="N290" s="32">
        <f t="shared" ca="1" si="101"/>
        <v>5.0826503420282811E-2</v>
      </c>
      <c r="O290" s="32">
        <f t="shared" ca="1" si="101"/>
        <v>5.3171188748574634E-2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5.1935913979193206E-2</v>
      </c>
      <c r="E291" s="32">
        <f t="shared" ca="1" si="102"/>
        <v>4.775357107444439E-2</v>
      </c>
      <c r="F291" s="32">
        <f t="shared" ca="1" si="102"/>
        <v>4.2786488602474422E-2</v>
      </c>
      <c r="G291" s="32">
        <f t="shared" ca="1" si="102"/>
        <v>3.7322761832198445E-2</v>
      </c>
      <c r="H291" s="32">
        <f t="shared" ca="1" si="102"/>
        <v>3.2601134717463856E-2</v>
      </c>
      <c r="I291" s="32">
        <f t="shared" ca="1" si="102"/>
        <v>3.0169869442677182E-2</v>
      </c>
      <c r="J291" s="32">
        <f t="shared" ca="1" si="102"/>
        <v>3.1275539967565061E-2</v>
      </c>
      <c r="K291" s="32">
        <f t="shared" ca="1" si="102"/>
        <v>3.5361234262262911E-2</v>
      </c>
      <c r="L291" s="32">
        <f t="shared" ca="1" si="102"/>
        <v>4.0668092865758933E-2</v>
      </c>
      <c r="M291" s="32">
        <f t="shared" ca="1" si="102"/>
        <v>4.6127701087104067E-2</v>
      </c>
      <c r="N291" s="32">
        <f t="shared" ca="1" si="102"/>
        <v>5.0826503420282811E-2</v>
      </c>
      <c r="O291" s="32">
        <f t="shared" ca="1" si="102"/>
        <v>5.3171188748574634E-2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4.6958722222853855E-2</v>
      </c>
      <c r="E296" s="33">
        <f t="shared" ca="1" si="103"/>
        <v>4.3177187179810138E-2</v>
      </c>
      <c r="F296" s="33">
        <f t="shared" ca="1" si="103"/>
        <v>3.8686116778070621E-2</v>
      </c>
      <c r="G296" s="33">
        <f t="shared" ca="1" si="103"/>
        <v>3.3745997156612764E-2</v>
      </c>
      <c r="H296" s="33">
        <f t="shared" ca="1" si="103"/>
        <v>2.9476859307040238E-2</v>
      </c>
      <c r="I296" s="33">
        <f t="shared" ca="1" si="103"/>
        <v>2.7278590287753951E-2</v>
      </c>
      <c r="J296" s="33">
        <f t="shared" ca="1" si="103"/>
        <v>2.8278300720673409E-2</v>
      </c>
      <c r="K296" s="33">
        <f t="shared" ca="1" si="103"/>
        <v>3.1972449312129385E-2</v>
      </c>
      <c r="L296" s="33">
        <f t="shared" ca="1" si="103"/>
        <v>3.6770733966123702E-2</v>
      </c>
      <c r="M296" s="33">
        <f t="shared" ca="1" si="103"/>
        <v>4.1707129732923259E-2</v>
      </c>
      <c r="N296" s="33">
        <f t="shared" ca="1" si="103"/>
        <v>4.5955630175839042E-2</v>
      </c>
      <c r="O296" s="33">
        <f t="shared" ca="1" si="103"/>
        <v>4.80756164935029E-2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5.1935913979193206E-2</v>
      </c>
      <c r="E297" s="33">
        <f t="shared" ca="1" si="104"/>
        <v>4.775357107444439E-2</v>
      </c>
      <c r="F297" s="33">
        <f t="shared" ca="1" si="104"/>
        <v>4.2786488602474422E-2</v>
      </c>
      <c r="G297" s="33">
        <f t="shared" ca="1" si="104"/>
        <v>3.7322761832198445E-2</v>
      </c>
      <c r="H297" s="33">
        <f t="shared" ca="1" si="104"/>
        <v>3.2601134717463856E-2</v>
      </c>
      <c r="I297" s="33">
        <f t="shared" ca="1" si="104"/>
        <v>3.0169869442677182E-2</v>
      </c>
      <c r="J297" s="33">
        <f t="shared" ca="1" si="104"/>
        <v>3.1275539967565061E-2</v>
      </c>
      <c r="K297" s="33">
        <f t="shared" ca="1" si="104"/>
        <v>3.5361234262262911E-2</v>
      </c>
      <c r="L297" s="33">
        <f t="shared" ca="1" si="104"/>
        <v>4.0668092865758933E-2</v>
      </c>
      <c r="M297" s="33">
        <f t="shared" ca="1" si="104"/>
        <v>4.6127701087104067E-2</v>
      </c>
      <c r="N297" s="33">
        <f t="shared" ca="1" si="104"/>
        <v>5.0826503420282811E-2</v>
      </c>
      <c r="O297" s="33">
        <f t="shared" ca="1" si="104"/>
        <v>5.3171188748574634E-2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4.9771917563393485E-3</v>
      </c>
      <c r="E298" s="33">
        <f t="shared" ca="1" si="105"/>
        <v>4.5763838946342537E-3</v>
      </c>
      <c r="F298" s="33">
        <f t="shared" ca="1" si="105"/>
        <v>4.1003718244037989E-3</v>
      </c>
      <c r="G298" s="33">
        <f t="shared" ca="1" si="105"/>
        <v>3.5767646755856838E-3</v>
      </c>
      <c r="H298" s="33">
        <f t="shared" ca="1" si="105"/>
        <v>3.1242754104236193E-3</v>
      </c>
      <c r="I298" s="33">
        <f t="shared" ca="1" si="105"/>
        <v>2.8912791549232297E-3</v>
      </c>
      <c r="J298" s="33">
        <f t="shared" ca="1" si="105"/>
        <v>2.9972392468916517E-3</v>
      </c>
      <c r="K298" s="33">
        <f t="shared" ca="1" si="105"/>
        <v>3.3887849501335289E-3</v>
      </c>
      <c r="L298" s="33">
        <f t="shared" ca="1" si="105"/>
        <v>3.897358899635231E-3</v>
      </c>
      <c r="M298" s="33">
        <f t="shared" ca="1" si="105"/>
        <v>4.4205713541808061E-3</v>
      </c>
      <c r="N298" s="33">
        <f t="shared" ca="1" si="105"/>
        <v>4.8708732444437686E-3</v>
      </c>
      <c r="O298" s="33">
        <f t="shared" ca="1" si="105"/>
        <v>5.095572255071735E-3</v>
      </c>
    </row>
    <row r="299" spans="1:15" x14ac:dyDescent="0.4">
      <c r="D299" s="32">
        <f t="shared" ref="D299:O299" ca="1" si="106">SUM(D296:D298)</f>
        <v>0.1038718279583864</v>
      </c>
      <c r="E299" s="32">
        <f t="shared" ca="1" si="106"/>
        <v>9.5507142148888793E-2</v>
      </c>
      <c r="F299" s="32">
        <f t="shared" ca="1" si="106"/>
        <v>8.5572977204948844E-2</v>
      </c>
      <c r="G299" s="32">
        <f t="shared" ca="1" si="106"/>
        <v>7.464552366439689E-2</v>
      </c>
      <c r="H299" s="32">
        <f t="shared" ca="1" si="106"/>
        <v>6.5202269434927712E-2</v>
      </c>
      <c r="I299" s="32">
        <f t="shared" ca="1" si="106"/>
        <v>6.0339738885354363E-2</v>
      </c>
      <c r="J299" s="32">
        <f t="shared" ca="1" si="106"/>
        <v>6.2551079935130122E-2</v>
      </c>
      <c r="K299" s="32">
        <f t="shared" ca="1" si="106"/>
        <v>7.0722468524525822E-2</v>
      </c>
      <c r="L299" s="32">
        <f t="shared" ca="1" si="106"/>
        <v>8.1336185731517865E-2</v>
      </c>
      <c r="M299" s="32">
        <f t="shared" ca="1" si="106"/>
        <v>9.2255402174208134E-2</v>
      </c>
      <c r="N299" s="32">
        <f t="shared" ca="1" si="106"/>
        <v>0.10165300684056562</v>
      </c>
      <c r="O299" s="32">
        <f t="shared" ca="1" si="106"/>
        <v>0.10634237749714927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0.18053239937312171</v>
      </c>
      <c r="E302" s="32">
        <f ca="1">N297/2+O297+D297+E297+F297/2</f>
        <v>0.19966716981359084</v>
      </c>
      <c r="F302" s="32">
        <f ca="1">N298/2+O298+D298+E298+F298/2</f>
        <v>1.9134770440469122E-2</v>
      </c>
      <c r="G302" s="32">
        <f ca="1">F296/2+G296+H296</f>
        <v>8.2565914852688313E-2</v>
      </c>
      <c r="H302" s="32">
        <f ca="1">F297/2+G297+H297</f>
        <v>9.1317140850899509E-2</v>
      </c>
      <c r="I302" s="32">
        <f ca="1">F298/2+G298+H298</f>
        <v>8.7512259982112026E-3</v>
      </c>
      <c r="J302" s="32">
        <f ca="1">I296+J296+K296</f>
        <v>8.7529340320556745E-2</v>
      </c>
      <c r="K302" s="32">
        <f ca="1">I297+J297+K297</f>
        <v>9.680664367250516E-2</v>
      </c>
      <c r="L302" s="32">
        <f ca="1">I298+J298+K298</f>
        <v>9.2773033519484103E-3</v>
      </c>
      <c r="M302" s="32">
        <f ca="1">L296+M296+N296/2</f>
        <v>0.10145567878696649</v>
      </c>
      <c r="N302" s="32">
        <f ca="1">L297+M297+N297/2</f>
        <v>0.11220904566300439</v>
      </c>
      <c r="O302" s="32">
        <f ca="1">L298+M298+N298/2</f>
        <v>1.0753366876037921E-2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20.833333333333332</v>
      </c>
      <c r="I309" s="29">
        <f t="shared" ca="1" si="108"/>
        <v>57.5</v>
      </c>
      <c r="J309" s="29">
        <f t="shared" ca="1" si="108"/>
        <v>83.666666666666671</v>
      </c>
      <c r="K309" s="29">
        <f t="shared" ca="1" si="108"/>
        <v>83.166666666666671</v>
      </c>
      <c r="L309" s="29">
        <f t="shared" ca="1" si="108"/>
        <v>16.666666666666668</v>
      </c>
      <c r="M309" s="29">
        <f t="shared" ca="1" si="108"/>
        <v>3.5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8.2851758793969846E-2</v>
      </c>
      <c r="I310" s="50">
        <f t="shared" ca="1" si="109"/>
        <v>9.6670854271356785E-2</v>
      </c>
      <c r="J310" s="50">
        <f t="shared" ca="1" si="109"/>
        <v>0.1065326633165829</v>
      </c>
      <c r="K310" s="50">
        <f t="shared" ca="1" si="109"/>
        <v>0.10634422110552763</v>
      </c>
      <c r="L310" s="50">
        <f t="shared" ca="1" si="109"/>
        <v>8.1281407035175876E-2</v>
      </c>
      <c r="M310" s="50">
        <f t="shared" ca="1" si="109"/>
        <v>7.6319095477386925E-2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9.0477132162415632</v>
      </c>
      <c r="E312" s="29">
        <f t="shared" ca="1" si="110"/>
        <v>10.251804677207762</v>
      </c>
      <c r="F312" s="29">
        <f t="shared" ca="1" si="110"/>
        <v>11.681821709915203</v>
      </c>
      <c r="G312" s="29">
        <f t="shared" ca="1" si="110"/>
        <v>13.254822035085059</v>
      </c>
      <c r="H312" s="29">
        <f t="shared" ca="1" si="110"/>
        <v>14.614172767485094</v>
      </c>
      <c r="I312" s="29">
        <f t="shared" ca="1" si="110"/>
        <v>15.314131097872185</v>
      </c>
      <c r="J312" s="29">
        <f t="shared" ca="1" si="110"/>
        <v>14.995809891797029</v>
      </c>
      <c r="K312" s="29">
        <f t="shared" ca="1" si="110"/>
        <v>13.819543448704062</v>
      </c>
      <c r="L312" s="29">
        <f t="shared" ca="1" si="110"/>
        <v>12.291705278914314</v>
      </c>
      <c r="M312" s="29">
        <f t="shared" ca="1" si="110"/>
        <v>10.719890678997537</v>
      </c>
      <c r="N312" s="29">
        <f t="shared" ca="1" si="110"/>
        <v>9.3671111735857551</v>
      </c>
      <c r="O312" s="29">
        <f t="shared" ca="1" si="110"/>
        <v>8.6920791050188004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4.9711055276381907E-2</v>
      </c>
      <c r="I316" s="32">
        <f t="shared" ca="1" si="111"/>
        <v>5.8002512562814065E-2</v>
      </c>
      <c r="J316" s="32">
        <f t="shared" ca="1" si="111"/>
        <v>6.3919597989949742E-2</v>
      </c>
      <c r="K316" s="32">
        <f t="shared" ca="1" si="111"/>
        <v>6.3806532663316581E-2</v>
      </c>
      <c r="L316" s="32">
        <f t="shared" ca="1" si="111"/>
        <v>4.8768844221105521E-2</v>
      </c>
      <c r="M316" s="32">
        <f t="shared" ca="1" si="111"/>
        <v>4.5791457286432156E-2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3.3140703517587938E-2</v>
      </c>
      <c r="I317" s="32">
        <f t="shared" ca="1" si="112"/>
        <v>3.8668341708542719E-2</v>
      </c>
      <c r="J317" s="32">
        <f t="shared" ca="1" si="112"/>
        <v>4.2613065326633164E-2</v>
      </c>
      <c r="K317" s="32">
        <f t="shared" ca="1" si="112"/>
        <v>4.2537688442211057E-2</v>
      </c>
      <c r="L317" s="32">
        <f t="shared" ca="1" si="112"/>
        <v>3.2512562814070355E-2</v>
      </c>
      <c r="M317" s="32">
        <f t="shared" ca="1" si="112"/>
        <v>3.0527638190954772E-2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4.5154208542713563E-2</v>
      </c>
      <c r="I322" s="33">
        <f t="shared" ca="1" si="113"/>
        <v>5.2685615577889443E-2</v>
      </c>
      <c r="J322" s="33">
        <f t="shared" ca="1" si="113"/>
        <v>5.806030150753768E-2</v>
      </c>
      <c r="K322" s="33">
        <f t="shared" ca="1" si="113"/>
        <v>5.7957600502512557E-2</v>
      </c>
      <c r="L322" s="33">
        <f t="shared" ca="1" si="113"/>
        <v>4.4298366834170849E-2</v>
      </c>
      <c r="M322" s="33">
        <f t="shared" ca="1" si="113"/>
        <v>4.1593907035175876E-2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3.3140703517587938E-2</v>
      </c>
      <c r="I323" s="33">
        <f t="shared" ca="1" si="114"/>
        <v>3.8668341708542719E-2</v>
      </c>
      <c r="J323" s="33">
        <f t="shared" ca="1" si="114"/>
        <v>4.2613065326633164E-2</v>
      </c>
      <c r="K323" s="33">
        <f t="shared" ca="1" si="114"/>
        <v>4.2537688442211057E-2</v>
      </c>
      <c r="L323" s="33">
        <f t="shared" ca="1" si="114"/>
        <v>3.2512562814070355E-2</v>
      </c>
      <c r="M323" s="33">
        <f t="shared" ca="1" si="114"/>
        <v>3.0527638190954772E-2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4.556846733668342E-3</v>
      </c>
      <c r="I324" s="33">
        <f t="shared" ca="1" si="115"/>
        <v>5.3168969849246234E-3</v>
      </c>
      <c r="J324" s="33">
        <f t="shared" ca="1" si="115"/>
        <v>5.8592964824120608E-3</v>
      </c>
      <c r="K324" s="33">
        <f t="shared" ca="1" si="115"/>
        <v>5.8489321608040205E-3</v>
      </c>
      <c r="L324" s="33">
        <f t="shared" ca="1" si="115"/>
        <v>4.4704773869346731E-3</v>
      </c>
      <c r="M324" s="33">
        <f t="shared" ca="1" si="115"/>
        <v>4.1975502512562818E-3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8.2851758793969846E-2</v>
      </c>
      <c r="I325" s="32">
        <f t="shared" ca="1" si="116"/>
        <v>9.6670854271356799E-2</v>
      </c>
      <c r="J325" s="32">
        <f t="shared" ca="1" si="116"/>
        <v>0.1065326633165829</v>
      </c>
      <c r="K325" s="32">
        <f t="shared" ca="1" si="116"/>
        <v>0.10634422110552764</v>
      </c>
      <c r="L325" s="32">
        <f t="shared" ca="1" si="116"/>
        <v>8.128140703517589E-2</v>
      </c>
      <c r="M325" s="32">
        <f t="shared" ca="1" si="116"/>
        <v>7.6319095477386939E-2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0.10646670854271356</v>
      </c>
      <c r="H328" s="32">
        <f ca="1">F323/2+G323+H323</f>
        <v>7.8140703517587937E-2</v>
      </c>
      <c r="I328" s="32">
        <f ca="1">F324/2+G324+H324</f>
        <v>1.0744346733668343E-2</v>
      </c>
      <c r="J328" s="32">
        <f ca="1">I322+J322+K322</f>
        <v>0.16870351758793967</v>
      </c>
      <c r="K328" s="32">
        <f ca="1">I323+J323+K323</f>
        <v>0.12381909547738695</v>
      </c>
      <c r="L328" s="32">
        <f ca="1">I324+J324+K324</f>
        <v>1.7025125628140705E-2</v>
      </c>
      <c r="M328" s="32">
        <f ca="1">L322+M322+N322/2</f>
        <v>0.10632977386934672</v>
      </c>
      <c r="N328" s="32">
        <f ca="1">L323+M323+N323/2</f>
        <v>7.8040201005025123E-2</v>
      </c>
      <c r="O328" s="32">
        <f ca="1">L324+M324+N324/2</f>
        <v>1.0730527638190955E-2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9.0477132162415632</v>
      </c>
      <c r="E337" s="29">
        <f t="shared" ca="1" si="119"/>
        <v>10.251804677207762</v>
      </c>
      <c r="F337" s="29">
        <f t="shared" ca="1" si="119"/>
        <v>11.681821709915203</v>
      </c>
      <c r="G337" s="29">
        <f t="shared" ca="1" si="119"/>
        <v>13.254822035085059</v>
      </c>
      <c r="H337" s="29">
        <f t="shared" ca="1" si="119"/>
        <v>14.614172767485094</v>
      </c>
      <c r="I337" s="29">
        <f t="shared" ca="1" si="119"/>
        <v>15.314131097872185</v>
      </c>
      <c r="J337" s="29">
        <f t="shared" ca="1" si="119"/>
        <v>14.995809891797029</v>
      </c>
      <c r="K337" s="29">
        <f t="shared" ca="1" si="119"/>
        <v>13.819543448704062</v>
      </c>
      <c r="L337" s="29">
        <f t="shared" ca="1" si="119"/>
        <v>12.291705278914314</v>
      </c>
      <c r="M337" s="29">
        <f t="shared" ca="1" si="119"/>
        <v>10.719890678997537</v>
      </c>
      <c r="N337" s="29">
        <f t="shared" ca="1" si="119"/>
        <v>9.3671111735857551</v>
      </c>
      <c r="O337" s="29">
        <f t="shared" ca="1" si="119"/>
        <v>8.6920791050188004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9.0477132162415632</v>
      </c>
      <c r="E362" s="29">
        <f t="shared" ca="1" si="128"/>
        <v>10.251804677207762</v>
      </c>
      <c r="F362" s="29">
        <f t="shared" ca="1" si="128"/>
        <v>11.681821709915203</v>
      </c>
      <c r="G362" s="29">
        <f t="shared" ca="1" si="128"/>
        <v>13.254822035085059</v>
      </c>
      <c r="H362" s="29">
        <f t="shared" ca="1" si="128"/>
        <v>14.614172767485094</v>
      </c>
      <c r="I362" s="29">
        <f t="shared" ca="1" si="128"/>
        <v>15.314131097872185</v>
      </c>
      <c r="J362" s="29">
        <f t="shared" ca="1" si="128"/>
        <v>14.995809891797029</v>
      </c>
      <c r="K362" s="29">
        <f t="shared" ca="1" si="128"/>
        <v>13.819543448704062</v>
      </c>
      <c r="L362" s="29">
        <f t="shared" ca="1" si="128"/>
        <v>12.291705278914314</v>
      </c>
      <c r="M362" s="29">
        <f t="shared" ca="1" si="128"/>
        <v>10.719890678997537</v>
      </c>
      <c r="N362" s="29">
        <f t="shared" ca="1" si="128"/>
        <v>9.3671111735857551</v>
      </c>
      <c r="O362" s="29">
        <f t="shared" ca="1" si="128"/>
        <v>8.6920791050188004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14.952286783758437</v>
      </c>
      <c r="E384" s="29">
        <f t="shared" ca="1" si="135"/>
        <v>13.748195322792238</v>
      </c>
      <c r="F384" s="29">
        <f t="shared" ca="1" si="135"/>
        <v>12.318178290084797</v>
      </c>
      <c r="G384" s="29">
        <f t="shared" ca="1" si="135"/>
        <v>10.745177964914941</v>
      </c>
      <c r="H384" s="29">
        <f t="shared" ca="1" si="135"/>
        <v>9.3858272325149059</v>
      </c>
      <c r="I384" s="29">
        <f t="shared" ca="1" si="135"/>
        <v>8.6858689021278153</v>
      </c>
      <c r="J384" s="29">
        <f t="shared" ca="1" si="135"/>
        <v>9.0041901082029714</v>
      </c>
      <c r="K384" s="29">
        <f t="shared" ca="1" si="135"/>
        <v>10.180456551295938</v>
      </c>
      <c r="L384" s="29">
        <f t="shared" ca="1" si="135"/>
        <v>11.708294721085686</v>
      </c>
      <c r="M384" s="29">
        <f t="shared" ca="1" si="135"/>
        <v>13.280109321002463</v>
      </c>
      <c r="N384" s="29">
        <f t="shared" ca="1" si="135"/>
        <v>14.632888826414245</v>
      </c>
      <c r="O384" s="29">
        <f t="shared" ca="1" si="135"/>
        <v>15.3079208949812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0.10387182795838641</v>
      </c>
      <c r="E385" s="29">
        <f t="shared" ca="1" si="136"/>
        <v>9.550714214888878E-2</v>
      </c>
      <c r="F385" s="29">
        <f t="shared" ca="1" si="136"/>
        <v>8.5572977204948844E-2</v>
      </c>
      <c r="G385" s="29">
        <f t="shared" ca="1" si="136"/>
        <v>7.464552366439689E-2</v>
      </c>
      <c r="H385" s="29">
        <f t="shared" ca="1" si="136"/>
        <v>6.5202269434927712E-2</v>
      </c>
      <c r="I385" s="55">
        <f t="shared" ca="1" si="136"/>
        <v>6.0339738885354363E-2</v>
      </c>
      <c r="J385" s="55">
        <f t="shared" ca="1" si="136"/>
        <v>6.2551079935130122E-2</v>
      </c>
      <c r="K385" s="29">
        <f t="shared" ca="1" si="136"/>
        <v>7.0722468524525822E-2</v>
      </c>
      <c r="L385" s="29">
        <f t="shared" ca="1" si="136"/>
        <v>8.1336185731517865E-2</v>
      </c>
      <c r="M385" s="29">
        <f t="shared" ca="1" si="136"/>
        <v>9.2255402174208134E-2</v>
      </c>
      <c r="N385" s="29">
        <f t="shared" ca="1" si="136"/>
        <v>0.10165300684056562</v>
      </c>
      <c r="O385" s="29">
        <f t="shared" ca="1" si="136"/>
        <v>0.10634237749714927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9.0477132162415632</v>
      </c>
      <c r="E387" s="29">
        <f t="shared" ca="1" si="137"/>
        <v>10.251804677207762</v>
      </c>
      <c r="F387" s="29">
        <f t="shared" ca="1" si="137"/>
        <v>11.681821709915203</v>
      </c>
      <c r="G387" s="29">
        <f t="shared" ca="1" si="137"/>
        <v>13.254822035085059</v>
      </c>
      <c r="H387" s="29">
        <f t="shared" ca="1" si="137"/>
        <v>14.614172767485094</v>
      </c>
      <c r="I387" s="29">
        <f t="shared" ca="1" si="137"/>
        <v>15.314131097872185</v>
      </c>
      <c r="J387" s="29">
        <f t="shared" ca="1" si="137"/>
        <v>14.995809891797029</v>
      </c>
      <c r="K387" s="29">
        <f t="shared" ca="1" si="137"/>
        <v>13.819543448704062</v>
      </c>
      <c r="L387" s="29">
        <f t="shared" ca="1" si="137"/>
        <v>12.291705278914314</v>
      </c>
      <c r="M387" s="29">
        <f t="shared" ca="1" si="137"/>
        <v>10.719890678997537</v>
      </c>
      <c r="N387" s="29">
        <f t="shared" ca="1" si="137"/>
        <v>9.3671111735857551</v>
      </c>
      <c r="O387" s="29">
        <f t="shared" ca="1" si="137"/>
        <v>8.6920791050188004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1.0387182795838642E-2</v>
      </c>
      <c r="E391" s="33">
        <f t="shared" ca="1" si="138"/>
        <v>9.5507142148888793E-3</v>
      </c>
      <c r="F391" s="32">
        <f t="shared" ca="1" si="138"/>
        <v>8.5572977204948844E-3</v>
      </c>
      <c r="G391" s="32">
        <f t="shared" ca="1" si="138"/>
        <v>7.4645523664396895E-3</v>
      </c>
      <c r="H391" s="32">
        <f t="shared" ca="1" si="138"/>
        <v>6.5202269434927714E-3</v>
      </c>
      <c r="I391" s="32">
        <f t="shared" ca="1" si="138"/>
        <v>6.0339738885354368E-3</v>
      </c>
      <c r="J391" s="32">
        <f t="shared" ca="1" si="138"/>
        <v>6.2551079935130125E-3</v>
      </c>
      <c r="K391" s="32">
        <f t="shared" ca="1" si="138"/>
        <v>7.0722468524525824E-3</v>
      </c>
      <c r="L391" s="32">
        <f t="shared" ca="1" si="138"/>
        <v>8.1336185731517869E-3</v>
      </c>
      <c r="M391" s="32">
        <f t="shared" ca="1" si="138"/>
        <v>9.2255402174208131E-3</v>
      </c>
      <c r="N391" s="32">
        <f t="shared" ca="1" si="138"/>
        <v>1.0165300684056564E-2</v>
      </c>
      <c r="O391" s="32">
        <f t="shared" ca="1" si="138"/>
        <v>1.0634237749714927E-2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9.3484645162547772E-2</v>
      </c>
      <c r="E392" s="32">
        <f t="shared" ca="1" si="139"/>
        <v>8.5956427933999907E-2</v>
      </c>
      <c r="F392" s="32">
        <f t="shared" ca="1" si="139"/>
        <v>7.7015679484453967E-2</v>
      </c>
      <c r="G392" s="32">
        <f t="shared" ca="1" si="139"/>
        <v>6.7180971297957207E-2</v>
      </c>
      <c r="H392" s="32">
        <f t="shared" ca="1" si="139"/>
        <v>5.8682042491434945E-2</v>
      </c>
      <c r="I392" s="32">
        <f t="shared" ca="1" si="139"/>
        <v>5.4305764996818925E-2</v>
      </c>
      <c r="J392" s="32">
        <f t="shared" ca="1" si="139"/>
        <v>5.6295971941617111E-2</v>
      </c>
      <c r="K392" s="32">
        <f t="shared" ca="1" si="139"/>
        <v>6.3650221672073237E-2</v>
      </c>
      <c r="L392" s="32">
        <f t="shared" ca="1" si="139"/>
        <v>7.320256715836608E-2</v>
      </c>
      <c r="M392" s="32">
        <f t="shared" ca="1" si="139"/>
        <v>8.3029861956787326E-2</v>
      </c>
      <c r="N392" s="32">
        <f t="shared" ca="1" si="139"/>
        <v>9.1487706156509058E-2</v>
      </c>
      <c r="O392" s="32">
        <f t="shared" ca="1" si="139"/>
        <v>9.5708139747434348E-2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9.5215842295187543E-3</v>
      </c>
      <c r="E397" s="33">
        <f t="shared" ca="1" si="140"/>
        <v>8.7548213636481388E-3</v>
      </c>
      <c r="F397" s="33">
        <f t="shared" ca="1" si="140"/>
        <v>7.8441895771203113E-3</v>
      </c>
      <c r="G397" s="33">
        <f t="shared" ca="1" si="140"/>
        <v>6.8425063359030484E-3</v>
      </c>
      <c r="H397" s="33">
        <f t="shared" ca="1" si="140"/>
        <v>5.9768746982017075E-3</v>
      </c>
      <c r="I397" s="33">
        <f t="shared" ca="1" si="140"/>
        <v>5.5311427311574837E-3</v>
      </c>
      <c r="J397" s="33">
        <f t="shared" ca="1" si="140"/>
        <v>5.7338489940535944E-3</v>
      </c>
      <c r="K397" s="33">
        <f t="shared" ca="1" si="140"/>
        <v>6.4828929480815339E-3</v>
      </c>
      <c r="L397" s="33">
        <f t="shared" ca="1" si="140"/>
        <v>7.4558170253891378E-3</v>
      </c>
      <c r="M397" s="33">
        <f t="shared" ca="1" si="140"/>
        <v>8.4567451993024113E-3</v>
      </c>
      <c r="N397" s="33">
        <f t="shared" ca="1" si="140"/>
        <v>9.318192293718516E-3</v>
      </c>
      <c r="O397" s="33">
        <f t="shared" ca="1" si="140"/>
        <v>9.7480512705720168E-3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9.3484645162547772E-2</v>
      </c>
      <c r="E398" s="33">
        <f t="shared" ca="1" si="141"/>
        <v>8.5956427933999907E-2</v>
      </c>
      <c r="F398" s="33">
        <f t="shared" ca="1" si="141"/>
        <v>7.7015679484453967E-2</v>
      </c>
      <c r="G398" s="33">
        <f t="shared" ca="1" si="141"/>
        <v>6.7180971297957207E-2</v>
      </c>
      <c r="H398" s="33">
        <f t="shared" ca="1" si="141"/>
        <v>5.8682042491434945E-2</v>
      </c>
      <c r="I398" s="33">
        <f t="shared" ca="1" si="141"/>
        <v>5.4305764996818925E-2</v>
      </c>
      <c r="J398" s="33">
        <f t="shared" ca="1" si="141"/>
        <v>5.6295971941617111E-2</v>
      </c>
      <c r="K398" s="33">
        <f t="shared" ca="1" si="141"/>
        <v>6.3650221672073237E-2</v>
      </c>
      <c r="L398" s="33">
        <f t="shared" ca="1" si="141"/>
        <v>7.320256715836608E-2</v>
      </c>
      <c r="M398" s="33">
        <f t="shared" ca="1" si="141"/>
        <v>8.3029861956787326E-2</v>
      </c>
      <c r="N398" s="33">
        <f t="shared" ca="1" si="141"/>
        <v>9.1487706156509058E-2</v>
      </c>
      <c r="O398" s="33">
        <f t="shared" ca="1" si="141"/>
        <v>9.5708139747434348E-2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8.6559856631988679E-4</v>
      </c>
      <c r="E399" s="33">
        <f t="shared" ca="1" si="142"/>
        <v>7.9589285124073998E-4</v>
      </c>
      <c r="F399" s="33">
        <f t="shared" ca="1" si="142"/>
        <v>7.1310814337457366E-4</v>
      </c>
      <c r="G399" s="33">
        <f t="shared" ca="1" si="142"/>
        <v>6.2204603053664083E-4</v>
      </c>
      <c r="H399" s="33">
        <f t="shared" ca="1" si="142"/>
        <v>5.4335224529106425E-4</v>
      </c>
      <c r="I399" s="33">
        <f t="shared" ca="1" si="142"/>
        <v>5.0283115737795303E-4</v>
      </c>
      <c r="J399" s="33">
        <f t="shared" ca="1" si="142"/>
        <v>5.2125899945941771E-4</v>
      </c>
      <c r="K399" s="33">
        <f t="shared" ca="1" si="142"/>
        <v>5.8935390437104857E-4</v>
      </c>
      <c r="L399" s="33">
        <f t="shared" ca="1" si="142"/>
        <v>6.7780154776264894E-4</v>
      </c>
      <c r="M399" s="33">
        <f t="shared" ca="1" si="142"/>
        <v>7.6879501811840105E-4</v>
      </c>
      <c r="N399" s="33">
        <f t="shared" ca="1" si="142"/>
        <v>8.47108390338047E-4</v>
      </c>
      <c r="O399" s="33">
        <f t="shared" ca="1" si="142"/>
        <v>8.8618647914291053E-4</v>
      </c>
    </row>
    <row r="400" spans="1:15" x14ac:dyDescent="0.4">
      <c r="D400" s="32">
        <f t="shared" ref="D400:O400" ca="1" si="143">SUM(D397:D399)</f>
        <v>0.10387182795838641</v>
      </c>
      <c r="E400" s="32">
        <f t="shared" ca="1" si="143"/>
        <v>9.550714214888878E-2</v>
      </c>
      <c r="F400" s="32">
        <f t="shared" ca="1" si="143"/>
        <v>8.5572977204948858E-2</v>
      </c>
      <c r="G400" s="32">
        <f t="shared" ca="1" si="143"/>
        <v>7.4645523664396904E-2</v>
      </c>
      <c r="H400" s="32">
        <f t="shared" ca="1" si="143"/>
        <v>6.5202269434927712E-2</v>
      </c>
      <c r="I400" s="32">
        <f t="shared" ca="1" si="143"/>
        <v>6.0339738885354363E-2</v>
      </c>
      <c r="J400" s="32">
        <f t="shared" ca="1" si="143"/>
        <v>6.2551079935130122E-2</v>
      </c>
      <c r="K400" s="32">
        <f t="shared" ca="1" si="143"/>
        <v>7.0722468524525822E-2</v>
      </c>
      <c r="L400" s="32">
        <f t="shared" ca="1" si="143"/>
        <v>8.1336185731517865E-2</v>
      </c>
      <c r="M400" s="32">
        <f t="shared" ca="1" si="143"/>
        <v>9.2255402174208134E-2</v>
      </c>
      <c r="N400" s="32">
        <f t="shared" ca="1" si="143"/>
        <v>0.10165300684056562</v>
      </c>
      <c r="O400" s="32">
        <f t="shared" ca="1" si="143"/>
        <v>0.10634237749714928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3.6605647799158321E-2</v>
      </c>
      <c r="E403" s="32">
        <f ca="1">N398/2+O398+D398+E398+F398/2</f>
        <v>0.35940090566446353</v>
      </c>
      <c r="F403" s="32">
        <f ca="1">N399/2+O399+D399+E399+F399/2</f>
        <v>3.3277861635598481E-3</v>
      </c>
      <c r="G403" s="32">
        <f ca="1">F397/2+G397+H397</f>
        <v>1.6741475822664911E-2</v>
      </c>
      <c r="H403" s="32">
        <f ca="1">F398/2+G398+H398</f>
        <v>0.16437085353161912</v>
      </c>
      <c r="I403" s="32">
        <f ca="1">F399/2+G399+H399</f>
        <v>1.5219523475149921E-3</v>
      </c>
      <c r="J403" s="32">
        <f ca="1">I397+J397+K397</f>
        <v>1.7747884673292611E-2</v>
      </c>
      <c r="K403" s="32">
        <f ca="1">I398+J398+K398</f>
        <v>0.17425195861050927</v>
      </c>
      <c r="L403" s="32">
        <f ca="1">I399+J399+K399</f>
        <v>1.6134440612084193E-3</v>
      </c>
      <c r="M403" s="32">
        <f ca="1">L397+M397+N397/2</f>
        <v>2.0571658371550807E-2</v>
      </c>
      <c r="N403" s="32">
        <f ca="1">L398+M398+N398/2</f>
        <v>0.20197628219340791</v>
      </c>
      <c r="O403" s="32">
        <f ca="1">L399+M399+N399/2</f>
        <v>1.8701507610500735E-3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2.47942296</v>
      </c>
      <c r="C409" s="63" t="s">
        <v>58</v>
      </c>
      <c r="D409" s="32">
        <f t="shared" ref="D409:O409" ca="1" si="144">D18</f>
        <v>0.12548024494714485</v>
      </c>
      <c r="E409" s="32">
        <f t="shared" ca="1" si="144"/>
        <v>0.10438574924833559</v>
      </c>
      <c r="F409" s="32">
        <f t="shared" ca="1" si="144"/>
        <v>8.4386110912258089E-2</v>
      </c>
      <c r="G409" s="32">
        <f t="shared" ca="1" si="144"/>
        <v>4.6149213213186345E-2</v>
      </c>
      <c r="H409" s="32">
        <f t="shared" ca="1" si="144"/>
        <v>1.4375997372157395E-2</v>
      </c>
      <c r="I409" s="32">
        <f t="shared" ca="1" si="144"/>
        <v>2.7158070996492231E-3</v>
      </c>
      <c r="J409" s="32">
        <f t="shared" ca="1" si="144"/>
        <v>6.8540346779774261E-4</v>
      </c>
      <c r="K409" s="32">
        <f t="shared" ca="1" si="144"/>
        <v>1.1001406387954279E-3</v>
      </c>
      <c r="L409" s="32">
        <f t="shared" ca="1" si="144"/>
        <v>1.198165730068962E-2</v>
      </c>
      <c r="M409" s="32">
        <f t="shared" ca="1" si="144"/>
        <v>4.392576680208557E-2</v>
      </c>
      <c r="N409" s="32">
        <f t="shared" ca="1" si="144"/>
        <v>8.3621255100579855E-2</v>
      </c>
      <c r="O409" s="32">
        <f t="shared" ca="1" si="144"/>
        <v>0.11702598723065359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5.9204309542558529E-2</v>
      </c>
      <c r="E410" s="32">
        <f t="shared" ca="1" si="145"/>
        <v>4.9251467535256645E-2</v>
      </c>
      <c r="F410" s="32">
        <f t="shared" ca="1" si="145"/>
        <v>3.9815203051655201E-2</v>
      </c>
      <c r="G410" s="32">
        <f t="shared" ca="1" si="145"/>
        <v>2.1774202826667217E-2</v>
      </c>
      <c r="H410" s="32">
        <f t="shared" ca="1" si="145"/>
        <v>6.7829083276234117E-3</v>
      </c>
      <c r="I410" s="32">
        <f t="shared" ca="1" si="145"/>
        <v>1.2813768753259772E-3</v>
      </c>
      <c r="J410" s="32">
        <f t="shared" ca="1" si="145"/>
        <v>3.2338826789932813E-4</v>
      </c>
      <c r="K410" s="32">
        <f t="shared" ca="1" si="145"/>
        <v>5.1907028829142085E-4</v>
      </c>
      <c r="L410" s="32">
        <f t="shared" ca="1" si="145"/>
        <v>5.6532065901025745E-3</v>
      </c>
      <c r="M410" s="32">
        <f t="shared" ca="1" si="145"/>
        <v>2.0725132436108528E-2</v>
      </c>
      <c r="N410" s="32">
        <f t="shared" ca="1" si="145"/>
        <v>3.9454327439329952E-2</v>
      </c>
      <c r="O410" s="32">
        <f t="shared" ca="1" si="145"/>
        <v>5.5215406819181259E-2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1.2663143985491683E-2</v>
      </c>
      <c r="E411" s="32">
        <f t="shared" ca="1" si="146"/>
        <v>1.0534341667263225E-2</v>
      </c>
      <c r="F411" s="32">
        <f t="shared" ca="1" si="146"/>
        <v>8.5160295416040269E-3</v>
      </c>
      <c r="G411" s="32">
        <f t="shared" ca="1" si="146"/>
        <v>4.6572600490371544E-3</v>
      </c>
      <c r="H411" s="32">
        <f t="shared" ca="1" si="146"/>
        <v>1.450788725630563E-3</v>
      </c>
      <c r="I411" s="32">
        <f t="shared" ca="1" si="146"/>
        <v>2.7407227611138954E-4</v>
      </c>
      <c r="J411" s="32">
        <f t="shared" ca="1" si="146"/>
        <v>6.9169157300689633E-5</v>
      </c>
      <c r="K411" s="32">
        <f t="shared" ca="1" si="146"/>
        <v>1.1102336721788723E-4</v>
      </c>
      <c r="L411" s="32">
        <f t="shared" ca="1" si="146"/>
        <v>1.2091580762163838E-3</v>
      </c>
      <c r="M411" s="32">
        <f t="shared" ca="1" si="146"/>
        <v>4.4328755488343237E-3</v>
      </c>
      <c r="N411" s="32">
        <f t="shared" ca="1" si="146"/>
        <v>8.4388422578566824E-3</v>
      </c>
      <c r="O411" s="32">
        <f t="shared" ca="1" si="146"/>
        <v>1.1809962014102657E-2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0.43089566443255306</v>
      </c>
      <c r="E413" s="32">
        <f t="shared" ca="1" si="148"/>
        <v>0.20330594914248901</v>
      </c>
      <c r="F413" s="32">
        <f t="shared" ca="1" si="148"/>
        <v>4.3484883566587917E-2</v>
      </c>
      <c r="G413" s="32">
        <f t="shared" ca="1" si="148"/>
        <v>0.10271826604147277</v>
      </c>
      <c r="H413" s="32">
        <f t="shared" ca="1" si="148"/>
        <v>4.8464712680118226E-2</v>
      </c>
      <c r="I413" s="32">
        <f t="shared" ca="1" si="148"/>
        <v>1.036606354546973E-2</v>
      </c>
      <c r="J413" s="32">
        <f t="shared" ca="1" si="148"/>
        <v>4.5013512062423936E-3</v>
      </c>
      <c r="K413" s="32">
        <f t="shared" ca="1" si="148"/>
        <v>2.1238354315167261E-3</v>
      </c>
      <c r="L413" s="32">
        <f t="shared" ca="1" si="148"/>
        <v>4.5426480062996642E-4</v>
      </c>
      <c r="M413" s="32">
        <f t="shared" ca="1" si="148"/>
        <v>9.7718051653065116E-2</v>
      </c>
      <c r="N413" s="32">
        <f t="shared" ca="1" si="148"/>
        <v>4.6105502745876076E-2</v>
      </c>
      <c r="O413" s="32">
        <f t="shared" ca="1" si="148"/>
        <v>9.861454753979048E-3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1.3774572000000003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6.4188128140703501E-2</v>
      </c>
      <c r="I415" s="32">
        <f t="shared" ca="1" si="149"/>
        <v>0.17715923366834169</v>
      </c>
      <c r="J415" s="32">
        <f t="shared" ca="1" si="149"/>
        <v>0.2577795226130653</v>
      </c>
      <c r="K415" s="32">
        <f t="shared" ca="1" si="149"/>
        <v>0.25623900753768841</v>
      </c>
      <c r="L415" s="32">
        <f t="shared" ca="1" si="149"/>
        <v>5.1350502512562811E-2</v>
      </c>
      <c r="M415" s="32">
        <f t="shared" ca="1" si="149"/>
        <v>1.0783605527638188E-2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7.8517587939698451E-3</v>
      </c>
      <c r="I416" s="32">
        <f t="shared" ca="1" si="150"/>
        <v>2.1670854271356777E-2</v>
      </c>
      <c r="J416" s="32">
        <f t="shared" ca="1" si="150"/>
        <v>3.1532663316582901E-2</v>
      </c>
      <c r="K416" s="32">
        <f t="shared" ca="1" si="150"/>
        <v>3.1344221105527627E-2</v>
      </c>
      <c r="L416" s="32">
        <f t="shared" ca="1" si="150"/>
        <v>6.2814070351758771E-3</v>
      </c>
      <c r="M416" s="32">
        <f t="shared" ca="1" si="150"/>
        <v>1.3190954773869342E-3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6.4777010050251251E-3</v>
      </c>
      <c r="I417" s="32">
        <f t="shared" ca="1" si="151"/>
        <v>1.7878454773869349E-2</v>
      </c>
      <c r="J417" s="32">
        <f t="shared" ca="1" si="151"/>
        <v>2.6014447236180904E-2</v>
      </c>
      <c r="K417" s="32">
        <f t="shared" ca="1" si="151"/>
        <v>2.5858982412060302E-2</v>
      </c>
      <c r="L417" s="32">
        <f t="shared" ca="1" si="151"/>
        <v>5.1821608040201004E-3</v>
      </c>
      <c r="M417" s="32">
        <f t="shared" ca="1" si="151"/>
        <v>1.0882537688442211E-3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6.4188128140703501E-2</v>
      </c>
      <c r="H419" s="32">
        <f t="shared" ca="1" si="153"/>
        <v>7.8517587939698451E-3</v>
      </c>
      <c r="I419" s="32">
        <f t="shared" ca="1" si="153"/>
        <v>6.4777010050251251E-3</v>
      </c>
      <c r="J419" s="32">
        <f t="shared" ca="1" si="153"/>
        <v>0.69117776381909546</v>
      </c>
      <c r="K419" s="32">
        <f t="shared" ca="1" si="153"/>
        <v>8.4547738693467295E-2</v>
      </c>
      <c r="L419" s="32">
        <f t="shared" ca="1" si="153"/>
        <v>6.9751884422110555E-2</v>
      </c>
      <c r="M419" s="32">
        <f t="shared" ca="1" si="153"/>
        <v>6.2134108040201003E-2</v>
      </c>
      <c r="N419" s="32">
        <f t="shared" ca="1" si="153"/>
        <v>7.6005025125628111E-3</v>
      </c>
      <c r="O419" s="32">
        <f t="shared" ca="1" si="153"/>
        <v>6.2704145728643213E-3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2.47942296</v>
      </c>
      <c r="C421" s="67"/>
      <c r="D421" s="32">
        <f t="shared" ref="D421:O421" ca="1" si="154">D69</f>
        <v>6.3860231186516153E-2</v>
      </c>
      <c r="E421" s="32">
        <f t="shared" ca="1" si="154"/>
        <v>6.0696056831694781E-2</v>
      </c>
      <c r="F421" s="32">
        <f t="shared" ca="1" si="154"/>
        <v>5.7696111081283155E-2</v>
      </c>
      <c r="G421" s="32">
        <f t="shared" ca="1" si="154"/>
        <v>5.1960576426422385E-2</v>
      </c>
      <c r="H421" s="32">
        <f t="shared" ca="1" si="154"/>
        <v>4.7194594050268046E-2</v>
      </c>
      <c r="I421" s="32">
        <f t="shared" ca="1" si="154"/>
        <v>4.5445565509391828E-2</v>
      </c>
      <c r="J421" s="32">
        <f t="shared" ca="1" si="154"/>
        <v>4.5141004964614102E-2</v>
      </c>
      <c r="K421" s="32">
        <f t="shared" ca="1" si="154"/>
        <v>4.5203215540263755E-2</v>
      </c>
      <c r="L421" s="32">
        <f t="shared" ca="1" si="154"/>
        <v>4.6835443039547883E-2</v>
      </c>
      <c r="M421" s="32">
        <f t="shared" ca="1" si="154"/>
        <v>5.162705946475727E-2</v>
      </c>
      <c r="N421" s="32">
        <f t="shared" ca="1" si="154"/>
        <v>5.7581382709531413E-2</v>
      </c>
      <c r="O421" s="32">
        <f t="shared" ca="1" si="154"/>
        <v>6.2592092529042478E-2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3.013064643138378E-2</v>
      </c>
      <c r="E422" s="32">
        <f t="shared" ca="1" si="155"/>
        <v>2.8637720130288501E-2</v>
      </c>
      <c r="F422" s="32">
        <f t="shared" ca="1" si="155"/>
        <v>2.7222280457748285E-2</v>
      </c>
      <c r="G422" s="32">
        <f t="shared" ca="1" si="155"/>
        <v>2.4516130424000082E-2</v>
      </c>
      <c r="H422" s="32">
        <f t="shared" ca="1" si="155"/>
        <v>2.2267436249143513E-2</v>
      </c>
      <c r="I422" s="32">
        <f t="shared" ca="1" si="155"/>
        <v>2.1442206531298899E-2</v>
      </c>
      <c r="J422" s="32">
        <f t="shared" ca="1" si="155"/>
        <v>2.12985082401849E-2</v>
      </c>
      <c r="K422" s="32">
        <f t="shared" ca="1" si="155"/>
        <v>2.1327860543243718E-2</v>
      </c>
      <c r="L422" s="32">
        <f t="shared" ca="1" si="155"/>
        <v>2.2097980988515387E-2</v>
      </c>
      <c r="M422" s="32">
        <f t="shared" ca="1" si="155"/>
        <v>2.4358769865416279E-2</v>
      </c>
      <c r="N422" s="32">
        <f t="shared" ca="1" si="155"/>
        <v>2.7168149115899494E-2</v>
      </c>
      <c r="O422" s="32">
        <f t="shared" ca="1" si="155"/>
        <v>2.9532311022877192E-2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6.4446104867126406E-3</v>
      </c>
      <c r="E423" s="32">
        <f t="shared" ca="1" si="156"/>
        <v>6.1252901389783725E-3</v>
      </c>
      <c r="F423" s="32">
        <f t="shared" ca="1" si="156"/>
        <v>5.8225433201294936E-3</v>
      </c>
      <c r="G423" s="32">
        <f t="shared" ca="1" si="156"/>
        <v>5.2437278962444616E-3</v>
      </c>
      <c r="H423" s="32">
        <f t="shared" ca="1" si="156"/>
        <v>4.7627571977334731E-3</v>
      </c>
      <c r="I423" s="32">
        <f t="shared" ca="1" si="156"/>
        <v>4.586249730305597E-3</v>
      </c>
      <c r="J423" s="32">
        <f t="shared" ca="1" si="156"/>
        <v>4.5555142624839921E-3</v>
      </c>
      <c r="K423" s="32">
        <f t="shared" ca="1" si="156"/>
        <v>4.5617923939715727E-3</v>
      </c>
      <c r="L423" s="32">
        <f t="shared" ca="1" si="156"/>
        <v>4.7265126003213469E-3</v>
      </c>
      <c r="M423" s="32">
        <f t="shared" ca="1" si="156"/>
        <v>5.2100702212140365E-3</v>
      </c>
      <c r="N423" s="32">
        <f t="shared" ca="1" si="156"/>
        <v>5.8109652275673907E-3</v>
      </c>
      <c r="O423" s="32">
        <f t="shared" ca="1" si="156"/>
        <v>6.3166331910042865E-3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0.24478712744266068</v>
      </c>
      <c r="E425" s="32">
        <f t="shared" ca="1" si="158"/>
        <v>0.11549589237137337</v>
      </c>
      <c r="F425" s="32">
        <f t="shared" ca="1" si="158"/>
        <v>2.470328809054374E-2</v>
      </c>
      <c r="G425" s="32">
        <f t="shared" ca="1" si="158"/>
        <v>0.12800322601733199</v>
      </c>
      <c r="H425" s="32">
        <f t="shared" ca="1" si="158"/>
        <v>6.0394706902017738E-2</v>
      </c>
      <c r="I425" s="32">
        <f t="shared" ca="1" si="158"/>
        <v>1.2917756754042681E-2</v>
      </c>
      <c r="J425" s="32">
        <f t="shared" ca="1" si="158"/>
        <v>0.13578978601426966</v>
      </c>
      <c r="K425" s="32">
        <f t="shared" ca="1" si="158"/>
        <v>6.4068575314727511E-2</v>
      </c>
      <c r="L425" s="32">
        <f t="shared" ca="1" si="158"/>
        <v>1.3703556386761162E-2</v>
      </c>
      <c r="M425" s="32">
        <f t="shared" ca="1" si="158"/>
        <v>0.12725319385907086</v>
      </c>
      <c r="N425" s="32">
        <f t="shared" ca="1" si="158"/>
        <v>6.004082541188141E-2</v>
      </c>
      <c r="O425" s="32">
        <f t="shared" ca="1" si="158"/>
        <v>1.2842065435319079E-2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1.3774572000000003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8.2647431999999998</v>
      </c>
      <c r="C433" s="67"/>
      <c r="D433" s="32">
        <f t="shared" ref="D433:O433" ca="1" si="164">D119</f>
        <v>1.8870048745773534E-2</v>
      </c>
      <c r="E433" s="32">
        <f t="shared" ca="1" si="164"/>
        <v>1.7350464157048131E-2</v>
      </c>
      <c r="F433" s="32">
        <f t="shared" ca="1" si="164"/>
        <v>1.5545757525565706E-2</v>
      </c>
      <c r="G433" s="32">
        <f t="shared" ca="1" si="164"/>
        <v>1.3560603465698769E-2</v>
      </c>
      <c r="H433" s="32">
        <f t="shared" ca="1" si="164"/>
        <v>1.1845078947345201E-2</v>
      </c>
      <c r="I433" s="32">
        <f t="shared" ca="1" si="164"/>
        <v>1.0961719230839377E-2</v>
      </c>
      <c r="J433" s="32">
        <f t="shared" ca="1" si="164"/>
        <v>1.1363446188215305E-2</v>
      </c>
      <c r="K433" s="32">
        <f t="shared" ca="1" si="164"/>
        <v>1.2847915115288858E-2</v>
      </c>
      <c r="L433" s="32">
        <f t="shared" ca="1" si="164"/>
        <v>1.4776073741225746E-2</v>
      </c>
      <c r="M433" s="32">
        <f t="shared" ca="1" si="164"/>
        <v>1.6759731394981145E-2</v>
      </c>
      <c r="N433" s="32">
        <f t="shared" ca="1" si="164"/>
        <v>1.8466962909369423E-2</v>
      </c>
      <c r="O433" s="32">
        <f t="shared" ca="1" si="164"/>
        <v>1.931886524531545E-2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8.3097462366709132E-2</v>
      </c>
      <c r="E434" s="32">
        <f t="shared" ca="1" si="165"/>
        <v>7.6405713719111035E-2</v>
      </c>
      <c r="F434" s="32">
        <f t="shared" ca="1" si="165"/>
        <v>6.8458381763959075E-2</v>
      </c>
      <c r="G434" s="32">
        <f t="shared" ca="1" si="165"/>
        <v>5.9716418931517516E-2</v>
      </c>
      <c r="H434" s="32">
        <f t="shared" ca="1" si="165"/>
        <v>5.2161815547942171E-2</v>
      </c>
      <c r="I434" s="32">
        <f t="shared" ca="1" si="165"/>
        <v>4.8271791108283495E-2</v>
      </c>
      <c r="J434" s="32">
        <f t="shared" ca="1" si="165"/>
        <v>5.00408639481041E-2</v>
      </c>
      <c r="K434" s="32">
        <f t="shared" ca="1" si="165"/>
        <v>5.6577974819620659E-2</v>
      </c>
      <c r="L434" s="32">
        <f t="shared" ca="1" si="165"/>
        <v>6.5068948585214295E-2</v>
      </c>
      <c r="M434" s="32">
        <f t="shared" ca="1" si="165"/>
        <v>7.3804321739366505E-2</v>
      </c>
      <c r="N434" s="32">
        <f t="shared" ca="1" si="165"/>
        <v>8.1322405472452508E-2</v>
      </c>
      <c r="O434" s="32">
        <f t="shared" ca="1" si="165"/>
        <v>8.5073901997719414E-2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1.9043168459037512E-3</v>
      </c>
      <c r="E435" s="32">
        <f t="shared" ca="1" si="166"/>
        <v>1.7509642727296282E-3</v>
      </c>
      <c r="F435" s="32">
        <f t="shared" ca="1" si="166"/>
        <v>1.5688379154240621E-3</v>
      </c>
      <c r="G435" s="32">
        <f t="shared" ca="1" si="166"/>
        <v>1.3685012671806099E-3</v>
      </c>
      <c r="H435" s="32">
        <f t="shared" ca="1" si="166"/>
        <v>1.1953749396403414E-3</v>
      </c>
      <c r="I435" s="32">
        <f t="shared" ca="1" si="166"/>
        <v>1.1062285462314968E-3</v>
      </c>
      <c r="J435" s="32">
        <f t="shared" ca="1" si="166"/>
        <v>1.1467697988107191E-3</v>
      </c>
      <c r="K435" s="32">
        <f t="shared" ca="1" si="166"/>
        <v>1.296578589616307E-3</v>
      </c>
      <c r="L435" s="32">
        <f t="shared" ca="1" si="166"/>
        <v>1.4911634050778278E-3</v>
      </c>
      <c r="M435" s="32">
        <f t="shared" ca="1" si="166"/>
        <v>1.6913490398604825E-3</v>
      </c>
      <c r="N435" s="32">
        <f t="shared" ca="1" si="166"/>
        <v>1.8636384587437035E-3</v>
      </c>
      <c r="O435" s="32">
        <f t="shared" ca="1" si="166"/>
        <v>1.9496102541144034E-3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7.254573836560467E-2</v>
      </c>
      <c r="E437" s="32">
        <f t="shared" ca="1" si="168"/>
        <v>0.31946747170174539</v>
      </c>
      <c r="F437" s="32">
        <f t="shared" ca="1" si="168"/>
        <v>7.3211295598316663E-3</v>
      </c>
      <c r="G437" s="32">
        <f t="shared" ca="1" si="168"/>
        <v>3.3178561175826821E-2</v>
      </c>
      <c r="H437" s="32">
        <f t="shared" ca="1" si="168"/>
        <v>0.14610742536143922</v>
      </c>
      <c r="I437" s="32">
        <f t="shared" ca="1" si="168"/>
        <v>3.3482951645329821E-3</v>
      </c>
      <c r="J437" s="32">
        <f t="shared" ca="1" si="168"/>
        <v>3.5173080534343537E-2</v>
      </c>
      <c r="K437" s="32">
        <f t="shared" ca="1" si="168"/>
        <v>0.15489062987600824</v>
      </c>
      <c r="L437" s="32">
        <f t="shared" ca="1" si="168"/>
        <v>3.5495769346585229E-3</v>
      </c>
      <c r="M437" s="32">
        <f t="shared" ca="1" si="168"/>
        <v>4.0769286590891601E-2</v>
      </c>
      <c r="N437" s="32">
        <f t="shared" ca="1" si="168"/>
        <v>0.17953447306080705</v>
      </c>
      <c r="O437" s="32">
        <f t="shared" ca="1" si="168"/>
        <v>4.1143316743101621E-3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5.5098288000000011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5.2833010538805132E-2</v>
      </c>
      <c r="I439" s="32">
        <f t="shared" ca="1" si="169"/>
        <v>5.7226331309324398E-2</v>
      </c>
      <c r="J439" s="32">
        <f t="shared" ca="1" si="169"/>
        <v>6.0361564768285865E-2</v>
      </c>
      <c r="K439" s="32">
        <f t="shared" ca="1" si="169"/>
        <v>6.0301655848687886E-2</v>
      </c>
      <c r="L439" s="32">
        <f t="shared" ca="1" si="169"/>
        <v>5.2333769542155212E-2</v>
      </c>
      <c r="M439" s="32">
        <f t="shared" ca="1" si="169"/>
        <v>5.0756167992741477E-2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2.4927763819095481E-2</v>
      </c>
      <c r="I440" s="32">
        <f t="shared" ca="1" si="170"/>
        <v>2.700062814070352E-2</v>
      </c>
      <c r="J440" s="32">
        <f t="shared" ca="1" si="170"/>
        <v>2.847989949748744E-2</v>
      </c>
      <c r="K440" s="32">
        <f t="shared" ca="1" si="170"/>
        <v>2.845163316582915E-2</v>
      </c>
      <c r="L440" s="32">
        <f t="shared" ca="1" si="170"/>
        <v>2.4692211055276383E-2</v>
      </c>
      <c r="M440" s="32">
        <f t="shared" ca="1" si="170"/>
        <v>2.3947864321608042E-2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5.3317717057509767E-3</v>
      </c>
      <c r="I441" s="32">
        <f t="shared" ca="1" si="171"/>
        <v>5.7751343523171411E-3</v>
      </c>
      <c r="J441" s="32">
        <f t="shared" ca="1" si="171"/>
        <v>6.0915340591848124E-3</v>
      </c>
      <c r="K441" s="32">
        <f t="shared" ca="1" si="171"/>
        <v>6.085488204913456E-3</v>
      </c>
      <c r="L441" s="32">
        <f t="shared" ca="1" si="171"/>
        <v>5.2813895868230034E-3</v>
      </c>
      <c r="M441" s="32">
        <f t="shared" ca="1" si="171"/>
        <v>5.1221820910106082E-3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0.12833821887213845</v>
      </c>
      <c r="H443" s="32">
        <f t="shared" ca="1" si="173"/>
        <v>6.0552763819095481E-2</v>
      </c>
      <c r="I443" s="32">
        <f t="shared" ca="1" si="173"/>
        <v>1.2951563372417641E-2</v>
      </c>
      <c r="J443" s="32">
        <f t="shared" ca="1" si="173"/>
        <v>0.17788955192629816</v>
      </c>
      <c r="K443" s="32">
        <f t="shared" ca="1" si="173"/>
        <v>8.3932160804020106E-2</v>
      </c>
      <c r="L443" s="32">
        <f t="shared" ca="1" si="173"/>
        <v>1.7952156616415409E-2</v>
      </c>
      <c r="M443" s="32">
        <f t="shared" ca="1" si="173"/>
        <v>0.12825834031267447</v>
      </c>
      <c r="N443" s="32">
        <f t="shared" ca="1" si="173"/>
        <v>6.0515075376884428E-2</v>
      </c>
      <c r="O443" s="32">
        <f t="shared" ca="1" si="173"/>
        <v>1.2943502233389168E-2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6.0608116799999996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1.9694707200000001</v>
      </c>
      <c r="C452" s="67"/>
      <c r="D452" s="32">
        <f t="shared" ref="D452:O452" ca="1" si="179">D195</f>
        <v>0.14340599422530842</v>
      </c>
      <c r="E452" s="32">
        <f t="shared" ca="1" si="179"/>
        <v>0.11929799914095497</v>
      </c>
      <c r="F452" s="32">
        <f t="shared" ca="1" si="179"/>
        <v>9.6441269614009256E-2</v>
      </c>
      <c r="G452" s="32">
        <f t="shared" ca="1" si="179"/>
        <v>5.274195795792725E-2</v>
      </c>
      <c r="H452" s="32">
        <f t="shared" ca="1" si="179"/>
        <v>1.6429711282465596E-2</v>
      </c>
      <c r="I452" s="32">
        <f t="shared" ca="1" si="179"/>
        <v>3.1037795424562558E-3</v>
      </c>
      <c r="J452" s="32">
        <f t="shared" ca="1" si="179"/>
        <v>7.8331824891170589E-4</v>
      </c>
      <c r="K452" s="32">
        <f t="shared" ca="1" si="179"/>
        <v>1.257303587194775E-3</v>
      </c>
      <c r="L452" s="32">
        <f t="shared" ca="1" si="179"/>
        <v>1.3693322629359569E-2</v>
      </c>
      <c r="M452" s="32">
        <f t="shared" ca="1" si="179"/>
        <v>5.0200876345240647E-2</v>
      </c>
      <c r="N452" s="32">
        <f t="shared" ca="1" si="179"/>
        <v>9.5567148686376974E-2</v>
      </c>
      <c r="O452" s="32">
        <f t="shared" ca="1" si="179"/>
        <v>0.13374398540646126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3.9469539695039003E-2</v>
      </c>
      <c r="E453" s="32">
        <f t="shared" ca="1" si="180"/>
        <v>3.2834311690171085E-2</v>
      </c>
      <c r="F453" s="32">
        <f t="shared" ca="1" si="180"/>
        <v>2.6543468701103457E-2</v>
      </c>
      <c r="G453" s="32">
        <f t="shared" ca="1" si="180"/>
        <v>1.4516135217778139E-2</v>
      </c>
      <c r="H453" s="32">
        <f t="shared" ca="1" si="180"/>
        <v>4.5219388850822727E-3</v>
      </c>
      <c r="I453" s="32">
        <f t="shared" ca="1" si="180"/>
        <v>8.5425125021731778E-4</v>
      </c>
      <c r="J453" s="32">
        <f t="shared" ca="1" si="180"/>
        <v>2.1559217859955202E-4</v>
      </c>
      <c r="K453" s="32">
        <f t="shared" ca="1" si="180"/>
        <v>3.4604685886094712E-4</v>
      </c>
      <c r="L453" s="32">
        <f t="shared" ca="1" si="180"/>
        <v>3.768804393401715E-3</v>
      </c>
      <c r="M453" s="32">
        <f t="shared" ca="1" si="180"/>
        <v>1.381675495740568E-2</v>
      </c>
      <c r="N453" s="32">
        <f t="shared" ca="1" si="180"/>
        <v>2.630288495955329E-2</v>
      </c>
      <c r="O453" s="32">
        <f t="shared" ca="1" si="180"/>
        <v>3.6810271212787488E-2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1.4472164554847641E-2</v>
      </c>
      <c r="E454" s="32">
        <f t="shared" ca="1" si="181"/>
        <v>1.2039247619729401E-2</v>
      </c>
      <c r="F454" s="32">
        <f t="shared" ca="1" si="181"/>
        <v>9.7326051904046054E-3</v>
      </c>
      <c r="G454" s="32">
        <f t="shared" ca="1" si="181"/>
        <v>5.3225829131853192E-3</v>
      </c>
      <c r="H454" s="32">
        <f t="shared" ca="1" si="181"/>
        <v>1.6580442578635003E-3</v>
      </c>
      <c r="I454" s="32">
        <f t="shared" ca="1" si="181"/>
        <v>3.1322545841301662E-4</v>
      </c>
      <c r="J454" s="32">
        <f t="shared" ca="1" si="181"/>
        <v>7.9050465486502436E-5</v>
      </c>
      <c r="K454" s="32">
        <f t="shared" ca="1" si="181"/>
        <v>1.26883848249014E-4</v>
      </c>
      <c r="L454" s="32">
        <f t="shared" ca="1" si="181"/>
        <v>1.3818949442472961E-3</v>
      </c>
      <c r="M454" s="32">
        <f t="shared" ca="1" si="181"/>
        <v>5.0661434843820843E-3</v>
      </c>
      <c r="N454" s="32">
        <f t="shared" ca="1" si="181"/>
        <v>9.644391151836209E-3</v>
      </c>
      <c r="O454" s="32">
        <f t="shared" ca="1" si="181"/>
        <v>1.3497099444688753E-2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0.49245218792291773</v>
      </c>
      <c r="E456" s="32">
        <f t="shared" ca="1" si="183"/>
        <v>0.13553729942832596</v>
      </c>
      <c r="F456" s="32">
        <f t="shared" ca="1" si="183"/>
        <v>4.9697009790386201E-2</v>
      </c>
      <c r="G456" s="32">
        <f t="shared" ca="1" si="183"/>
        <v>0.11739230404739748</v>
      </c>
      <c r="H456" s="32">
        <f t="shared" ca="1" si="183"/>
        <v>3.2309808453412144E-2</v>
      </c>
      <c r="I456" s="32">
        <f t="shared" ca="1" si="183"/>
        <v>1.1846929766251122E-2</v>
      </c>
      <c r="J456" s="32">
        <f t="shared" ca="1" si="183"/>
        <v>5.1444013785627365E-3</v>
      </c>
      <c r="K456" s="32">
        <f t="shared" ca="1" si="183"/>
        <v>1.4158902876778168E-3</v>
      </c>
      <c r="L456" s="32">
        <f t="shared" ca="1" si="183"/>
        <v>5.1915977214853299E-4</v>
      </c>
      <c r="M456" s="32">
        <f t="shared" ca="1" si="183"/>
        <v>0.11167777331778871</v>
      </c>
      <c r="N456" s="32">
        <f t="shared" ca="1" si="183"/>
        <v>3.0737001830584039E-2</v>
      </c>
      <c r="O456" s="32">
        <f t="shared" ca="1" si="183"/>
        <v>1.1270234004547484E-2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0.70338240000000007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6.3893687185929637E-2</v>
      </c>
      <c r="I458" s="32">
        <f t="shared" ca="1" si="184"/>
        <v>0.1763465766331658</v>
      </c>
      <c r="J458" s="32">
        <f t="shared" ca="1" si="184"/>
        <v>0.25659704773869346</v>
      </c>
      <c r="K458" s="32">
        <f t="shared" ca="1" si="184"/>
        <v>0.25506359924623112</v>
      </c>
      <c r="L458" s="32">
        <f t="shared" ca="1" si="184"/>
        <v>5.1114949748743713E-2</v>
      </c>
      <c r="M458" s="32">
        <f t="shared" ca="1" si="184"/>
        <v>1.0734139447236179E-2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7.8517587939698451E-3</v>
      </c>
      <c r="I459" s="32">
        <f t="shared" ca="1" si="185"/>
        <v>2.1670854271356777E-2</v>
      </c>
      <c r="J459" s="32">
        <f t="shared" ca="1" si="185"/>
        <v>3.1532663316582901E-2</v>
      </c>
      <c r="K459" s="32">
        <f t="shared" ca="1" si="185"/>
        <v>3.1344221105527627E-2</v>
      </c>
      <c r="L459" s="32">
        <f t="shared" ca="1" si="185"/>
        <v>6.2814070351758771E-3</v>
      </c>
      <c r="M459" s="32">
        <f t="shared" ca="1" si="185"/>
        <v>1.3190954773869342E-3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6.7721419597989926E-3</v>
      </c>
      <c r="I460" s="32">
        <f t="shared" ca="1" si="186"/>
        <v>1.8691111809045223E-2</v>
      </c>
      <c r="J460" s="32">
        <f t="shared" ca="1" si="186"/>
        <v>2.719692211055276E-2</v>
      </c>
      <c r="K460" s="32">
        <f t="shared" ca="1" si="186"/>
        <v>2.7034390703517583E-2</v>
      </c>
      <c r="L460" s="32">
        <f t="shared" ca="1" si="186"/>
        <v>5.4177135678391952E-3</v>
      </c>
      <c r="M460" s="32">
        <f t="shared" ca="1" si="186"/>
        <v>1.137719849246231E-3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6.3893687185929637E-2</v>
      </c>
      <c r="H462" s="32">
        <f t="shared" ca="1" si="188"/>
        <v>7.8517587939698451E-3</v>
      </c>
      <c r="I462" s="32">
        <f t="shared" ca="1" si="188"/>
        <v>6.7721419597989926E-3</v>
      </c>
      <c r="J462" s="32">
        <f t="shared" ca="1" si="188"/>
        <v>0.68800722361809041</v>
      </c>
      <c r="K462" s="32">
        <f t="shared" ca="1" si="188"/>
        <v>8.4547738693467295E-2</v>
      </c>
      <c r="L462" s="32">
        <f t="shared" ca="1" si="188"/>
        <v>7.2922424623115573E-2</v>
      </c>
      <c r="M462" s="32">
        <f t="shared" ca="1" si="188"/>
        <v>6.1849089195979895E-2</v>
      </c>
      <c r="N462" s="32">
        <f t="shared" ca="1" si="188"/>
        <v>7.6005025125628111E-3</v>
      </c>
      <c r="O462" s="32">
        <f t="shared" ca="1" si="188"/>
        <v>6.5554334170854264E-3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2.1101472000000001</v>
      </c>
      <c r="C464" s="67"/>
      <c r="D464" s="32">
        <f t="shared" ref="D464:O464" ca="1" si="189">D246</f>
        <v>6.4538061958622675E-2</v>
      </c>
      <c r="E464" s="32">
        <f t="shared" ca="1" si="189"/>
        <v>6.2277937419464531E-2</v>
      </c>
      <c r="F464" s="32">
        <f t="shared" ca="1" si="189"/>
        <v>6.0135119026313362E-2</v>
      </c>
      <c r="G464" s="32">
        <f t="shared" ca="1" si="189"/>
        <v>5.6038308558555676E-2</v>
      </c>
      <c r="H464" s="32">
        <f t="shared" ca="1" si="189"/>
        <v>5.2634035432731145E-2</v>
      </c>
      <c r="I464" s="32">
        <f t="shared" ca="1" si="189"/>
        <v>5.1384729332105271E-2</v>
      </c>
      <c r="J464" s="32">
        <f t="shared" ca="1" si="189"/>
        <v>5.1167186085835467E-2</v>
      </c>
      <c r="K464" s="32">
        <f t="shared" ca="1" si="189"/>
        <v>5.1211622211299504E-2</v>
      </c>
      <c r="L464" s="32">
        <f t="shared" ca="1" si="189"/>
        <v>5.2377498996502458E-2</v>
      </c>
      <c r="M464" s="32">
        <f t="shared" ca="1" si="189"/>
        <v>5.5800082157366301E-2</v>
      </c>
      <c r="N464" s="32">
        <f t="shared" ca="1" si="189"/>
        <v>6.0053170189347846E-2</v>
      </c>
      <c r="O464" s="32">
        <f t="shared" ca="1" si="189"/>
        <v>6.3632248631855737E-2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2.3683692461879877E-2</v>
      </c>
      <c r="E465" s="32">
        <f t="shared" ca="1" si="190"/>
        <v>2.2854288961271386E-2</v>
      </c>
      <c r="F465" s="32">
        <f t="shared" ca="1" si="190"/>
        <v>2.2067933587637933E-2</v>
      </c>
      <c r="G465" s="32">
        <f t="shared" ca="1" si="190"/>
        <v>2.0564516902222267E-2</v>
      </c>
      <c r="H465" s="32">
        <f t="shared" ca="1" si="190"/>
        <v>1.9315242360635282E-2</v>
      </c>
      <c r="I465" s="32">
        <f t="shared" ca="1" si="190"/>
        <v>1.8856781406277164E-2</v>
      </c>
      <c r="J465" s="32">
        <f t="shared" ca="1" si="190"/>
        <v>1.8776949022324942E-2</v>
      </c>
      <c r="K465" s="32">
        <f t="shared" ca="1" si="190"/>
        <v>1.8793255857357617E-2</v>
      </c>
      <c r="L465" s="32">
        <f t="shared" ca="1" si="190"/>
        <v>1.9221100549175214E-2</v>
      </c>
      <c r="M465" s="32">
        <f t="shared" ca="1" si="190"/>
        <v>2.0477094369675708E-2</v>
      </c>
      <c r="N465" s="32">
        <f t="shared" ca="1" si="190"/>
        <v>2.2037860619944161E-2</v>
      </c>
      <c r="O465" s="32">
        <f t="shared" ca="1" si="190"/>
        <v>2.3351283901598435E-2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6.5130154270169665E-3</v>
      </c>
      <c r="E466" s="32">
        <f t="shared" ca="1" si="191"/>
        <v>6.2849294643496315E-3</v>
      </c>
      <c r="F466" s="32">
        <f t="shared" ca="1" si="191"/>
        <v>6.0686817366004319E-3</v>
      </c>
      <c r="G466" s="32">
        <f t="shared" ca="1" si="191"/>
        <v>5.6552421481111236E-3</v>
      </c>
      <c r="H466" s="32">
        <f t="shared" ca="1" si="191"/>
        <v>5.311691649174703E-3</v>
      </c>
      <c r="I466" s="32">
        <f t="shared" ca="1" si="191"/>
        <v>5.1856148867262209E-3</v>
      </c>
      <c r="J466" s="32">
        <f t="shared" ca="1" si="191"/>
        <v>5.1636609811393595E-3</v>
      </c>
      <c r="K466" s="32">
        <f t="shared" ca="1" si="191"/>
        <v>5.1681453607733451E-3</v>
      </c>
      <c r="L466" s="32">
        <f t="shared" ca="1" si="191"/>
        <v>5.2858026510231842E-3</v>
      </c>
      <c r="M466" s="32">
        <f t="shared" ca="1" si="191"/>
        <v>5.6312009516608199E-3</v>
      </c>
      <c r="N466" s="32">
        <f t="shared" ca="1" si="191"/>
        <v>6.0604116704846452E-3</v>
      </c>
      <c r="O466" s="32">
        <f t="shared" ca="1" si="191"/>
        <v>6.4216030729395699E-3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0.25054239261777356</v>
      </c>
      <c r="E468" s="32">
        <f t="shared" ca="1" si="193"/>
        <v>9.1942162428540739E-2</v>
      </c>
      <c r="F468" s="32">
        <f t="shared" ca="1" si="193"/>
        <v>2.528409466784871E-2</v>
      </c>
      <c r="G468" s="32">
        <f t="shared" ca="1" si="193"/>
        <v>0.13873990350444351</v>
      </c>
      <c r="H468" s="32">
        <f t="shared" ca="1" si="193"/>
        <v>5.0913726056676517E-2</v>
      </c>
      <c r="I468" s="32">
        <f t="shared" ca="1" si="193"/>
        <v>1.4001274665586042E-2</v>
      </c>
      <c r="J468" s="32">
        <f t="shared" ca="1" si="193"/>
        <v>0.15376353762924022</v>
      </c>
      <c r="K468" s="32">
        <f t="shared" ca="1" si="193"/>
        <v>5.642698628595972E-2</v>
      </c>
      <c r="L468" s="32">
        <f t="shared" ca="1" si="193"/>
        <v>1.5517421228638924E-2</v>
      </c>
      <c r="M468" s="32">
        <f t="shared" ca="1" si="193"/>
        <v>0.13820416624854268</v>
      </c>
      <c r="N468" s="32">
        <f t="shared" ca="1" si="193"/>
        <v>5.0717125228822997E-2</v>
      </c>
      <c r="O468" s="32">
        <f t="shared" ca="1" si="193"/>
        <v>1.3947209437926327E-2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1.4067648000000001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2.1101472000000001</v>
      </c>
      <c r="C476" s="67"/>
      <c r="D476" s="32">
        <f t="shared" ref="D476:O476" ca="1" si="199">D296</f>
        <v>4.6958722222853855E-2</v>
      </c>
      <c r="E476" s="32">
        <f t="shared" ca="1" si="199"/>
        <v>4.3177187179810138E-2</v>
      </c>
      <c r="F476" s="32">
        <f t="shared" ca="1" si="199"/>
        <v>3.8686116778070621E-2</v>
      </c>
      <c r="G476" s="32">
        <f t="shared" ca="1" si="199"/>
        <v>3.3745997156612764E-2</v>
      </c>
      <c r="H476" s="32">
        <f t="shared" ca="1" si="199"/>
        <v>2.9476859307040238E-2</v>
      </c>
      <c r="I476" s="32">
        <f t="shared" ca="1" si="199"/>
        <v>2.7278590287753951E-2</v>
      </c>
      <c r="J476" s="32">
        <f t="shared" ca="1" si="199"/>
        <v>2.8278300720673409E-2</v>
      </c>
      <c r="K476" s="32">
        <f t="shared" ca="1" si="199"/>
        <v>3.1972449312129385E-2</v>
      </c>
      <c r="L476" s="32">
        <f t="shared" ca="1" si="199"/>
        <v>3.6770733966123702E-2</v>
      </c>
      <c r="M476" s="32">
        <f t="shared" ca="1" si="199"/>
        <v>4.1707129732923259E-2</v>
      </c>
      <c r="N476" s="32">
        <f t="shared" ca="1" si="199"/>
        <v>4.5955630175839042E-2</v>
      </c>
      <c r="O476" s="32">
        <f t="shared" ca="1" si="199"/>
        <v>4.80756164935029E-2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5.1935913979193206E-2</v>
      </c>
      <c r="E477" s="32">
        <f t="shared" ca="1" si="200"/>
        <v>4.775357107444439E-2</v>
      </c>
      <c r="F477" s="32">
        <f t="shared" ca="1" si="200"/>
        <v>4.2786488602474422E-2</v>
      </c>
      <c r="G477" s="32">
        <f t="shared" ca="1" si="200"/>
        <v>3.7322761832198445E-2</v>
      </c>
      <c r="H477" s="32">
        <f t="shared" ca="1" si="200"/>
        <v>3.2601134717463856E-2</v>
      </c>
      <c r="I477" s="32">
        <f t="shared" ca="1" si="200"/>
        <v>3.0169869442677182E-2</v>
      </c>
      <c r="J477" s="32">
        <f t="shared" ca="1" si="200"/>
        <v>3.1275539967565061E-2</v>
      </c>
      <c r="K477" s="32">
        <f t="shared" ca="1" si="200"/>
        <v>3.5361234262262911E-2</v>
      </c>
      <c r="L477" s="32">
        <f t="shared" ca="1" si="200"/>
        <v>4.0668092865758933E-2</v>
      </c>
      <c r="M477" s="32">
        <f t="shared" ca="1" si="200"/>
        <v>4.6127701087104067E-2</v>
      </c>
      <c r="N477" s="32">
        <f t="shared" ca="1" si="200"/>
        <v>5.0826503420282811E-2</v>
      </c>
      <c r="O477" s="32">
        <f t="shared" ca="1" si="200"/>
        <v>5.3171188748574634E-2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4.9771917563393485E-3</v>
      </c>
      <c r="E478" s="32">
        <f t="shared" ca="1" si="201"/>
        <v>4.5763838946342537E-3</v>
      </c>
      <c r="F478" s="32">
        <f t="shared" ca="1" si="201"/>
        <v>4.1003718244037989E-3</v>
      </c>
      <c r="G478" s="32">
        <f t="shared" ca="1" si="201"/>
        <v>3.5767646755856838E-3</v>
      </c>
      <c r="H478" s="32">
        <f t="shared" ca="1" si="201"/>
        <v>3.1242754104236193E-3</v>
      </c>
      <c r="I478" s="32">
        <f t="shared" ca="1" si="201"/>
        <v>2.8912791549232297E-3</v>
      </c>
      <c r="J478" s="32">
        <f t="shared" ca="1" si="201"/>
        <v>2.9972392468916517E-3</v>
      </c>
      <c r="K478" s="32">
        <f t="shared" ca="1" si="201"/>
        <v>3.3887849501335289E-3</v>
      </c>
      <c r="L478" s="32">
        <f t="shared" ca="1" si="201"/>
        <v>3.897358899635231E-3</v>
      </c>
      <c r="M478" s="32">
        <f t="shared" ca="1" si="201"/>
        <v>4.4205713541808061E-3</v>
      </c>
      <c r="N478" s="32">
        <f t="shared" ca="1" si="201"/>
        <v>4.8708732444437686E-3</v>
      </c>
      <c r="O478" s="32">
        <f t="shared" ca="1" si="201"/>
        <v>5.095572255071735E-3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0.18053239937312171</v>
      </c>
      <c r="E480" s="32">
        <f t="shared" ca="1" si="203"/>
        <v>0.19966716981359084</v>
      </c>
      <c r="F480" s="32">
        <f t="shared" ca="1" si="203"/>
        <v>1.9134770440469122E-2</v>
      </c>
      <c r="G480" s="32">
        <f t="shared" ca="1" si="203"/>
        <v>8.2565914852688313E-2</v>
      </c>
      <c r="H480" s="32">
        <f t="shared" ca="1" si="203"/>
        <v>9.1317140850899509E-2</v>
      </c>
      <c r="I480" s="32">
        <f t="shared" ca="1" si="203"/>
        <v>8.7512259982112026E-3</v>
      </c>
      <c r="J480" s="32">
        <f t="shared" ca="1" si="203"/>
        <v>8.7529340320556745E-2</v>
      </c>
      <c r="K480" s="32">
        <f t="shared" ca="1" si="203"/>
        <v>9.680664367250516E-2</v>
      </c>
      <c r="L480" s="32">
        <f t="shared" ca="1" si="203"/>
        <v>9.2773033519484103E-3</v>
      </c>
      <c r="M480" s="32">
        <f t="shared" ca="1" si="203"/>
        <v>0.10145567878696649</v>
      </c>
      <c r="N480" s="32">
        <f t="shared" ca="1" si="203"/>
        <v>0.11220904566300439</v>
      </c>
      <c r="O480" s="32">
        <f t="shared" ca="1" si="203"/>
        <v>1.0753366876037921E-2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1.4067648000000001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4.5154208542713563E-2</v>
      </c>
      <c r="I482" s="32">
        <f t="shared" ca="1" si="204"/>
        <v>5.2685615577889443E-2</v>
      </c>
      <c r="J482" s="32">
        <f t="shared" ca="1" si="204"/>
        <v>5.806030150753768E-2</v>
      </c>
      <c r="K482" s="32">
        <f t="shared" ca="1" si="204"/>
        <v>5.7957600502512557E-2</v>
      </c>
      <c r="L482" s="32">
        <f t="shared" ca="1" si="204"/>
        <v>4.4298366834170849E-2</v>
      </c>
      <c r="M482" s="32">
        <f t="shared" ca="1" si="204"/>
        <v>4.1593907035175876E-2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3.3140703517587938E-2</v>
      </c>
      <c r="I483" s="32">
        <f t="shared" ca="1" si="205"/>
        <v>3.8668341708542719E-2</v>
      </c>
      <c r="J483" s="32">
        <f t="shared" ca="1" si="205"/>
        <v>4.2613065326633164E-2</v>
      </c>
      <c r="K483" s="32">
        <f t="shared" ca="1" si="205"/>
        <v>4.2537688442211057E-2</v>
      </c>
      <c r="L483" s="32">
        <f t="shared" ca="1" si="205"/>
        <v>3.2512562814070355E-2</v>
      </c>
      <c r="M483" s="32">
        <f t="shared" ca="1" si="205"/>
        <v>3.0527638190954772E-2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4.556846733668342E-3</v>
      </c>
      <c r="I484" s="32">
        <f t="shared" ca="1" si="206"/>
        <v>5.3168969849246234E-3</v>
      </c>
      <c r="J484" s="32">
        <f t="shared" ca="1" si="206"/>
        <v>5.8592964824120608E-3</v>
      </c>
      <c r="K484" s="32">
        <f t="shared" ca="1" si="206"/>
        <v>5.8489321608040205E-3</v>
      </c>
      <c r="L484" s="32">
        <f t="shared" ca="1" si="206"/>
        <v>4.4704773869346731E-3</v>
      </c>
      <c r="M484" s="32">
        <f t="shared" ca="1" si="206"/>
        <v>4.1975502512562818E-3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0.10646670854271356</v>
      </c>
      <c r="H486" s="32">
        <f t="shared" ca="1" si="208"/>
        <v>7.8140703517587937E-2</v>
      </c>
      <c r="I486" s="32">
        <f t="shared" ca="1" si="208"/>
        <v>1.0744346733668343E-2</v>
      </c>
      <c r="J486" s="32">
        <f t="shared" ca="1" si="208"/>
        <v>0.16870351758793967</v>
      </c>
      <c r="K486" s="32">
        <f t="shared" ca="1" si="208"/>
        <v>0.12381909547738695</v>
      </c>
      <c r="L486" s="32">
        <f t="shared" ca="1" si="208"/>
        <v>1.7025125628140705E-2</v>
      </c>
      <c r="M486" s="32">
        <f t="shared" ca="1" si="208"/>
        <v>0.10632977386934672</v>
      </c>
      <c r="N486" s="32">
        <f t="shared" ca="1" si="208"/>
        <v>7.8040201005025123E-2</v>
      </c>
      <c r="O486" s="32">
        <f t="shared" ca="1" si="208"/>
        <v>1.0730527638190955E-2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3.2355590400000005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29.056392000000002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57.233556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1.1254118399999999</v>
      </c>
      <c r="D500" s="32">
        <f t="shared" ref="D500:O500" ca="1" si="219">D397</f>
        <v>9.5215842295187543E-3</v>
      </c>
      <c r="E500" s="32">
        <f t="shared" ca="1" si="219"/>
        <v>8.7548213636481388E-3</v>
      </c>
      <c r="F500" s="32">
        <f t="shared" ca="1" si="219"/>
        <v>7.8441895771203113E-3</v>
      </c>
      <c r="G500" s="32">
        <f t="shared" ca="1" si="219"/>
        <v>6.8425063359030484E-3</v>
      </c>
      <c r="H500" s="32">
        <f t="shared" ca="1" si="219"/>
        <v>5.9768746982017075E-3</v>
      </c>
      <c r="I500" s="32">
        <f t="shared" ca="1" si="219"/>
        <v>5.5311427311574837E-3</v>
      </c>
      <c r="J500" s="32">
        <f t="shared" ca="1" si="219"/>
        <v>5.7338489940535944E-3</v>
      </c>
      <c r="K500" s="32">
        <f t="shared" ca="1" si="219"/>
        <v>6.4828929480815339E-3</v>
      </c>
      <c r="L500" s="32">
        <f t="shared" ca="1" si="219"/>
        <v>7.4558170253891378E-3</v>
      </c>
      <c r="M500" s="32">
        <f t="shared" ca="1" si="219"/>
        <v>8.4567451993024113E-3</v>
      </c>
      <c r="N500" s="32">
        <f t="shared" ca="1" si="219"/>
        <v>9.318192293718516E-3</v>
      </c>
      <c r="O500" s="32">
        <f t="shared" ca="1" si="219"/>
        <v>9.7480512705720168E-3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9.3484645162547772E-2</v>
      </c>
      <c r="E501" s="32">
        <f t="shared" ca="1" si="220"/>
        <v>8.5956427933999907E-2</v>
      </c>
      <c r="F501" s="32">
        <f t="shared" ca="1" si="220"/>
        <v>7.7015679484453967E-2</v>
      </c>
      <c r="G501" s="32">
        <f t="shared" ca="1" si="220"/>
        <v>6.7180971297957207E-2</v>
      </c>
      <c r="H501" s="32">
        <f t="shared" ca="1" si="220"/>
        <v>5.8682042491434945E-2</v>
      </c>
      <c r="I501" s="32">
        <f t="shared" ca="1" si="220"/>
        <v>5.4305764996818925E-2</v>
      </c>
      <c r="J501" s="32">
        <f t="shared" ca="1" si="220"/>
        <v>5.6295971941617111E-2</v>
      </c>
      <c r="K501" s="32">
        <f t="shared" ca="1" si="220"/>
        <v>6.3650221672073237E-2</v>
      </c>
      <c r="L501" s="32">
        <f t="shared" ca="1" si="220"/>
        <v>7.320256715836608E-2</v>
      </c>
      <c r="M501" s="32">
        <f t="shared" ca="1" si="220"/>
        <v>8.3029861956787326E-2</v>
      </c>
      <c r="N501" s="32">
        <f t="shared" ca="1" si="220"/>
        <v>9.1487706156509058E-2</v>
      </c>
      <c r="O501" s="32">
        <f t="shared" ca="1" si="220"/>
        <v>9.5708139747434348E-2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8.6559856631988679E-4</v>
      </c>
      <c r="E502" s="32">
        <f t="shared" ca="1" si="221"/>
        <v>7.9589285124073998E-4</v>
      </c>
      <c r="F502" s="32">
        <f t="shared" ca="1" si="221"/>
        <v>7.1310814337457366E-4</v>
      </c>
      <c r="G502" s="32">
        <f t="shared" ca="1" si="221"/>
        <v>6.2204603053664083E-4</v>
      </c>
      <c r="H502" s="32">
        <f t="shared" ca="1" si="221"/>
        <v>5.4335224529106425E-4</v>
      </c>
      <c r="I502" s="32">
        <f t="shared" ca="1" si="221"/>
        <v>5.0283115737795303E-4</v>
      </c>
      <c r="J502" s="32">
        <f t="shared" ca="1" si="221"/>
        <v>5.2125899945941771E-4</v>
      </c>
      <c r="K502" s="32">
        <f t="shared" ca="1" si="221"/>
        <v>5.8935390437104857E-4</v>
      </c>
      <c r="L502" s="32">
        <f t="shared" ca="1" si="221"/>
        <v>6.7780154776264894E-4</v>
      </c>
      <c r="M502" s="32">
        <f t="shared" ca="1" si="221"/>
        <v>7.6879501811840105E-4</v>
      </c>
      <c r="N502" s="32">
        <f t="shared" ca="1" si="221"/>
        <v>8.47108390338047E-4</v>
      </c>
      <c r="O502" s="32">
        <f t="shared" ca="1" si="221"/>
        <v>8.8618647914291053E-4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3.6605647799158321E-2</v>
      </c>
      <c r="E504" s="32">
        <f t="shared" ca="1" si="223"/>
        <v>0.35940090566446353</v>
      </c>
      <c r="F504" s="32">
        <f t="shared" ca="1" si="223"/>
        <v>3.3277861635598481E-3</v>
      </c>
      <c r="G504" s="32">
        <f t="shared" ca="1" si="223"/>
        <v>1.6741475822664911E-2</v>
      </c>
      <c r="H504" s="32">
        <f t="shared" ca="1" si="223"/>
        <v>0.16437085353161912</v>
      </c>
      <c r="I504" s="32">
        <f t="shared" ca="1" si="223"/>
        <v>1.5219523475149921E-3</v>
      </c>
      <c r="J504" s="32">
        <f t="shared" ca="1" si="223"/>
        <v>1.7747884673292611E-2</v>
      </c>
      <c r="K504" s="32">
        <f t="shared" ca="1" si="223"/>
        <v>0.17425195861050927</v>
      </c>
      <c r="L504" s="32">
        <f t="shared" ca="1" si="223"/>
        <v>1.6134440612084193E-3</v>
      </c>
      <c r="M504" s="32">
        <f t="shared" ca="1" si="223"/>
        <v>2.0571658371550807E-2</v>
      </c>
      <c r="N504" s="32">
        <f t="shared" ca="1" si="223"/>
        <v>0.20197628219340791</v>
      </c>
      <c r="O504" s="32">
        <f t="shared" ca="1" si="223"/>
        <v>1.8701507610500735E-3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6.3039758730646707</v>
      </c>
      <c r="E507" s="171">
        <f t="shared" ca="1" si="225"/>
        <v>6.1701776876631431</v>
      </c>
      <c r="F507" s="171">
        <f t="shared" ca="1" si="225"/>
        <v>6.0381975767297442</v>
      </c>
      <c r="G507" s="171">
        <f t="shared" ca="1" si="225"/>
        <v>5.8065034561323623</v>
      </c>
      <c r="H507" s="171">
        <f t="shared" ca="1" si="225"/>
        <v>5.7661784305089041</v>
      </c>
      <c r="I507" s="171">
        <f t="shared" ca="1" si="225"/>
        <v>5.9611206184872128</v>
      </c>
      <c r="J507" s="171">
        <f t="shared" ca="1" si="225"/>
        <v>6.1482932452128676</v>
      </c>
      <c r="K507" s="171">
        <f t="shared" ca="1" si="225"/>
        <v>6.1677348438170769</v>
      </c>
      <c r="L507" s="171">
        <f t="shared" ca="1" si="225"/>
        <v>5.7640739629414472</v>
      </c>
      <c r="M507" s="171">
        <f t="shared" ca="1" si="225"/>
        <v>5.8654383079628891</v>
      </c>
      <c r="N507" s="171">
        <f t="shared" ca="1" si="225"/>
        <v>6.0752638516112283</v>
      </c>
      <c r="O507" s="171">
        <f t="shared" ca="1" si="225"/>
        <v>6.265250530468454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4.339594380087016</v>
      </c>
      <c r="E508" s="171">
        <f t="shared" ca="1" si="226"/>
        <v>4.2237941404934052</v>
      </c>
      <c r="F508" s="171">
        <f t="shared" ca="1" si="226"/>
        <v>4.096613262324114</v>
      </c>
      <c r="G508" s="171">
        <f t="shared" ca="1" si="226"/>
        <v>3.9234649473178203</v>
      </c>
      <c r="H508" s="171">
        <f t="shared" ca="1" si="226"/>
        <v>3.8036810718555647</v>
      </c>
      <c r="I508" s="171">
        <f t="shared" ca="1" si="226"/>
        <v>3.785550571764027</v>
      </c>
      <c r="J508" s="171">
        <f t="shared" ca="1" si="226"/>
        <v>3.8348072813403533</v>
      </c>
      <c r="K508" s="171">
        <f t="shared" ca="1" si="226"/>
        <v>3.9059281936129944</v>
      </c>
      <c r="L508" s="171">
        <f t="shared" ca="1" si="226"/>
        <v>3.9333670105310818</v>
      </c>
      <c r="M508" s="171">
        <f t="shared" ca="1" si="226"/>
        <v>4.0763382448896817</v>
      </c>
      <c r="N508" s="171">
        <f t="shared" ca="1" si="226"/>
        <v>4.2346174609208029</v>
      </c>
      <c r="O508" s="171">
        <f t="shared" ca="1" si="226"/>
        <v>4.3437256188631395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0.61713965564165152</v>
      </c>
      <c r="E509" s="171">
        <f t="shared" ca="1" si="227"/>
        <v>0.60360523961085366</v>
      </c>
      <c r="F509" s="171">
        <f t="shared" ca="1" si="227"/>
        <v>0.59024832350839729</v>
      </c>
      <c r="G509" s="171">
        <f t="shared" ca="1" si="227"/>
        <v>0.56682474394982318</v>
      </c>
      <c r="H509" s="171">
        <f t="shared" ca="1" si="227"/>
        <v>0.56294729770475183</v>
      </c>
      <c r="I509" s="171">
        <f t="shared" ca="1" si="227"/>
        <v>0.58300313832257622</v>
      </c>
      <c r="J509" s="171">
        <f t="shared" ca="1" si="227"/>
        <v>0.60218691257889667</v>
      </c>
      <c r="K509" s="171">
        <f t="shared" ca="1" si="227"/>
        <v>0.6041745475686352</v>
      </c>
      <c r="L509" s="171">
        <f t="shared" ca="1" si="227"/>
        <v>0.56275074588126306</v>
      </c>
      <c r="M509" s="171">
        <f t="shared" ca="1" si="227"/>
        <v>0.57287764872925329</v>
      </c>
      <c r="N509" s="171">
        <f t="shared" ca="1" si="227"/>
        <v>0.59405017823775752</v>
      </c>
      <c r="O509" s="171">
        <f t="shared" ca="1" si="227"/>
        <v>0.61324099966614065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24.676353771120176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16.942059281887936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2.4152459608602168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14.660654769697921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9.8505880263628391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1.4311574847443904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18.25918155238017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11.506685513840662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1.7877312207303824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14.736018291401734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10.20214936190856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1.4389147650650116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5233.6869016726187</v>
      </c>
      <c r="E515" s="77">
        <f t="shared" ca="1" si="228"/>
        <v>5122.6049710777443</v>
      </c>
      <c r="F515" s="77">
        <f t="shared" ca="1" si="228"/>
        <v>5013.0324422828926</v>
      </c>
      <c r="G515" s="77">
        <f t="shared" ca="1" si="228"/>
        <v>4820.6753475569631</v>
      </c>
      <c r="H515" s="77">
        <f t="shared" ca="1" si="228"/>
        <v>4787.1967044490693</v>
      </c>
      <c r="I515" s="77">
        <f t="shared" ca="1" si="228"/>
        <v>4949.0416093708691</v>
      </c>
      <c r="J515" s="77">
        <f t="shared" ca="1" si="228"/>
        <v>5104.4360690849862</v>
      </c>
      <c r="K515" s="77">
        <f t="shared" ca="1" si="228"/>
        <v>5120.5768732395809</v>
      </c>
      <c r="L515" s="77">
        <f t="shared" ca="1" si="228"/>
        <v>4785.4495333677432</v>
      </c>
      <c r="M515" s="77">
        <f t="shared" ca="1" si="228"/>
        <v>4869.6042407329915</v>
      </c>
      <c r="N515" s="77">
        <f t="shared" ca="1" si="228"/>
        <v>5043.8056053227292</v>
      </c>
      <c r="O515" s="77">
        <f t="shared" ca="1" si="228"/>
        <v>5201.5363474208834</v>
      </c>
      <c r="Q515" s="89">
        <f ca="1">MAX(D515:O517)</f>
        <v>5635.9785903347165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3302.5832420753545</v>
      </c>
      <c r="E516" s="77">
        <f t="shared" ca="1" si="229"/>
        <v>3214.4552058549502</v>
      </c>
      <c r="F516" s="77">
        <f t="shared" ca="1" si="229"/>
        <v>3117.6661052694931</v>
      </c>
      <c r="G516" s="77">
        <f t="shared" ca="1" si="229"/>
        <v>2985.8941760409593</v>
      </c>
      <c r="H516" s="77">
        <f t="shared" ca="1" si="229"/>
        <v>2894.7344534669446</v>
      </c>
      <c r="I516" s="77">
        <f t="shared" ca="1" si="229"/>
        <v>2880.9365081918013</v>
      </c>
      <c r="J516" s="77">
        <f t="shared" ca="1" si="229"/>
        <v>2918.4225885390815</v>
      </c>
      <c r="K516" s="77">
        <f t="shared" ca="1" si="229"/>
        <v>2972.5480925517459</v>
      </c>
      <c r="L516" s="77">
        <f t="shared" ca="1" si="229"/>
        <v>2993.4299927938218</v>
      </c>
      <c r="M516" s="77">
        <f t="shared" ca="1" si="229"/>
        <v>3102.2361072219796</v>
      </c>
      <c r="N516" s="77">
        <f t="shared" ca="1" si="229"/>
        <v>3222.6921315987843</v>
      </c>
      <c r="O516" s="77">
        <f t="shared" ca="1" si="229"/>
        <v>3305.7272594087817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5635.9785903347165</v>
      </c>
      <c r="E517" s="77">
        <f t="shared" ca="1" si="230"/>
        <v>5512.3766174507173</v>
      </c>
      <c r="F517" s="77">
        <f t="shared" ca="1" si="230"/>
        <v>5390.395648478514</v>
      </c>
      <c r="G517" s="77">
        <f t="shared" ca="1" si="230"/>
        <v>5176.4816799070613</v>
      </c>
      <c r="H517" s="77">
        <f t="shared" ca="1" si="230"/>
        <v>5141.0712119155414</v>
      </c>
      <c r="I517" s="77">
        <f t="shared" ca="1" si="230"/>
        <v>5324.2295737221575</v>
      </c>
      <c r="J517" s="77">
        <f t="shared" ca="1" si="230"/>
        <v>5499.4238591680059</v>
      </c>
      <c r="K517" s="77">
        <f t="shared" ca="1" si="230"/>
        <v>5517.5757768825133</v>
      </c>
      <c r="L517" s="77">
        <f t="shared" ca="1" si="230"/>
        <v>5139.2762180937261</v>
      </c>
      <c r="M517" s="77">
        <f t="shared" ca="1" si="230"/>
        <v>5231.7593491256002</v>
      </c>
      <c r="N517" s="77">
        <f t="shared" ca="1" si="230"/>
        <v>5425.1157829932181</v>
      </c>
      <c r="O517" s="77">
        <f t="shared" ca="1" si="230"/>
        <v>5600.3744261748006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5192.8353895454911</v>
      </c>
      <c r="E522" s="173">
        <f t="shared" ca="1" si="231"/>
        <v>3268.1441515987531</v>
      </c>
      <c r="F522" s="173">
        <f t="shared" ca="1" si="231"/>
        <v>5590.8471316208725</v>
      </c>
      <c r="G522" s="173">
        <f t="shared" ca="1" si="231"/>
        <v>4808.0331790954742</v>
      </c>
      <c r="H522" s="173">
        <f t="shared" ca="1" si="231"/>
        <v>2961.3359867613153</v>
      </c>
      <c r="I522" s="173">
        <f t="shared" ca="1" si="231"/>
        <v>5162.9057891211778</v>
      </c>
      <c r="J522" s="173">
        <f t="shared" ca="1" si="231"/>
        <v>5066.9279477134451</v>
      </c>
      <c r="K522" s="173">
        <f t="shared" ca="1" si="231"/>
        <v>2927.0160545992726</v>
      </c>
      <c r="L522" s="173">
        <f t="shared" ca="1" si="231"/>
        <v>5457.0550083345006</v>
      </c>
      <c r="M522" s="173">
        <f t="shared" ca="1" si="231"/>
        <v>4832.749013315537</v>
      </c>
      <c r="N522" s="173">
        <f t="shared" ca="1" si="231"/>
        <v>3067.02421894798</v>
      </c>
      <c r="O522" s="173">
        <f t="shared" ca="1" si="231"/>
        <v>5190.8902058622352</v>
      </c>
      <c r="Q522" s="89">
        <f ca="1">MAX(D522:O522)</f>
        <v>5590.8471316208725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5.9156619665636789</v>
      </c>
      <c r="E527" s="182">
        <f ca="1">INDIRECT(ADDRESS(E524+36,MATCH($H$1,QFR_IER!$G$4:$AJ$4,0)+6,,,"QFR_IER"))*INDIRECT(ADDRESS(MATCH($H$1,ELC_cons!$A$1:$A$33,0),19,,,"ELC_cons"))</f>
        <v>4.7383443667251077</v>
      </c>
      <c r="F527" s="182">
        <f ca="1">INDIRECT(ADDRESS(F524+36,MATCH($H$1,QFR_IER!$G$4:$AJ$4,0)+6,,,"QFR_IER"))*INDIRECT(ADDRESS(MATCH($H$1,ELC_cons!$A$1:$A$33,0),19,,,"ELC_cons"))</f>
        <v>1.1872209103841223</v>
      </c>
      <c r="G527" s="182">
        <f ca="1">INDIRECT(ADDRESS(G524+36,MATCH($H$1,QFR_IER!$G$4:$AJ$4,0)+6,,,"QFR_IER"))*INDIRECT(ADDRESS(MATCH($H$1,ELC_cons!$A$1:$A$33,0),19,,,"ELC_cons"))</f>
        <v>2.5365493074929524</v>
      </c>
      <c r="H527" s="182">
        <f ca="1">INDIRECT(ADDRESS(H524+36,MATCH($H$1,QFR_IER!$G$4:$AJ$4,0)+6,,,"QFR_IER"))*INDIRECT(ADDRESS(MATCH($H$1,ELC_cons!$A$1:$A$33,0),19,,,"ELC_cons"))</f>
        <v>1.5275238375153246</v>
      </c>
      <c r="I527" s="182">
        <f ca="1">INDIRECT(ADDRESS(I524+36,MATCH($H$1,QFR_IER!$G$4:$AJ$4,0)+6,,,"QFR_IER"))*INDIRECT(ADDRESS(MATCH($H$1,ELC_cons!$A$1:$A$33,0),19,,,"ELC_cons"))</f>
        <v>0.73359241266011754</v>
      </c>
      <c r="J527" s="182">
        <f ca="1">INDIRECT(ADDRESS(J524+36,MATCH($H$1,QFR_IER!$G$4:$AJ$4,0)+6,,,"QFR_IER"))*INDIRECT(ADDRESS(MATCH($H$1,ELC_cons!$A$1:$A$33,0),19,,,"ELC_cons"))</f>
        <v>1.9541745690054684</v>
      </c>
      <c r="K527" s="182">
        <f ca="1">INDIRECT(ADDRESS(K524+36,MATCH($H$1,QFR_IER!$G$4:$AJ$4,0)+6,,,"QFR_IER"))*INDIRECT(ADDRESS(MATCH($H$1,ELC_cons!$A$1:$A$33,0),19,,,"ELC_cons"))</f>
        <v>1.4729565177335824</v>
      </c>
      <c r="L527" s="182">
        <f ca="1">INDIRECT(ADDRESS(L524+36,MATCH($H$1,QFR_IER!$G$4:$AJ$4,0)+6,,,"QFR_IER"))*INDIRECT(ADDRESS(MATCH($H$1,ELC_cons!$A$1:$A$33,0),19,,,"ELC_cons"))</f>
        <v>0.47645615130711688</v>
      </c>
      <c r="M527" s="182">
        <f ca="1">INDIRECT(ADDRESS(M524+36,MATCH($H$1,QFR_IER!$G$4:$AJ$4,0)+6,,,"QFR_IER"))*INDIRECT(ADDRESS(MATCH($H$1,ELC_cons!$A$1:$A$33,0),19,,,"ELC_cons"))</f>
        <v>3.361206037504969</v>
      </c>
      <c r="N527" s="182">
        <f ca="1">INDIRECT(ADDRESS(N524+36,MATCH($H$1,QFR_IER!$G$4:$AJ$4,0)+6,,,"QFR_IER"))*INDIRECT(ADDRESS(MATCH($H$1,ELC_cons!$A$1:$A$33,0),19,,,"ELC_cons"))</f>
        <v>2.7067340859932689</v>
      </c>
      <c r="O527" s="182">
        <f ca="1">INDIRECT(ADDRESS(O524+36,MATCH($H$1,QFR_IER!$G$4:$AJ$4,0)+6,,,"QFR_IER"))*INDIRECT(ADDRESS(MATCH($H$1,ELC_cons!$A$1:$A$33,0),19,,,"ELC_cons"))</f>
        <v>0.93872383711429452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2.0487739675775982</v>
      </c>
      <c r="E528" s="182">
        <f ca="1">INDIRECT(ADDRESS(E524+12,MATCH($H$1,QFR_IER!$G$4:$AJ$4,0)+6,,,"QFR_IER"))*INDIRECT(ADDRESS(MATCH($H$1,ELC_cons!$A$1:$A$33,0),20,,,"ELC_cons"))</f>
        <v>2.432321754052829</v>
      </c>
      <c r="F528" s="182">
        <f ca="1">INDIRECT(ADDRESS(F524+12,MATCH($H$1,QFR_IER!$G$4:$AJ$4,0)+6,,,"QFR_IER"))*INDIRECT(ADDRESS(MATCH($H$1,ELC_cons!$A$1:$A$33,0),20,,,"ELC_cons"))</f>
        <v>0.20306420886157667</v>
      </c>
      <c r="G528" s="182">
        <f ca="1">INDIRECT(ADDRESS(G524+12,MATCH($H$1,QFR_IER!$G$4:$AJ$4,0)+6,,,"QFR_IER"))*INDIRECT(ADDRESS(MATCH($H$1,ELC_cons!$A$1:$A$33,0),20,,,"ELC_cons"))</f>
        <v>1.2446970431069391</v>
      </c>
      <c r="H528" s="182">
        <f ca="1">INDIRECT(ADDRESS(H524+12,MATCH($H$1,QFR_IER!$G$4:$AJ$4,0)+6,,,"QFR_IER"))*INDIRECT(ADDRESS(MATCH($H$1,ELC_cons!$A$1:$A$33,0),20,,,"ELC_cons"))</f>
        <v>1.2551250066440862</v>
      </c>
      <c r="I528" s="182">
        <f ca="1">INDIRECT(ADDRESS(I524+12,MATCH($H$1,QFR_IER!$G$4:$AJ$4,0)+6,,,"QFR_IER"))*INDIRECT(ADDRESS(MATCH($H$1,ELC_cons!$A$1:$A$33,0),20,,,"ELC_cons"))</f>
        <v>0.13048932781736</v>
      </c>
      <c r="J528" s="182">
        <f ca="1">INDIRECT(ADDRESS(J524+12,MATCH($H$1,QFR_IER!$G$4:$AJ$4,0)+6,,,"QFR_IER"))*INDIRECT(ADDRESS(MATCH($H$1,ELC_cons!$A$1:$A$33,0),20,,,"ELC_cons"))</f>
        <v>1.8367281717954558</v>
      </c>
      <c r="K528" s="182">
        <f ca="1">INDIRECT(ADDRESS(K524+12,MATCH($H$1,QFR_IER!$G$4:$AJ$4,0)+6,,,"QFR_IER"))*INDIRECT(ADDRESS(MATCH($H$1,ELC_cons!$A$1:$A$33,0),20,,,"ELC_cons"))</f>
        <v>2.0682522434852091</v>
      </c>
      <c r="L528" s="182">
        <f ca="1">INDIRECT(ADDRESS(L524+12,MATCH($H$1,QFR_IER!$G$4:$AJ$4,0)+6,,,"QFR_IER"))*INDIRECT(ADDRESS(MATCH($H$1,ELC_cons!$A$1:$A$33,0),20,,,"ELC_cons"))</f>
        <v>0.17569592189987343</v>
      </c>
      <c r="M528" s="182">
        <f ca="1">INDIRECT(ADDRESS(M524+12,MATCH($H$1,QFR_IER!$G$4:$AJ$4,0)+6,,,"QFR_IER"))*INDIRECT(ADDRESS(MATCH($H$1,ELC_cons!$A$1:$A$33,0),20,,,"ELC_cons"))</f>
        <v>1.2904739173167505</v>
      </c>
      <c r="N528" s="182">
        <f ca="1">INDIRECT(ADDRESS(N524+12,MATCH($H$1,QFR_IER!$G$4:$AJ$4,0)+6,,,"QFR_IER"))*INDIRECT(ADDRESS(MATCH($H$1,ELC_cons!$A$1:$A$33,0),20,,,"ELC_cons"))</f>
        <v>1.2372909476805869</v>
      </c>
      <c r="O528" s="182">
        <f ca="1">INDIRECT(ADDRESS(O524+12,MATCH($H$1,QFR_IER!$G$4:$AJ$4,0)+6,,,"QFR_IER"))*INDIRECT(ADDRESS(MATCH($H$1,ELC_cons!$A$1:$A$33,0),20,,,"ELC_cons"))</f>
        <v>0.14473548976175626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13.0025949041095</v>
      </c>
      <c r="E529" s="182">
        <f ca="1">INDIRECT(ADDRESS(E524+24,MATCH($H$1,QFR_IER!$G$4:$AJ$4,0)+6,,,"QFR_IER"))*INDIRECT(ADDRESS(MATCH($H$1,ELC_cons!$A$1:$A$33,0),21,,,"ELC_cons"))</f>
        <v>14.18464898630142</v>
      </c>
      <c r="F529" s="182">
        <f ca="1">INDIRECT(ADDRESS(F524+24,MATCH($H$1,QFR_IER!$G$4:$AJ$4,0)+6,,,"QFR_IER"))*INDIRECT(ADDRESS(MATCH($H$1,ELC_cons!$A$1:$A$33,0),21,,,"ELC_cons"))</f>
        <v>1.1820540821917798</v>
      </c>
      <c r="G529" s="182">
        <f ca="1">INDIRECT(ADDRESS(G524+24,MATCH($H$1,QFR_IER!$G$4:$AJ$4,0)+6,,,"QFR_IER"))*INDIRECT(ADDRESS(MATCH($H$1,ELC_cons!$A$1:$A$33,0),21,,,"ELC_cons"))</f>
        <v>8.3433317301369723</v>
      </c>
      <c r="H529" s="182">
        <f ca="1">INDIRECT(ADDRESS(H524+24,MATCH($H$1,QFR_IER!$G$4:$AJ$4,0)+6,,,"QFR_IER"))*INDIRECT(ADDRESS(MATCH($H$1,ELC_cons!$A$1:$A$33,0),21,,,"ELC_cons"))</f>
        <v>9.1018164328767366</v>
      </c>
      <c r="I529" s="182">
        <f ca="1">INDIRECT(ADDRESS(I524+24,MATCH($H$1,QFR_IER!$G$4:$AJ$4,0)+6,,,"QFR_IER"))*INDIRECT(ADDRESS(MATCH($H$1,ELC_cons!$A$1:$A$33,0),21,,,"ELC_cons"))</f>
        <v>0.7584847027397239</v>
      </c>
      <c r="J529" s="182">
        <f ca="1">INDIRECT(ADDRESS(J524+24,MATCH($H$1,QFR_IER!$G$4:$AJ$4,0)+6,,,"QFR_IER"))*INDIRECT(ADDRESS(MATCH($H$1,ELC_cons!$A$1:$A$33,0),21,,,"ELC_cons"))</f>
        <v>9.8603011356165347</v>
      </c>
      <c r="K529" s="182">
        <f ca="1">INDIRECT(ADDRESS(K524+24,MATCH($H$1,QFR_IER!$G$4:$AJ$4,0)+6,,,"QFR_IER"))*INDIRECT(ADDRESS(MATCH($H$1,ELC_cons!$A$1:$A$33,0),21,,,"ELC_cons"))</f>
        <v>10.756692147945198</v>
      </c>
      <c r="L529" s="182">
        <f ca="1">INDIRECT(ADDRESS(L524+24,MATCH($H$1,QFR_IER!$G$4:$AJ$4,0)+6,,,"QFR_IER"))*INDIRECT(ADDRESS(MATCH($H$1,ELC_cons!$A$1:$A$33,0),21,,,"ELC_cons"))</f>
        <v>0.8963910123287675</v>
      </c>
      <c r="M529" s="182">
        <f ca="1">INDIRECT(ADDRESS(M524+24,MATCH($H$1,QFR_IER!$G$4:$AJ$4,0)+6,,,"QFR_IER"))*INDIRECT(ADDRESS(MATCH($H$1,ELC_cons!$A$1:$A$33,0),21,,,"ELC_cons"))</f>
        <v>8.3433317301369616</v>
      </c>
      <c r="N529" s="182">
        <f ca="1">INDIRECT(ADDRESS(N524+24,MATCH($H$1,QFR_IER!$G$4:$AJ$4,0)+6,,,"QFR_IER"))*INDIRECT(ADDRESS(MATCH($H$1,ELC_cons!$A$1:$A$33,0),21,,,"ELC_cons"))</f>
        <v>9.1018164328767366</v>
      </c>
      <c r="O529" s="182">
        <f ca="1">INDIRECT(ADDRESS(O524+24,MATCH($H$1,QFR_IER!$G$4:$AJ$4,0)+6,,,"QFR_IER"))*INDIRECT(ADDRESS(MATCH($H$1,ELC_cons!$A$1:$A$33,0),21,,,"ELC_cons"))</f>
        <v>0.75848470273972279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4412.2540642783624</v>
      </c>
      <c r="E531" s="173">
        <f ca="1">SUM(E527:E529)/E520/(3.6*8760)*1000000+0.0002</f>
        <v>4119.4668487421604</v>
      </c>
      <c r="F531" s="173">
        <f ca="1">SUM(F527:F529)/F520/(3.6*8760)*1000000+0.0003</f>
        <v>5954.4891922163852</v>
      </c>
      <c r="G531" s="173">
        <f ca="1">SUM(G527:G529)/G520/(3.6*8760)*1000000+0.0004</f>
        <v>3976.3148696106732</v>
      </c>
      <c r="H531" s="173">
        <f ca="1">SUM(H527:H529)/H520/(3.6*8760)*1000000+0.0005</f>
        <v>3572.7714466799389</v>
      </c>
      <c r="I531" s="173">
        <f ca="1">SUM(I527:I529)/I520/(3.6*8760)*1000000+0.0006</f>
        <v>5853.4148973203519</v>
      </c>
      <c r="J531" s="173">
        <f ca="1">SUM(J527:J529)/J520/(3.6*8760)*1000000+0.0007</f>
        <v>3788.2135639187086</v>
      </c>
      <c r="K531" s="173">
        <f ca="1">SUM(K527:K529)/K520/(3.6*8760)*1000000+0.0008</f>
        <v>3637.03298080077</v>
      </c>
      <c r="L531" s="173">
        <f ca="1">SUM(L527:L529)/L520/(3.6*8760)*1000000+0.0009</f>
        <v>4726.9333955303955</v>
      </c>
      <c r="M531" s="173">
        <f ca="1">SUM(M527:M529)/M520/(3.6*8760)*1000000+0.00013</f>
        <v>4261.7775420945445</v>
      </c>
      <c r="N531" s="173">
        <f ca="1">SUM(N527:N529)/N520/(3.6*8760)*1000000+0.00014</f>
        <v>3921.9101527917842</v>
      </c>
      <c r="O531" s="173">
        <f ca="1">SUM(O527:O529)/O520/(3.6*8760)*1000000+0.00015</f>
        <v>6644.8198816586364</v>
      </c>
      <c r="P531" s="6"/>
      <c r="Q531" s="173">
        <f ca="1">MAX(D531:O531)</f>
        <v>6644.8198816586364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5635.9785903347165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5635.9785903347165</v>
      </c>
      <c r="I535" s="5">
        <v>0</v>
      </c>
      <c r="J535" s="77">
        <f ca="1">H535</f>
        <v>5635.9785903347165</v>
      </c>
      <c r="K535" s="75" t="str">
        <f>D519</f>
        <v>WD</v>
      </c>
      <c r="L535" s="75">
        <f>D520</f>
        <v>0.15068493150684931</v>
      </c>
      <c r="M535" s="89">
        <f ca="1">D522</f>
        <v>5192.8353895454911</v>
      </c>
      <c r="N535" s="5">
        <f t="shared" ref="N535:N546" ca="1" si="235">RANK(M535,$D$522:$O$522)</f>
        <v>3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5590.8471316208725</v>
      </c>
      <c r="S535" s="77"/>
      <c r="T535" s="5">
        <v>0</v>
      </c>
      <c r="U535" s="90">
        <f ca="1">R535</f>
        <v>5590.8471316208725</v>
      </c>
      <c r="V535" s="75" t="str">
        <f>D525</f>
        <v>WD</v>
      </c>
      <c r="W535" s="75">
        <f>D520</f>
        <v>0.15068493150684931</v>
      </c>
      <c r="X535" s="89">
        <f ca="1">D531</f>
        <v>4412.2540642783624</v>
      </c>
      <c r="Y535" s="5">
        <f t="shared" ref="Y535:Y546" ca="1" si="238">RANK(X535,$D$531:$O$531)</f>
        <v>5</v>
      </c>
      <c r="Z535" s="5">
        <v>1</v>
      </c>
      <c r="AA535" s="7">
        <f t="shared" ref="AA535:AA546" ca="1" si="239">MATCH(Z535,$Y$535:$Y$546,0)</f>
        <v>12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6644.8198816586364</v>
      </c>
      <c r="AD535" s="77"/>
      <c r="AE535" s="5">
        <v>0</v>
      </c>
      <c r="AF535" s="90">
        <f ca="1">AC535</f>
        <v>6644.8198816586364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5512.3766174507173</v>
      </c>
      <c r="D536" s="5">
        <f t="shared" ca="1" si="232"/>
        <v>4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5600.3744261748006</v>
      </c>
      <c r="I536" s="77">
        <f ca="1">I537</f>
        <v>30.416666666666668</v>
      </c>
      <c r="J536" s="77">
        <f ca="1">J535</f>
        <v>5635.9785903347165</v>
      </c>
      <c r="K536" s="75" t="str">
        <f>E519</f>
        <v>WN</v>
      </c>
      <c r="L536" s="75">
        <f>E520</f>
        <v>0.16438356164383561</v>
      </c>
      <c r="M536" s="89">
        <f ca="1">E522</f>
        <v>3268.1441515987531</v>
      </c>
      <c r="N536" s="5">
        <f t="shared" ca="1" si="235"/>
        <v>9</v>
      </c>
      <c r="O536" s="5">
        <v>2</v>
      </c>
      <c r="P536" s="7">
        <f t="shared" ca="1" si="236"/>
        <v>9</v>
      </c>
      <c r="Q536" s="7">
        <f t="shared" ref="Q536:Q546" ca="1" si="243">INDIRECT(ADDRESS(ROW($A$534)+P536,12))*8760+Q535</f>
        <v>211</v>
      </c>
      <c r="R536" s="7">
        <f t="shared" ca="1" si="237"/>
        <v>5457.0550083345006</v>
      </c>
      <c r="S536" s="90"/>
      <c r="T536" s="5">
        <f ca="1">Q535</f>
        <v>120</v>
      </c>
      <c r="U536" s="90">
        <f ca="1">R535</f>
        <v>5590.8471316208725</v>
      </c>
      <c r="V536" s="75" t="str">
        <f>E525</f>
        <v>WN</v>
      </c>
      <c r="W536" s="75">
        <f>E520</f>
        <v>0.16438356164383561</v>
      </c>
      <c r="X536" s="89">
        <f ca="1">E531</f>
        <v>4119.4668487421604</v>
      </c>
      <c r="Y536" s="5">
        <f t="shared" ca="1" si="238"/>
        <v>7</v>
      </c>
      <c r="Z536" s="5">
        <v>2</v>
      </c>
      <c r="AA536" s="7">
        <f t="shared" ca="1" si="239"/>
        <v>3</v>
      </c>
      <c r="AB536" s="7">
        <f t="shared" ref="AB536:AB546" ca="1" si="244">INDIRECT(ADDRESS(ROW($A$534)+AA536,23))*8760+AB535</f>
        <v>197</v>
      </c>
      <c r="AC536" s="7">
        <f t="shared" ca="1" si="240"/>
        <v>5954.4891922163852</v>
      </c>
      <c r="AD536" s="90"/>
      <c r="AE536" s="5">
        <f ca="1">AB535</f>
        <v>76.999999999999986</v>
      </c>
      <c r="AF536" s="90">
        <f ca="1">AC535</f>
        <v>6644.8198816586364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5390.395648478514</v>
      </c>
      <c r="D537" s="5">
        <f t="shared" ca="1" si="232"/>
        <v>7</v>
      </c>
      <c r="E537" s="5">
        <v>3</v>
      </c>
      <c r="F537" s="5">
        <f t="shared" ca="1" si="233"/>
        <v>8</v>
      </c>
      <c r="G537" s="77">
        <f t="shared" ca="1" si="242"/>
        <v>91.25</v>
      </c>
      <c r="H537" s="77">
        <f t="shared" ca="1" si="234"/>
        <v>5517.5757768825133</v>
      </c>
      <c r="I537" s="77">
        <f ca="1">G535</f>
        <v>30.416666666666668</v>
      </c>
      <c r="J537" s="77">
        <f ca="1">H536</f>
        <v>5600.3744261748006</v>
      </c>
      <c r="K537" s="92" t="str">
        <f>F519</f>
        <v>WP</v>
      </c>
      <c r="L537" s="93">
        <f>F520</f>
        <v>1.3698630136986301E-2</v>
      </c>
      <c r="M537" s="89">
        <f ca="1">F522</f>
        <v>5590.8471316208725</v>
      </c>
      <c r="N537" s="5">
        <f t="shared" ca="1" si="235"/>
        <v>1</v>
      </c>
      <c r="O537" s="5">
        <v>3</v>
      </c>
      <c r="P537" s="7">
        <f t="shared" ca="1" si="236"/>
        <v>1</v>
      </c>
      <c r="Q537" s="7">
        <f t="shared" ca="1" si="243"/>
        <v>1531</v>
      </c>
      <c r="R537" s="7">
        <f t="shared" ca="1" si="237"/>
        <v>5192.8353895454911</v>
      </c>
      <c r="S537" s="90"/>
      <c r="T537" s="5">
        <f ca="1">T536</f>
        <v>120</v>
      </c>
      <c r="U537" s="90">
        <f ca="1">R536</f>
        <v>5457.0550083345006</v>
      </c>
      <c r="V537" s="92" t="str">
        <f>F525</f>
        <v>WP</v>
      </c>
      <c r="W537" s="93">
        <f>F520</f>
        <v>1.3698630136986301E-2</v>
      </c>
      <c r="X537" s="89">
        <f ca="1">F531</f>
        <v>5954.4891922163852</v>
      </c>
      <c r="Y537" s="5">
        <f t="shared" ca="1" si="238"/>
        <v>2</v>
      </c>
      <c r="Z537" s="5">
        <v>3</v>
      </c>
      <c r="AA537" s="7">
        <f t="shared" ca="1" si="239"/>
        <v>6</v>
      </c>
      <c r="AB537" s="7">
        <f t="shared" ca="1" si="244"/>
        <v>274</v>
      </c>
      <c r="AC537" s="7">
        <f t="shared" ca="1" si="240"/>
        <v>5853.4148973203519</v>
      </c>
      <c r="AD537" s="90"/>
      <c r="AE537" s="5">
        <f ca="1">AE536</f>
        <v>76.999999999999986</v>
      </c>
      <c r="AF537" s="90">
        <f ca="1">AC536</f>
        <v>5954.4891922163852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5176.4816799070613</v>
      </c>
      <c r="D538" s="5">
        <f t="shared" ca="1" si="232"/>
        <v>12</v>
      </c>
      <c r="E538" s="5">
        <v>4</v>
      </c>
      <c r="F538" s="5">
        <f t="shared" ca="1" si="233"/>
        <v>2</v>
      </c>
      <c r="G538" s="77">
        <f t="shared" ca="1" si="242"/>
        <v>121.66666666666667</v>
      </c>
      <c r="H538" s="77">
        <f t="shared" ca="1" si="234"/>
        <v>5512.3766174507173</v>
      </c>
      <c r="I538" s="77">
        <f ca="1">I539</f>
        <v>60.833333333333336</v>
      </c>
      <c r="J538" s="77">
        <f ca="1">J537</f>
        <v>5600.3744261748006</v>
      </c>
      <c r="K538" s="92" t="str">
        <f>G519</f>
        <v>RD</v>
      </c>
      <c r="L538" s="75">
        <f>G520</f>
        <v>9.6689497716894973E-2</v>
      </c>
      <c r="M538" s="89">
        <f ca="1">G522</f>
        <v>4808.0331790954742</v>
      </c>
      <c r="N538" s="5">
        <f t="shared" ca="1" si="235"/>
        <v>8</v>
      </c>
      <c r="O538" s="5">
        <v>4</v>
      </c>
      <c r="P538" s="7">
        <f t="shared" ca="1" si="236"/>
        <v>12</v>
      </c>
      <c r="Q538" s="7">
        <f t="shared" ca="1" si="243"/>
        <v>1608</v>
      </c>
      <c r="R538" s="7">
        <f t="shared" ca="1" si="237"/>
        <v>5190.8902058622352</v>
      </c>
      <c r="S538" s="90"/>
      <c r="T538" s="77">
        <f ca="1">Q536</f>
        <v>211</v>
      </c>
      <c r="U538" s="77">
        <f ca="1">R536</f>
        <v>5457.0550083345006</v>
      </c>
      <c r="V538" s="92" t="str">
        <f>G525</f>
        <v>RD</v>
      </c>
      <c r="W538" s="75">
        <f>G520</f>
        <v>9.6689497716894973E-2</v>
      </c>
      <c r="X538" s="89">
        <f ca="1">G531</f>
        <v>3976.3148696106732</v>
      </c>
      <c r="Y538" s="5">
        <f t="shared" ca="1" si="238"/>
        <v>8</v>
      </c>
      <c r="Z538" s="5">
        <v>4</v>
      </c>
      <c r="AA538" s="7">
        <f t="shared" ca="1" si="239"/>
        <v>9</v>
      </c>
      <c r="AB538" s="7">
        <f t="shared" ca="1" si="244"/>
        <v>365</v>
      </c>
      <c r="AC538" s="7">
        <f t="shared" ca="1" si="240"/>
        <v>4726.9333955303955</v>
      </c>
      <c r="AD538" s="90"/>
      <c r="AE538" s="77">
        <f ca="1">AB536</f>
        <v>197</v>
      </c>
      <c r="AF538" s="77">
        <f ca="1">AC536</f>
        <v>5954.4891922163852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5141.0712119155414</v>
      </c>
      <c r="D539" s="5">
        <f t="shared" ca="1" si="232"/>
        <v>13</v>
      </c>
      <c r="E539" s="5">
        <v>5</v>
      </c>
      <c r="F539" s="5">
        <f t="shared" ca="1" si="233"/>
        <v>7</v>
      </c>
      <c r="G539" s="77">
        <f t="shared" ca="1" si="242"/>
        <v>152.08333333333334</v>
      </c>
      <c r="H539" s="77">
        <f t="shared" ca="1" si="234"/>
        <v>5499.4238591680059</v>
      </c>
      <c r="I539" s="77">
        <f ca="1">G536</f>
        <v>60.833333333333336</v>
      </c>
      <c r="J539" s="77">
        <f ca="1">H537</f>
        <v>5517.5757768825133</v>
      </c>
      <c r="K539" s="92" t="str">
        <f>H519</f>
        <v>RN</v>
      </c>
      <c r="L539" s="75">
        <f>H520</f>
        <v>0.10547945205479452</v>
      </c>
      <c r="M539" s="89">
        <f ca="1">H522</f>
        <v>2961.3359867613153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5162.9057891211778</v>
      </c>
      <c r="S539" s="90"/>
      <c r="T539" s="77">
        <f ca="1">T538</f>
        <v>211</v>
      </c>
      <c r="U539" s="77">
        <f ca="1">R537</f>
        <v>5192.8353895454911</v>
      </c>
      <c r="V539" s="92" t="str">
        <f>H525</f>
        <v>RN</v>
      </c>
      <c r="W539" s="75">
        <f>H520</f>
        <v>0.10547945205479452</v>
      </c>
      <c r="X539" s="89">
        <f ca="1">H531</f>
        <v>3572.7714466799389</v>
      </c>
      <c r="Y539" s="5">
        <f t="shared" ca="1" si="238"/>
        <v>12</v>
      </c>
      <c r="Z539" s="5">
        <v>5</v>
      </c>
      <c r="AA539" s="7">
        <f t="shared" ca="1" si="239"/>
        <v>1</v>
      </c>
      <c r="AB539" s="7">
        <f t="shared" ca="1" si="244"/>
        <v>1685</v>
      </c>
      <c r="AC539" s="7">
        <f t="shared" ca="1" si="240"/>
        <v>4412.2540642783624</v>
      </c>
      <c r="AD539" s="90"/>
      <c r="AE539" s="77">
        <f ca="1">AE538</f>
        <v>197</v>
      </c>
      <c r="AF539" s="77">
        <f ca="1">AC537</f>
        <v>5853.4148973203519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5324.2295737221575</v>
      </c>
      <c r="D540" s="5">
        <f t="shared" ca="1" si="232"/>
        <v>8</v>
      </c>
      <c r="E540" s="5">
        <v>6</v>
      </c>
      <c r="F540" s="5">
        <f t="shared" ca="1" si="233"/>
        <v>11</v>
      </c>
      <c r="G540" s="77">
        <f t="shared" ca="1" si="242"/>
        <v>182.5</v>
      </c>
      <c r="H540" s="77">
        <f t="shared" ca="1" si="234"/>
        <v>5425.1157829932181</v>
      </c>
      <c r="I540" s="77">
        <f ca="1">I541</f>
        <v>91.25</v>
      </c>
      <c r="J540" s="77">
        <f ca="1">J539</f>
        <v>5517.5757768825133</v>
      </c>
      <c r="K540" s="92" t="str">
        <f>I519</f>
        <v>RP</v>
      </c>
      <c r="L540" s="75">
        <f>I520</f>
        <v>8.7899543378995425E-3</v>
      </c>
      <c r="M540" s="89">
        <f ca="1">I522</f>
        <v>5162.9057891211778</v>
      </c>
      <c r="N540" s="5">
        <f t="shared" ca="1" si="235"/>
        <v>5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5066.9279477134451</v>
      </c>
      <c r="S540" s="90"/>
      <c r="T540" s="77">
        <f ca="1">Q537</f>
        <v>1531</v>
      </c>
      <c r="U540" s="77">
        <f ca="1">R537</f>
        <v>5192.8353895454911</v>
      </c>
      <c r="V540" s="92" t="str">
        <f>I525</f>
        <v>RP</v>
      </c>
      <c r="W540" s="75">
        <f>I520</f>
        <v>8.7899543378995425E-3</v>
      </c>
      <c r="X540" s="89">
        <f ca="1">I531</f>
        <v>5853.4148973203519</v>
      </c>
      <c r="Y540" s="5">
        <f t="shared" ca="1" si="238"/>
        <v>3</v>
      </c>
      <c r="Z540" s="5">
        <v>6</v>
      </c>
      <c r="AA540" s="7">
        <f t="shared" ca="1" si="239"/>
        <v>10</v>
      </c>
      <c r="AB540" s="7">
        <f t="shared" ca="1" si="244"/>
        <v>2532</v>
      </c>
      <c r="AC540" s="7">
        <f t="shared" ca="1" si="240"/>
        <v>4261.7775420945445</v>
      </c>
      <c r="AD540" s="90"/>
      <c r="AE540" s="77">
        <f ca="1">AB537</f>
        <v>274</v>
      </c>
      <c r="AF540" s="77">
        <f ca="1">AC537</f>
        <v>5853.4148973203519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5499.4238591680059</v>
      </c>
      <c r="D541" s="5">
        <f t="shared" ca="1" si="232"/>
        <v>5</v>
      </c>
      <c r="E541" s="5">
        <v>7</v>
      </c>
      <c r="F541" s="5">
        <f t="shared" ca="1" si="233"/>
        <v>3</v>
      </c>
      <c r="G541" s="77">
        <f t="shared" ca="1" si="242"/>
        <v>212.91666666666666</v>
      </c>
      <c r="H541" s="77">
        <f t="shared" ca="1" si="234"/>
        <v>5390.395648478514</v>
      </c>
      <c r="I541" s="77">
        <f ca="1">G537</f>
        <v>91.25</v>
      </c>
      <c r="J541" s="77">
        <f ca="1">H538</f>
        <v>5512.3766174507173</v>
      </c>
      <c r="K541" s="92" t="str">
        <f>J519</f>
        <v>SD</v>
      </c>
      <c r="L541" s="75">
        <f>J520</f>
        <v>0.11426940639269406</v>
      </c>
      <c r="M541" s="89">
        <f ca="1">J522</f>
        <v>5066.9279477134451</v>
      </c>
      <c r="N541" s="5">
        <f t="shared" ca="1" si="235"/>
        <v>6</v>
      </c>
      <c r="O541" s="5">
        <v>7</v>
      </c>
      <c r="P541" s="7">
        <f t="shared" ca="1" si="236"/>
        <v>10</v>
      </c>
      <c r="Q541" s="7">
        <f t="shared" ca="1" si="243"/>
        <v>3533</v>
      </c>
      <c r="R541" s="7">
        <f t="shared" ca="1" si="237"/>
        <v>4832.749013315537</v>
      </c>
      <c r="S541" s="90"/>
      <c r="T541" s="77">
        <f ca="1">T540</f>
        <v>1531</v>
      </c>
      <c r="U541" s="77">
        <f ca="1">R538</f>
        <v>5190.8902058622352</v>
      </c>
      <c r="V541" s="92" t="str">
        <f>J525</f>
        <v>SD</v>
      </c>
      <c r="W541" s="75">
        <f>J520</f>
        <v>0.11426940639269406</v>
      </c>
      <c r="X541" s="89">
        <f ca="1">J531</f>
        <v>3788.2135639187086</v>
      </c>
      <c r="Y541" s="5">
        <f t="shared" ca="1" si="238"/>
        <v>10</v>
      </c>
      <c r="Z541" s="5">
        <v>7</v>
      </c>
      <c r="AA541" s="7">
        <f t="shared" ca="1" si="239"/>
        <v>2</v>
      </c>
      <c r="AB541" s="7">
        <f t="shared" ca="1" si="244"/>
        <v>3972</v>
      </c>
      <c r="AC541" s="7">
        <f t="shared" ca="1" si="240"/>
        <v>4119.4668487421604</v>
      </c>
      <c r="AD541" s="90"/>
      <c r="AE541" s="77">
        <f ca="1">AE540</f>
        <v>274</v>
      </c>
      <c r="AF541" s="77">
        <f ca="1">AC538</f>
        <v>4726.9333955303955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5517.5757768825133</v>
      </c>
      <c r="D542" s="5">
        <f t="shared" ca="1" si="232"/>
        <v>3</v>
      </c>
      <c r="E542" s="5">
        <v>8</v>
      </c>
      <c r="F542" s="5">
        <f t="shared" ca="1" si="233"/>
        <v>6</v>
      </c>
      <c r="G542" s="77">
        <f t="shared" ca="1" si="242"/>
        <v>243.33333333333331</v>
      </c>
      <c r="H542" s="77">
        <f t="shared" ca="1" si="234"/>
        <v>5324.2295737221575</v>
      </c>
      <c r="I542" s="77">
        <f ca="1">I543</f>
        <v>121.66666666666667</v>
      </c>
      <c r="J542" s="77">
        <f ca="1">J541</f>
        <v>5512.3766174507173</v>
      </c>
      <c r="K542" s="92" t="str">
        <f>K519</f>
        <v>SN</v>
      </c>
      <c r="L542" s="75">
        <f>K520</f>
        <v>0.12465753424657534</v>
      </c>
      <c r="M542" s="89">
        <f ca="1">K522</f>
        <v>2927.0160545992726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4808.0331790954742</v>
      </c>
      <c r="S542" s="90"/>
      <c r="T542" s="77">
        <f ca="1">Q538</f>
        <v>1608</v>
      </c>
      <c r="U542" s="77">
        <f ca="1">R538</f>
        <v>5190.8902058622352</v>
      </c>
      <c r="V542" s="92" t="str">
        <f>K525</f>
        <v>SN</v>
      </c>
      <c r="W542" s="75">
        <f>K520</f>
        <v>0.12465753424657534</v>
      </c>
      <c r="X542" s="89">
        <f ca="1">K531</f>
        <v>3637.03298080077</v>
      </c>
      <c r="Y542" s="5">
        <f t="shared" ca="1" si="238"/>
        <v>11</v>
      </c>
      <c r="Z542" s="5">
        <v>8</v>
      </c>
      <c r="AA542" s="7">
        <f t="shared" ca="1" si="239"/>
        <v>4</v>
      </c>
      <c r="AB542" s="7">
        <f t="shared" ca="1" si="244"/>
        <v>4819</v>
      </c>
      <c r="AC542" s="7">
        <f t="shared" ca="1" si="240"/>
        <v>3976.3148696106732</v>
      </c>
      <c r="AD542" s="90"/>
      <c r="AE542" s="77">
        <f ca="1">AB538</f>
        <v>365</v>
      </c>
      <c r="AF542" s="77">
        <f ca="1">AC538</f>
        <v>4726.9333955303955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5139.2762180937261</v>
      </c>
      <c r="D543" s="5">
        <f t="shared" ca="1" si="232"/>
        <v>14</v>
      </c>
      <c r="E543" s="5">
        <v>9</v>
      </c>
      <c r="F543" s="5">
        <f t="shared" ca="1" si="233"/>
        <v>13</v>
      </c>
      <c r="G543" s="77">
        <f t="shared" ca="1" si="242"/>
        <v>577.91666666666674</v>
      </c>
      <c r="H543" s="77">
        <f t="shared" ca="1" si="234"/>
        <v>5233.6869016726187</v>
      </c>
      <c r="I543" s="77">
        <f ca="1">G538</f>
        <v>121.66666666666667</v>
      </c>
      <c r="J543" s="77">
        <f ca="1">H539</f>
        <v>5499.4238591680059</v>
      </c>
      <c r="K543" s="92" t="str">
        <f>L519</f>
        <v>SP</v>
      </c>
      <c r="L543" s="75">
        <f>L520</f>
        <v>1.0388127853881279E-2</v>
      </c>
      <c r="M543" s="89">
        <f ca="1">L522</f>
        <v>5457.0550083345006</v>
      </c>
      <c r="N543" s="5">
        <f t="shared" ca="1" si="235"/>
        <v>2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3268.1441515987531</v>
      </c>
      <c r="S543" s="90"/>
      <c r="T543" s="77">
        <f ca="1">T542</f>
        <v>1608</v>
      </c>
      <c r="U543" s="77">
        <f ca="1">R539</f>
        <v>5162.9057891211778</v>
      </c>
      <c r="V543" s="92" t="str">
        <f>L525</f>
        <v>SP</v>
      </c>
      <c r="W543" s="75">
        <f>L520</f>
        <v>1.0388127853881279E-2</v>
      </c>
      <c r="X543" s="89">
        <f ca="1">L531</f>
        <v>4726.9333955303955</v>
      </c>
      <c r="Y543" s="5">
        <f t="shared" ca="1" si="238"/>
        <v>4</v>
      </c>
      <c r="Z543" s="5">
        <v>9</v>
      </c>
      <c r="AA543" s="7">
        <f t="shared" ca="1" si="239"/>
        <v>11</v>
      </c>
      <c r="AB543" s="7">
        <f t="shared" ca="1" si="244"/>
        <v>5743</v>
      </c>
      <c r="AC543" s="7">
        <f t="shared" ca="1" si="240"/>
        <v>3921.9101527917842</v>
      </c>
      <c r="AD543" s="90"/>
      <c r="AE543" s="77">
        <f ca="1">AE542</f>
        <v>365</v>
      </c>
      <c r="AF543" s="77">
        <f ca="1">AC539</f>
        <v>4412.2540642783624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5231.7593491256002</v>
      </c>
      <c r="D544" s="5">
        <f t="shared" ca="1" si="232"/>
        <v>10</v>
      </c>
      <c r="E544" s="5">
        <v>10</v>
      </c>
      <c r="F544" s="5">
        <f t="shared" ca="1" si="233"/>
        <v>10</v>
      </c>
      <c r="G544" s="77">
        <f t="shared" ca="1" si="242"/>
        <v>608.33333333333337</v>
      </c>
      <c r="H544" s="77">
        <f t="shared" ca="1" si="234"/>
        <v>5231.7593491256002</v>
      </c>
      <c r="I544" s="77">
        <f ca="1">I545</f>
        <v>152.08333333333334</v>
      </c>
      <c r="J544" s="77">
        <f ca="1">J543</f>
        <v>5499.4238591680059</v>
      </c>
      <c r="K544" s="92" t="str">
        <f>M519</f>
        <v>FD</v>
      </c>
      <c r="L544" s="75">
        <f>M520</f>
        <v>9.6689497716894973E-2</v>
      </c>
      <c r="M544" s="89">
        <f ca="1">M522</f>
        <v>4832.749013315537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3067.02421894798</v>
      </c>
      <c r="S544" s="90"/>
      <c r="T544" s="77">
        <f ca="1">Q539</f>
        <v>1685</v>
      </c>
      <c r="U544" s="77">
        <f ca="1">U543</f>
        <v>5162.9057891211778</v>
      </c>
      <c r="V544" s="92" t="str">
        <f>M525</f>
        <v>FD</v>
      </c>
      <c r="W544" s="75">
        <f>M520</f>
        <v>9.6689497716894973E-2</v>
      </c>
      <c r="X544" s="89">
        <f ca="1">M531</f>
        <v>4261.7775420945445</v>
      </c>
      <c r="Y544" s="5">
        <f t="shared" ca="1" si="238"/>
        <v>6</v>
      </c>
      <c r="Z544" s="5">
        <v>10</v>
      </c>
      <c r="AA544" s="7">
        <f t="shared" ca="1" si="239"/>
        <v>7</v>
      </c>
      <c r="AB544" s="7">
        <f t="shared" ca="1" si="244"/>
        <v>6744</v>
      </c>
      <c r="AC544" s="7">
        <f t="shared" ca="1" si="240"/>
        <v>3788.2135639187086</v>
      </c>
      <c r="AD544" s="90"/>
      <c r="AE544" s="77">
        <f ca="1">AB539</f>
        <v>1685</v>
      </c>
      <c r="AF544" s="77">
        <f ca="1">AF543</f>
        <v>4412.2540642783624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5425.1157829932181</v>
      </c>
      <c r="D545" s="5">
        <f t="shared" ca="1" si="232"/>
        <v>6</v>
      </c>
      <c r="E545" s="5">
        <v>11</v>
      </c>
      <c r="F545" s="5">
        <f t="shared" ca="1" si="233"/>
        <v>24</v>
      </c>
      <c r="G545" s="77">
        <f t="shared" ca="1" si="242"/>
        <v>942.91666666666674</v>
      </c>
      <c r="H545" s="77">
        <f t="shared" ca="1" si="234"/>
        <v>5201.5363474208834</v>
      </c>
      <c r="I545" s="77">
        <f ca="1">G539</f>
        <v>152.08333333333334</v>
      </c>
      <c r="J545" s="77">
        <f ca="1">H540</f>
        <v>5425.1157829932181</v>
      </c>
      <c r="K545" s="92" t="str">
        <f>N519</f>
        <v>FN</v>
      </c>
      <c r="L545" s="75">
        <f>N520</f>
        <v>0.10547945205479452</v>
      </c>
      <c r="M545" s="89">
        <f ca="1">N522</f>
        <v>3067.02421894798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2961.3359867613153</v>
      </c>
      <c r="S545" s="90"/>
      <c r="T545" s="77">
        <f ca="1">T544</f>
        <v>1685</v>
      </c>
      <c r="U545" s="77">
        <f ca="1">R540</f>
        <v>5066.9279477134451</v>
      </c>
      <c r="V545" s="92" t="str">
        <f>N525</f>
        <v>FN</v>
      </c>
      <c r="W545" s="75">
        <f>N520</f>
        <v>0.10547945205479452</v>
      </c>
      <c r="X545" s="89">
        <f ca="1">N531</f>
        <v>3921.9101527917842</v>
      </c>
      <c r="Y545" s="5">
        <f t="shared" ca="1" si="238"/>
        <v>9</v>
      </c>
      <c r="Z545" s="5">
        <v>11</v>
      </c>
      <c r="AA545" s="7">
        <f t="shared" ca="1" si="239"/>
        <v>8</v>
      </c>
      <c r="AB545" s="7">
        <f t="shared" ca="1" si="244"/>
        <v>7836</v>
      </c>
      <c r="AC545" s="7">
        <f t="shared" ca="1" si="240"/>
        <v>3637.03298080077</v>
      </c>
      <c r="AD545" s="90"/>
      <c r="AE545" s="77">
        <f ca="1">AE544</f>
        <v>1685</v>
      </c>
      <c r="AF545" s="77">
        <f ca="1">AC540</f>
        <v>4261.7775420945445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5600.3744261748006</v>
      </c>
      <c r="D546" s="5">
        <f t="shared" ca="1" si="232"/>
        <v>2</v>
      </c>
      <c r="E546" s="5">
        <v>12</v>
      </c>
      <c r="F546" s="5">
        <f t="shared" ca="1" si="233"/>
        <v>4</v>
      </c>
      <c r="G546" s="77">
        <f t="shared" ca="1" si="242"/>
        <v>973.33333333333337</v>
      </c>
      <c r="H546" s="77">
        <f t="shared" ca="1" si="234"/>
        <v>5176.4816799070613</v>
      </c>
      <c r="I546" s="77">
        <f ca="1">I547</f>
        <v>182.5</v>
      </c>
      <c r="J546" s="77">
        <f ca="1">J545</f>
        <v>5425.1157829932181</v>
      </c>
      <c r="K546" s="92" t="str">
        <f>O519</f>
        <v>FP</v>
      </c>
      <c r="L546" s="75">
        <f>O520</f>
        <v>8.7899543378995425E-3</v>
      </c>
      <c r="M546" s="89">
        <f ca="1">O522</f>
        <v>5190.8902058622352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2927.0160545992726</v>
      </c>
      <c r="S546" s="90"/>
      <c r="T546" s="77">
        <f ca="1">Q540</f>
        <v>2686</v>
      </c>
      <c r="U546" s="77">
        <f ca="1">R540</f>
        <v>5066.9279477134451</v>
      </c>
      <c r="V546" s="92" t="str">
        <f>O525</f>
        <v>FP</v>
      </c>
      <c r="W546" s="75">
        <f>O520</f>
        <v>8.7899543378995425E-3</v>
      </c>
      <c r="X546" s="89">
        <f ca="1">O531</f>
        <v>6644.8198816586364</v>
      </c>
      <c r="Y546" s="5">
        <f t="shared" ca="1" si="238"/>
        <v>1</v>
      </c>
      <c r="Z546" s="5">
        <v>12</v>
      </c>
      <c r="AA546" s="7">
        <f t="shared" ca="1" si="239"/>
        <v>5</v>
      </c>
      <c r="AB546" s="7">
        <f t="shared" ca="1" si="244"/>
        <v>8760</v>
      </c>
      <c r="AC546" s="7">
        <f t="shared" ca="1" si="240"/>
        <v>3572.7714466799389</v>
      </c>
      <c r="AD546" s="90"/>
      <c r="AE546" s="77">
        <f ca="1">AB540</f>
        <v>2532</v>
      </c>
      <c r="AF546" s="77">
        <f ca="1">AC540</f>
        <v>4261.7775420945445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5233.6869016726187</v>
      </c>
      <c r="D547" s="5">
        <f t="shared" ca="1" si="232"/>
        <v>9</v>
      </c>
      <c r="E547" s="5">
        <v>13</v>
      </c>
      <c r="F547" s="5">
        <f t="shared" ca="1" si="233"/>
        <v>5</v>
      </c>
      <c r="G547" s="77">
        <f t="shared" ca="1" si="242"/>
        <v>1003.75</v>
      </c>
      <c r="H547" s="77">
        <f t="shared" ca="1" si="234"/>
        <v>5141.0712119155414</v>
      </c>
      <c r="I547" s="77">
        <f ca="1">G540</f>
        <v>182.5</v>
      </c>
      <c r="J547" s="77">
        <f ca="1">H541</f>
        <v>5390.395648478514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4832.749013315537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2532</v>
      </c>
      <c r="AF547" s="77">
        <f ca="1">AC541</f>
        <v>4119.4668487421604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5122.6049710777443</v>
      </c>
      <c r="D548" s="5">
        <f t="shared" ca="1" si="232"/>
        <v>15</v>
      </c>
      <c r="E548" s="5">
        <v>14</v>
      </c>
      <c r="F548" s="5">
        <f t="shared" ca="1" si="233"/>
        <v>9</v>
      </c>
      <c r="G548" s="77">
        <f t="shared" ca="1" si="242"/>
        <v>1034.1666666666667</v>
      </c>
      <c r="H548" s="77">
        <f t="shared" ca="1" si="234"/>
        <v>5139.2762180937261</v>
      </c>
      <c r="I548" s="77">
        <f ca="1">I549</f>
        <v>212.91666666666666</v>
      </c>
      <c r="J548" s="77">
        <f ca="1">J547</f>
        <v>5390.395648478514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4832.749013315537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3972</v>
      </c>
      <c r="AF548" s="77">
        <f ca="1">AC541</f>
        <v>4119.4668487421604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5013.0324422828926</v>
      </c>
      <c r="D549" s="5">
        <f t="shared" ca="1" si="232"/>
        <v>19</v>
      </c>
      <c r="E549" s="5">
        <v>15</v>
      </c>
      <c r="F549" s="5">
        <f t="shared" ca="1" si="233"/>
        <v>14</v>
      </c>
      <c r="G549" s="77">
        <f t="shared" ca="1" si="242"/>
        <v>1368.75</v>
      </c>
      <c r="H549" s="77">
        <f t="shared" ca="1" si="234"/>
        <v>5122.6049710777443</v>
      </c>
      <c r="I549" s="77">
        <f ca="1">G541</f>
        <v>212.91666666666666</v>
      </c>
      <c r="J549" s="77">
        <f ca="1">H542</f>
        <v>5324.2295737221575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4808.0331790954742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3972</v>
      </c>
      <c r="AF549" s="77">
        <f ca="1">AC542</f>
        <v>3976.3148696106732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4820.6753475569631</v>
      </c>
      <c r="D550" s="5">
        <f t="shared" ca="1" si="232"/>
        <v>22</v>
      </c>
      <c r="E550" s="5">
        <v>16</v>
      </c>
      <c r="F550" s="5">
        <f t="shared" ca="1" si="233"/>
        <v>20</v>
      </c>
      <c r="G550" s="77">
        <f t="shared" ca="1" si="242"/>
        <v>1703.3333333333335</v>
      </c>
      <c r="H550" s="77">
        <f t="shared" ca="1" si="234"/>
        <v>5120.5768732395809</v>
      </c>
      <c r="I550" s="77">
        <f ca="1">I551</f>
        <v>243.33333333333331</v>
      </c>
      <c r="J550" s="77">
        <f ca="1">J549</f>
        <v>5324.2295737221575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4808.0331790954742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4819</v>
      </c>
      <c r="AF550" s="77">
        <f ca="1">AC542</f>
        <v>3976.3148696106732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4787.1967044490693</v>
      </c>
      <c r="D551" s="5">
        <f t="shared" ca="1" si="232"/>
        <v>23</v>
      </c>
      <c r="E551" s="5">
        <v>17</v>
      </c>
      <c r="F551" s="5">
        <f t="shared" ca="1" si="233"/>
        <v>19</v>
      </c>
      <c r="G551" s="77">
        <f t="shared" ca="1" si="242"/>
        <v>2037.916666666667</v>
      </c>
      <c r="H551" s="77">
        <f t="shared" ca="1" si="234"/>
        <v>5104.4360690849862</v>
      </c>
      <c r="I551" s="77">
        <f ca="1">G542</f>
        <v>243.33333333333331</v>
      </c>
      <c r="J551" s="77">
        <f ca="1">H543</f>
        <v>5233.6869016726187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3268.1441515987531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4819</v>
      </c>
      <c r="AF551" s="77">
        <f ca="1">AC543</f>
        <v>3921.9101527917842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4949.0416093708691</v>
      </c>
      <c r="D552" s="5">
        <f t="shared" ca="1" si="232"/>
        <v>20</v>
      </c>
      <c r="E552" s="5">
        <v>18</v>
      </c>
      <c r="F552" s="5">
        <f t="shared" ca="1" si="233"/>
        <v>23</v>
      </c>
      <c r="G552" s="77">
        <f t="shared" ca="1" si="242"/>
        <v>2372.5000000000005</v>
      </c>
      <c r="H552" s="77">
        <f t="shared" ca="1" si="234"/>
        <v>5043.8056053227292</v>
      </c>
      <c r="I552" s="77">
        <f ca="1">I553</f>
        <v>577.91666666666674</v>
      </c>
      <c r="J552" s="77">
        <f ca="1">J551</f>
        <v>5233.6869016726187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3268.1441515987531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5743</v>
      </c>
      <c r="AF552" s="77">
        <f ca="1">AC543</f>
        <v>3921.9101527917842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5104.4360690849862</v>
      </c>
      <c r="D553" s="5">
        <f t="shared" ca="1" si="232"/>
        <v>17</v>
      </c>
      <c r="E553" s="5">
        <v>19</v>
      </c>
      <c r="F553" s="5">
        <f t="shared" ca="1" si="233"/>
        <v>15</v>
      </c>
      <c r="G553" s="77">
        <f t="shared" ca="1" si="242"/>
        <v>2707.0833333333339</v>
      </c>
      <c r="H553" s="77">
        <f t="shared" ca="1" si="234"/>
        <v>5013.0324422828926</v>
      </c>
      <c r="I553" s="77">
        <f ca="1">G543</f>
        <v>577.91666666666674</v>
      </c>
      <c r="J553" s="77">
        <f ca="1">H544</f>
        <v>5231.7593491256002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3067.02421894798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5743</v>
      </c>
      <c r="AF553" s="77">
        <f ca="1">AC544</f>
        <v>3788.2135639187086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5120.5768732395809</v>
      </c>
      <c r="D554" s="5">
        <f t="shared" ca="1" si="232"/>
        <v>16</v>
      </c>
      <c r="E554" s="5">
        <v>20</v>
      </c>
      <c r="F554" s="5">
        <f t="shared" ca="1" si="233"/>
        <v>18</v>
      </c>
      <c r="G554" s="77">
        <f t="shared" ca="1" si="242"/>
        <v>3041.6666666666674</v>
      </c>
      <c r="H554" s="77">
        <f t="shared" ca="1" si="234"/>
        <v>4949.0416093708691</v>
      </c>
      <c r="I554" s="77">
        <f ca="1">I555</f>
        <v>608.33333333333337</v>
      </c>
      <c r="J554" s="77">
        <f ca="1">J553</f>
        <v>5231.7593491256002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3067.02421894798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6744</v>
      </c>
      <c r="AF554" s="77">
        <f ca="1">AC544</f>
        <v>3788.2135639187086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4785.4495333677432</v>
      </c>
      <c r="D555" s="5">
        <f t="shared" ca="1" si="232"/>
        <v>24</v>
      </c>
      <c r="E555" s="5">
        <v>21</v>
      </c>
      <c r="F555" s="5">
        <f t="shared" ca="1" si="233"/>
        <v>22</v>
      </c>
      <c r="G555" s="77">
        <f t="shared" ca="1" si="242"/>
        <v>3376.2500000000009</v>
      </c>
      <c r="H555" s="77">
        <f t="shared" ca="1" si="234"/>
        <v>4869.6042407329915</v>
      </c>
      <c r="I555" s="77">
        <f ca="1">G544</f>
        <v>608.33333333333337</v>
      </c>
      <c r="J555" s="77">
        <f ca="1">H545</f>
        <v>5201.5363474208834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2961.3359867613153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6744</v>
      </c>
      <c r="AF555" s="77">
        <f ca="1">AC545</f>
        <v>3637.03298080077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4869.6042407329915</v>
      </c>
      <c r="D556" s="5">
        <f t="shared" ca="1" si="232"/>
        <v>21</v>
      </c>
      <c r="E556" s="5">
        <v>22</v>
      </c>
      <c r="F556" s="5">
        <f t="shared" ca="1" si="233"/>
        <v>16</v>
      </c>
      <c r="G556" s="77">
        <f t="shared" ca="1" si="242"/>
        <v>3710.8333333333344</v>
      </c>
      <c r="H556" s="77">
        <f t="shared" ca="1" si="234"/>
        <v>4820.6753475569631</v>
      </c>
      <c r="I556" s="77">
        <f ca="1">I557</f>
        <v>942.91666666666674</v>
      </c>
      <c r="J556" s="77">
        <f ca="1">J555</f>
        <v>5201.5363474208834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2961.3359867613153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7836</v>
      </c>
      <c r="AF556" s="77">
        <f ca="1">AC545</f>
        <v>3637.03298080077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5043.8056053227292</v>
      </c>
      <c r="D557" s="5">
        <f t="shared" ca="1" si="232"/>
        <v>18</v>
      </c>
      <c r="E557" s="5">
        <v>23</v>
      </c>
      <c r="F557" s="5">
        <f t="shared" ca="1" si="233"/>
        <v>17</v>
      </c>
      <c r="G557" s="77">
        <f t="shared" ca="1" si="242"/>
        <v>4045.4166666666679</v>
      </c>
      <c r="H557" s="77">
        <f t="shared" ca="1" si="234"/>
        <v>4787.1967044490693</v>
      </c>
      <c r="I557" s="77">
        <f ca="1">G545</f>
        <v>942.91666666666674</v>
      </c>
      <c r="J557" s="77">
        <f ca="1">H546</f>
        <v>5176.4816799070613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2927.0160545992726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7836</v>
      </c>
      <c r="AF557" s="77">
        <f ca="1">AC546</f>
        <v>3572.7714466799389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5201.5363474208834</v>
      </c>
      <c r="D558" s="5">
        <f t="shared" ca="1" si="232"/>
        <v>11</v>
      </c>
      <c r="E558" s="5">
        <v>24</v>
      </c>
      <c r="F558" s="5">
        <f t="shared" ca="1" si="233"/>
        <v>21</v>
      </c>
      <c r="G558" s="77">
        <f t="shared" ca="1" si="242"/>
        <v>4380.0000000000009</v>
      </c>
      <c r="H558" s="77">
        <f t="shared" ca="1" si="234"/>
        <v>4785.4495333677432</v>
      </c>
      <c r="I558" s="77">
        <f ca="1">I559</f>
        <v>973.33333333333337</v>
      </c>
      <c r="J558" s="77">
        <f ca="1">J557</f>
        <v>5176.4816799070613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2927.0160545992726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3572.7714466799389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3302.5832420753545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3305.7272594087817</v>
      </c>
      <c r="I559" s="77">
        <f ca="1">G546</f>
        <v>973.33333333333337</v>
      </c>
      <c r="J559" s="77">
        <f ca="1">H547</f>
        <v>5141.0712119155414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3214.4552058549502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3302.5832420753545</v>
      </c>
      <c r="I560" s="77">
        <f ca="1">I561</f>
        <v>1003.75</v>
      </c>
      <c r="J560" s="77">
        <f ca="1">J559</f>
        <v>5141.0712119155414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3117.6661052694931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3222.6921315987843</v>
      </c>
      <c r="I561" s="77">
        <f ca="1">G547</f>
        <v>1003.75</v>
      </c>
      <c r="J561" s="77">
        <f ca="1">H548</f>
        <v>5139.2762180937261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2985.8941760409593</v>
      </c>
      <c r="D562" s="5">
        <f t="shared" ca="1" si="232"/>
        <v>32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3214.4552058549502</v>
      </c>
      <c r="I562" s="77">
        <f ca="1">I563</f>
        <v>1034.1666666666667</v>
      </c>
      <c r="J562" s="77">
        <f ca="1">J561</f>
        <v>5139.2762180937261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2894.7344534669446</v>
      </c>
      <c r="D563" s="5">
        <f t="shared" ca="1" si="232"/>
        <v>35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3117.6661052694931</v>
      </c>
      <c r="I563" s="77">
        <f ca="1">G548</f>
        <v>1034.1666666666667</v>
      </c>
      <c r="J563" s="77">
        <f ca="1">H549</f>
        <v>5122.6049710777443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2880.9365081918013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3102.2361072219796</v>
      </c>
      <c r="I564" s="77">
        <f ca="1">I565</f>
        <v>1368.75</v>
      </c>
      <c r="J564" s="77">
        <f ca="1">J563</f>
        <v>5122.6049710777443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2918.4225885390815</v>
      </c>
      <c r="D565" s="5">
        <f t="shared" ca="1" si="232"/>
        <v>34</v>
      </c>
      <c r="E565" s="5">
        <v>31</v>
      </c>
      <c r="F565" s="5">
        <f t="shared" ca="1" si="233"/>
        <v>33</v>
      </c>
      <c r="G565" s="77">
        <f t="shared" ca="1" si="242"/>
        <v>6935.0000000000009</v>
      </c>
      <c r="H565" s="77">
        <f t="shared" ca="1" si="234"/>
        <v>2993.4299927938218</v>
      </c>
      <c r="I565" s="77">
        <f ca="1">G549</f>
        <v>1368.75</v>
      </c>
      <c r="J565" s="77">
        <f ca="1">H550</f>
        <v>5120.5768732395809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2972.5480925517459</v>
      </c>
      <c r="D566" s="5">
        <f t="shared" ca="1" si="232"/>
        <v>33</v>
      </c>
      <c r="E566" s="5">
        <v>32</v>
      </c>
      <c r="F566" s="5">
        <f t="shared" ca="1" si="233"/>
        <v>28</v>
      </c>
      <c r="G566" s="77">
        <f t="shared" ca="1" si="242"/>
        <v>7300.0000000000009</v>
      </c>
      <c r="H566" s="77">
        <f t="shared" ca="1" si="234"/>
        <v>2985.8941760409593</v>
      </c>
      <c r="I566" s="77">
        <f ca="1">I567</f>
        <v>1703.3333333333335</v>
      </c>
      <c r="J566" s="77">
        <f ca="1">J565</f>
        <v>5120.5768732395809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2993.4299927938218</v>
      </c>
      <c r="D567" s="5">
        <f t="shared" ca="1" si="232"/>
        <v>31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2972.5480925517459</v>
      </c>
      <c r="I567" s="77">
        <f ca="1">G550</f>
        <v>1703.3333333333335</v>
      </c>
      <c r="J567" s="77">
        <f ca="1">H551</f>
        <v>5104.4360690849862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3102.2361072219796</v>
      </c>
      <c r="D568" s="5">
        <f t="shared" ca="1" si="232"/>
        <v>30</v>
      </c>
      <c r="E568" s="5">
        <v>34</v>
      </c>
      <c r="F568" s="5">
        <f t="shared" ca="1" si="233"/>
        <v>31</v>
      </c>
      <c r="G568" s="77">
        <f t="shared" ca="1" si="242"/>
        <v>8030.0000000000009</v>
      </c>
      <c r="H568" s="77">
        <f t="shared" ca="1" si="234"/>
        <v>2918.4225885390815</v>
      </c>
      <c r="I568" s="77">
        <f ca="1">I569</f>
        <v>2037.916666666667</v>
      </c>
      <c r="J568" s="77">
        <f ca="1">J567</f>
        <v>5104.4360690849862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3222.6921315987843</v>
      </c>
      <c r="D569" s="5">
        <f t="shared" ca="1" si="232"/>
        <v>27</v>
      </c>
      <c r="E569" s="5">
        <v>35</v>
      </c>
      <c r="F569" s="5">
        <f t="shared" ca="1" si="233"/>
        <v>29</v>
      </c>
      <c r="G569" s="77">
        <f t="shared" ca="1" si="242"/>
        <v>8395</v>
      </c>
      <c r="H569" s="77">
        <f t="shared" ca="1" si="234"/>
        <v>2894.7344534669446</v>
      </c>
      <c r="I569" s="77">
        <f ca="1">G551</f>
        <v>2037.916666666667</v>
      </c>
      <c r="J569" s="77">
        <f ca="1">H552</f>
        <v>5043.8056053227292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3305.7272594087817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2880.9365081918013</v>
      </c>
      <c r="I570" s="77">
        <f ca="1">I571</f>
        <v>2372.5000000000005</v>
      </c>
      <c r="J570" s="77">
        <f ca="1">J569</f>
        <v>5043.8056053227292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5013.0324422828926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5013.0324422828926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4949.0416093708691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4949.0416093708691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4869.6042407329915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4869.6042407329915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4820.6753475569631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4820.6753475569631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4787.1967044490693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4787.1967044490693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4785.4495333677432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4785.4495333677432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3305.7272594087817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3305.7272594087817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3302.5832420753545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3302.5832420753545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3222.6921315987843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3222.6921315987843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3214.4552058549502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3214.4552058549502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3117.6661052694931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3117.6661052694931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3102.2361072219796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3102.2361072219796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2993.4299927938218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2993.4299927938218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2985.8941760409593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2985.8941760409593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2972.5480925517459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2972.5480925517459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2918.4225885390815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2918.4225885390815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2894.7344534669446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2894.7344534669446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2880.9365081918013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2880.9365081918013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0.11891987328627454</v>
      </c>
      <c r="D609" s="135">
        <f ca="1">B452*M456+B458*M462+B464*M468+B470*M474+B476*M480+B482*M486+B488*M492+$B$500*M504</f>
        <v>1.6729229175959135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6.4438420358325824E-2</v>
      </c>
      <c r="D610" s="135">
        <f ca="1">B452*N456+B458*N462+B464*N468+B470*N474+B476*N480+B482*N486+B488*N492+$B$500*N504</f>
        <v>0.90649701527696158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1.2264345286621993E-2</v>
      </c>
      <c r="D611" s="135">
        <f ca="1">B452*O456+B458*O462+B464*O468+B470*O474+B476*O480+B482*O486+B488*O492+$B$500*O504</f>
        <v>0.17253049244265731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0.11677631234958646</v>
      </c>
      <c r="D612" s="135">
        <f ca="1">B452*G456+B458*G462+B464*G468+B470*G474+B476*G480+B482*G486+B488*G492+$B$500*G504</f>
        <v>1.6427680568720353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5.8568496460267593E-2</v>
      </c>
      <c r="D613" s="135">
        <f ca="1">B452*H456+B458*H462+B464*H468+B470*H474+B476*H480+B482*H486+B488*H492+$B$500*H504</f>
        <v>0.82392099209229053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1.203723280933606E-2</v>
      </c>
      <c r="D614" s="135">
        <f ca="1">B452*I456+B458*I462+B464*I468+B470*I474+B476*I480+B482*I486+B488*I492+$B$500*I504</f>
        <v>0.16933555405579082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0.15196250409903025</v>
      </c>
      <c r="D615" s="135">
        <f ca="1">B452*J456+B458*J462+B464*J468+B470*J474+B476*J480+B482*J486+B488*J492+$B$500*J504</f>
        <v>2.1377550168637147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6.7357722305297435E-2</v>
      </c>
      <c r="D616" s="135">
        <f ca="1">B452*K456+B458*K462+B464*K468+B470*K474+B476*K480+B482*K486+B488*K492+$B$500*K504</f>
        <v>0.94756472747267284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1.5786787874055418E-2</v>
      </c>
      <c r="D617" s="135">
        <f ca="1">B452*L456+B458*L462+B464*L468+B470*L474+B476*L480+B482*L486+B488*L492+$B$500*L504</f>
        <v>0.22208297486287995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0.23602672693177545</v>
      </c>
      <c r="D618" s="135">
        <f ca="1">B452*D456+B458*D462+B464*D468+B470*D474+B476*D480+B482*D486+B488*D492+$B$500*D504</f>
        <v>3.3203409130683372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0.12163536087610913</v>
      </c>
      <c r="D619" s="135">
        <f ca="1">B452*E456+B458*E462+B464*E468+B470*E474+B476*E480+B482*E486+B488*E492+$B$500*E504</f>
        <v>1.7111234411580749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2.4226217363319865E-2</v>
      </c>
      <c r="D620" s="135">
        <f ca="1">B452*F456+B458*F462+B464*F468+B470*F474+B476*F480+B482*F486+B488*F492+$B$500*F504</f>
        <v>0.34080589823867197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0.12148055234303518</v>
      </c>
      <c r="D621" s="135">
        <f ca="1">$B$494*M498+$B$495*77/365*11/24</f>
        <v>10.482550544691781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7.697658626503516E-2</v>
      </c>
      <c r="D622" s="135">
        <f ca="1">$B$494*N498+$B$495*77/365*12/24</f>
        <v>6.6423056260273965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1.1617657729213336E-2</v>
      </c>
      <c r="D623" s="135">
        <f ca="1">$B$494*O498+$B$495*77/365*1/24</f>
        <v>1.0024870813356166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0.12148055234303518</v>
      </c>
      <c r="D624" s="135">
        <f ca="1">$B$494*G498+$B$495*77/365*11/24</f>
        <v>10.482550544691781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7.697658626503516E-2</v>
      </c>
      <c r="D625" s="135">
        <f ca="1">$B$494*H498+$B$495*77/365*12/24</f>
        <v>6.6423056260273965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1.1617657729213336E-2</v>
      </c>
      <c r="D626" s="135">
        <f ca="1">$B$494*I498+$B$495*77/365*1/24</f>
        <v>1.0024870813356166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0.14461063975682331</v>
      </c>
      <c r="D627" s="135">
        <f ca="1">$B$494*J498+$B$495*91/365*11/24</f>
        <v>12.478444584863013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9.1099878367330675E-2</v>
      </c>
      <c r="D628" s="135">
        <f ca="1">$B$494*K498+$B$495*91/365*12/24</f>
        <v>7.8610037671232869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1.3835187179163376E-2</v>
      </c>
      <c r="D629" s="135">
        <f ca="1">$B$494*L498+$B$495*91/365*1/24</f>
        <v>1.193837582260274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0.19170368819498454</v>
      </c>
      <c r="D630" s="135">
        <f ca="1">$B$494*D498+$B$495*120/365*11/24</f>
        <v>16.542101285753425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0.12025505196528707</v>
      </c>
      <c r="D631" s="135">
        <f ca="1">$B$494*E498+$B$495*120/365*12/24</f>
        <v>10.376802180821917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1.8345961861843903E-2</v>
      </c>
      <c r="D632" s="135">
        <f ca="1">$B$494*F498+$B$495*120/365*1/24</f>
        <v>1.5830720950684931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9.3670599315682446E-2</v>
      </c>
      <c r="D633" s="135">
        <f ca="1">B409*M413+B415*M419+B421*M425+B427*M431+B433*M437+B439*M443+B445*M449</f>
        <v>2.5805448291140372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9.6313218320111971E-2</v>
      </c>
      <c r="D634" s="135">
        <f ca="1">B409*N413+B415*N419+B421*N425+B427*N431+B433*N437+B439*N443+B445*N449</f>
        <v>2.653346720604203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9.5791430502064848E-3</v>
      </c>
      <c r="D635" s="135">
        <f ca="1">B409*O413+B415*O419+B421*O425+B427*O431+B433*O437+B439*O443+B445*O449</f>
        <v>0.26389719128673772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9.2029580597281127E-2</v>
      </c>
      <c r="D636" s="135">
        <f ca="1">B409*G413+B415*G419+B421*G425+B427*G431+B433*G437+B439*G443+B445*G449</f>
        <v>2.535336168134104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8.6549382741008263E-2</v>
      </c>
      <c r="D637" s="135">
        <f ca="1">B409*H413+B415*H419+B421*H425+B427*H431+B433*H437+B439*H443+B445*H449</f>
        <v>2.3843614082431515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9.4135356566063515E-3</v>
      </c>
      <c r="D638" s="135">
        <f ca="1">B409*I413+B415*I419+B421*I425+B427*I431+B433*I437+B439*I443+B445*I449</f>
        <v>0.25933484935298295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0.13223575841969687</v>
      </c>
      <c r="D639" s="135">
        <f ca="1">B409*J413+B415*J419+B421*J425+B427*J431+B433*J437+B439*J443+B445*J449</f>
        <v>3.642981950653442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9.7938325025441836E-2</v>
      </c>
      <c r="D640" s="135">
        <f ca="1">B409*K413+B415*K419+B421*K425+B427*K431+B433*K437+B439*K443+B445*K449</f>
        <v>2.6981170192447008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1.3496269198318034E-2</v>
      </c>
      <c r="D641" s="135">
        <f ca="1">B409*L413+B415*L419+B421*L425+B427*L431+B433*L437+B439*L443+B445*L449</f>
        <v>0.37181066360722809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0.17473906166733955</v>
      </c>
      <c r="D642" s="135">
        <f ca="1">B409*D413+B415*D419+B421*D425+B427*D431+B433*D437+B439*D443+B445*D449</f>
        <v>4.8139115722984176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0.17619907391343789</v>
      </c>
      <c r="D643" s="135">
        <f ca="1">B409*E413+B415*E419+B421*E425+B427*E431+B433*E437+B439*E443+B445*E449</f>
        <v>4.8541336599079443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1.7836052094869125E-2</v>
      </c>
      <c r="D644" s="135">
        <f ca="1">B409*F413+B415*F419+B421*F425+B427*F431+B433*F437+B439*F443+B445*F449</f>
        <v>0.49136796755305123</v>
      </c>
      <c r="P644" s="5"/>
      <c r="Q644" s="6"/>
      <c r="U644" s="5"/>
    </row>
  </sheetData>
  <autoFilter ref="A1:C607" xr:uid="{00000000-0009-0000-0000-000021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SE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787.78300000000002</v>
      </c>
      <c r="E5" s="17">
        <f ca="1">INDIRECT(ADDRESS(MATCH($H$1,HDD!$A$1:$A$34,0),E$4+1,,,"HDD"))</f>
        <v>697.03499999999997</v>
      </c>
      <c r="F5" s="17">
        <f ca="1">INDIRECT(ADDRESS(MATCH($H$1,HDD!$A$1:$A$34,0),F$4+1,,,"HDD"))</f>
        <v>653.202</v>
      </c>
      <c r="G5" s="17">
        <f ca="1">INDIRECT(ADDRESS(MATCH($H$1,HDD!$A$1:$A$34,0),G$4+1,,,"HDD"))</f>
        <v>488.04599999999999</v>
      </c>
      <c r="H5" s="17">
        <f ca="1">INDIRECT(ADDRESS(MATCH($H$1,HDD!$A$1:$A$34,0),H$4+1,,,"HDD"))</f>
        <v>328.21699999999998</v>
      </c>
      <c r="I5" s="17">
        <f ca="1">INDIRECT(ADDRESS(MATCH($H$1,HDD!$A$1:$A$34,0),I$4+1,,,"HDD"))</f>
        <v>174.05199999999999</v>
      </c>
      <c r="J5" s="17">
        <f ca="1">INDIRECT(ADDRESS(MATCH($H$1,HDD!$A$1:$A$34,0),J$4+1,,,"HDD"))</f>
        <v>94.894999999999996</v>
      </c>
      <c r="K5" s="17">
        <f ca="1">INDIRECT(ADDRESS(MATCH($H$1,HDD!$A$1:$A$34,0),K$4+1,,,"HDD"))</f>
        <v>138.45500000000001</v>
      </c>
      <c r="L5" s="17">
        <f ca="1">INDIRECT(ADDRESS(MATCH($H$1,HDD!$A$1:$A$34,0),L$4+1,,,"HDD"))</f>
        <v>272.89800000000002</v>
      </c>
      <c r="M5" s="17">
        <f ca="1">INDIRECT(ADDRESS(MATCH($H$1,HDD!$A$1:$A$34,0),M$4+1,,,"HDD"))</f>
        <v>445.779</v>
      </c>
      <c r="N5" s="17">
        <f ca="1">INDIRECT(ADDRESS(MATCH($H$1,HDD!$A$1:$A$34,0),N$4+1,,,"HDD"))</f>
        <v>610.49900000000002</v>
      </c>
      <c r="O5" s="17">
        <f ca="1">INDIRECT(ADDRESS(MATCH($H$1,HDD!$A$1:$A$34,0),O$4+1,,,"HDD"))</f>
        <v>752.98299999999995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0.14471079626822517</v>
      </c>
      <c r="E6" s="23">
        <f t="shared" ca="1" si="0"/>
        <v>0.12804095782318523</v>
      </c>
      <c r="F6" s="22">
        <f t="shared" ca="1" si="0"/>
        <v>0.11998911063579339</v>
      </c>
      <c r="G6" s="22">
        <f t="shared" ca="1" si="0"/>
        <v>8.9650989264203743E-2</v>
      </c>
      <c r="H6" s="22">
        <f t="shared" ca="1" si="0"/>
        <v>6.0291404382638442E-2</v>
      </c>
      <c r="I6" s="22">
        <f t="shared" ca="1" si="0"/>
        <v>3.1972260777494724E-2</v>
      </c>
      <c r="J6" s="22">
        <f t="shared" ca="1" si="0"/>
        <v>1.7431616335809769E-2</v>
      </c>
      <c r="K6" s="22">
        <f t="shared" ca="1" si="0"/>
        <v>2.5433315135407995E-2</v>
      </c>
      <c r="L6" s="22">
        <f t="shared" ca="1" si="0"/>
        <v>5.0129651033350701E-2</v>
      </c>
      <c r="M6" s="22">
        <f t="shared" ca="1" si="0"/>
        <v>8.1886806455144567E-2</v>
      </c>
      <c r="N6" s="22">
        <f t="shared" ca="1" si="0"/>
        <v>0.11214483736124695</v>
      </c>
      <c r="O6" s="22">
        <f t="shared" ca="1" si="0"/>
        <v>0.1383182545274993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6.5856025715401687</v>
      </c>
      <c r="E8" s="114">
        <f ca="1">INDIRECT(ADDRESS(MATCH($H$1,DDuration!$A$1:$A$34,0),E$4+1,,,"DDuration"))</f>
        <v>8.9249459265201594</v>
      </c>
      <c r="F8" s="114">
        <f ca="1">INDIRECT(ADDRESS(MATCH($H$1,DDuration!$A$1:$A$34,0),F$4+1,,,"DDuration"))</f>
        <v>11.45022115747539</v>
      </c>
      <c r="G8" s="114">
        <f ca="1">INDIRECT(ADDRESS(MATCH($H$1,DDuration!$A$1:$A$34,0),G$4+1,,,"DDuration"))</f>
        <v>14.186975185053702</v>
      </c>
      <c r="H8" s="114">
        <f ca="1">INDIRECT(ADDRESS(MATCH($H$1,DDuration!$A$1:$A$34,0),H$4+1,,,"DDuration"))</f>
        <v>16.721781999304977</v>
      </c>
      <c r="I8" s="114">
        <f ca="1">INDIRECT(ADDRESS(MATCH($H$1,DDuration!$A$1:$A$34,0),I$4+1,,,"DDuration"))</f>
        <v>18.205666094416177</v>
      </c>
      <c r="J8" s="114">
        <f ca="1">INDIRECT(ADDRESS(MATCH($H$1,DDuration!$A$1:$A$34,0),J$4+1,,,"DDuration"))</f>
        <v>17.506469074920055</v>
      </c>
      <c r="K8" s="114">
        <f ca="1">INDIRECT(ADDRESS(MATCH($H$1,DDuration!$A$1:$A$34,0),K$4+1,,,"DDuration"))</f>
        <v>15.205816519185872</v>
      </c>
      <c r="L8" s="114">
        <f ca="1">INDIRECT(ADDRESS(MATCH($H$1,DDuration!$A$1:$A$34,0),L$4+1,,,"DDuration"))</f>
        <v>12.503990014434468</v>
      </c>
      <c r="M8" s="114">
        <f ca="1">INDIRECT(ADDRESS(MATCH($H$1,DDuration!$A$1:$A$34,0),M$4+1,,,"DDuration"))</f>
        <v>9.7680894521687947</v>
      </c>
      <c r="N8" s="114">
        <f ca="1">INDIRECT(ADDRESS(MATCH($H$1,DDuration!$A$1:$A$34,0),N$4+1,,,"DDuration"))</f>
        <v>7.2408105902560971</v>
      </c>
      <c r="O8" s="114">
        <f ca="1">INDIRECT(ADDRESS(MATCH($H$1,DDuration!$A$1:$A$34,0),O$4+1,,,"DDuration"))</f>
        <v>5.8084704273556742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0.10129755738775761</v>
      </c>
      <c r="E12" s="33">
        <f t="shared" ca="1" si="1"/>
        <v>8.9628670476229647E-2</v>
      </c>
      <c r="F12" s="32">
        <f t="shared" ca="1" si="1"/>
        <v>8.3992377445055361E-2</v>
      </c>
      <c r="G12" s="32">
        <f t="shared" ca="1" si="1"/>
        <v>6.2755692484942616E-2</v>
      </c>
      <c r="H12" s="32">
        <f t="shared" ca="1" si="1"/>
        <v>4.2203983067846909E-2</v>
      </c>
      <c r="I12" s="32">
        <f t="shared" ca="1" si="1"/>
        <v>2.2380582544246304E-2</v>
      </c>
      <c r="J12" s="32">
        <f t="shared" ca="1" si="1"/>
        <v>1.2202131435066838E-2</v>
      </c>
      <c r="K12" s="32">
        <f t="shared" ca="1" si="1"/>
        <v>1.7803320594785597E-2</v>
      </c>
      <c r="L12" s="32">
        <f t="shared" ca="1" si="1"/>
        <v>3.5090755723345489E-2</v>
      </c>
      <c r="M12" s="32">
        <f t="shared" ca="1" si="1"/>
        <v>5.7320764518601193E-2</v>
      </c>
      <c r="N12" s="32">
        <f t="shared" ca="1" si="1"/>
        <v>7.850138615287286E-2</v>
      </c>
      <c r="O12" s="32">
        <f t="shared" ca="1" si="1"/>
        <v>9.6822778169249502E-2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4.341323888046756E-2</v>
      </c>
      <c r="E13" s="32">
        <f t="shared" ca="1" si="2"/>
        <v>3.8412287346955572E-2</v>
      </c>
      <c r="F13" s="32">
        <f t="shared" ca="1" si="2"/>
        <v>3.5996733190738019E-2</v>
      </c>
      <c r="G13" s="32">
        <f t="shared" ca="1" si="2"/>
        <v>2.6895296779261127E-2</v>
      </c>
      <c r="H13" s="32">
        <f t="shared" ca="1" si="2"/>
        <v>1.8087421314791536E-2</v>
      </c>
      <c r="I13" s="32">
        <f t="shared" ca="1" si="2"/>
        <v>9.5916782332484182E-3</v>
      </c>
      <c r="J13" s="32">
        <f t="shared" ca="1" si="2"/>
        <v>5.2294849007429312E-3</v>
      </c>
      <c r="K13" s="32">
        <f t="shared" ca="1" si="2"/>
        <v>7.6299945406223995E-3</v>
      </c>
      <c r="L13" s="32">
        <f t="shared" ca="1" si="2"/>
        <v>1.5038895310005213E-2</v>
      </c>
      <c r="M13" s="32">
        <f t="shared" ca="1" si="2"/>
        <v>2.4566041936543374E-2</v>
      </c>
      <c r="N13" s="32">
        <f t="shared" ca="1" si="2"/>
        <v>3.3643451208374087E-2</v>
      </c>
      <c r="O13" s="32">
        <f t="shared" ca="1" si="2"/>
        <v>4.1495476358249794E-2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9.20119479605465E-2</v>
      </c>
      <c r="E18" s="33">
        <f t="shared" ca="1" si="3"/>
        <v>8.1412709015908594E-2</v>
      </c>
      <c r="F18" s="33">
        <f t="shared" ca="1" si="3"/>
        <v>7.6293076179258623E-2</v>
      </c>
      <c r="G18" s="33">
        <f t="shared" ca="1" si="3"/>
        <v>5.700308734048954E-2</v>
      </c>
      <c r="H18" s="33">
        <f t="shared" ca="1" si="3"/>
        <v>3.8335284619960941E-2</v>
      </c>
      <c r="I18" s="33">
        <f t="shared" ca="1" si="3"/>
        <v>2.0329029144357059E-2</v>
      </c>
      <c r="J18" s="33">
        <f t="shared" ca="1" si="3"/>
        <v>1.1083602720185711E-2</v>
      </c>
      <c r="K18" s="33">
        <f t="shared" ca="1" si="3"/>
        <v>1.6171349540263585E-2</v>
      </c>
      <c r="L18" s="33">
        <f t="shared" ca="1" si="3"/>
        <v>3.187410311537215E-2</v>
      </c>
      <c r="M18" s="33">
        <f t="shared" ca="1" si="3"/>
        <v>5.2066361104396081E-2</v>
      </c>
      <c r="N18" s="33">
        <f t="shared" ca="1" si="3"/>
        <v>7.1305425755526175E-2</v>
      </c>
      <c r="O18" s="33">
        <f t="shared" ca="1" si="3"/>
        <v>8.7947356837068294E-2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4.341323888046756E-2</v>
      </c>
      <c r="E19" s="33">
        <f t="shared" ca="1" si="4"/>
        <v>3.8412287346955572E-2</v>
      </c>
      <c r="F19" s="33">
        <f t="shared" ca="1" si="4"/>
        <v>3.5996733190738019E-2</v>
      </c>
      <c r="G19" s="33">
        <f t="shared" ca="1" si="4"/>
        <v>2.6895296779261127E-2</v>
      </c>
      <c r="H19" s="33">
        <f t="shared" ca="1" si="4"/>
        <v>1.8087421314791536E-2</v>
      </c>
      <c r="I19" s="33">
        <f t="shared" ca="1" si="4"/>
        <v>9.5916782332484182E-3</v>
      </c>
      <c r="J19" s="33">
        <f t="shared" ca="1" si="4"/>
        <v>5.2294849007429312E-3</v>
      </c>
      <c r="K19" s="33">
        <f t="shared" ca="1" si="4"/>
        <v>7.6299945406223995E-3</v>
      </c>
      <c r="L19" s="33">
        <f t="shared" ca="1" si="4"/>
        <v>1.5038895310005213E-2</v>
      </c>
      <c r="M19" s="33">
        <f t="shared" ca="1" si="4"/>
        <v>2.4566041936543374E-2</v>
      </c>
      <c r="N19" s="33">
        <f t="shared" ca="1" si="4"/>
        <v>3.3643451208374087E-2</v>
      </c>
      <c r="O19" s="33">
        <f t="shared" ca="1" si="4"/>
        <v>4.1495476358249794E-2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9.2856094272111157E-3</v>
      </c>
      <c r="E20" s="33">
        <f t="shared" ca="1" si="5"/>
        <v>8.2159614603210512E-3</v>
      </c>
      <c r="F20" s="33">
        <f t="shared" ca="1" si="5"/>
        <v>7.6993012657967427E-3</v>
      </c>
      <c r="G20" s="33">
        <f t="shared" ca="1" si="5"/>
        <v>5.7526051444530737E-3</v>
      </c>
      <c r="H20" s="33">
        <f t="shared" ca="1" si="5"/>
        <v>3.8686984478859673E-3</v>
      </c>
      <c r="I20" s="33">
        <f t="shared" ca="1" si="5"/>
        <v>2.0515533998892448E-3</v>
      </c>
      <c r="J20" s="33">
        <f t="shared" ca="1" si="5"/>
        <v>1.1185287148811269E-3</v>
      </c>
      <c r="K20" s="33">
        <f t="shared" ca="1" si="5"/>
        <v>1.6319710545220131E-3</v>
      </c>
      <c r="L20" s="33">
        <f t="shared" ca="1" si="5"/>
        <v>3.2166526079733366E-3</v>
      </c>
      <c r="M20" s="33">
        <f t="shared" ca="1" si="5"/>
        <v>5.2544034142051098E-3</v>
      </c>
      <c r="N20" s="33">
        <f t="shared" ca="1" si="5"/>
        <v>7.1959603973466794E-3</v>
      </c>
      <c r="O20" s="33">
        <f t="shared" ca="1" si="5"/>
        <v>8.8754213321812058E-3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0.14471079626822519</v>
      </c>
      <c r="E21" s="33">
        <f t="shared" ca="1" si="6"/>
        <v>0.12804095782318523</v>
      </c>
      <c r="F21" s="33">
        <f t="shared" ca="1" si="6"/>
        <v>0.11998911063579337</v>
      </c>
      <c r="G21" s="33">
        <f t="shared" ca="1" si="6"/>
        <v>8.9650989264203743E-2</v>
      </c>
      <c r="H21" s="33">
        <f t="shared" ca="1" si="6"/>
        <v>6.0291404382638442E-2</v>
      </c>
      <c r="I21" s="33">
        <f t="shared" ca="1" si="6"/>
        <v>3.1972260777494724E-2</v>
      </c>
      <c r="J21" s="33">
        <f t="shared" ca="1" si="6"/>
        <v>1.7431616335809769E-2</v>
      </c>
      <c r="K21" s="33">
        <f t="shared" ca="1" si="6"/>
        <v>2.5433315135407995E-2</v>
      </c>
      <c r="L21" s="33">
        <f t="shared" ca="1" si="6"/>
        <v>5.0129651033350701E-2</v>
      </c>
      <c r="M21" s="33">
        <f t="shared" ca="1" si="6"/>
        <v>8.1886806455144567E-2</v>
      </c>
      <c r="N21" s="33">
        <f t="shared" ca="1" si="6"/>
        <v>0.11214483736124695</v>
      </c>
      <c r="O21" s="33">
        <f t="shared" ca="1" si="6"/>
        <v>0.13831825452749927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0.3351712647809158</v>
      </c>
      <c r="E24" s="32">
        <f ca="1">N19/2+O19+D19+E19+F19/2</f>
        <v>0.15814109478522898</v>
      </c>
      <c r="F24" s="32">
        <f ca="1">N20/2+O20+D20+E20+F20/2</f>
        <v>3.3824623051285085E-2</v>
      </c>
      <c r="G24" s="32">
        <f ca="1">F18/2+G18+H18</f>
        <v>0.13348491005007979</v>
      </c>
      <c r="H24" s="32">
        <f ca="1">F19/2+G19+H19</f>
        <v>6.2981084689421665E-2</v>
      </c>
      <c r="I24" s="32">
        <f ca="1">F20/2+G20+H20</f>
        <v>1.3470954225237412E-2</v>
      </c>
      <c r="J24" s="32">
        <f ca="1">I18+J18+K18</f>
        <v>4.7583981404806353E-2</v>
      </c>
      <c r="K24" s="32">
        <f ca="1">I19+J19+K19</f>
        <v>2.245115767461375E-2</v>
      </c>
      <c r="L24" s="32">
        <f ca="1">I20+J20+K20</f>
        <v>4.8020531692923845E-3</v>
      </c>
      <c r="M24" s="32">
        <f ca="1">L18+M18+N18/2</f>
        <v>0.11959317709753131</v>
      </c>
      <c r="N24" s="32">
        <f ca="1">L19+M19+N19/2</f>
        <v>5.642666285073563E-2</v>
      </c>
      <c r="O24" s="32">
        <f ca="1">L20+M20+N20/2</f>
        <v>1.2069036220851787E-2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7</v>
      </c>
      <c r="J30" s="17">
        <f ca="1">INDIRECT(ADDRESS(MATCH($H$1,CDD!$A$1:$A$34,0),J$4+1,,,"cDD"))</f>
        <v>12</v>
      </c>
      <c r="K30" s="17">
        <f ca="1">INDIRECT(ADDRESS(MATCH($H$1,CDD!$A$1:$A$34,0),K$4+1,,,"cDD"))</f>
        <v>5.333333333333333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0.28767123287671237</v>
      </c>
      <c r="J31" s="22">
        <f t="shared" ca="1" si="7"/>
        <v>0.49315068493150688</v>
      </c>
      <c r="K31" s="22">
        <f t="shared" ca="1" si="7"/>
        <v>0.21917808219178081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6.5856025715401687</v>
      </c>
      <c r="E33" s="29">
        <f t="shared" ca="1" si="8"/>
        <v>8.9249459265201594</v>
      </c>
      <c r="F33" s="29">
        <f t="shared" ca="1" si="8"/>
        <v>11.45022115747539</v>
      </c>
      <c r="G33" s="29">
        <f t="shared" ca="1" si="8"/>
        <v>14.186975185053702</v>
      </c>
      <c r="H33" s="29">
        <f t="shared" ca="1" si="8"/>
        <v>16.721781999304977</v>
      </c>
      <c r="I33" s="29">
        <f t="shared" ca="1" si="8"/>
        <v>18.205666094416177</v>
      </c>
      <c r="J33" s="29">
        <f t="shared" ca="1" si="8"/>
        <v>17.506469074920055</v>
      </c>
      <c r="K33" s="29">
        <f t="shared" ca="1" si="8"/>
        <v>15.205816519185872</v>
      </c>
      <c r="L33" s="29">
        <f t="shared" ca="1" si="8"/>
        <v>12.503990014434468</v>
      </c>
      <c r="M33" s="29">
        <f t="shared" ca="1" si="8"/>
        <v>9.7680894521687947</v>
      </c>
      <c r="N33" s="29">
        <f t="shared" ca="1" si="8"/>
        <v>7.2408105902560971</v>
      </c>
      <c r="O33" s="29">
        <f t="shared" ca="1" si="8"/>
        <v>5.8084704273556742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0.25890410958904114</v>
      </c>
      <c r="J37" s="32">
        <f t="shared" ca="1" si="9"/>
        <v>0.44383561643835617</v>
      </c>
      <c r="K37" s="32">
        <f t="shared" ca="1" si="9"/>
        <v>0.19726027397260273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2.8767123287671229E-2</v>
      </c>
      <c r="J38" s="32">
        <f t="shared" ca="1" si="10"/>
        <v>4.9315068493150677E-2</v>
      </c>
      <c r="K38" s="32">
        <f t="shared" ca="1" si="10"/>
        <v>2.1917808219178075E-2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0.23517123287671238</v>
      </c>
      <c r="J43" s="33">
        <f t="shared" ca="1" si="11"/>
        <v>0.40315068493150685</v>
      </c>
      <c r="K43" s="33">
        <f t="shared" ca="1" si="11"/>
        <v>0.17917808219178083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2.8767123287671229E-2</v>
      </c>
      <c r="J44" s="33">
        <f t="shared" ca="1" si="12"/>
        <v>4.9315068493150677E-2</v>
      </c>
      <c r="K44" s="33">
        <f t="shared" ca="1" si="12"/>
        <v>2.1917808219178075E-2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2.3732876712328776E-2</v>
      </c>
      <c r="J45" s="33">
        <f t="shared" ca="1" si="13"/>
        <v>4.068493150684932E-2</v>
      </c>
      <c r="K45" s="33">
        <f t="shared" ca="1" si="13"/>
        <v>1.8082191780821918E-2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0.28767123287671237</v>
      </c>
      <c r="J46" s="32">
        <f t="shared" ca="1" si="14"/>
        <v>0.49315068493150688</v>
      </c>
      <c r="K46" s="32">
        <f t="shared" ca="1" si="14"/>
        <v>0.21917808219178081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0.81750000000000012</v>
      </c>
      <c r="K49" s="32">
        <f ca="1">I44+J44+K44</f>
        <v>9.9999999999999978E-2</v>
      </c>
      <c r="L49" s="32">
        <f ca="1">I45+J45+K45</f>
        <v>8.2500000000000018E-2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787.78300000000002</v>
      </c>
      <c r="E56" s="17">
        <f t="shared" ca="1" si="15"/>
        <v>697.03499999999997</v>
      </c>
      <c r="F56" s="17">
        <f t="shared" ca="1" si="15"/>
        <v>653.202</v>
      </c>
      <c r="G56" s="17">
        <f t="shared" ca="1" si="15"/>
        <v>488.04599999999999</v>
      </c>
      <c r="H56" s="17">
        <f t="shared" ca="1" si="15"/>
        <v>328.21699999999998</v>
      </c>
      <c r="I56" s="17">
        <f t="shared" ca="1" si="15"/>
        <v>174.05199999999999</v>
      </c>
      <c r="J56" s="17">
        <f t="shared" ca="1" si="15"/>
        <v>94.894999999999996</v>
      </c>
      <c r="K56" s="17">
        <f t="shared" ca="1" si="15"/>
        <v>138.45500000000001</v>
      </c>
      <c r="L56" s="17">
        <f t="shared" ca="1" si="15"/>
        <v>272.89800000000002</v>
      </c>
      <c r="M56" s="17">
        <f t="shared" ca="1" si="15"/>
        <v>445.779</v>
      </c>
      <c r="N56" s="17">
        <f t="shared" ca="1" si="15"/>
        <v>610.49900000000002</v>
      </c>
      <c r="O56" s="17">
        <f t="shared" ca="1" si="15"/>
        <v>752.98299999999995</v>
      </c>
    </row>
    <row r="57" spans="1:15" x14ac:dyDescent="0.4">
      <c r="D57" s="50">
        <f t="shared" ref="D57:O57" ca="1" si="16">(D55/SUM($D55:$O55)*(1-$B$56)+$B$56*D56/SUM($D56:$O56))</f>
        <v>9.2539952773567108E-2</v>
      </c>
      <c r="E57" s="50">
        <f t="shared" ca="1" si="16"/>
        <v>9.0039477006811114E-2</v>
      </c>
      <c r="F57" s="50">
        <f t="shared" ca="1" si="16"/>
        <v>8.8831699928702337E-2</v>
      </c>
      <c r="G57" s="50">
        <f t="shared" ca="1" si="16"/>
        <v>8.4280981722963888E-2</v>
      </c>
      <c r="H57" s="50">
        <f t="shared" ca="1" si="16"/>
        <v>7.9877043990729091E-2</v>
      </c>
      <c r="I57" s="50">
        <f t="shared" ca="1" si="16"/>
        <v>7.5629172449957538E-2</v>
      </c>
      <c r="J57" s="50">
        <f t="shared" ca="1" si="16"/>
        <v>7.3448075783704797E-2</v>
      </c>
      <c r="K57" s="50">
        <f t="shared" ca="1" si="16"/>
        <v>7.4648330603644536E-2</v>
      </c>
      <c r="L57" s="50">
        <f t="shared" ca="1" si="16"/>
        <v>7.8352780988335938E-2</v>
      </c>
      <c r="M57" s="50">
        <f t="shared" ca="1" si="16"/>
        <v>8.3116354301605022E-2</v>
      </c>
      <c r="N57" s="50">
        <f t="shared" ca="1" si="16"/>
        <v>8.7655058937520375E-2</v>
      </c>
      <c r="O57" s="50">
        <f t="shared" ca="1" si="16"/>
        <v>9.1581071512458229E-2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6.5856025715401687</v>
      </c>
      <c r="E59" s="29">
        <f t="shared" ca="1" si="17"/>
        <v>8.9249459265201594</v>
      </c>
      <c r="F59" s="29">
        <f t="shared" ca="1" si="17"/>
        <v>11.45022115747539</v>
      </c>
      <c r="G59" s="29">
        <f t="shared" ca="1" si="17"/>
        <v>14.186975185053702</v>
      </c>
      <c r="H59" s="29">
        <f t="shared" ca="1" si="17"/>
        <v>16.721781999304977</v>
      </c>
      <c r="I59" s="29">
        <f t="shared" ca="1" si="17"/>
        <v>18.205666094416177</v>
      </c>
      <c r="J59" s="29">
        <f t="shared" ca="1" si="17"/>
        <v>17.506469074920055</v>
      </c>
      <c r="K59" s="29">
        <f t="shared" ca="1" si="17"/>
        <v>15.205816519185872</v>
      </c>
      <c r="L59" s="29">
        <f t="shared" ca="1" si="17"/>
        <v>12.503990014434468</v>
      </c>
      <c r="M59" s="29">
        <f t="shared" ca="1" si="17"/>
        <v>9.7680894521687947</v>
      </c>
      <c r="N59" s="29">
        <f t="shared" ca="1" si="17"/>
        <v>7.2408105902560971</v>
      </c>
      <c r="O59" s="29">
        <f t="shared" ca="1" si="17"/>
        <v>5.8084704273556742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6.477796694149697E-2</v>
      </c>
      <c r="E63" s="33">
        <f t="shared" ca="1" si="18"/>
        <v>6.3027633904767774E-2</v>
      </c>
      <c r="F63" s="32">
        <f t="shared" ca="1" si="18"/>
        <v>6.2182189950091629E-2</v>
      </c>
      <c r="G63" s="32">
        <f t="shared" ca="1" si="18"/>
        <v>5.8996687206074719E-2</v>
      </c>
      <c r="H63" s="32">
        <f t="shared" ca="1" si="18"/>
        <v>5.5913930793510362E-2</v>
      </c>
      <c r="I63" s="32">
        <f t="shared" ca="1" si="18"/>
        <v>5.2940420714970272E-2</v>
      </c>
      <c r="J63" s="32">
        <f t="shared" ca="1" si="18"/>
        <v>5.1413653048593355E-2</v>
      </c>
      <c r="K63" s="32">
        <f t="shared" ca="1" si="18"/>
        <v>5.2253831422551175E-2</v>
      </c>
      <c r="L63" s="32">
        <f t="shared" ca="1" si="18"/>
        <v>5.4846946691835152E-2</v>
      </c>
      <c r="M63" s="32">
        <f t="shared" ca="1" si="18"/>
        <v>5.8181448011123509E-2</v>
      </c>
      <c r="N63" s="32">
        <f t="shared" ca="1" si="18"/>
        <v>6.1358541256264255E-2</v>
      </c>
      <c r="O63" s="32">
        <f t="shared" ca="1" si="18"/>
        <v>6.4106750058720754E-2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2.7761985832070138E-2</v>
      </c>
      <c r="E64" s="32">
        <f t="shared" ca="1" si="19"/>
        <v>2.701184310204334E-2</v>
      </c>
      <c r="F64" s="32">
        <f t="shared" ca="1" si="19"/>
        <v>2.6649509978610705E-2</v>
      </c>
      <c r="G64" s="32">
        <f t="shared" ca="1" si="19"/>
        <v>2.5284294516889169E-2</v>
      </c>
      <c r="H64" s="32">
        <f t="shared" ca="1" si="19"/>
        <v>2.3963113197218732E-2</v>
      </c>
      <c r="I64" s="32">
        <f t="shared" ca="1" si="19"/>
        <v>2.2688751734987266E-2</v>
      </c>
      <c r="J64" s="32">
        <f t="shared" ca="1" si="19"/>
        <v>2.2034422735111442E-2</v>
      </c>
      <c r="K64" s="32">
        <f t="shared" ca="1" si="19"/>
        <v>2.2394499181093364E-2</v>
      </c>
      <c r="L64" s="32">
        <f t="shared" ca="1" si="19"/>
        <v>2.3505834296500785E-2</v>
      </c>
      <c r="M64" s="32">
        <f t="shared" ca="1" si="19"/>
        <v>2.493490629048151E-2</v>
      </c>
      <c r="N64" s="32">
        <f t="shared" ca="1" si="19"/>
        <v>2.6296517681256116E-2</v>
      </c>
      <c r="O64" s="32">
        <f t="shared" ca="1" si="19"/>
        <v>2.7474321453737474E-2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5.8839986638526416E-2</v>
      </c>
      <c r="E69" s="33">
        <f t="shared" ca="1" si="20"/>
        <v>5.7250100796830725E-2</v>
      </c>
      <c r="F69" s="33">
        <f t="shared" ca="1" si="20"/>
        <v>5.6482155871333227E-2</v>
      </c>
      <c r="G69" s="33">
        <f t="shared" ca="1" si="20"/>
        <v>5.3588657545517872E-2</v>
      </c>
      <c r="H69" s="33">
        <f t="shared" ca="1" si="20"/>
        <v>5.0788487137438582E-2</v>
      </c>
      <c r="I69" s="33">
        <f t="shared" ca="1" si="20"/>
        <v>4.8087548816097996E-2</v>
      </c>
      <c r="J69" s="33">
        <f t="shared" ca="1" si="20"/>
        <v>4.6700734852472295E-2</v>
      </c>
      <c r="K69" s="33">
        <f t="shared" ca="1" si="20"/>
        <v>4.7463896875483982E-2</v>
      </c>
      <c r="L69" s="33">
        <f t="shared" ca="1" si="20"/>
        <v>4.9819309911750265E-2</v>
      </c>
      <c r="M69" s="33">
        <f t="shared" ca="1" si="20"/>
        <v>5.2848148610103854E-2</v>
      </c>
      <c r="N69" s="33">
        <f t="shared" ca="1" si="20"/>
        <v>5.5734008307773364E-2</v>
      </c>
      <c r="O69" s="33">
        <f t="shared" ca="1" si="20"/>
        <v>5.8230297970004688E-2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2.7761985832070138E-2</v>
      </c>
      <c r="E70" s="33">
        <f t="shared" ca="1" si="21"/>
        <v>2.701184310204334E-2</v>
      </c>
      <c r="F70" s="33">
        <f t="shared" ca="1" si="21"/>
        <v>2.6649509978610705E-2</v>
      </c>
      <c r="G70" s="33">
        <f t="shared" ca="1" si="21"/>
        <v>2.5284294516889169E-2</v>
      </c>
      <c r="H70" s="33">
        <f t="shared" ca="1" si="21"/>
        <v>2.3963113197218732E-2</v>
      </c>
      <c r="I70" s="33">
        <f t="shared" ca="1" si="21"/>
        <v>2.2688751734987266E-2</v>
      </c>
      <c r="J70" s="33">
        <f t="shared" ca="1" si="21"/>
        <v>2.2034422735111442E-2</v>
      </c>
      <c r="K70" s="33">
        <f t="shared" ca="1" si="21"/>
        <v>2.2394499181093364E-2</v>
      </c>
      <c r="L70" s="33">
        <f t="shared" ca="1" si="21"/>
        <v>2.3505834296500785E-2</v>
      </c>
      <c r="M70" s="33">
        <f t="shared" ca="1" si="21"/>
        <v>2.493490629048151E-2</v>
      </c>
      <c r="N70" s="33">
        <f t="shared" ca="1" si="21"/>
        <v>2.6296517681256116E-2</v>
      </c>
      <c r="O70" s="33">
        <f t="shared" ca="1" si="21"/>
        <v>2.7474321453737474E-2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5.9379803029705564E-3</v>
      </c>
      <c r="E71" s="33">
        <f t="shared" ca="1" si="22"/>
        <v>5.7775331079370461E-3</v>
      </c>
      <c r="F71" s="33">
        <f t="shared" ca="1" si="22"/>
        <v>5.7000340787583996E-3</v>
      </c>
      <c r="G71" s="33">
        <f t="shared" ca="1" si="22"/>
        <v>5.4080296605568496E-3</v>
      </c>
      <c r="H71" s="33">
        <f t="shared" ca="1" si="22"/>
        <v>5.1254436560717832E-3</v>
      </c>
      <c r="I71" s="33">
        <f t="shared" ca="1" si="22"/>
        <v>4.8528718988722751E-3</v>
      </c>
      <c r="J71" s="33">
        <f t="shared" ca="1" si="22"/>
        <v>4.7129181961210577E-3</v>
      </c>
      <c r="K71" s="33">
        <f t="shared" ca="1" si="22"/>
        <v>4.7899345470671911E-3</v>
      </c>
      <c r="L71" s="33">
        <f t="shared" ca="1" si="22"/>
        <v>5.0276367800848893E-3</v>
      </c>
      <c r="M71" s="33">
        <f t="shared" ca="1" si="22"/>
        <v>5.3332994010196555E-3</v>
      </c>
      <c r="N71" s="33">
        <f t="shared" ca="1" si="22"/>
        <v>5.6245329484908907E-3</v>
      </c>
      <c r="O71" s="33">
        <f t="shared" ca="1" si="22"/>
        <v>5.8764520887160691E-3</v>
      </c>
    </row>
    <row r="72" spans="1:15" x14ac:dyDescent="0.4">
      <c r="D72" s="32">
        <f t="shared" ref="D72:O72" ca="1" si="23">SUM(D69:D71)</f>
        <v>9.2539952773567122E-2</v>
      </c>
      <c r="E72" s="32">
        <f t="shared" ca="1" si="23"/>
        <v>9.0039477006811114E-2</v>
      </c>
      <c r="F72" s="32">
        <f t="shared" ca="1" si="23"/>
        <v>8.8831699928702323E-2</v>
      </c>
      <c r="G72" s="32">
        <f t="shared" ca="1" si="23"/>
        <v>8.4280981722963902E-2</v>
      </c>
      <c r="H72" s="32">
        <f t="shared" ca="1" si="23"/>
        <v>7.9877043990729105E-2</v>
      </c>
      <c r="I72" s="32">
        <f t="shared" ca="1" si="23"/>
        <v>7.5629172449957538E-2</v>
      </c>
      <c r="J72" s="32">
        <f t="shared" ca="1" si="23"/>
        <v>7.3448075783704797E-2</v>
      </c>
      <c r="K72" s="32">
        <f t="shared" ca="1" si="23"/>
        <v>7.4648330603644536E-2</v>
      </c>
      <c r="L72" s="32">
        <f t="shared" ca="1" si="23"/>
        <v>7.8352780988335938E-2</v>
      </c>
      <c r="M72" s="32">
        <f t="shared" ca="1" si="23"/>
        <v>8.3116354301605022E-2</v>
      </c>
      <c r="N72" s="32">
        <f t="shared" ca="1" si="23"/>
        <v>8.7655058937520361E-2</v>
      </c>
      <c r="O72" s="32">
        <f t="shared" ca="1" si="23"/>
        <v>9.1581071512458229E-2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0.23042846749491513</v>
      </c>
      <c r="E75" s="32">
        <f ca="1">N70/2+O70+D70+E70+F70/2</f>
        <v>0.10872116421778437</v>
      </c>
      <c r="F75" s="32">
        <f ca="1">N71/2+O71+D71+E71+F71/2</f>
        <v>2.3254249013248317E-2</v>
      </c>
      <c r="G75" s="32">
        <f ca="1">F69/2+G69+H69</f>
        <v>0.13261822261862305</v>
      </c>
      <c r="H75" s="32">
        <f ca="1">F70/2+G70+H70</f>
        <v>6.2572162703413259E-2</v>
      </c>
      <c r="I75" s="32">
        <f ca="1">F71/2+G71+H71</f>
        <v>1.3383490356007832E-2</v>
      </c>
      <c r="J75" s="32">
        <f ca="1">I69+J69+K69</f>
        <v>0.14225218054405425</v>
      </c>
      <c r="K75" s="32">
        <f ca="1">I70+J70+K70</f>
        <v>6.7117673651192075E-2</v>
      </c>
      <c r="L75" s="32">
        <f ca="1">I71+J71+K71</f>
        <v>1.4355724642060525E-2</v>
      </c>
      <c r="M75" s="32">
        <f ca="1">L69+M69+N69/2</f>
        <v>0.13053446267574081</v>
      </c>
      <c r="N75" s="32">
        <f ca="1">L70+M70+N70/2</f>
        <v>6.1588999427610348E-2</v>
      </c>
      <c r="O75" s="32">
        <f ca="1">L71+M71+N71/2</f>
        <v>1.3173202655349991E-2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6.5856025715401687</v>
      </c>
      <c r="E84" s="29">
        <f t="shared" ca="1" si="26"/>
        <v>8.9249459265201594</v>
      </c>
      <c r="F84" s="29">
        <f t="shared" ca="1" si="26"/>
        <v>11.45022115747539</v>
      </c>
      <c r="G84" s="29">
        <f t="shared" ca="1" si="26"/>
        <v>14.186975185053702</v>
      </c>
      <c r="H84" s="29">
        <f t="shared" ca="1" si="26"/>
        <v>16.721781999304977</v>
      </c>
      <c r="I84" s="29">
        <f t="shared" ca="1" si="26"/>
        <v>18.205666094416177</v>
      </c>
      <c r="J84" s="29">
        <f t="shared" ca="1" si="26"/>
        <v>17.506469074920055</v>
      </c>
      <c r="K84" s="29">
        <f t="shared" ca="1" si="26"/>
        <v>15.205816519185872</v>
      </c>
      <c r="L84" s="29">
        <f t="shared" ca="1" si="26"/>
        <v>12.503990014434468</v>
      </c>
      <c r="M84" s="29">
        <f t="shared" ca="1" si="26"/>
        <v>9.7680894521687947</v>
      </c>
      <c r="N84" s="29">
        <f t="shared" ca="1" si="26"/>
        <v>7.2408105902560971</v>
      </c>
      <c r="O84" s="29">
        <f t="shared" ca="1" si="26"/>
        <v>5.8084704273556742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17.414397428459832</v>
      </c>
      <c r="E106" s="29">
        <f t="shared" ca="1" si="33"/>
        <v>15.075054073479841</v>
      </c>
      <c r="F106" s="29">
        <f t="shared" ca="1" si="33"/>
        <v>12.54977884252461</v>
      </c>
      <c r="G106" s="29">
        <f t="shared" ca="1" si="33"/>
        <v>9.8130248149462975</v>
      </c>
      <c r="H106" s="29">
        <f t="shared" ca="1" si="33"/>
        <v>7.2782180006950234</v>
      </c>
      <c r="I106" s="29">
        <f t="shared" ca="1" si="33"/>
        <v>5.794333905583823</v>
      </c>
      <c r="J106" s="29">
        <f t="shared" ca="1" si="33"/>
        <v>6.4935309250799449</v>
      </c>
      <c r="K106" s="29">
        <f t="shared" ca="1" si="33"/>
        <v>8.7941834808141284</v>
      </c>
      <c r="L106" s="29">
        <f t="shared" ca="1" si="33"/>
        <v>11.496009985565532</v>
      </c>
      <c r="M106" s="29">
        <f t="shared" ca="1" si="33"/>
        <v>14.231910547831205</v>
      </c>
      <c r="N106" s="29">
        <f t="shared" ca="1" si="33"/>
        <v>16.759189409743904</v>
      </c>
      <c r="O106" s="29">
        <f t="shared" ca="1" si="33"/>
        <v>18.191529572644328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0.12102478921543042</v>
      </c>
      <c r="E107" s="29">
        <f t="shared" ca="1" si="34"/>
        <v>0.10476706122902997</v>
      </c>
      <c r="F107" s="29">
        <f t="shared" ca="1" si="34"/>
        <v>8.7217163002988748E-2</v>
      </c>
      <c r="G107" s="29">
        <f t="shared" ca="1" si="34"/>
        <v>6.8197551174166537E-2</v>
      </c>
      <c r="H107" s="29">
        <f t="shared" ca="1" si="34"/>
        <v>5.0581411330289733E-2</v>
      </c>
      <c r="I107" s="29">
        <f t="shared" ca="1" si="34"/>
        <v>4.0268866175125796E-2</v>
      </c>
      <c r="J107" s="29">
        <f t="shared" ca="1" si="34"/>
        <v>4.5128073750478545E-2</v>
      </c>
      <c r="K107" s="29">
        <f t="shared" ca="1" si="34"/>
        <v>6.1116912397323205E-2</v>
      </c>
      <c r="L107" s="29">
        <f t="shared" ca="1" si="34"/>
        <v>7.989378851821699E-2</v>
      </c>
      <c r="M107" s="29">
        <f t="shared" ca="1" si="34"/>
        <v>9.890746902153745E-2</v>
      </c>
      <c r="N107" s="29">
        <f t="shared" ca="1" si="34"/>
        <v>0.11647129187605286</v>
      </c>
      <c r="O107" s="29">
        <f t="shared" ca="1" si="34"/>
        <v>0.12642562230935975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6.5856025715401687</v>
      </c>
      <c r="E109" s="29">
        <f t="shared" ca="1" si="35"/>
        <v>8.9249459265201594</v>
      </c>
      <c r="F109" s="29">
        <f t="shared" ca="1" si="35"/>
        <v>11.45022115747539</v>
      </c>
      <c r="G109" s="29">
        <f t="shared" ca="1" si="35"/>
        <v>14.186975185053702</v>
      </c>
      <c r="H109" s="29">
        <f t="shared" ca="1" si="35"/>
        <v>16.721781999304977</v>
      </c>
      <c r="I109" s="29">
        <f t="shared" ca="1" si="35"/>
        <v>18.205666094416177</v>
      </c>
      <c r="J109" s="29">
        <f t="shared" ca="1" si="35"/>
        <v>17.506469074920055</v>
      </c>
      <c r="K109" s="29">
        <f t="shared" ca="1" si="35"/>
        <v>15.205816519185872</v>
      </c>
      <c r="L109" s="29">
        <f t="shared" ca="1" si="35"/>
        <v>12.503990014434468</v>
      </c>
      <c r="M109" s="29">
        <f t="shared" ca="1" si="35"/>
        <v>9.7680894521687947</v>
      </c>
      <c r="N109" s="29">
        <f t="shared" ca="1" si="35"/>
        <v>7.2408105902560971</v>
      </c>
      <c r="O109" s="29">
        <f t="shared" ca="1" si="35"/>
        <v>5.8084704273556742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2.4204957843086086E-2</v>
      </c>
      <c r="E113" s="33">
        <f t="shared" ca="1" si="36"/>
        <v>2.0953412245805995E-2</v>
      </c>
      <c r="F113" s="32">
        <f t="shared" ca="1" si="36"/>
        <v>1.744343260059775E-2</v>
      </c>
      <c r="G113" s="32">
        <f t="shared" ca="1" si="36"/>
        <v>1.3639510234833308E-2</v>
      </c>
      <c r="H113" s="32">
        <f t="shared" ca="1" si="36"/>
        <v>1.0116282266057947E-2</v>
      </c>
      <c r="I113" s="32">
        <f t="shared" ca="1" si="36"/>
        <v>8.0537732350251592E-3</v>
      </c>
      <c r="J113" s="32">
        <f t="shared" ca="1" si="36"/>
        <v>9.025614750095709E-3</v>
      </c>
      <c r="K113" s="32">
        <f t="shared" ca="1" si="36"/>
        <v>1.2223382479464641E-2</v>
      </c>
      <c r="L113" s="32">
        <f t="shared" ca="1" si="36"/>
        <v>1.59787577036434E-2</v>
      </c>
      <c r="M113" s="32">
        <f t="shared" ca="1" si="36"/>
        <v>1.9781493804307493E-2</v>
      </c>
      <c r="N113" s="32">
        <f t="shared" ca="1" si="36"/>
        <v>2.3294258375210573E-2</v>
      </c>
      <c r="O113" s="32">
        <f t="shared" ca="1" si="36"/>
        <v>2.528512446187195E-2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9.6819831372344345E-2</v>
      </c>
      <c r="E114" s="32">
        <f t="shared" ca="1" si="37"/>
        <v>8.3813648983223979E-2</v>
      </c>
      <c r="F114" s="32">
        <f t="shared" ca="1" si="37"/>
        <v>6.9773730402391002E-2</v>
      </c>
      <c r="G114" s="32">
        <f t="shared" ca="1" si="37"/>
        <v>5.4558040939333231E-2</v>
      </c>
      <c r="H114" s="32">
        <f t="shared" ca="1" si="37"/>
        <v>4.0465129064231789E-2</v>
      </c>
      <c r="I114" s="32">
        <f t="shared" ca="1" si="37"/>
        <v>3.2215092940100637E-2</v>
      </c>
      <c r="J114" s="32">
        <f t="shared" ca="1" si="37"/>
        <v>3.6102459000382836E-2</v>
      </c>
      <c r="K114" s="32">
        <f t="shared" ca="1" si="37"/>
        <v>4.8893529917858565E-2</v>
      </c>
      <c r="L114" s="32">
        <f t="shared" ca="1" si="37"/>
        <v>6.3915030814573601E-2</v>
      </c>
      <c r="M114" s="32">
        <f t="shared" ca="1" si="37"/>
        <v>7.9125975217229971E-2</v>
      </c>
      <c r="N114" s="32">
        <f t="shared" ca="1" si="37"/>
        <v>9.3177033500842291E-2</v>
      </c>
      <c r="O114" s="32">
        <f t="shared" ca="1" si="37"/>
        <v>0.1011404978474878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2.1986170040803193E-2</v>
      </c>
      <c r="E119" s="33">
        <f t="shared" ca="1" si="38"/>
        <v>1.9032682789940445E-2</v>
      </c>
      <c r="F119" s="33">
        <f t="shared" ca="1" si="38"/>
        <v>1.5844451278876289E-2</v>
      </c>
      <c r="G119" s="33">
        <f t="shared" ca="1" si="38"/>
        <v>1.2389221796640254E-2</v>
      </c>
      <c r="H119" s="33">
        <f t="shared" ca="1" si="38"/>
        <v>9.1889563916693028E-3</v>
      </c>
      <c r="I119" s="33">
        <f t="shared" ca="1" si="38"/>
        <v>7.315510688481186E-3</v>
      </c>
      <c r="J119" s="33">
        <f t="shared" ca="1" si="38"/>
        <v>8.1982667313369364E-3</v>
      </c>
      <c r="K119" s="33">
        <f t="shared" ca="1" si="38"/>
        <v>1.1102905752180382E-2</v>
      </c>
      <c r="L119" s="33">
        <f t="shared" ca="1" si="38"/>
        <v>1.4514038247476088E-2</v>
      </c>
      <c r="M119" s="33">
        <f t="shared" ca="1" si="38"/>
        <v>1.7968190205579306E-2</v>
      </c>
      <c r="N119" s="33">
        <f t="shared" ca="1" si="38"/>
        <v>2.1158951357482938E-2</v>
      </c>
      <c r="O119" s="33">
        <f t="shared" ca="1" si="38"/>
        <v>2.2967321386200355E-2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9.6819831372344345E-2</v>
      </c>
      <c r="E120" s="33">
        <f t="shared" ca="1" si="39"/>
        <v>8.3813648983223979E-2</v>
      </c>
      <c r="F120" s="33">
        <f t="shared" ca="1" si="39"/>
        <v>6.9773730402391002E-2</v>
      </c>
      <c r="G120" s="33">
        <f t="shared" ca="1" si="39"/>
        <v>5.4558040939333231E-2</v>
      </c>
      <c r="H120" s="33">
        <f t="shared" ca="1" si="39"/>
        <v>4.0465129064231789E-2</v>
      </c>
      <c r="I120" s="33">
        <f t="shared" ca="1" si="39"/>
        <v>3.2215092940100637E-2</v>
      </c>
      <c r="J120" s="33">
        <f t="shared" ca="1" si="39"/>
        <v>3.6102459000382836E-2</v>
      </c>
      <c r="K120" s="33">
        <f t="shared" ca="1" si="39"/>
        <v>4.8893529917858565E-2</v>
      </c>
      <c r="L120" s="33">
        <f t="shared" ca="1" si="39"/>
        <v>6.3915030814573601E-2</v>
      </c>
      <c r="M120" s="33">
        <f t="shared" ca="1" si="39"/>
        <v>7.9125975217229971E-2</v>
      </c>
      <c r="N120" s="33">
        <f t="shared" ca="1" si="39"/>
        <v>9.3177033500842291E-2</v>
      </c>
      <c r="O120" s="33">
        <f t="shared" ca="1" si="39"/>
        <v>0.1011404978474878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2.2187878022828914E-3</v>
      </c>
      <c r="E121" s="33">
        <f t="shared" ca="1" si="40"/>
        <v>1.9207294558655497E-3</v>
      </c>
      <c r="F121" s="33">
        <f t="shared" ca="1" si="40"/>
        <v>1.5989813217214606E-3</v>
      </c>
      <c r="G121" s="33">
        <f t="shared" ca="1" si="40"/>
        <v>1.2502884381930532E-3</v>
      </c>
      <c r="H121" s="33">
        <f t="shared" ca="1" si="40"/>
        <v>9.2732587438864526E-4</v>
      </c>
      <c r="I121" s="33">
        <f t="shared" ca="1" si="40"/>
        <v>7.38262546543973E-4</v>
      </c>
      <c r="J121" s="33">
        <f t="shared" ca="1" si="40"/>
        <v>8.2734801875877339E-4</v>
      </c>
      <c r="K121" s="33">
        <f t="shared" ca="1" si="40"/>
        <v>1.1204767272842589E-3</v>
      </c>
      <c r="L121" s="33">
        <f t="shared" ca="1" si="40"/>
        <v>1.4647194561673118E-3</v>
      </c>
      <c r="M121" s="33">
        <f t="shared" ca="1" si="40"/>
        <v>1.8133035987281869E-3</v>
      </c>
      <c r="N121" s="33">
        <f t="shared" ca="1" si="40"/>
        <v>2.1353070177276361E-3</v>
      </c>
      <c r="O121" s="33">
        <f t="shared" ca="1" si="40"/>
        <v>2.3178030756715955E-3</v>
      </c>
    </row>
    <row r="122" spans="1:15" x14ac:dyDescent="0.4">
      <c r="D122" s="32">
        <f t="shared" ref="D122:O122" ca="1" si="41">SUM(D119:D121)</f>
        <v>0.12102478921543043</v>
      </c>
      <c r="E122" s="32">
        <f t="shared" ca="1" si="41"/>
        <v>0.10476706122902997</v>
      </c>
      <c r="F122" s="32">
        <f t="shared" ca="1" si="41"/>
        <v>8.7217163002988748E-2</v>
      </c>
      <c r="G122" s="32">
        <f t="shared" ca="1" si="41"/>
        <v>6.8197551174166537E-2</v>
      </c>
      <c r="H122" s="32">
        <f t="shared" ca="1" si="41"/>
        <v>5.058141133028974E-2</v>
      </c>
      <c r="I122" s="32">
        <f t="shared" ca="1" si="41"/>
        <v>4.0268866175125796E-2</v>
      </c>
      <c r="J122" s="32">
        <f t="shared" ca="1" si="41"/>
        <v>4.5128073750478545E-2</v>
      </c>
      <c r="K122" s="32">
        <f t="shared" ca="1" si="41"/>
        <v>6.1116912397323205E-2</v>
      </c>
      <c r="L122" s="32">
        <f t="shared" ca="1" si="41"/>
        <v>7.9893788518217004E-2</v>
      </c>
      <c r="M122" s="32">
        <f t="shared" ca="1" si="41"/>
        <v>9.890746902153745E-2</v>
      </c>
      <c r="N122" s="32">
        <f t="shared" ca="1" si="41"/>
        <v>0.11647129187605287</v>
      </c>
      <c r="O122" s="32">
        <f t="shared" ca="1" si="41"/>
        <v>0.12642562230935975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8.2487875535123614E-2</v>
      </c>
      <c r="E125" s="32">
        <f ca="1">N120/2+O120+D120+E120+F120/2</f>
        <v>0.36324936015467274</v>
      </c>
      <c r="F125" s="32">
        <f ca="1">N121/2+O121+D121+E121+F121/2</f>
        <v>8.3244645035445847E-3</v>
      </c>
      <c r="G125" s="32">
        <f ca="1">F119/2+G119+H119</f>
        <v>2.9500403827747702E-2</v>
      </c>
      <c r="H125" s="32">
        <f ca="1">F120/2+G120+H120</f>
        <v>0.12991003520476052</v>
      </c>
      <c r="I125" s="32">
        <f ca="1">F121/2+G121+H121</f>
        <v>2.977104973442429E-3</v>
      </c>
      <c r="J125" s="32">
        <f ca="1">I119+J119+K119</f>
        <v>2.6616683171998504E-2</v>
      </c>
      <c r="K125" s="32">
        <f ca="1">I120+J120+K120</f>
        <v>0.11721108185834203</v>
      </c>
      <c r="L125" s="32">
        <f ca="1">I121+J121+K121</f>
        <v>2.6860872925870052E-3</v>
      </c>
      <c r="M125" s="32">
        <f ca="1">L119+M119+N119/2</f>
        <v>4.3061704131796864E-2</v>
      </c>
      <c r="N125" s="32">
        <f ca="1">L120+M120+N120/2</f>
        <v>0.18962952278222472</v>
      </c>
      <c r="O125" s="32">
        <f ca="1">L121+M121+N121/2</f>
        <v>4.3456765637593167E-3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7</v>
      </c>
      <c r="J132" s="29">
        <f t="shared" ca="1" si="43"/>
        <v>12</v>
      </c>
      <c r="K132" s="29">
        <f t="shared" ca="1" si="43"/>
        <v>5.333333333333333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9.3550228310502276E-2</v>
      </c>
      <c r="J133" s="50">
        <f t="shared" ca="1" si="44"/>
        <v>0.10382420091324202</v>
      </c>
      <c r="K133" s="50">
        <f t="shared" ca="1" si="44"/>
        <v>9.0125570776255701E-2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6.5856025715401687</v>
      </c>
      <c r="E135" s="29">
        <f t="shared" ca="1" si="45"/>
        <v>8.9249459265201594</v>
      </c>
      <c r="F135" s="29">
        <f t="shared" ca="1" si="45"/>
        <v>11.45022115747539</v>
      </c>
      <c r="G135" s="29">
        <f t="shared" ca="1" si="45"/>
        <v>14.186975185053702</v>
      </c>
      <c r="H135" s="29">
        <f t="shared" ca="1" si="45"/>
        <v>16.721781999304977</v>
      </c>
      <c r="I135" s="29">
        <f t="shared" ca="1" si="45"/>
        <v>18.205666094416177</v>
      </c>
      <c r="J135" s="29">
        <f t="shared" ca="1" si="45"/>
        <v>17.506469074920055</v>
      </c>
      <c r="K135" s="29">
        <f t="shared" ca="1" si="45"/>
        <v>15.205816519185872</v>
      </c>
      <c r="L135" s="29">
        <f t="shared" ca="1" si="45"/>
        <v>12.503990014434468</v>
      </c>
      <c r="M135" s="29">
        <f t="shared" ca="1" si="45"/>
        <v>9.7680894521687947</v>
      </c>
      <c r="N135" s="29">
        <f t="shared" ca="1" si="45"/>
        <v>7.2408105902560971</v>
      </c>
      <c r="O135" s="29">
        <f t="shared" ca="1" si="45"/>
        <v>5.8084704273556742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6.548515981735159E-2</v>
      </c>
      <c r="J139" s="32">
        <f t="shared" ca="1" si="46"/>
        <v>7.2676940639269411E-2</v>
      </c>
      <c r="K139" s="32">
        <f t="shared" ca="1" si="46"/>
        <v>6.3087899543378984E-2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2.8065068493150686E-2</v>
      </c>
      <c r="J140" s="32">
        <f t="shared" ca="1" si="47"/>
        <v>3.1147260273972608E-2</v>
      </c>
      <c r="K140" s="32">
        <f t="shared" ca="1" si="47"/>
        <v>2.7037671232876714E-2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5.9482353500761032E-2</v>
      </c>
      <c r="J145" s="33">
        <f t="shared" ca="1" si="48"/>
        <v>6.6014887747336382E-2</v>
      </c>
      <c r="K145" s="33">
        <f t="shared" ca="1" si="48"/>
        <v>5.730484208523591E-2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2.8065068493150686E-2</v>
      </c>
      <c r="J146" s="33">
        <f t="shared" ca="1" si="49"/>
        <v>3.1147260273972608E-2</v>
      </c>
      <c r="K146" s="33">
        <f t="shared" ca="1" si="49"/>
        <v>2.7037671232876714E-2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6.0028063165905622E-3</v>
      </c>
      <c r="J147" s="33">
        <f t="shared" ca="1" si="50"/>
        <v>6.6620528919330299E-3</v>
      </c>
      <c r="K147" s="33">
        <f t="shared" ca="1" si="50"/>
        <v>5.7830574581430733E-3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9.3550228310502276E-2</v>
      </c>
      <c r="J148" s="32">
        <f t="shared" ca="1" si="51"/>
        <v>0.10382420091324202</v>
      </c>
      <c r="K148" s="32">
        <f t="shared" ca="1" si="51"/>
        <v>9.0125570776255701E-2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0.18280208333333331</v>
      </c>
      <c r="K151" s="32">
        <f ca="1">I146+J146+K146</f>
        <v>8.6250000000000007E-2</v>
      </c>
      <c r="L151" s="32">
        <f ca="1">I147+J147+K147</f>
        <v>1.8447916666666665E-2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6.5856025715401687</v>
      </c>
      <c r="E160" s="29">
        <f t="shared" ca="1" si="54"/>
        <v>8.9249459265201594</v>
      </c>
      <c r="F160" s="29">
        <f t="shared" ca="1" si="54"/>
        <v>11.45022115747539</v>
      </c>
      <c r="G160" s="29">
        <f t="shared" ca="1" si="54"/>
        <v>14.186975185053702</v>
      </c>
      <c r="H160" s="29">
        <f t="shared" ca="1" si="54"/>
        <v>16.721781999304977</v>
      </c>
      <c r="I160" s="29">
        <f t="shared" ca="1" si="54"/>
        <v>18.205666094416177</v>
      </c>
      <c r="J160" s="29">
        <f t="shared" ca="1" si="54"/>
        <v>17.506469074920055</v>
      </c>
      <c r="K160" s="29">
        <f t="shared" ca="1" si="54"/>
        <v>15.205816519185872</v>
      </c>
      <c r="L160" s="29">
        <f t="shared" ca="1" si="54"/>
        <v>12.503990014434468</v>
      </c>
      <c r="M160" s="29">
        <f t="shared" ca="1" si="54"/>
        <v>9.7680894521687947</v>
      </c>
      <c r="N160" s="29">
        <f t="shared" ca="1" si="54"/>
        <v>7.2408105902560971</v>
      </c>
      <c r="O160" s="29">
        <f t="shared" ca="1" si="54"/>
        <v>5.8084704273556742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787.78300000000002</v>
      </c>
      <c r="E182" s="29">
        <f t="shared" ca="1" si="61"/>
        <v>697.03499999999997</v>
      </c>
      <c r="F182" s="29">
        <f t="shared" ca="1" si="61"/>
        <v>653.202</v>
      </c>
      <c r="G182" s="29">
        <f t="shared" ca="1" si="61"/>
        <v>488.04599999999999</v>
      </c>
      <c r="H182" s="29">
        <f t="shared" ca="1" si="61"/>
        <v>328.21699999999998</v>
      </c>
      <c r="I182" s="29">
        <f t="shared" ca="1" si="61"/>
        <v>174.05199999999999</v>
      </c>
      <c r="J182" s="29">
        <f t="shared" ca="1" si="61"/>
        <v>94.894999999999996</v>
      </c>
      <c r="K182" s="29">
        <f t="shared" ca="1" si="61"/>
        <v>138.45500000000001</v>
      </c>
      <c r="L182" s="29">
        <f t="shared" ca="1" si="61"/>
        <v>272.89800000000002</v>
      </c>
      <c r="M182" s="29">
        <f t="shared" ca="1" si="61"/>
        <v>445.779</v>
      </c>
      <c r="N182" s="29">
        <f t="shared" ca="1" si="61"/>
        <v>610.49900000000002</v>
      </c>
      <c r="O182" s="29">
        <f t="shared" ca="1" si="61"/>
        <v>752.98299999999995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0.14471079626822517</v>
      </c>
      <c r="E183" s="29">
        <f t="shared" ca="1" si="62"/>
        <v>0.12804095782318523</v>
      </c>
      <c r="F183" s="29">
        <f t="shared" ca="1" si="62"/>
        <v>0.11998911063579339</v>
      </c>
      <c r="G183" s="29">
        <f t="shared" ca="1" si="62"/>
        <v>8.9650989264203743E-2</v>
      </c>
      <c r="H183" s="29">
        <f t="shared" ca="1" si="62"/>
        <v>6.0291404382638442E-2</v>
      </c>
      <c r="I183" s="29">
        <f t="shared" ca="1" si="62"/>
        <v>3.1972260777494724E-2</v>
      </c>
      <c r="J183" s="29">
        <f t="shared" ca="1" si="62"/>
        <v>1.7431616335809769E-2</v>
      </c>
      <c r="K183" s="29">
        <f t="shared" ca="1" si="62"/>
        <v>2.5433315135407995E-2</v>
      </c>
      <c r="L183" s="29">
        <f t="shared" ca="1" si="62"/>
        <v>5.0129651033350701E-2</v>
      </c>
      <c r="M183" s="29">
        <f t="shared" ca="1" si="62"/>
        <v>8.1886806455144567E-2</v>
      </c>
      <c r="N183" s="29">
        <f t="shared" ca="1" si="62"/>
        <v>0.11214483736124695</v>
      </c>
      <c r="O183" s="29">
        <f t="shared" ca="1" si="62"/>
        <v>0.1383182545274993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6.5856025715401687</v>
      </c>
      <c r="E185" s="29">
        <f t="shared" ca="1" si="63"/>
        <v>8.9249459265201594</v>
      </c>
      <c r="F185" s="29">
        <f t="shared" ca="1" si="63"/>
        <v>11.45022115747539</v>
      </c>
      <c r="G185" s="29">
        <f t="shared" ca="1" si="63"/>
        <v>14.186975185053702</v>
      </c>
      <c r="H185" s="29">
        <f t="shared" ca="1" si="63"/>
        <v>16.721781999304977</v>
      </c>
      <c r="I185" s="29">
        <f t="shared" ca="1" si="63"/>
        <v>18.205666094416177</v>
      </c>
      <c r="J185" s="29">
        <f t="shared" ca="1" si="63"/>
        <v>17.506469074920055</v>
      </c>
      <c r="K185" s="29">
        <f t="shared" ca="1" si="63"/>
        <v>15.205816519185872</v>
      </c>
      <c r="L185" s="29">
        <f t="shared" ca="1" si="63"/>
        <v>12.503990014434468</v>
      </c>
      <c r="M185" s="29">
        <f t="shared" ca="1" si="63"/>
        <v>9.7680894521687947</v>
      </c>
      <c r="N185" s="29">
        <f t="shared" ca="1" si="63"/>
        <v>7.2408105902560971</v>
      </c>
      <c r="O185" s="29">
        <f t="shared" ca="1" si="63"/>
        <v>5.8084704273556742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0.11576863701458014</v>
      </c>
      <c r="E189" s="33">
        <f t="shared" ca="1" si="64"/>
        <v>0.10243276625854819</v>
      </c>
      <c r="F189" s="32">
        <f t="shared" ca="1" si="64"/>
        <v>9.5991288508634712E-2</v>
      </c>
      <c r="G189" s="32">
        <f t="shared" ca="1" si="64"/>
        <v>7.1720791411362991E-2</v>
      </c>
      <c r="H189" s="32">
        <f t="shared" ca="1" si="64"/>
        <v>4.8233123506110753E-2</v>
      </c>
      <c r="I189" s="32">
        <f t="shared" ca="1" si="64"/>
        <v>2.5577808621995782E-2</v>
      </c>
      <c r="J189" s="32">
        <f t="shared" ca="1" si="64"/>
        <v>1.3945293068647816E-2</v>
      </c>
      <c r="K189" s="32">
        <f t="shared" ca="1" si="64"/>
        <v>2.0346652108326396E-2</v>
      </c>
      <c r="L189" s="32">
        <f t="shared" ca="1" si="64"/>
        <v>4.0103720826680567E-2</v>
      </c>
      <c r="M189" s="32">
        <f t="shared" ca="1" si="64"/>
        <v>6.5509445164115651E-2</v>
      </c>
      <c r="N189" s="32">
        <f t="shared" ca="1" si="64"/>
        <v>8.971586988899756E-2</v>
      </c>
      <c r="O189" s="32">
        <f t="shared" ca="1" si="64"/>
        <v>0.11065460362199944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2.8942159253645027E-2</v>
      </c>
      <c r="E190" s="32">
        <f t="shared" ca="1" si="65"/>
        <v>2.5608191564637041E-2</v>
      </c>
      <c r="F190" s="32">
        <f t="shared" ca="1" si="65"/>
        <v>2.3997822127158671E-2</v>
      </c>
      <c r="G190" s="32">
        <f t="shared" ca="1" si="65"/>
        <v>1.7930197852840744E-2</v>
      </c>
      <c r="H190" s="32">
        <f t="shared" ca="1" si="65"/>
        <v>1.2058280876527685E-2</v>
      </c>
      <c r="I190" s="32">
        <f t="shared" ca="1" si="65"/>
        <v>6.3944521554989437E-3</v>
      </c>
      <c r="J190" s="32">
        <f t="shared" ca="1" si="65"/>
        <v>3.4863232671619531E-3</v>
      </c>
      <c r="K190" s="32">
        <f t="shared" ca="1" si="65"/>
        <v>5.0866630270815982E-3</v>
      </c>
      <c r="L190" s="32">
        <f t="shared" ca="1" si="65"/>
        <v>1.0025930206670138E-2</v>
      </c>
      <c r="M190" s="32">
        <f t="shared" ca="1" si="65"/>
        <v>1.6377361291028909E-2</v>
      </c>
      <c r="N190" s="32">
        <f t="shared" ca="1" si="65"/>
        <v>2.2428967472249383E-2</v>
      </c>
      <c r="O190" s="32">
        <f t="shared" ca="1" si="65"/>
        <v>2.7663650905499854E-2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0.10515651195491028</v>
      </c>
      <c r="E195" s="33">
        <f t="shared" ca="1" si="66"/>
        <v>9.3043096018181268E-2</v>
      </c>
      <c r="F195" s="33">
        <f t="shared" ca="1" si="66"/>
        <v>8.7192087062009857E-2</v>
      </c>
      <c r="G195" s="33">
        <f t="shared" ca="1" si="66"/>
        <v>6.5146385531988052E-2</v>
      </c>
      <c r="H195" s="33">
        <f t="shared" ca="1" si="66"/>
        <v>4.3811753851383931E-2</v>
      </c>
      <c r="I195" s="33">
        <f t="shared" ca="1" si="66"/>
        <v>2.3233176164979503E-2</v>
      </c>
      <c r="J195" s="33">
        <f t="shared" ca="1" si="66"/>
        <v>1.2666974537355099E-2</v>
      </c>
      <c r="K195" s="33">
        <f t="shared" ca="1" si="66"/>
        <v>1.848154233172981E-2</v>
      </c>
      <c r="L195" s="33">
        <f t="shared" ca="1" si="66"/>
        <v>3.642754641756818E-2</v>
      </c>
      <c r="M195" s="33">
        <f t="shared" ca="1" si="66"/>
        <v>5.9504412690738383E-2</v>
      </c>
      <c r="N195" s="33">
        <f t="shared" ca="1" si="66"/>
        <v>8.1491915149172783E-2</v>
      </c>
      <c r="O195" s="33">
        <f t="shared" ca="1" si="66"/>
        <v>0.1005112649566495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2.8942159253645027E-2</v>
      </c>
      <c r="E196" s="33">
        <f t="shared" ca="1" si="67"/>
        <v>2.5608191564637041E-2</v>
      </c>
      <c r="F196" s="33">
        <f t="shared" ca="1" si="67"/>
        <v>2.3997822127158671E-2</v>
      </c>
      <c r="G196" s="33">
        <f t="shared" ca="1" si="67"/>
        <v>1.7930197852840744E-2</v>
      </c>
      <c r="H196" s="33">
        <f t="shared" ca="1" si="67"/>
        <v>1.2058280876527685E-2</v>
      </c>
      <c r="I196" s="33">
        <f t="shared" ca="1" si="67"/>
        <v>6.3944521554989437E-3</v>
      </c>
      <c r="J196" s="33">
        <f t="shared" ca="1" si="67"/>
        <v>3.4863232671619531E-3</v>
      </c>
      <c r="K196" s="33">
        <f t="shared" ca="1" si="67"/>
        <v>5.0866630270815982E-3</v>
      </c>
      <c r="L196" s="33">
        <f t="shared" ca="1" si="67"/>
        <v>1.0025930206670138E-2</v>
      </c>
      <c r="M196" s="33">
        <f t="shared" ca="1" si="67"/>
        <v>1.6377361291028909E-2</v>
      </c>
      <c r="N196" s="33">
        <f t="shared" ca="1" si="67"/>
        <v>2.2428967472249383E-2</v>
      </c>
      <c r="O196" s="33">
        <f t="shared" ca="1" si="67"/>
        <v>2.7663650905499854E-2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1.0612125059669847E-2</v>
      </c>
      <c r="E197" s="33">
        <f t="shared" ca="1" si="68"/>
        <v>9.3896702403669183E-3</v>
      </c>
      <c r="F197" s="33">
        <f t="shared" ca="1" si="68"/>
        <v>8.7992014466248495E-3</v>
      </c>
      <c r="G197" s="33">
        <f t="shared" ca="1" si="68"/>
        <v>6.574405879374942E-3</v>
      </c>
      <c r="H197" s="33">
        <f t="shared" ca="1" si="68"/>
        <v>4.4213696547268201E-3</v>
      </c>
      <c r="I197" s="33">
        <f t="shared" ca="1" si="68"/>
        <v>2.34463245701628E-3</v>
      </c>
      <c r="J197" s="33">
        <f t="shared" ca="1" si="68"/>
        <v>1.2783185312927165E-3</v>
      </c>
      <c r="K197" s="33">
        <f t="shared" ca="1" si="68"/>
        <v>1.8651097765965865E-3</v>
      </c>
      <c r="L197" s="33">
        <f t="shared" ca="1" si="68"/>
        <v>3.6761744091123858E-3</v>
      </c>
      <c r="M197" s="33">
        <f t="shared" ca="1" si="68"/>
        <v>6.0050324733772684E-3</v>
      </c>
      <c r="N197" s="33">
        <f t="shared" ca="1" si="68"/>
        <v>8.2239547398247764E-3</v>
      </c>
      <c r="O197" s="33">
        <f t="shared" ca="1" si="68"/>
        <v>1.0143338665349949E-2</v>
      </c>
    </row>
    <row r="198" spans="1:15" x14ac:dyDescent="0.4">
      <c r="D198" s="32">
        <f t="shared" ref="D198:O198" ca="1" si="69">SUM(D195:D197)</f>
        <v>0.14471079626822517</v>
      </c>
      <c r="E198" s="32">
        <f t="shared" ca="1" si="69"/>
        <v>0.12804095782318523</v>
      </c>
      <c r="F198" s="32">
        <f t="shared" ca="1" si="69"/>
        <v>0.11998911063579339</v>
      </c>
      <c r="G198" s="32">
        <f t="shared" ca="1" si="69"/>
        <v>8.9650989264203729E-2</v>
      </c>
      <c r="H198" s="32">
        <f t="shared" ca="1" si="69"/>
        <v>6.0291404382638442E-2</v>
      </c>
      <c r="I198" s="32">
        <f t="shared" ca="1" si="69"/>
        <v>3.1972260777494724E-2</v>
      </c>
      <c r="J198" s="32">
        <f t="shared" ca="1" si="69"/>
        <v>1.7431616335809766E-2</v>
      </c>
      <c r="K198" s="32">
        <f t="shared" ca="1" si="69"/>
        <v>2.5433315135407995E-2</v>
      </c>
      <c r="L198" s="32">
        <f t="shared" ca="1" si="69"/>
        <v>5.0129651033350708E-2</v>
      </c>
      <c r="M198" s="32">
        <f t="shared" ca="1" si="69"/>
        <v>8.1886806455144567E-2</v>
      </c>
      <c r="N198" s="32">
        <f t="shared" ca="1" si="69"/>
        <v>0.11214483736124695</v>
      </c>
      <c r="O198" s="32">
        <f t="shared" ca="1" si="69"/>
        <v>0.1383182545274993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0.38305287403533239</v>
      </c>
      <c r="E201" s="32">
        <f ca="1">N196/2+O196+D196+E196+F196/2</f>
        <v>0.10542739652348596</v>
      </c>
      <c r="F201" s="32">
        <f ca="1">N197/2+O197+D197+E197+F197/2</f>
        <v>3.8656712058611528E-2</v>
      </c>
      <c r="G201" s="32">
        <f ca="1">F195/2+G195+H195</f>
        <v>0.15255418291437689</v>
      </c>
      <c r="H201" s="32">
        <f ca="1">F196/2+G196+H196</f>
        <v>4.1987389792947763E-2</v>
      </c>
      <c r="I201" s="32">
        <f ca="1">F197/2+G197+H197</f>
        <v>1.5395376257414186E-2</v>
      </c>
      <c r="J201" s="32">
        <f ca="1">I195+J195+K195</f>
        <v>5.4381693034064413E-2</v>
      </c>
      <c r="K201" s="32">
        <f ca="1">I196+J196+K196</f>
        <v>1.4967438449742496E-2</v>
      </c>
      <c r="L201" s="32">
        <f ca="1">I197+J197+K197</f>
        <v>5.4880607649055828E-3</v>
      </c>
      <c r="M201" s="32">
        <f ca="1">L195+M195+N195/2</f>
        <v>0.13667791668289297</v>
      </c>
      <c r="N201" s="32">
        <f ca="1">L196+M196+N196/2</f>
        <v>3.7617775233823737E-2</v>
      </c>
      <c r="O201" s="32">
        <f ca="1">L197+M197+N197/2</f>
        <v>1.3793184252402042E-2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7</v>
      </c>
      <c r="J207" s="29">
        <f t="shared" ca="1" si="70"/>
        <v>12</v>
      </c>
      <c r="K207" s="29">
        <f t="shared" ca="1" si="70"/>
        <v>5.333333333333333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0.28767123287671237</v>
      </c>
      <c r="J208" s="29">
        <f t="shared" ca="1" si="71"/>
        <v>0.49315068493150688</v>
      </c>
      <c r="K208" s="29">
        <f t="shared" ca="1" si="71"/>
        <v>0.21917808219178081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6.5856025715401687</v>
      </c>
      <c r="E210" s="29">
        <f t="shared" ca="1" si="72"/>
        <v>8.9249459265201594</v>
      </c>
      <c r="F210" s="29">
        <f t="shared" ca="1" si="72"/>
        <v>11.45022115747539</v>
      </c>
      <c r="G210" s="29">
        <f t="shared" ca="1" si="72"/>
        <v>14.186975185053702</v>
      </c>
      <c r="H210" s="29">
        <f t="shared" ca="1" si="72"/>
        <v>16.721781999304977</v>
      </c>
      <c r="I210" s="29">
        <f t="shared" ca="1" si="72"/>
        <v>18.205666094416177</v>
      </c>
      <c r="J210" s="29">
        <f t="shared" ca="1" si="72"/>
        <v>17.506469074920055</v>
      </c>
      <c r="K210" s="29">
        <f t="shared" ca="1" si="72"/>
        <v>15.205816519185872</v>
      </c>
      <c r="L210" s="29">
        <f t="shared" ca="1" si="72"/>
        <v>12.503990014434468</v>
      </c>
      <c r="M210" s="29">
        <f t="shared" ca="1" si="72"/>
        <v>9.7680894521687947</v>
      </c>
      <c r="N210" s="29">
        <f t="shared" ca="1" si="72"/>
        <v>7.2408105902560971</v>
      </c>
      <c r="O210" s="29">
        <f t="shared" ca="1" si="72"/>
        <v>5.8084704273556742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0.25890410958904114</v>
      </c>
      <c r="J214" s="32">
        <f t="shared" ca="1" si="73"/>
        <v>0.44383561643835617</v>
      </c>
      <c r="K214" s="32">
        <f t="shared" ca="1" si="73"/>
        <v>0.19726027397260273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2.8767123287671229E-2</v>
      </c>
      <c r="J215" s="32">
        <f t="shared" ca="1" si="74"/>
        <v>4.9315068493150677E-2</v>
      </c>
      <c r="K215" s="32">
        <f t="shared" ca="1" si="74"/>
        <v>2.1917808219178075E-2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0.23409246575342471</v>
      </c>
      <c r="J220" s="33">
        <f t="shared" ca="1" si="75"/>
        <v>0.40130136986301368</v>
      </c>
      <c r="K220" s="33">
        <f t="shared" ca="1" si="75"/>
        <v>0.17835616438356164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2.8767123287671229E-2</v>
      </c>
      <c r="J221" s="33">
        <f t="shared" ca="1" si="76"/>
        <v>4.9315068493150677E-2</v>
      </c>
      <c r="K221" s="33">
        <f t="shared" ca="1" si="76"/>
        <v>2.1917808219178075E-2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2.4811643835616442E-2</v>
      </c>
      <c r="J222" s="33">
        <f t="shared" ca="1" si="77"/>
        <v>4.2534246575342466E-2</v>
      </c>
      <c r="K222" s="33">
        <f t="shared" ca="1" si="77"/>
        <v>1.8904109589041092E-2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0.28767123287671242</v>
      </c>
      <c r="J223" s="32">
        <f t="shared" ca="1" si="78"/>
        <v>0.49315068493150682</v>
      </c>
      <c r="K223" s="32">
        <f t="shared" ca="1" si="78"/>
        <v>0.21917808219178081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0.81374999999999997</v>
      </c>
      <c r="K226" s="32">
        <f ca="1">I221+J221+K221</f>
        <v>9.9999999999999978E-2</v>
      </c>
      <c r="L226" s="32">
        <f ca="1">I222+J222+K222</f>
        <v>8.6250000000000007E-2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787.78300000000002</v>
      </c>
      <c r="E233" s="29">
        <f t="shared" ca="1" si="80"/>
        <v>697.03499999999997</v>
      </c>
      <c r="F233" s="29">
        <f t="shared" ca="1" si="80"/>
        <v>653.202</v>
      </c>
      <c r="G233" s="29">
        <f t="shared" ca="1" si="80"/>
        <v>488.04599999999999</v>
      </c>
      <c r="H233" s="29">
        <f t="shared" ca="1" si="80"/>
        <v>328.21699999999998</v>
      </c>
      <c r="I233" s="29">
        <f t="shared" ca="1" si="80"/>
        <v>174.05199999999999</v>
      </c>
      <c r="J233" s="29">
        <f t="shared" ca="1" si="80"/>
        <v>94.894999999999996</v>
      </c>
      <c r="K233" s="29">
        <f t="shared" ca="1" si="80"/>
        <v>138.45500000000001</v>
      </c>
      <c r="L233" s="29">
        <f t="shared" ca="1" si="80"/>
        <v>272.89800000000002</v>
      </c>
      <c r="M233" s="29">
        <f t="shared" ca="1" si="80"/>
        <v>445.779</v>
      </c>
      <c r="N233" s="29">
        <f t="shared" ca="1" si="80"/>
        <v>610.49900000000002</v>
      </c>
      <c r="O233" s="29">
        <f t="shared" ca="1" si="80"/>
        <v>752.98299999999995</v>
      </c>
    </row>
    <row r="234" spans="1:15" x14ac:dyDescent="0.4">
      <c r="D234" s="50">
        <f t="shared" ref="D234:O234" ca="1" si="81">D232/SUM($D232:$O232)*(1-$B$233)+D233/SUM($D$233:$O$233)*$B$233</f>
        <v>8.9471079626822519E-2</v>
      </c>
      <c r="E234" s="50">
        <f t="shared" ca="1" si="81"/>
        <v>8.7804095782318514E-2</v>
      </c>
      <c r="F234" s="50">
        <f t="shared" ca="1" si="81"/>
        <v>8.6998911063579334E-2</v>
      </c>
      <c r="G234" s="50">
        <f t="shared" ca="1" si="81"/>
        <v>8.3965098926420373E-2</v>
      </c>
      <c r="H234" s="50">
        <f t="shared" ca="1" si="81"/>
        <v>8.1029140438263841E-2</v>
      </c>
      <c r="I234" s="50">
        <f t="shared" ca="1" si="81"/>
        <v>7.8197226077749468E-2</v>
      </c>
      <c r="J234" s="50">
        <f t="shared" ca="1" si="81"/>
        <v>7.674316163358097E-2</v>
      </c>
      <c r="K234" s="50">
        <f t="shared" ca="1" si="81"/>
        <v>7.75433315135408E-2</v>
      </c>
      <c r="L234" s="50">
        <f t="shared" ca="1" si="81"/>
        <v>8.0012965103335068E-2</v>
      </c>
      <c r="M234" s="50">
        <f t="shared" ca="1" si="81"/>
        <v>8.3188680645514448E-2</v>
      </c>
      <c r="N234" s="50">
        <f t="shared" ca="1" si="81"/>
        <v>8.6214483736124697E-2</v>
      </c>
      <c r="O234" s="50">
        <f t="shared" ca="1" si="81"/>
        <v>8.8831825452749924E-2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6.5856025715401687</v>
      </c>
      <c r="E236" s="29">
        <f t="shared" ca="1" si="82"/>
        <v>8.9249459265201594</v>
      </c>
      <c r="F236" s="29">
        <f t="shared" ca="1" si="82"/>
        <v>11.45022115747539</v>
      </c>
      <c r="G236" s="29">
        <f t="shared" ca="1" si="82"/>
        <v>14.186975185053702</v>
      </c>
      <c r="H236" s="29">
        <f t="shared" ca="1" si="82"/>
        <v>16.721781999304977</v>
      </c>
      <c r="I236" s="29">
        <f t="shared" ca="1" si="82"/>
        <v>18.205666094416177</v>
      </c>
      <c r="J236" s="29">
        <f t="shared" ca="1" si="82"/>
        <v>17.506469074920055</v>
      </c>
      <c r="K236" s="29">
        <f t="shared" ca="1" si="82"/>
        <v>15.205816519185872</v>
      </c>
      <c r="L236" s="29">
        <f t="shared" ca="1" si="82"/>
        <v>12.503990014434468</v>
      </c>
      <c r="M236" s="29">
        <f t="shared" ca="1" si="82"/>
        <v>9.7680894521687947</v>
      </c>
      <c r="N236" s="29">
        <f t="shared" ca="1" si="82"/>
        <v>7.2408105902560971</v>
      </c>
      <c r="O236" s="29">
        <f t="shared" ca="1" si="82"/>
        <v>5.8084704273556742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6.7103309720116883E-2</v>
      </c>
      <c r="E240" s="33">
        <f t="shared" ca="1" si="83"/>
        <v>6.5853071836738886E-2</v>
      </c>
      <c r="F240" s="32">
        <f t="shared" ca="1" si="83"/>
        <v>6.5249183297684504E-2</v>
      </c>
      <c r="G240" s="32">
        <f t="shared" ca="1" si="83"/>
        <v>6.2973824194815287E-2</v>
      </c>
      <c r="H240" s="32">
        <f t="shared" ca="1" si="83"/>
        <v>6.0771855328697881E-2</v>
      </c>
      <c r="I240" s="32">
        <f t="shared" ca="1" si="83"/>
        <v>5.8647919558312098E-2</v>
      </c>
      <c r="J240" s="32">
        <f t="shared" ca="1" si="83"/>
        <v>5.7557371225185727E-2</v>
      </c>
      <c r="K240" s="32">
        <f t="shared" ca="1" si="83"/>
        <v>5.8157498635155597E-2</v>
      </c>
      <c r="L240" s="32">
        <f t="shared" ca="1" si="83"/>
        <v>6.0009723827501305E-2</v>
      </c>
      <c r="M240" s="32">
        <f t="shared" ca="1" si="83"/>
        <v>6.239151048413584E-2</v>
      </c>
      <c r="N240" s="32">
        <f t="shared" ca="1" si="83"/>
        <v>6.4660862802093516E-2</v>
      </c>
      <c r="O240" s="32">
        <f t="shared" ca="1" si="83"/>
        <v>6.6623869089562443E-2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2.236776990670563E-2</v>
      </c>
      <c r="E241" s="32">
        <f t="shared" ca="1" si="84"/>
        <v>2.1951023945579629E-2</v>
      </c>
      <c r="F241" s="32">
        <f t="shared" ca="1" si="84"/>
        <v>2.1749727765894834E-2</v>
      </c>
      <c r="G241" s="32">
        <f t="shared" ca="1" si="84"/>
        <v>2.0991274731605093E-2</v>
      </c>
      <c r="H241" s="32">
        <f t="shared" ca="1" si="84"/>
        <v>2.025728510956596E-2</v>
      </c>
      <c r="I241" s="32">
        <f t="shared" ca="1" si="84"/>
        <v>1.9549306519437367E-2</v>
      </c>
      <c r="J241" s="32">
        <f t="shared" ca="1" si="84"/>
        <v>1.9185790408395242E-2</v>
      </c>
      <c r="K241" s="32">
        <f t="shared" ca="1" si="84"/>
        <v>1.93858328783852E-2</v>
      </c>
      <c r="L241" s="32">
        <f t="shared" ca="1" si="84"/>
        <v>2.0003241275833767E-2</v>
      </c>
      <c r="M241" s="32">
        <f t="shared" ca="1" si="84"/>
        <v>2.0797170161378612E-2</v>
      </c>
      <c r="N241" s="32">
        <f t="shared" ca="1" si="84"/>
        <v>2.1553620934031174E-2</v>
      </c>
      <c r="O241" s="32">
        <f t="shared" ca="1" si="84"/>
        <v>2.2207956363187481E-2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6.0952172995772838E-2</v>
      </c>
      <c r="E246" s="33">
        <f t="shared" ca="1" si="85"/>
        <v>5.9816540251704485E-2</v>
      </c>
      <c r="F246" s="33">
        <f t="shared" ca="1" si="85"/>
        <v>5.9268008162063422E-2</v>
      </c>
      <c r="G246" s="33">
        <f t="shared" ca="1" si="85"/>
        <v>5.7201223643623886E-2</v>
      </c>
      <c r="H246" s="33">
        <f t="shared" ca="1" si="85"/>
        <v>5.5201101923567239E-2</v>
      </c>
      <c r="I246" s="33">
        <f t="shared" ca="1" si="85"/>
        <v>5.3271860265466819E-2</v>
      </c>
      <c r="J246" s="33">
        <f t="shared" ca="1" si="85"/>
        <v>5.2281278862877034E-2</v>
      </c>
      <c r="K246" s="33">
        <f t="shared" ca="1" si="85"/>
        <v>5.2826394593599668E-2</v>
      </c>
      <c r="L246" s="33">
        <f t="shared" ca="1" si="85"/>
        <v>5.4508832476647021E-2</v>
      </c>
      <c r="M246" s="33">
        <f t="shared" ca="1" si="85"/>
        <v>5.6672288689756718E-2</v>
      </c>
      <c r="N246" s="33">
        <f t="shared" ca="1" si="85"/>
        <v>5.8733617045234943E-2</v>
      </c>
      <c r="O246" s="33">
        <f t="shared" ca="1" si="85"/>
        <v>6.0516681089685886E-2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2.236776990670563E-2</v>
      </c>
      <c r="E247" s="33">
        <f t="shared" ca="1" si="86"/>
        <v>2.1951023945579629E-2</v>
      </c>
      <c r="F247" s="33">
        <f t="shared" ca="1" si="86"/>
        <v>2.1749727765894834E-2</v>
      </c>
      <c r="G247" s="33">
        <f t="shared" ca="1" si="86"/>
        <v>2.0991274731605093E-2</v>
      </c>
      <c r="H247" s="33">
        <f t="shared" ca="1" si="86"/>
        <v>2.025728510956596E-2</v>
      </c>
      <c r="I247" s="33">
        <f t="shared" ca="1" si="86"/>
        <v>1.9549306519437367E-2</v>
      </c>
      <c r="J247" s="33">
        <f t="shared" ca="1" si="86"/>
        <v>1.9185790408395242E-2</v>
      </c>
      <c r="K247" s="33">
        <f t="shared" ca="1" si="86"/>
        <v>1.93858328783852E-2</v>
      </c>
      <c r="L247" s="33">
        <f t="shared" ca="1" si="86"/>
        <v>2.0003241275833767E-2</v>
      </c>
      <c r="M247" s="33">
        <f t="shared" ca="1" si="86"/>
        <v>2.0797170161378612E-2</v>
      </c>
      <c r="N247" s="33">
        <f t="shared" ca="1" si="86"/>
        <v>2.1553620934031174E-2</v>
      </c>
      <c r="O247" s="33">
        <f t="shared" ca="1" si="86"/>
        <v>2.2207956363187481E-2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6.151136724344048E-3</v>
      </c>
      <c r="E248" s="33">
        <f t="shared" ca="1" si="87"/>
        <v>6.036531585034398E-3</v>
      </c>
      <c r="F248" s="33">
        <f t="shared" ca="1" si="87"/>
        <v>5.9811751356210795E-3</v>
      </c>
      <c r="G248" s="33">
        <f t="shared" ca="1" si="87"/>
        <v>5.7726005511914017E-3</v>
      </c>
      <c r="H248" s="33">
        <f t="shared" ca="1" si="87"/>
        <v>5.5707534051306394E-3</v>
      </c>
      <c r="I248" s="33">
        <f t="shared" ca="1" si="87"/>
        <v>5.3760592928452765E-3</v>
      </c>
      <c r="J248" s="33">
        <f t="shared" ca="1" si="87"/>
        <v>5.2760923623086922E-3</v>
      </c>
      <c r="K248" s="33">
        <f t="shared" ca="1" si="87"/>
        <v>5.3311040415559303E-3</v>
      </c>
      <c r="L248" s="33">
        <f t="shared" ca="1" si="87"/>
        <v>5.5008913508542865E-3</v>
      </c>
      <c r="M248" s="33">
        <f t="shared" ca="1" si="87"/>
        <v>5.7192217943791189E-3</v>
      </c>
      <c r="N248" s="33">
        <f t="shared" ca="1" si="87"/>
        <v>5.9272457568585726E-3</v>
      </c>
      <c r="O248" s="33">
        <f t="shared" ca="1" si="87"/>
        <v>6.1071879998765575E-3</v>
      </c>
    </row>
    <row r="249" spans="1:15" x14ac:dyDescent="0.4">
      <c r="D249" s="32">
        <f t="shared" ref="D249:O249" ca="1" si="88">SUM(D246:D248)</f>
        <v>8.9471079626822506E-2</v>
      </c>
      <c r="E249" s="32">
        <f t="shared" ca="1" si="88"/>
        <v>8.7804095782318514E-2</v>
      </c>
      <c r="F249" s="32">
        <f t="shared" ca="1" si="88"/>
        <v>8.6998911063579334E-2</v>
      </c>
      <c r="G249" s="32">
        <f t="shared" ca="1" si="88"/>
        <v>8.3965098926420387E-2</v>
      </c>
      <c r="H249" s="32">
        <f t="shared" ca="1" si="88"/>
        <v>8.1029140438263841E-2</v>
      </c>
      <c r="I249" s="32">
        <f t="shared" ca="1" si="88"/>
        <v>7.8197226077749468E-2</v>
      </c>
      <c r="J249" s="32">
        <f t="shared" ca="1" si="88"/>
        <v>7.674316163358097E-2</v>
      </c>
      <c r="K249" s="32">
        <f t="shared" ca="1" si="88"/>
        <v>7.75433315135408E-2</v>
      </c>
      <c r="L249" s="32">
        <f t="shared" ca="1" si="88"/>
        <v>8.0012965103335068E-2</v>
      </c>
      <c r="M249" s="32">
        <f t="shared" ca="1" si="88"/>
        <v>8.3188680645514448E-2</v>
      </c>
      <c r="N249" s="32">
        <f t="shared" ca="1" si="88"/>
        <v>8.6214483736124697E-2</v>
      </c>
      <c r="O249" s="32">
        <f t="shared" ca="1" si="88"/>
        <v>8.8831825452749924E-2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0.24028620694081237</v>
      </c>
      <c r="E252" s="32">
        <f ca="1">N247/2+O247+D247+E247+F247/2</f>
        <v>8.8178424565435759E-2</v>
      </c>
      <c r="F252" s="32">
        <f ca="1">N248/2+O248+D248+E248+F248/2</f>
        <v>2.424906675549483E-2</v>
      </c>
      <c r="G252" s="32">
        <f ca="1">F246/2+G246+H246</f>
        <v>0.14203632964822283</v>
      </c>
      <c r="H252" s="32">
        <f ca="1">F247/2+G247+H247</f>
        <v>5.2123423724118469E-2</v>
      </c>
      <c r="I252" s="32">
        <f ca="1">F248/2+G248+H248</f>
        <v>1.433394152413258E-2</v>
      </c>
      <c r="J252" s="32">
        <f ca="1">I246+J246+K246</f>
        <v>0.15837953372194352</v>
      </c>
      <c r="K252" s="32">
        <f ca="1">I247+J247+K247</f>
        <v>5.8120929806217816E-2</v>
      </c>
      <c r="L252" s="32">
        <f ca="1">I248+J248+K248</f>
        <v>1.59832556967099E-2</v>
      </c>
      <c r="M252" s="32">
        <f ca="1">L246+M246+N246/2</f>
        <v>0.14054792968902122</v>
      </c>
      <c r="N252" s="32">
        <f ca="1">L247+M247+N247/2</f>
        <v>5.1577221904227963E-2</v>
      </c>
      <c r="O252" s="32">
        <f ca="1">L248+M248+N248/2</f>
        <v>1.4183736023662692E-2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6.5856025715401687</v>
      </c>
      <c r="E261" s="29">
        <f t="shared" ca="1" si="91"/>
        <v>8.9249459265201594</v>
      </c>
      <c r="F261" s="29">
        <f t="shared" ca="1" si="91"/>
        <v>11.45022115747539</v>
      </c>
      <c r="G261" s="29">
        <f t="shared" ca="1" si="91"/>
        <v>14.186975185053702</v>
      </c>
      <c r="H261" s="29">
        <f t="shared" ca="1" si="91"/>
        <v>16.721781999304977</v>
      </c>
      <c r="I261" s="29">
        <f t="shared" ca="1" si="91"/>
        <v>18.205666094416177</v>
      </c>
      <c r="J261" s="29">
        <f t="shared" ca="1" si="91"/>
        <v>17.506469074920055</v>
      </c>
      <c r="K261" s="29">
        <f t="shared" ca="1" si="91"/>
        <v>15.205816519185872</v>
      </c>
      <c r="L261" s="29">
        <f t="shared" ca="1" si="91"/>
        <v>12.503990014434468</v>
      </c>
      <c r="M261" s="29">
        <f t="shared" ca="1" si="91"/>
        <v>9.7680894521687947</v>
      </c>
      <c r="N261" s="29">
        <f t="shared" ca="1" si="91"/>
        <v>7.2408105902560971</v>
      </c>
      <c r="O261" s="29">
        <f t="shared" ca="1" si="91"/>
        <v>5.8084704273556742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17.414397428459832</v>
      </c>
      <c r="E283" s="29">
        <f t="shared" ca="1" si="98"/>
        <v>15.075054073479841</v>
      </c>
      <c r="F283" s="29">
        <f t="shared" ca="1" si="98"/>
        <v>12.54977884252461</v>
      </c>
      <c r="G283" s="29">
        <f t="shared" ca="1" si="98"/>
        <v>9.8130248149462975</v>
      </c>
      <c r="H283" s="29">
        <f t="shared" ca="1" si="98"/>
        <v>7.2782180006950234</v>
      </c>
      <c r="I283" s="29">
        <f t="shared" ca="1" si="98"/>
        <v>5.794333905583823</v>
      </c>
      <c r="J283" s="29">
        <f t="shared" ca="1" si="98"/>
        <v>6.4935309250799449</v>
      </c>
      <c r="K283" s="29">
        <f t="shared" ca="1" si="98"/>
        <v>8.7941834808141284</v>
      </c>
      <c r="L283" s="29">
        <f t="shared" ca="1" si="98"/>
        <v>11.496009985565532</v>
      </c>
      <c r="M283" s="29">
        <f t="shared" ca="1" si="98"/>
        <v>14.231910547831205</v>
      </c>
      <c r="N283" s="29">
        <f t="shared" ca="1" si="98"/>
        <v>16.759189409743904</v>
      </c>
      <c r="O283" s="29">
        <f t="shared" ca="1" si="98"/>
        <v>18.191529572644328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0.12102478921543042</v>
      </c>
      <c r="E284" s="29">
        <f t="shared" ca="1" si="99"/>
        <v>0.10476706122902997</v>
      </c>
      <c r="F284" s="29">
        <f t="shared" ca="1" si="99"/>
        <v>8.7217163002988748E-2</v>
      </c>
      <c r="G284" s="29">
        <f t="shared" ca="1" si="99"/>
        <v>6.8197551174166537E-2</v>
      </c>
      <c r="H284" s="29">
        <f t="shared" ca="1" si="99"/>
        <v>5.0581411330289733E-2</v>
      </c>
      <c r="I284" s="29">
        <f t="shared" ca="1" si="99"/>
        <v>4.0268866175125796E-2</v>
      </c>
      <c r="J284" s="29">
        <f t="shared" ca="1" si="99"/>
        <v>4.5128073750478545E-2</v>
      </c>
      <c r="K284" s="29">
        <f t="shared" ca="1" si="99"/>
        <v>6.1116912397323205E-2</v>
      </c>
      <c r="L284" s="29">
        <f t="shared" ca="1" si="99"/>
        <v>7.989378851821699E-2</v>
      </c>
      <c r="M284" s="29">
        <f t="shared" ca="1" si="99"/>
        <v>9.890746902153745E-2</v>
      </c>
      <c r="N284" s="29">
        <f t="shared" ca="1" si="99"/>
        <v>0.11647129187605286</v>
      </c>
      <c r="O284" s="29">
        <f t="shared" ca="1" si="99"/>
        <v>0.12642562230935975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6.5856025715401687</v>
      </c>
      <c r="E286" s="29">
        <f t="shared" ca="1" si="100"/>
        <v>8.9249459265201594</v>
      </c>
      <c r="F286" s="29">
        <f t="shared" ca="1" si="100"/>
        <v>11.45022115747539</v>
      </c>
      <c r="G286" s="29">
        <f t="shared" ca="1" si="100"/>
        <v>14.186975185053702</v>
      </c>
      <c r="H286" s="29">
        <f t="shared" ca="1" si="100"/>
        <v>16.721781999304977</v>
      </c>
      <c r="I286" s="29">
        <f t="shared" ca="1" si="100"/>
        <v>18.205666094416177</v>
      </c>
      <c r="J286" s="29">
        <f t="shared" ca="1" si="100"/>
        <v>17.506469074920055</v>
      </c>
      <c r="K286" s="29">
        <f t="shared" ca="1" si="100"/>
        <v>15.205816519185872</v>
      </c>
      <c r="L286" s="29">
        <f t="shared" ca="1" si="100"/>
        <v>12.503990014434468</v>
      </c>
      <c r="M286" s="29">
        <f t="shared" ca="1" si="100"/>
        <v>9.7680894521687947</v>
      </c>
      <c r="N286" s="29">
        <f t="shared" ca="1" si="100"/>
        <v>7.2408105902560971</v>
      </c>
      <c r="O286" s="29">
        <f t="shared" ca="1" si="100"/>
        <v>5.8084704273556742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6.0512394607715209E-2</v>
      </c>
      <c r="E290" s="33">
        <f t="shared" ca="1" si="101"/>
        <v>5.2383530614514985E-2</v>
      </c>
      <c r="F290" s="32">
        <f t="shared" ca="1" si="101"/>
        <v>4.3608581501494374E-2</v>
      </c>
      <c r="G290" s="32">
        <f t="shared" ca="1" si="101"/>
        <v>3.4098775587083269E-2</v>
      </c>
      <c r="H290" s="32">
        <f t="shared" ca="1" si="101"/>
        <v>2.5290705665144866E-2</v>
      </c>
      <c r="I290" s="32">
        <f t="shared" ca="1" si="101"/>
        <v>2.0134433087562898E-2</v>
      </c>
      <c r="J290" s="32">
        <f t="shared" ca="1" si="101"/>
        <v>2.2564036875239273E-2</v>
      </c>
      <c r="K290" s="32">
        <f t="shared" ca="1" si="101"/>
        <v>3.0558456198661602E-2</v>
      </c>
      <c r="L290" s="32">
        <f t="shared" ca="1" si="101"/>
        <v>3.9946894259108495E-2</v>
      </c>
      <c r="M290" s="32">
        <f t="shared" ca="1" si="101"/>
        <v>4.9453734510768725E-2</v>
      </c>
      <c r="N290" s="32">
        <f t="shared" ca="1" si="101"/>
        <v>5.823564593802643E-2</v>
      </c>
      <c r="O290" s="32">
        <f t="shared" ca="1" si="101"/>
        <v>6.3212811154679874E-2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6.0512394607715209E-2</v>
      </c>
      <c r="E291" s="32">
        <f t="shared" ca="1" si="102"/>
        <v>5.2383530614514985E-2</v>
      </c>
      <c r="F291" s="32">
        <f t="shared" ca="1" si="102"/>
        <v>4.3608581501494374E-2</v>
      </c>
      <c r="G291" s="32">
        <f t="shared" ca="1" si="102"/>
        <v>3.4098775587083269E-2</v>
      </c>
      <c r="H291" s="32">
        <f t="shared" ca="1" si="102"/>
        <v>2.5290705665144866E-2</v>
      </c>
      <c r="I291" s="32">
        <f t="shared" ca="1" si="102"/>
        <v>2.0134433087562898E-2</v>
      </c>
      <c r="J291" s="32">
        <f t="shared" ca="1" si="102"/>
        <v>2.2564036875239273E-2</v>
      </c>
      <c r="K291" s="32">
        <f t="shared" ca="1" si="102"/>
        <v>3.0558456198661602E-2</v>
      </c>
      <c r="L291" s="32">
        <f t="shared" ca="1" si="102"/>
        <v>3.9946894259108495E-2</v>
      </c>
      <c r="M291" s="32">
        <f t="shared" ca="1" si="102"/>
        <v>4.9453734510768725E-2</v>
      </c>
      <c r="N291" s="32">
        <f t="shared" ca="1" si="102"/>
        <v>5.823564593802643E-2</v>
      </c>
      <c r="O291" s="32">
        <f t="shared" ca="1" si="102"/>
        <v>6.3212811154679874E-2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5.4713290124475837E-2</v>
      </c>
      <c r="E296" s="33">
        <f t="shared" ca="1" si="103"/>
        <v>4.7363442263957299E-2</v>
      </c>
      <c r="F296" s="33">
        <f t="shared" ca="1" si="103"/>
        <v>3.9429425774267828E-2</v>
      </c>
      <c r="G296" s="33">
        <f t="shared" ca="1" si="103"/>
        <v>3.0830976259987788E-2</v>
      </c>
      <c r="H296" s="33">
        <f t="shared" ca="1" si="103"/>
        <v>2.2867013038901818E-2</v>
      </c>
      <c r="I296" s="33">
        <f t="shared" ca="1" si="103"/>
        <v>1.8204883250004786E-2</v>
      </c>
      <c r="J296" s="33">
        <f t="shared" ca="1" si="103"/>
        <v>2.0401650008028842E-2</v>
      </c>
      <c r="K296" s="33">
        <f t="shared" ca="1" si="103"/>
        <v>2.7629937479623199E-2</v>
      </c>
      <c r="L296" s="33">
        <f t="shared" ca="1" si="103"/>
        <v>3.6118650225943932E-2</v>
      </c>
      <c r="M296" s="33">
        <f t="shared" ca="1" si="103"/>
        <v>4.4714418286820053E-2</v>
      </c>
      <c r="N296" s="33">
        <f t="shared" ca="1" si="103"/>
        <v>5.2654729868965564E-2</v>
      </c>
      <c r="O296" s="33">
        <f t="shared" ca="1" si="103"/>
        <v>5.7154916752356386E-2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6.0512394607715209E-2</v>
      </c>
      <c r="E297" s="33">
        <f t="shared" ca="1" si="104"/>
        <v>5.2383530614514985E-2</v>
      </c>
      <c r="F297" s="33">
        <f t="shared" ca="1" si="104"/>
        <v>4.3608581501494374E-2</v>
      </c>
      <c r="G297" s="33">
        <f t="shared" ca="1" si="104"/>
        <v>3.4098775587083269E-2</v>
      </c>
      <c r="H297" s="33">
        <f t="shared" ca="1" si="104"/>
        <v>2.5290705665144866E-2</v>
      </c>
      <c r="I297" s="33">
        <f t="shared" ca="1" si="104"/>
        <v>2.0134433087562898E-2</v>
      </c>
      <c r="J297" s="33">
        <f t="shared" ca="1" si="104"/>
        <v>2.2564036875239273E-2</v>
      </c>
      <c r="K297" s="33">
        <f t="shared" ca="1" si="104"/>
        <v>3.0558456198661602E-2</v>
      </c>
      <c r="L297" s="33">
        <f t="shared" ca="1" si="104"/>
        <v>3.9946894259108495E-2</v>
      </c>
      <c r="M297" s="33">
        <f t="shared" ca="1" si="104"/>
        <v>4.9453734510768725E-2</v>
      </c>
      <c r="N297" s="33">
        <f t="shared" ca="1" si="104"/>
        <v>5.823564593802643E-2</v>
      </c>
      <c r="O297" s="33">
        <f t="shared" ca="1" si="104"/>
        <v>6.3212811154679874E-2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5.7991044832393741E-3</v>
      </c>
      <c r="E298" s="33">
        <f t="shared" ca="1" si="105"/>
        <v>5.020088350557686E-3</v>
      </c>
      <c r="F298" s="33">
        <f t="shared" ca="1" si="105"/>
        <v>4.1791557272265441E-3</v>
      </c>
      <c r="G298" s="33">
        <f t="shared" ca="1" si="105"/>
        <v>3.2677993270954797E-3</v>
      </c>
      <c r="H298" s="33">
        <f t="shared" ca="1" si="105"/>
        <v>2.4236926262430495E-3</v>
      </c>
      <c r="I298" s="33">
        <f t="shared" ca="1" si="105"/>
        <v>1.9295498375581108E-3</v>
      </c>
      <c r="J298" s="33">
        <f t="shared" ca="1" si="105"/>
        <v>2.1623868672104303E-3</v>
      </c>
      <c r="K298" s="33">
        <f t="shared" ca="1" si="105"/>
        <v>2.9285187190384037E-3</v>
      </c>
      <c r="L298" s="33">
        <f t="shared" ca="1" si="105"/>
        <v>3.8282440331645637E-3</v>
      </c>
      <c r="M298" s="33">
        <f t="shared" ca="1" si="105"/>
        <v>4.7393162239486699E-3</v>
      </c>
      <c r="N298" s="33">
        <f t="shared" ca="1" si="105"/>
        <v>5.5809160690608664E-3</v>
      </c>
      <c r="O298" s="33">
        <f t="shared" ca="1" si="105"/>
        <v>6.0578944023234882E-3</v>
      </c>
    </row>
    <row r="299" spans="1:15" x14ac:dyDescent="0.4">
      <c r="D299" s="32">
        <f t="shared" ref="D299:O299" ca="1" si="106">SUM(D296:D298)</f>
        <v>0.12102478921543043</v>
      </c>
      <c r="E299" s="32">
        <f t="shared" ca="1" si="106"/>
        <v>0.10476706122902997</v>
      </c>
      <c r="F299" s="32">
        <f t="shared" ca="1" si="106"/>
        <v>8.7217163002988748E-2</v>
      </c>
      <c r="G299" s="32">
        <f t="shared" ca="1" si="106"/>
        <v>6.8197551174166537E-2</v>
      </c>
      <c r="H299" s="32">
        <f t="shared" ca="1" si="106"/>
        <v>5.0581411330289733E-2</v>
      </c>
      <c r="I299" s="32">
        <f t="shared" ca="1" si="106"/>
        <v>4.0268866175125789E-2</v>
      </c>
      <c r="J299" s="32">
        <f t="shared" ca="1" si="106"/>
        <v>4.5128073750478545E-2</v>
      </c>
      <c r="K299" s="32">
        <f t="shared" ca="1" si="106"/>
        <v>6.1116912397323205E-2</v>
      </c>
      <c r="L299" s="32">
        <f t="shared" ca="1" si="106"/>
        <v>7.989378851821699E-2</v>
      </c>
      <c r="M299" s="32">
        <f t="shared" ca="1" si="106"/>
        <v>9.890746902153745E-2</v>
      </c>
      <c r="N299" s="32">
        <f t="shared" ca="1" si="106"/>
        <v>0.11647129187605285</v>
      </c>
      <c r="O299" s="32">
        <f t="shared" ca="1" si="106"/>
        <v>0.12642562230935975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0.20527372696240623</v>
      </c>
      <c r="E302" s="32">
        <f ca="1">N297/2+O297+D297+E297+F297/2</f>
        <v>0.22703085009667048</v>
      </c>
      <c r="F302" s="32">
        <f ca="1">N298/2+O298+D298+E298+F298/2</f>
        <v>2.1757123134264256E-2</v>
      </c>
      <c r="G302" s="32">
        <f ca="1">F296/2+G296+H296</f>
        <v>7.3412702186023526E-2</v>
      </c>
      <c r="H302" s="32">
        <f ca="1">F297/2+G297+H297</f>
        <v>8.1193772002975326E-2</v>
      </c>
      <c r="I302" s="32">
        <f ca="1">F298/2+G298+H298</f>
        <v>7.7810698169518012E-3</v>
      </c>
      <c r="J302" s="32">
        <f ca="1">I296+J296+K296</f>
        <v>6.623647073765683E-2</v>
      </c>
      <c r="K302" s="32">
        <f ca="1">I297+J297+K297</f>
        <v>7.3256926161463773E-2</v>
      </c>
      <c r="L302" s="32">
        <f ca="1">I298+J298+K298</f>
        <v>7.0204554238069445E-3</v>
      </c>
      <c r="M302" s="32">
        <f ca="1">L296+M296+N296/2</f>
        <v>0.10716043344724677</v>
      </c>
      <c r="N302" s="32">
        <f ca="1">L297+M297+N297/2</f>
        <v>0.11851845173889045</v>
      </c>
      <c r="O302" s="32">
        <f ca="1">L298+M298+N298/2</f>
        <v>1.1358018291643667E-2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7</v>
      </c>
      <c r="J309" s="29">
        <f t="shared" ca="1" si="108"/>
        <v>12</v>
      </c>
      <c r="K309" s="29">
        <f t="shared" ca="1" si="108"/>
        <v>5.333333333333333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0.10376712328767124</v>
      </c>
      <c r="J310" s="50">
        <f t="shared" ca="1" si="109"/>
        <v>0.12431506849315069</v>
      </c>
      <c r="K310" s="50">
        <f t="shared" ca="1" si="109"/>
        <v>9.6917808219178087E-2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6.5856025715401687</v>
      </c>
      <c r="E312" s="29">
        <f t="shared" ca="1" si="110"/>
        <v>8.9249459265201594</v>
      </c>
      <c r="F312" s="29">
        <f t="shared" ca="1" si="110"/>
        <v>11.45022115747539</v>
      </c>
      <c r="G312" s="29">
        <f t="shared" ca="1" si="110"/>
        <v>14.186975185053702</v>
      </c>
      <c r="H312" s="29">
        <f t="shared" ca="1" si="110"/>
        <v>16.721781999304977</v>
      </c>
      <c r="I312" s="29">
        <f t="shared" ca="1" si="110"/>
        <v>18.205666094416177</v>
      </c>
      <c r="J312" s="29">
        <f t="shared" ca="1" si="110"/>
        <v>17.506469074920055</v>
      </c>
      <c r="K312" s="29">
        <f t="shared" ca="1" si="110"/>
        <v>15.205816519185872</v>
      </c>
      <c r="L312" s="29">
        <f t="shared" ca="1" si="110"/>
        <v>12.503990014434468</v>
      </c>
      <c r="M312" s="29">
        <f t="shared" ca="1" si="110"/>
        <v>9.7680894521687947</v>
      </c>
      <c r="N312" s="29">
        <f t="shared" ca="1" si="110"/>
        <v>7.2408105902560971</v>
      </c>
      <c r="O312" s="29">
        <f t="shared" ca="1" si="110"/>
        <v>5.8084704273556742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6.2260273972602739E-2</v>
      </c>
      <c r="J316" s="32">
        <f t="shared" ca="1" si="111"/>
        <v>7.4589041095890415E-2</v>
      </c>
      <c r="K316" s="32">
        <f t="shared" ca="1" si="111"/>
        <v>5.8150684931506852E-2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4.1506849315068498E-2</v>
      </c>
      <c r="J317" s="32">
        <f t="shared" ca="1" si="112"/>
        <v>4.9726027397260279E-2</v>
      </c>
      <c r="K317" s="32">
        <f t="shared" ca="1" si="112"/>
        <v>3.8767123287671235E-2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5.6553082191780818E-2</v>
      </c>
      <c r="J322" s="33">
        <f t="shared" ca="1" si="113"/>
        <v>6.775171232876713E-2</v>
      </c>
      <c r="K322" s="33">
        <f t="shared" ca="1" si="113"/>
        <v>5.2820205479452056E-2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4.1506849315068498E-2</v>
      </c>
      <c r="J323" s="33">
        <f t="shared" ca="1" si="114"/>
        <v>4.9726027397260279E-2</v>
      </c>
      <c r="K323" s="33">
        <f t="shared" ca="1" si="114"/>
        <v>3.8767123287671235E-2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5.7071917808219179E-3</v>
      </c>
      <c r="J324" s="33">
        <f t="shared" ca="1" si="115"/>
        <v>6.8373287671232887E-3</v>
      </c>
      <c r="K324" s="33">
        <f t="shared" ca="1" si="115"/>
        <v>5.3304794520547955E-3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0.10376712328767124</v>
      </c>
      <c r="J325" s="32">
        <f t="shared" ca="1" si="116"/>
        <v>0.12431506849315069</v>
      </c>
      <c r="K325" s="32">
        <f t="shared" ca="1" si="116"/>
        <v>9.6917808219178087E-2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0.177125</v>
      </c>
      <c r="K328" s="32">
        <f ca="1">I323+J323+K323</f>
        <v>0.13</v>
      </c>
      <c r="L328" s="32">
        <f ca="1">I324+J324+K324</f>
        <v>1.7875000000000002E-2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6.5856025715401687</v>
      </c>
      <c r="E337" s="29">
        <f t="shared" ca="1" si="119"/>
        <v>8.9249459265201594</v>
      </c>
      <c r="F337" s="29">
        <f t="shared" ca="1" si="119"/>
        <v>11.45022115747539</v>
      </c>
      <c r="G337" s="29">
        <f t="shared" ca="1" si="119"/>
        <v>14.186975185053702</v>
      </c>
      <c r="H337" s="29">
        <f t="shared" ca="1" si="119"/>
        <v>16.721781999304977</v>
      </c>
      <c r="I337" s="29">
        <f t="shared" ca="1" si="119"/>
        <v>18.205666094416177</v>
      </c>
      <c r="J337" s="29">
        <f t="shared" ca="1" si="119"/>
        <v>17.506469074920055</v>
      </c>
      <c r="K337" s="29">
        <f t="shared" ca="1" si="119"/>
        <v>15.205816519185872</v>
      </c>
      <c r="L337" s="29">
        <f t="shared" ca="1" si="119"/>
        <v>12.503990014434468</v>
      </c>
      <c r="M337" s="29">
        <f t="shared" ca="1" si="119"/>
        <v>9.7680894521687947</v>
      </c>
      <c r="N337" s="29">
        <f t="shared" ca="1" si="119"/>
        <v>7.2408105902560971</v>
      </c>
      <c r="O337" s="29">
        <f t="shared" ca="1" si="119"/>
        <v>5.8084704273556742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6.5856025715401687</v>
      </c>
      <c r="E362" s="29">
        <f t="shared" ca="1" si="128"/>
        <v>8.9249459265201594</v>
      </c>
      <c r="F362" s="29">
        <f t="shared" ca="1" si="128"/>
        <v>11.45022115747539</v>
      </c>
      <c r="G362" s="29">
        <f t="shared" ca="1" si="128"/>
        <v>14.186975185053702</v>
      </c>
      <c r="H362" s="29">
        <f t="shared" ca="1" si="128"/>
        <v>16.721781999304977</v>
      </c>
      <c r="I362" s="29">
        <f t="shared" ca="1" si="128"/>
        <v>18.205666094416177</v>
      </c>
      <c r="J362" s="29">
        <f t="shared" ca="1" si="128"/>
        <v>17.506469074920055</v>
      </c>
      <c r="K362" s="29">
        <f t="shared" ca="1" si="128"/>
        <v>15.205816519185872</v>
      </c>
      <c r="L362" s="29">
        <f t="shared" ca="1" si="128"/>
        <v>12.503990014434468</v>
      </c>
      <c r="M362" s="29">
        <f t="shared" ca="1" si="128"/>
        <v>9.7680894521687947</v>
      </c>
      <c r="N362" s="29">
        <f t="shared" ca="1" si="128"/>
        <v>7.2408105902560971</v>
      </c>
      <c r="O362" s="29">
        <f t="shared" ca="1" si="128"/>
        <v>5.8084704273556742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17.414397428459832</v>
      </c>
      <c r="E384" s="29">
        <f t="shared" ca="1" si="135"/>
        <v>15.075054073479841</v>
      </c>
      <c r="F384" s="29">
        <f t="shared" ca="1" si="135"/>
        <v>12.54977884252461</v>
      </c>
      <c r="G384" s="29">
        <f t="shared" ca="1" si="135"/>
        <v>9.8130248149462975</v>
      </c>
      <c r="H384" s="29">
        <f t="shared" ca="1" si="135"/>
        <v>7.2782180006950234</v>
      </c>
      <c r="I384" s="29">
        <f t="shared" ca="1" si="135"/>
        <v>5.794333905583823</v>
      </c>
      <c r="J384" s="29">
        <f t="shared" ca="1" si="135"/>
        <v>6.4935309250799449</v>
      </c>
      <c r="K384" s="29">
        <f t="shared" ca="1" si="135"/>
        <v>8.7941834808141284</v>
      </c>
      <c r="L384" s="29">
        <f t="shared" ca="1" si="135"/>
        <v>11.496009985565532</v>
      </c>
      <c r="M384" s="29">
        <f t="shared" ca="1" si="135"/>
        <v>14.231910547831205</v>
      </c>
      <c r="N384" s="29">
        <f t="shared" ca="1" si="135"/>
        <v>16.759189409743904</v>
      </c>
      <c r="O384" s="29">
        <f t="shared" ca="1" si="135"/>
        <v>18.191529572644328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0.12102478921543042</v>
      </c>
      <c r="E385" s="29">
        <f t="shared" ca="1" si="136"/>
        <v>0.10476706122902997</v>
      </c>
      <c r="F385" s="29">
        <f t="shared" ca="1" si="136"/>
        <v>8.7217163002988748E-2</v>
      </c>
      <c r="G385" s="29">
        <f t="shared" ca="1" si="136"/>
        <v>6.8197551174166537E-2</v>
      </c>
      <c r="H385" s="29">
        <f t="shared" ca="1" si="136"/>
        <v>5.0581411330289733E-2</v>
      </c>
      <c r="I385" s="55">
        <f t="shared" ca="1" si="136"/>
        <v>4.0268866175125796E-2</v>
      </c>
      <c r="J385" s="55">
        <f t="shared" ca="1" si="136"/>
        <v>4.5128073750478545E-2</v>
      </c>
      <c r="K385" s="29">
        <f t="shared" ca="1" si="136"/>
        <v>6.1116912397323205E-2</v>
      </c>
      <c r="L385" s="29">
        <f t="shared" ca="1" si="136"/>
        <v>7.989378851821699E-2</v>
      </c>
      <c r="M385" s="29">
        <f t="shared" ca="1" si="136"/>
        <v>9.890746902153745E-2</v>
      </c>
      <c r="N385" s="29">
        <f t="shared" ca="1" si="136"/>
        <v>0.11647129187605286</v>
      </c>
      <c r="O385" s="29">
        <f t="shared" ca="1" si="136"/>
        <v>0.12642562230935975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6.5856025715401687</v>
      </c>
      <c r="E387" s="29">
        <f t="shared" ca="1" si="137"/>
        <v>8.9249459265201594</v>
      </c>
      <c r="F387" s="29">
        <f t="shared" ca="1" si="137"/>
        <v>11.45022115747539</v>
      </c>
      <c r="G387" s="29">
        <f t="shared" ca="1" si="137"/>
        <v>14.186975185053702</v>
      </c>
      <c r="H387" s="29">
        <f t="shared" ca="1" si="137"/>
        <v>16.721781999304977</v>
      </c>
      <c r="I387" s="29">
        <f t="shared" ca="1" si="137"/>
        <v>18.205666094416177</v>
      </c>
      <c r="J387" s="29">
        <f t="shared" ca="1" si="137"/>
        <v>17.506469074920055</v>
      </c>
      <c r="K387" s="29">
        <f t="shared" ca="1" si="137"/>
        <v>15.205816519185872</v>
      </c>
      <c r="L387" s="29">
        <f t="shared" ca="1" si="137"/>
        <v>12.503990014434468</v>
      </c>
      <c r="M387" s="29">
        <f t="shared" ca="1" si="137"/>
        <v>9.7680894521687947</v>
      </c>
      <c r="N387" s="29">
        <f t="shared" ca="1" si="137"/>
        <v>7.2408105902560971</v>
      </c>
      <c r="O387" s="29">
        <f t="shared" ca="1" si="137"/>
        <v>5.8084704273556742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1.2102478921543043E-2</v>
      </c>
      <c r="E391" s="33">
        <f t="shared" ca="1" si="138"/>
        <v>1.0476706122902997E-2</v>
      </c>
      <c r="F391" s="32">
        <f t="shared" ca="1" si="138"/>
        <v>8.7217163002988752E-3</v>
      </c>
      <c r="G391" s="32">
        <f t="shared" ca="1" si="138"/>
        <v>6.8197551174166539E-3</v>
      </c>
      <c r="H391" s="32">
        <f t="shared" ca="1" si="138"/>
        <v>5.0581411330289736E-3</v>
      </c>
      <c r="I391" s="32">
        <f t="shared" ca="1" si="138"/>
        <v>4.0268866175125796E-3</v>
      </c>
      <c r="J391" s="32">
        <f t="shared" ca="1" si="138"/>
        <v>4.5128073750478545E-3</v>
      </c>
      <c r="K391" s="32">
        <f t="shared" ca="1" si="138"/>
        <v>6.1116912397323206E-3</v>
      </c>
      <c r="L391" s="32">
        <f t="shared" ca="1" si="138"/>
        <v>7.9893788518217001E-3</v>
      </c>
      <c r="M391" s="32">
        <f t="shared" ca="1" si="138"/>
        <v>9.8907469021537464E-3</v>
      </c>
      <c r="N391" s="32">
        <f t="shared" ca="1" si="138"/>
        <v>1.1647129187605286E-2</v>
      </c>
      <c r="O391" s="32">
        <f t="shared" ca="1" si="138"/>
        <v>1.2642562230935975E-2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0.10892231029388738</v>
      </c>
      <c r="E392" s="32">
        <f t="shared" ca="1" si="139"/>
        <v>9.4290355106126975E-2</v>
      </c>
      <c r="F392" s="32">
        <f t="shared" ca="1" si="139"/>
        <v>7.8495446702689875E-2</v>
      </c>
      <c r="G392" s="32">
        <f t="shared" ca="1" si="139"/>
        <v>6.1377796056749888E-2</v>
      </c>
      <c r="H392" s="32">
        <f t="shared" ca="1" si="139"/>
        <v>4.5523270197260761E-2</v>
      </c>
      <c r="I392" s="32">
        <f t="shared" ca="1" si="139"/>
        <v>3.624197955761322E-2</v>
      </c>
      <c r="J392" s="32">
        <f t="shared" ca="1" si="139"/>
        <v>4.0615266375430691E-2</v>
      </c>
      <c r="K392" s="32">
        <f t="shared" ca="1" si="139"/>
        <v>5.5005221157590885E-2</v>
      </c>
      <c r="L392" s="32">
        <f t="shared" ca="1" si="139"/>
        <v>7.1904409666395289E-2</v>
      </c>
      <c r="M392" s="32">
        <f t="shared" ca="1" si="139"/>
        <v>8.9016722119383704E-2</v>
      </c>
      <c r="N392" s="32">
        <f t="shared" ca="1" si="139"/>
        <v>0.10482416268844758</v>
      </c>
      <c r="O392" s="32">
        <f t="shared" ca="1" si="139"/>
        <v>0.11378306007842377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1.1093939011414457E-2</v>
      </c>
      <c r="E397" s="33">
        <f t="shared" ca="1" si="140"/>
        <v>9.6036472793277483E-3</v>
      </c>
      <c r="F397" s="33">
        <f t="shared" ca="1" si="140"/>
        <v>7.994906608607303E-3</v>
      </c>
      <c r="G397" s="33">
        <f t="shared" ca="1" si="140"/>
        <v>6.2514421909652665E-3</v>
      </c>
      <c r="H397" s="33">
        <f t="shared" ca="1" si="140"/>
        <v>4.636629371943226E-3</v>
      </c>
      <c r="I397" s="33">
        <f t="shared" ca="1" si="140"/>
        <v>3.6913127327198648E-3</v>
      </c>
      <c r="J397" s="33">
        <f t="shared" ca="1" si="140"/>
        <v>4.1367400937938666E-3</v>
      </c>
      <c r="K397" s="33">
        <f t="shared" ca="1" si="140"/>
        <v>5.602383636421294E-3</v>
      </c>
      <c r="L397" s="33">
        <f t="shared" ca="1" si="140"/>
        <v>7.3235972808365583E-3</v>
      </c>
      <c r="M397" s="33">
        <f t="shared" ca="1" si="140"/>
        <v>9.0665179936409348E-3</v>
      </c>
      <c r="N397" s="33">
        <f t="shared" ca="1" si="140"/>
        <v>1.0676535088638179E-2</v>
      </c>
      <c r="O397" s="33">
        <f t="shared" ca="1" si="140"/>
        <v>1.1589015378357976E-2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0.10892231029388738</v>
      </c>
      <c r="E398" s="33">
        <f t="shared" ca="1" si="141"/>
        <v>9.4290355106126975E-2</v>
      </c>
      <c r="F398" s="33">
        <f t="shared" ca="1" si="141"/>
        <v>7.8495446702689875E-2</v>
      </c>
      <c r="G398" s="33">
        <f t="shared" ca="1" si="141"/>
        <v>6.1377796056749888E-2</v>
      </c>
      <c r="H398" s="33">
        <f t="shared" ca="1" si="141"/>
        <v>4.5523270197260761E-2</v>
      </c>
      <c r="I398" s="33">
        <f t="shared" ca="1" si="141"/>
        <v>3.624197955761322E-2</v>
      </c>
      <c r="J398" s="33">
        <f t="shared" ca="1" si="141"/>
        <v>4.0615266375430691E-2</v>
      </c>
      <c r="K398" s="33">
        <f t="shared" ca="1" si="141"/>
        <v>5.5005221157590885E-2</v>
      </c>
      <c r="L398" s="33">
        <f t="shared" ca="1" si="141"/>
        <v>7.1904409666395289E-2</v>
      </c>
      <c r="M398" s="33">
        <f t="shared" ca="1" si="141"/>
        <v>8.9016722119383704E-2</v>
      </c>
      <c r="N398" s="33">
        <f t="shared" ca="1" si="141"/>
        <v>0.10482416268844758</v>
      </c>
      <c r="O398" s="33">
        <f t="shared" ca="1" si="141"/>
        <v>0.11378306007842377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1.008539910128587E-3</v>
      </c>
      <c r="E399" s="33">
        <f t="shared" ca="1" si="142"/>
        <v>8.7305884357524982E-4</v>
      </c>
      <c r="F399" s="33">
        <f t="shared" ca="1" si="142"/>
        <v>7.2680969169157297E-4</v>
      </c>
      <c r="G399" s="33">
        <f t="shared" ca="1" si="142"/>
        <v>5.6831292645138779E-4</v>
      </c>
      <c r="H399" s="33">
        <f t="shared" ca="1" si="142"/>
        <v>4.2151176108574782E-4</v>
      </c>
      <c r="I399" s="33">
        <f t="shared" ca="1" si="142"/>
        <v>3.3557388479271499E-4</v>
      </c>
      <c r="J399" s="33">
        <f t="shared" ca="1" si="142"/>
        <v>3.7606728125398788E-4</v>
      </c>
      <c r="K399" s="33">
        <f t="shared" ca="1" si="142"/>
        <v>5.0930760331102675E-4</v>
      </c>
      <c r="L399" s="33">
        <f t="shared" ca="1" si="142"/>
        <v>6.6578157098514171E-4</v>
      </c>
      <c r="M399" s="33">
        <f t="shared" ca="1" si="142"/>
        <v>8.2422890851281216E-4</v>
      </c>
      <c r="N399" s="33">
        <f t="shared" ca="1" si="142"/>
        <v>9.7059409896710716E-4</v>
      </c>
      <c r="O399" s="33">
        <f t="shared" ca="1" si="142"/>
        <v>1.0535468525779978E-3</v>
      </c>
    </row>
    <row r="400" spans="1:15" x14ac:dyDescent="0.4">
      <c r="D400" s="32">
        <f t="shared" ref="D400:O400" ca="1" si="143">SUM(D397:D399)</f>
        <v>0.12102478921543042</v>
      </c>
      <c r="E400" s="32">
        <f t="shared" ca="1" si="143"/>
        <v>0.10476706122902997</v>
      </c>
      <c r="F400" s="32">
        <f t="shared" ca="1" si="143"/>
        <v>8.7217163002988748E-2</v>
      </c>
      <c r="G400" s="32">
        <f t="shared" ca="1" si="143"/>
        <v>6.8197551174166537E-2</v>
      </c>
      <c r="H400" s="32">
        <f t="shared" ca="1" si="143"/>
        <v>5.0581411330289733E-2</v>
      </c>
      <c r="I400" s="32">
        <f t="shared" ca="1" si="143"/>
        <v>4.0268866175125803E-2</v>
      </c>
      <c r="J400" s="32">
        <f t="shared" ca="1" si="143"/>
        <v>4.5128073750478545E-2</v>
      </c>
      <c r="K400" s="32">
        <f t="shared" ca="1" si="143"/>
        <v>6.1116912397323205E-2</v>
      </c>
      <c r="L400" s="32">
        <f t="shared" ca="1" si="143"/>
        <v>7.989378851821699E-2</v>
      </c>
      <c r="M400" s="32">
        <f t="shared" ca="1" si="143"/>
        <v>9.890746902153745E-2</v>
      </c>
      <c r="N400" s="32">
        <f t="shared" ca="1" si="143"/>
        <v>0.11647129187605286</v>
      </c>
      <c r="O400" s="32">
        <f t="shared" ca="1" si="143"/>
        <v>0.12642562230935975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4.1622322517722923E-2</v>
      </c>
      <c r="E403" s="32">
        <f ca="1">N398/2+O398+D398+E398+F398/2</f>
        <v>0.40865553017400691</v>
      </c>
      <c r="F403" s="32">
        <f ca="1">N399/2+O399+D399+E399+F399/2</f>
        <v>3.7838475016111748E-3</v>
      </c>
      <c r="G403" s="32">
        <f ca="1">F397/2+G397+H397</f>
        <v>1.4885524867212143E-2</v>
      </c>
      <c r="H403" s="32">
        <f ca="1">F398/2+G398+H398</f>
        <v>0.1461487896053556</v>
      </c>
      <c r="I403" s="32">
        <f ca="1">F399/2+G399+H399</f>
        <v>1.3532295333829221E-3</v>
      </c>
      <c r="J403" s="32">
        <f ca="1">I397+J397+K397</f>
        <v>1.3430436462935024E-2</v>
      </c>
      <c r="K403" s="32">
        <f ca="1">I398+J398+K398</f>
        <v>0.13186246709063479</v>
      </c>
      <c r="L403" s="32">
        <f ca="1">I399+J399+K399</f>
        <v>1.2209487693577298E-3</v>
      </c>
      <c r="M403" s="32">
        <f ca="1">L397+M397+N397/2</f>
        <v>2.1728382818796584E-2</v>
      </c>
      <c r="N403" s="32">
        <f ca="1">L398+M398+N398/2</f>
        <v>0.21333321313000278</v>
      </c>
      <c r="O403" s="32">
        <f ca="1">L399+M399+N399/2</f>
        <v>1.9753075289815074E-3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33.031616314983125</v>
      </c>
      <c r="C409" s="63" t="s">
        <v>58</v>
      </c>
      <c r="D409" s="32">
        <f t="shared" ref="D409:O409" ca="1" si="144">D18</f>
        <v>9.20119479605465E-2</v>
      </c>
      <c r="E409" s="32">
        <f t="shared" ca="1" si="144"/>
        <v>8.1412709015908594E-2</v>
      </c>
      <c r="F409" s="32">
        <f t="shared" ca="1" si="144"/>
        <v>7.6293076179258623E-2</v>
      </c>
      <c r="G409" s="32">
        <f t="shared" ca="1" si="144"/>
        <v>5.700308734048954E-2</v>
      </c>
      <c r="H409" s="32">
        <f t="shared" ca="1" si="144"/>
        <v>3.8335284619960941E-2</v>
      </c>
      <c r="I409" s="32">
        <f t="shared" ca="1" si="144"/>
        <v>2.0329029144357059E-2</v>
      </c>
      <c r="J409" s="32">
        <f t="shared" ca="1" si="144"/>
        <v>1.1083602720185711E-2</v>
      </c>
      <c r="K409" s="32">
        <f t="shared" ca="1" si="144"/>
        <v>1.6171349540263585E-2</v>
      </c>
      <c r="L409" s="32">
        <f t="shared" ca="1" si="144"/>
        <v>3.187410311537215E-2</v>
      </c>
      <c r="M409" s="32">
        <f t="shared" ca="1" si="144"/>
        <v>5.2066361104396081E-2</v>
      </c>
      <c r="N409" s="32">
        <f t="shared" ca="1" si="144"/>
        <v>7.1305425755526175E-2</v>
      </c>
      <c r="O409" s="32">
        <f t="shared" ca="1" si="144"/>
        <v>8.7947356837068294E-2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4.341323888046756E-2</v>
      </c>
      <c r="E410" s="32">
        <f t="shared" ca="1" si="145"/>
        <v>3.8412287346955572E-2</v>
      </c>
      <c r="F410" s="32">
        <f t="shared" ca="1" si="145"/>
        <v>3.5996733190738019E-2</v>
      </c>
      <c r="G410" s="32">
        <f t="shared" ca="1" si="145"/>
        <v>2.6895296779261127E-2</v>
      </c>
      <c r="H410" s="32">
        <f t="shared" ca="1" si="145"/>
        <v>1.8087421314791536E-2</v>
      </c>
      <c r="I410" s="32">
        <f t="shared" ca="1" si="145"/>
        <v>9.5916782332484182E-3</v>
      </c>
      <c r="J410" s="32">
        <f t="shared" ca="1" si="145"/>
        <v>5.2294849007429312E-3</v>
      </c>
      <c r="K410" s="32">
        <f t="shared" ca="1" si="145"/>
        <v>7.6299945406223995E-3</v>
      </c>
      <c r="L410" s="32">
        <f t="shared" ca="1" si="145"/>
        <v>1.5038895310005213E-2</v>
      </c>
      <c r="M410" s="32">
        <f t="shared" ca="1" si="145"/>
        <v>2.4566041936543374E-2</v>
      </c>
      <c r="N410" s="32">
        <f t="shared" ca="1" si="145"/>
        <v>3.3643451208374087E-2</v>
      </c>
      <c r="O410" s="32">
        <f t="shared" ca="1" si="145"/>
        <v>4.1495476358249794E-2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9.2856094272111157E-3</v>
      </c>
      <c r="E411" s="32">
        <f t="shared" ca="1" si="146"/>
        <v>8.2159614603210512E-3</v>
      </c>
      <c r="F411" s="32">
        <f t="shared" ca="1" si="146"/>
        <v>7.6993012657967427E-3</v>
      </c>
      <c r="G411" s="32">
        <f t="shared" ca="1" si="146"/>
        <v>5.7526051444530737E-3</v>
      </c>
      <c r="H411" s="32">
        <f t="shared" ca="1" si="146"/>
        <v>3.8686984478859673E-3</v>
      </c>
      <c r="I411" s="32">
        <f t="shared" ca="1" si="146"/>
        <v>2.0515533998892448E-3</v>
      </c>
      <c r="J411" s="32">
        <f t="shared" ca="1" si="146"/>
        <v>1.1185287148811269E-3</v>
      </c>
      <c r="K411" s="32">
        <f t="shared" ca="1" si="146"/>
        <v>1.6319710545220131E-3</v>
      </c>
      <c r="L411" s="32">
        <f t="shared" ca="1" si="146"/>
        <v>3.2166526079733366E-3</v>
      </c>
      <c r="M411" s="32">
        <f t="shared" ca="1" si="146"/>
        <v>5.2544034142051098E-3</v>
      </c>
      <c r="N411" s="32">
        <f t="shared" ca="1" si="146"/>
        <v>7.1959603973466794E-3</v>
      </c>
      <c r="O411" s="32">
        <f t="shared" ca="1" si="146"/>
        <v>8.8754213321812058E-3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0.3351712647809158</v>
      </c>
      <c r="E413" s="32">
        <f t="shared" ca="1" si="148"/>
        <v>0.15814109478522898</v>
      </c>
      <c r="F413" s="32">
        <f t="shared" ca="1" si="148"/>
        <v>3.3824623051285085E-2</v>
      </c>
      <c r="G413" s="32">
        <f t="shared" ca="1" si="148"/>
        <v>0.13348491005007979</v>
      </c>
      <c r="H413" s="32">
        <f t="shared" ca="1" si="148"/>
        <v>6.2981084689421665E-2</v>
      </c>
      <c r="I413" s="32">
        <f t="shared" ca="1" si="148"/>
        <v>1.3470954225237412E-2</v>
      </c>
      <c r="J413" s="32">
        <f t="shared" ca="1" si="148"/>
        <v>4.7583981404806353E-2</v>
      </c>
      <c r="K413" s="32">
        <f t="shared" ca="1" si="148"/>
        <v>2.245115767461375E-2</v>
      </c>
      <c r="L413" s="32">
        <f t="shared" ca="1" si="148"/>
        <v>4.8020531692923845E-3</v>
      </c>
      <c r="M413" s="32">
        <f t="shared" ca="1" si="148"/>
        <v>0.11959317709753131</v>
      </c>
      <c r="N413" s="32">
        <f t="shared" ca="1" si="148"/>
        <v>5.642666285073563E-2</v>
      </c>
      <c r="O413" s="32">
        <f t="shared" ca="1" si="148"/>
        <v>1.2069036220851787E-2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0.23517123287671238</v>
      </c>
      <c r="J415" s="32">
        <f t="shared" ca="1" si="149"/>
        <v>0.40315068493150685</v>
      </c>
      <c r="K415" s="32">
        <f t="shared" ca="1" si="149"/>
        <v>0.17917808219178083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2.8767123287671229E-2</v>
      </c>
      <c r="J416" s="32">
        <f t="shared" ca="1" si="150"/>
        <v>4.9315068493150677E-2</v>
      </c>
      <c r="K416" s="32">
        <f t="shared" ca="1" si="150"/>
        <v>2.1917808219178075E-2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2.3732876712328776E-2</v>
      </c>
      <c r="J417" s="32">
        <f t="shared" ca="1" si="151"/>
        <v>4.068493150684932E-2</v>
      </c>
      <c r="K417" s="32">
        <f t="shared" ca="1" si="151"/>
        <v>1.8082191780821918E-2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0.81750000000000012</v>
      </c>
      <c r="K419" s="32">
        <f t="shared" ca="1" si="153"/>
        <v>9.9999999999999978E-2</v>
      </c>
      <c r="L419" s="32">
        <f t="shared" ca="1" si="153"/>
        <v>8.2500000000000018E-2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15.126908400000003</v>
      </c>
      <c r="C421" s="67"/>
      <c r="D421" s="32">
        <f t="shared" ref="D421:O421" ca="1" si="154">D69</f>
        <v>5.8839986638526416E-2</v>
      </c>
      <c r="E421" s="32">
        <f t="shared" ca="1" si="154"/>
        <v>5.7250100796830725E-2</v>
      </c>
      <c r="F421" s="32">
        <f t="shared" ca="1" si="154"/>
        <v>5.6482155871333227E-2</v>
      </c>
      <c r="G421" s="32">
        <f t="shared" ca="1" si="154"/>
        <v>5.3588657545517872E-2</v>
      </c>
      <c r="H421" s="32">
        <f t="shared" ca="1" si="154"/>
        <v>5.0788487137438582E-2</v>
      </c>
      <c r="I421" s="32">
        <f t="shared" ca="1" si="154"/>
        <v>4.8087548816097996E-2</v>
      </c>
      <c r="J421" s="32">
        <f t="shared" ca="1" si="154"/>
        <v>4.6700734852472295E-2</v>
      </c>
      <c r="K421" s="32">
        <f t="shared" ca="1" si="154"/>
        <v>4.7463896875483982E-2</v>
      </c>
      <c r="L421" s="32">
        <f t="shared" ca="1" si="154"/>
        <v>4.9819309911750265E-2</v>
      </c>
      <c r="M421" s="32">
        <f t="shared" ca="1" si="154"/>
        <v>5.2848148610103854E-2</v>
      </c>
      <c r="N421" s="32">
        <f t="shared" ca="1" si="154"/>
        <v>5.5734008307773364E-2</v>
      </c>
      <c r="O421" s="32">
        <f t="shared" ca="1" si="154"/>
        <v>5.8230297970004688E-2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2.7761985832070138E-2</v>
      </c>
      <c r="E422" s="32">
        <f t="shared" ca="1" si="155"/>
        <v>2.701184310204334E-2</v>
      </c>
      <c r="F422" s="32">
        <f t="shared" ca="1" si="155"/>
        <v>2.6649509978610705E-2</v>
      </c>
      <c r="G422" s="32">
        <f t="shared" ca="1" si="155"/>
        <v>2.5284294516889169E-2</v>
      </c>
      <c r="H422" s="32">
        <f t="shared" ca="1" si="155"/>
        <v>2.3963113197218732E-2</v>
      </c>
      <c r="I422" s="32">
        <f t="shared" ca="1" si="155"/>
        <v>2.2688751734987266E-2</v>
      </c>
      <c r="J422" s="32">
        <f t="shared" ca="1" si="155"/>
        <v>2.2034422735111442E-2</v>
      </c>
      <c r="K422" s="32">
        <f t="shared" ca="1" si="155"/>
        <v>2.2394499181093364E-2</v>
      </c>
      <c r="L422" s="32">
        <f t="shared" ca="1" si="155"/>
        <v>2.3505834296500785E-2</v>
      </c>
      <c r="M422" s="32">
        <f t="shared" ca="1" si="155"/>
        <v>2.493490629048151E-2</v>
      </c>
      <c r="N422" s="32">
        <f t="shared" ca="1" si="155"/>
        <v>2.6296517681256116E-2</v>
      </c>
      <c r="O422" s="32">
        <f t="shared" ca="1" si="155"/>
        <v>2.7474321453737474E-2</v>
      </c>
    </row>
    <row r="423" spans="1:15" outlineLevel="1" x14ac:dyDescent="0.4">
      <c r="A423" s="6"/>
      <c r="B423" s="64"/>
      <c r="C423" s="66"/>
      <c r="D423" s="32">
        <f t="shared" ref="D423:O423" ca="1" si="156">D71</f>
        <v>5.9379803029705564E-3</v>
      </c>
      <c r="E423" s="32">
        <f t="shared" ca="1" si="156"/>
        <v>5.7775331079370461E-3</v>
      </c>
      <c r="F423" s="32">
        <f t="shared" ca="1" si="156"/>
        <v>5.7000340787583996E-3</v>
      </c>
      <c r="G423" s="32">
        <f t="shared" ca="1" si="156"/>
        <v>5.4080296605568496E-3</v>
      </c>
      <c r="H423" s="32">
        <f t="shared" ca="1" si="156"/>
        <v>5.1254436560717832E-3</v>
      </c>
      <c r="I423" s="32">
        <f t="shared" ca="1" si="156"/>
        <v>4.8528718988722751E-3</v>
      </c>
      <c r="J423" s="32">
        <f t="shared" ca="1" si="156"/>
        <v>4.7129181961210577E-3</v>
      </c>
      <c r="K423" s="32">
        <f t="shared" ca="1" si="156"/>
        <v>4.7899345470671911E-3</v>
      </c>
      <c r="L423" s="32">
        <f t="shared" ca="1" si="156"/>
        <v>5.0276367800848893E-3</v>
      </c>
      <c r="M423" s="32">
        <f t="shared" ca="1" si="156"/>
        <v>5.3332994010196555E-3</v>
      </c>
      <c r="N423" s="32">
        <f t="shared" ca="1" si="156"/>
        <v>5.6245329484908907E-3</v>
      </c>
      <c r="O423" s="32">
        <f t="shared" ca="1" si="156"/>
        <v>5.8764520887160691E-3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0.23042846749491513</v>
      </c>
      <c r="E425" s="32">
        <f t="shared" ca="1" si="158"/>
        <v>0.10872116421778437</v>
      </c>
      <c r="F425" s="32">
        <f t="shared" ca="1" si="158"/>
        <v>2.3254249013248317E-2</v>
      </c>
      <c r="G425" s="32">
        <f t="shared" ca="1" si="158"/>
        <v>0.13261822261862305</v>
      </c>
      <c r="H425" s="32">
        <f t="shared" ca="1" si="158"/>
        <v>6.2572162703413259E-2</v>
      </c>
      <c r="I425" s="32">
        <f t="shared" ca="1" si="158"/>
        <v>1.3383490356007832E-2</v>
      </c>
      <c r="J425" s="32">
        <f t="shared" ca="1" si="158"/>
        <v>0.14225218054405425</v>
      </c>
      <c r="K425" s="32">
        <f t="shared" ca="1" si="158"/>
        <v>6.7117673651192075E-2</v>
      </c>
      <c r="L425" s="32">
        <f t="shared" ca="1" si="158"/>
        <v>1.4355724642060525E-2</v>
      </c>
      <c r="M425" s="32">
        <f t="shared" ca="1" si="158"/>
        <v>0.13053446267574081</v>
      </c>
      <c r="N425" s="32">
        <f t="shared" ca="1" si="158"/>
        <v>6.1588999427610348E-2</v>
      </c>
      <c r="O425" s="32">
        <f t="shared" ca="1" si="158"/>
        <v>1.3173202655349991E-2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13.614217560000002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30.253816800000006</v>
      </c>
      <c r="C433" s="67"/>
      <c r="D433" s="32">
        <f t="shared" ref="D433:O433" ca="1" si="164">D119</f>
        <v>2.1986170040803193E-2</v>
      </c>
      <c r="E433" s="32">
        <f t="shared" ca="1" si="164"/>
        <v>1.9032682789940445E-2</v>
      </c>
      <c r="F433" s="32">
        <f t="shared" ca="1" si="164"/>
        <v>1.5844451278876289E-2</v>
      </c>
      <c r="G433" s="32">
        <f t="shared" ca="1" si="164"/>
        <v>1.2389221796640254E-2</v>
      </c>
      <c r="H433" s="32">
        <f t="shared" ca="1" si="164"/>
        <v>9.1889563916693028E-3</v>
      </c>
      <c r="I433" s="32">
        <f t="shared" ca="1" si="164"/>
        <v>7.315510688481186E-3</v>
      </c>
      <c r="J433" s="32">
        <f t="shared" ca="1" si="164"/>
        <v>8.1982667313369364E-3</v>
      </c>
      <c r="K433" s="32">
        <f t="shared" ca="1" si="164"/>
        <v>1.1102905752180382E-2</v>
      </c>
      <c r="L433" s="32">
        <f t="shared" ca="1" si="164"/>
        <v>1.4514038247476088E-2</v>
      </c>
      <c r="M433" s="32">
        <f t="shared" ca="1" si="164"/>
        <v>1.7968190205579306E-2</v>
      </c>
      <c r="N433" s="32">
        <f t="shared" ca="1" si="164"/>
        <v>2.1158951357482938E-2</v>
      </c>
      <c r="O433" s="32">
        <f t="shared" ca="1" si="164"/>
        <v>2.2967321386200355E-2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9.6819831372344345E-2</v>
      </c>
      <c r="E434" s="32">
        <f t="shared" ca="1" si="165"/>
        <v>8.3813648983223979E-2</v>
      </c>
      <c r="F434" s="32">
        <f t="shared" ca="1" si="165"/>
        <v>6.9773730402391002E-2</v>
      </c>
      <c r="G434" s="32">
        <f t="shared" ca="1" si="165"/>
        <v>5.4558040939333231E-2</v>
      </c>
      <c r="H434" s="32">
        <f t="shared" ca="1" si="165"/>
        <v>4.0465129064231789E-2</v>
      </c>
      <c r="I434" s="32">
        <f t="shared" ca="1" si="165"/>
        <v>3.2215092940100637E-2</v>
      </c>
      <c r="J434" s="32">
        <f t="shared" ca="1" si="165"/>
        <v>3.6102459000382836E-2</v>
      </c>
      <c r="K434" s="32">
        <f t="shared" ca="1" si="165"/>
        <v>4.8893529917858565E-2</v>
      </c>
      <c r="L434" s="32">
        <f t="shared" ca="1" si="165"/>
        <v>6.3915030814573601E-2</v>
      </c>
      <c r="M434" s="32">
        <f t="shared" ca="1" si="165"/>
        <v>7.9125975217229971E-2</v>
      </c>
      <c r="N434" s="32">
        <f t="shared" ca="1" si="165"/>
        <v>9.3177033500842291E-2</v>
      </c>
      <c r="O434" s="32">
        <f t="shared" ca="1" si="165"/>
        <v>0.1011404978474878</v>
      </c>
    </row>
    <row r="435" spans="1:15" outlineLevel="1" x14ac:dyDescent="0.4">
      <c r="A435" s="6"/>
      <c r="B435" s="64"/>
      <c r="C435" s="66"/>
      <c r="D435" s="32">
        <f t="shared" ref="D435:O435" ca="1" si="166">D121</f>
        <v>2.2187878022828914E-3</v>
      </c>
      <c r="E435" s="32">
        <f t="shared" ca="1" si="166"/>
        <v>1.9207294558655497E-3</v>
      </c>
      <c r="F435" s="32">
        <f t="shared" ca="1" si="166"/>
        <v>1.5989813217214606E-3</v>
      </c>
      <c r="G435" s="32">
        <f t="shared" ca="1" si="166"/>
        <v>1.2502884381930532E-3</v>
      </c>
      <c r="H435" s="32">
        <f t="shared" ca="1" si="166"/>
        <v>9.2732587438864526E-4</v>
      </c>
      <c r="I435" s="32">
        <f t="shared" ca="1" si="166"/>
        <v>7.38262546543973E-4</v>
      </c>
      <c r="J435" s="32">
        <f t="shared" ca="1" si="166"/>
        <v>8.2734801875877339E-4</v>
      </c>
      <c r="K435" s="32">
        <f t="shared" ca="1" si="166"/>
        <v>1.1204767272842589E-3</v>
      </c>
      <c r="L435" s="32">
        <f t="shared" ca="1" si="166"/>
        <v>1.4647194561673118E-3</v>
      </c>
      <c r="M435" s="32">
        <f t="shared" ca="1" si="166"/>
        <v>1.8133035987281869E-3</v>
      </c>
      <c r="N435" s="32">
        <f t="shared" ca="1" si="166"/>
        <v>2.1353070177276361E-3</v>
      </c>
      <c r="O435" s="32">
        <f t="shared" ca="1" si="166"/>
        <v>2.3178030756715955E-3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8.2487875535123614E-2</v>
      </c>
      <c r="E437" s="32">
        <f t="shared" ca="1" si="168"/>
        <v>0.36324936015467274</v>
      </c>
      <c r="F437" s="32">
        <f t="shared" ca="1" si="168"/>
        <v>8.3244645035445847E-3</v>
      </c>
      <c r="G437" s="32">
        <f t="shared" ca="1" si="168"/>
        <v>2.9500403827747702E-2</v>
      </c>
      <c r="H437" s="32">
        <f t="shared" ca="1" si="168"/>
        <v>0.12991003520476052</v>
      </c>
      <c r="I437" s="32">
        <f t="shared" ca="1" si="168"/>
        <v>2.977104973442429E-3</v>
      </c>
      <c r="J437" s="32">
        <f t="shared" ca="1" si="168"/>
        <v>2.6616683171998504E-2</v>
      </c>
      <c r="K437" s="32">
        <f t="shared" ca="1" si="168"/>
        <v>0.11721108185834203</v>
      </c>
      <c r="L437" s="32">
        <f t="shared" ca="1" si="168"/>
        <v>2.6860872925870052E-3</v>
      </c>
      <c r="M437" s="32">
        <f t="shared" ca="1" si="168"/>
        <v>4.3061704131796864E-2</v>
      </c>
      <c r="N437" s="32">
        <f t="shared" ca="1" si="168"/>
        <v>0.18962952278222472</v>
      </c>
      <c r="O437" s="32">
        <f t="shared" ca="1" si="168"/>
        <v>4.3456765637593167E-3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18.15229008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5.9482353500761032E-2</v>
      </c>
      <c r="J439" s="32">
        <f t="shared" ca="1" si="169"/>
        <v>6.6014887747336382E-2</v>
      </c>
      <c r="K439" s="32">
        <f t="shared" ca="1" si="169"/>
        <v>5.730484208523591E-2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2.8065068493150686E-2</v>
      </c>
      <c r="J440" s="32">
        <f t="shared" ca="1" si="170"/>
        <v>3.1147260273972608E-2</v>
      </c>
      <c r="K440" s="32">
        <f t="shared" ca="1" si="170"/>
        <v>2.7037671232876714E-2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6.0028063165905622E-3</v>
      </c>
      <c r="J441" s="32">
        <f t="shared" ca="1" si="171"/>
        <v>6.6620528919330299E-3</v>
      </c>
      <c r="K441" s="32">
        <f t="shared" ca="1" si="171"/>
        <v>5.7830574581430733E-3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0.18280208333333331</v>
      </c>
      <c r="K443" s="32">
        <f t="shared" ca="1" si="173"/>
        <v>8.6250000000000007E-2</v>
      </c>
      <c r="L443" s="32">
        <f t="shared" ca="1" si="173"/>
        <v>1.8447916666666665E-2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41.090234845016894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18.279568800000003</v>
      </c>
      <c r="C452" s="67"/>
      <c r="D452" s="32">
        <f t="shared" ref="D452:O452" ca="1" si="179">D195</f>
        <v>0.10515651195491028</v>
      </c>
      <c r="E452" s="32">
        <f t="shared" ca="1" si="179"/>
        <v>9.3043096018181268E-2</v>
      </c>
      <c r="F452" s="32">
        <f t="shared" ca="1" si="179"/>
        <v>8.7192087062009857E-2</v>
      </c>
      <c r="G452" s="32">
        <f t="shared" ca="1" si="179"/>
        <v>6.5146385531988052E-2</v>
      </c>
      <c r="H452" s="32">
        <f t="shared" ca="1" si="179"/>
        <v>4.3811753851383931E-2</v>
      </c>
      <c r="I452" s="32">
        <f t="shared" ca="1" si="179"/>
        <v>2.3233176164979503E-2</v>
      </c>
      <c r="J452" s="32">
        <f t="shared" ca="1" si="179"/>
        <v>1.2666974537355099E-2</v>
      </c>
      <c r="K452" s="32">
        <f t="shared" ca="1" si="179"/>
        <v>1.848154233172981E-2</v>
      </c>
      <c r="L452" s="32">
        <f t="shared" ca="1" si="179"/>
        <v>3.642754641756818E-2</v>
      </c>
      <c r="M452" s="32">
        <f t="shared" ca="1" si="179"/>
        <v>5.9504412690738383E-2</v>
      </c>
      <c r="N452" s="32">
        <f t="shared" ca="1" si="179"/>
        <v>8.1491915149172783E-2</v>
      </c>
      <c r="O452" s="32">
        <f t="shared" ca="1" si="179"/>
        <v>0.1005112649566495</v>
      </c>
    </row>
    <row r="453" spans="1:15" outlineLevel="1" x14ac:dyDescent="0.4">
      <c r="A453" s="35"/>
      <c r="B453" s="64"/>
      <c r="C453" s="66"/>
      <c r="D453" s="32">
        <f t="shared" ref="D453:O453" ca="1" si="180">D196</f>
        <v>2.8942159253645027E-2</v>
      </c>
      <c r="E453" s="32">
        <f t="shared" ca="1" si="180"/>
        <v>2.5608191564637041E-2</v>
      </c>
      <c r="F453" s="32">
        <f t="shared" ca="1" si="180"/>
        <v>2.3997822127158671E-2</v>
      </c>
      <c r="G453" s="32">
        <f t="shared" ca="1" si="180"/>
        <v>1.7930197852840744E-2</v>
      </c>
      <c r="H453" s="32">
        <f t="shared" ca="1" si="180"/>
        <v>1.2058280876527685E-2</v>
      </c>
      <c r="I453" s="32">
        <f t="shared" ca="1" si="180"/>
        <v>6.3944521554989437E-3</v>
      </c>
      <c r="J453" s="32">
        <f t="shared" ca="1" si="180"/>
        <v>3.4863232671619531E-3</v>
      </c>
      <c r="K453" s="32">
        <f t="shared" ca="1" si="180"/>
        <v>5.0866630270815982E-3</v>
      </c>
      <c r="L453" s="32">
        <f t="shared" ca="1" si="180"/>
        <v>1.0025930206670138E-2</v>
      </c>
      <c r="M453" s="32">
        <f t="shared" ca="1" si="180"/>
        <v>1.6377361291028909E-2</v>
      </c>
      <c r="N453" s="32">
        <f t="shared" ca="1" si="180"/>
        <v>2.2428967472249383E-2</v>
      </c>
      <c r="O453" s="32">
        <f t="shared" ca="1" si="180"/>
        <v>2.7663650905499854E-2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1.0612125059669847E-2</v>
      </c>
      <c r="E454" s="32">
        <f t="shared" ca="1" si="181"/>
        <v>9.3896702403669183E-3</v>
      </c>
      <c r="F454" s="32">
        <f t="shared" ca="1" si="181"/>
        <v>8.7992014466248495E-3</v>
      </c>
      <c r="G454" s="32">
        <f t="shared" ca="1" si="181"/>
        <v>6.574405879374942E-3</v>
      </c>
      <c r="H454" s="32">
        <f t="shared" ca="1" si="181"/>
        <v>4.4213696547268201E-3</v>
      </c>
      <c r="I454" s="32">
        <f t="shared" ca="1" si="181"/>
        <v>2.34463245701628E-3</v>
      </c>
      <c r="J454" s="32">
        <f t="shared" ca="1" si="181"/>
        <v>1.2783185312927165E-3</v>
      </c>
      <c r="K454" s="32">
        <f t="shared" ca="1" si="181"/>
        <v>1.8651097765965865E-3</v>
      </c>
      <c r="L454" s="32">
        <f t="shared" ca="1" si="181"/>
        <v>3.6761744091123858E-3</v>
      </c>
      <c r="M454" s="32">
        <f t="shared" ca="1" si="181"/>
        <v>6.0050324733772684E-3</v>
      </c>
      <c r="N454" s="32">
        <f t="shared" ca="1" si="181"/>
        <v>8.2239547398247764E-3</v>
      </c>
      <c r="O454" s="32">
        <f t="shared" ca="1" si="181"/>
        <v>1.0143338665349949E-2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0.38305287403533239</v>
      </c>
      <c r="E456" s="32">
        <f t="shared" ca="1" si="183"/>
        <v>0.10542739652348596</v>
      </c>
      <c r="F456" s="32">
        <f t="shared" ca="1" si="183"/>
        <v>3.8656712058611528E-2</v>
      </c>
      <c r="G456" s="32">
        <f t="shared" ca="1" si="183"/>
        <v>0.15255418291437689</v>
      </c>
      <c r="H456" s="32">
        <f t="shared" ca="1" si="183"/>
        <v>4.1987389792947763E-2</v>
      </c>
      <c r="I456" s="32">
        <f t="shared" ca="1" si="183"/>
        <v>1.5395376257414186E-2</v>
      </c>
      <c r="J456" s="32">
        <f t="shared" ca="1" si="183"/>
        <v>5.4381693034064413E-2</v>
      </c>
      <c r="K456" s="32">
        <f t="shared" ca="1" si="183"/>
        <v>1.4967438449742496E-2</v>
      </c>
      <c r="L456" s="32">
        <f t="shared" ca="1" si="183"/>
        <v>5.4880607649055828E-3</v>
      </c>
      <c r="M456" s="32">
        <f t="shared" ca="1" si="183"/>
        <v>0.13667791668289297</v>
      </c>
      <c r="N456" s="32">
        <f t="shared" ca="1" si="183"/>
        <v>3.7617775233823737E-2</v>
      </c>
      <c r="O456" s="32">
        <f t="shared" ca="1" si="183"/>
        <v>1.3793184252402042E-2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0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0.23409246575342471</v>
      </c>
      <c r="J458" s="32">
        <f t="shared" ca="1" si="184"/>
        <v>0.40130136986301368</v>
      </c>
      <c r="K458" s="32">
        <f t="shared" ca="1" si="184"/>
        <v>0.17835616438356164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2.8767123287671229E-2</v>
      </c>
      <c r="J459" s="32">
        <f t="shared" ca="1" si="185"/>
        <v>4.9315068493150677E-2</v>
      </c>
      <c r="K459" s="32">
        <f t="shared" ca="1" si="185"/>
        <v>2.1917808219178075E-2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2.4811643835616442E-2</v>
      </c>
      <c r="J460" s="32">
        <f t="shared" ca="1" si="186"/>
        <v>4.2534246575342466E-2</v>
      </c>
      <c r="K460" s="32">
        <f t="shared" ca="1" si="186"/>
        <v>1.8904109589041092E-2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0.81374999999999997</v>
      </c>
      <c r="K462" s="32">
        <f t="shared" ca="1" si="188"/>
        <v>9.9999999999999978E-2</v>
      </c>
      <c r="L462" s="32">
        <f t="shared" ca="1" si="188"/>
        <v>8.6250000000000007E-2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3.6559137600000002</v>
      </c>
      <c r="C464" s="67"/>
      <c r="D464" s="32">
        <f t="shared" ref="D464:O464" ca="1" si="189">D246</f>
        <v>6.0952172995772838E-2</v>
      </c>
      <c r="E464" s="32">
        <f t="shared" ca="1" si="189"/>
        <v>5.9816540251704485E-2</v>
      </c>
      <c r="F464" s="32">
        <f t="shared" ca="1" si="189"/>
        <v>5.9268008162063422E-2</v>
      </c>
      <c r="G464" s="32">
        <f t="shared" ca="1" si="189"/>
        <v>5.7201223643623886E-2</v>
      </c>
      <c r="H464" s="32">
        <f t="shared" ca="1" si="189"/>
        <v>5.5201101923567239E-2</v>
      </c>
      <c r="I464" s="32">
        <f t="shared" ca="1" si="189"/>
        <v>5.3271860265466819E-2</v>
      </c>
      <c r="J464" s="32">
        <f t="shared" ca="1" si="189"/>
        <v>5.2281278862877034E-2</v>
      </c>
      <c r="K464" s="32">
        <f t="shared" ca="1" si="189"/>
        <v>5.2826394593599668E-2</v>
      </c>
      <c r="L464" s="32">
        <f t="shared" ca="1" si="189"/>
        <v>5.4508832476647021E-2</v>
      </c>
      <c r="M464" s="32">
        <f t="shared" ca="1" si="189"/>
        <v>5.6672288689756718E-2</v>
      </c>
      <c r="N464" s="32">
        <f t="shared" ca="1" si="189"/>
        <v>5.8733617045234943E-2</v>
      </c>
      <c r="O464" s="32">
        <f t="shared" ca="1" si="189"/>
        <v>6.0516681089685886E-2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2.236776990670563E-2</v>
      </c>
      <c r="E465" s="32">
        <f t="shared" ca="1" si="190"/>
        <v>2.1951023945579629E-2</v>
      </c>
      <c r="F465" s="32">
        <f t="shared" ca="1" si="190"/>
        <v>2.1749727765894834E-2</v>
      </c>
      <c r="G465" s="32">
        <f t="shared" ca="1" si="190"/>
        <v>2.0991274731605093E-2</v>
      </c>
      <c r="H465" s="32">
        <f t="shared" ca="1" si="190"/>
        <v>2.025728510956596E-2</v>
      </c>
      <c r="I465" s="32">
        <f t="shared" ca="1" si="190"/>
        <v>1.9549306519437367E-2</v>
      </c>
      <c r="J465" s="32">
        <f t="shared" ca="1" si="190"/>
        <v>1.9185790408395242E-2</v>
      </c>
      <c r="K465" s="32">
        <f t="shared" ca="1" si="190"/>
        <v>1.93858328783852E-2</v>
      </c>
      <c r="L465" s="32">
        <f t="shared" ca="1" si="190"/>
        <v>2.0003241275833767E-2</v>
      </c>
      <c r="M465" s="32">
        <f t="shared" ca="1" si="190"/>
        <v>2.0797170161378612E-2</v>
      </c>
      <c r="N465" s="32">
        <f t="shared" ca="1" si="190"/>
        <v>2.1553620934031174E-2</v>
      </c>
      <c r="O465" s="32">
        <f t="shared" ca="1" si="190"/>
        <v>2.2207956363187481E-2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6.151136724344048E-3</v>
      </c>
      <c r="E466" s="32">
        <f t="shared" ca="1" si="191"/>
        <v>6.036531585034398E-3</v>
      </c>
      <c r="F466" s="32">
        <f t="shared" ca="1" si="191"/>
        <v>5.9811751356210795E-3</v>
      </c>
      <c r="G466" s="32">
        <f t="shared" ca="1" si="191"/>
        <v>5.7726005511914017E-3</v>
      </c>
      <c r="H466" s="32">
        <f t="shared" ca="1" si="191"/>
        <v>5.5707534051306394E-3</v>
      </c>
      <c r="I466" s="32">
        <f t="shared" ca="1" si="191"/>
        <v>5.3760592928452765E-3</v>
      </c>
      <c r="J466" s="32">
        <f t="shared" ca="1" si="191"/>
        <v>5.2760923623086922E-3</v>
      </c>
      <c r="K466" s="32">
        <f t="shared" ca="1" si="191"/>
        <v>5.3311040415559303E-3</v>
      </c>
      <c r="L466" s="32">
        <f t="shared" ca="1" si="191"/>
        <v>5.5008913508542865E-3</v>
      </c>
      <c r="M466" s="32">
        <f t="shared" ca="1" si="191"/>
        <v>5.7192217943791189E-3</v>
      </c>
      <c r="N466" s="32">
        <f t="shared" ca="1" si="191"/>
        <v>5.9272457568585726E-3</v>
      </c>
      <c r="O466" s="32">
        <f t="shared" ca="1" si="191"/>
        <v>6.1071879998765575E-3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0.24028620694081237</v>
      </c>
      <c r="E468" s="32">
        <f t="shared" ca="1" si="193"/>
        <v>8.8178424565435759E-2</v>
      </c>
      <c r="F468" s="32">
        <f t="shared" ca="1" si="193"/>
        <v>2.424906675549483E-2</v>
      </c>
      <c r="G468" s="32">
        <f t="shared" ca="1" si="193"/>
        <v>0.14203632964822283</v>
      </c>
      <c r="H468" s="32">
        <f t="shared" ca="1" si="193"/>
        <v>5.2123423724118469E-2</v>
      </c>
      <c r="I468" s="32">
        <f t="shared" ca="1" si="193"/>
        <v>1.433394152413258E-2</v>
      </c>
      <c r="J468" s="32">
        <f t="shared" ca="1" si="193"/>
        <v>0.15837953372194352</v>
      </c>
      <c r="K468" s="32">
        <f t="shared" ca="1" si="193"/>
        <v>5.8120929806217816E-2</v>
      </c>
      <c r="L468" s="32">
        <f t="shared" ca="1" si="193"/>
        <v>1.59832556967099E-2</v>
      </c>
      <c r="M468" s="32">
        <f t="shared" ca="1" si="193"/>
        <v>0.14054792968902122</v>
      </c>
      <c r="N468" s="32">
        <f t="shared" ca="1" si="193"/>
        <v>5.1577221904227963E-2</v>
      </c>
      <c r="O468" s="32">
        <f t="shared" ca="1" si="193"/>
        <v>1.4183736023662692E-2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7.3118275200000005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7.3118275200000005</v>
      </c>
      <c r="C476" s="67"/>
      <c r="D476" s="32">
        <f t="shared" ref="D476:O476" ca="1" si="199">D296</f>
        <v>5.4713290124475837E-2</v>
      </c>
      <c r="E476" s="32">
        <f t="shared" ca="1" si="199"/>
        <v>4.7363442263957299E-2</v>
      </c>
      <c r="F476" s="32">
        <f t="shared" ca="1" si="199"/>
        <v>3.9429425774267828E-2</v>
      </c>
      <c r="G476" s="32">
        <f t="shared" ca="1" si="199"/>
        <v>3.0830976259987788E-2</v>
      </c>
      <c r="H476" s="32">
        <f t="shared" ca="1" si="199"/>
        <v>2.2867013038901818E-2</v>
      </c>
      <c r="I476" s="32">
        <f t="shared" ca="1" si="199"/>
        <v>1.8204883250004786E-2</v>
      </c>
      <c r="J476" s="32">
        <f t="shared" ca="1" si="199"/>
        <v>2.0401650008028842E-2</v>
      </c>
      <c r="K476" s="32">
        <f t="shared" ca="1" si="199"/>
        <v>2.7629937479623199E-2</v>
      </c>
      <c r="L476" s="32">
        <f t="shared" ca="1" si="199"/>
        <v>3.6118650225943932E-2</v>
      </c>
      <c r="M476" s="32">
        <f t="shared" ca="1" si="199"/>
        <v>4.4714418286820053E-2</v>
      </c>
      <c r="N476" s="32">
        <f t="shared" ca="1" si="199"/>
        <v>5.2654729868965564E-2</v>
      </c>
      <c r="O476" s="32">
        <f t="shared" ca="1" si="199"/>
        <v>5.7154916752356386E-2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6.0512394607715209E-2</v>
      </c>
      <c r="E477" s="32">
        <f t="shared" ca="1" si="200"/>
        <v>5.2383530614514985E-2</v>
      </c>
      <c r="F477" s="32">
        <f t="shared" ca="1" si="200"/>
        <v>4.3608581501494374E-2</v>
      </c>
      <c r="G477" s="32">
        <f t="shared" ca="1" si="200"/>
        <v>3.4098775587083269E-2</v>
      </c>
      <c r="H477" s="32">
        <f t="shared" ca="1" si="200"/>
        <v>2.5290705665144866E-2</v>
      </c>
      <c r="I477" s="32">
        <f t="shared" ca="1" si="200"/>
        <v>2.0134433087562898E-2</v>
      </c>
      <c r="J477" s="32">
        <f t="shared" ca="1" si="200"/>
        <v>2.2564036875239273E-2</v>
      </c>
      <c r="K477" s="32">
        <f t="shared" ca="1" si="200"/>
        <v>3.0558456198661602E-2</v>
      </c>
      <c r="L477" s="32">
        <f t="shared" ca="1" si="200"/>
        <v>3.9946894259108495E-2</v>
      </c>
      <c r="M477" s="32">
        <f t="shared" ca="1" si="200"/>
        <v>4.9453734510768725E-2</v>
      </c>
      <c r="N477" s="32">
        <f t="shared" ca="1" si="200"/>
        <v>5.823564593802643E-2</v>
      </c>
      <c r="O477" s="32">
        <f t="shared" ca="1" si="200"/>
        <v>6.3212811154679874E-2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5.7991044832393741E-3</v>
      </c>
      <c r="E478" s="32">
        <f t="shared" ca="1" si="201"/>
        <v>5.020088350557686E-3</v>
      </c>
      <c r="F478" s="32">
        <f t="shared" ca="1" si="201"/>
        <v>4.1791557272265441E-3</v>
      </c>
      <c r="G478" s="32">
        <f t="shared" ca="1" si="201"/>
        <v>3.2677993270954797E-3</v>
      </c>
      <c r="H478" s="32">
        <f t="shared" ca="1" si="201"/>
        <v>2.4236926262430495E-3</v>
      </c>
      <c r="I478" s="32">
        <f t="shared" ca="1" si="201"/>
        <v>1.9295498375581108E-3</v>
      </c>
      <c r="J478" s="32">
        <f t="shared" ca="1" si="201"/>
        <v>2.1623868672104303E-3</v>
      </c>
      <c r="K478" s="32">
        <f t="shared" ca="1" si="201"/>
        <v>2.9285187190384037E-3</v>
      </c>
      <c r="L478" s="32">
        <f t="shared" ca="1" si="201"/>
        <v>3.8282440331645637E-3</v>
      </c>
      <c r="M478" s="32">
        <f t="shared" ca="1" si="201"/>
        <v>4.7393162239486699E-3</v>
      </c>
      <c r="N478" s="32">
        <f t="shared" ca="1" si="201"/>
        <v>5.5809160690608664E-3</v>
      </c>
      <c r="O478" s="32">
        <f t="shared" ca="1" si="201"/>
        <v>6.0578944023234882E-3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0.20527372696240623</v>
      </c>
      <c r="E480" s="32">
        <f t="shared" ca="1" si="203"/>
        <v>0.22703085009667048</v>
      </c>
      <c r="F480" s="32">
        <f t="shared" ca="1" si="203"/>
        <v>2.1757123134264256E-2</v>
      </c>
      <c r="G480" s="32">
        <f t="shared" ca="1" si="203"/>
        <v>7.3412702186023526E-2</v>
      </c>
      <c r="H480" s="32">
        <f t="shared" ca="1" si="203"/>
        <v>8.1193772002975326E-2</v>
      </c>
      <c r="I480" s="32">
        <f t="shared" ca="1" si="203"/>
        <v>7.7810698169518012E-3</v>
      </c>
      <c r="J480" s="32">
        <f t="shared" ca="1" si="203"/>
        <v>6.623647073765683E-2</v>
      </c>
      <c r="K480" s="32">
        <f t="shared" ca="1" si="203"/>
        <v>7.3256926161463773E-2</v>
      </c>
      <c r="L480" s="32">
        <f t="shared" ca="1" si="203"/>
        <v>7.0204554238069445E-3</v>
      </c>
      <c r="M480" s="32">
        <f t="shared" ca="1" si="203"/>
        <v>0.10716043344724677</v>
      </c>
      <c r="N480" s="32">
        <f t="shared" ca="1" si="203"/>
        <v>0.11851845173889045</v>
      </c>
      <c r="O480" s="32">
        <f t="shared" ca="1" si="203"/>
        <v>1.1358018291643667E-2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7.3118275200000005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5.6553082191780818E-2</v>
      </c>
      <c r="J482" s="32">
        <f t="shared" ca="1" si="204"/>
        <v>6.775171232876713E-2</v>
      </c>
      <c r="K482" s="32">
        <f t="shared" ca="1" si="204"/>
        <v>5.2820205479452056E-2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4.1506849315068498E-2</v>
      </c>
      <c r="J483" s="32">
        <f t="shared" ca="1" si="205"/>
        <v>4.9726027397260279E-2</v>
      </c>
      <c r="K483" s="32">
        <f t="shared" ca="1" si="205"/>
        <v>3.8767123287671235E-2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5.7071917808219179E-3</v>
      </c>
      <c r="J484" s="32">
        <f t="shared" ca="1" si="206"/>
        <v>6.8373287671232887E-3</v>
      </c>
      <c r="K484" s="32">
        <f t="shared" ca="1" si="206"/>
        <v>5.3304794520547955E-3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0.177125</v>
      </c>
      <c r="K486" s="32">
        <f t="shared" ca="1" si="208"/>
        <v>0.13</v>
      </c>
      <c r="L486" s="32">
        <f t="shared" ca="1" si="208"/>
        <v>1.7875000000000002E-2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38.387094480000009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67.030668000000006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141.430104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9.1397844000000017</v>
      </c>
      <c r="D500" s="32">
        <f t="shared" ref="D500:O500" ca="1" si="219">D397</f>
        <v>1.1093939011414457E-2</v>
      </c>
      <c r="E500" s="32">
        <f t="shared" ca="1" si="219"/>
        <v>9.6036472793277483E-3</v>
      </c>
      <c r="F500" s="32">
        <f t="shared" ca="1" si="219"/>
        <v>7.994906608607303E-3</v>
      </c>
      <c r="G500" s="32">
        <f t="shared" ca="1" si="219"/>
        <v>6.2514421909652665E-3</v>
      </c>
      <c r="H500" s="32">
        <f t="shared" ca="1" si="219"/>
        <v>4.636629371943226E-3</v>
      </c>
      <c r="I500" s="32">
        <f t="shared" ca="1" si="219"/>
        <v>3.6913127327198648E-3</v>
      </c>
      <c r="J500" s="32">
        <f t="shared" ca="1" si="219"/>
        <v>4.1367400937938666E-3</v>
      </c>
      <c r="K500" s="32">
        <f t="shared" ca="1" si="219"/>
        <v>5.602383636421294E-3</v>
      </c>
      <c r="L500" s="32">
        <f t="shared" ca="1" si="219"/>
        <v>7.3235972808365583E-3</v>
      </c>
      <c r="M500" s="32">
        <f t="shared" ca="1" si="219"/>
        <v>9.0665179936409348E-3</v>
      </c>
      <c r="N500" s="32">
        <f t="shared" ca="1" si="219"/>
        <v>1.0676535088638179E-2</v>
      </c>
      <c r="O500" s="32">
        <f t="shared" ca="1" si="219"/>
        <v>1.1589015378357976E-2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0.10892231029388738</v>
      </c>
      <c r="E501" s="32">
        <f t="shared" ca="1" si="220"/>
        <v>9.4290355106126975E-2</v>
      </c>
      <c r="F501" s="32">
        <f t="shared" ca="1" si="220"/>
        <v>7.8495446702689875E-2</v>
      </c>
      <c r="G501" s="32">
        <f t="shared" ca="1" si="220"/>
        <v>6.1377796056749888E-2</v>
      </c>
      <c r="H501" s="32">
        <f t="shared" ca="1" si="220"/>
        <v>4.5523270197260761E-2</v>
      </c>
      <c r="I501" s="32">
        <f t="shared" ca="1" si="220"/>
        <v>3.624197955761322E-2</v>
      </c>
      <c r="J501" s="32">
        <f t="shared" ca="1" si="220"/>
        <v>4.0615266375430691E-2</v>
      </c>
      <c r="K501" s="32">
        <f t="shared" ca="1" si="220"/>
        <v>5.5005221157590885E-2</v>
      </c>
      <c r="L501" s="32">
        <f t="shared" ca="1" si="220"/>
        <v>7.1904409666395289E-2</v>
      </c>
      <c r="M501" s="32">
        <f t="shared" ca="1" si="220"/>
        <v>8.9016722119383704E-2</v>
      </c>
      <c r="N501" s="32">
        <f t="shared" ca="1" si="220"/>
        <v>0.10482416268844758</v>
      </c>
      <c r="O501" s="32">
        <f t="shared" ca="1" si="220"/>
        <v>0.11378306007842377</v>
      </c>
    </row>
    <row r="502" spans="1:20" outlineLevel="1" x14ac:dyDescent="0.4">
      <c r="A502" s="6"/>
      <c r="B502" s="69"/>
      <c r="C502" s="66"/>
      <c r="D502" s="32">
        <f t="shared" ref="D502:O502" ca="1" si="221">D399</f>
        <v>1.008539910128587E-3</v>
      </c>
      <c r="E502" s="32">
        <f t="shared" ca="1" si="221"/>
        <v>8.7305884357524982E-4</v>
      </c>
      <c r="F502" s="32">
        <f t="shared" ca="1" si="221"/>
        <v>7.2680969169157297E-4</v>
      </c>
      <c r="G502" s="32">
        <f t="shared" ca="1" si="221"/>
        <v>5.6831292645138779E-4</v>
      </c>
      <c r="H502" s="32">
        <f t="shared" ca="1" si="221"/>
        <v>4.2151176108574782E-4</v>
      </c>
      <c r="I502" s="32">
        <f t="shared" ca="1" si="221"/>
        <v>3.3557388479271499E-4</v>
      </c>
      <c r="J502" s="32">
        <f t="shared" ca="1" si="221"/>
        <v>3.7606728125398788E-4</v>
      </c>
      <c r="K502" s="32">
        <f t="shared" ca="1" si="221"/>
        <v>5.0930760331102675E-4</v>
      </c>
      <c r="L502" s="32">
        <f t="shared" ca="1" si="221"/>
        <v>6.6578157098514171E-4</v>
      </c>
      <c r="M502" s="32">
        <f t="shared" ca="1" si="221"/>
        <v>8.2422890851281216E-4</v>
      </c>
      <c r="N502" s="32">
        <f t="shared" ca="1" si="221"/>
        <v>9.7059409896710716E-4</v>
      </c>
      <c r="O502" s="32">
        <f t="shared" ca="1" si="221"/>
        <v>1.0535468525779978E-3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4.1622322517722923E-2</v>
      </c>
      <c r="E504" s="32">
        <f t="shared" ca="1" si="223"/>
        <v>0.40865553017400691</v>
      </c>
      <c r="F504" s="32">
        <f t="shared" ca="1" si="223"/>
        <v>3.7838475016111748E-3</v>
      </c>
      <c r="G504" s="32">
        <f t="shared" ca="1" si="223"/>
        <v>1.4885524867212143E-2</v>
      </c>
      <c r="H504" s="32">
        <f t="shared" ca="1" si="223"/>
        <v>0.1461487896053556</v>
      </c>
      <c r="I504" s="32">
        <f t="shared" ca="1" si="223"/>
        <v>1.3532295333829221E-3</v>
      </c>
      <c r="J504" s="32">
        <f t="shared" ca="1" si="223"/>
        <v>1.3430436462935024E-2</v>
      </c>
      <c r="K504" s="32">
        <f t="shared" ca="1" si="223"/>
        <v>0.13186246709063479</v>
      </c>
      <c r="L504" s="32">
        <f t="shared" ca="1" si="223"/>
        <v>1.2209487693577298E-3</v>
      </c>
      <c r="M504" s="32">
        <f t="shared" ca="1" si="223"/>
        <v>2.1728382818796584E-2</v>
      </c>
      <c r="N504" s="32">
        <f t="shared" ca="1" si="223"/>
        <v>0.21333321313000278</v>
      </c>
      <c r="O504" s="32">
        <f t="shared" ca="1" si="223"/>
        <v>1.9753075289815074E-3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24.005261814327174</v>
      </c>
      <c r="E507" s="171">
        <f t="shared" ca="1" si="225"/>
        <v>23.248805940202018</v>
      </c>
      <c r="F507" s="171">
        <f t="shared" ca="1" si="225"/>
        <v>22.789948378294824</v>
      </c>
      <c r="G507" s="171">
        <f t="shared" ca="1" si="225"/>
        <v>21.515118131868228</v>
      </c>
      <c r="H507" s="171">
        <f t="shared" ca="1" si="225"/>
        <v>20.289021963812438</v>
      </c>
      <c r="I507" s="171">
        <f t="shared" ca="1" si="225"/>
        <v>19.451409237161869</v>
      </c>
      <c r="J507" s="171">
        <f t="shared" ca="1" si="225"/>
        <v>19.175575699173024</v>
      </c>
      <c r="K507" s="171">
        <f t="shared" ca="1" si="225"/>
        <v>19.350297366084831</v>
      </c>
      <c r="L507" s="171">
        <f t="shared" ca="1" si="225"/>
        <v>20.20598307883537</v>
      </c>
      <c r="M507" s="171">
        <f t="shared" ca="1" si="225"/>
        <v>21.531809510422004</v>
      </c>
      <c r="N507" s="171">
        <f t="shared" ca="1" si="225"/>
        <v>22.789725251381522</v>
      </c>
      <c r="O507" s="171">
        <f t="shared" ca="1" si="225"/>
        <v>23.827335079351798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16.132201569863653</v>
      </c>
      <c r="E508" s="171">
        <f t="shared" ca="1" si="226"/>
        <v>15.306541211706669</v>
      </c>
      <c r="F508" s="171">
        <f t="shared" ca="1" si="226"/>
        <v>14.557813696795247</v>
      </c>
      <c r="G508" s="171">
        <f t="shared" ca="1" si="226"/>
        <v>13.436522279406779</v>
      </c>
      <c r="H508" s="171">
        <f t="shared" ca="1" si="226"/>
        <v>12.379904604375376</v>
      </c>
      <c r="I508" s="171">
        <f t="shared" ca="1" si="226"/>
        <v>11.764217293907411</v>
      </c>
      <c r="J508" s="171">
        <f t="shared" ca="1" si="226"/>
        <v>11.847130151840542</v>
      </c>
      <c r="K508" s="171">
        <f t="shared" ca="1" si="226"/>
        <v>12.384080114026407</v>
      </c>
      <c r="L508" s="171">
        <f t="shared" ca="1" si="226"/>
        <v>13.291940872378554</v>
      </c>
      <c r="M508" s="171">
        <f t="shared" ca="1" si="226"/>
        <v>14.433363670394055</v>
      </c>
      <c r="N508" s="171">
        <f t="shared" ca="1" si="226"/>
        <v>15.500974975236119</v>
      </c>
      <c r="O508" s="171">
        <f t="shared" ca="1" si="226"/>
        <v>16.235436292570906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2.391397906479567</v>
      </c>
      <c r="E509" s="171">
        <f t="shared" ca="1" si="227"/>
        <v>2.3149219997984689</v>
      </c>
      <c r="F509" s="171">
        <f t="shared" ca="1" si="227"/>
        <v>2.268468115306892</v>
      </c>
      <c r="G509" s="171">
        <f t="shared" ca="1" si="227"/>
        <v>2.139656039840458</v>
      </c>
      <c r="H509" s="171">
        <f t="shared" ca="1" si="227"/>
        <v>2.0157738506603935</v>
      </c>
      <c r="I509" s="171">
        <f t="shared" ca="1" si="227"/>
        <v>1.9311576539898467</v>
      </c>
      <c r="J509" s="171">
        <f t="shared" ca="1" si="227"/>
        <v>1.9033619869539025</v>
      </c>
      <c r="K509" s="171">
        <f t="shared" ca="1" si="227"/>
        <v>1.9211285171358636</v>
      </c>
      <c r="L509" s="171">
        <f t="shared" ca="1" si="227"/>
        <v>2.0076395675964229</v>
      </c>
      <c r="M509" s="171">
        <f t="shared" ca="1" si="227"/>
        <v>2.1415979973349373</v>
      </c>
      <c r="N509" s="171">
        <f t="shared" ca="1" si="227"/>
        <v>2.2686908973896869</v>
      </c>
      <c r="O509" s="171">
        <f t="shared" ca="1" si="227"/>
        <v>2.3734872840967851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93.575248182965737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62.380673629334993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9.3214783816546163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53.369309377636299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33.281001106152381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5.3051362293186815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57.932883582556705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35.946992592651071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5.7516119108193378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53.302850307756351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35.661459404363264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5.2990552947905876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19929.648662787189</v>
      </c>
      <c r="E515" s="77">
        <f t="shared" ca="1" si="228"/>
        <v>19301.623860690754</v>
      </c>
      <c r="F515" s="77">
        <f t="shared" ca="1" si="228"/>
        <v>18920.671131834635</v>
      </c>
      <c r="G515" s="77">
        <f t="shared" ca="1" si="228"/>
        <v>17862.281554062454</v>
      </c>
      <c r="H515" s="77">
        <f t="shared" ca="1" si="228"/>
        <v>16844.351983239878</v>
      </c>
      <c r="I515" s="77">
        <f t="shared" ca="1" si="228"/>
        <v>16148.949138366015</v>
      </c>
      <c r="J515" s="77">
        <f t="shared" ca="1" si="228"/>
        <v>15919.946616166893</v>
      </c>
      <c r="K515" s="77">
        <f t="shared" ca="1" si="228"/>
        <v>16065.004039920987</v>
      </c>
      <c r="L515" s="77">
        <f t="shared" ca="1" si="228"/>
        <v>16775.411439464813</v>
      </c>
      <c r="M515" s="77">
        <f t="shared" ca="1" si="228"/>
        <v>17876.139070503945</v>
      </c>
      <c r="N515" s="77">
        <f t="shared" ca="1" si="228"/>
        <v>18920.485887406823</v>
      </c>
      <c r="O515" s="77">
        <f t="shared" ca="1" si="228"/>
        <v>19781.930327398753</v>
      </c>
      <c r="Q515" s="89">
        <f ca="1">MAX(D515:O517)</f>
        <v>21839.250287484629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12277.170144492888</v>
      </c>
      <c r="E516" s="77">
        <f t="shared" ca="1" si="229"/>
        <v>11648.813707539321</v>
      </c>
      <c r="F516" s="77">
        <f t="shared" ca="1" si="229"/>
        <v>11079.005857530628</v>
      </c>
      <c r="G516" s="77">
        <f t="shared" ca="1" si="229"/>
        <v>10225.663835164976</v>
      </c>
      <c r="H516" s="77">
        <f t="shared" ca="1" si="229"/>
        <v>9421.540794806222</v>
      </c>
      <c r="I516" s="77">
        <f t="shared" ca="1" si="229"/>
        <v>8952.9811977986392</v>
      </c>
      <c r="J516" s="77">
        <f t="shared" ca="1" si="229"/>
        <v>9016.0807852667731</v>
      </c>
      <c r="K516" s="77">
        <f t="shared" ca="1" si="229"/>
        <v>9424.7185038252719</v>
      </c>
      <c r="L516" s="77">
        <f t="shared" ca="1" si="229"/>
        <v>10115.632322966936</v>
      </c>
      <c r="M516" s="77">
        <f t="shared" ca="1" si="229"/>
        <v>10984.29503074129</v>
      </c>
      <c r="N516" s="77">
        <f t="shared" ca="1" si="229"/>
        <v>11796.784608246666</v>
      </c>
      <c r="O516" s="77">
        <f t="shared" ca="1" si="229"/>
        <v>12355.735382474053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21839.250287484629</v>
      </c>
      <c r="E517" s="77">
        <f t="shared" ca="1" si="230"/>
        <v>21140.840180807932</v>
      </c>
      <c r="F517" s="77">
        <f t="shared" ca="1" si="230"/>
        <v>20716.603792757003</v>
      </c>
      <c r="G517" s="77">
        <f t="shared" ca="1" si="230"/>
        <v>19540.237806762172</v>
      </c>
      <c r="H517" s="77">
        <f t="shared" ca="1" si="230"/>
        <v>18408.893613336928</v>
      </c>
      <c r="I517" s="77">
        <f t="shared" ca="1" si="230"/>
        <v>17636.142958811386</v>
      </c>
      <c r="J517" s="77">
        <f t="shared" ca="1" si="230"/>
        <v>17382.301250720568</v>
      </c>
      <c r="K517" s="77">
        <f t="shared" ca="1" si="230"/>
        <v>17544.552667907432</v>
      </c>
      <c r="L517" s="77">
        <f t="shared" ca="1" si="230"/>
        <v>18334.607923255004</v>
      </c>
      <c r="M517" s="77">
        <f t="shared" ca="1" si="230"/>
        <v>19557.972578401255</v>
      </c>
      <c r="N517" s="77">
        <f t="shared" ca="1" si="230"/>
        <v>20718.638332325907</v>
      </c>
      <c r="O517" s="77">
        <f t="shared" ca="1" si="230"/>
        <v>21675.682959787991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19691.760981263833</v>
      </c>
      <c r="E522" s="173">
        <f t="shared" ca="1" si="231"/>
        <v>12033.30895627604</v>
      </c>
      <c r="F522" s="173">
        <f t="shared" ca="1" si="231"/>
        <v>21577.49625383013</v>
      </c>
      <c r="G522" s="173">
        <f t="shared" ca="1" si="231"/>
        <v>17502.725100890824</v>
      </c>
      <c r="H522" s="173">
        <f t="shared" ca="1" si="231"/>
        <v>10005.110962648023</v>
      </c>
      <c r="I522" s="173">
        <f t="shared" ca="1" si="231"/>
        <v>19138.298085565235</v>
      </c>
      <c r="J522" s="173">
        <f t="shared" ca="1" si="231"/>
        <v>16076.391270550757</v>
      </c>
      <c r="K522" s="173">
        <f t="shared" ca="1" si="231"/>
        <v>9144.025384781</v>
      </c>
      <c r="L522" s="173">
        <f t="shared" ca="1" si="231"/>
        <v>17556.812914588943</v>
      </c>
      <c r="M522" s="173">
        <f t="shared" ca="1" si="231"/>
        <v>17480.92952504144</v>
      </c>
      <c r="N522" s="173">
        <f t="shared" ca="1" si="231"/>
        <v>10720.736954173663</v>
      </c>
      <c r="O522" s="173">
        <f t="shared" ca="1" si="231"/>
        <v>19116.361092318137</v>
      </c>
      <c r="Q522" s="89">
        <f ca="1">MAX(D522:O522)</f>
        <v>21577.49625383013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34.426706866408885</v>
      </c>
      <c r="E527" s="182">
        <f ca="1">INDIRECT(ADDRESS(E524+36,MATCH($H$1,QFR_IER!$G$4:$AJ$4,0)+6,,,"QFR_IER"))*INDIRECT(ADDRESS(MATCH($H$1,ELC_cons!$A$1:$A$33,0),19,,,"ELC_cons"))</f>
        <v>31.288381241881336</v>
      </c>
      <c r="F527" s="182">
        <f ca="1">INDIRECT(ADDRESS(F524+36,MATCH($H$1,QFR_IER!$G$4:$AJ$4,0)+6,,,"QFR_IER"))*INDIRECT(ADDRESS(MATCH($H$1,ELC_cons!$A$1:$A$33,0),19,,,"ELC_cons"))</f>
        <v>3.1737006835669122</v>
      </c>
      <c r="G527" s="182">
        <f ca="1">INDIRECT(ADDRESS(G524+36,MATCH($H$1,QFR_IER!$G$4:$AJ$4,0)+6,,,"QFR_IER"))*INDIRECT(ADDRESS(MATCH($H$1,ELC_cons!$A$1:$A$33,0),19,,,"ELC_cons"))</f>
        <v>14.540067875164167</v>
      </c>
      <c r="H527" s="182">
        <f ca="1">INDIRECT(ADDRESS(H524+36,MATCH($H$1,QFR_IER!$G$4:$AJ$4,0)+6,,,"QFR_IER"))*INDIRECT(ADDRESS(MATCH($H$1,ELC_cons!$A$1:$A$33,0),19,,,"ELC_cons"))</f>
        <v>13.0196662638992</v>
      </c>
      <c r="I527" s="182">
        <f ca="1">INDIRECT(ADDRESS(I524+36,MATCH($H$1,QFR_IER!$G$4:$AJ$4,0)+6,,,"QFR_IER"))*INDIRECT(ADDRESS(MATCH($H$1,ELC_cons!$A$1:$A$33,0),19,,,"ELC_cons"))</f>
        <v>1.3058243307065867</v>
      </c>
      <c r="J527" s="182">
        <f ca="1">INDIRECT(ADDRESS(J524+36,MATCH($H$1,QFR_IER!$G$4:$AJ$4,0)+6,,,"QFR_IER"))*INDIRECT(ADDRESS(MATCH($H$1,ELC_cons!$A$1:$A$33,0),19,,,"ELC_cons"))</f>
        <v>12.641728673629357</v>
      </c>
      <c r="K527" s="182">
        <f ca="1">INDIRECT(ADDRESS(K524+36,MATCH($H$1,QFR_IER!$G$4:$AJ$4,0)+6,,,"QFR_IER"))*INDIRECT(ADDRESS(MATCH($H$1,ELC_cons!$A$1:$A$33,0),19,,,"ELC_cons"))</f>
        <v>10.902197906999922</v>
      </c>
      <c r="L527" s="182">
        <f ca="1">INDIRECT(ADDRESS(L524+36,MATCH($H$1,QFR_IER!$G$4:$AJ$4,0)+6,,,"QFR_IER"))*INDIRECT(ADDRESS(MATCH($H$1,ELC_cons!$A$1:$A$33,0),19,,,"ELC_cons"))</f>
        <v>1.1052516879735494</v>
      </c>
      <c r="M527" s="182">
        <f ca="1">INDIRECT(ADDRESS(M524+36,MATCH($H$1,QFR_IER!$G$4:$AJ$4,0)+6,,,"QFR_IER"))*INDIRECT(ADDRESS(MATCH($H$1,ELC_cons!$A$1:$A$33,0),19,,,"ELC_cons"))</f>
        <v>14.540067875164167</v>
      </c>
      <c r="N527" s="182">
        <f ca="1">INDIRECT(ADDRESS(N524+36,MATCH($H$1,QFR_IER!$G$4:$AJ$4,0)+6,,,"QFR_IER"))*INDIRECT(ADDRESS(MATCH($H$1,ELC_cons!$A$1:$A$33,0),19,,,"ELC_cons"))</f>
        <v>13.0196662638992</v>
      </c>
      <c r="O527" s="182">
        <f ca="1">INDIRECT(ADDRESS(O524+36,MATCH($H$1,QFR_IER!$G$4:$AJ$4,0)+6,,,"QFR_IER"))*INDIRECT(ADDRESS(MATCH($H$1,ELC_cons!$A$1:$A$33,0),19,,,"ELC_cons"))</f>
        <v>1.3058243307066126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18.501077366284235</v>
      </c>
      <c r="E528" s="182">
        <f ca="1">INDIRECT(ADDRESS(E524+12,MATCH($H$1,QFR_IER!$G$4:$AJ$4,0)+6,,,"QFR_IER"))*INDIRECT(ADDRESS(MATCH($H$1,ELC_cons!$A$1:$A$33,0),20,,,"ELC_cons"))</f>
        <v>17.0484314744626</v>
      </c>
      <c r="F528" s="182">
        <f ca="1">INDIRECT(ADDRESS(F524+12,MATCH($H$1,QFR_IER!$G$4:$AJ$4,0)+6,,,"QFR_IER"))*INDIRECT(ADDRESS(MATCH($H$1,ELC_cons!$A$1:$A$33,0),20,,,"ELC_cons"))</f>
        <v>1.7092762647339659</v>
      </c>
      <c r="G528" s="182">
        <f ca="1">INDIRECT(ADDRESS(G524+12,MATCH($H$1,QFR_IER!$G$4:$AJ$4,0)+6,,,"QFR_IER"))*INDIRECT(ADDRESS(MATCH($H$1,ELC_cons!$A$1:$A$33,0),20,,,"ELC_cons"))</f>
        <v>8.8379710307805333</v>
      </c>
      <c r="H528" s="182">
        <f ca="1">INDIRECT(ADDRESS(H524+12,MATCH($H$1,QFR_IER!$G$4:$AJ$4,0)+6,,,"QFR_IER"))*INDIRECT(ADDRESS(MATCH($H$1,ELC_cons!$A$1:$A$33,0),20,,,"ELC_cons"))</f>
        <v>8.2702833747381543</v>
      </c>
      <c r="I528" s="182">
        <f ca="1">INDIRECT(ADDRESS(I524+12,MATCH($H$1,QFR_IER!$G$4:$AJ$4,0)+6,,,"QFR_IER"))*INDIRECT(ADDRESS(MATCH($H$1,ELC_cons!$A$1:$A$33,0),20,,,"ELC_cons"))</f>
        <v>0.79350276987957302</v>
      </c>
      <c r="J528" s="182">
        <f ca="1">INDIRECT(ADDRESS(J524+12,MATCH($H$1,QFR_IER!$G$4:$AJ$4,0)+6,,,"QFR_IER"))*INDIRECT(ADDRESS(MATCH($H$1,ELC_cons!$A$1:$A$33,0),20,,,"ELC_cons"))</f>
        <v>9.1918558691883714</v>
      </c>
      <c r="K528" s="182">
        <f ca="1">INDIRECT(ADDRESS(K524+12,MATCH($H$1,QFR_IER!$G$4:$AJ$4,0)+6,,,"QFR_IER"))*INDIRECT(ADDRESS(MATCH($H$1,ELC_cons!$A$1:$A$33,0),20,,,"ELC_cons"))</f>
        <v>8.3354255542253632</v>
      </c>
      <c r="L528" s="182">
        <f ca="1">INDIRECT(ADDRESS(L524+12,MATCH($H$1,QFR_IER!$G$4:$AJ$4,0)+6,,,"QFR_IER"))*INDIRECT(ADDRESS(MATCH($H$1,ELC_cons!$A$1:$A$33,0),20,,,"ELC_cons"))</f>
        <v>0.80826312030899705</v>
      </c>
      <c r="M528" s="182">
        <f ca="1">INDIRECT(ADDRESS(M524+12,MATCH($H$1,QFR_IER!$G$4:$AJ$4,0)+6,,,"QFR_IER"))*INDIRECT(ADDRESS(MATCH($H$1,ELC_cons!$A$1:$A$33,0),20,,,"ELC_cons"))</f>
        <v>8.8379710307805333</v>
      </c>
      <c r="N528" s="182">
        <f ca="1">INDIRECT(ADDRESS(N524+12,MATCH($H$1,QFR_IER!$G$4:$AJ$4,0)+6,,,"QFR_IER"))*INDIRECT(ADDRESS(MATCH($H$1,ELC_cons!$A$1:$A$33,0),20,,,"ELC_cons"))</f>
        <v>8.2702833747381543</v>
      </c>
      <c r="O528" s="182">
        <f ca="1">INDIRECT(ADDRESS(O524+12,MATCH($H$1,QFR_IER!$G$4:$AJ$4,0)+6,,,"QFR_IER"))*INDIRECT(ADDRESS(MATCH($H$1,ELC_cons!$A$1:$A$33,0),20,,,"ELC_cons"))</f>
        <v>0.79350276987957302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31.41189715068494</v>
      </c>
      <c r="E529" s="182">
        <f ca="1">INDIRECT(ADDRESS(E524+24,MATCH($H$1,QFR_IER!$G$4:$AJ$4,0)+6,,,"QFR_IER"))*INDIRECT(ADDRESS(MATCH($H$1,ELC_cons!$A$1:$A$33,0),21,,,"ELC_cons"))</f>
        <v>34.267524164383751</v>
      </c>
      <c r="F529" s="182">
        <f ca="1">INDIRECT(ADDRESS(F524+24,MATCH($H$1,QFR_IER!$G$4:$AJ$4,0)+6,,,"QFR_IER"))*INDIRECT(ADDRESS(MATCH($H$1,ELC_cons!$A$1:$A$33,0),21,,,"ELC_cons"))</f>
        <v>2.8556270136986424</v>
      </c>
      <c r="G529" s="182">
        <f ca="1">INDIRECT(ADDRESS(G524+24,MATCH($H$1,QFR_IER!$G$4:$AJ$4,0)+6,,,"QFR_IER"))*INDIRECT(ADDRESS(MATCH($H$1,ELC_cons!$A$1:$A$33,0),21,,,"ELC_cons"))</f>
        <v>20.155967338356188</v>
      </c>
      <c r="H529" s="182">
        <f ca="1">INDIRECT(ADDRESS(H524+24,MATCH($H$1,QFR_IER!$G$4:$AJ$4,0)+6,,,"QFR_IER"))*INDIRECT(ADDRESS(MATCH($H$1,ELC_cons!$A$1:$A$33,0),21,,,"ELC_cons"))</f>
        <v>21.988328005479584</v>
      </c>
      <c r="I529" s="182">
        <f ca="1">INDIRECT(ADDRESS(I524+24,MATCH($H$1,QFR_IER!$G$4:$AJ$4,0)+6,,,"QFR_IER"))*INDIRECT(ADDRESS(MATCH($H$1,ELC_cons!$A$1:$A$33,0),21,,,"ELC_cons"))</f>
        <v>1.8323606671232888</v>
      </c>
      <c r="J529" s="182">
        <f ca="1">INDIRECT(ADDRESS(J524+24,MATCH($H$1,QFR_IER!$G$4:$AJ$4,0)+6,,,"QFR_IER"))*INDIRECT(ADDRESS(MATCH($H$1,ELC_cons!$A$1:$A$33,0),21,,,"ELC_cons"))</f>
        <v>23.820688672602785</v>
      </c>
      <c r="K529" s="182">
        <f ca="1">INDIRECT(ADDRESS(K524+24,MATCH($H$1,QFR_IER!$G$4:$AJ$4,0)+6,,,"QFR_IER"))*INDIRECT(ADDRESS(MATCH($H$1,ELC_cons!$A$1:$A$33,0),21,,,"ELC_cons"))</f>
        <v>25.986205824657485</v>
      </c>
      <c r="L529" s="182">
        <f ca="1">INDIRECT(ADDRESS(L524+24,MATCH($H$1,QFR_IER!$G$4:$AJ$4,0)+6,,,"QFR_IER"))*INDIRECT(ADDRESS(MATCH($H$1,ELC_cons!$A$1:$A$33,0),21,,,"ELC_cons"))</f>
        <v>2.1655171520547989</v>
      </c>
      <c r="M529" s="182">
        <f ca="1">INDIRECT(ADDRESS(M524+24,MATCH($H$1,QFR_IER!$G$4:$AJ$4,0)+6,,,"QFR_IER"))*INDIRECT(ADDRESS(MATCH($H$1,ELC_cons!$A$1:$A$33,0),21,,,"ELC_cons"))</f>
        <v>20.155967338356188</v>
      </c>
      <c r="N529" s="182">
        <f ca="1">INDIRECT(ADDRESS(N524+24,MATCH($H$1,QFR_IER!$G$4:$AJ$4,0)+6,,,"QFR_IER"))*INDIRECT(ADDRESS(MATCH($H$1,ELC_cons!$A$1:$A$33,0),21,,,"ELC_cons"))</f>
        <v>21.988328005479584</v>
      </c>
      <c r="O529" s="182">
        <f ca="1">INDIRECT(ADDRESS(O524+24,MATCH($H$1,QFR_IER!$G$4:$AJ$4,0)+6,,,"QFR_IER"))*INDIRECT(ADDRESS(MATCH($H$1,ELC_cons!$A$1:$A$33,0),21,,,"ELC_cons"))</f>
        <v>1.8323606671232888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17748.249549364074</v>
      </c>
      <c r="E531" s="173">
        <f ca="1">SUM(E527:E529)/E520/(3.6*8760)*1000000+0.0002</f>
        <v>15934.478764955189</v>
      </c>
      <c r="F531" s="173">
        <f ca="1">SUM(F527:F529)/F520/(3.6*8760)*1000000+0.0003</f>
        <v>17913.43539722111</v>
      </c>
      <c r="G531" s="173">
        <f ca="1">SUM(G527:G529)/G520/(3.6*8760)*1000000+0.0004</f>
        <v>14277.189906854548</v>
      </c>
      <c r="H531" s="173">
        <f ca="1">SUM(H527:H529)/H520/(3.6*8760)*1000000+0.0005</f>
        <v>13010.545727307885</v>
      </c>
      <c r="I531" s="173">
        <f ca="1">SUM(I527:I529)/I520/(3.6*8760)*1000000+0.0006</f>
        <v>14183.57840558964</v>
      </c>
      <c r="J531" s="173">
        <f ca="1">SUM(J527:J529)/J520/(3.6*8760)*1000000+0.0007</f>
        <v>12669.07418635268</v>
      </c>
      <c r="K531" s="173">
        <f ca="1">SUM(K527:K529)/K520/(3.6*8760)*1000000+0.0008</f>
        <v>11503.823878419509</v>
      </c>
      <c r="L531" s="173">
        <f ca="1">SUM(L527:L529)/L520/(3.6*8760)*1000000+0.0009</f>
        <v>12451.258410187254</v>
      </c>
      <c r="M531" s="173">
        <f ca="1">SUM(M527:M529)/M520/(3.6*8760)*1000000+0.00013</f>
        <v>14277.189636854548</v>
      </c>
      <c r="N531" s="173">
        <f ca="1">SUM(N527:N529)/N520/(3.6*8760)*1000000+0.00014</f>
        <v>13010.545367307885</v>
      </c>
      <c r="O531" s="173">
        <f ca="1">SUM(O527:O529)/O520/(3.6*8760)*1000000+0.00015</f>
        <v>14183.577955589737</v>
      </c>
      <c r="P531" s="6"/>
      <c r="Q531" s="173">
        <f ca="1">MAX(D531:O531)</f>
        <v>17913.43539722111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21839.250287484629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21839.250287484629</v>
      </c>
      <c r="I535" s="5">
        <v>0</v>
      </c>
      <c r="J535" s="77">
        <f ca="1">H535</f>
        <v>21839.250287484629</v>
      </c>
      <c r="K535" s="75" t="str">
        <f>D519</f>
        <v>WD</v>
      </c>
      <c r="L535" s="75">
        <f>D520</f>
        <v>0.15068493150684931</v>
      </c>
      <c r="M535" s="89">
        <f ca="1">D522</f>
        <v>19691.760981263833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21577.49625383013</v>
      </c>
      <c r="S535" s="77"/>
      <c r="T535" s="5">
        <v>0</v>
      </c>
      <c r="U535" s="90">
        <f ca="1">R535</f>
        <v>21577.49625383013</v>
      </c>
      <c r="V535" s="75" t="str">
        <f>D525</f>
        <v>WD</v>
      </c>
      <c r="W535" s="75">
        <f>D520</f>
        <v>0.15068493150684931</v>
      </c>
      <c r="X535" s="89">
        <f ca="1">D531</f>
        <v>17748.249549364074</v>
      </c>
      <c r="Y535" s="5">
        <f t="shared" ref="Y535:Y546" ca="1" si="238">RANK(X535,$D$531:$O$531)</f>
        <v>2</v>
      </c>
      <c r="Z535" s="5">
        <v>1</v>
      </c>
      <c r="AA535" s="7">
        <f t="shared" ref="AA535:AA546" ca="1" si="239">MATCH(Z535,$Y$535:$Y$546,0)</f>
        <v>3</v>
      </c>
      <c r="AB535" s="7">
        <f ca="1">INDIRECT(ADDRESS(ROW($A$534)+AA535,23))*8760</f>
        <v>120</v>
      </c>
      <c r="AC535" s="7">
        <f t="shared" ref="AC535:AC546" ca="1" si="240">INDIRECT(ADDRESS(ROW($A$534)+AA535,24))</f>
        <v>17913.43539722111</v>
      </c>
      <c r="AD535" s="77"/>
      <c r="AE535" s="5">
        <v>0</v>
      </c>
      <c r="AF535" s="90">
        <f ca="1">AC535</f>
        <v>17913.43539722111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21140.840180807932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21675.682959787991</v>
      </c>
      <c r="I536" s="77">
        <f ca="1">I537</f>
        <v>30.416666666666668</v>
      </c>
      <c r="J536" s="77">
        <f ca="1">J535</f>
        <v>21839.250287484629</v>
      </c>
      <c r="K536" s="75" t="str">
        <f>E519</f>
        <v>WN</v>
      </c>
      <c r="L536" s="75">
        <f>E520</f>
        <v>0.16438356164383561</v>
      </c>
      <c r="M536" s="89">
        <f ca="1">E522</f>
        <v>12033.30895627604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19691.760981263833</v>
      </c>
      <c r="S536" s="90"/>
      <c r="T536" s="5">
        <f ca="1">Q535</f>
        <v>120</v>
      </c>
      <c r="U536" s="90">
        <f ca="1">R535</f>
        <v>21577.49625383013</v>
      </c>
      <c r="V536" s="75" t="str">
        <f>E525</f>
        <v>WN</v>
      </c>
      <c r="W536" s="75">
        <f>E520</f>
        <v>0.16438356164383561</v>
      </c>
      <c r="X536" s="89">
        <f ca="1">E531</f>
        <v>15934.478764955189</v>
      </c>
      <c r="Y536" s="5">
        <f t="shared" ca="1" si="238"/>
        <v>3</v>
      </c>
      <c r="Z536" s="5">
        <v>2</v>
      </c>
      <c r="AA536" s="7">
        <f t="shared" ca="1" si="239"/>
        <v>1</v>
      </c>
      <c r="AB536" s="7">
        <f t="shared" ref="AB536:AB546" ca="1" si="244">INDIRECT(ADDRESS(ROW($A$534)+AA536,23))*8760+AB535</f>
        <v>1440</v>
      </c>
      <c r="AC536" s="7">
        <f t="shared" ca="1" si="240"/>
        <v>17748.249549364074</v>
      </c>
      <c r="AD536" s="90"/>
      <c r="AE536" s="5">
        <f ca="1">AB535</f>
        <v>120</v>
      </c>
      <c r="AF536" s="90">
        <f ca="1">AC535</f>
        <v>17913.43539722111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20716.603792757003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21140.840180807932</v>
      </c>
      <c r="I537" s="77">
        <f ca="1">G535</f>
        <v>30.416666666666668</v>
      </c>
      <c r="J537" s="77">
        <f ca="1">H536</f>
        <v>21675.682959787991</v>
      </c>
      <c r="K537" s="92" t="str">
        <f>F519</f>
        <v>WP</v>
      </c>
      <c r="L537" s="93">
        <f>F520</f>
        <v>1.3698630136986301E-2</v>
      </c>
      <c r="M537" s="89">
        <f ca="1">F522</f>
        <v>21577.49625383013</v>
      </c>
      <c r="N537" s="5">
        <f t="shared" ca="1" si="235"/>
        <v>1</v>
      </c>
      <c r="O537" s="5">
        <v>3</v>
      </c>
      <c r="P537" s="7">
        <f t="shared" ca="1" si="236"/>
        <v>6</v>
      </c>
      <c r="Q537" s="7">
        <f t="shared" ca="1" si="243"/>
        <v>1517</v>
      </c>
      <c r="R537" s="7">
        <f t="shared" ca="1" si="237"/>
        <v>19138.298085565235</v>
      </c>
      <c r="S537" s="90"/>
      <c r="T537" s="5">
        <f ca="1">T536</f>
        <v>120</v>
      </c>
      <c r="U537" s="90">
        <f ca="1">R536</f>
        <v>19691.760981263833</v>
      </c>
      <c r="V537" s="92" t="str">
        <f>F525</f>
        <v>WP</v>
      </c>
      <c r="W537" s="93">
        <f>F520</f>
        <v>1.3698630136986301E-2</v>
      </c>
      <c r="X537" s="89">
        <f ca="1">F531</f>
        <v>17913.43539722111</v>
      </c>
      <c r="Y537" s="5">
        <f t="shared" ca="1" si="238"/>
        <v>1</v>
      </c>
      <c r="Z537" s="5">
        <v>3</v>
      </c>
      <c r="AA537" s="7">
        <f t="shared" ca="1" si="239"/>
        <v>2</v>
      </c>
      <c r="AB537" s="7">
        <f t="shared" ca="1" si="244"/>
        <v>2880</v>
      </c>
      <c r="AC537" s="7">
        <f t="shared" ca="1" si="240"/>
        <v>15934.478764955189</v>
      </c>
      <c r="AD537" s="90"/>
      <c r="AE537" s="5">
        <f ca="1">AE536</f>
        <v>120</v>
      </c>
      <c r="AF537" s="90">
        <f ca="1">AC536</f>
        <v>17748.249549364074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19540.237806762172</v>
      </c>
      <c r="D538" s="5">
        <f t="shared" ca="1" si="232"/>
        <v>9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20718.638332325907</v>
      </c>
      <c r="I538" s="77">
        <f ca="1">I539</f>
        <v>60.833333333333336</v>
      </c>
      <c r="J538" s="77">
        <f ca="1">J537</f>
        <v>21675.682959787991</v>
      </c>
      <c r="K538" s="92" t="str">
        <f>G519</f>
        <v>RD</v>
      </c>
      <c r="L538" s="75">
        <f>G520</f>
        <v>9.6689497716894973E-2</v>
      </c>
      <c r="M538" s="89">
        <f ca="1">G522</f>
        <v>17502.725100890824</v>
      </c>
      <c r="N538" s="5">
        <f t="shared" ca="1" si="235"/>
        <v>6</v>
      </c>
      <c r="O538" s="5">
        <v>4</v>
      </c>
      <c r="P538" s="7">
        <f t="shared" ca="1" si="236"/>
        <v>12</v>
      </c>
      <c r="Q538" s="7">
        <f t="shared" ca="1" si="243"/>
        <v>1594</v>
      </c>
      <c r="R538" s="7">
        <f t="shared" ca="1" si="237"/>
        <v>19116.361092318137</v>
      </c>
      <c r="S538" s="90"/>
      <c r="T538" s="77">
        <f ca="1">Q536</f>
        <v>1440</v>
      </c>
      <c r="U538" s="77">
        <f ca="1">R536</f>
        <v>19691.760981263833</v>
      </c>
      <c r="V538" s="92" t="str">
        <f>G525</f>
        <v>RD</v>
      </c>
      <c r="W538" s="75">
        <f>G520</f>
        <v>9.6689497716894973E-2</v>
      </c>
      <c r="X538" s="89">
        <f ca="1">G531</f>
        <v>14277.189906854548</v>
      </c>
      <c r="Y538" s="5">
        <f t="shared" ca="1" si="238"/>
        <v>4</v>
      </c>
      <c r="Z538" s="5">
        <v>4</v>
      </c>
      <c r="AA538" s="7">
        <f t="shared" ca="1" si="239"/>
        <v>4</v>
      </c>
      <c r="AB538" s="7">
        <f t="shared" ca="1" si="244"/>
        <v>3727</v>
      </c>
      <c r="AC538" s="7">
        <f t="shared" ca="1" si="240"/>
        <v>14277.189906854548</v>
      </c>
      <c r="AD538" s="90"/>
      <c r="AE538" s="77">
        <f ca="1">AB536</f>
        <v>1440</v>
      </c>
      <c r="AF538" s="77">
        <f ca="1">AC536</f>
        <v>17748.249549364074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18408.893613336928</v>
      </c>
      <c r="D539" s="5">
        <f t="shared" ca="1" si="232"/>
        <v>13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20716.603792757003</v>
      </c>
      <c r="I539" s="77">
        <f ca="1">G536</f>
        <v>60.833333333333336</v>
      </c>
      <c r="J539" s="77">
        <f ca="1">H537</f>
        <v>21140.840180807932</v>
      </c>
      <c r="K539" s="92" t="str">
        <f>H519</f>
        <v>RN</v>
      </c>
      <c r="L539" s="75">
        <f>H520</f>
        <v>0.10547945205479452</v>
      </c>
      <c r="M539" s="89">
        <f ca="1">H522</f>
        <v>10005.110962648023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17556.812914588943</v>
      </c>
      <c r="S539" s="90"/>
      <c r="T539" s="77">
        <f ca="1">T538</f>
        <v>1440</v>
      </c>
      <c r="U539" s="77">
        <f ca="1">R537</f>
        <v>19138.298085565235</v>
      </c>
      <c r="V539" s="92" t="str">
        <f>H525</f>
        <v>RN</v>
      </c>
      <c r="W539" s="75">
        <f>H520</f>
        <v>0.10547945205479452</v>
      </c>
      <c r="X539" s="89">
        <f ca="1">H531</f>
        <v>13010.545727307885</v>
      </c>
      <c r="Y539" s="5">
        <f t="shared" ca="1" si="238"/>
        <v>8</v>
      </c>
      <c r="Z539" s="5">
        <v>5</v>
      </c>
      <c r="AA539" s="7">
        <f t="shared" ca="1" si="239"/>
        <v>10</v>
      </c>
      <c r="AB539" s="7">
        <f t="shared" ca="1" si="244"/>
        <v>4574</v>
      </c>
      <c r="AC539" s="7">
        <f t="shared" ca="1" si="240"/>
        <v>14277.189636854548</v>
      </c>
      <c r="AD539" s="90"/>
      <c r="AE539" s="77">
        <f ca="1">AE538</f>
        <v>1440</v>
      </c>
      <c r="AF539" s="77">
        <f ca="1">AC537</f>
        <v>15934.478764955189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17636.142958811386</v>
      </c>
      <c r="D540" s="5">
        <f t="shared" ca="1" si="232"/>
        <v>17</v>
      </c>
      <c r="E540" s="5">
        <v>6</v>
      </c>
      <c r="F540" s="5">
        <f t="shared" ca="1" si="233"/>
        <v>13</v>
      </c>
      <c r="G540" s="77">
        <f t="shared" ca="1" si="242"/>
        <v>486.66666666666674</v>
      </c>
      <c r="H540" s="77">
        <f t="shared" ca="1" si="234"/>
        <v>19929.648662787189</v>
      </c>
      <c r="I540" s="77">
        <f ca="1">I541</f>
        <v>91.25</v>
      </c>
      <c r="J540" s="77">
        <f ca="1">J539</f>
        <v>21140.840180807932</v>
      </c>
      <c r="K540" s="92" t="str">
        <f>I519</f>
        <v>RP</v>
      </c>
      <c r="L540" s="75">
        <f>I520</f>
        <v>8.7899543378995425E-3</v>
      </c>
      <c r="M540" s="89">
        <f ca="1">I522</f>
        <v>19138.298085565235</v>
      </c>
      <c r="N540" s="5">
        <f t="shared" ca="1" si="235"/>
        <v>3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17502.725100890824</v>
      </c>
      <c r="S540" s="90"/>
      <c r="T540" s="77">
        <f ca="1">Q537</f>
        <v>1517</v>
      </c>
      <c r="U540" s="77">
        <f ca="1">R537</f>
        <v>19138.298085565235</v>
      </c>
      <c r="V540" s="92" t="str">
        <f>I525</f>
        <v>RP</v>
      </c>
      <c r="W540" s="75">
        <f>I520</f>
        <v>8.7899543378995425E-3</v>
      </c>
      <c r="X540" s="89">
        <f ca="1">I531</f>
        <v>14183.57840558964</v>
      </c>
      <c r="Y540" s="5">
        <f t="shared" ca="1" si="238"/>
        <v>6</v>
      </c>
      <c r="Z540" s="5">
        <v>6</v>
      </c>
      <c r="AA540" s="7">
        <f t="shared" ca="1" si="239"/>
        <v>6</v>
      </c>
      <c r="AB540" s="7">
        <f t="shared" ca="1" si="244"/>
        <v>4651</v>
      </c>
      <c r="AC540" s="7">
        <f t="shared" ca="1" si="240"/>
        <v>14183.57840558964</v>
      </c>
      <c r="AD540" s="90"/>
      <c r="AE540" s="77">
        <f ca="1">AB537</f>
        <v>2880</v>
      </c>
      <c r="AF540" s="77">
        <f ca="1">AC537</f>
        <v>15934.478764955189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17382.301250720568</v>
      </c>
      <c r="D541" s="5">
        <f t="shared" ca="1" si="232"/>
        <v>19</v>
      </c>
      <c r="E541" s="5">
        <v>7</v>
      </c>
      <c r="F541" s="5">
        <f t="shared" ca="1" si="233"/>
        <v>24</v>
      </c>
      <c r="G541" s="77">
        <f t="shared" ca="1" si="242"/>
        <v>821.25000000000011</v>
      </c>
      <c r="H541" s="77">
        <f t="shared" ca="1" si="234"/>
        <v>19781.930327398753</v>
      </c>
      <c r="I541" s="77">
        <f ca="1">G537</f>
        <v>91.25</v>
      </c>
      <c r="J541" s="77">
        <f ca="1">H538</f>
        <v>20718.638332325907</v>
      </c>
      <c r="K541" s="92" t="str">
        <f>J519</f>
        <v>SD</v>
      </c>
      <c r="L541" s="75">
        <f>J520</f>
        <v>0.11426940639269406</v>
      </c>
      <c r="M541" s="89">
        <f ca="1">J522</f>
        <v>16076.391270550757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17480.92952504144</v>
      </c>
      <c r="S541" s="90"/>
      <c r="T541" s="77">
        <f ca="1">T540</f>
        <v>1517</v>
      </c>
      <c r="U541" s="77">
        <f ca="1">R538</f>
        <v>19116.361092318137</v>
      </c>
      <c r="V541" s="92" t="str">
        <f>J525</f>
        <v>SD</v>
      </c>
      <c r="W541" s="75">
        <f>J520</f>
        <v>0.11426940639269406</v>
      </c>
      <c r="X541" s="89">
        <f ca="1">J531</f>
        <v>12669.07418635268</v>
      </c>
      <c r="Y541" s="5">
        <f t="shared" ca="1" si="238"/>
        <v>10</v>
      </c>
      <c r="Z541" s="5">
        <v>7</v>
      </c>
      <c r="AA541" s="7">
        <f t="shared" ca="1" si="239"/>
        <v>12</v>
      </c>
      <c r="AB541" s="7">
        <f t="shared" ca="1" si="244"/>
        <v>4728</v>
      </c>
      <c r="AC541" s="7">
        <f t="shared" ca="1" si="240"/>
        <v>14183.577955589737</v>
      </c>
      <c r="AD541" s="90"/>
      <c r="AE541" s="77">
        <f ca="1">AE540</f>
        <v>2880</v>
      </c>
      <c r="AF541" s="77">
        <f ca="1">AC538</f>
        <v>14277.189906854548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17544.552667907432</v>
      </c>
      <c r="D542" s="5">
        <f t="shared" ca="1" si="232"/>
        <v>18</v>
      </c>
      <c r="E542" s="5">
        <v>8</v>
      </c>
      <c r="F542" s="5">
        <f t="shared" ca="1" si="233"/>
        <v>10</v>
      </c>
      <c r="G542" s="77">
        <f t="shared" ca="1" si="242"/>
        <v>851.66666666666674</v>
      </c>
      <c r="H542" s="77">
        <f t="shared" ca="1" si="234"/>
        <v>19557.972578401255</v>
      </c>
      <c r="I542" s="77">
        <f ca="1">I543</f>
        <v>121.66666666666667</v>
      </c>
      <c r="J542" s="77">
        <f ca="1">J541</f>
        <v>20718.638332325907</v>
      </c>
      <c r="K542" s="92" t="str">
        <f>K519</f>
        <v>SN</v>
      </c>
      <c r="L542" s="75">
        <f>K520</f>
        <v>0.12465753424657534</v>
      </c>
      <c r="M542" s="89">
        <f ca="1">K522</f>
        <v>9144.025384781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16076.391270550757</v>
      </c>
      <c r="S542" s="90"/>
      <c r="T542" s="77">
        <f ca="1">Q538</f>
        <v>1594</v>
      </c>
      <c r="U542" s="77">
        <f ca="1">R538</f>
        <v>19116.361092318137</v>
      </c>
      <c r="V542" s="92" t="str">
        <f>K525</f>
        <v>SN</v>
      </c>
      <c r="W542" s="75">
        <f>K520</f>
        <v>0.12465753424657534</v>
      </c>
      <c r="X542" s="89">
        <f ca="1">K531</f>
        <v>11503.823878419509</v>
      </c>
      <c r="Y542" s="5">
        <f t="shared" ca="1" si="238"/>
        <v>12</v>
      </c>
      <c r="Z542" s="5">
        <v>8</v>
      </c>
      <c r="AA542" s="7">
        <f t="shared" ca="1" si="239"/>
        <v>5</v>
      </c>
      <c r="AB542" s="7">
        <f t="shared" ca="1" si="244"/>
        <v>5652</v>
      </c>
      <c r="AC542" s="7">
        <f t="shared" ca="1" si="240"/>
        <v>13010.545727307885</v>
      </c>
      <c r="AD542" s="90"/>
      <c r="AE542" s="77">
        <f ca="1">AB538</f>
        <v>3727</v>
      </c>
      <c r="AF542" s="77">
        <f ca="1">AC538</f>
        <v>14277.189906854548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18334.607923255004</v>
      </c>
      <c r="D543" s="5">
        <f t="shared" ca="1" si="232"/>
        <v>14</v>
      </c>
      <c r="E543" s="5">
        <v>9</v>
      </c>
      <c r="F543" s="5">
        <f t="shared" ca="1" si="233"/>
        <v>4</v>
      </c>
      <c r="G543" s="77">
        <f t="shared" ca="1" si="242"/>
        <v>882.08333333333337</v>
      </c>
      <c r="H543" s="77">
        <f t="shared" ca="1" si="234"/>
        <v>19540.237806762172</v>
      </c>
      <c r="I543" s="77">
        <f ca="1">G538</f>
        <v>121.66666666666667</v>
      </c>
      <c r="J543" s="77">
        <f ca="1">H539</f>
        <v>20716.603792757003</v>
      </c>
      <c r="K543" s="92" t="str">
        <f>L519</f>
        <v>SP</v>
      </c>
      <c r="L543" s="75">
        <f>L520</f>
        <v>1.0388127853881279E-2</v>
      </c>
      <c r="M543" s="89">
        <f ca="1">L522</f>
        <v>17556.812914588943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12033.30895627604</v>
      </c>
      <c r="S543" s="90"/>
      <c r="T543" s="77">
        <f ca="1">T542</f>
        <v>1594</v>
      </c>
      <c r="U543" s="77">
        <f ca="1">R539</f>
        <v>17556.812914588943</v>
      </c>
      <c r="V543" s="92" t="str">
        <f>L525</f>
        <v>SP</v>
      </c>
      <c r="W543" s="75">
        <f>L520</f>
        <v>1.0388127853881279E-2</v>
      </c>
      <c r="X543" s="89">
        <f ca="1">L531</f>
        <v>12451.258410187254</v>
      </c>
      <c r="Y543" s="5">
        <f t="shared" ca="1" si="238"/>
        <v>11</v>
      </c>
      <c r="Z543" s="5">
        <v>9</v>
      </c>
      <c r="AA543" s="7">
        <f t="shared" ca="1" si="239"/>
        <v>11</v>
      </c>
      <c r="AB543" s="7">
        <f t="shared" ca="1" si="244"/>
        <v>6576</v>
      </c>
      <c r="AC543" s="7">
        <f t="shared" ca="1" si="240"/>
        <v>13010.545367307885</v>
      </c>
      <c r="AD543" s="90"/>
      <c r="AE543" s="77">
        <f ca="1">AE542</f>
        <v>3727</v>
      </c>
      <c r="AF543" s="77">
        <f ca="1">AC539</f>
        <v>14277.189636854548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19557.972578401255</v>
      </c>
      <c r="D544" s="5">
        <f t="shared" ca="1" si="232"/>
        <v>8</v>
      </c>
      <c r="E544" s="5">
        <v>10</v>
      </c>
      <c r="F544" s="5">
        <f t="shared" ca="1" si="233"/>
        <v>14</v>
      </c>
      <c r="G544" s="77">
        <f t="shared" ca="1" si="242"/>
        <v>1216.6666666666667</v>
      </c>
      <c r="H544" s="77">
        <f t="shared" ca="1" si="234"/>
        <v>19301.623860690754</v>
      </c>
      <c r="I544" s="77">
        <f ca="1">I545</f>
        <v>152.08333333333334</v>
      </c>
      <c r="J544" s="77">
        <f ca="1">J543</f>
        <v>20716.603792757003</v>
      </c>
      <c r="K544" s="92" t="str">
        <f>M519</f>
        <v>FD</v>
      </c>
      <c r="L544" s="75">
        <f>M520</f>
        <v>9.6689497716894973E-2</v>
      </c>
      <c r="M544" s="89">
        <f ca="1">M522</f>
        <v>17480.92952504144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10720.736954173663</v>
      </c>
      <c r="S544" s="90"/>
      <c r="T544" s="77">
        <f ca="1">Q539</f>
        <v>1685</v>
      </c>
      <c r="U544" s="77">
        <f ca="1">U543</f>
        <v>17556.812914588943</v>
      </c>
      <c r="V544" s="92" t="str">
        <f>M525</f>
        <v>FD</v>
      </c>
      <c r="W544" s="75">
        <f>M520</f>
        <v>9.6689497716894973E-2</v>
      </c>
      <c r="X544" s="89">
        <f ca="1">M531</f>
        <v>14277.189636854548</v>
      </c>
      <c r="Y544" s="5">
        <f t="shared" ca="1" si="238"/>
        <v>5</v>
      </c>
      <c r="Z544" s="5">
        <v>10</v>
      </c>
      <c r="AA544" s="7">
        <f t="shared" ca="1" si="239"/>
        <v>7</v>
      </c>
      <c r="AB544" s="7">
        <f t="shared" ca="1" si="244"/>
        <v>7577</v>
      </c>
      <c r="AC544" s="7">
        <f t="shared" ca="1" si="240"/>
        <v>12669.07418635268</v>
      </c>
      <c r="AD544" s="90"/>
      <c r="AE544" s="77">
        <f ca="1">AB539</f>
        <v>4574</v>
      </c>
      <c r="AF544" s="77">
        <f ca="1">AF543</f>
        <v>14277.189636854548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20718.638332325907</v>
      </c>
      <c r="D545" s="5">
        <f t="shared" ca="1" si="232"/>
        <v>4</v>
      </c>
      <c r="E545" s="5">
        <v>11</v>
      </c>
      <c r="F545" s="5">
        <f t="shared" ca="1" si="233"/>
        <v>15</v>
      </c>
      <c r="G545" s="77">
        <f t="shared" ca="1" si="242"/>
        <v>1551.25</v>
      </c>
      <c r="H545" s="77">
        <f t="shared" ca="1" si="234"/>
        <v>18920.671131834635</v>
      </c>
      <c r="I545" s="77">
        <f ca="1">G539</f>
        <v>152.08333333333334</v>
      </c>
      <c r="J545" s="77">
        <f ca="1">H540</f>
        <v>19929.648662787189</v>
      </c>
      <c r="K545" s="92" t="str">
        <f>N519</f>
        <v>FN</v>
      </c>
      <c r="L545" s="75">
        <f>N520</f>
        <v>0.10547945205479452</v>
      </c>
      <c r="M545" s="89">
        <f ca="1">N522</f>
        <v>10720.736954173663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10005.110962648023</v>
      </c>
      <c r="S545" s="90"/>
      <c r="T545" s="77">
        <f ca="1">T544</f>
        <v>1685</v>
      </c>
      <c r="U545" s="77">
        <f ca="1">R540</f>
        <v>17502.725100890824</v>
      </c>
      <c r="V545" s="92" t="str">
        <f>N525</f>
        <v>FN</v>
      </c>
      <c r="W545" s="75">
        <f>N520</f>
        <v>0.10547945205479452</v>
      </c>
      <c r="X545" s="89">
        <f ca="1">N531</f>
        <v>13010.545367307885</v>
      </c>
      <c r="Y545" s="5">
        <f t="shared" ca="1" si="238"/>
        <v>9</v>
      </c>
      <c r="Z545" s="5">
        <v>11</v>
      </c>
      <c r="AA545" s="7">
        <f t="shared" ca="1" si="239"/>
        <v>9</v>
      </c>
      <c r="AB545" s="7">
        <f t="shared" ca="1" si="244"/>
        <v>7668</v>
      </c>
      <c r="AC545" s="7">
        <f t="shared" ca="1" si="240"/>
        <v>12451.258410187254</v>
      </c>
      <c r="AD545" s="90"/>
      <c r="AE545" s="77">
        <f ca="1">AE544</f>
        <v>4574</v>
      </c>
      <c r="AF545" s="77">
        <f ca="1">AC540</f>
        <v>14183.57840558964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21675.682959787991</v>
      </c>
      <c r="D546" s="5">
        <f t="shared" ca="1" si="232"/>
        <v>2</v>
      </c>
      <c r="E546" s="5">
        <v>12</v>
      </c>
      <c r="F546" s="5">
        <f t="shared" ca="1" si="233"/>
        <v>23</v>
      </c>
      <c r="G546" s="77">
        <f t="shared" ca="1" si="242"/>
        <v>1885.8333333333335</v>
      </c>
      <c r="H546" s="77">
        <f t="shared" ca="1" si="234"/>
        <v>18920.485887406823</v>
      </c>
      <c r="I546" s="77">
        <f ca="1">I547</f>
        <v>486.66666666666674</v>
      </c>
      <c r="J546" s="77">
        <f ca="1">J545</f>
        <v>19929.648662787189</v>
      </c>
      <c r="K546" s="92" t="str">
        <f>O519</f>
        <v>FP</v>
      </c>
      <c r="L546" s="75">
        <f>O520</f>
        <v>8.7899543378995425E-3</v>
      </c>
      <c r="M546" s="89">
        <f ca="1">O522</f>
        <v>19116.361092318137</v>
      </c>
      <c r="N546" s="5">
        <f t="shared" ca="1" si="235"/>
        <v>4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9144.025384781</v>
      </c>
      <c r="S546" s="90"/>
      <c r="T546" s="77">
        <f ca="1">Q540</f>
        <v>2532</v>
      </c>
      <c r="U546" s="77">
        <f ca="1">R540</f>
        <v>17502.725100890824</v>
      </c>
      <c r="V546" s="92" t="str">
        <f>O525</f>
        <v>FP</v>
      </c>
      <c r="W546" s="75">
        <f>O520</f>
        <v>8.7899543378995425E-3</v>
      </c>
      <c r="X546" s="89">
        <f ca="1">O531</f>
        <v>14183.577955589737</v>
      </c>
      <c r="Y546" s="5">
        <f t="shared" ca="1" si="238"/>
        <v>7</v>
      </c>
      <c r="Z546" s="5">
        <v>12</v>
      </c>
      <c r="AA546" s="7">
        <f t="shared" ca="1" si="239"/>
        <v>8</v>
      </c>
      <c r="AB546" s="7">
        <f t="shared" ca="1" si="244"/>
        <v>8760</v>
      </c>
      <c r="AC546" s="7">
        <f t="shared" ca="1" si="240"/>
        <v>11503.823878419509</v>
      </c>
      <c r="AD546" s="90"/>
      <c r="AE546" s="77">
        <f ca="1">AB540</f>
        <v>4651</v>
      </c>
      <c r="AF546" s="77">
        <f ca="1">AC540</f>
        <v>14183.57840558964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19929.648662787189</v>
      </c>
      <c r="D547" s="5">
        <f t="shared" ca="1" si="232"/>
        <v>6</v>
      </c>
      <c r="E547" s="5">
        <v>13</v>
      </c>
      <c r="F547" s="5">
        <f t="shared" ca="1" si="233"/>
        <v>5</v>
      </c>
      <c r="G547" s="77">
        <f t="shared" ca="1" si="242"/>
        <v>1916.2500000000002</v>
      </c>
      <c r="H547" s="77">
        <f t="shared" ca="1" si="234"/>
        <v>18408.893613336928</v>
      </c>
      <c r="I547" s="77">
        <f ca="1">G540</f>
        <v>486.66666666666674</v>
      </c>
      <c r="J547" s="77">
        <f ca="1">H541</f>
        <v>19781.930327398753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17480.92952504144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4651</v>
      </c>
      <c r="AF547" s="77">
        <f ca="1">AC541</f>
        <v>14183.577955589737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19301.623860690754</v>
      </c>
      <c r="D548" s="5">
        <f t="shared" ca="1" si="232"/>
        <v>10</v>
      </c>
      <c r="E548" s="5">
        <v>14</v>
      </c>
      <c r="F548" s="5">
        <f t="shared" ca="1" si="233"/>
        <v>9</v>
      </c>
      <c r="G548" s="77">
        <f t="shared" ca="1" si="242"/>
        <v>1946.666666666667</v>
      </c>
      <c r="H548" s="77">
        <f t="shared" ca="1" si="234"/>
        <v>18334.607923255004</v>
      </c>
      <c r="I548" s="77">
        <f ca="1">I549</f>
        <v>821.25000000000011</v>
      </c>
      <c r="J548" s="77">
        <f ca="1">J547</f>
        <v>19781.930327398753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17480.92952504144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4728</v>
      </c>
      <c r="AF548" s="77">
        <f ca="1">AC541</f>
        <v>14183.577955589737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18920.671131834635</v>
      </c>
      <c r="D549" s="5">
        <f t="shared" ca="1" si="232"/>
        <v>11</v>
      </c>
      <c r="E549" s="5">
        <v>15</v>
      </c>
      <c r="F549" s="5">
        <f t="shared" ca="1" si="233"/>
        <v>22</v>
      </c>
      <c r="G549" s="77">
        <f t="shared" ca="1" si="242"/>
        <v>2281.2500000000005</v>
      </c>
      <c r="H549" s="77">
        <f t="shared" ca="1" si="234"/>
        <v>17876.139070503945</v>
      </c>
      <c r="I549" s="77">
        <f ca="1">G541</f>
        <v>821.25000000000011</v>
      </c>
      <c r="J549" s="77">
        <f ca="1">H542</f>
        <v>19557.972578401255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16076.391270550757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4728</v>
      </c>
      <c r="AF549" s="77">
        <f ca="1">AC542</f>
        <v>13010.545727307885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17862.281554062454</v>
      </c>
      <c r="D550" s="5">
        <f t="shared" ca="1" si="232"/>
        <v>16</v>
      </c>
      <c r="E550" s="5">
        <v>16</v>
      </c>
      <c r="F550" s="5">
        <f t="shared" ca="1" si="233"/>
        <v>16</v>
      </c>
      <c r="G550" s="77">
        <f t="shared" ca="1" si="242"/>
        <v>2615.8333333333339</v>
      </c>
      <c r="H550" s="77">
        <f t="shared" ca="1" si="234"/>
        <v>17862.281554062454</v>
      </c>
      <c r="I550" s="77">
        <f ca="1">I551</f>
        <v>851.66666666666674</v>
      </c>
      <c r="J550" s="77">
        <f ca="1">J549</f>
        <v>19557.972578401255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16076.391270550757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5652</v>
      </c>
      <c r="AF550" s="77">
        <f ca="1">AC542</f>
        <v>13010.545727307885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16844.351983239878</v>
      </c>
      <c r="D551" s="5">
        <f t="shared" ca="1" si="232"/>
        <v>20</v>
      </c>
      <c r="E551" s="5">
        <v>17</v>
      </c>
      <c r="F551" s="5">
        <f t="shared" ca="1" si="233"/>
        <v>6</v>
      </c>
      <c r="G551" s="77">
        <f t="shared" ca="1" si="242"/>
        <v>2646.2500000000005</v>
      </c>
      <c r="H551" s="77">
        <f t="shared" ca="1" si="234"/>
        <v>17636.142958811386</v>
      </c>
      <c r="I551" s="77">
        <f ca="1">G542</f>
        <v>851.66666666666674</v>
      </c>
      <c r="J551" s="77">
        <f ca="1">H543</f>
        <v>19540.237806762172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12033.30895627604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5652</v>
      </c>
      <c r="AF551" s="77">
        <f ca="1">AC543</f>
        <v>13010.545367307885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16148.949138366015</v>
      </c>
      <c r="D552" s="5">
        <f t="shared" ca="1" si="232"/>
        <v>22</v>
      </c>
      <c r="E552" s="5">
        <v>18</v>
      </c>
      <c r="F552" s="5">
        <f t="shared" ca="1" si="233"/>
        <v>8</v>
      </c>
      <c r="G552" s="77">
        <f t="shared" ca="1" si="242"/>
        <v>2676.666666666667</v>
      </c>
      <c r="H552" s="77">
        <f t="shared" ca="1" si="234"/>
        <v>17544.552667907432</v>
      </c>
      <c r="I552" s="77">
        <f ca="1">I553</f>
        <v>882.08333333333337</v>
      </c>
      <c r="J552" s="77">
        <f ca="1">J551</f>
        <v>19540.237806762172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12033.30895627604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6576</v>
      </c>
      <c r="AF552" s="77">
        <f ca="1">AC543</f>
        <v>13010.545367307885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15919.946616166893</v>
      </c>
      <c r="D553" s="5">
        <f t="shared" ca="1" si="232"/>
        <v>24</v>
      </c>
      <c r="E553" s="5">
        <v>19</v>
      </c>
      <c r="F553" s="5">
        <f t="shared" ca="1" si="233"/>
        <v>7</v>
      </c>
      <c r="G553" s="77">
        <f t="shared" ca="1" si="242"/>
        <v>2707.0833333333335</v>
      </c>
      <c r="H553" s="77">
        <f t="shared" ca="1" si="234"/>
        <v>17382.301250720568</v>
      </c>
      <c r="I553" s="77">
        <f ca="1">G543</f>
        <v>882.08333333333337</v>
      </c>
      <c r="J553" s="77">
        <f ca="1">H544</f>
        <v>19301.623860690754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10720.736954173663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6576</v>
      </c>
      <c r="AF553" s="77">
        <f ca="1">AC544</f>
        <v>12669.07418635268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16065.004039920987</v>
      </c>
      <c r="D554" s="5">
        <f t="shared" ca="1" si="232"/>
        <v>23</v>
      </c>
      <c r="E554" s="5">
        <v>20</v>
      </c>
      <c r="F554" s="5">
        <f t="shared" ca="1" si="233"/>
        <v>17</v>
      </c>
      <c r="G554" s="77">
        <f t="shared" ca="1" si="242"/>
        <v>3041.666666666667</v>
      </c>
      <c r="H554" s="77">
        <f t="shared" ca="1" si="234"/>
        <v>16844.351983239878</v>
      </c>
      <c r="I554" s="77">
        <f ca="1">I555</f>
        <v>1216.6666666666667</v>
      </c>
      <c r="J554" s="77">
        <f ca="1">J553</f>
        <v>19301.623860690754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10720.736954173663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7577</v>
      </c>
      <c r="AF554" s="77">
        <f ca="1">AC544</f>
        <v>12669.07418635268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16775.411439464813</v>
      </c>
      <c r="D555" s="5">
        <f t="shared" ca="1" si="232"/>
        <v>21</v>
      </c>
      <c r="E555" s="5">
        <v>21</v>
      </c>
      <c r="F555" s="5">
        <f t="shared" ca="1" si="233"/>
        <v>21</v>
      </c>
      <c r="G555" s="77">
        <f t="shared" ca="1" si="242"/>
        <v>3376.2500000000005</v>
      </c>
      <c r="H555" s="77">
        <f t="shared" ca="1" si="234"/>
        <v>16775.411439464813</v>
      </c>
      <c r="I555" s="77">
        <f ca="1">G544</f>
        <v>1216.6666666666667</v>
      </c>
      <c r="J555" s="77">
        <f ca="1">H545</f>
        <v>18920.671131834635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10005.110962648023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7577</v>
      </c>
      <c r="AF555" s="77">
        <f ca="1">AC545</f>
        <v>12451.258410187254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17876.139070503945</v>
      </c>
      <c r="D556" s="5">
        <f t="shared" ca="1" si="232"/>
        <v>15</v>
      </c>
      <c r="E556" s="5">
        <v>22</v>
      </c>
      <c r="F556" s="5">
        <f t="shared" ca="1" si="233"/>
        <v>18</v>
      </c>
      <c r="G556" s="77">
        <f t="shared" ca="1" si="242"/>
        <v>3710.8333333333339</v>
      </c>
      <c r="H556" s="77">
        <f t="shared" ca="1" si="234"/>
        <v>16148.949138366015</v>
      </c>
      <c r="I556" s="77">
        <f ca="1">I557</f>
        <v>1551.25</v>
      </c>
      <c r="J556" s="77">
        <f ca="1">J555</f>
        <v>18920.671131834635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10005.110962648023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7668</v>
      </c>
      <c r="AF556" s="77">
        <f ca="1">AC545</f>
        <v>12451.258410187254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18920.485887406823</v>
      </c>
      <c r="D557" s="5">
        <f t="shared" ca="1" si="232"/>
        <v>12</v>
      </c>
      <c r="E557" s="5">
        <v>23</v>
      </c>
      <c r="F557" s="5">
        <f t="shared" ca="1" si="233"/>
        <v>20</v>
      </c>
      <c r="G557" s="77">
        <f t="shared" ca="1" si="242"/>
        <v>4045.4166666666674</v>
      </c>
      <c r="H557" s="77">
        <f t="shared" ca="1" si="234"/>
        <v>16065.004039920987</v>
      </c>
      <c r="I557" s="77">
        <f ca="1">G545</f>
        <v>1551.25</v>
      </c>
      <c r="J557" s="77">
        <f ca="1">H546</f>
        <v>18920.485887406823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9144.025384781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7668</v>
      </c>
      <c r="AF557" s="77">
        <f ca="1">AC546</f>
        <v>11503.823878419509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19781.930327398753</v>
      </c>
      <c r="D558" s="5">
        <f t="shared" ca="1" si="232"/>
        <v>7</v>
      </c>
      <c r="E558" s="5">
        <v>24</v>
      </c>
      <c r="F558" s="5">
        <f t="shared" ca="1" si="233"/>
        <v>19</v>
      </c>
      <c r="G558" s="77">
        <f t="shared" ca="1" si="242"/>
        <v>4380.0000000000009</v>
      </c>
      <c r="H558" s="77">
        <f t="shared" ca="1" si="234"/>
        <v>15919.946616166893</v>
      </c>
      <c r="I558" s="77">
        <f ca="1">I559</f>
        <v>1885.8333333333335</v>
      </c>
      <c r="J558" s="77">
        <f ca="1">J557</f>
        <v>18920.485887406823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9144.025384781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11503.823878419509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12277.170144492888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12355.735382474053</v>
      </c>
      <c r="I559" s="77">
        <f ca="1">G546</f>
        <v>1885.8333333333335</v>
      </c>
      <c r="J559" s="77">
        <f ca="1">H547</f>
        <v>18408.893613336928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11648.813707539321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12277.170144492888</v>
      </c>
      <c r="I560" s="77">
        <f ca="1">I561</f>
        <v>1916.2500000000002</v>
      </c>
      <c r="J560" s="77">
        <f ca="1">J559</f>
        <v>18408.893613336928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11079.005857530628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11796.784608246666</v>
      </c>
      <c r="I561" s="77">
        <f ca="1">G547</f>
        <v>1916.2500000000002</v>
      </c>
      <c r="J561" s="77">
        <f ca="1">H548</f>
        <v>18334.607923255004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10225.663835164976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11648.813707539321</v>
      </c>
      <c r="I562" s="77">
        <f ca="1">I563</f>
        <v>1946.666666666667</v>
      </c>
      <c r="J562" s="77">
        <f ca="1">J561</f>
        <v>18334.607923255004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9421.540794806222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11079.005857530628</v>
      </c>
      <c r="I563" s="77">
        <f ca="1">G548</f>
        <v>1946.666666666667</v>
      </c>
      <c r="J563" s="77">
        <f ca="1">H549</f>
        <v>17876.139070503945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8952.9811977986392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10984.29503074129</v>
      </c>
      <c r="I564" s="77">
        <f ca="1">I565</f>
        <v>2281.2500000000005</v>
      </c>
      <c r="J564" s="77">
        <f ca="1">J563</f>
        <v>17876.139070503945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9016.0807852667731</v>
      </c>
      <c r="D565" s="5">
        <f t="shared" ca="1" si="232"/>
        <v>35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10225.663835164976</v>
      </c>
      <c r="I565" s="77">
        <f ca="1">G549</f>
        <v>2281.2500000000005</v>
      </c>
      <c r="J565" s="77">
        <f ca="1">H550</f>
        <v>17862.281554062454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9424.7185038252719</v>
      </c>
      <c r="D566" s="5">
        <f t="shared" ca="1" si="232"/>
        <v>33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10115.632322966936</v>
      </c>
      <c r="I566" s="77">
        <f ca="1">I567</f>
        <v>2615.8333333333339</v>
      </c>
      <c r="J566" s="77">
        <f ca="1">J565</f>
        <v>17862.281554062454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10115.632322966936</v>
      </c>
      <c r="D567" s="5">
        <f t="shared" ca="1" si="232"/>
        <v>32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9424.7185038252719</v>
      </c>
      <c r="I567" s="77">
        <f ca="1">G550</f>
        <v>2615.8333333333339</v>
      </c>
      <c r="J567" s="77">
        <f ca="1">H551</f>
        <v>17636.142958811386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10984.29503074129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9421.540794806222</v>
      </c>
      <c r="I568" s="77">
        <f ca="1">I569</f>
        <v>2646.2500000000005</v>
      </c>
      <c r="J568" s="77">
        <f ca="1">J567</f>
        <v>17636.142958811386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11796.784608246666</v>
      </c>
      <c r="D569" s="5">
        <f t="shared" ca="1" si="232"/>
        <v>27</v>
      </c>
      <c r="E569" s="5">
        <v>35</v>
      </c>
      <c r="F569" s="5">
        <f t="shared" ca="1" si="233"/>
        <v>31</v>
      </c>
      <c r="G569" s="77">
        <f t="shared" ca="1" si="242"/>
        <v>8395</v>
      </c>
      <c r="H569" s="77">
        <f t="shared" ca="1" si="234"/>
        <v>9016.0807852667731</v>
      </c>
      <c r="I569" s="77">
        <f ca="1">G551</f>
        <v>2646.2500000000005</v>
      </c>
      <c r="J569" s="77">
        <f ca="1">H552</f>
        <v>17544.552667907432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12355.735382474053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8952.9811977986392</v>
      </c>
      <c r="I570" s="77">
        <f ca="1">I571</f>
        <v>2676.666666666667</v>
      </c>
      <c r="J570" s="77">
        <f ca="1">J569</f>
        <v>17544.552667907432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2676.666666666667</v>
      </c>
      <c r="J571" s="77">
        <f ca="1">H553</f>
        <v>17382.301250720568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2707.0833333333335</v>
      </c>
      <c r="J572" s="77">
        <f ca="1">J571</f>
        <v>17382.301250720568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2707.0833333333335</v>
      </c>
      <c r="J573" s="77">
        <f ca="1">H554</f>
        <v>16844.351983239878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16844.351983239878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16775.411439464813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16775.411439464813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16148.949138366015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16148.949138366015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16065.004039920987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16065.004039920987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15919.946616166893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15919.946616166893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12355.735382474053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12355.735382474053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12277.170144492888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12277.170144492888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11796.784608246666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11796.784608246666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11648.813707539321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11648.813707539321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11079.005857530628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11079.005857530628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10984.29503074129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10984.29503074129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10225.663835164976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10225.663835164976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10115.632322966936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10115.632322966936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9424.7185038252719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9424.7185038252719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9421.540794806222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9421.540794806222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9016.0807852667731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9016.0807852667731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8952.9811977986392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8952.9811977986392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0.13123668042624326</v>
      </c>
      <c r="D609" s="135">
        <f ca="1">B452*M456+B458*M462+B464*M468+B470*M474+B476*M480+B482*M486+B488*M492+$B$500*M504</f>
        <v>11.994749644675638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6.285977470837871E-2</v>
      </c>
      <c r="D610" s="135">
        <f ca="1">B452*N456+B458*N462+B464*N468+B470*N474+B476*N480+B482*N486+B488*N492+$B$500*N504</f>
        <v>5.7452478826715438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1.3606984896545448E-2</v>
      </c>
      <c r="D611" s="135">
        <f ca="1">B452*O456+B458*O462+B464*O468+B470*O474+B476*O480+B482*O486+B488*O492+$B$500*O504</f>
        <v>1.2436490828848172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0.1310873653748518</v>
      </c>
      <c r="D612" s="135">
        <f ca="1">B452*G456+B458*G462+B464*G468+B470*G474+B476*G480+B482*G486+B488*G492+$B$500*G504</f>
        <v>11.98110257090171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5.4051128961661206E-2</v>
      </c>
      <c r="D613" s="135">
        <f ca="1">B452*H456+B458*H462+B464*H468+B470*H474+B476*H480+B482*H486+B488*H492+$B$500*H504</f>
        <v>4.940156652861794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1.3585067840031464E-2</v>
      </c>
      <c r="D614" s="135">
        <f ca="1">B452*I456+B458*I462+B464*I468+B470*I474+B476*I480+B482*I486+B488*I492+$B$500*I504</f>
        <v>1.241645911172613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0.13325368959432998</v>
      </c>
      <c r="D615" s="135">
        <f ca="1">B452*J456+B458*J462+B464*J468+B470*J474+B476*J480+B482*J486+B488*J492+$B$500*J504</f>
        <v>12.179099933966999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5.4515125684177788E-2</v>
      </c>
      <c r="D616" s="135">
        <f ca="1">B452*K456+B458*K462+B464*K468+B470*K474+B476*K480+B482*K486+B488*K492+$B$500*K504</f>
        <v>4.9825649529228757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1.3870465358356504E-2</v>
      </c>
      <c r="D617" s="135">
        <f ca="1">B452*L456+B458*L462+B464*L468+B470*L474+B476*L480+B482*L486+B488*L492+$B$500*L504</f>
        <v>1.2677306290304722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0.24685976460457484</v>
      </c>
      <c r="D618" s="135">
        <f ca="1">B452*D456+B458*D462+B464*D468+B470*D474+B476*D480+B482*D486+B488*D492+$B$500*D504</f>
        <v>22.562450255205658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0.11957397064578225</v>
      </c>
      <c r="D619" s="135">
        <f ca="1">B452*E456+B458*E462+B464*E468+B470*E474+B476*E480+B482*E486+B488*E492+$B$500*E504</f>
        <v>10.928803115543788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2.5499981905066579E-2</v>
      </c>
      <c r="D620" s="135">
        <f ca="1">B452*F456+B458*F462+B464*F468+B470*F474+B476*F480+B482*F486+B488*F492+$B$500*F504</f>
        <v>2.3306433681620984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0.12036301180712418</v>
      </c>
      <c r="D621" s="135">
        <f ca="1">$B$494*M498+$B$495*77/365*11/24</f>
        <v>25.090966361558216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7.8261449228311422E-2</v>
      </c>
      <c r="D622" s="135">
        <f ca="1">$B$494*N498+$B$495*77/365*12/24</f>
        <v>16.314442123972601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1.1490189446359643E-2</v>
      </c>
      <c r="D623" s="135">
        <f ca="1">$B$494*O498+$B$495*77/365*1/24</f>
        <v>2.3952537624143835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0.12036301180712418</v>
      </c>
      <c r="D624" s="135">
        <f ca="1">$B$494*G498+$B$495*77/365*11/24</f>
        <v>25.090966361558216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7.8261449228311422E-2</v>
      </c>
      <c r="D625" s="135">
        <f ca="1">$B$494*H498+$B$495*77/365*12/24</f>
        <v>16.314442123972601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1.1490189446359643E-2</v>
      </c>
      <c r="D626" s="135">
        <f ca="1">$B$494*I498+$B$495*77/365*1/24</f>
        <v>2.3952537624143835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0.14324290616479626</v>
      </c>
      <c r="D627" s="135">
        <f ca="1">$B$494*J498+$B$495*91/365*11/24</f>
        <v>29.860526802636983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9.2612603069879812E-2</v>
      </c>
      <c r="D628" s="135">
        <f ca="1">$B$494*K498+$B$495*91/365*12/24</f>
        <v>19.306094732876712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1.3679799335290415E-2</v>
      </c>
      <c r="D629" s="135">
        <f ca="1">$B$494*L498+$B$495*91/365*1/24</f>
        <v>2.8517015302397262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0.18985462916853527</v>
      </c>
      <c r="D630" s="135">
        <f ca="1">$B$494*D498+$B$495*120/365*11/24</f>
        <v>39.577242564246575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0.12224429361308364</v>
      </c>
      <c r="D631" s="135">
        <f ca="1">$B$494*E498+$B$495*120/365*12/24</f>
        <v>25.483139819178081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1.8136467684824211E-2</v>
      </c>
      <c r="D632" s="135">
        <f ca="1">$B$494*F498+$B$495*120/365*1/24</f>
        <v>3.7807420549315069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0.10720719576461835</v>
      </c>
      <c r="D633" s="135">
        <f ca="1">B409*M413+B415*M419+B421*M425+B427*M431+B433*M437+B439*M443+B445*M449</f>
        <v>16.217134301522499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8.9917708483771341E-2</v>
      </c>
      <c r="D634" s="135">
        <f ca="1">B409*N413+B415*N419+B421*N425+B427*N431+B433*N437+B439*N443+B445*N449</f>
        <v>13.601769397719121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1.0974829790675442E-2</v>
      </c>
      <c r="D635" s="135">
        <f ca="1">B409*O413+B415*O419+B421*O425+B427*O431+B433*O437+B439*O443+B445*O449</f>
        <v>1.660152449491386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0.10773675634326156</v>
      </c>
      <c r="D636" s="135">
        <f ca="1">B409*G413+B415*G419+B421*G425+B427*G431+B433*G437+B439*G443+B445*G449</f>
        <v>16.297240445176367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7.9503372475753079E-2</v>
      </c>
      <c r="D637" s="135">
        <f ca="1">B409*H413+B415*H419+B421*H425+B427*H431+B433*H437+B439*H443+B445*H449</f>
        <v>12.026402329317982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1.1028271683933012E-2</v>
      </c>
      <c r="D638" s="135">
        <f ca="1">B409*I413+B415*I419+B421*I425+B427*I431+B433*I437+B439*I443+B445*I449</f>
        <v>1.6682365557316845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0.1050661273651444</v>
      </c>
      <c r="D639" s="135">
        <f ca="1">B409*J413+B415*J419+B421*J425+B427*J431+B433*J437+B439*J443+B445*J449</f>
        <v>15.893256845952727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7.7070162643752632E-2</v>
      </c>
      <c r="D640" s="135">
        <f ca="1">B409*K413+B415*K419+B421*K425+B427*K431+B433*K437+B439*K443+B445*K449</f>
        <v>11.658332906851481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1.0789909665541043E-2</v>
      </c>
      <c r="D641" s="135">
        <f ca="1">B409*L413+B415*L419+B421*L425+B427*L431+B433*L437+B439*L443+B445*L449</f>
        <v>1.6321797515491401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0.2078121618262295</v>
      </c>
      <c r="D642" s="135">
        <f ca="1">B409*D413+B415*D419+B421*D425+B427*D431+B433*D437+B439*D443+B445*D449</f>
        <v>31.435555363513508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0.1716724264332368</v>
      </c>
      <c r="D643" s="135">
        <f ca="1">B409*E413+B415*E419+B421*E425+B427*E431+B433*E437+B439*E443+B445*E449</f>
        <v>25.968730694613122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2.1221077524082921E-2</v>
      </c>
      <c r="D644" s="135">
        <f ca="1">B409*F413+B415*F419+B421*F425+B427*F431+B433*F437+B439*F443+B445*F449</f>
        <v>3.2100929585610118</v>
      </c>
      <c r="P644" s="5"/>
      <c r="Q644" s="6"/>
      <c r="U644" s="5"/>
    </row>
  </sheetData>
  <autoFilter ref="A1:C607" xr:uid="{00000000-0009-0000-0000-000022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SI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584.17700000000002</v>
      </c>
      <c r="E5" s="17">
        <f ca="1">INDIRECT(ADDRESS(MATCH($H$1,HDD!$A$1:$A$34,0),E$4+1,,,"HDD"))</f>
        <v>477.791</v>
      </c>
      <c r="F5" s="17">
        <f ca="1">INDIRECT(ADDRESS(MATCH($H$1,HDD!$A$1:$A$34,0),F$4+1,,,"HDD"))</f>
        <v>387.7</v>
      </c>
      <c r="G5" s="17">
        <f ca="1">INDIRECT(ADDRESS(MATCH($H$1,HDD!$A$1:$A$34,0),G$4+1,,,"HDD"))</f>
        <v>250.733</v>
      </c>
      <c r="H5" s="17">
        <f ca="1">INDIRECT(ADDRESS(MATCH($H$1,HDD!$A$1:$A$34,0),H$4+1,,,"HDD"))</f>
        <v>92.180999999999997</v>
      </c>
      <c r="I5" s="17">
        <f ca="1">INDIRECT(ADDRESS(MATCH($H$1,HDD!$A$1:$A$34,0),I$4+1,,,"HDD"))</f>
        <v>22.526</v>
      </c>
      <c r="J5" s="17">
        <f ca="1">INDIRECT(ADDRESS(MATCH($H$1,HDD!$A$1:$A$34,0),J$4+1,,,"HDD"))</f>
        <v>3.6</v>
      </c>
      <c r="K5" s="17">
        <f ca="1">INDIRECT(ADDRESS(MATCH($H$1,HDD!$A$1:$A$34,0),K$4+1,,,"HDD"))</f>
        <v>5.2560000000000002</v>
      </c>
      <c r="L5" s="17">
        <f ca="1">INDIRECT(ADDRESS(MATCH($H$1,HDD!$A$1:$A$34,0),L$4+1,,,"HDD"))</f>
        <v>62.677</v>
      </c>
      <c r="M5" s="17">
        <f ca="1">INDIRECT(ADDRESS(MATCH($H$1,HDD!$A$1:$A$34,0),M$4+1,,,"HDD"))</f>
        <v>217.226</v>
      </c>
      <c r="N5" s="17">
        <f ca="1">INDIRECT(ADDRESS(MATCH($H$1,HDD!$A$1:$A$34,0),N$4+1,,,"HDD"))</f>
        <v>401.20499999999998</v>
      </c>
      <c r="O5" s="17">
        <f ca="1">INDIRECT(ADDRESS(MATCH($H$1,HDD!$A$1:$A$34,0),O$4+1,,,"HDD"))</f>
        <v>547.98199999999997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0.19134184983298691</v>
      </c>
      <c r="E6" s="23">
        <f t="shared" ca="1" si="0"/>
        <v>0.15649608555891903</v>
      </c>
      <c r="F6" s="22">
        <f t="shared" ca="1" si="0"/>
        <v>0.12698759995728867</v>
      </c>
      <c r="G6" s="22">
        <f t="shared" ca="1" si="0"/>
        <v>8.212530797031431E-2</v>
      </c>
      <c r="H6" s="22">
        <f t="shared" ca="1" si="0"/>
        <v>3.019304604504211E-2</v>
      </c>
      <c r="I6" s="22">
        <f t="shared" ca="1" si="0"/>
        <v>7.3781859082741406E-3</v>
      </c>
      <c r="J6" s="22">
        <f t="shared" ca="1" si="0"/>
        <v>1.1791471752546794E-3</v>
      </c>
      <c r="K6" s="22">
        <f t="shared" ca="1" si="0"/>
        <v>1.721554875871832E-3</v>
      </c>
      <c r="L6" s="22">
        <f t="shared" ca="1" si="0"/>
        <v>2.0529279862065982E-2</v>
      </c>
      <c r="M6" s="22">
        <f t="shared" ca="1" si="0"/>
        <v>7.1150395636631378E-2</v>
      </c>
      <c r="N6" s="22">
        <f t="shared" ca="1" si="0"/>
        <v>0.13141103956890379</v>
      </c>
      <c r="O6" s="22">
        <f t="shared" ca="1" si="0"/>
        <v>0.17948650760844714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8.8746049234953812</v>
      </c>
      <c r="E8" s="114">
        <f ca="1">INDIRECT(ADDRESS(MATCH($H$1,DDuration!$A$1:$A$34,0),E$4+1,,,"DDuration"))</f>
        <v>10.153031286553468</v>
      </c>
      <c r="F8" s="114">
        <f ca="1">INDIRECT(ADDRESS(MATCH($H$1,DDuration!$A$1:$A$34,0),F$4+1,,,"DDuration"))</f>
        <v>11.664175492898327</v>
      </c>
      <c r="G8" s="114">
        <f ca="1">INDIRECT(ADDRESS(MATCH($H$1,DDuration!$A$1:$A$34,0),G$4+1,,,"DDuration"))</f>
        <v>13.325057809640453</v>
      </c>
      <c r="H8" s="114">
        <f ca="1">INDIRECT(ADDRESS(MATCH($H$1,DDuration!$A$1:$A$34,0),H$4+1,,,"DDuration"))</f>
        <v>14.765541841018957</v>
      </c>
      <c r="I8" s="114">
        <f ca="1">INDIRECT(ADDRESS(MATCH($H$1,DDuration!$A$1:$A$34,0),I$4+1,,,"DDuration"))</f>
        <v>15.511483003506378</v>
      </c>
      <c r="J8" s="114">
        <f ca="1">INDIRECT(ADDRESS(MATCH($H$1,DDuration!$A$1:$A$34,0),J$4+1,,,"DDuration"))</f>
        <v>15.171777271221329</v>
      </c>
      <c r="K8" s="114">
        <f ca="1">INDIRECT(ADDRESS(MATCH($H$1,DDuration!$A$1:$A$34,0),K$4+1,,,"DDuration"))</f>
        <v>13.92251520648146</v>
      </c>
      <c r="L8" s="114">
        <f ca="1">INDIRECT(ADDRESS(MATCH($H$1,DDuration!$A$1:$A$34,0),L$4+1,,,"DDuration"))</f>
        <v>12.307881679138056</v>
      </c>
      <c r="M8" s="114">
        <f ca="1">INDIRECT(ADDRESS(MATCH($H$1,DDuration!$A$1:$A$34,0),M$4+1,,,"DDuration"))</f>
        <v>10.648210616798043</v>
      </c>
      <c r="N8" s="114">
        <f ca="1">INDIRECT(ADDRESS(MATCH($H$1,DDuration!$A$1:$A$34,0),N$4+1,,,"DDuration"))</f>
        <v>9.214559286931145</v>
      </c>
      <c r="O8" s="114">
        <f ca="1">INDIRECT(ADDRESS(MATCH($H$1,DDuration!$A$1:$A$34,0),O$4+1,,,"DDuration"))</f>
        <v>8.4951528458129655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0.13393929488309084</v>
      </c>
      <c r="E12" s="33">
        <f t="shared" ca="1" si="1"/>
        <v>0.10954725989124331</v>
      </c>
      <c r="F12" s="32">
        <f t="shared" ca="1" si="1"/>
        <v>8.8891319970102065E-2</v>
      </c>
      <c r="G12" s="32">
        <f t="shared" ca="1" si="1"/>
        <v>5.7487715579220014E-2</v>
      </c>
      <c r="H12" s="32">
        <f t="shared" ca="1" si="1"/>
        <v>2.1135132231529477E-2</v>
      </c>
      <c r="I12" s="32">
        <f t="shared" ca="1" si="1"/>
        <v>5.1647301357918979E-3</v>
      </c>
      <c r="J12" s="32">
        <f t="shared" ca="1" si="1"/>
        <v>8.2540302267827554E-4</v>
      </c>
      <c r="K12" s="32">
        <f t="shared" ca="1" si="1"/>
        <v>1.2050884131102823E-3</v>
      </c>
      <c r="L12" s="32">
        <f t="shared" ca="1" si="1"/>
        <v>1.4370495903446186E-2</v>
      </c>
      <c r="M12" s="32">
        <f t="shared" ca="1" si="1"/>
        <v>4.9805276945641963E-2</v>
      </c>
      <c r="N12" s="32">
        <f t="shared" ca="1" si="1"/>
        <v>9.1987727698232644E-2</v>
      </c>
      <c r="O12" s="32">
        <f t="shared" ca="1" si="1"/>
        <v>0.12564055532591301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5.740255494989608E-2</v>
      </c>
      <c r="E13" s="32">
        <f t="shared" ca="1" si="2"/>
        <v>4.6948825667675713E-2</v>
      </c>
      <c r="F13" s="32">
        <f t="shared" ca="1" si="2"/>
        <v>3.8096279987186607E-2</v>
      </c>
      <c r="G13" s="32">
        <f t="shared" ca="1" si="2"/>
        <v>2.4637592391094296E-2</v>
      </c>
      <c r="H13" s="32">
        <f t="shared" ca="1" si="2"/>
        <v>9.0579138135126348E-3</v>
      </c>
      <c r="I13" s="32">
        <f t="shared" ca="1" si="2"/>
        <v>2.2134557724822427E-3</v>
      </c>
      <c r="J13" s="32">
        <f t="shared" ca="1" si="2"/>
        <v>3.537441525764039E-4</v>
      </c>
      <c r="K13" s="32">
        <f t="shared" ca="1" si="2"/>
        <v>5.1646646276154971E-4</v>
      </c>
      <c r="L13" s="32">
        <f t="shared" ca="1" si="2"/>
        <v>6.1587839586197957E-3</v>
      </c>
      <c r="M13" s="32">
        <f t="shared" ca="1" si="2"/>
        <v>2.1345118690989418E-2</v>
      </c>
      <c r="N13" s="32">
        <f t="shared" ca="1" si="2"/>
        <v>3.9423311870671142E-2</v>
      </c>
      <c r="O13" s="32">
        <f t="shared" ca="1" si="2"/>
        <v>5.3845952282534151E-2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0.12166152618547418</v>
      </c>
      <c r="E18" s="33">
        <f t="shared" ca="1" si="3"/>
        <v>9.9505427734546001E-2</v>
      </c>
      <c r="F18" s="33">
        <f t="shared" ca="1" si="3"/>
        <v>8.0742948972842704E-2</v>
      </c>
      <c r="G18" s="33">
        <f t="shared" ca="1" si="3"/>
        <v>5.2218008317791512E-2</v>
      </c>
      <c r="H18" s="33">
        <f t="shared" ca="1" si="3"/>
        <v>1.919774511030594E-2</v>
      </c>
      <c r="I18" s="33">
        <f t="shared" ca="1" si="3"/>
        <v>4.6912965400109736E-3</v>
      </c>
      <c r="J18" s="33">
        <f t="shared" ca="1" si="3"/>
        <v>7.4974107893276696E-4</v>
      </c>
      <c r="K18" s="33">
        <f t="shared" ca="1" si="3"/>
        <v>1.0946219752418398E-3</v>
      </c>
      <c r="L18" s="33">
        <f t="shared" ca="1" si="3"/>
        <v>1.3053200445630285E-2</v>
      </c>
      <c r="M18" s="33">
        <f t="shared" ca="1" si="3"/>
        <v>4.5239793225624783E-2</v>
      </c>
      <c r="N18" s="33">
        <f t="shared" ca="1" si="3"/>
        <v>8.3555519325894653E-2</v>
      </c>
      <c r="O18" s="33">
        <f t="shared" ca="1" si="3"/>
        <v>0.11412350442103765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5.740255494989608E-2</v>
      </c>
      <c r="E19" s="33">
        <f t="shared" ca="1" si="4"/>
        <v>4.6948825667675713E-2</v>
      </c>
      <c r="F19" s="33">
        <f t="shared" ca="1" si="4"/>
        <v>3.8096279987186607E-2</v>
      </c>
      <c r="G19" s="33">
        <f t="shared" ca="1" si="4"/>
        <v>2.4637592391094296E-2</v>
      </c>
      <c r="H19" s="33">
        <f t="shared" ca="1" si="4"/>
        <v>9.0579138135126348E-3</v>
      </c>
      <c r="I19" s="33">
        <f t="shared" ca="1" si="4"/>
        <v>2.2134557724822427E-3</v>
      </c>
      <c r="J19" s="33">
        <f t="shared" ca="1" si="4"/>
        <v>3.537441525764039E-4</v>
      </c>
      <c r="K19" s="33">
        <f t="shared" ca="1" si="4"/>
        <v>5.1646646276154971E-4</v>
      </c>
      <c r="L19" s="33">
        <f t="shared" ca="1" si="4"/>
        <v>6.1587839586197957E-3</v>
      </c>
      <c r="M19" s="33">
        <f t="shared" ca="1" si="4"/>
        <v>2.1345118690989418E-2</v>
      </c>
      <c r="N19" s="33">
        <f t="shared" ca="1" si="4"/>
        <v>3.9423311870671142E-2</v>
      </c>
      <c r="O19" s="33">
        <f t="shared" ca="1" si="4"/>
        <v>5.3845952282534151E-2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1.227776869761666E-2</v>
      </c>
      <c r="E20" s="33">
        <f t="shared" ca="1" si="5"/>
        <v>1.0041832156697303E-2</v>
      </c>
      <c r="F20" s="33">
        <f t="shared" ca="1" si="5"/>
        <v>8.148370997259357E-3</v>
      </c>
      <c r="G20" s="33">
        <f t="shared" ca="1" si="5"/>
        <v>5.2697072614285015E-3</v>
      </c>
      <c r="H20" s="33">
        <f t="shared" ca="1" si="5"/>
        <v>1.9373871212235354E-3</v>
      </c>
      <c r="I20" s="33">
        <f t="shared" ca="1" si="5"/>
        <v>4.7343359578092399E-4</v>
      </c>
      <c r="J20" s="33">
        <f t="shared" ca="1" si="5"/>
        <v>7.56619437455086E-5</v>
      </c>
      <c r="K20" s="33">
        <f t="shared" ca="1" si="5"/>
        <v>1.1046643786844255E-4</v>
      </c>
      <c r="L20" s="33">
        <f t="shared" ca="1" si="5"/>
        <v>1.3172954578159007E-3</v>
      </c>
      <c r="M20" s="33">
        <f t="shared" ca="1" si="5"/>
        <v>4.5654837200171799E-3</v>
      </c>
      <c r="N20" s="33">
        <f t="shared" ca="1" si="5"/>
        <v>8.4322083723379921E-3</v>
      </c>
      <c r="O20" s="33">
        <f t="shared" ca="1" si="5"/>
        <v>1.151705090487536E-2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0.19134184983298691</v>
      </c>
      <c r="E21" s="33">
        <f t="shared" ca="1" si="6"/>
        <v>0.156496085558919</v>
      </c>
      <c r="F21" s="33">
        <f t="shared" ca="1" si="6"/>
        <v>0.12698759995728867</v>
      </c>
      <c r="G21" s="33">
        <f t="shared" ca="1" si="6"/>
        <v>8.212530797031431E-2</v>
      </c>
      <c r="H21" s="33">
        <f t="shared" ca="1" si="6"/>
        <v>3.019304604504211E-2</v>
      </c>
      <c r="I21" s="33">
        <f t="shared" ca="1" si="6"/>
        <v>7.3781859082741406E-3</v>
      </c>
      <c r="J21" s="33">
        <f t="shared" ca="1" si="6"/>
        <v>1.1791471752546794E-3</v>
      </c>
      <c r="K21" s="33">
        <f t="shared" ca="1" si="6"/>
        <v>1.721554875871832E-3</v>
      </c>
      <c r="L21" s="33">
        <f t="shared" ca="1" si="6"/>
        <v>2.0529279862065979E-2</v>
      </c>
      <c r="M21" s="33">
        <f t="shared" ca="1" si="6"/>
        <v>7.1150395636631378E-2</v>
      </c>
      <c r="N21" s="33">
        <f t="shared" ca="1" si="6"/>
        <v>0.13141103956890379</v>
      </c>
      <c r="O21" s="33">
        <f t="shared" ca="1" si="6"/>
        <v>0.17948650760844717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0.41743969249042656</v>
      </c>
      <c r="E24" s="32">
        <f ca="1">N19/2+O19+D19+E19+F19/2</f>
        <v>0.19695712882903482</v>
      </c>
      <c r="F24" s="32">
        <f ca="1">N20/2+O20+D20+E20+F20/2</f>
        <v>4.2126941443988E-2</v>
      </c>
      <c r="G24" s="32">
        <f ca="1">F18/2+G18+H18</f>
        <v>0.11178722791451881</v>
      </c>
      <c r="H24" s="32">
        <f ca="1">F19/2+G19+H19</f>
        <v>5.2743646198200232E-2</v>
      </c>
      <c r="I24" s="32">
        <f ca="1">F20/2+G20+H20</f>
        <v>1.1281279881281714E-2</v>
      </c>
      <c r="J24" s="32">
        <f ca="1">I18+J18+K18</f>
        <v>6.535659594185581E-3</v>
      </c>
      <c r="K24" s="32">
        <f ca="1">I19+J19+K19</f>
        <v>3.0836663878201962E-3</v>
      </c>
      <c r="L24" s="32">
        <f ca="1">I20+J20+K20</f>
        <v>6.5956197739487524E-4</v>
      </c>
      <c r="M24" s="32">
        <f ca="1">L18+M18+N18/2</f>
        <v>0.1000707533342024</v>
      </c>
      <c r="N24" s="32">
        <f ca="1">L19+M19+N19/2</f>
        <v>4.7215558584944785E-2</v>
      </c>
      <c r="O24" s="32">
        <f ca="1">L20+M20+N20/2</f>
        <v>1.0098883364002078E-2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8.3333333333333339</v>
      </c>
      <c r="I30" s="17">
        <f ca="1">INDIRECT(ADDRESS(MATCH($H$1,CDD!$A$1:$A$34,0),I$4+1,,,"cDD"))</f>
        <v>26</v>
      </c>
      <c r="J30" s="17">
        <f ca="1">INDIRECT(ADDRESS(MATCH($H$1,CDD!$A$1:$A$34,0),J$4+1,,,"cDD"))</f>
        <v>39.333333333333336</v>
      </c>
      <c r="K30" s="17">
        <f ca="1">INDIRECT(ADDRESS(MATCH($H$1,CDD!$A$1:$A$34,0),K$4+1,,,"cDD"))</f>
        <v>16</v>
      </c>
      <c r="L30" s="17">
        <f ca="1">INDIRECT(ADDRESS(MATCH($H$1,CDD!$A$1:$A$34,0),L$4+1,,,"cDD"))</f>
        <v>5.333333333333333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8.7719298245614044E-2</v>
      </c>
      <c r="I31" s="22">
        <f t="shared" ca="1" si="7"/>
        <v>0.27368421052631581</v>
      </c>
      <c r="J31" s="22">
        <f t="shared" ca="1" si="7"/>
        <v>0.41403508771929826</v>
      </c>
      <c r="K31" s="22">
        <f t="shared" ca="1" si="7"/>
        <v>0.16842105263157894</v>
      </c>
      <c r="L31" s="22">
        <f t="shared" ca="1" si="7"/>
        <v>5.6140350877192977E-2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8.8746049234953812</v>
      </c>
      <c r="E33" s="29">
        <f t="shared" ca="1" si="8"/>
        <v>10.153031286553468</v>
      </c>
      <c r="F33" s="29">
        <f t="shared" ca="1" si="8"/>
        <v>11.664175492898327</v>
      </c>
      <c r="G33" s="29">
        <f t="shared" ca="1" si="8"/>
        <v>13.325057809640453</v>
      </c>
      <c r="H33" s="29">
        <f t="shared" ca="1" si="8"/>
        <v>14.765541841018957</v>
      </c>
      <c r="I33" s="29">
        <f t="shared" ca="1" si="8"/>
        <v>15.511483003506378</v>
      </c>
      <c r="J33" s="29">
        <f t="shared" ca="1" si="8"/>
        <v>15.171777271221329</v>
      </c>
      <c r="K33" s="29">
        <f t="shared" ca="1" si="8"/>
        <v>13.92251520648146</v>
      </c>
      <c r="L33" s="29">
        <f t="shared" ca="1" si="8"/>
        <v>12.307881679138056</v>
      </c>
      <c r="M33" s="29">
        <f t="shared" ca="1" si="8"/>
        <v>10.648210616798043</v>
      </c>
      <c r="N33" s="29">
        <f t="shared" ca="1" si="8"/>
        <v>9.214559286931145</v>
      </c>
      <c r="O33" s="29">
        <f t="shared" ca="1" si="8"/>
        <v>8.4951528458129655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7.8947368421052641E-2</v>
      </c>
      <c r="I37" s="32">
        <f t="shared" ca="1" si="9"/>
        <v>0.24631578947368424</v>
      </c>
      <c r="J37" s="32">
        <f t="shared" ca="1" si="9"/>
        <v>0.37263157894736842</v>
      </c>
      <c r="K37" s="32">
        <f t="shared" ca="1" si="9"/>
        <v>0.15157894736842106</v>
      </c>
      <c r="L37" s="32">
        <f t="shared" ca="1" si="9"/>
        <v>5.0526315789473683E-2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8.771929824561403E-3</v>
      </c>
      <c r="I38" s="32">
        <f t="shared" ca="1" si="10"/>
        <v>2.7368421052631573E-2</v>
      </c>
      <c r="J38" s="32">
        <f t="shared" ca="1" si="10"/>
        <v>4.1403508771929817E-2</v>
      </c>
      <c r="K38" s="32">
        <f t="shared" ca="1" si="10"/>
        <v>1.6842105263157891E-2</v>
      </c>
      <c r="L38" s="32">
        <f t="shared" ca="1" si="10"/>
        <v>5.6140350877192961E-3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7.1710526315789488E-2</v>
      </c>
      <c r="I43" s="33">
        <f t="shared" ca="1" si="11"/>
        <v>0.22373684210526318</v>
      </c>
      <c r="J43" s="33">
        <f t="shared" ca="1" si="11"/>
        <v>0.33847368421052632</v>
      </c>
      <c r="K43" s="33">
        <f t="shared" ca="1" si="11"/>
        <v>0.1376842105263158</v>
      </c>
      <c r="L43" s="33">
        <f t="shared" ca="1" si="11"/>
        <v>4.5894736842105259E-2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8.771929824561403E-3</v>
      </c>
      <c r="I44" s="33">
        <f t="shared" ca="1" si="12"/>
        <v>2.7368421052631573E-2</v>
      </c>
      <c r="J44" s="33">
        <f t="shared" ca="1" si="12"/>
        <v>4.1403508771929817E-2</v>
      </c>
      <c r="K44" s="33">
        <f t="shared" ca="1" si="12"/>
        <v>1.6842105263157891E-2</v>
      </c>
      <c r="L44" s="33">
        <f t="shared" ca="1" si="12"/>
        <v>5.6140350877192961E-3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7.2368421052631587E-3</v>
      </c>
      <c r="I45" s="33">
        <f t="shared" ca="1" si="13"/>
        <v>2.257894736842106E-2</v>
      </c>
      <c r="J45" s="33">
        <f t="shared" ca="1" si="13"/>
        <v>3.4157894736842109E-2</v>
      </c>
      <c r="K45" s="33">
        <f t="shared" ca="1" si="13"/>
        <v>1.3894736842105265E-2</v>
      </c>
      <c r="L45" s="33">
        <f t="shared" ca="1" si="13"/>
        <v>4.6315789473684215E-3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8.7719298245614044E-2</v>
      </c>
      <c r="I46" s="32">
        <f t="shared" ca="1" si="14"/>
        <v>0.27368421052631586</v>
      </c>
      <c r="J46" s="32">
        <f t="shared" ca="1" si="14"/>
        <v>0.41403508771929826</v>
      </c>
      <c r="K46" s="32">
        <f t="shared" ca="1" si="14"/>
        <v>0.16842105263157894</v>
      </c>
      <c r="L46" s="32">
        <f t="shared" ca="1" si="14"/>
        <v>5.6140350877192977E-2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7.1710526315789488E-2</v>
      </c>
      <c r="H49" s="32">
        <f ca="1">F44/2+G44+H44</f>
        <v>8.771929824561403E-3</v>
      </c>
      <c r="I49" s="32">
        <f ca="1">F45/2+G45+H45</f>
        <v>7.2368421052631587E-3</v>
      </c>
      <c r="J49" s="32">
        <f ca="1">I43+J43+K43</f>
        <v>0.69989473684210535</v>
      </c>
      <c r="K49" s="32">
        <f ca="1">I44+J44+K44</f>
        <v>8.5614035087719281E-2</v>
      </c>
      <c r="L49" s="32">
        <f ca="1">I45+J45+K45</f>
        <v>7.0631578947368434E-2</v>
      </c>
      <c r="M49" s="32">
        <f ca="1">L43+M43+N43/2</f>
        <v>4.5894736842105259E-2</v>
      </c>
      <c r="N49" s="32">
        <f ca="1">L44+M44+N44/2</f>
        <v>5.6140350877192961E-3</v>
      </c>
      <c r="O49" s="32">
        <f ca="1">L45+M45+N45/2</f>
        <v>4.6315789473684215E-3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584.17700000000002</v>
      </c>
      <c r="E56" s="17">
        <f t="shared" ca="1" si="15"/>
        <v>477.791</v>
      </c>
      <c r="F56" s="17">
        <f t="shared" ca="1" si="15"/>
        <v>387.7</v>
      </c>
      <c r="G56" s="17">
        <f t="shared" ca="1" si="15"/>
        <v>250.733</v>
      </c>
      <c r="H56" s="17">
        <f t="shared" ca="1" si="15"/>
        <v>92.180999999999997</v>
      </c>
      <c r="I56" s="17">
        <f t="shared" ca="1" si="15"/>
        <v>22.526</v>
      </c>
      <c r="J56" s="17">
        <f t="shared" ca="1" si="15"/>
        <v>3.6</v>
      </c>
      <c r="K56" s="17">
        <f t="shared" ca="1" si="15"/>
        <v>5.2560000000000002</v>
      </c>
      <c r="L56" s="17">
        <f t="shared" ca="1" si="15"/>
        <v>62.677</v>
      </c>
      <c r="M56" s="17">
        <f t="shared" ca="1" si="15"/>
        <v>217.226</v>
      </c>
      <c r="N56" s="17">
        <f t="shared" ca="1" si="15"/>
        <v>401.20499999999998</v>
      </c>
      <c r="O56" s="17">
        <f t="shared" ca="1" si="15"/>
        <v>547.98199999999997</v>
      </c>
    </row>
    <row r="57" spans="1:15" x14ac:dyDescent="0.4">
      <c r="D57" s="50">
        <f t="shared" ref="D57:O57" ca="1" si="16">(D55/SUM($D55:$O55)*(1-$B$56)+$B$56*D56/SUM($D56:$O56))</f>
        <v>9.9534610808281368E-2</v>
      </c>
      <c r="E57" s="50">
        <f t="shared" ca="1" si="16"/>
        <v>9.4307746167171191E-2</v>
      </c>
      <c r="F57" s="50">
        <f t="shared" ca="1" si="16"/>
        <v>8.9881473326926628E-2</v>
      </c>
      <c r="G57" s="50">
        <f t="shared" ca="1" si="16"/>
        <v>8.3152129528880472E-2</v>
      </c>
      <c r="H57" s="50">
        <f t="shared" ca="1" si="16"/>
        <v>7.5362290240089641E-2</v>
      </c>
      <c r="I57" s="50">
        <f t="shared" ca="1" si="16"/>
        <v>7.1940061219574455E-2</v>
      </c>
      <c r="J57" s="50">
        <f t="shared" ca="1" si="16"/>
        <v>7.1010205409621538E-2</v>
      </c>
      <c r="K57" s="50">
        <f t="shared" ca="1" si="16"/>
        <v>7.1091566564714104E-2</v>
      </c>
      <c r="L57" s="50">
        <f t="shared" ca="1" si="16"/>
        <v>7.3912725312643229E-2</v>
      </c>
      <c r="M57" s="50">
        <f t="shared" ca="1" si="16"/>
        <v>8.1505892678828046E-2</v>
      </c>
      <c r="N57" s="50">
        <f t="shared" ca="1" si="16"/>
        <v>9.0544989268668899E-2</v>
      </c>
      <c r="O57" s="50">
        <f t="shared" ca="1" si="16"/>
        <v>9.77563094746004E-2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8.8746049234953812</v>
      </c>
      <c r="E59" s="29">
        <f t="shared" ca="1" si="17"/>
        <v>10.153031286553468</v>
      </c>
      <c r="F59" s="29">
        <f t="shared" ca="1" si="17"/>
        <v>11.664175492898327</v>
      </c>
      <c r="G59" s="29">
        <f t="shared" ca="1" si="17"/>
        <v>13.325057809640453</v>
      </c>
      <c r="H59" s="29">
        <f t="shared" ca="1" si="17"/>
        <v>14.765541841018957</v>
      </c>
      <c r="I59" s="29">
        <f t="shared" ca="1" si="17"/>
        <v>15.511483003506378</v>
      </c>
      <c r="J59" s="29">
        <f t="shared" ca="1" si="17"/>
        <v>15.171777271221329</v>
      </c>
      <c r="K59" s="29">
        <f t="shared" ca="1" si="17"/>
        <v>13.92251520648146</v>
      </c>
      <c r="L59" s="29">
        <f t="shared" ca="1" si="17"/>
        <v>12.307881679138056</v>
      </c>
      <c r="M59" s="29">
        <f t="shared" ca="1" si="17"/>
        <v>10.648210616798043</v>
      </c>
      <c r="N59" s="29">
        <f t="shared" ca="1" si="17"/>
        <v>9.214559286931145</v>
      </c>
      <c r="O59" s="29">
        <f t="shared" ca="1" si="17"/>
        <v>8.4951528458129655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6.9674227565796956E-2</v>
      </c>
      <c r="E63" s="33">
        <f t="shared" ca="1" si="18"/>
        <v>6.6015422317019831E-2</v>
      </c>
      <c r="F63" s="32">
        <f t="shared" ca="1" si="18"/>
        <v>6.2917031328848641E-2</v>
      </c>
      <c r="G63" s="32">
        <f t="shared" ca="1" si="18"/>
        <v>5.8206490670216326E-2</v>
      </c>
      <c r="H63" s="32">
        <f t="shared" ca="1" si="18"/>
        <v>5.2753603168062747E-2</v>
      </c>
      <c r="I63" s="32">
        <f t="shared" ca="1" si="18"/>
        <v>5.0358042853702115E-2</v>
      </c>
      <c r="J63" s="32">
        <f t="shared" ca="1" si="18"/>
        <v>4.9707143786735075E-2</v>
      </c>
      <c r="K63" s="32">
        <f t="shared" ca="1" si="18"/>
        <v>4.9764096595299873E-2</v>
      </c>
      <c r="L63" s="32">
        <f t="shared" ca="1" si="18"/>
        <v>5.1738907718850258E-2</v>
      </c>
      <c r="M63" s="32">
        <f t="shared" ca="1" si="18"/>
        <v>5.7054124875179628E-2</v>
      </c>
      <c r="N63" s="32">
        <f t="shared" ca="1" si="18"/>
        <v>6.3381492488068222E-2</v>
      </c>
      <c r="O63" s="32">
        <f t="shared" ca="1" si="18"/>
        <v>6.8429416632220269E-2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2.9860383242484415E-2</v>
      </c>
      <c r="E64" s="32">
        <f t="shared" ca="1" si="19"/>
        <v>2.829232385015136E-2</v>
      </c>
      <c r="F64" s="32">
        <f t="shared" ca="1" si="19"/>
        <v>2.6964441998077994E-2</v>
      </c>
      <c r="G64" s="32">
        <f t="shared" ca="1" si="19"/>
        <v>2.4945638858664146E-2</v>
      </c>
      <c r="H64" s="32">
        <f t="shared" ca="1" si="19"/>
        <v>2.2608687072026897E-2</v>
      </c>
      <c r="I64" s="32">
        <f t="shared" ca="1" si="19"/>
        <v>2.1582018365872341E-2</v>
      </c>
      <c r="J64" s="32">
        <f t="shared" ca="1" si="19"/>
        <v>2.1303061622886466E-2</v>
      </c>
      <c r="K64" s="32">
        <f t="shared" ca="1" si="19"/>
        <v>2.1327469969414235E-2</v>
      </c>
      <c r="L64" s="32">
        <f t="shared" ca="1" si="19"/>
        <v>2.2173817593792972E-2</v>
      </c>
      <c r="M64" s="32">
        <f t="shared" ca="1" si="19"/>
        <v>2.4451767803648418E-2</v>
      </c>
      <c r="N64" s="32">
        <f t="shared" ca="1" si="19"/>
        <v>2.7163496780600673E-2</v>
      </c>
      <c r="O64" s="32">
        <f t="shared" ca="1" si="19"/>
        <v>2.9326892842380124E-2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6.3287423372265561E-2</v>
      </c>
      <c r="E69" s="33">
        <f t="shared" ca="1" si="20"/>
        <v>5.9964008604626348E-2</v>
      </c>
      <c r="F69" s="33">
        <f t="shared" ca="1" si="20"/>
        <v>5.7149636790370849E-2</v>
      </c>
      <c r="G69" s="33">
        <f t="shared" ca="1" si="20"/>
        <v>5.287089569211316E-2</v>
      </c>
      <c r="H69" s="33">
        <f t="shared" ca="1" si="20"/>
        <v>4.7917856210990331E-2</v>
      </c>
      <c r="I69" s="33">
        <f t="shared" ca="1" si="20"/>
        <v>4.5741888925446089E-2</v>
      </c>
      <c r="J69" s="33">
        <f t="shared" ca="1" si="20"/>
        <v>4.5150655606284361E-2</v>
      </c>
      <c r="K69" s="33">
        <f t="shared" ca="1" si="20"/>
        <v>4.5202387740730716E-2</v>
      </c>
      <c r="L69" s="33">
        <f t="shared" ca="1" si="20"/>
        <v>4.6996174511288985E-2</v>
      </c>
      <c r="M69" s="33">
        <f t="shared" ca="1" si="20"/>
        <v>5.1824163428288161E-2</v>
      </c>
      <c r="N69" s="33">
        <f t="shared" ca="1" si="20"/>
        <v>5.7571522343328636E-2</v>
      </c>
      <c r="O69" s="33">
        <f t="shared" ca="1" si="20"/>
        <v>6.215672010760008E-2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2.9860383242484415E-2</v>
      </c>
      <c r="E70" s="33">
        <f t="shared" ca="1" si="21"/>
        <v>2.829232385015136E-2</v>
      </c>
      <c r="F70" s="33">
        <f t="shared" ca="1" si="21"/>
        <v>2.6964441998077994E-2</v>
      </c>
      <c r="G70" s="33">
        <f t="shared" ca="1" si="21"/>
        <v>2.4945638858664146E-2</v>
      </c>
      <c r="H70" s="33">
        <f t="shared" ca="1" si="21"/>
        <v>2.2608687072026897E-2</v>
      </c>
      <c r="I70" s="33">
        <f t="shared" ca="1" si="21"/>
        <v>2.1582018365872341E-2</v>
      </c>
      <c r="J70" s="33">
        <f t="shared" ca="1" si="21"/>
        <v>2.1303061622886466E-2</v>
      </c>
      <c r="K70" s="33">
        <f t="shared" ca="1" si="21"/>
        <v>2.1327469969414235E-2</v>
      </c>
      <c r="L70" s="33">
        <f t="shared" ca="1" si="21"/>
        <v>2.2173817593792972E-2</v>
      </c>
      <c r="M70" s="33">
        <f t="shared" ca="1" si="21"/>
        <v>2.4451767803648418E-2</v>
      </c>
      <c r="N70" s="33">
        <f t="shared" ca="1" si="21"/>
        <v>2.7163496780600673E-2</v>
      </c>
      <c r="O70" s="33">
        <f t="shared" ca="1" si="21"/>
        <v>2.9326892842380124E-2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6.3868041935313882E-3</v>
      </c>
      <c r="E71" s="33">
        <f t="shared" ca="1" si="22"/>
        <v>6.0514137123934856E-3</v>
      </c>
      <c r="F71" s="33">
        <f t="shared" ca="1" si="22"/>
        <v>5.7673945384777922E-3</v>
      </c>
      <c r="G71" s="33">
        <f t="shared" ca="1" si="22"/>
        <v>5.3355949781031644E-3</v>
      </c>
      <c r="H71" s="33">
        <f t="shared" ca="1" si="22"/>
        <v>4.8357469570724189E-3</v>
      </c>
      <c r="I71" s="33">
        <f t="shared" ca="1" si="22"/>
        <v>4.6161539282560272E-3</v>
      </c>
      <c r="J71" s="33">
        <f t="shared" ca="1" si="22"/>
        <v>4.5564881804507152E-3</v>
      </c>
      <c r="K71" s="33">
        <f t="shared" ca="1" si="22"/>
        <v>4.5617088545691553E-3</v>
      </c>
      <c r="L71" s="33">
        <f t="shared" ca="1" si="22"/>
        <v>4.7427332075612736E-3</v>
      </c>
      <c r="M71" s="33">
        <f t="shared" ca="1" si="22"/>
        <v>5.2299614468914657E-3</v>
      </c>
      <c r="N71" s="33">
        <f t="shared" ca="1" si="22"/>
        <v>5.8099701447395877E-3</v>
      </c>
      <c r="O71" s="33">
        <f t="shared" ca="1" si="22"/>
        <v>6.2726965246201923E-3</v>
      </c>
    </row>
    <row r="72" spans="1:15" x14ac:dyDescent="0.4">
      <c r="D72" s="32">
        <f t="shared" ref="D72:O72" ca="1" si="23">SUM(D69:D71)</f>
        <v>9.9534610808281354E-2</v>
      </c>
      <c r="E72" s="32">
        <f t="shared" ca="1" si="23"/>
        <v>9.4307746167171191E-2</v>
      </c>
      <c r="F72" s="32">
        <f t="shared" ca="1" si="23"/>
        <v>8.9881473326926642E-2</v>
      </c>
      <c r="G72" s="32">
        <f t="shared" ca="1" si="23"/>
        <v>8.3152129528880472E-2</v>
      </c>
      <c r="H72" s="32">
        <f t="shared" ca="1" si="23"/>
        <v>7.5362290240089655E-2</v>
      </c>
      <c r="I72" s="32">
        <f t="shared" ca="1" si="23"/>
        <v>7.1940061219574455E-2</v>
      </c>
      <c r="J72" s="32">
        <f t="shared" ca="1" si="23"/>
        <v>7.1010205409621552E-2</v>
      </c>
      <c r="K72" s="32">
        <f t="shared" ca="1" si="23"/>
        <v>7.1091566564714104E-2</v>
      </c>
      <c r="L72" s="32">
        <f t="shared" ca="1" si="23"/>
        <v>7.3912725312643229E-2</v>
      </c>
      <c r="M72" s="32">
        <f t="shared" ca="1" si="23"/>
        <v>8.1505892678828032E-2</v>
      </c>
      <c r="N72" s="32">
        <f t="shared" ca="1" si="23"/>
        <v>9.0544989268668899E-2</v>
      </c>
      <c r="O72" s="32">
        <f t="shared" ca="1" si="23"/>
        <v>9.7756309474600386E-2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0.24276873165134175</v>
      </c>
      <c r="E75" s="32">
        <f ca="1">N70/2+O70+D70+E70+F70/2</f>
        <v>0.11454356932435523</v>
      </c>
      <c r="F75" s="32">
        <f ca="1">N71/2+O71+D71+E71+F71/2</f>
        <v>2.4499596772153756E-2</v>
      </c>
      <c r="G75" s="32">
        <f ca="1">F69/2+G69+H69</f>
        <v>0.12936357029828893</v>
      </c>
      <c r="H75" s="32">
        <f ca="1">F70/2+G70+H70</f>
        <v>6.103654692973004E-2</v>
      </c>
      <c r="I75" s="32">
        <f ca="1">F71/2+G71+H71</f>
        <v>1.3055039204414479E-2</v>
      </c>
      <c r="J75" s="32">
        <f ca="1">I69+J69+K69</f>
        <v>0.13609493227246117</v>
      </c>
      <c r="K75" s="32">
        <f ca="1">I70+J70+K70</f>
        <v>6.4212549958173035E-2</v>
      </c>
      <c r="L75" s="32">
        <f ca="1">I71+J71+K71</f>
        <v>1.3734350963275899E-2</v>
      </c>
      <c r="M75" s="32">
        <f ca="1">L69+M69+N69/2</f>
        <v>0.12760609911124146</v>
      </c>
      <c r="N75" s="32">
        <f ca="1">L70+M70+N70/2</f>
        <v>6.0207333787741728E-2</v>
      </c>
      <c r="O75" s="32">
        <f ca="1">L71+M71+N71/2</f>
        <v>1.2877679726822532E-2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8.8746049234953812</v>
      </c>
      <c r="E84" s="29">
        <f t="shared" ca="1" si="26"/>
        <v>10.153031286553468</v>
      </c>
      <c r="F84" s="29">
        <f t="shared" ca="1" si="26"/>
        <v>11.664175492898327</v>
      </c>
      <c r="G84" s="29">
        <f t="shared" ca="1" si="26"/>
        <v>13.325057809640453</v>
      </c>
      <c r="H84" s="29">
        <f t="shared" ca="1" si="26"/>
        <v>14.765541841018957</v>
      </c>
      <c r="I84" s="29">
        <f t="shared" ca="1" si="26"/>
        <v>15.511483003506378</v>
      </c>
      <c r="J84" s="29">
        <f t="shared" ca="1" si="26"/>
        <v>15.171777271221329</v>
      </c>
      <c r="K84" s="29">
        <f t="shared" ca="1" si="26"/>
        <v>13.92251520648146</v>
      </c>
      <c r="L84" s="29">
        <f t="shared" ca="1" si="26"/>
        <v>12.307881679138056</v>
      </c>
      <c r="M84" s="29">
        <f t="shared" ca="1" si="26"/>
        <v>10.648210616798043</v>
      </c>
      <c r="N84" s="29">
        <f t="shared" ca="1" si="26"/>
        <v>9.214559286931145</v>
      </c>
      <c r="O84" s="29">
        <f t="shared" ca="1" si="26"/>
        <v>8.4951528458129655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15.125395076504619</v>
      </c>
      <c r="E106" s="29">
        <f t="shared" ca="1" si="33"/>
        <v>13.846968713446532</v>
      </c>
      <c r="F106" s="29">
        <f t="shared" ca="1" si="33"/>
        <v>12.335824507101673</v>
      </c>
      <c r="G106" s="29">
        <f t="shared" ca="1" si="33"/>
        <v>10.674942190359547</v>
      </c>
      <c r="H106" s="29">
        <f t="shared" ca="1" si="33"/>
        <v>9.2344581589810435</v>
      </c>
      <c r="I106" s="29">
        <f t="shared" ca="1" si="33"/>
        <v>8.4885169964936225</v>
      </c>
      <c r="J106" s="29">
        <f t="shared" ca="1" si="33"/>
        <v>8.8282227287786714</v>
      </c>
      <c r="K106" s="29">
        <f t="shared" ca="1" si="33"/>
        <v>10.07748479351854</v>
      </c>
      <c r="L106" s="29">
        <f t="shared" ca="1" si="33"/>
        <v>11.692118320861944</v>
      </c>
      <c r="M106" s="29">
        <f t="shared" ca="1" si="33"/>
        <v>13.351789383201957</v>
      </c>
      <c r="N106" s="29">
        <f t="shared" ca="1" si="33"/>
        <v>14.785440713068855</v>
      </c>
      <c r="O106" s="29">
        <f t="shared" ca="1" si="33"/>
        <v>15.504847154187035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0.10507686325775067</v>
      </c>
      <c r="E107" s="29">
        <f t="shared" ca="1" si="34"/>
        <v>9.6195572457960107E-2</v>
      </c>
      <c r="F107" s="29">
        <f t="shared" ca="1" si="34"/>
        <v>8.5697579358956999E-2</v>
      </c>
      <c r="G107" s="29">
        <f t="shared" ca="1" si="34"/>
        <v>7.4159348244939777E-2</v>
      </c>
      <c r="H107" s="29">
        <f t="shared" ca="1" si="34"/>
        <v>6.4152234855534604E-2</v>
      </c>
      <c r="I107" s="29">
        <f t="shared" ca="1" si="34"/>
        <v>5.8970144924490528E-2</v>
      </c>
      <c r="J107" s="29">
        <f t="shared" ca="1" si="34"/>
        <v>6.1330097348783766E-2</v>
      </c>
      <c r="K107" s="29">
        <f t="shared" ca="1" si="34"/>
        <v>7.0008782334254033E-2</v>
      </c>
      <c r="L107" s="29">
        <f t="shared" ca="1" si="34"/>
        <v>8.1225720834431706E-2</v>
      </c>
      <c r="M107" s="29">
        <f t="shared" ca="1" si="34"/>
        <v>9.2755537304564428E-2</v>
      </c>
      <c r="N107" s="29">
        <f t="shared" ca="1" si="34"/>
        <v>0.10271518358062912</v>
      </c>
      <c r="O107" s="29">
        <f t="shared" ca="1" si="34"/>
        <v>0.10771293549770426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8.8746049234953812</v>
      </c>
      <c r="E109" s="29">
        <f t="shared" ca="1" si="35"/>
        <v>10.153031286553468</v>
      </c>
      <c r="F109" s="29">
        <f t="shared" ca="1" si="35"/>
        <v>11.664175492898327</v>
      </c>
      <c r="G109" s="29">
        <f t="shared" ca="1" si="35"/>
        <v>13.325057809640453</v>
      </c>
      <c r="H109" s="29">
        <f t="shared" ca="1" si="35"/>
        <v>14.765541841018957</v>
      </c>
      <c r="I109" s="29">
        <f t="shared" ca="1" si="35"/>
        <v>15.511483003506378</v>
      </c>
      <c r="J109" s="29">
        <f t="shared" ca="1" si="35"/>
        <v>15.171777271221329</v>
      </c>
      <c r="K109" s="29">
        <f t="shared" ca="1" si="35"/>
        <v>13.92251520648146</v>
      </c>
      <c r="L109" s="29">
        <f t="shared" ca="1" si="35"/>
        <v>12.307881679138056</v>
      </c>
      <c r="M109" s="29">
        <f t="shared" ca="1" si="35"/>
        <v>10.648210616798043</v>
      </c>
      <c r="N109" s="29">
        <f t="shared" ca="1" si="35"/>
        <v>9.214559286931145</v>
      </c>
      <c r="O109" s="29">
        <f t="shared" ca="1" si="35"/>
        <v>8.4951528458129655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2.1015372651550138E-2</v>
      </c>
      <c r="E113" s="33">
        <f t="shared" ca="1" si="36"/>
        <v>1.9239114491592022E-2</v>
      </c>
      <c r="F113" s="32">
        <f t="shared" ca="1" si="36"/>
        <v>1.71395158717914E-2</v>
      </c>
      <c r="G113" s="32">
        <f t="shared" ca="1" si="36"/>
        <v>1.4831869648987956E-2</v>
      </c>
      <c r="H113" s="32">
        <f t="shared" ca="1" si="36"/>
        <v>1.2830446971106921E-2</v>
      </c>
      <c r="I113" s="32">
        <f t="shared" ca="1" si="36"/>
        <v>1.1794028984898106E-2</v>
      </c>
      <c r="J113" s="32">
        <f t="shared" ca="1" si="36"/>
        <v>1.2266019469756754E-2</v>
      </c>
      <c r="K113" s="32">
        <f t="shared" ca="1" si="36"/>
        <v>1.4001756466850807E-2</v>
      </c>
      <c r="L113" s="32">
        <f t="shared" ca="1" si="36"/>
        <v>1.6245144166886341E-2</v>
      </c>
      <c r="M113" s="32">
        <f t="shared" ca="1" si="36"/>
        <v>1.8551107460912885E-2</v>
      </c>
      <c r="N113" s="32">
        <f t="shared" ca="1" si="36"/>
        <v>2.0543036716125826E-2</v>
      </c>
      <c r="O113" s="32">
        <f t="shared" ca="1" si="36"/>
        <v>2.1542587099540853E-2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8.4061490606200551E-2</v>
      </c>
      <c r="E114" s="32">
        <f t="shared" ca="1" si="37"/>
        <v>7.6956457966368089E-2</v>
      </c>
      <c r="F114" s="32">
        <f t="shared" ca="1" si="37"/>
        <v>6.8558063487165602E-2</v>
      </c>
      <c r="G114" s="32">
        <f t="shared" ca="1" si="37"/>
        <v>5.9327478595951826E-2</v>
      </c>
      <c r="H114" s="32">
        <f t="shared" ca="1" si="37"/>
        <v>5.1321787884427685E-2</v>
      </c>
      <c r="I114" s="32">
        <f t="shared" ca="1" si="37"/>
        <v>4.7176115939592422E-2</v>
      </c>
      <c r="J114" s="32">
        <f t="shared" ca="1" si="37"/>
        <v>4.9064077879027015E-2</v>
      </c>
      <c r="K114" s="32">
        <f t="shared" ca="1" si="37"/>
        <v>5.6007025867403228E-2</v>
      </c>
      <c r="L114" s="32">
        <f t="shared" ca="1" si="37"/>
        <v>6.4980576667545364E-2</v>
      </c>
      <c r="M114" s="32">
        <f t="shared" ca="1" si="37"/>
        <v>7.420442984365154E-2</v>
      </c>
      <c r="N114" s="32">
        <f t="shared" ca="1" si="37"/>
        <v>8.2172146864503304E-2</v>
      </c>
      <c r="O114" s="32">
        <f t="shared" ca="1" si="37"/>
        <v>8.6170348398163413E-2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1.9088963491824706E-2</v>
      </c>
      <c r="E119" s="33">
        <f t="shared" ca="1" si="38"/>
        <v>1.7475528996529419E-2</v>
      </c>
      <c r="F119" s="33">
        <f t="shared" ca="1" si="38"/>
        <v>1.5568393583543855E-2</v>
      </c>
      <c r="G119" s="33">
        <f t="shared" ca="1" si="38"/>
        <v>1.3472281597830727E-2</v>
      </c>
      <c r="H119" s="33">
        <f t="shared" ca="1" si="38"/>
        <v>1.165432266542212E-2</v>
      </c>
      <c r="I119" s="33">
        <f t="shared" ca="1" si="38"/>
        <v>1.0712909661282445E-2</v>
      </c>
      <c r="J119" s="33">
        <f t="shared" ca="1" si="38"/>
        <v>1.1141634351695719E-2</v>
      </c>
      <c r="K119" s="33">
        <f t="shared" ca="1" si="38"/>
        <v>1.271826212405615E-2</v>
      </c>
      <c r="L119" s="33">
        <f t="shared" ca="1" si="38"/>
        <v>1.4756005951588427E-2</v>
      </c>
      <c r="M119" s="33">
        <f t="shared" ca="1" si="38"/>
        <v>1.685058927699587E-2</v>
      </c>
      <c r="N119" s="33">
        <f t="shared" ca="1" si="38"/>
        <v>1.8659925017147624E-2</v>
      </c>
      <c r="O119" s="33">
        <f t="shared" ca="1" si="38"/>
        <v>1.9567849948749608E-2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8.4061490606200551E-2</v>
      </c>
      <c r="E120" s="33">
        <f t="shared" ca="1" si="39"/>
        <v>7.6956457966368089E-2</v>
      </c>
      <c r="F120" s="33">
        <f t="shared" ca="1" si="39"/>
        <v>6.8558063487165602E-2</v>
      </c>
      <c r="G120" s="33">
        <f t="shared" ca="1" si="39"/>
        <v>5.9327478595951826E-2</v>
      </c>
      <c r="H120" s="33">
        <f t="shared" ca="1" si="39"/>
        <v>5.1321787884427685E-2</v>
      </c>
      <c r="I120" s="33">
        <f t="shared" ca="1" si="39"/>
        <v>4.7176115939592422E-2</v>
      </c>
      <c r="J120" s="33">
        <f t="shared" ca="1" si="39"/>
        <v>4.9064077879027015E-2</v>
      </c>
      <c r="K120" s="33">
        <f t="shared" ca="1" si="39"/>
        <v>5.6007025867403228E-2</v>
      </c>
      <c r="L120" s="33">
        <f t="shared" ca="1" si="39"/>
        <v>6.4980576667545364E-2</v>
      </c>
      <c r="M120" s="33">
        <f t="shared" ca="1" si="39"/>
        <v>7.420442984365154E-2</v>
      </c>
      <c r="N120" s="33">
        <f t="shared" ca="1" si="39"/>
        <v>8.2172146864503304E-2</v>
      </c>
      <c r="O120" s="33">
        <f t="shared" ca="1" si="39"/>
        <v>8.6170348398163413E-2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1.9264091597254295E-3</v>
      </c>
      <c r="E121" s="33">
        <f t="shared" ca="1" si="40"/>
        <v>1.7635854950626023E-3</v>
      </c>
      <c r="F121" s="33">
        <f t="shared" ca="1" si="40"/>
        <v>1.5711222882475451E-3</v>
      </c>
      <c r="G121" s="33">
        <f t="shared" ca="1" si="40"/>
        <v>1.3595880511572296E-3</v>
      </c>
      <c r="H121" s="33">
        <f t="shared" ca="1" si="40"/>
        <v>1.1761243056848012E-3</v>
      </c>
      <c r="I121" s="33">
        <f t="shared" ca="1" si="40"/>
        <v>1.0811193236156596E-3</v>
      </c>
      <c r="J121" s="33">
        <f t="shared" ca="1" si="40"/>
        <v>1.1243851180610359E-3</v>
      </c>
      <c r="K121" s="33">
        <f t="shared" ca="1" si="40"/>
        <v>1.2834943427946573E-3</v>
      </c>
      <c r="L121" s="33">
        <f t="shared" ca="1" si="40"/>
        <v>1.4891382152979148E-3</v>
      </c>
      <c r="M121" s="33">
        <f t="shared" ca="1" si="40"/>
        <v>1.7005181839170147E-3</v>
      </c>
      <c r="N121" s="33">
        <f t="shared" ca="1" si="40"/>
        <v>1.8831116989782009E-3</v>
      </c>
      <c r="O121" s="33">
        <f t="shared" ca="1" si="40"/>
        <v>1.9747371507912452E-3</v>
      </c>
    </row>
    <row r="122" spans="1:15" x14ac:dyDescent="0.4">
      <c r="D122" s="32">
        <f t="shared" ref="D122:O122" ca="1" si="41">SUM(D119:D121)</f>
        <v>0.10507686325775069</v>
      </c>
      <c r="E122" s="32">
        <f t="shared" ca="1" si="41"/>
        <v>9.6195572457960107E-2</v>
      </c>
      <c r="F122" s="32">
        <f t="shared" ca="1" si="41"/>
        <v>8.5697579358956999E-2</v>
      </c>
      <c r="G122" s="32">
        <f t="shared" ca="1" si="41"/>
        <v>7.4159348244939777E-2</v>
      </c>
      <c r="H122" s="32">
        <f t="shared" ca="1" si="41"/>
        <v>6.4152234855534604E-2</v>
      </c>
      <c r="I122" s="32">
        <f t="shared" ca="1" si="41"/>
        <v>5.8970144924490528E-2</v>
      </c>
      <c r="J122" s="32">
        <f t="shared" ca="1" si="41"/>
        <v>6.1330097348783773E-2</v>
      </c>
      <c r="K122" s="32">
        <f t="shared" ca="1" si="41"/>
        <v>7.0008782334254047E-2</v>
      </c>
      <c r="L122" s="32">
        <f t="shared" ca="1" si="41"/>
        <v>8.1225720834431706E-2</v>
      </c>
      <c r="M122" s="32">
        <f t="shared" ca="1" si="41"/>
        <v>9.2755537304564428E-2</v>
      </c>
      <c r="N122" s="32">
        <f t="shared" ca="1" si="41"/>
        <v>0.10271518358062913</v>
      </c>
      <c r="O122" s="32">
        <f t="shared" ca="1" si="41"/>
        <v>0.10771293549770426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7.3246501737449482E-2</v>
      </c>
      <c r="E125" s="32">
        <f ca="1">N120/2+O120+D120+E120+F120/2</f>
        <v>0.32255340214656653</v>
      </c>
      <c r="F125" s="32">
        <f ca="1">N121/2+O121+D121+E121+F121/2</f>
        <v>7.3918487991921494E-3</v>
      </c>
      <c r="G125" s="32">
        <f ca="1">F119/2+G119+H119</f>
        <v>3.2910801055024773E-2</v>
      </c>
      <c r="H125" s="32">
        <f ca="1">F120/2+G120+H120</f>
        <v>0.1449282982239623</v>
      </c>
      <c r="I125" s="32">
        <f ca="1">F121/2+G121+H121</f>
        <v>3.3212735009658031E-3</v>
      </c>
      <c r="J125" s="32">
        <f ca="1">I119+J119+K119</f>
        <v>3.4572806137034312E-2</v>
      </c>
      <c r="K125" s="32">
        <f ca="1">I120+J120+K120</f>
        <v>0.15224721968602267</v>
      </c>
      <c r="L125" s="32">
        <f ca="1">I121+J121+K121</f>
        <v>3.488998784471353E-3</v>
      </c>
      <c r="M125" s="32">
        <f ca="1">L119+M119+N119/2</f>
        <v>4.0936557737158111E-2</v>
      </c>
      <c r="N125" s="32">
        <f ca="1">L120+M120+N120/2</f>
        <v>0.18027107994344857</v>
      </c>
      <c r="O125" s="32">
        <f ca="1">L121+M121+N121/2</f>
        <v>4.13121224870403E-3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8.3333333333333339</v>
      </c>
      <c r="I132" s="29">
        <f t="shared" ca="1" si="43"/>
        <v>26</v>
      </c>
      <c r="J132" s="29">
        <f t="shared" ca="1" si="43"/>
        <v>39.333333333333336</v>
      </c>
      <c r="K132" s="29">
        <f t="shared" ca="1" si="43"/>
        <v>16</v>
      </c>
      <c r="L132" s="29">
        <f t="shared" ca="1" si="43"/>
        <v>5.333333333333333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8.3552631578947364E-2</v>
      </c>
      <c r="I133" s="50">
        <f t="shared" ca="1" si="44"/>
        <v>9.2850877192982448E-2</v>
      </c>
      <c r="J133" s="50">
        <f t="shared" ca="1" si="44"/>
        <v>9.9868421052631579E-2</v>
      </c>
      <c r="K133" s="50">
        <f t="shared" ca="1" si="44"/>
        <v>8.7587719298245603E-2</v>
      </c>
      <c r="L133" s="50">
        <f t="shared" ca="1" si="44"/>
        <v>8.197368421052631E-2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8.8746049234953812</v>
      </c>
      <c r="E135" s="29">
        <f t="shared" ca="1" si="45"/>
        <v>10.153031286553468</v>
      </c>
      <c r="F135" s="29">
        <f t="shared" ca="1" si="45"/>
        <v>11.664175492898327</v>
      </c>
      <c r="G135" s="29">
        <f t="shared" ca="1" si="45"/>
        <v>13.325057809640453</v>
      </c>
      <c r="H135" s="29">
        <f t="shared" ca="1" si="45"/>
        <v>14.765541841018957</v>
      </c>
      <c r="I135" s="29">
        <f t="shared" ca="1" si="45"/>
        <v>15.511483003506378</v>
      </c>
      <c r="J135" s="29">
        <f t="shared" ca="1" si="45"/>
        <v>15.171777271221329</v>
      </c>
      <c r="K135" s="29">
        <f t="shared" ca="1" si="45"/>
        <v>13.92251520648146</v>
      </c>
      <c r="L135" s="29">
        <f t="shared" ca="1" si="45"/>
        <v>12.307881679138056</v>
      </c>
      <c r="M135" s="29">
        <f t="shared" ca="1" si="45"/>
        <v>10.648210616798043</v>
      </c>
      <c r="N135" s="29">
        <f t="shared" ca="1" si="45"/>
        <v>9.214559286931145</v>
      </c>
      <c r="O135" s="29">
        <f t="shared" ca="1" si="45"/>
        <v>8.4951528458129655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5.848684210526315E-2</v>
      </c>
      <c r="I139" s="32">
        <f t="shared" ca="1" si="46"/>
        <v>6.4995614035087704E-2</v>
      </c>
      <c r="J139" s="32">
        <f t="shared" ca="1" si="46"/>
        <v>6.9907894736842099E-2</v>
      </c>
      <c r="K139" s="32">
        <f t="shared" ca="1" si="46"/>
        <v>6.1311403508771921E-2</v>
      </c>
      <c r="L139" s="32">
        <f t="shared" ca="1" si="46"/>
        <v>5.7381578947368415E-2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2.5065789473684211E-2</v>
      </c>
      <c r="I140" s="32">
        <f t="shared" ca="1" si="47"/>
        <v>2.7855263157894737E-2</v>
      </c>
      <c r="J140" s="32">
        <f t="shared" ca="1" si="47"/>
        <v>2.9960526315789479E-2</v>
      </c>
      <c r="K140" s="32">
        <f t="shared" ca="1" si="47"/>
        <v>2.6276315789473686E-2</v>
      </c>
      <c r="L140" s="32">
        <f t="shared" ca="1" si="47"/>
        <v>2.4592105263157898E-2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5.3125548245614024E-2</v>
      </c>
      <c r="I145" s="33">
        <f t="shared" ca="1" si="48"/>
        <v>5.9037682748537997E-2</v>
      </c>
      <c r="J145" s="33">
        <f t="shared" ca="1" si="48"/>
        <v>6.3499671052631573E-2</v>
      </c>
      <c r="K145" s="33">
        <f t="shared" ca="1" si="48"/>
        <v>5.569119152046783E-2</v>
      </c>
      <c r="L145" s="33">
        <f t="shared" ca="1" si="48"/>
        <v>5.2121600877192975E-2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2.5065789473684211E-2</v>
      </c>
      <c r="I146" s="33">
        <f t="shared" ca="1" si="49"/>
        <v>2.7855263157894737E-2</v>
      </c>
      <c r="J146" s="33">
        <f t="shared" ca="1" si="49"/>
        <v>2.9960526315789479E-2</v>
      </c>
      <c r="K146" s="33">
        <f t="shared" ca="1" si="49"/>
        <v>2.6276315789473686E-2</v>
      </c>
      <c r="L146" s="33">
        <f t="shared" ca="1" si="49"/>
        <v>2.4592105263157898E-2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5.3612938596491223E-3</v>
      </c>
      <c r="I147" s="33">
        <f t="shared" ca="1" si="50"/>
        <v>5.9579312865497063E-3</v>
      </c>
      <c r="J147" s="33">
        <f t="shared" ca="1" si="50"/>
        <v>6.4082236842105261E-3</v>
      </c>
      <c r="K147" s="33">
        <f t="shared" ca="1" si="50"/>
        <v>5.620211988304093E-3</v>
      </c>
      <c r="L147" s="33">
        <f t="shared" ca="1" si="50"/>
        <v>5.2599780701754386E-3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8.3552631578947351E-2</v>
      </c>
      <c r="I148" s="32">
        <f t="shared" ca="1" si="51"/>
        <v>9.2850877192982434E-2</v>
      </c>
      <c r="J148" s="32">
        <f t="shared" ca="1" si="51"/>
        <v>9.9868421052631579E-2</v>
      </c>
      <c r="K148" s="32">
        <f t="shared" ca="1" si="51"/>
        <v>8.7587719298245603E-2</v>
      </c>
      <c r="L148" s="32">
        <f t="shared" ca="1" si="51"/>
        <v>8.197368421052631E-2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0.12863075657894735</v>
      </c>
      <c r="H151" s="32">
        <f ca="1">F146/2+G146+H146</f>
        <v>6.0690789473684212E-2</v>
      </c>
      <c r="I151" s="32">
        <f ca="1">F147/2+G147+H147</f>
        <v>1.2981085526315788E-2</v>
      </c>
      <c r="J151" s="32">
        <f ca="1">I145+J145+K145</f>
        <v>0.1782285453216374</v>
      </c>
      <c r="K151" s="32">
        <f ca="1">I146+J146+K146</f>
        <v>8.4092105263157899E-2</v>
      </c>
      <c r="L151" s="32">
        <f ca="1">I147+J147+K147</f>
        <v>1.7986366959064325E-2</v>
      </c>
      <c r="M151" s="32">
        <f ca="1">L145+M145+N145/2</f>
        <v>0.1276268092105263</v>
      </c>
      <c r="N151" s="32">
        <f ca="1">L146+M146+N146/2</f>
        <v>6.0217105263157905E-2</v>
      </c>
      <c r="O151" s="32">
        <f ca="1">L147+M147+N147/2</f>
        <v>1.2879769736842104E-2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8.8746049234953812</v>
      </c>
      <c r="E160" s="29">
        <f t="shared" ca="1" si="54"/>
        <v>10.153031286553468</v>
      </c>
      <c r="F160" s="29">
        <f t="shared" ca="1" si="54"/>
        <v>11.664175492898327</v>
      </c>
      <c r="G160" s="29">
        <f t="shared" ca="1" si="54"/>
        <v>13.325057809640453</v>
      </c>
      <c r="H160" s="29">
        <f t="shared" ca="1" si="54"/>
        <v>14.765541841018957</v>
      </c>
      <c r="I160" s="29">
        <f t="shared" ca="1" si="54"/>
        <v>15.511483003506378</v>
      </c>
      <c r="J160" s="29">
        <f t="shared" ca="1" si="54"/>
        <v>15.171777271221329</v>
      </c>
      <c r="K160" s="29">
        <f t="shared" ca="1" si="54"/>
        <v>13.92251520648146</v>
      </c>
      <c r="L160" s="29">
        <f t="shared" ca="1" si="54"/>
        <v>12.307881679138056</v>
      </c>
      <c r="M160" s="29">
        <f t="shared" ca="1" si="54"/>
        <v>10.648210616798043</v>
      </c>
      <c r="N160" s="29">
        <f t="shared" ca="1" si="54"/>
        <v>9.214559286931145</v>
      </c>
      <c r="O160" s="29">
        <f t="shared" ca="1" si="54"/>
        <v>8.4951528458129655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584.17700000000002</v>
      </c>
      <c r="E182" s="29">
        <f t="shared" ca="1" si="61"/>
        <v>477.791</v>
      </c>
      <c r="F182" s="29">
        <f t="shared" ca="1" si="61"/>
        <v>387.7</v>
      </c>
      <c r="G182" s="29">
        <f t="shared" ca="1" si="61"/>
        <v>250.733</v>
      </c>
      <c r="H182" s="29">
        <f t="shared" ca="1" si="61"/>
        <v>92.180999999999997</v>
      </c>
      <c r="I182" s="29">
        <f t="shared" ca="1" si="61"/>
        <v>22.526</v>
      </c>
      <c r="J182" s="29">
        <f t="shared" ca="1" si="61"/>
        <v>3.6</v>
      </c>
      <c r="K182" s="29">
        <f t="shared" ca="1" si="61"/>
        <v>5.2560000000000002</v>
      </c>
      <c r="L182" s="29">
        <f t="shared" ca="1" si="61"/>
        <v>62.677</v>
      </c>
      <c r="M182" s="29">
        <f t="shared" ca="1" si="61"/>
        <v>217.226</v>
      </c>
      <c r="N182" s="29">
        <f t="shared" ca="1" si="61"/>
        <v>401.20499999999998</v>
      </c>
      <c r="O182" s="29">
        <f t="shared" ca="1" si="61"/>
        <v>547.98199999999997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0.19134184983298691</v>
      </c>
      <c r="E183" s="29">
        <f t="shared" ca="1" si="62"/>
        <v>0.15649608555891903</v>
      </c>
      <c r="F183" s="29">
        <f t="shared" ca="1" si="62"/>
        <v>0.12698759995728867</v>
      </c>
      <c r="G183" s="29">
        <f t="shared" ca="1" si="62"/>
        <v>8.212530797031431E-2</v>
      </c>
      <c r="H183" s="29">
        <f t="shared" ca="1" si="62"/>
        <v>3.019304604504211E-2</v>
      </c>
      <c r="I183" s="29">
        <f t="shared" ca="1" si="62"/>
        <v>7.3781859082741406E-3</v>
      </c>
      <c r="J183" s="29">
        <f t="shared" ca="1" si="62"/>
        <v>1.1791471752546794E-3</v>
      </c>
      <c r="K183" s="29">
        <f t="shared" ca="1" si="62"/>
        <v>1.721554875871832E-3</v>
      </c>
      <c r="L183" s="29">
        <f t="shared" ca="1" si="62"/>
        <v>2.0529279862065982E-2</v>
      </c>
      <c r="M183" s="29">
        <f t="shared" ca="1" si="62"/>
        <v>7.1150395636631378E-2</v>
      </c>
      <c r="N183" s="29">
        <f t="shared" ca="1" si="62"/>
        <v>0.13141103956890379</v>
      </c>
      <c r="O183" s="29">
        <f t="shared" ca="1" si="62"/>
        <v>0.17948650760844714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8.8746049234953812</v>
      </c>
      <c r="E185" s="29">
        <f t="shared" ca="1" si="63"/>
        <v>10.153031286553468</v>
      </c>
      <c r="F185" s="29">
        <f t="shared" ca="1" si="63"/>
        <v>11.664175492898327</v>
      </c>
      <c r="G185" s="29">
        <f t="shared" ca="1" si="63"/>
        <v>13.325057809640453</v>
      </c>
      <c r="H185" s="29">
        <f t="shared" ca="1" si="63"/>
        <v>14.765541841018957</v>
      </c>
      <c r="I185" s="29">
        <f t="shared" ca="1" si="63"/>
        <v>15.511483003506378</v>
      </c>
      <c r="J185" s="29">
        <f t="shared" ca="1" si="63"/>
        <v>15.171777271221329</v>
      </c>
      <c r="K185" s="29">
        <f t="shared" ca="1" si="63"/>
        <v>13.92251520648146</v>
      </c>
      <c r="L185" s="29">
        <f t="shared" ca="1" si="63"/>
        <v>12.307881679138056</v>
      </c>
      <c r="M185" s="29">
        <f t="shared" ca="1" si="63"/>
        <v>10.648210616798043</v>
      </c>
      <c r="N185" s="29">
        <f t="shared" ca="1" si="63"/>
        <v>9.214559286931145</v>
      </c>
      <c r="O185" s="29">
        <f t="shared" ca="1" si="63"/>
        <v>8.4951528458129655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0.15307347986638953</v>
      </c>
      <c r="E189" s="33">
        <f t="shared" ca="1" si="64"/>
        <v>0.12519686844713523</v>
      </c>
      <c r="F189" s="32">
        <f t="shared" ca="1" si="64"/>
        <v>0.10159007996583094</v>
      </c>
      <c r="G189" s="32">
        <f t="shared" ca="1" si="64"/>
        <v>6.570024637625145E-2</v>
      </c>
      <c r="H189" s="32">
        <f t="shared" ca="1" si="64"/>
        <v>2.4154436836033688E-2</v>
      </c>
      <c r="I189" s="32">
        <f t="shared" ca="1" si="64"/>
        <v>5.902548726619313E-3</v>
      </c>
      <c r="J189" s="32">
        <f t="shared" ca="1" si="64"/>
        <v>9.4331774020374362E-4</v>
      </c>
      <c r="K189" s="32">
        <f t="shared" ca="1" si="64"/>
        <v>1.3772439006974656E-3</v>
      </c>
      <c r="L189" s="32">
        <f t="shared" ca="1" si="64"/>
        <v>1.6423423889652785E-2</v>
      </c>
      <c r="M189" s="32">
        <f t="shared" ca="1" si="64"/>
        <v>5.6920316509305104E-2</v>
      </c>
      <c r="N189" s="32">
        <f t="shared" ca="1" si="64"/>
        <v>0.10512883165512305</v>
      </c>
      <c r="O189" s="32">
        <f t="shared" ca="1" si="64"/>
        <v>0.14358920608675771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3.8268369966597375E-2</v>
      </c>
      <c r="E190" s="32">
        <f t="shared" ca="1" si="65"/>
        <v>3.1299217111783802E-2</v>
      </c>
      <c r="F190" s="32">
        <f t="shared" ca="1" si="65"/>
        <v>2.5397519991457729E-2</v>
      </c>
      <c r="G190" s="32">
        <f t="shared" ca="1" si="65"/>
        <v>1.6425061594062859E-2</v>
      </c>
      <c r="H190" s="32">
        <f t="shared" ca="1" si="65"/>
        <v>6.0386092090084203E-3</v>
      </c>
      <c r="I190" s="32">
        <f t="shared" ca="1" si="65"/>
        <v>1.4756371816548278E-3</v>
      </c>
      <c r="J190" s="32">
        <f t="shared" ca="1" si="65"/>
        <v>2.3582943505093582E-4</v>
      </c>
      <c r="K190" s="32">
        <f t="shared" ca="1" si="65"/>
        <v>3.4431097517436635E-4</v>
      </c>
      <c r="L190" s="32">
        <f t="shared" ca="1" si="65"/>
        <v>4.1058559724131954E-3</v>
      </c>
      <c r="M190" s="32">
        <f t="shared" ca="1" si="65"/>
        <v>1.4230079127326272E-2</v>
      </c>
      <c r="N190" s="32">
        <f t="shared" ca="1" si="65"/>
        <v>2.6282207913780754E-2</v>
      </c>
      <c r="O190" s="32">
        <f t="shared" ca="1" si="65"/>
        <v>3.589730152168942E-2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0.13904174421197049</v>
      </c>
      <c r="E195" s="33">
        <f t="shared" ca="1" si="66"/>
        <v>0.11372048883948117</v>
      </c>
      <c r="F195" s="33">
        <f t="shared" ca="1" si="66"/>
        <v>9.2277655968963104E-2</v>
      </c>
      <c r="G195" s="33">
        <f t="shared" ca="1" si="66"/>
        <v>5.9677723791761735E-2</v>
      </c>
      <c r="H195" s="33">
        <f t="shared" ca="1" si="66"/>
        <v>2.1940280126063933E-2</v>
      </c>
      <c r="I195" s="33">
        <f t="shared" ca="1" si="66"/>
        <v>5.3614817600125429E-3</v>
      </c>
      <c r="J195" s="33">
        <f t="shared" ca="1" si="66"/>
        <v>8.5684694735173382E-4</v>
      </c>
      <c r="K195" s="33">
        <f t="shared" ca="1" si="66"/>
        <v>1.2509965431335313E-3</v>
      </c>
      <c r="L195" s="33">
        <f t="shared" ca="1" si="66"/>
        <v>1.4917943366434613E-2</v>
      </c>
      <c r="M195" s="33">
        <f t="shared" ca="1" si="66"/>
        <v>5.1702620829285471E-2</v>
      </c>
      <c r="N195" s="33">
        <f t="shared" ca="1" si="66"/>
        <v>9.5492022086736766E-2</v>
      </c>
      <c r="O195" s="33">
        <f t="shared" ca="1" si="66"/>
        <v>0.13042686219547159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3.8268369966597375E-2</v>
      </c>
      <c r="E196" s="33">
        <f t="shared" ca="1" si="67"/>
        <v>3.1299217111783802E-2</v>
      </c>
      <c r="F196" s="33">
        <f t="shared" ca="1" si="67"/>
        <v>2.5397519991457729E-2</v>
      </c>
      <c r="G196" s="33">
        <f t="shared" ca="1" si="67"/>
        <v>1.6425061594062859E-2</v>
      </c>
      <c r="H196" s="33">
        <f t="shared" ca="1" si="67"/>
        <v>6.0386092090084203E-3</v>
      </c>
      <c r="I196" s="33">
        <f t="shared" ca="1" si="67"/>
        <v>1.4756371816548278E-3</v>
      </c>
      <c r="J196" s="33">
        <f t="shared" ca="1" si="67"/>
        <v>2.3582943505093582E-4</v>
      </c>
      <c r="K196" s="33">
        <f t="shared" ca="1" si="67"/>
        <v>3.4431097517436635E-4</v>
      </c>
      <c r="L196" s="33">
        <f t="shared" ca="1" si="67"/>
        <v>4.1058559724131954E-3</v>
      </c>
      <c r="M196" s="33">
        <f t="shared" ca="1" si="67"/>
        <v>1.4230079127326272E-2</v>
      </c>
      <c r="N196" s="33">
        <f t="shared" ca="1" si="67"/>
        <v>2.6282207913780754E-2</v>
      </c>
      <c r="O196" s="33">
        <f t="shared" ca="1" si="67"/>
        <v>3.589730152168942E-2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1.4031735654419042E-2</v>
      </c>
      <c r="E197" s="33">
        <f t="shared" ca="1" si="68"/>
        <v>1.1476379607654064E-2</v>
      </c>
      <c r="F197" s="33">
        <f t="shared" ca="1" si="68"/>
        <v>9.3124239968678368E-3</v>
      </c>
      <c r="G197" s="33">
        <f t="shared" ca="1" si="68"/>
        <v>6.0225225844897168E-3</v>
      </c>
      <c r="H197" s="33">
        <f t="shared" ca="1" si="68"/>
        <v>2.214156709969755E-3</v>
      </c>
      <c r="I197" s="33">
        <f t="shared" ca="1" si="68"/>
        <v>5.4106696660677041E-4</v>
      </c>
      <c r="J197" s="33">
        <f t="shared" ca="1" si="68"/>
        <v>8.6470792852009839E-5</v>
      </c>
      <c r="K197" s="33">
        <f t="shared" ca="1" si="68"/>
        <v>1.2624735756393437E-4</v>
      </c>
      <c r="L197" s="33">
        <f t="shared" ca="1" si="68"/>
        <v>1.5054805232181721E-3</v>
      </c>
      <c r="M197" s="33">
        <f t="shared" ca="1" si="68"/>
        <v>5.2176956800196348E-3</v>
      </c>
      <c r="N197" s="33">
        <f t="shared" ca="1" si="68"/>
        <v>9.6368095683862787E-3</v>
      </c>
      <c r="O197" s="33">
        <f t="shared" ca="1" si="68"/>
        <v>1.3162343891286125E-2</v>
      </c>
    </row>
    <row r="198" spans="1:15" x14ac:dyDescent="0.4">
      <c r="D198" s="32">
        <f t="shared" ref="D198:O198" ca="1" si="69">SUM(D195:D197)</f>
        <v>0.19134184983298691</v>
      </c>
      <c r="E198" s="32">
        <f t="shared" ca="1" si="69"/>
        <v>0.15649608555891906</v>
      </c>
      <c r="F198" s="32">
        <f t="shared" ca="1" si="69"/>
        <v>0.12698759995728867</v>
      </c>
      <c r="G198" s="32">
        <f t="shared" ca="1" si="69"/>
        <v>8.2125307970314324E-2</v>
      </c>
      <c r="H198" s="32">
        <f t="shared" ca="1" si="69"/>
        <v>3.0193046045042107E-2</v>
      </c>
      <c r="I198" s="32">
        <f t="shared" ca="1" si="69"/>
        <v>7.3781859082741406E-3</v>
      </c>
      <c r="J198" s="32">
        <f t="shared" ca="1" si="69"/>
        <v>1.1791471752546797E-3</v>
      </c>
      <c r="K198" s="32">
        <f t="shared" ca="1" si="69"/>
        <v>1.721554875871832E-3</v>
      </c>
      <c r="L198" s="32">
        <f t="shared" ca="1" si="69"/>
        <v>2.0529279862065982E-2</v>
      </c>
      <c r="M198" s="32">
        <f t="shared" ca="1" si="69"/>
        <v>7.1150395636631378E-2</v>
      </c>
      <c r="N198" s="32">
        <f t="shared" ca="1" si="69"/>
        <v>0.13141103956890379</v>
      </c>
      <c r="O198" s="32">
        <f t="shared" ca="1" si="69"/>
        <v>0.17948650760844714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0.47707393427477318</v>
      </c>
      <c r="E201" s="32">
        <f ca="1">N196/2+O196+D196+E196+F196/2</f>
        <v>0.13130475255268984</v>
      </c>
      <c r="F201" s="32">
        <f ca="1">N197/2+O197+D197+E197+F197/2</f>
        <v>4.8145075935986291E-2</v>
      </c>
      <c r="G201" s="32">
        <f ca="1">F195/2+G195+H195</f>
        <v>0.12775683190230722</v>
      </c>
      <c r="H201" s="32">
        <f ca="1">F196/2+G196+H196</f>
        <v>3.5162430798800146E-2</v>
      </c>
      <c r="I201" s="32">
        <f ca="1">F197/2+G197+H197</f>
        <v>1.289289129289339E-2</v>
      </c>
      <c r="J201" s="32">
        <f ca="1">I195+J195+K195</f>
        <v>7.469325250497808E-3</v>
      </c>
      <c r="K201" s="32">
        <f ca="1">I196+J196+K196</f>
        <v>2.0557775918801299E-3</v>
      </c>
      <c r="L201" s="32">
        <f ca="1">I197+J197+K197</f>
        <v>7.5378511702271452E-4</v>
      </c>
      <c r="M201" s="32">
        <f ca="1">L195+M195+N195/2</f>
        <v>0.11436657523908847</v>
      </c>
      <c r="N201" s="32">
        <f ca="1">L196+M196+N196/2</f>
        <v>3.1477039056629845E-2</v>
      </c>
      <c r="O201" s="32">
        <f ca="1">L197+M197+N197/2</f>
        <v>1.1541580987430945E-2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8.3333333333333339</v>
      </c>
      <c r="I207" s="29">
        <f t="shared" ca="1" si="70"/>
        <v>26</v>
      </c>
      <c r="J207" s="29">
        <f t="shared" ca="1" si="70"/>
        <v>39.333333333333336</v>
      </c>
      <c r="K207" s="29">
        <f t="shared" ca="1" si="70"/>
        <v>16</v>
      </c>
      <c r="L207" s="29">
        <f t="shared" ca="1" si="70"/>
        <v>5.333333333333333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8.7719298245614044E-2</v>
      </c>
      <c r="I208" s="29">
        <f t="shared" ca="1" si="71"/>
        <v>0.27368421052631581</v>
      </c>
      <c r="J208" s="29">
        <f t="shared" ca="1" si="71"/>
        <v>0.41403508771929826</v>
      </c>
      <c r="K208" s="29">
        <f t="shared" ca="1" si="71"/>
        <v>0.16842105263157894</v>
      </c>
      <c r="L208" s="29">
        <f t="shared" ca="1" si="71"/>
        <v>5.6140350877192977E-2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8.8746049234953812</v>
      </c>
      <c r="E210" s="29">
        <f t="shared" ca="1" si="72"/>
        <v>10.153031286553468</v>
      </c>
      <c r="F210" s="29">
        <f t="shared" ca="1" si="72"/>
        <v>11.664175492898327</v>
      </c>
      <c r="G210" s="29">
        <f t="shared" ca="1" si="72"/>
        <v>13.325057809640453</v>
      </c>
      <c r="H210" s="29">
        <f t="shared" ca="1" si="72"/>
        <v>14.765541841018957</v>
      </c>
      <c r="I210" s="29">
        <f t="shared" ca="1" si="72"/>
        <v>15.511483003506378</v>
      </c>
      <c r="J210" s="29">
        <f t="shared" ca="1" si="72"/>
        <v>15.171777271221329</v>
      </c>
      <c r="K210" s="29">
        <f t="shared" ca="1" si="72"/>
        <v>13.92251520648146</v>
      </c>
      <c r="L210" s="29">
        <f t="shared" ca="1" si="72"/>
        <v>12.307881679138056</v>
      </c>
      <c r="M210" s="29">
        <f t="shared" ca="1" si="72"/>
        <v>10.648210616798043</v>
      </c>
      <c r="N210" s="29">
        <f t="shared" ca="1" si="72"/>
        <v>9.214559286931145</v>
      </c>
      <c r="O210" s="29">
        <f t="shared" ca="1" si="72"/>
        <v>8.4951528458129655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7.8947368421052641E-2</v>
      </c>
      <c r="I214" s="32">
        <f t="shared" ca="1" si="73"/>
        <v>0.24631578947368424</v>
      </c>
      <c r="J214" s="32">
        <f t="shared" ca="1" si="73"/>
        <v>0.37263157894736842</v>
      </c>
      <c r="K214" s="32">
        <f t="shared" ca="1" si="73"/>
        <v>0.15157894736842106</v>
      </c>
      <c r="L214" s="32">
        <f t="shared" ca="1" si="73"/>
        <v>5.0526315789473683E-2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8.771929824561403E-3</v>
      </c>
      <c r="I215" s="32">
        <f t="shared" ca="1" si="74"/>
        <v>2.7368421052631573E-2</v>
      </c>
      <c r="J215" s="32">
        <f t="shared" ca="1" si="74"/>
        <v>4.1403508771929817E-2</v>
      </c>
      <c r="K215" s="32">
        <f t="shared" ca="1" si="74"/>
        <v>1.6842105263157891E-2</v>
      </c>
      <c r="L215" s="32">
        <f t="shared" ca="1" si="74"/>
        <v>5.6140350877192961E-3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7.1381578947368435E-2</v>
      </c>
      <c r="I220" s="33">
        <f t="shared" ca="1" si="75"/>
        <v>0.2227105263157895</v>
      </c>
      <c r="J220" s="33">
        <f t="shared" ca="1" si="75"/>
        <v>0.33692105263157895</v>
      </c>
      <c r="K220" s="33">
        <f t="shared" ca="1" si="75"/>
        <v>0.13705263157894737</v>
      </c>
      <c r="L220" s="33">
        <f t="shared" ca="1" si="75"/>
        <v>4.5684210526315785E-2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8.771929824561403E-3</v>
      </c>
      <c r="I221" s="33">
        <f t="shared" ca="1" si="76"/>
        <v>2.7368421052631573E-2</v>
      </c>
      <c r="J221" s="33">
        <f t="shared" ca="1" si="76"/>
        <v>4.1403508771929817E-2</v>
      </c>
      <c r="K221" s="33">
        <f t="shared" ca="1" si="76"/>
        <v>1.6842105263157891E-2</v>
      </c>
      <c r="L221" s="33">
        <f t="shared" ca="1" si="76"/>
        <v>5.6140350877192961E-3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7.5657894736842106E-3</v>
      </c>
      <c r="I222" s="33">
        <f t="shared" ca="1" si="77"/>
        <v>2.360526315789474E-2</v>
      </c>
      <c r="J222" s="33">
        <f t="shared" ca="1" si="77"/>
        <v>3.571052631578947E-2</v>
      </c>
      <c r="K222" s="33">
        <f t="shared" ca="1" si="77"/>
        <v>1.4526315789473684E-2</v>
      </c>
      <c r="L222" s="33">
        <f t="shared" ca="1" si="77"/>
        <v>4.8421052631578941E-3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8.7719298245614044E-2</v>
      </c>
      <c r="I223" s="32">
        <f t="shared" ca="1" si="78"/>
        <v>0.27368421052631581</v>
      </c>
      <c r="J223" s="32">
        <f t="shared" ca="1" si="78"/>
        <v>0.41403508771929826</v>
      </c>
      <c r="K223" s="32">
        <f t="shared" ca="1" si="78"/>
        <v>0.16842105263157894</v>
      </c>
      <c r="L223" s="32">
        <f t="shared" ca="1" si="78"/>
        <v>5.6140350877192977E-2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7.1381578947368435E-2</v>
      </c>
      <c r="H226" s="32">
        <f ca="1">F221/2+G221+H221</f>
        <v>8.771929824561403E-3</v>
      </c>
      <c r="I226" s="32">
        <f ca="1">F222/2+G222+H222</f>
        <v>7.5657894736842106E-3</v>
      </c>
      <c r="J226" s="32">
        <f ca="1">I220+J220+K220</f>
        <v>0.69668421052631579</v>
      </c>
      <c r="K226" s="32">
        <f ca="1">I221+J221+K221</f>
        <v>8.5614035087719281E-2</v>
      </c>
      <c r="L226" s="32">
        <f ca="1">I222+J222+K222</f>
        <v>7.3842105263157889E-2</v>
      </c>
      <c r="M226" s="32">
        <f ca="1">L220+M220+N220/2</f>
        <v>4.5684210526315785E-2</v>
      </c>
      <c r="N226" s="32">
        <f ca="1">L221+M221+N221/2</f>
        <v>5.6140350877192961E-3</v>
      </c>
      <c r="O226" s="32">
        <f ca="1">L222+M222+N222/2</f>
        <v>4.8421052631578941E-3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584.17700000000002</v>
      </c>
      <c r="E233" s="29">
        <f t="shared" ca="1" si="80"/>
        <v>477.791</v>
      </c>
      <c r="F233" s="29">
        <f t="shared" ca="1" si="80"/>
        <v>387.7</v>
      </c>
      <c r="G233" s="29">
        <f t="shared" ca="1" si="80"/>
        <v>250.733</v>
      </c>
      <c r="H233" s="29">
        <f t="shared" ca="1" si="80"/>
        <v>92.180999999999997</v>
      </c>
      <c r="I233" s="29">
        <f t="shared" ca="1" si="80"/>
        <v>22.526</v>
      </c>
      <c r="J233" s="29">
        <f t="shared" ca="1" si="80"/>
        <v>3.6</v>
      </c>
      <c r="K233" s="29">
        <f t="shared" ca="1" si="80"/>
        <v>5.2560000000000002</v>
      </c>
      <c r="L233" s="29">
        <f t="shared" ca="1" si="80"/>
        <v>62.677</v>
      </c>
      <c r="M233" s="29">
        <f t="shared" ca="1" si="80"/>
        <v>217.226</v>
      </c>
      <c r="N233" s="29">
        <f t="shared" ca="1" si="80"/>
        <v>401.20499999999998</v>
      </c>
      <c r="O233" s="29">
        <f t="shared" ca="1" si="80"/>
        <v>547.98199999999997</v>
      </c>
    </row>
    <row r="234" spans="1:15" x14ac:dyDescent="0.4">
      <c r="D234" s="50">
        <f t="shared" ref="D234:O234" ca="1" si="81">D232/SUM($D232:$O232)*(1-$B$233)+D233/SUM($D$233:$O$233)*$B$233</f>
        <v>9.4134184983298688E-2</v>
      </c>
      <c r="E234" s="50">
        <f t="shared" ca="1" si="81"/>
        <v>9.0649608555891908E-2</v>
      </c>
      <c r="F234" s="50">
        <f t="shared" ca="1" si="81"/>
        <v>8.7698759995728862E-2</v>
      </c>
      <c r="G234" s="50">
        <f t="shared" ca="1" si="81"/>
        <v>8.3212530797031434E-2</v>
      </c>
      <c r="H234" s="50">
        <f t="shared" ca="1" si="81"/>
        <v>7.8019304604504208E-2</v>
      </c>
      <c r="I234" s="50">
        <f t="shared" ca="1" si="81"/>
        <v>7.5737818590827413E-2</v>
      </c>
      <c r="J234" s="50">
        <f t="shared" ca="1" si="81"/>
        <v>7.5117914717525464E-2</v>
      </c>
      <c r="K234" s="50">
        <f t="shared" ca="1" si="81"/>
        <v>7.5172155487587183E-2</v>
      </c>
      <c r="L234" s="50">
        <f t="shared" ca="1" si="81"/>
        <v>7.7052927986206596E-2</v>
      </c>
      <c r="M234" s="50">
        <f t="shared" ca="1" si="81"/>
        <v>8.2115039563663131E-2</v>
      </c>
      <c r="N234" s="50">
        <f t="shared" ca="1" si="81"/>
        <v>8.8141103956890371E-2</v>
      </c>
      <c r="O234" s="50">
        <f t="shared" ca="1" si="81"/>
        <v>9.2948650760844714E-2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8.8746049234953812</v>
      </c>
      <c r="E236" s="29">
        <f t="shared" ca="1" si="82"/>
        <v>10.153031286553468</v>
      </c>
      <c r="F236" s="29">
        <f t="shared" ca="1" si="82"/>
        <v>11.664175492898327</v>
      </c>
      <c r="G236" s="29">
        <f t="shared" ca="1" si="82"/>
        <v>13.325057809640453</v>
      </c>
      <c r="H236" s="29">
        <f t="shared" ca="1" si="82"/>
        <v>14.765541841018957</v>
      </c>
      <c r="I236" s="29">
        <f t="shared" ca="1" si="82"/>
        <v>15.511483003506378</v>
      </c>
      <c r="J236" s="29">
        <f t="shared" ca="1" si="82"/>
        <v>15.171777271221329</v>
      </c>
      <c r="K236" s="29">
        <f t="shared" ca="1" si="82"/>
        <v>13.92251520648146</v>
      </c>
      <c r="L236" s="29">
        <f t="shared" ca="1" si="82"/>
        <v>12.307881679138056</v>
      </c>
      <c r="M236" s="29">
        <f t="shared" ca="1" si="82"/>
        <v>10.648210616798043</v>
      </c>
      <c r="N236" s="29">
        <f t="shared" ca="1" si="82"/>
        <v>9.214559286931145</v>
      </c>
      <c r="O236" s="29">
        <f t="shared" ca="1" si="82"/>
        <v>8.4951528458129655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7.060063873747402E-2</v>
      </c>
      <c r="E240" s="33">
        <f t="shared" ca="1" si="83"/>
        <v>6.7987206416918938E-2</v>
      </c>
      <c r="F240" s="32">
        <f t="shared" ca="1" si="83"/>
        <v>6.577406999679665E-2</v>
      </c>
      <c r="G240" s="32">
        <f t="shared" ca="1" si="83"/>
        <v>6.2409398097773572E-2</v>
      </c>
      <c r="H240" s="32">
        <f t="shared" ca="1" si="83"/>
        <v>5.8514478453378156E-2</v>
      </c>
      <c r="I240" s="32">
        <f t="shared" ca="1" si="83"/>
        <v>5.6803363943120563E-2</v>
      </c>
      <c r="J240" s="32">
        <f t="shared" ca="1" si="83"/>
        <v>5.6338436038144098E-2</v>
      </c>
      <c r="K240" s="32">
        <f t="shared" ca="1" si="83"/>
        <v>5.6379116615690388E-2</v>
      </c>
      <c r="L240" s="32">
        <f t="shared" ca="1" si="83"/>
        <v>5.7789695989654943E-2</v>
      </c>
      <c r="M240" s="32">
        <f t="shared" ca="1" si="83"/>
        <v>6.1586279672747352E-2</v>
      </c>
      <c r="N240" s="32">
        <f t="shared" ca="1" si="83"/>
        <v>6.6105827967667785E-2</v>
      </c>
      <c r="O240" s="32">
        <f t="shared" ca="1" si="83"/>
        <v>6.9711488070633543E-2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2.3533546245824672E-2</v>
      </c>
      <c r="E241" s="32">
        <f t="shared" ca="1" si="84"/>
        <v>2.2662402138972977E-2</v>
      </c>
      <c r="F241" s="32">
        <f t="shared" ca="1" si="84"/>
        <v>2.1924689998932215E-2</v>
      </c>
      <c r="G241" s="32">
        <f t="shared" ca="1" si="84"/>
        <v>2.0803132699257858E-2</v>
      </c>
      <c r="H241" s="32">
        <f t="shared" ca="1" si="84"/>
        <v>1.9504826151126052E-2</v>
      </c>
      <c r="I241" s="32">
        <f t="shared" ca="1" si="84"/>
        <v>1.8934454647706853E-2</v>
      </c>
      <c r="J241" s="32">
        <f t="shared" ca="1" si="84"/>
        <v>1.8779478679381366E-2</v>
      </c>
      <c r="K241" s="32">
        <f t="shared" ca="1" si="84"/>
        <v>1.8793038871896796E-2</v>
      </c>
      <c r="L241" s="32">
        <f t="shared" ca="1" si="84"/>
        <v>1.9263231996551649E-2</v>
      </c>
      <c r="M241" s="32">
        <f t="shared" ca="1" si="84"/>
        <v>2.0528759890915783E-2</v>
      </c>
      <c r="N241" s="32">
        <f t="shared" ca="1" si="84"/>
        <v>2.2035275989222593E-2</v>
      </c>
      <c r="O241" s="32">
        <f t="shared" ca="1" si="84"/>
        <v>2.3237162690211179E-2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6.4128913519872238E-2</v>
      </c>
      <c r="E246" s="33">
        <f t="shared" ca="1" si="85"/>
        <v>6.1755045828701366E-2</v>
      </c>
      <c r="F246" s="33">
        <f t="shared" ca="1" si="85"/>
        <v>5.974478024709029E-2</v>
      </c>
      <c r="G246" s="33">
        <f t="shared" ca="1" si="85"/>
        <v>5.6688536605477659E-2</v>
      </c>
      <c r="H246" s="33">
        <f t="shared" ca="1" si="85"/>
        <v>5.3150651261818491E-2</v>
      </c>
      <c r="I246" s="33">
        <f t="shared" ca="1" si="85"/>
        <v>5.1596388915001179E-2</v>
      </c>
      <c r="J246" s="33">
        <f t="shared" ca="1" si="85"/>
        <v>5.1174079401314222E-2</v>
      </c>
      <c r="K246" s="33">
        <f t="shared" ca="1" si="85"/>
        <v>5.121103092591877E-2</v>
      </c>
      <c r="L246" s="33">
        <f t="shared" ca="1" si="85"/>
        <v>5.2492307190603237E-2</v>
      </c>
      <c r="M246" s="33">
        <f t="shared" ca="1" si="85"/>
        <v>5.5940870702745511E-2</v>
      </c>
      <c r="N246" s="33">
        <f t="shared" ca="1" si="85"/>
        <v>6.0046127070631568E-2</v>
      </c>
      <c r="O246" s="33">
        <f t="shared" ca="1" si="85"/>
        <v>6.3321268330825464E-2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2.3533546245824672E-2</v>
      </c>
      <c r="E247" s="33">
        <f t="shared" ca="1" si="86"/>
        <v>2.2662402138972977E-2</v>
      </c>
      <c r="F247" s="33">
        <f t="shared" ca="1" si="86"/>
        <v>2.1924689998932215E-2</v>
      </c>
      <c r="G247" s="33">
        <f t="shared" ca="1" si="86"/>
        <v>2.0803132699257858E-2</v>
      </c>
      <c r="H247" s="33">
        <f t="shared" ca="1" si="86"/>
        <v>1.9504826151126052E-2</v>
      </c>
      <c r="I247" s="33">
        <f t="shared" ca="1" si="86"/>
        <v>1.8934454647706853E-2</v>
      </c>
      <c r="J247" s="33">
        <f t="shared" ca="1" si="86"/>
        <v>1.8779478679381366E-2</v>
      </c>
      <c r="K247" s="33">
        <f t="shared" ca="1" si="86"/>
        <v>1.8793038871896796E-2</v>
      </c>
      <c r="L247" s="33">
        <f t="shared" ca="1" si="86"/>
        <v>1.9263231996551649E-2</v>
      </c>
      <c r="M247" s="33">
        <f t="shared" ca="1" si="86"/>
        <v>2.0528759890915783E-2</v>
      </c>
      <c r="N247" s="33">
        <f t="shared" ca="1" si="86"/>
        <v>2.2035275989222593E-2</v>
      </c>
      <c r="O247" s="33">
        <f t="shared" ca="1" si="86"/>
        <v>2.3237162690211179E-2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6.4717252176017858E-3</v>
      </c>
      <c r="E248" s="33">
        <f t="shared" ca="1" si="87"/>
        <v>6.2321605882175697E-3</v>
      </c>
      <c r="F248" s="33">
        <f t="shared" ca="1" si="87"/>
        <v>6.0292897497063597E-3</v>
      </c>
      <c r="G248" s="33">
        <f t="shared" ca="1" si="87"/>
        <v>5.7208614922959113E-3</v>
      </c>
      <c r="H248" s="33">
        <f t="shared" ca="1" si="87"/>
        <v>5.3638271915596647E-3</v>
      </c>
      <c r="I248" s="33">
        <f t="shared" ca="1" si="87"/>
        <v>5.2069750281193853E-3</v>
      </c>
      <c r="J248" s="33">
        <f t="shared" ca="1" si="87"/>
        <v>5.1643566368298763E-3</v>
      </c>
      <c r="K248" s="33">
        <f t="shared" ca="1" si="87"/>
        <v>5.1680856897716194E-3</v>
      </c>
      <c r="L248" s="33">
        <f t="shared" ca="1" si="87"/>
        <v>5.2973887990517042E-3</v>
      </c>
      <c r="M248" s="33">
        <f t="shared" ca="1" si="87"/>
        <v>5.6454089700018403E-3</v>
      </c>
      <c r="N248" s="33">
        <f t="shared" ca="1" si="87"/>
        <v>6.0597008970362147E-3</v>
      </c>
      <c r="O248" s="33">
        <f t="shared" ca="1" si="87"/>
        <v>6.3902197398080758E-3</v>
      </c>
    </row>
    <row r="249" spans="1:15" x14ac:dyDescent="0.4">
      <c r="D249" s="32">
        <f t="shared" ref="D249:O249" ca="1" si="88">SUM(D246:D248)</f>
        <v>9.4134184983298688E-2</v>
      </c>
      <c r="E249" s="32">
        <f t="shared" ca="1" si="88"/>
        <v>9.0649608555891908E-2</v>
      </c>
      <c r="F249" s="32">
        <f t="shared" ca="1" si="88"/>
        <v>8.7698759995728862E-2</v>
      </c>
      <c r="G249" s="32">
        <f t="shared" ca="1" si="88"/>
        <v>8.321253079703142E-2</v>
      </c>
      <c r="H249" s="32">
        <f t="shared" ca="1" si="88"/>
        <v>7.8019304604504194E-2</v>
      </c>
      <c r="I249" s="32">
        <f t="shared" ca="1" si="88"/>
        <v>7.5737818590827413E-2</v>
      </c>
      <c r="J249" s="32">
        <f t="shared" ca="1" si="88"/>
        <v>7.5117914717525464E-2</v>
      </c>
      <c r="K249" s="32">
        <f t="shared" ca="1" si="88"/>
        <v>7.5172155487587183E-2</v>
      </c>
      <c r="L249" s="32">
        <f t="shared" ca="1" si="88"/>
        <v>7.7052927986206582E-2</v>
      </c>
      <c r="M249" s="32">
        <f t="shared" ca="1" si="88"/>
        <v>8.2115039563663145E-2</v>
      </c>
      <c r="N249" s="32">
        <f t="shared" ca="1" si="88"/>
        <v>8.8141103956890371E-2</v>
      </c>
      <c r="O249" s="32">
        <f t="shared" ca="1" si="88"/>
        <v>9.2948650760844714E-2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0.24910068133825999</v>
      </c>
      <c r="E252" s="32">
        <f ca="1">N247/2+O247+D247+E247+F247/2</f>
        <v>9.1413094069086237E-2</v>
      </c>
      <c r="F252" s="32">
        <f ca="1">N248/2+O248+D248+E248+F248/2</f>
        <v>2.5138600868998717E-2</v>
      </c>
      <c r="G252" s="32">
        <f ca="1">F246/2+G246+H246</f>
        <v>0.13971157799084127</v>
      </c>
      <c r="H252" s="32">
        <f ca="1">F247/2+G247+H247</f>
        <v>5.127030384985002E-2</v>
      </c>
      <c r="I252" s="32">
        <f ca="1">F248/2+G248+H248</f>
        <v>1.4099333558708755E-2</v>
      </c>
      <c r="J252" s="32">
        <f ca="1">I246+J246+K246</f>
        <v>0.15398149924223417</v>
      </c>
      <c r="K252" s="32">
        <f ca="1">I247+J247+K247</f>
        <v>5.6506972198985018E-2</v>
      </c>
      <c r="L252" s="32">
        <f ca="1">I248+J248+K248</f>
        <v>1.5539417354720881E-2</v>
      </c>
      <c r="M252" s="32">
        <f ca="1">L246+M246+N246/2</f>
        <v>0.13845624142866453</v>
      </c>
      <c r="N252" s="32">
        <f ca="1">L247+M247+N247/2</f>
        <v>5.0809629882078725E-2</v>
      </c>
      <c r="O252" s="32">
        <f ca="1">L248+M248+N248/2</f>
        <v>1.3972648217571651E-2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8.8746049234953812</v>
      </c>
      <c r="E261" s="29">
        <f t="shared" ca="1" si="91"/>
        <v>10.153031286553468</v>
      </c>
      <c r="F261" s="29">
        <f t="shared" ca="1" si="91"/>
        <v>11.664175492898327</v>
      </c>
      <c r="G261" s="29">
        <f t="shared" ca="1" si="91"/>
        <v>13.325057809640453</v>
      </c>
      <c r="H261" s="29">
        <f t="shared" ca="1" si="91"/>
        <v>14.765541841018957</v>
      </c>
      <c r="I261" s="29">
        <f t="shared" ca="1" si="91"/>
        <v>15.511483003506378</v>
      </c>
      <c r="J261" s="29">
        <f t="shared" ca="1" si="91"/>
        <v>15.171777271221329</v>
      </c>
      <c r="K261" s="29">
        <f t="shared" ca="1" si="91"/>
        <v>13.92251520648146</v>
      </c>
      <c r="L261" s="29">
        <f t="shared" ca="1" si="91"/>
        <v>12.307881679138056</v>
      </c>
      <c r="M261" s="29">
        <f t="shared" ca="1" si="91"/>
        <v>10.648210616798043</v>
      </c>
      <c r="N261" s="29">
        <f t="shared" ca="1" si="91"/>
        <v>9.214559286931145</v>
      </c>
      <c r="O261" s="29">
        <f t="shared" ca="1" si="91"/>
        <v>8.4951528458129655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15.125395076504619</v>
      </c>
      <c r="E283" s="29">
        <f t="shared" ca="1" si="98"/>
        <v>13.846968713446532</v>
      </c>
      <c r="F283" s="29">
        <f t="shared" ca="1" si="98"/>
        <v>12.335824507101673</v>
      </c>
      <c r="G283" s="29">
        <f t="shared" ca="1" si="98"/>
        <v>10.674942190359547</v>
      </c>
      <c r="H283" s="29">
        <f t="shared" ca="1" si="98"/>
        <v>9.2344581589810435</v>
      </c>
      <c r="I283" s="29">
        <f t="shared" ca="1" si="98"/>
        <v>8.4885169964936225</v>
      </c>
      <c r="J283" s="29">
        <f t="shared" ca="1" si="98"/>
        <v>8.8282227287786714</v>
      </c>
      <c r="K283" s="29">
        <f t="shared" ca="1" si="98"/>
        <v>10.07748479351854</v>
      </c>
      <c r="L283" s="29">
        <f t="shared" ca="1" si="98"/>
        <v>11.692118320861944</v>
      </c>
      <c r="M283" s="29">
        <f t="shared" ca="1" si="98"/>
        <v>13.351789383201957</v>
      </c>
      <c r="N283" s="29">
        <f t="shared" ca="1" si="98"/>
        <v>14.785440713068855</v>
      </c>
      <c r="O283" s="29">
        <f t="shared" ca="1" si="98"/>
        <v>15.504847154187035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0.10507686325775067</v>
      </c>
      <c r="E284" s="29">
        <f t="shared" ca="1" si="99"/>
        <v>9.6195572457960107E-2</v>
      </c>
      <c r="F284" s="29">
        <f t="shared" ca="1" si="99"/>
        <v>8.5697579358956999E-2</v>
      </c>
      <c r="G284" s="29">
        <f t="shared" ca="1" si="99"/>
        <v>7.4159348244939777E-2</v>
      </c>
      <c r="H284" s="29">
        <f t="shared" ca="1" si="99"/>
        <v>6.4152234855534604E-2</v>
      </c>
      <c r="I284" s="29">
        <f t="shared" ca="1" si="99"/>
        <v>5.8970144924490528E-2</v>
      </c>
      <c r="J284" s="29">
        <f t="shared" ca="1" si="99"/>
        <v>6.1330097348783766E-2</v>
      </c>
      <c r="K284" s="29">
        <f t="shared" ca="1" si="99"/>
        <v>7.0008782334254033E-2</v>
      </c>
      <c r="L284" s="29">
        <f t="shared" ca="1" si="99"/>
        <v>8.1225720834431706E-2</v>
      </c>
      <c r="M284" s="29">
        <f t="shared" ca="1" si="99"/>
        <v>9.2755537304564428E-2</v>
      </c>
      <c r="N284" s="29">
        <f t="shared" ca="1" si="99"/>
        <v>0.10271518358062912</v>
      </c>
      <c r="O284" s="29">
        <f t="shared" ca="1" si="99"/>
        <v>0.10771293549770426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8.8746049234953812</v>
      </c>
      <c r="E286" s="29">
        <f t="shared" ca="1" si="100"/>
        <v>10.153031286553468</v>
      </c>
      <c r="F286" s="29">
        <f t="shared" ca="1" si="100"/>
        <v>11.664175492898327</v>
      </c>
      <c r="G286" s="29">
        <f t="shared" ca="1" si="100"/>
        <v>13.325057809640453</v>
      </c>
      <c r="H286" s="29">
        <f t="shared" ca="1" si="100"/>
        <v>14.765541841018957</v>
      </c>
      <c r="I286" s="29">
        <f t="shared" ca="1" si="100"/>
        <v>15.511483003506378</v>
      </c>
      <c r="J286" s="29">
        <f t="shared" ca="1" si="100"/>
        <v>15.171777271221329</v>
      </c>
      <c r="K286" s="29">
        <f t="shared" ca="1" si="100"/>
        <v>13.92251520648146</v>
      </c>
      <c r="L286" s="29">
        <f t="shared" ca="1" si="100"/>
        <v>12.307881679138056</v>
      </c>
      <c r="M286" s="29">
        <f t="shared" ca="1" si="100"/>
        <v>10.648210616798043</v>
      </c>
      <c r="N286" s="29">
        <f t="shared" ca="1" si="100"/>
        <v>9.214559286931145</v>
      </c>
      <c r="O286" s="29">
        <f t="shared" ca="1" si="100"/>
        <v>8.4951528458129655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5.2538431628875337E-2</v>
      </c>
      <c r="E290" s="33">
        <f t="shared" ca="1" si="101"/>
        <v>4.8097786228980054E-2</v>
      </c>
      <c r="F290" s="32">
        <f t="shared" ca="1" si="101"/>
        <v>4.2848789679478499E-2</v>
      </c>
      <c r="G290" s="32">
        <f t="shared" ca="1" si="101"/>
        <v>3.7079674122469888E-2</v>
      </c>
      <c r="H290" s="32">
        <f t="shared" ca="1" si="101"/>
        <v>3.2076117427767302E-2</v>
      </c>
      <c r="I290" s="32">
        <f t="shared" ca="1" si="101"/>
        <v>2.9485072462245264E-2</v>
      </c>
      <c r="J290" s="32">
        <f t="shared" ca="1" si="101"/>
        <v>3.0665048674391883E-2</v>
      </c>
      <c r="K290" s="32">
        <f t="shared" ca="1" si="101"/>
        <v>3.5004391167127016E-2</v>
      </c>
      <c r="L290" s="32">
        <f t="shared" ca="1" si="101"/>
        <v>4.0612860417215853E-2</v>
      </c>
      <c r="M290" s="32">
        <f t="shared" ca="1" si="101"/>
        <v>4.6377768652282214E-2</v>
      </c>
      <c r="N290" s="32">
        <f t="shared" ca="1" si="101"/>
        <v>5.1357591790314558E-2</v>
      </c>
      <c r="O290" s="32">
        <f t="shared" ca="1" si="101"/>
        <v>5.3856467748852131E-2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5.2538431628875337E-2</v>
      </c>
      <c r="E291" s="32">
        <f t="shared" ca="1" si="102"/>
        <v>4.8097786228980054E-2</v>
      </c>
      <c r="F291" s="32">
        <f t="shared" ca="1" si="102"/>
        <v>4.2848789679478499E-2</v>
      </c>
      <c r="G291" s="32">
        <f t="shared" ca="1" si="102"/>
        <v>3.7079674122469888E-2</v>
      </c>
      <c r="H291" s="32">
        <f t="shared" ca="1" si="102"/>
        <v>3.2076117427767302E-2</v>
      </c>
      <c r="I291" s="32">
        <f t="shared" ca="1" si="102"/>
        <v>2.9485072462245264E-2</v>
      </c>
      <c r="J291" s="32">
        <f t="shared" ca="1" si="102"/>
        <v>3.0665048674391883E-2</v>
      </c>
      <c r="K291" s="32">
        <f t="shared" ca="1" si="102"/>
        <v>3.5004391167127016E-2</v>
      </c>
      <c r="L291" s="32">
        <f t="shared" ca="1" si="102"/>
        <v>4.0612860417215853E-2</v>
      </c>
      <c r="M291" s="32">
        <f t="shared" ca="1" si="102"/>
        <v>4.6377768652282214E-2</v>
      </c>
      <c r="N291" s="32">
        <f t="shared" ca="1" si="102"/>
        <v>5.1357591790314558E-2</v>
      </c>
      <c r="O291" s="32">
        <f t="shared" ca="1" si="102"/>
        <v>5.3856467748852131E-2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4.7503498597774786E-2</v>
      </c>
      <c r="E296" s="33">
        <f t="shared" ca="1" si="103"/>
        <v>4.3488415048702801E-2</v>
      </c>
      <c r="F296" s="33">
        <f t="shared" ca="1" si="103"/>
        <v>3.8742447335195142E-2</v>
      </c>
      <c r="G296" s="33">
        <f t="shared" ca="1" si="103"/>
        <v>3.3526205352399856E-2</v>
      </c>
      <c r="H296" s="33">
        <f t="shared" ca="1" si="103"/>
        <v>2.9002156174272938E-2</v>
      </c>
      <c r="I296" s="33">
        <f t="shared" ca="1" si="103"/>
        <v>2.6659419684613425E-2</v>
      </c>
      <c r="J296" s="33">
        <f t="shared" ca="1" si="103"/>
        <v>2.7726314843095994E-2</v>
      </c>
      <c r="K296" s="33">
        <f t="shared" ca="1" si="103"/>
        <v>3.1649803680277346E-2</v>
      </c>
      <c r="L296" s="33">
        <f t="shared" ca="1" si="103"/>
        <v>3.672079462723267E-2</v>
      </c>
      <c r="M296" s="33">
        <f t="shared" ca="1" si="103"/>
        <v>4.1933232489771835E-2</v>
      </c>
      <c r="N296" s="33">
        <f t="shared" ca="1" si="103"/>
        <v>4.6435822577076083E-2</v>
      </c>
      <c r="O296" s="33">
        <f t="shared" ca="1" si="103"/>
        <v>4.8695222922920472E-2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5.2538431628875337E-2</v>
      </c>
      <c r="E297" s="33">
        <f t="shared" ca="1" si="104"/>
        <v>4.8097786228980054E-2</v>
      </c>
      <c r="F297" s="33">
        <f t="shared" ca="1" si="104"/>
        <v>4.2848789679478499E-2</v>
      </c>
      <c r="G297" s="33">
        <f t="shared" ca="1" si="104"/>
        <v>3.7079674122469888E-2</v>
      </c>
      <c r="H297" s="33">
        <f t="shared" ca="1" si="104"/>
        <v>3.2076117427767302E-2</v>
      </c>
      <c r="I297" s="33">
        <f t="shared" ca="1" si="104"/>
        <v>2.9485072462245264E-2</v>
      </c>
      <c r="J297" s="33">
        <f t="shared" ca="1" si="104"/>
        <v>3.0665048674391883E-2</v>
      </c>
      <c r="K297" s="33">
        <f t="shared" ca="1" si="104"/>
        <v>3.5004391167127016E-2</v>
      </c>
      <c r="L297" s="33">
        <f t="shared" ca="1" si="104"/>
        <v>4.0612860417215853E-2</v>
      </c>
      <c r="M297" s="33">
        <f t="shared" ca="1" si="104"/>
        <v>4.6377768652282214E-2</v>
      </c>
      <c r="N297" s="33">
        <f t="shared" ca="1" si="104"/>
        <v>5.1357591790314558E-2</v>
      </c>
      <c r="O297" s="33">
        <f t="shared" ca="1" si="104"/>
        <v>5.3856467748852131E-2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5.0349330311005528E-3</v>
      </c>
      <c r="E298" s="33">
        <f t="shared" ca="1" si="105"/>
        <v>4.6093711802772551E-3</v>
      </c>
      <c r="F298" s="33">
        <f t="shared" ca="1" si="105"/>
        <v>4.106342344283356E-3</v>
      </c>
      <c r="G298" s="33">
        <f t="shared" ca="1" si="105"/>
        <v>3.5534687700700305E-3</v>
      </c>
      <c r="H298" s="33">
        <f t="shared" ca="1" si="105"/>
        <v>3.0739612534943662E-3</v>
      </c>
      <c r="I298" s="33">
        <f t="shared" ca="1" si="105"/>
        <v>2.8256527776318379E-3</v>
      </c>
      <c r="J298" s="33">
        <f t="shared" ca="1" si="105"/>
        <v>2.9387338312958887E-3</v>
      </c>
      <c r="K298" s="33">
        <f t="shared" ca="1" si="105"/>
        <v>3.3545874868496721E-3</v>
      </c>
      <c r="L298" s="33">
        <f t="shared" ca="1" si="105"/>
        <v>3.8920657899831853E-3</v>
      </c>
      <c r="M298" s="33">
        <f t="shared" ca="1" si="105"/>
        <v>4.4445361625103791E-3</v>
      </c>
      <c r="N298" s="33">
        <f t="shared" ca="1" si="105"/>
        <v>4.9217692132384784E-3</v>
      </c>
      <c r="O298" s="33">
        <f t="shared" ca="1" si="105"/>
        <v>5.1612448259316622E-3</v>
      </c>
    </row>
    <row r="299" spans="1:15" x14ac:dyDescent="0.4">
      <c r="D299" s="32">
        <f t="shared" ref="D299:O299" ca="1" si="106">SUM(D296:D298)</f>
        <v>0.10507686325775067</v>
      </c>
      <c r="E299" s="32">
        <f t="shared" ca="1" si="106"/>
        <v>9.6195572457960107E-2</v>
      </c>
      <c r="F299" s="32">
        <f t="shared" ca="1" si="106"/>
        <v>8.5697579358956985E-2</v>
      </c>
      <c r="G299" s="32">
        <f t="shared" ca="1" si="106"/>
        <v>7.4159348244939763E-2</v>
      </c>
      <c r="H299" s="32">
        <f t="shared" ca="1" si="106"/>
        <v>6.4152234855534604E-2</v>
      </c>
      <c r="I299" s="32">
        <f t="shared" ca="1" si="106"/>
        <v>5.8970144924490528E-2</v>
      </c>
      <c r="J299" s="32">
        <f t="shared" ca="1" si="106"/>
        <v>6.1330097348783766E-2</v>
      </c>
      <c r="K299" s="32">
        <f t="shared" ca="1" si="106"/>
        <v>7.0008782334254047E-2</v>
      </c>
      <c r="L299" s="32">
        <f t="shared" ca="1" si="106"/>
        <v>8.1225720834431719E-2</v>
      </c>
      <c r="M299" s="32">
        <f t="shared" ca="1" si="106"/>
        <v>9.2755537304564428E-2</v>
      </c>
      <c r="N299" s="32">
        <f t="shared" ca="1" si="106"/>
        <v>0.10271518358062912</v>
      </c>
      <c r="O299" s="32">
        <f t="shared" ca="1" si="106"/>
        <v>0.10771293549770428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0.18227627152553366</v>
      </c>
      <c r="E302" s="32">
        <f ca="1">N297/2+O297+D297+E297+F297/2</f>
        <v>0.20159587634160409</v>
      </c>
      <c r="F302" s="32">
        <f ca="1">N298/2+O298+D298+E298+F298/2</f>
        <v>1.9319604816070389E-2</v>
      </c>
      <c r="G302" s="32">
        <f ca="1">F296/2+G296+H296</f>
        <v>8.1899585194270375E-2</v>
      </c>
      <c r="H302" s="32">
        <f ca="1">F297/2+G297+H297</f>
        <v>9.0580186389976447E-2</v>
      </c>
      <c r="I302" s="32">
        <f ca="1">F298/2+G298+H298</f>
        <v>8.6806011957060742E-3</v>
      </c>
      <c r="J302" s="32">
        <f ca="1">I296+J296+K296</f>
        <v>8.6035538207986761E-2</v>
      </c>
      <c r="K302" s="32">
        <f ca="1">I297+J297+K297</f>
        <v>9.5154512303764163E-2</v>
      </c>
      <c r="L302" s="32">
        <f ca="1">I298+J298+K298</f>
        <v>9.1189740957773983E-3</v>
      </c>
      <c r="M302" s="32">
        <f ca="1">L296+M296+N296/2</f>
        <v>0.10187193840554254</v>
      </c>
      <c r="N302" s="32">
        <f ca="1">L297+M297+N297/2</f>
        <v>0.11266942496465535</v>
      </c>
      <c r="O302" s="32">
        <f ca="1">L298+M298+N298/2</f>
        <v>1.0797486559112803E-2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8.3333333333333339</v>
      </c>
      <c r="I309" s="29">
        <f t="shared" ca="1" si="108"/>
        <v>26</v>
      </c>
      <c r="J309" s="29">
        <f t="shared" ca="1" si="108"/>
        <v>39.333333333333336</v>
      </c>
      <c r="K309" s="29">
        <f t="shared" ca="1" si="108"/>
        <v>16</v>
      </c>
      <c r="L309" s="29">
        <f t="shared" ca="1" si="108"/>
        <v>5.333333333333333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8.37719298245614E-2</v>
      </c>
      <c r="I310" s="50">
        <f t="shared" ca="1" si="109"/>
        <v>0.10236842105263158</v>
      </c>
      <c r="J310" s="50">
        <f t="shared" ca="1" si="109"/>
        <v>0.11640350877192983</v>
      </c>
      <c r="K310" s="50">
        <f t="shared" ca="1" si="109"/>
        <v>9.1842105263157892E-2</v>
      </c>
      <c r="L310" s="50">
        <f t="shared" ca="1" si="109"/>
        <v>8.0614035087719291E-2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8.8746049234953812</v>
      </c>
      <c r="E312" s="29">
        <f t="shared" ca="1" si="110"/>
        <v>10.153031286553468</v>
      </c>
      <c r="F312" s="29">
        <f t="shared" ca="1" si="110"/>
        <v>11.664175492898327</v>
      </c>
      <c r="G312" s="29">
        <f t="shared" ca="1" si="110"/>
        <v>13.325057809640453</v>
      </c>
      <c r="H312" s="29">
        <f t="shared" ca="1" si="110"/>
        <v>14.765541841018957</v>
      </c>
      <c r="I312" s="29">
        <f t="shared" ca="1" si="110"/>
        <v>15.511483003506378</v>
      </c>
      <c r="J312" s="29">
        <f t="shared" ca="1" si="110"/>
        <v>15.171777271221329</v>
      </c>
      <c r="K312" s="29">
        <f t="shared" ca="1" si="110"/>
        <v>13.92251520648146</v>
      </c>
      <c r="L312" s="29">
        <f t="shared" ca="1" si="110"/>
        <v>12.307881679138056</v>
      </c>
      <c r="M312" s="29">
        <f t="shared" ca="1" si="110"/>
        <v>10.648210616798043</v>
      </c>
      <c r="N312" s="29">
        <f t="shared" ca="1" si="110"/>
        <v>9.214559286931145</v>
      </c>
      <c r="O312" s="29">
        <f t="shared" ca="1" si="110"/>
        <v>8.4951528458129655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5.0263157894736836E-2</v>
      </c>
      <c r="I316" s="32">
        <f t="shared" ca="1" si="111"/>
        <v>6.1421052631578946E-2</v>
      </c>
      <c r="J316" s="32">
        <f t="shared" ca="1" si="111"/>
        <v>6.98421052631579E-2</v>
      </c>
      <c r="K316" s="32">
        <f t="shared" ca="1" si="111"/>
        <v>5.5105263157894734E-2</v>
      </c>
      <c r="L316" s="32">
        <f t="shared" ca="1" si="111"/>
        <v>4.8368421052631574E-2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3.3508771929824564E-2</v>
      </c>
      <c r="I317" s="32">
        <f t="shared" ca="1" si="112"/>
        <v>4.0947368421052635E-2</v>
      </c>
      <c r="J317" s="32">
        <f t="shared" ca="1" si="112"/>
        <v>4.6561403508771936E-2</v>
      </c>
      <c r="K317" s="32">
        <f t="shared" ca="1" si="112"/>
        <v>3.6736842105263158E-2</v>
      </c>
      <c r="L317" s="32">
        <f t="shared" ca="1" si="112"/>
        <v>3.2245614035087716E-2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4.5655701754385956E-2</v>
      </c>
      <c r="I322" s="33">
        <f t="shared" ca="1" si="113"/>
        <v>5.579078947368421E-2</v>
      </c>
      <c r="J322" s="33">
        <f t="shared" ca="1" si="113"/>
        <v>6.3439912280701755E-2</v>
      </c>
      <c r="K322" s="33">
        <f t="shared" ca="1" si="113"/>
        <v>5.0053947368421045E-2</v>
      </c>
      <c r="L322" s="33">
        <f t="shared" ca="1" si="113"/>
        <v>4.3934649122807014E-2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3.3508771929824564E-2</v>
      </c>
      <c r="I323" s="33">
        <f t="shared" ca="1" si="114"/>
        <v>4.0947368421052635E-2</v>
      </c>
      <c r="J323" s="33">
        <f t="shared" ca="1" si="114"/>
        <v>4.6561403508771936E-2</v>
      </c>
      <c r="K323" s="33">
        <f t="shared" ca="1" si="114"/>
        <v>3.6736842105263158E-2</v>
      </c>
      <c r="L323" s="33">
        <f t="shared" ca="1" si="114"/>
        <v>3.2245614035087716E-2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4.607456140350877E-3</v>
      </c>
      <c r="I324" s="33">
        <f t="shared" ca="1" si="115"/>
        <v>5.6302631578947371E-3</v>
      </c>
      <c r="J324" s="33">
        <f t="shared" ca="1" si="115"/>
        <v>6.4021929824561417E-3</v>
      </c>
      <c r="K324" s="33">
        <f t="shared" ca="1" si="115"/>
        <v>5.051315789473685E-3</v>
      </c>
      <c r="L324" s="33">
        <f t="shared" ca="1" si="115"/>
        <v>4.4337719298245615E-3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8.37719298245614E-2</v>
      </c>
      <c r="I325" s="32">
        <f t="shared" ca="1" si="116"/>
        <v>0.10236842105263158</v>
      </c>
      <c r="J325" s="32">
        <f t="shared" ca="1" si="116"/>
        <v>0.11640350877192984</v>
      </c>
      <c r="K325" s="32">
        <f t="shared" ca="1" si="116"/>
        <v>9.1842105263157892E-2</v>
      </c>
      <c r="L325" s="32">
        <f t="shared" ca="1" si="116"/>
        <v>8.0614035087719291E-2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0.10696820175438596</v>
      </c>
      <c r="H328" s="32">
        <f ca="1">F323/2+G323+H323</f>
        <v>7.8508771929824556E-2</v>
      </c>
      <c r="I328" s="32">
        <f ca="1">F324/2+G324+H324</f>
        <v>1.0794956140350878E-2</v>
      </c>
      <c r="J328" s="32">
        <f ca="1">I322+J322+K322</f>
        <v>0.169284649122807</v>
      </c>
      <c r="K328" s="32">
        <f ca="1">I323+J323+K323</f>
        <v>0.12424561403508771</v>
      </c>
      <c r="L328" s="32">
        <f ca="1">I324+J324+K324</f>
        <v>1.7083771929824562E-2</v>
      </c>
      <c r="M328" s="32">
        <f ca="1">L322+M322+N322/2</f>
        <v>0.105247149122807</v>
      </c>
      <c r="N328" s="32">
        <f ca="1">L323+M323+N323/2</f>
        <v>7.7245614035087715E-2</v>
      </c>
      <c r="O328" s="32">
        <f ca="1">L324+M324+N324/2</f>
        <v>1.0621271929824561E-2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8.8746049234953812</v>
      </c>
      <c r="E337" s="29">
        <f t="shared" ca="1" si="119"/>
        <v>10.153031286553468</v>
      </c>
      <c r="F337" s="29">
        <f t="shared" ca="1" si="119"/>
        <v>11.664175492898327</v>
      </c>
      <c r="G337" s="29">
        <f t="shared" ca="1" si="119"/>
        <v>13.325057809640453</v>
      </c>
      <c r="H337" s="29">
        <f t="shared" ca="1" si="119"/>
        <v>14.765541841018957</v>
      </c>
      <c r="I337" s="29">
        <f t="shared" ca="1" si="119"/>
        <v>15.511483003506378</v>
      </c>
      <c r="J337" s="29">
        <f t="shared" ca="1" si="119"/>
        <v>15.171777271221329</v>
      </c>
      <c r="K337" s="29">
        <f t="shared" ca="1" si="119"/>
        <v>13.92251520648146</v>
      </c>
      <c r="L337" s="29">
        <f t="shared" ca="1" si="119"/>
        <v>12.307881679138056</v>
      </c>
      <c r="M337" s="29">
        <f t="shared" ca="1" si="119"/>
        <v>10.648210616798043</v>
      </c>
      <c r="N337" s="29">
        <f t="shared" ca="1" si="119"/>
        <v>9.214559286931145</v>
      </c>
      <c r="O337" s="29">
        <f t="shared" ca="1" si="119"/>
        <v>8.4951528458129655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8.8746049234953812</v>
      </c>
      <c r="E362" s="29">
        <f t="shared" ca="1" si="128"/>
        <v>10.153031286553468</v>
      </c>
      <c r="F362" s="29">
        <f t="shared" ca="1" si="128"/>
        <v>11.664175492898327</v>
      </c>
      <c r="G362" s="29">
        <f t="shared" ca="1" si="128"/>
        <v>13.325057809640453</v>
      </c>
      <c r="H362" s="29">
        <f t="shared" ca="1" si="128"/>
        <v>14.765541841018957</v>
      </c>
      <c r="I362" s="29">
        <f t="shared" ca="1" si="128"/>
        <v>15.511483003506378</v>
      </c>
      <c r="J362" s="29">
        <f t="shared" ca="1" si="128"/>
        <v>15.171777271221329</v>
      </c>
      <c r="K362" s="29">
        <f t="shared" ca="1" si="128"/>
        <v>13.92251520648146</v>
      </c>
      <c r="L362" s="29">
        <f t="shared" ca="1" si="128"/>
        <v>12.307881679138056</v>
      </c>
      <c r="M362" s="29">
        <f t="shared" ca="1" si="128"/>
        <v>10.648210616798043</v>
      </c>
      <c r="N362" s="29">
        <f t="shared" ca="1" si="128"/>
        <v>9.214559286931145</v>
      </c>
      <c r="O362" s="29">
        <f t="shared" ca="1" si="128"/>
        <v>8.4951528458129655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15.125395076504619</v>
      </c>
      <c r="E384" s="29">
        <f t="shared" ca="1" si="135"/>
        <v>13.846968713446532</v>
      </c>
      <c r="F384" s="29">
        <f t="shared" ca="1" si="135"/>
        <v>12.335824507101673</v>
      </c>
      <c r="G384" s="29">
        <f t="shared" ca="1" si="135"/>
        <v>10.674942190359547</v>
      </c>
      <c r="H384" s="29">
        <f t="shared" ca="1" si="135"/>
        <v>9.2344581589810435</v>
      </c>
      <c r="I384" s="29">
        <f t="shared" ca="1" si="135"/>
        <v>8.4885169964936225</v>
      </c>
      <c r="J384" s="29">
        <f t="shared" ca="1" si="135"/>
        <v>8.8282227287786714</v>
      </c>
      <c r="K384" s="29">
        <f t="shared" ca="1" si="135"/>
        <v>10.07748479351854</v>
      </c>
      <c r="L384" s="29">
        <f t="shared" ca="1" si="135"/>
        <v>11.692118320861944</v>
      </c>
      <c r="M384" s="29">
        <f t="shared" ca="1" si="135"/>
        <v>13.351789383201957</v>
      </c>
      <c r="N384" s="29">
        <f t="shared" ca="1" si="135"/>
        <v>14.785440713068855</v>
      </c>
      <c r="O384" s="29">
        <f t="shared" ca="1" si="135"/>
        <v>15.504847154187035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0.10507686325775067</v>
      </c>
      <c r="E385" s="29">
        <f t="shared" ca="1" si="136"/>
        <v>9.6195572457960107E-2</v>
      </c>
      <c r="F385" s="29">
        <f t="shared" ca="1" si="136"/>
        <v>8.5697579358956999E-2</v>
      </c>
      <c r="G385" s="29">
        <f t="shared" ca="1" si="136"/>
        <v>7.4159348244939777E-2</v>
      </c>
      <c r="H385" s="29">
        <f t="shared" ca="1" si="136"/>
        <v>6.4152234855534604E-2</v>
      </c>
      <c r="I385" s="55">
        <f t="shared" ca="1" si="136"/>
        <v>5.8970144924490528E-2</v>
      </c>
      <c r="J385" s="55">
        <f t="shared" ca="1" si="136"/>
        <v>6.1330097348783766E-2</v>
      </c>
      <c r="K385" s="29">
        <f t="shared" ca="1" si="136"/>
        <v>7.0008782334254033E-2</v>
      </c>
      <c r="L385" s="29">
        <f t="shared" ca="1" si="136"/>
        <v>8.1225720834431706E-2</v>
      </c>
      <c r="M385" s="29">
        <f t="shared" ca="1" si="136"/>
        <v>9.2755537304564428E-2</v>
      </c>
      <c r="N385" s="29">
        <f t="shared" ca="1" si="136"/>
        <v>0.10271518358062912</v>
      </c>
      <c r="O385" s="29">
        <f t="shared" ca="1" si="136"/>
        <v>0.10771293549770426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8.8746049234953812</v>
      </c>
      <c r="E387" s="29">
        <f t="shared" ca="1" si="137"/>
        <v>10.153031286553468</v>
      </c>
      <c r="F387" s="29">
        <f t="shared" ca="1" si="137"/>
        <v>11.664175492898327</v>
      </c>
      <c r="G387" s="29">
        <f t="shared" ca="1" si="137"/>
        <v>13.325057809640453</v>
      </c>
      <c r="H387" s="29">
        <f t="shared" ca="1" si="137"/>
        <v>14.765541841018957</v>
      </c>
      <c r="I387" s="29">
        <f t="shared" ca="1" si="137"/>
        <v>15.511483003506378</v>
      </c>
      <c r="J387" s="29">
        <f t="shared" ca="1" si="137"/>
        <v>15.171777271221329</v>
      </c>
      <c r="K387" s="29">
        <f t="shared" ca="1" si="137"/>
        <v>13.92251520648146</v>
      </c>
      <c r="L387" s="29">
        <f t="shared" ca="1" si="137"/>
        <v>12.307881679138056</v>
      </c>
      <c r="M387" s="29">
        <f t="shared" ca="1" si="137"/>
        <v>10.648210616798043</v>
      </c>
      <c r="N387" s="29">
        <f t="shared" ca="1" si="137"/>
        <v>9.214559286931145</v>
      </c>
      <c r="O387" s="29">
        <f t="shared" ca="1" si="137"/>
        <v>8.4951528458129655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1.0507686325775069E-2</v>
      </c>
      <c r="E391" s="33">
        <f t="shared" ca="1" si="138"/>
        <v>9.6195572457960111E-3</v>
      </c>
      <c r="F391" s="32">
        <f t="shared" ca="1" si="138"/>
        <v>8.5697579358957002E-3</v>
      </c>
      <c r="G391" s="32">
        <f t="shared" ca="1" si="138"/>
        <v>7.4159348244939782E-3</v>
      </c>
      <c r="H391" s="32">
        <f t="shared" ca="1" si="138"/>
        <v>6.4152234855534606E-3</v>
      </c>
      <c r="I391" s="32">
        <f t="shared" ca="1" si="138"/>
        <v>5.8970144924490528E-3</v>
      </c>
      <c r="J391" s="32">
        <f t="shared" ca="1" si="138"/>
        <v>6.1330097348783769E-3</v>
      </c>
      <c r="K391" s="32">
        <f t="shared" ca="1" si="138"/>
        <v>7.0008782334254034E-3</v>
      </c>
      <c r="L391" s="32">
        <f t="shared" ca="1" si="138"/>
        <v>8.1225720834431706E-3</v>
      </c>
      <c r="M391" s="32">
        <f t="shared" ca="1" si="138"/>
        <v>9.2755537304564425E-3</v>
      </c>
      <c r="N391" s="32">
        <f t="shared" ca="1" si="138"/>
        <v>1.0271518358062913E-2</v>
      </c>
      <c r="O391" s="32">
        <f t="shared" ca="1" si="138"/>
        <v>1.0771293549770427E-2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9.4569176931975613E-2</v>
      </c>
      <c r="E392" s="32">
        <f t="shared" ca="1" si="139"/>
        <v>8.6576015212164098E-2</v>
      </c>
      <c r="F392" s="32">
        <f t="shared" ca="1" si="139"/>
        <v>7.7127821423061307E-2</v>
      </c>
      <c r="G392" s="32">
        <f t="shared" ca="1" si="139"/>
        <v>6.6743413420445805E-2</v>
      </c>
      <c r="H392" s="32">
        <f t="shared" ca="1" si="139"/>
        <v>5.7737011369981148E-2</v>
      </c>
      <c r="I392" s="32">
        <f t="shared" ca="1" si="139"/>
        <v>5.3073130432041475E-2</v>
      </c>
      <c r="J392" s="32">
        <f t="shared" ca="1" si="139"/>
        <v>5.5197087613905391E-2</v>
      </c>
      <c r="K392" s="32">
        <f t="shared" ca="1" si="139"/>
        <v>6.3007904100828627E-2</v>
      </c>
      <c r="L392" s="32">
        <f t="shared" ca="1" si="139"/>
        <v>7.3103148750988542E-2</v>
      </c>
      <c r="M392" s="32">
        <f t="shared" ca="1" si="139"/>
        <v>8.3479983574107991E-2</v>
      </c>
      <c r="N392" s="32">
        <f t="shared" ca="1" si="139"/>
        <v>9.244366522256621E-2</v>
      </c>
      <c r="O392" s="32">
        <f t="shared" ca="1" si="139"/>
        <v>9.6941641947933838E-2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9.6320457986271459E-3</v>
      </c>
      <c r="E397" s="33">
        <f t="shared" ca="1" si="140"/>
        <v>8.8179274753130109E-3</v>
      </c>
      <c r="F397" s="33">
        <f t="shared" ca="1" si="140"/>
        <v>7.8556114412377254E-3</v>
      </c>
      <c r="G397" s="33">
        <f t="shared" ca="1" si="140"/>
        <v>6.7979402557861463E-3</v>
      </c>
      <c r="H397" s="33">
        <f t="shared" ca="1" si="140"/>
        <v>5.8806215284240059E-3</v>
      </c>
      <c r="I397" s="33">
        <f t="shared" ca="1" si="140"/>
        <v>5.4055966180782981E-3</v>
      </c>
      <c r="J397" s="33">
        <f t="shared" ca="1" si="140"/>
        <v>5.6219255903051787E-3</v>
      </c>
      <c r="K397" s="33">
        <f t="shared" ca="1" si="140"/>
        <v>6.4174717139732869E-3</v>
      </c>
      <c r="L397" s="33">
        <f t="shared" ca="1" si="140"/>
        <v>7.4456910764895733E-3</v>
      </c>
      <c r="M397" s="33">
        <f t="shared" ca="1" si="140"/>
        <v>8.5025909195850721E-3</v>
      </c>
      <c r="N397" s="33">
        <f t="shared" ca="1" si="140"/>
        <v>9.4155584948910041E-3</v>
      </c>
      <c r="O397" s="33">
        <f t="shared" ca="1" si="140"/>
        <v>9.8736857539562239E-3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9.4569176931975613E-2</v>
      </c>
      <c r="E398" s="33">
        <f t="shared" ca="1" si="141"/>
        <v>8.6576015212164098E-2</v>
      </c>
      <c r="F398" s="33">
        <f t="shared" ca="1" si="141"/>
        <v>7.7127821423061307E-2</v>
      </c>
      <c r="G398" s="33">
        <f t="shared" ca="1" si="141"/>
        <v>6.6743413420445805E-2</v>
      </c>
      <c r="H398" s="33">
        <f t="shared" ca="1" si="141"/>
        <v>5.7737011369981148E-2</v>
      </c>
      <c r="I398" s="33">
        <f t="shared" ca="1" si="141"/>
        <v>5.3073130432041475E-2</v>
      </c>
      <c r="J398" s="33">
        <f t="shared" ca="1" si="141"/>
        <v>5.5197087613905391E-2</v>
      </c>
      <c r="K398" s="33">
        <f t="shared" ca="1" si="141"/>
        <v>6.3007904100828627E-2</v>
      </c>
      <c r="L398" s="33">
        <f t="shared" ca="1" si="141"/>
        <v>7.3103148750988542E-2</v>
      </c>
      <c r="M398" s="33">
        <f t="shared" ca="1" si="141"/>
        <v>8.3479983574107991E-2</v>
      </c>
      <c r="N398" s="33">
        <f t="shared" ca="1" si="141"/>
        <v>9.244366522256621E-2</v>
      </c>
      <c r="O398" s="33">
        <f t="shared" ca="1" si="141"/>
        <v>9.6941641947933838E-2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8.7564052714792244E-4</v>
      </c>
      <c r="E399" s="33">
        <f t="shared" ca="1" si="142"/>
        <v>8.0162977048300096E-4</v>
      </c>
      <c r="F399" s="33">
        <f t="shared" ca="1" si="142"/>
        <v>7.1414649465797498E-4</v>
      </c>
      <c r="G399" s="33">
        <f t="shared" ca="1" si="142"/>
        <v>6.1799456870783155E-4</v>
      </c>
      <c r="H399" s="33">
        <f t="shared" ca="1" si="142"/>
        <v>5.3460195712945501E-4</v>
      </c>
      <c r="I399" s="33">
        <f t="shared" ca="1" si="142"/>
        <v>4.9141787437075436E-4</v>
      </c>
      <c r="J399" s="33">
        <f t="shared" ca="1" si="142"/>
        <v>5.1108414457319811E-4</v>
      </c>
      <c r="K399" s="33">
        <f t="shared" ca="1" si="142"/>
        <v>5.8340651945211692E-4</v>
      </c>
      <c r="L399" s="33">
        <f t="shared" ca="1" si="142"/>
        <v>6.7688100695359758E-4</v>
      </c>
      <c r="M399" s="33">
        <f t="shared" ca="1" si="142"/>
        <v>7.7296281087137024E-4</v>
      </c>
      <c r="N399" s="33">
        <f t="shared" ca="1" si="142"/>
        <v>8.5595986317190938E-4</v>
      </c>
      <c r="O399" s="33">
        <f t="shared" ca="1" si="142"/>
        <v>8.9760779581420222E-4</v>
      </c>
    </row>
    <row r="400" spans="1:15" x14ac:dyDescent="0.4">
      <c r="D400" s="32">
        <f t="shared" ref="D400:O400" ca="1" si="143">SUM(D397:D399)</f>
        <v>0.10507686325775067</v>
      </c>
      <c r="E400" s="32">
        <f t="shared" ca="1" si="143"/>
        <v>9.6195572457960107E-2</v>
      </c>
      <c r="F400" s="32">
        <f t="shared" ca="1" si="143"/>
        <v>8.5697579358957013E-2</v>
      </c>
      <c r="G400" s="32">
        <f t="shared" ca="1" si="143"/>
        <v>7.4159348244939777E-2</v>
      </c>
      <c r="H400" s="32">
        <f t="shared" ca="1" si="143"/>
        <v>6.4152234855534604E-2</v>
      </c>
      <c r="I400" s="32">
        <f t="shared" ca="1" si="143"/>
        <v>5.8970144924490528E-2</v>
      </c>
      <c r="J400" s="32">
        <f t="shared" ca="1" si="143"/>
        <v>6.1330097348783766E-2</v>
      </c>
      <c r="K400" s="32">
        <f t="shared" ca="1" si="143"/>
        <v>7.0008782334254033E-2</v>
      </c>
      <c r="L400" s="32">
        <f t="shared" ca="1" si="143"/>
        <v>8.1225720834431706E-2</v>
      </c>
      <c r="M400" s="32">
        <f t="shared" ca="1" si="143"/>
        <v>9.2755537304564442E-2</v>
      </c>
      <c r="N400" s="32">
        <f t="shared" ca="1" si="143"/>
        <v>0.10271518358062913</v>
      </c>
      <c r="O400" s="32">
        <f t="shared" ca="1" si="143"/>
        <v>0.10771293549770426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3.6959243995960747E-2</v>
      </c>
      <c r="E403" s="32">
        <f ca="1">N398/2+O398+D398+E398+F398/2</f>
        <v>0.36287257741488732</v>
      </c>
      <c r="F403" s="32">
        <f ca="1">N399/2+O399+D399+E399+F399/2</f>
        <v>3.3599312723600677E-3</v>
      </c>
      <c r="G403" s="32">
        <f ca="1">F397/2+G397+H397</f>
        <v>1.6606367504829016E-2</v>
      </c>
      <c r="H403" s="32">
        <f ca="1">F398/2+G398+H398</f>
        <v>0.16304433550195763</v>
      </c>
      <c r="I403" s="32">
        <f ca="1">F399/2+G399+H399</f>
        <v>1.509669773166274E-3</v>
      </c>
      <c r="J403" s="32">
        <f ca="1">I397+J397+K397</f>
        <v>1.7444993922356763E-2</v>
      </c>
      <c r="K403" s="32">
        <f ca="1">I398+J398+K398</f>
        <v>0.17127812214677549</v>
      </c>
      <c r="L403" s="32">
        <f ca="1">I399+J399+K399</f>
        <v>1.5859085383960695E-3</v>
      </c>
      <c r="M403" s="32">
        <f ca="1">L397+M397+N397/2</f>
        <v>2.0656061243520145E-2</v>
      </c>
      <c r="N403" s="32">
        <f ca="1">L398+M398+N398/2</f>
        <v>0.20280496493637962</v>
      </c>
      <c r="O403" s="32">
        <f ca="1">L399+M399+N399/2</f>
        <v>1.8778237494109225E-3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0.46892160000000005</v>
      </c>
      <c r="C409" s="63" t="s">
        <v>58</v>
      </c>
      <c r="D409" s="32">
        <f t="shared" ref="D409:O409" ca="1" si="144">D18</f>
        <v>0.12166152618547418</v>
      </c>
      <c r="E409" s="32">
        <f t="shared" ca="1" si="144"/>
        <v>9.9505427734546001E-2</v>
      </c>
      <c r="F409" s="32">
        <f t="shared" ca="1" si="144"/>
        <v>8.0742948972842704E-2</v>
      </c>
      <c r="G409" s="32">
        <f t="shared" ca="1" si="144"/>
        <v>5.2218008317791512E-2</v>
      </c>
      <c r="H409" s="32">
        <f t="shared" ca="1" si="144"/>
        <v>1.919774511030594E-2</v>
      </c>
      <c r="I409" s="32">
        <f t="shared" ca="1" si="144"/>
        <v>4.6912965400109736E-3</v>
      </c>
      <c r="J409" s="32">
        <f t="shared" ca="1" si="144"/>
        <v>7.4974107893276696E-4</v>
      </c>
      <c r="K409" s="32">
        <f t="shared" ca="1" si="144"/>
        <v>1.0946219752418398E-3</v>
      </c>
      <c r="L409" s="32">
        <f t="shared" ca="1" si="144"/>
        <v>1.3053200445630285E-2</v>
      </c>
      <c r="M409" s="32">
        <f t="shared" ca="1" si="144"/>
        <v>4.5239793225624783E-2</v>
      </c>
      <c r="N409" s="32">
        <f t="shared" ca="1" si="144"/>
        <v>8.3555519325894653E-2</v>
      </c>
      <c r="O409" s="32">
        <f t="shared" ca="1" si="144"/>
        <v>0.11412350442103765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5.740255494989608E-2</v>
      </c>
      <c r="E410" s="32">
        <f t="shared" ca="1" si="145"/>
        <v>4.6948825667675713E-2</v>
      </c>
      <c r="F410" s="32">
        <f t="shared" ca="1" si="145"/>
        <v>3.8096279987186607E-2</v>
      </c>
      <c r="G410" s="32">
        <f t="shared" ca="1" si="145"/>
        <v>2.4637592391094296E-2</v>
      </c>
      <c r="H410" s="32">
        <f t="shared" ca="1" si="145"/>
        <v>9.0579138135126348E-3</v>
      </c>
      <c r="I410" s="32">
        <f t="shared" ca="1" si="145"/>
        <v>2.2134557724822427E-3</v>
      </c>
      <c r="J410" s="32">
        <f t="shared" ca="1" si="145"/>
        <v>3.537441525764039E-4</v>
      </c>
      <c r="K410" s="32">
        <f t="shared" ca="1" si="145"/>
        <v>5.1646646276154971E-4</v>
      </c>
      <c r="L410" s="32">
        <f t="shared" ca="1" si="145"/>
        <v>6.1587839586197957E-3</v>
      </c>
      <c r="M410" s="32">
        <f t="shared" ca="1" si="145"/>
        <v>2.1345118690989418E-2</v>
      </c>
      <c r="N410" s="32">
        <f t="shared" ca="1" si="145"/>
        <v>3.9423311870671142E-2</v>
      </c>
      <c r="O410" s="32">
        <f t="shared" ca="1" si="145"/>
        <v>5.3845952282534151E-2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1.227776869761666E-2</v>
      </c>
      <c r="E411" s="32">
        <f t="shared" ca="1" si="146"/>
        <v>1.0041832156697303E-2</v>
      </c>
      <c r="F411" s="32">
        <f t="shared" ca="1" si="146"/>
        <v>8.148370997259357E-3</v>
      </c>
      <c r="G411" s="32">
        <f t="shared" ca="1" si="146"/>
        <v>5.2697072614285015E-3</v>
      </c>
      <c r="H411" s="32">
        <f t="shared" ca="1" si="146"/>
        <v>1.9373871212235354E-3</v>
      </c>
      <c r="I411" s="32">
        <f t="shared" ca="1" si="146"/>
        <v>4.7343359578092399E-4</v>
      </c>
      <c r="J411" s="32">
        <f t="shared" ca="1" si="146"/>
        <v>7.56619437455086E-5</v>
      </c>
      <c r="K411" s="32">
        <f t="shared" ca="1" si="146"/>
        <v>1.1046643786844255E-4</v>
      </c>
      <c r="L411" s="32">
        <f t="shared" ca="1" si="146"/>
        <v>1.3172954578159007E-3</v>
      </c>
      <c r="M411" s="32">
        <f t="shared" ca="1" si="146"/>
        <v>4.5654837200171799E-3</v>
      </c>
      <c r="N411" s="32">
        <f t="shared" ca="1" si="146"/>
        <v>8.4322083723379921E-3</v>
      </c>
      <c r="O411" s="32">
        <f t="shared" ca="1" si="146"/>
        <v>1.151705090487536E-2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0.41743969249042656</v>
      </c>
      <c r="E413" s="32">
        <f t="shared" ca="1" si="148"/>
        <v>0.19695712882903482</v>
      </c>
      <c r="F413" s="32">
        <f t="shared" ca="1" si="148"/>
        <v>4.2126941443988E-2</v>
      </c>
      <c r="G413" s="32">
        <f t="shared" ca="1" si="148"/>
        <v>0.11178722791451881</v>
      </c>
      <c r="H413" s="32">
        <f t="shared" ca="1" si="148"/>
        <v>5.2743646198200232E-2</v>
      </c>
      <c r="I413" s="32">
        <f t="shared" ca="1" si="148"/>
        <v>1.1281279881281714E-2</v>
      </c>
      <c r="J413" s="32">
        <f t="shared" ca="1" si="148"/>
        <v>6.535659594185581E-3</v>
      </c>
      <c r="K413" s="32">
        <f t="shared" ca="1" si="148"/>
        <v>3.0836663878201962E-3</v>
      </c>
      <c r="L413" s="32">
        <f t="shared" ca="1" si="148"/>
        <v>6.5956197739487524E-4</v>
      </c>
      <c r="M413" s="32">
        <f t="shared" ca="1" si="148"/>
        <v>0.1000707533342024</v>
      </c>
      <c r="N413" s="32">
        <f t="shared" ca="1" si="148"/>
        <v>4.7215558584944785E-2</v>
      </c>
      <c r="O413" s="32">
        <f t="shared" ca="1" si="148"/>
        <v>1.0098883364002078E-2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4.4506362217659138E-3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7.1710526315789488E-2</v>
      </c>
      <c r="I415" s="32">
        <f t="shared" ca="1" si="149"/>
        <v>0.22373684210526318</v>
      </c>
      <c r="J415" s="32">
        <f t="shared" ca="1" si="149"/>
        <v>0.33847368421052632</v>
      </c>
      <c r="K415" s="32">
        <f t="shared" ca="1" si="149"/>
        <v>0.1376842105263158</v>
      </c>
      <c r="L415" s="32">
        <f t="shared" ca="1" si="149"/>
        <v>4.5894736842105259E-2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8.771929824561403E-3</v>
      </c>
      <c r="I416" s="32">
        <f t="shared" ca="1" si="150"/>
        <v>2.7368421052631573E-2</v>
      </c>
      <c r="J416" s="32">
        <f t="shared" ca="1" si="150"/>
        <v>4.1403508771929817E-2</v>
      </c>
      <c r="K416" s="32">
        <f t="shared" ca="1" si="150"/>
        <v>1.6842105263157891E-2</v>
      </c>
      <c r="L416" s="32">
        <f t="shared" ca="1" si="150"/>
        <v>5.6140350877192961E-3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7.2368421052631587E-3</v>
      </c>
      <c r="I417" s="32">
        <f t="shared" ca="1" si="151"/>
        <v>2.257894736842106E-2</v>
      </c>
      <c r="J417" s="32">
        <f t="shared" ca="1" si="151"/>
        <v>3.4157894736842109E-2</v>
      </c>
      <c r="K417" s="32">
        <f t="shared" ca="1" si="151"/>
        <v>1.3894736842105265E-2</v>
      </c>
      <c r="L417" s="32">
        <f t="shared" ca="1" si="151"/>
        <v>4.6315789473684215E-3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7.1710526315789488E-2</v>
      </c>
      <c r="H419" s="32">
        <f t="shared" ca="1" si="153"/>
        <v>8.771929824561403E-3</v>
      </c>
      <c r="I419" s="32">
        <f t="shared" ca="1" si="153"/>
        <v>7.2368421052631587E-3</v>
      </c>
      <c r="J419" s="32">
        <f t="shared" ca="1" si="153"/>
        <v>0.69989473684210535</v>
      </c>
      <c r="K419" s="32">
        <f t="shared" ca="1" si="153"/>
        <v>8.5614035087719281E-2</v>
      </c>
      <c r="L419" s="32">
        <f t="shared" ca="1" si="153"/>
        <v>7.0631578947368434E-2</v>
      </c>
      <c r="M419" s="32">
        <f t="shared" ca="1" si="153"/>
        <v>4.5894736842105259E-2</v>
      </c>
      <c r="N419" s="32">
        <f t="shared" ca="1" si="153"/>
        <v>5.6140350877192961E-3</v>
      </c>
      <c r="O419" s="32">
        <f t="shared" ca="1" si="153"/>
        <v>4.6315789473684215E-3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3.5733473511293634</v>
      </c>
      <c r="C421" s="67"/>
      <c r="D421" s="32">
        <f t="shared" ref="D421:O421" ca="1" si="154">D69</f>
        <v>6.3287423372265561E-2</v>
      </c>
      <c r="E421" s="32">
        <f t="shared" ca="1" si="154"/>
        <v>5.9964008604626348E-2</v>
      </c>
      <c r="F421" s="32">
        <f t="shared" ca="1" si="154"/>
        <v>5.7149636790370849E-2</v>
      </c>
      <c r="G421" s="32">
        <f t="shared" ca="1" si="154"/>
        <v>5.287089569211316E-2</v>
      </c>
      <c r="H421" s="32">
        <f t="shared" ca="1" si="154"/>
        <v>4.7917856210990331E-2</v>
      </c>
      <c r="I421" s="32">
        <f t="shared" ca="1" si="154"/>
        <v>4.5741888925446089E-2</v>
      </c>
      <c r="J421" s="32">
        <f t="shared" ca="1" si="154"/>
        <v>4.5150655606284361E-2</v>
      </c>
      <c r="K421" s="32">
        <f t="shared" ca="1" si="154"/>
        <v>4.5202387740730716E-2</v>
      </c>
      <c r="L421" s="32">
        <f t="shared" ca="1" si="154"/>
        <v>4.6996174511288985E-2</v>
      </c>
      <c r="M421" s="32">
        <f t="shared" ca="1" si="154"/>
        <v>5.1824163428288161E-2</v>
      </c>
      <c r="N421" s="32">
        <f t="shared" ca="1" si="154"/>
        <v>5.7571522343328636E-2</v>
      </c>
      <c r="O421" s="32">
        <f t="shared" ca="1" si="154"/>
        <v>6.215672010760008E-2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2.9860383242484415E-2</v>
      </c>
      <c r="E422" s="32">
        <f t="shared" ca="1" si="155"/>
        <v>2.829232385015136E-2</v>
      </c>
      <c r="F422" s="32">
        <f t="shared" ca="1" si="155"/>
        <v>2.6964441998077994E-2</v>
      </c>
      <c r="G422" s="32">
        <f t="shared" ca="1" si="155"/>
        <v>2.4945638858664146E-2</v>
      </c>
      <c r="H422" s="32">
        <f t="shared" ca="1" si="155"/>
        <v>2.2608687072026897E-2</v>
      </c>
      <c r="I422" s="32">
        <f t="shared" ca="1" si="155"/>
        <v>2.1582018365872341E-2</v>
      </c>
      <c r="J422" s="32">
        <f t="shared" ca="1" si="155"/>
        <v>2.1303061622886466E-2</v>
      </c>
      <c r="K422" s="32">
        <f t="shared" ca="1" si="155"/>
        <v>2.1327469969414235E-2</v>
      </c>
      <c r="L422" s="32">
        <f t="shared" ca="1" si="155"/>
        <v>2.2173817593792972E-2</v>
      </c>
      <c r="M422" s="32">
        <f t="shared" ca="1" si="155"/>
        <v>2.4451767803648418E-2</v>
      </c>
      <c r="N422" s="32">
        <f t="shared" ca="1" si="155"/>
        <v>2.7163496780600673E-2</v>
      </c>
      <c r="O422" s="32">
        <f t="shared" ca="1" si="155"/>
        <v>2.9326892842380124E-2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6.3868041935313882E-3</v>
      </c>
      <c r="E423" s="32">
        <f t="shared" ca="1" si="156"/>
        <v>6.0514137123934856E-3</v>
      </c>
      <c r="F423" s="32">
        <f t="shared" ca="1" si="156"/>
        <v>5.7673945384777922E-3</v>
      </c>
      <c r="G423" s="32">
        <f t="shared" ca="1" si="156"/>
        <v>5.3355949781031644E-3</v>
      </c>
      <c r="H423" s="32">
        <f t="shared" ca="1" si="156"/>
        <v>4.8357469570724189E-3</v>
      </c>
      <c r="I423" s="32">
        <f t="shared" ca="1" si="156"/>
        <v>4.6161539282560272E-3</v>
      </c>
      <c r="J423" s="32">
        <f t="shared" ca="1" si="156"/>
        <v>4.5564881804507152E-3</v>
      </c>
      <c r="K423" s="32">
        <f t="shared" ca="1" si="156"/>
        <v>4.5617088545691553E-3</v>
      </c>
      <c r="L423" s="32">
        <f t="shared" ca="1" si="156"/>
        <v>4.7427332075612736E-3</v>
      </c>
      <c r="M423" s="32">
        <f t="shared" ca="1" si="156"/>
        <v>5.2299614468914657E-3</v>
      </c>
      <c r="N423" s="32">
        <f t="shared" ca="1" si="156"/>
        <v>5.8099701447395877E-3</v>
      </c>
      <c r="O423" s="32">
        <f t="shared" ca="1" si="156"/>
        <v>6.2726965246201923E-3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0.24276873165134175</v>
      </c>
      <c r="E425" s="32">
        <f t="shared" ca="1" si="158"/>
        <v>0.11454356932435523</v>
      </c>
      <c r="F425" s="32">
        <f t="shared" ca="1" si="158"/>
        <v>2.4499596772153756E-2</v>
      </c>
      <c r="G425" s="32">
        <f t="shared" ca="1" si="158"/>
        <v>0.12936357029828893</v>
      </c>
      <c r="H425" s="32">
        <f t="shared" ca="1" si="158"/>
        <v>6.103654692973004E-2</v>
      </c>
      <c r="I425" s="32">
        <f t="shared" ca="1" si="158"/>
        <v>1.3055039204414479E-2</v>
      </c>
      <c r="J425" s="32">
        <f t="shared" ca="1" si="158"/>
        <v>0.13609493227246117</v>
      </c>
      <c r="K425" s="32">
        <f t="shared" ca="1" si="158"/>
        <v>6.4212549958173035E-2</v>
      </c>
      <c r="L425" s="32">
        <f t="shared" ca="1" si="158"/>
        <v>1.3734350963275899E-2</v>
      </c>
      <c r="M425" s="32">
        <f t="shared" ca="1" si="158"/>
        <v>0.12760609911124146</v>
      </c>
      <c r="N425" s="32">
        <f t="shared" ca="1" si="158"/>
        <v>6.0207333787741728E-2</v>
      </c>
      <c r="O425" s="32">
        <f t="shared" ca="1" si="158"/>
        <v>1.2877679726822532E-2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1.3688833877785433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0.65649024000000011</v>
      </c>
      <c r="C433" s="67"/>
      <c r="D433" s="32">
        <f t="shared" ref="D433:O433" ca="1" si="164">D119</f>
        <v>1.9088963491824706E-2</v>
      </c>
      <c r="E433" s="32">
        <f t="shared" ca="1" si="164"/>
        <v>1.7475528996529419E-2</v>
      </c>
      <c r="F433" s="32">
        <f t="shared" ca="1" si="164"/>
        <v>1.5568393583543855E-2</v>
      </c>
      <c r="G433" s="32">
        <f t="shared" ca="1" si="164"/>
        <v>1.3472281597830727E-2</v>
      </c>
      <c r="H433" s="32">
        <f t="shared" ca="1" si="164"/>
        <v>1.165432266542212E-2</v>
      </c>
      <c r="I433" s="32">
        <f t="shared" ca="1" si="164"/>
        <v>1.0712909661282445E-2</v>
      </c>
      <c r="J433" s="32">
        <f t="shared" ca="1" si="164"/>
        <v>1.1141634351695719E-2</v>
      </c>
      <c r="K433" s="32">
        <f t="shared" ca="1" si="164"/>
        <v>1.271826212405615E-2</v>
      </c>
      <c r="L433" s="32">
        <f t="shared" ca="1" si="164"/>
        <v>1.4756005951588427E-2</v>
      </c>
      <c r="M433" s="32">
        <f t="shared" ca="1" si="164"/>
        <v>1.685058927699587E-2</v>
      </c>
      <c r="N433" s="32">
        <f t="shared" ca="1" si="164"/>
        <v>1.8659925017147624E-2</v>
      </c>
      <c r="O433" s="32">
        <f t="shared" ca="1" si="164"/>
        <v>1.9567849948749608E-2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8.4061490606200551E-2</v>
      </c>
      <c r="E434" s="32">
        <f t="shared" ca="1" si="165"/>
        <v>7.6956457966368089E-2</v>
      </c>
      <c r="F434" s="32">
        <f t="shared" ca="1" si="165"/>
        <v>6.8558063487165602E-2</v>
      </c>
      <c r="G434" s="32">
        <f t="shared" ca="1" si="165"/>
        <v>5.9327478595951826E-2</v>
      </c>
      <c r="H434" s="32">
        <f t="shared" ca="1" si="165"/>
        <v>5.1321787884427685E-2</v>
      </c>
      <c r="I434" s="32">
        <f t="shared" ca="1" si="165"/>
        <v>4.7176115939592422E-2</v>
      </c>
      <c r="J434" s="32">
        <f t="shared" ca="1" si="165"/>
        <v>4.9064077879027015E-2</v>
      </c>
      <c r="K434" s="32">
        <f t="shared" ca="1" si="165"/>
        <v>5.6007025867403228E-2</v>
      </c>
      <c r="L434" s="32">
        <f t="shared" ca="1" si="165"/>
        <v>6.4980576667545364E-2</v>
      </c>
      <c r="M434" s="32">
        <f t="shared" ca="1" si="165"/>
        <v>7.420442984365154E-2</v>
      </c>
      <c r="N434" s="32">
        <f t="shared" ca="1" si="165"/>
        <v>8.2172146864503304E-2</v>
      </c>
      <c r="O434" s="32">
        <f t="shared" ca="1" si="165"/>
        <v>8.6170348398163413E-2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1.9264091597254295E-3</v>
      </c>
      <c r="E435" s="32">
        <f t="shared" ca="1" si="166"/>
        <v>1.7635854950626023E-3</v>
      </c>
      <c r="F435" s="32">
        <f t="shared" ca="1" si="166"/>
        <v>1.5711222882475451E-3</v>
      </c>
      <c r="G435" s="32">
        <f t="shared" ca="1" si="166"/>
        <v>1.3595880511572296E-3</v>
      </c>
      <c r="H435" s="32">
        <f t="shared" ca="1" si="166"/>
        <v>1.1761243056848012E-3</v>
      </c>
      <c r="I435" s="32">
        <f t="shared" ca="1" si="166"/>
        <v>1.0811193236156596E-3</v>
      </c>
      <c r="J435" s="32">
        <f t="shared" ca="1" si="166"/>
        <v>1.1243851180610359E-3</v>
      </c>
      <c r="K435" s="32">
        <f t="shared" ca="1" si="166"/>
        <v>1.2834943427946573E-3</v>
      </c>
      <c r="L435" s="32">
        <f t="shared" ca="1" si="166"/>
        <v>1.4891382152979148E-3</v>
      </c>
      <c r="M435" s="32">
        <f t="shared" ca="1" si="166"/>
        <v>1.7005181839170147E-3</v>
      </c>
      <c r="N435" s="32">
        <f t="shared" ca="1" si="166"/>
        <v>1.8831116989782009E-3</v>
      </c>
      <c r="O435" s="32">
        <f t="shared" ca="1" si="166"/>
        <v>1.9747371507912452E-3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7.3246501737449482E-2</v>
      </c>
      <c r="E437" s="32">
        <f t="shared" ca="1" si="168"/>
        <v>0.32255340214656653</v>
      </c>
      <c r="F437" s="32">
        <f t="shared" ca="1" si="168"/>
        <v>7.3918487991921494E-3</v>
      </c>
      <c r="G437" s="32">
        <f t="shared" ca="1" si="168"/>
        <v>3.2910801055024773E-2</v>
      </c>
      <c r="H437" s="32">
        <f t="shared" ca="1" si="168"/>
        <v>0.1449282982239623</v>
      </c>
      <c r="I437" s="32">
        <f t="shared" ca="1" si="168"/>
        <v>3.3212735009658031E-3</v>
      </c>
      <c r="J437" s="32">
        <f t="shared" ca="1" si="168"/>
        <v>3.4572806137034312E-2</v>
      </c>
      <c r="K437" s="32">
        <f t="shared" ca="1" si="168"/>
        <v>0.15224721968602267</v>
      </c>
      <c r="L437" s="32">
        <f t="shared" ca="1" si="168"/>
        <v>3.488998784471353E-3</v>
      </c>
      <c r="M437" s="32">
        <f t="shared" ca="1" si="168"/>
        <v>4.0936557737158111E-2</v>
      </c>
      <c r="N437" s="32">
        <f t="shared" ca="1" si="168"/>
        <v>0.18027107994344857</v>
      </c>
      <c r="O437" s="32">
        <f t="shared" ca="1" si="168"/>
        <v>4.13121224870403E-3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0.9378432000000001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5.3125548245614024E-2</v>
      </c>
      <c r="I439" s="32">
        <f t="shared" ca="1" si="169"/>
        <v>5.9037682748537997E-2</v>
      </c>
      <c r="J439" s="32">
        <f t="shared" ca="1" si="169"/>
        <v>6.3499671052631573E-2</v>
      </c>
      <c r="K439" s="32">
        <f t="shared" ca="1" si="169"/>
        <v>5.569119152046783E-2</v>
      </c>
      <c r="L439" s="32">
        <f t="shared" ca="1" si="169"/>
        <v>5.2121600877192975E-2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2.5065789473684211E-2</v>
      </c>
      <c r="I440" s="32">
        <f t="shared" ca="1" si="170"/>
        <v>2.7855263157894737E-2</v>
      </c>
      <c r="J440" s="32">
        <f t="shared" ca="1" si="170"/>
        <v>2.9960526315789479E-2</v>
      </c>
      <c r="K440" s="32">
        <f t="shared" ca="1" si="170"/>
        <v>2.6276315789473686E-2</v>
      </c>
      <c r="L440" s="32">
        <f t="shared" ca="1" si="170"/>
        <v>2.4592105263157898E-2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5.3612938596491223E-3</v>
      </c>
      <c r="I441" s="32">
        <f t="shared" ca="1" si="171"/>
        <v>5.9579312865497063E-3</v>
      </c>
      <c r="J441" s="32">
        <f t="shared" ca="1" si="171"/>
        <v>6.4082236842105261E-3</v>
      </c>
      <c r="K441" s="32">
        <f t="shared" ca="1" si="171"/>
        <v>5.620211988304093E-3</v>
      </c>
      <c r="L441" s="32">
        <f t="shared" ca="1" si="171"/>
        <v>5.2599780701754386E-3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0.12863075657894735</v>
      </c>
      <c r="H443" s="32">
        <f t="shared" ca="1" si="173"/>
        <v>6.0690789473684212E-2</v>
      </c>
      <c r="I443" s="32">
        <f t="shared" ca="1" si="173"/>
        <v>1.2981085526315788E-2</v>
      </c>
      <c r="J443" s="32">
        <f t="shared" ca="1" si="173"/>
        <v>0.1782285453216374</v>
      </c>
      <c r="K443" s="32">
        <f t="shared" ca="1" si="173"/>
        <v>8.4092105263157899E-2</v>
      </c>
      <c r="L443" s="32">
        <f t="shared" ca="1" si="173"/>
        <v>1.7986366959064325E-2</v>
      </c>
      <c r="M443" s="32">
        <f t="shared" ca="1" si="173"/>
        <v>0.1276268092105263</v>
      </c>
      <c r="N443" s="32">
        <f t="shared" ca="1" si="173"/>
        <v>6.0217105263157905E-2</v>
      </c>
      <c r="O443" s="32">
        <f t="shared" ca="1" si="173"/>
        <v>1.2879769736842104E-2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2.3684955848703271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0.26167500000000005</v>
      </c>
      <c r="C452" s="67"/>
      <c r="D452" s="32">
        <f t="shared" ref="D452:O452" ca="1" si="179">D195</f>
        <v>0.13904174421197049</v>
      </c>
      <c r="E452" s="32">
        <f t="shared" ca="1" si="179"/>
        <v>0.11372048883948117</v>
      </c>
      <c r="F452" s="32">
        <f t="shared" ca="1" si="179"/>
        <v>9.2277655968963104E-2</v>
      </c>
      <c r="G452" s="32">
        <f t="shared" ca="1" si="179"/>
        <v>5.9677723791761735E-2</v>
      </c>
      <c r="H452" s="32">
        <f t="shared" ca="1" si="179"/>
        <v>2.1940280126063933E-2</v>
      </c>
      <c r="I452" s="32">
        <f t="shared" ca="1" si="179"/>
        <v>5.3614817600125429E-3</v>
      </c>
      <c r="J452" s="32">
        <f t="shared" ca="1" si="179"/>
        <v>8.5684694735173382E-4</v>
      </c>
      <c r="K452" s="32">
        <f t="shared" ca="1" si="179"/>
        <v>1.2509965431335313E-3</v>
      </c>
      <c r="L452" s="32">
        <f t="shared" ca="1" si="179"/>
        <v>1.4917943366434613E-2</v>
      </c>
      <c r="M452" s="32">
        <f t="shared" ca="1" si="179"/>
        <v>5.1702620829285471E-2</v>
      </c>
      <c r="N452" s="32">
        <f t="shared" ca="1" si="179"/>
        <v>9.5492022086736766E-2</v>
      </c>
      <c r="O452" s="32">
        <f t="shared" ca="1" si="179"/>
        <v>0.13042686219547159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3.8268369966597375E-2</v>
      </c>
      <c r="E453" s="32">
        <f t="shared" ca="1" si="180"/>
        <v>3.1299217111783802E-2</v>
      </c>
      <c r="F453" s="32">
        <f t="shared" ca="1" si="180"/>
        <v>2.5397519991457729E-2</v>
      </c>
      <c r="G453" s="32">
        <f t="shared" ca="1" si="180"/>
        <v>1.6425061594062859E-2</v>
      </c>
      <c r="H453" s="32">
        <f t="shared" ca="1" si="180"/>
        <v>6.0386092090084203E-3</v>
      </c>
      <c r="I453" s="32">
        <f t="shared" ca="1" si="180"/>
        <v>1.4756371816548278E-3</v>
      </c>
      <c r="J453" s="32">
        <f t="shared" ca="1" si="180"/>
        <v>2.3582943505093582E-4</v>
      </c>
      <c r="K453" s="32">
        <f t="shared" ca="1" si="180"/>
        <v>3.4431097517436635E-4</v>
      </c>
      <c r="L453" s="32">
        <f t="shared" ca="1" si="180"/>
        <v>4.1058559724131954E-3</v>
      </c>
      <c r="M453" s="32">
        <f t="shared" ca="1" si="180"/>
        <v>1.4230079127326272E-2</v>
      </c>
      <c r="N453" s="32">
        <f t="shared" ca="1" si="180"/>
        <v>2.6282207913780754E-2</v>
      </c>
      <c r="O453" s="32">
        <f t="shared" ca="1" si="180"/>
        <v>3.589730152168942E-2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1.4031735654419042E-2</v>
      </c>
      <c r="E454" s="32">
        <f t="shared" ca="1" si="181"/>
        <v>1.1476379607654064E-2</v>
      </c>
      <c r="F454" s="32">
        <f t="shared" ca="1" si="181"/>
        <v>9.3124239968678368E-3</v>
      </c>
      <c r="G454" s="32">
        <f t="shared" ca="1" si="181"/>
        <v>6.0225225844897168E-3</v>
      </c>
      <c r="H454" s="32">
        <f t="shared" ca="1" si="181"/>
        <v>2.214156709969755E-3</v>
      </c>
      <c r="I454" s="32">
        <f t="shared" ca="1" si="181"/>
        <v>5.4106696660677041E-4</v>
      </c>
      <c r="J454" s="32">
        <f t="shared" ca="1" si="181"/>
        <v>8.6470792852009839E-5</v>
      </c>
      <c r="K454" s="32">
        <f t="shared" ca="1" si="181"/>
        <v>1.2624735756393437E-4</v>
      </c>
      <c r="L454" s="32">
        <f t="shared" ca="1" si="181"/>
        <v>1.5054805232181721E-3</v>
      </c>
      <c r="M454" s="32">
        <f t="shared" ca="1" si="181"/>
        <v>5.2176956800196348E-3</v>
      </c>
      <c r="N454" s="32">
        <f t="shared" ca="1" si="181"/>
        <v>9.6368095683862787E-3</v>
      </c>
      <c r="O454" s="32">
        <f t="shared" ca="1" si="181"/>
        <v>1.3162343891286125E-2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0.47707393427477318</v>
      </c>
      <c r="E456" s="32">
        <f t="shared" ca="1" si="183"/>
        <v>0.13130475255268984</v>
      </c>
      <c r="F456" s="32">
        <f t="shared" ca="1" si="183"/>
        <v>4.8145075935986291E-2</v>
      </c>
      <c r="G456" s="32">
        <f t="shared" ca="1" si="183"/>
        <v>0.12775683190230722</v>
      </c>
      <c r="H456" s="32">
        <f t="shared" ca="1" si="183"/>
        <v>3.5162430798800146E-2</v>
      </c>
      <c r="I456" s="32">
        <f t="shared" ca="1" si="183"/>
        <v>1.289289129289339E-2</v>
      </c>
      <c r="J456" s="32">
        <f t="shared" ca="1" si="183"/>
        <v>7.469325250497808E-3</v>
      </c>
      <c r="K456" s="32">
        <f t="shared" ca="1" si="183"/>
        <v>2.0557775918801299E-3</v>
      </c>
      <c r="L456" s="32">
        <f t="shared" ca="1" si="183"/>
        <v>7.5378511702271452E-4</v>
      </c>
      <c r="M456" s="32">
        <f t="shared" ca="1" si="183"/>
        <v>0.11436657523908847</v>
      </c>
      <c r="N456" s="32">
        <f t="shared" ca="1" si="183"/>
        <v>3.1477039056629845E-2</v>
      </c>
      <c r="O456" s="32">
        <f t="shared" ca="1" si="183"/>
        <v>1.1541580987430945E-2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2.5400597349262673E-3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7.1381578947368435E-2</v>
      </c>
      <c r="I458" s="32">
        <f t="shared" ca="1" si="184"/>
        <v>0.2227105263157895</v>
      </c>
      <c r="J458" s="32">
        <f t="shared" ca="1" si="184"/>
        <v>0.33692105263157895</v>
      </c>
      <c r="K458" s="32">
        <f t="shared" ca="1" si="184"/>
        <v>0.13705263157894737</v>
      </c>
      <c r="L458" s="32">
        <f t="shared" ca="1" si="184"/>
        <v>4.5684210526315785E-2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8.771929824561403E-3</v>
      </c>
      <c r="I459" s="32">
        <f t="shared" ca="1" si="185"/>
        <v>2.7368421052631573E-2</v>
      </c>
      <c r="J459" s="32">
        <f t="shared" ca="1" si="185"/>
        <v>4.1403508771929817E-2</v>
      </c>
      <c r="K459" s="32">
        <f t="shared" ca="1" si="185"/>
        <v>1.6842105263157891E-2</v>
      </c>
      <c r="L459" s="32">
        <f t="shared" ca="1" si="185"/>
        <v>5.6140350877192961E-3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7.5657894736842106E-3</v>
      </c>
      <c r="I460" s="32">
        <f t="shared" ca="1" si="186"/>
        <v>2.360526315789474E-2</v>
      </c>
      <c r="J460" s="32">
        <f t="shared" ca="1" si="186"/>
        <v>3.571052631578947E-2</v>
      </c>
      <c r="K460" s="32">
        <f t="shared" ca="1" si="186"/>
        <v>1.4526315789473684E-2</v>
      </c>
      <c r="L460" s="32">
        <f t="shared" ca="1" si="186"/>
        <v>4.8421052631578941E-3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7.1381578947368435E-2</v>
      </c>
      <c r="H462" s="32">
        <f t="shared" ca="1" si="188"/>
        <v>8.771929824561403E-3</v>
      </c>
      <c r="I462" s="32">
        <f t="shared" ca="1" si="188"/>
        <v>7.5657894736842106E-3</v>
      </c>
      <c r="J462" s="32">
        <f t="shared" ca="1" si="188"/>
        <v>0.69668421052631579</v>
      </c>
      <c r="K462" s="32">
        <f t="shared" ca="1" si="188"/>
        <v>8.5614035087719281E-2</v>
      </c>
      <c r="L462" s="32">
        <f t="shared" ca="1" si="188"/>
        <v>7.3842105263157889E-2</v>
      </c>
      <c r="M462" s="32">
        <f t="shared" ca="1" si="188"/>
        <v>4.5684210526315785E-2</v>
      </c>
      <c r="N462" s="32">
        <f t="shared" ca="1" si="188"/>
        <v>5.6140350877192961E-3</v>
      </c>
      <c r="O462" s="32">
        <f t="shared" ca="1" si="188"/>
        <v>4.8421052631578941E-3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1.6747200000000002</v>
      </c>
      <c r="C464" s="67"/>
      <c r="D464" s="32">
        <f t="shared" ref="D464:O464" ca="1" si="189">D246</f>
        <v>6.4128913519872238E-2</v>
      </c>
      <c r="E464" s="32">
        <f t="shared" ca="1" si="189"/>
        <v>6.1755045828701366E-2</v>
      </c>
      <c r="F464" s="32">
        <f t="shared" ca="1" si="189"/>
        <v>5.974478024709029E-2</v>
      </c>
      <c r="G464" s="32">
        <f t="shared" ca="1" si="189"/>
        <v>5.6688536605477659E-2</v>
      </c>
      <c r="H464" s="32">
        <f t="shared" ca="1" si="189"/>
        <v>5.3150651261818491E-2</v>
      </c>
      <c r="I464" s="32">
        <f t="shared" ca="1" si="189"/>
        <v>5.1596388915001179E-2</v>
      </c>
      <c r="J464" s="32">
        <f t="shared" ca="1" si="189"/>
        <v>5.1174079401314222E-2</v>
      </c>
      <c r="K464" s="32">
        <f t="shared" ca="1" si="189"/>
        <v>5.121103092591877E-2</v>
      </c>
      <c r="L464" s="32">
        <f t="shared" ca="1" si="189"/>
        <v>5.2492307190603237E-2</v>
      </c>
      <c r="M464" s="32">
        <f t="shared" ca="1" si="189"/>
        <v>5.5940870702745511E-2</v>
      </c>
      <c r="N464" s="32">
        <f t="shared" ca="1" si="189"/>
        <v>6.0046127070631568E-2</v>
      </c>
      <c r="O464" s="32">
        <f t="shared" ca="1" si="189"/>
        <v>6.3321268330825464E-2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2.3533546245824672E-2</v>
      </c>
      <c r="E465" s="32">
        <f t="shared" ca="1" si="190"/>
        <v>2.2662402138972977E-2</v>
      </c>
      <c r="F465" s="32">
        <f t="shared" ca="1" si="190"/>
        <v>2.1924689998932215E-2</v>
      </c>
      <c r="G465" s="32">
        <f t="shared" ca="1" si="190"/>
        <v>2.0803132699257858E-2</v>
      </c>
      <c r="H465" s="32">
        <f t="shared" ca="1" si="190"/>
        <v>1.9504826151126052E-2</v>
      </c>
      <c r="I465" s="32">
        <f t="shared" ca="1" si="190"/>
        <v>1.8934454647706853E-2</v>
      </c>
      <c r="J465" s="32">
        <f t="shared" ca="1" si="190"/>
        <v>1.8779478679381366E-2</v>
      </c>
      <c r="K465" s="32">
        <f t="shared" ca="1" si="190"/>
        <v>1.8793038871896796E-2</v>
      </c>
      <c r="L465" s="32">
        <f t="shared" ca="1" si="190"/>
        <v>1.9263231996551649E-2</v>
      </c>
      <c r="M465" s="32">
        <f t="shared" ca="1" si="190"/>
        <v>2.0528759890915783E-2</v>
      </c>
      <c r="N465" s="32">
        <f t="shared" ca="1" si="190"/>
        <v>2.2035275989222593E-2</v>
      </c>
      <c r="O465" s="32">
        <f t="shared" ca="1" si="190"/>
        <v>2.3237162690211179E-2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6.4717252176017858E-3</v>
      </c>
      <c r="E466" s="32">
        <f t="shared" ca="1" si="191"/>
        <v>6.2321605882175697E-3</v>
      </c>
      <c r="F466" s="32">
        <f t="shared" ca="1" si="191"/>
        <v>6.0292897497063597E-3</v>
      </c>
      <c r="G466" s="32">
        <f t="shared" ca="1" si="191"/>
        <v>5.7208614922959113E-3</v>
      </c>
      <c r="H466" s="32">
        <f t="shared" ca="1" si="191"/>
        <v>5.3638271915596647E-3</v>
      </c>
      <c r="I466" s="32">
        <f t="shared" ca="1" si="191"/>
        <v>5.2069750281193853E-3</v>
      </c>
      <c r="J466" s="32">
        <f t="shared" ca="1" si="191"/>
        <v>5.1643566368298763E-3</v>
      </c>
      <c r="K466" s="32">
        <f t="shared" ca="1" si="191"/>
        <v>5.1680856897716194E-3</v>
      </c>
      <c r="L466" s="32">
        <f t="shared" ca="1" si="191"/>
        <v>5.2973887990517042E-3</v>
      </c>
      <c r="M466" s="32">
        <f t="shared" ca="1" si="191"/>
        <v>5.6454089700018403E-3</v>
      </c>
      <c r="N466" s="32">
        <f t="shared" ca="1" si="191"/>
        <v>6.0597008970362147E-3</v>
      </c>
      <c r="O466" s="32">
        <f t="shared" ca="1" si="191"/>
        <v>6.3902197398080758E-3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0.24910068133825999</v>
      </c>
      <c r="E468" s="32">
        <f t="shared" ca="1" si="193"/>
        <v>9.1413094069086237E-2</v>
      </c>
      <c r="F468" s="32">
        <f t="shared" ca="1" si="193"/>
        <v>2.5138600868998717E-2</v>
      </c>
      <c r="G468" s="32">
        <f t="shared" ca="1" si="193"/>
        <v>0.13971157799084127</v>
      </c>
      <c r="H468" s="32">
        <f t="shared" ca="1" si="193"/>
        <v>5.127030384985002E-2</v>
      </c>
      <c r="I468" s="32">
        <f t="shared" ca="1" si="193"/>
        <v>1.4099333558708755E-2</v>
      </c>
      <c r="J468" s="32">
        <f t="shared" ca="1" si="193"/>
        <v>0.15398149924223417</v>
      </c>
      <c r="K468" s="32">
        <f t="shared" ca="1" si="193"/>
        <v>5.6506972198985018E-2</v>
      </c>
      <c r="L468" s="32">
        <f t="shared" ca="1" si="193"/>
        <v>1.5539417354720881E-2</v>
      </c>
      <c r="M468" s="32">
        <f t="shared" ca="1" si="193"/>
        <v>0.13845624142866453</v>
      </c>
      <c r="N468" s="32">
        <f t="shared" ca="1" si="193"/>
        <v>5.0809629882078725E-2</v>
      </c>
      <c r="O468" s="32">
        <f t="shared" ca="1" si="193"/>
        <v>1.3972648217571651E-2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0.78124686041541269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0.47101500000000002</v>
      </c>
      <c r="C476" s="67"/>
      <c r="D476" s="32">
        <f t="shared" ref="D476:O476" ca="1" si="199">D296</f>
        <v>4.7503498597774786E-2</v>
      </c>
      <c r="E476" s="32">
        <f t="shared" ca="1" si="199"/>
        <v>4.3488415048702801E-2</v>
      </c>
      <c r="F476" s="32">
        <f t="shared" ca="1" si="199"/>
        <v>3.8742447335195142E-2</v>
      </c>
      <c r="G476" s="32">
        <f t="shared" ca="1" si="199"/>
        <v>3.3526205352399856E-2</v>
      </c>
      <c r="H476" s="32">
        <f t="shared" ca="1" si="199"/>
        <v>2.9002156174272938E-2</v>
      </c>
      <c r="I476" s="32">
        <f t="shared" ca="1" si="199"/>
        <v>2.6659419684613425E-2</v>
      </c>
      <c r="J476" s="32">
        <f t="shared" ca="1" si="199"/>
        <v>2.7726314843095994E-2</v>
      </c>
      <c r="K476" s="32">
        <f t="shared" ca="1" si="199"/>
        <v>3.1649803680277346E-2</v>
      </c>
      <c r="L476" s="32">
        <f t="shared" ca="1" si="199"/>
        <v>3.672079462723267E-2</v>
      </c>
      <c r="M476" s="32">
        <f t="shared" ca="1" si="199"/>
        <v>4.1933232489771835E-2</v>
      </c>
      <c r="N476" s="32">
        <f t="shared" ca="1" si="199"/>
        <v>4.6435822577076083E-2</v>
      </c>
      <c r="O476" s="32">
        <f t="shared" ca="1" si="199"/>
        <v>4.8695222922920472E-2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5.2538431628875337E-2</v>
      </c>
      <c r="E477" s="32">
        <f t="shared" ca="1" si="200"/>
        <v>4.8097786228980054E-2</v>
      </c>
      <c r="F477" s="32">
        <f t="shared" ca="1" si="200"/>
        <v>4.2848789679478499E-2</v>
      </c>
      <c r="G477" s="32">
        <f t="shared" ca="1" si="200"/>
        <v>3.7079674122469888E-2</v>
      </c>
      <c r="H477" s="32">
        <f t="shared" ca="1" si="200"/>
        <v>3.2076117427767302E-2</v>
      </c>
      <c r="I477" s="32">
        <f t="shared" ca="1" si="200"/>
        <v>2.9485072462245264E-2</v>
      </c>
      <c r="J477" s="32">
        <f t="shared" ca="1" si="200"/>
        <v>3.0665048674391883E-2</v>
      </c>
      <c r="K477" s="32">
        <f t="shared" ca="1" si="200"/>
        <v>3.5004391167127016E-2</v>
      </c>
      <c r="L477" s="32">
        <f t="shared" ca="1" si="200"/>
        <v>4.0612860417215853E-2</v>
      </c>
      <c r="M477" s="32">
        <f t="shared" ca="1" si="200"/>
        <v>4.6377768652282214E-2</v>
      </c>
      <c r="N477" s="32">
        <f t="shared" ca="1" si="200"/>
        <v>5.1357591790314558E-2</v>
      </c>
      <c r="O477" s="32">
        <f t="shared" ca="1" si="200"/>
        <v>5.3856467748852131E-2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5.0349330311005528E-3</v>
      </c>
      <c r="E478" s="32">
        <f t="shared" ca="1" si="201"/>
        <v>4.6093711802772551E-3</v>
      </c>
      <c r="F478" s="32">
        <f t="shared" ca="1" si="201"/>
        <v>4.106342344283356E-3</v>
      </c>
      <c r="G478" s="32">
        <f t="shared" ca="1" si="201"/>
        <v>3.5534687700700305E-3</v>
      </c>
      <c r="H478" s="32">
        <f t="shared" ca="1" si="201"/>
        <v>3.0739612534943662E-3</v>
      </c>
      <c r="I478" s="32">
        <f t="shared" ca="1" si="201"/>
        <v>2.8256527776318379E-3</v>
      </c>
      <c r="J478" s="32">
        <f t="shared" ca="1" si="201"/>
        <v>2.9387338312958887E-3</v>
      </c>
      <c r="K478" s="32">
        <f t="shared" ca="1" si="201"/>
        <v>3.3545874868496721E-3</v>
      </c>
      <c r="L478" s="32">
        <f t="shared" ca="1" si="201"/>
        <v>3.8920657899831853E-3</v>
      </c>
      <c r="M478" s="32">
        <f t="shared" ca="1" si="201"/>
        <v>4.4445361625103791E-3</v>
      </c>
      <c r="N478" s="32">
        <f t="shared" ca="1" si="201"/>
        <v>4.9217692132384784E-3</v>
      </c>
      <c r="O478" s="32">
        <f t="shared" ca="1" si="201"/>
        <v>5.1612448259316622E-3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0.18227627152553366</v>
      </c>
      <c r="E480" s="32">
        <f t="shared" ca="1" si="203"/>
        <v>0.20159587634160409</v>
      </c>
      <c r="F480" s="32">
        <f t="shared" ca="1" si="203"/>
        <v>1.9319604816070389E-2</v>
      </c>
      <c r="G480" s="32">
        <f t="shared" ca="1" si="203"/>
        <v>8.1899585194270375E-2</v>
      </c>
      <c r="H480" s="32">
        <f t="shared" ca="1" si="203"/>
        <v>9.0580186389976447E-2</v>
      </c>
      <c r="I480" s="32">
        <f t="shared" ca="1" si="203"/>
        <v>8.6806011957060742E-3</v>
      </c>
      <c r="J480" s="32">
        <f t="shared" ca="1" si="203"/>
        <v>8.6035538207986761E-2</v>
      </c>
      <c r="K480" s="32">
        <f t="shared" ca="1" si="203"/>
        <v>9.5154512303764163E-2</v>
      </c>
      <c r="L480" s="32">
        <f t="shared" ca="1" si="203"/>
        <v>9.1189740957773983E-3</v>
      </c>
      <c r="M480" s="32">
        <f t="shared" ca="1" si="203"/>
        <v>0.10187193840554254</v>
      </c>
      <c r="N480" s="32">
        <f t="shared" ca="1" si="203"/>
        <v>0.11266942496465535</v>
      </c>
      <c r="O480" s="32">
        <f t="shared" ca="1" si="203"/>
        <v>1.0797486559112803E-2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0.78502499999999997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4.5655701754385956E-2</v>
      </c>
      <c r="I482" s="32">
        <f t="shared" ca="1" si="204"/>
        <v>5.579078947368421E-2</v>
      </c>
      <c r="J482" s="32">
        <f t="shared" ca="1" si="204"/>
        <v>6.3439912280701755E-2</v>
      </c>
      <c r="K482" s="32">
        <f t="shared" ca="1" si="204"/>
        <v>5.0053947368421045E-2</v>
      </c>
      <c r="L482" s="32">
        <f t="shared" ca="1" si="204"/>
        <v>4.3934649122807014E-2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3.3508771929824564E-2</v>
      </c>
      <c r="I483" s="32">
        <f t="shared" ca="1" si="205"/>
        <v>4.0947368421052635E-2</v>
      </c>
      <c r="J483" s="32">
        <f t="shared" ca="1" si="205"/>
        <v>4.6561403508771936E-2</v>
      </c>
      <c r="K483" s="32">
        <f t="shared" ca="1" si="205"/>
        <v>3.6736842105263158E-2</v>
      </c>
      <c r="L483" s="32">
        <f t="shared" ca="1" si="205"/>
        <v>3.2245614035087716E-2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4.607456140350877E-3</v>
      </c>
      <c r="I484" s="32">
        <f t="shared" ca="1" si="206"/>
        <v>5.6302631578947371E-3</v>
      </c>
      <c r="J484" s="32">
        <f t="shared" ca="1" si="206"/>
        <v>6.4021929824561417E-3</v>
      </c>
      <c r="K484" s="32">
        <f t="shared" ca="1" si="206"/>
        <v>5.051315789473685E-3</v>
      </c>
      <c r="L484" s="32">
        <f t="shared" ca="1" si="206"/>
        <v>4.4337719298245615E-3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0.10696820175438596</v>
      </c>
      <c r="H486" s="32">
        <f t="shared" ca="1" si="208"/>
        <v>7.8508771929824556E-2</v>
      </c>
      <c r="I486" s="32">
        <f t="shared" ca="1" si="208"/>
        <v>1.0794956140350878E-2</v>
      </c>
      <c r="J486" s="32">
        <f t="shared" ca="1" si="208"/>
        <v>0.169284649122807</v>
      </c>
      <c r="K486" s="32">
        <f t="shared" ca="1" si="208"/>
        <v>0.12424561403508771</v>
      </c>
      <c r="L486" s="32">
        <f t="shared" ca="1" si="208"/>
        <v>1.7083771929824562E-2</v>
      </c>
      <c r="M486" s="32">
        <f t="shared" ca="1" si="208"/>
        <v>0.105247149122807</v>
      </c>
      <c r="N486" s="32">
        <f t="shared" ca="1" si="208"/>
        <v>7.7245614035087715E-2</v>
      </c>
      <c r="O486" s="32">
        <f t="shared" ca="1" si="208"/>
        <v>1.0621271929824561E-2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0.75135920892466779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6.9919560000000001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13.314024000000002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0.50591887092499344</v>
      </c>
      <c r="D500" s="32">
        <f t="shared" ref="D500:O500" ca="1" si="219">D397</f>
        <v>9.6320457986271459E-3</v>
      </c>
      <c r="E500" s="32">
        <f t="shared" ca="1" si="219"/>
        <v>8.8179274753130109E-3</v>
      </c>
      <c r="F500" s="32">
        <f t="shared" ca="1" si="219"/>
        <v>7.8556114412377254E-3</v>
      </c>
      <c r="G500" s="32">
        <f t="shared" ca="1" si="219"/>
        <v>6.7979402557861463E-3</v>
      </c>
      <c r="H500" s="32">
        <f t="shared" ca="1" si="219"/>
        <v>5.8806215284240059E-3</v>
      </c>
      <c r="I500" s="32">
        <f t="shared" ca="1" si="219"/>
        <v>5.4055966180782981E-3</v>
      </c>
      <c r="J500" s="32">
        <f t="shared" ca="1" si="219"/>
        <v>5.6219255903051787E-3</v>
      </c>
      <c r="K500" s="32">
        <f t="shared" ca="1" si="219"/>
        <v>6.4174717139732869E-3</v>
      </c>
      <c r="L500" s="32">
        <f t="shared" ca="1" si="219"/>
        <v>7.4456910764895733E-3</v>
      </c>
      <c r="M500" s="32">
        <f t="shared" ca="1" si="219"/>
        <v>8.5025909195850721E-3</v>
      </c>
      <c r="N500" s="32">
        <f t="shared" ca="1" si="219"/>
        <v>9.4155584948910041E-3</v>
      </c>
      <c r="O500" s="32">
        <f t="shared" ca="1" si="219"/>
        <v>9.8736857539562239E-3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9.4569176931975613E-2</v>
      </c>
      <c r="E501" s="32">
        <f t="shared" ca="1" si="220"/>
        <v>8.6576015212164098E-2</v>
      </c>
      <c r="F501" s="32">
        <f t="shared" ca="1" si="220"/>
        <v>7.7127821423061307E-2</v>
      </c>
      <c r="G501" s="32">
        <f t="shared" ca="1" si="220"/>
        <v>6.6743413420445805E-2</v>
      </c>
      <c r="H501" s="32">
        <f t="shared" ca="1" si="220"/>
        <v>5.7737011369981148E-2</v>
      </c>
      <c r="I501" s="32">
        <f t="shared" ca="1" si="220"/>
        <v>5.3073130432041475E-2</v>
      </c>
      <c r="J501" s="32">
        <f t="shared" ca="1" si="220"/>
        <v>5.5197087613905391E-2</v>
      </c>
      <c r="K501" s="32">
        <f t="shared" ca="1" si="220"/>
        <v>6.3007904100828627E-2</v>
      </c>
      <c r="L501" s="32">
        <f t="shared" ca="1" si="220"/>
        <v>7.3103148750988542E-2</v>
      </c>
      <c r="M501" s="32">
        <f t="shared" ca="1" si="220"/>
        <v>8.3479983574107991E-2</v>
      </c>
      <c r="N501" s="32">
        <f t="shared" ca="1" si="220"/>
        <v>9.244366522256621E-2</v>
      </c>
      <c r="O501" s="32">
        <f t="shared" ca="1" si="220"/>
        <v>9.6941641947933838E-2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8.7564052714792244E-4</v>
      </c>
      <c r="E502" s="32">
        <f t="shared" ca="1" si="221"/>
        <v>8.0162977048300096E-4</v>
      </c>
      <c r="F502" s="32">
        <f t="shared" ca="1" si="221"/>
        <v>7.1414649465797498E-4</v>
      </c>
      <c r="G502" s="32">
        <f t="shared" ca="1" si="221"/>
        <v>6.1799456870783155E-4</v>
      </c>
      <c r="H502" s="32">
        <f t="shared" ca="1" si="221"/>
        <v>5.3460195712945501E-4</v>
      </c>
      <c r="I502" s="32">
        <f t="shared" ca="1" si="221"/>
        <v>4.9141787437075436E-4</v>
      </c>
      <c r="J502" s="32">
        <f t="shared" ca="1" si="221"/>
        <v>5.1108414457319811E-4</v>
      </c>
      <c r="K502" s="32">
        <f t="shared" ca="1" si="221"/>
        <v>5.8340651945211692E-4</v>
      </c>
      <c r="L502" s="32">
        <f t="shared" ca="1" si="221"/>
        <v>6.7688100695359758E-4</v>
      </c>
      <c r="M502" s="32">
        <f t="shared" ca="1" si="221"/>
        <v>7.7296281087137024E-4</v>
      </c>
      <c r="N502" s="32">
        <f t="shared" ca="1" si="221"/>
        <v>8.5595986317190938E-4</v>
      </c>
      <c r="O502" s="32">
        <f t="shared" ca="1" si="221"/>
        <v>8.9760779581420222E-4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3.6959243995960747E-2</v>
      </c>
      <c r="E504" s="32">
        <f t="shared" ca="1" si="223"/>
        <v>0.36287257741488732</v>
      </c>
      <c r="F504" s="32">
        <f t="shared" ca="1" si="223"/>
        <v>3.3599312723600677E-3</v>
      </c>
      <c r="G504" s="32">
        <f t="shared" ca="1" si="223"/>
        <v>1.6606367504829016E-2</v>
      </c>
      <c r="H504" s="32">
        <f t="shared" ca="1" si="223"/>
        <v>0.16304433550195763</v>
      </c>
      <c r="I504" s="32">
        <f t="shared" ca="1" si="223"/>
        <v>1.509669773166274E-3</v>
      </c>
      <c r="J504" s="32">
        <f t="shared" ca="1" si="223"/>
        <v>1.7444993922356763E-2</v>
      </c>
      <c r="K504" s="32">
        <f t="shared" ca="1" si="223"/>
        <v>0.17127812214677549</v>
      </c>
      <c r="L504" s="32">
        <f t="shared" ca="1" si="223"/>
        <v>1.5859085383960695E-3</v>
      </c>
      <c r="M504" s="32">
        <f t="shared" ca="1" si="223"/>
        <v>2.0656061243520145E-2</v>
      </c>
      <c r="N504" s="32">
        <f t="shared" ca="1" si="223"/>
        <v>0.20280496493637962</v>
      </c>
      <c r="O504" s="32">
        <f t="shared" ca="1" si="223"/>
        <v>1.8778237494109225E-3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1.8163026536639211</v>
      </c>
      <c r="E507" s="171">
        <f t="shared" ca="1" si="225"/>
        <v>1.7800737155727155</v>
      </c>
      <c r="F507" s="171">
        <f t="shared" ca="1" si="225"/>
        <v>1.7482668790690266</v>
      </c>
      <c r="G507" s="171">
        <f t="shared" ca="1" si="225"/>
        <v>1.701584449393529</v>
      </c>
      <c r="H507" s="171">
        <f t="shared" ca="1" si="225"/>
        <v>1.6556820798432428</v>
      </c>
      <c r="I507" s="171">
        <f t="shared" ca="1" si="225"/>
        <v>1.6467631287620415</v>
      </c>
      <c r="J507" s="171">
        <f t="shared" ca="1" si="225"/>
        <v>1.6527997393835032</v>
      </c>
      <c r="K507" s="171">
        <f t="shared" ca="1" si="225"/>
        <v>1.6373641203895621</v>
      </c>
      <c r="L507" s="171">
        <f t="shared" ca="1" si="225"/>
        <v>1.6505580027343323</v>
      </c>
      <c r="M507" s="171">
        <f t="shared" ca="1" si="225"/>
        <v>1.698272936382105</v>
      </c>
      <c r="N507" s="171">
        <f t="shared" ca="1" si="225"/>
        <v>1.7588815504928788</v>
      </c>
      <c r="O507" s="171">
        <f t="shared" ca="1" si="225"/>
        <v>1.8061185926503518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1.0938402373656126</v>
      </c>
      <c r="E508" s="171">
        <f t="shared" ca="1" si="226"/>
        <v>1.0692525749683393</v>
      </c>
      <c r="F508" s="171">
        <f t="shared" ca="1" si="226"/>
        <v>1.0448108144648285</v>
      </c>
      <c r="G508" s="171">
        <f t="shared" ca="1" si="226"/>
        <v>1.0130289009740783</v>
      </c>
      <c r="H508" s="171">
        <f t="shared" ca="1" si="226"/>
        <v>0.98436122078084587</v>
      </c>
      <c r="I508" s="171">
        <f t="shared" ca="1" si="226"/>
        <v>0.97761785035419058</v>
      </c>
      <c r="J508" s="171">
        <f t="shared" ca="1" si="226"/>
        <v>0.98451445878563693</v>
      </c>
      <c r="K508" s="171">
        <f t="shared" ca="1" si="226"/>
        <v>0.9839431517687327</v>
      </c>
      <c r="L508" s="171">
        <f t="shared" ca="1" si="226"/>
        <v>0.99984134718252982</v>
      </c>
      <c r="M508" s="171">
        <f t="shared" ca="1" si="226"/>
        <v>1.0312998084111853</v>
      </c>
      <c r="N508" s="171">
        <f t="shared" ca="1" si="226"/>
        <v>1.0672549422327862</v>
      </c>
      <c r="O508" s="171">
        <f t="shared" ca="1" si="226"/>
        <v>1.0923548484038303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0.1790592511601759</v>
      </c>
      <c r="E509" s="171">
        <f t="shared" ca="1" si="227"/>
        <v>0.17539764746257591</v>
      </c>
      <c r="F509" s="171">
        <f t="shared" ca="1" si="227"/>
        <v>0.17218131474409976</v>
      </c>
      <c r="G509" s="171">
        <f t="shared" ca="1" si="227"/>
        <v>0.16746313441816635</v>
      </c>
      <c r="H509" s="171">
        <f t="shared" ca="1" si="227"/>
        <v>0.16282553904280064</v>
      </c>
      <c r="I509" s="171">
        <f t="shared" ca="1" si="227"/>
        <v>0.16192421851240496</v>
      </c>
      <c r="J509" s="171">
        <f t="shared" ca="1" si="227"/>
        <v>0.16253634365426398</v>
      </c>
      <c r="K509" s="171">
        <f t="shared" ca="1" si="227"/>
        <v>0.16098139250080962</v>
      </c>
      <c r="L509" s="171">
        <f t="shared" ca="1" si="227"/>
        <v>0.1623186192569378</v>
      </c>
      <c r="M509" s="171">
        <f t="shared" ca="1" si="227"/>
        <v>0.16714040333169436</v>
      </c>
      <c r="N509" s="171">
        <f t="shared" ca="1" si="227"/>
        <v>0.17326300575019266</v>
      </c>
      <c r="O509" s="171">
        <f t="shared" ca="1" si="227"/>
        <v>0.17803312613607616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7.1282049711884881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4.2810832240180963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0.70267907541693309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4.2474218869219698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2.5372739851517219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0.41783586884671553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4.932747357713188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2.9415158636482861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0.48506198822912239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4.2442936325135623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2.5822470828744919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0.41754706347742715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1507.9308042041682</v>
      </c>
      <c r="E515" s="77">
        <f t="shared" ca="1" si="228"/>
        <v>1477.8528149213078</v>
      </c>
      <c r="F515" s="77">
        <f t="shared" ca="1" si="228"/>
        <v>1451.4461428551483</v>
      </c>
      <c r="G515" s="77">
        <f t="shared" ca="1" si="228"/>
        <v>1412.68945570239</v>
      </c>
      <c r="H515" s="77">
        <f t="shared" ca="1" si="228"/>
        <v>1374.5803900732608</v>
      </c>
      <c r="I515" s="77">
        <f t="shared" ca="1" si="228"/>
        <v>1367.1756984325789</v>
      </c>
      <c r="J515" s="77">
        <f t="shared" ca="1" si="228"/>
        <v>1372.1874133528461</v>
      </c>
      <c r="K515" s="77">
        <f t="shared" ca="1" si="228"/>
        <v>1359.3724536235468</v>
      </c>
      <c r="L515" s="77">
        <f t="shared" ca="1" si="228"/>
        <v>1370.3262787333599</v>
      </c>
      <c r="M515" s="77">
        <f t="shared" ca="1" si="228"/>
        <v>1409.940171342553</v>
      </c>
      <c r="N515" s="77">
        <f t="shared" ca="1" si="228"/>
        <v>1460.2586554527841</v>
      </c>
      <c r="O515" s="77">
        <f t="shared" ca="1" si="228"/>
        <v>1499.4757929849329</v>
      </c>
      <c r="Q515" s="89">
        <f ca="1">MAX(D515:O517)</f>
        <v>1635.2443028326563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832.45071336804608</v>
      </c>
      <c r="E516" s="77">
        <f t="shared" ca="1" si="229"/>
        <v>813.73864152841645</v>
      </c>
      <c r="F516" s="77">
        <f t="shared" ca="1" si="229"/>
        <v>795.13760613761679</v>
      </c>
      <c r="G516" s="77">
        <f t="shared" ca="1" si="229"/>
        <v>770.95045736231225</v>
      </c>
      <c r="H516" s="77">
        <f t="shared" ca="1" si="229"/>
        <v>749.13334914828454</v>
      </c>
      <c r="I516" s="77">
        <f t="shared" ca="1" si="229"/>
        <v>744.00140818431544</v>
      </c>
      <c r="J516" s="77">
        <f t="shared" ca="1" si="229"/>
        <v>749.24996863442686</v>
      </c>
      <c r="K516" s="77">
        <f t="shared" ca="1" si="229"/>
        <v>748.81518399446929</v>
      </c>
      <c r="L516" s="77">
        <f t="shared" ca="1" si="229"/>
        <v>760.91426726219925</v>
      </c>
      <c r="M516" s="77">
        <f t="shared" ca="1" si="229"/>
        <v>784.85525754275898</v>
      </c>
      <c r="N516" s="77">
        <f t="shared" ca="1" si="229"/>
        <v>812.21837308431213</v>
      </c>
      <c r="O516" s="77">
        <f t="shared" ca="1" si="229"/>
        <v>831.32028036821191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1635.2443028326563</v>
      </c>
      <c r="E517" s="77">
        <f t="shared" ca="1" si="230"/>
        <v>1601.8049996582274</v>
      </c>
      <c r="F517" s="77">
        <f t="shared" ca="1" si="230"/>
        <v>1572.4320981196324</v>
      </c>
      <c r="G517" s="77">
        <f t="shared" ca="1" si="230"/>
        <v>1529.3436933165876</v>
      </c>
      <c r="H517" s="77">
        <f t="shared" ca="1" si="230"/>
        <v>1486.9912241351658</v>
      </c>
      <c r="I517" s="77">
        <f t="shared" ca="1" si="230"/>
        <v>1478.7599864146571</v>
      </c>
      <c r="J517" s="77">
        <f t="shared" ca="1" si="230"/>
        <v>1484.350170358575</v>
      </c>
      <c r="K517" s="77">
        <f t="shared" ca="1" si="230"/>
        <v>1470.1497032037407</v>
      </c>
      <c r="L517" s="77">
        <f t="shared" ca="1" si="230"/>
        <v>1482.3618196980619</v>
      </c>
      <c r="M517" s="77">
        <f t="shared" ca="1" si="230"/>
        <v>1526.3963774583958</v>
      </c>
      <c r="N517" s="77">
        <f t="shared" ca="1" si="230"/>
        <v>1582.31055479628</v>
      </c>
      <c r="O517" s="77">
        <f t="shared" ca="1" si="230"/>
        <v>1625.8732980463574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1500.0431336676113</v>
      </c>
      <c r="E522" s="173">
        <f t="shared" ca="1" si="231"/>
        <v>825.82623920102162</v>
      </c>
      <c r="F522" s="173">
        <f t="shared" ca="1" si="231"/>
        <v>1626.5719338354934</v>
      </c>
      <c r="G522" s="173">
        <f t="shared" ca="1" si="231"/>
        <v>1392.9627072418898</v>
      </c>
      <c r="H522" s="173">
        <f t="shared" ca="1" si="231"/>
        <v>762.76875455499101</v>
      </c>
      <c r="I522" s="173">
        <f t="shared" ca="1" si="231"/>
        <v>1507.3444042089304</v>
      </c>
      <c r="J522" s="173">
        <f t="shared" ca="1" si="231"/>
        <v>1368.8387606041701</v>
      </c>
      <c r="K522" s="173">
        <f t="shared" ca="1" si="231"/>
        <v>748.24884606437877</v>
      </c>
      <c r="L522" s="173">
        <f t="shared" ca="1" si="231"/>
        <v>1480.6531997225959</v>
      </c>
      <c r="M522" s="173">
        <f t="shared" ca="1" si="231"/>
        <v>1391.9367809633879</v>
      </c>
      <c r="N522" s="173">
        <f t="shared" ca="1" si="231"/>
        <v>776.28880557794969</v>
      </c>
      <c r="O522" s="173">
        <f t="shared" ca="1" si="231"/>
        <v>1506.3025377973563</v>
      </c>
      <c r="Q522" s="89">
        <f ca="1">MAX(D522:O522)</f>
        <v>1626.5719338354934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1.35107073402314</v>
      </c>
      <c r="E527" s="182">
        <f ca="1">INDIRECT(ADDRESS(E524+36,MATCH($H$1,QFR_IER!$G$4:$AJ$4,0)+6,,,"QFR_IER"))*INDIRECT(ADDRESS(MATCH($H$1,ELC_cons!$A$1:$A$33,0),19,,,"ELC_cons"))</f>
        <v>0.93228130857069691</v>
      </c>
      <c r="F527" s="182">
        <f ca="1">INDIRECT(ADDRESS(F524+36,MATCH($H$1,QFR_IER!$G$4:$AJ$4,0)+6,,,"QFR_IER"))*INDIRECT(ADDRESS(MATCH($H$1,ELC_cons!$A$1:$A$33,0),19,,,"ELC_cons"))</f>
        <v>0.21901990976296087</v>
      </c>
      <c r="G527" s="182">
        <f ca="1">INDIRECT(ADDRESS(G524+36,MATCH($H$1,QFR_IER!$G$4:$AJ$4,0)+6,,,"QFR_IER"))*INDIRECT(ADDRESS(MATCH($H$1,ELC_cons!$A$1:$A$33,0),19,,,"ELC_cons"))</f>
        <v>1.2162403480741772</v>
      </c>
      <c r="H527" s="182">
        <f ca="1">INDIRECT(ADDRESS(H524+36,MATCH($H$1,QFR_IER!$G$4:$AJ$4,0)+6,,,"QFR_IER"))*INDIRECT(ADDRESS(MATCH($H$1,ELC_cons!$A$1:$A$33,0),19,,,"ELC_cons"))</f>
        <v>0.90314441585450866</v>
      </c>
      <c r="I527" s="182">
        <f ca="1">INDIRECT(ADDRESS(I524+36,MATCH($H$1,QFR_IER!$G$4:$AJ$4,0)+6,,,"QFR_IER"))*INDIRECT(ADDRESS(MATCH($H$1,ELC_cons!$A$1:$A$33,0),19,,,"ELC_cons"))</f>
        <v>0.20479771409041131</v>
      </c>
      <c r="J527" s="182">
        <f ca="1">INDIRECT(ADDRESS(J524+36,MATCH($H$1,QFR_IER!$G$4:$AJ$4,0)+6,,,"QFR_IER"))*INDIRECT(ADDRESS(MATCH($H$1,ELC_cons!$A$1:$A$33,0),19,,,"ELC_cons"))</f>
        <v>1.1086197357336409</v>
      </c>
      <c r="K527" s="182">
        <f ca="1">INDIRECT(ADDRESS(K524+36,MATCH($H$1,QFR_IER!$G$4:$AJ$4,0)+6,,,"QFR_IER"))*INDIRECT(ADDRESS(MATCH($H$1,ELC_cons!$A$1:$A$33,0),19,,,"ELC_cons"))</f>
        <v>0.92137204269469219</v>
      </c>
      <c r="L527" s="182">
        <f ca="1">INDIRECT(ADDRESS(L524+36,MATCH($H$1,QFR_IER!$G$4:$AJ$4,0)+6,,,"QFR_IER"))*INDIRECT(ADDRESS(MATCH($H$1,ELC_cons!$A$1:$A$33,0),19,,,"ELC_cons"))</f>
        <v>0.19812955710408961</v>
      </c>
      <c r="M527" s="182">
        <f ca="1">INDIRECT(ADDRESS(M524+36,MATCH($H$1,QFR_IER!$G$4:$AJ$4,0)+6,,,"QFR_IER"))*INDIRECT(ADDRESS(MATCH($H$1,ELC_cons!$A$1:$A$33,0),19,,,"ELC_cons"))</f>
        <v>1.2159691019385415</v>
      </c>
      <c r="N527" s="182">
        <f ca="1">INDIRECT(ADDRESS(N524+36,MATCH($H$1,QFR_IER!$G$4:$AJ$4,0)+6,,,"QFR_IER"))*INDIRECT(ADDRESS(MATCH($H$1,ELC_cons!$A$1:$A$33,0),19,,,"ELC_cons"))</f>
        <v>0.90302816751066606</v>
      </c>
      <c r="O527" s="182">
        <f ca="1">INDIRECT(ADDRESS(O524+36,MATCH($H$1,QFR_IER!$G$4:$AJ$4,0)+6,,,"QFR_IER"))*INDIRECT(ADDRESS(MATCH($H$1,ELC_cons!$A$1:$A$33,0),19,,,"ELC_cons"))</f>
        <v>0.20475896464246346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1.1062259960336331</v>
      </c>
      <c r="E528" s="182">
        <f ca="1">INDIRECT(ADDRESS(E524+12,MATCH($H$1,QFR_IER!$G$4:$AJ$4,0)+6,,,"QFR_IER"))*INDIRECT(ADDRESS(MATCH($H$1,ELC_cons!$A$1:$A$33,0),20,,,"ELC_cons"))</f>
        <v>0.39454582774115726</v>
      </c>
      <c r="F528" s="182">
        <f ca="1">INDIRECT(ADDRESS(F524+12,MATCH($H$1,QFR_IER!$G$4:$AJ$4,0)+6,,,"QFR_IER"))*INDIRECT(ADDRESS(MATCH($H$1,ELC_cons!$A$1:$A$33,0),20,,,"ELC_cons"))</f>
        <v>0.18893666753258032</v>
      </c>
      <c r="G528" s="182">
        <f ca="1">INDIRECT(ADDRESS(G524+12,MATCH($H$1,QFR_IER!$G$4:$AJ$4,0)+6,,,"QFR_IER"))*INDIRECT(ADDRESS(MATCH($H$1,ELC_cons!$A$1:$A$33,0),20,,,"ELC_cons"))</f>
        <v>0.71436039111134708</v>
      </c>
      <c r="H528" s="182">
        <f ca="1">INDIRECT(ADDRESS(H524+12,MATCH($H$1,QFR_IER!$G$4:$AJ$4,0)+6,,,"QFR_IER"))*INDIRECT(ADDRESS(MATCH($H$1,ELC_cons!$A$1:$A$33,0),20,,,"ELC_cons"))</f>
        <v>0.27879548148690575</v>
      </c>
      <c r="I528" s="182">
        <f ca="1">INDIRECT(ADDRESS(I524+12,MATCH($H$1,QFR_IER!$G$4:$AJ$4,0)+6,,,"QFR_IER"))*INDIRECT(ADDRESS(MATCH($H$1,ELC_cons!$A$1:$A$33,0),20,,,"ELC_cons"))</f>
        <v>0.13212380363108162</v>
      </c>
      <c r="J528" s="182">
        <f ca="1">INDIRECT(ADDRESS(J524+12,MATCH($H$1,QFR_IER!$G$4:$AJ$4,0)+6,,,"QFR_IER"))*INDIRECT(ADDRESS(MATCH($H$1,ELC_cons!$A$1:$A$33,0),20,,,"ELC_cons"))</f>
        <v>0.77652164212165209</v>
      </c>
      <c r="K528" s="182">
        <f ca="1">INDIRECT(ADDRESS(K524+12,MATCH($H$1,QFR_IER!$G$4:$AJ$4,0)+6,,,"QFR_IER"))*INDIRECT(ADDRESS(MATCH($H$1,ELC_cons!$A$1:$A$33,0),20,,,"ELC_cons"))</f>
        <v>0.35491727486096891</v>
      </c>
      <c r="L528" s="182">
        <f ca="1">INDIRECT(ADDRESS(L524+12,MATCH($H$1,QFR_IER!$G$4:$AJ$4,0)+6,,,"QFR_IER"))*INDIRECT(ADDRESS(MATCH($H$1,ELC_cons!$A$1:$A$33,0),20,,,"ELC_cons"))</f>
        <v>0.15429749982736818</v>
      </c>
      <c r="M528" s="182">
        <f ca="1">INDIRECT(ADDRESS(M524+12,MATCH($H$1,QFR_IER!$G$4:$AJ$4,0)+6,,,"QFR_IER"))*INDIRECT(ADDRESS(MATCH($H$1,ELC_cons!$A$1:$A$33,0),20,,,"ELC_cons"))</f>
        <v>0.72185613053532027</v>
      </c>
      <c r="N528" s="182">
        <f ca="1">INDIRECT(ADDRESS(N524+12,MATCH($H$1,QFR_IER!$G$4:$AJ$4,0)+6,,,"QFR_IER"))*INDIRECT(ADDRESS(MATCH($H$1,ELC_cons!$A$1:$A$33,0),20,,,"ELC_cons"))</f>
        <v>0.27879548148690575</v>
      </c>
      <c r="O528" s="182">
        <f ca="1">INDIRECT(ADDRESS(O524+12,MATCH($H$1,QFR_IER!$G$4:$AJ$4,0)+6,,,"QFR_IER"))*INDIRECT(ADDRESS(MATCH($H$1,ELC_cons!$A$1:$A$33,0),20,,,"ELC_cons"))</f>
        <v>0.13212380363108162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3.2812421685568731</v>
      </c>
      <c r="E529" s="182">
        <f ca="1">INDIRECT(ADDRESS(E524+24,MATCH($H$1,QFR_IER!$G$4:$AJ$4,0)+6,,,"QFR_IER"))*INDIRECT(ADDRESS(MATCH($H$1,ELC_cons!$A$1:$A$33,0),21,,,"ELC_cons"))</f>
        <v>3.0406906007609176</v>
      </c>
      <c r="F529" s="182">
        <f ca="1">INDIRECT(ADDRESS(F524+24,MATCH($H$1,QFR_IER!$G$4:$AJ$4,0)+6,,,"QFR_IER"))*INDIRECT(ADDRESS(MATCH($H$1,ELC_cons!$A$1:$A$33,0),21,,,"ELC_cons"))</f>
        <v>0.35400586081918262</v>
      </c>
      <c r="G529" s="182">
        <f ca="1">INDIRECT(ADDRESS(G524+24,MATCH($H$1,QFR_IER!$G$4:$AJ$4,0)+6,,,"QFR_IER"))*INDIRECT(ADDRESS(MATCH($H$1,ELC_cons!$A$1:$A$33,0),21,,,"ELC_cons"))</f>
        <v>2.0680709481032125</v>
      </c>
      <c r="H529" s="182">
        <f ca="1">INDIRECT(ADDRESS(H524+24,MATCH($H$1,QFR_IER!$G$4:$AJ$4,0)+6,,,"QFR_IER"))*INDIRECT(ADDRESS(MATCH($H$1,ELC_cons!$A$1:$A$33,0),21,,,"ELC_cons"))</f>
        <v>1.988502578875706</v>
      </c>
      <c r="I529" s="182">
        <f ca="1">INDIRECT(ADDRESS(I524+24,MATCH($H$1,QFR_IER!$G$4:$AJ$4,0)+6,,,"QFR_IER"))*INDIRECT(ADDRESS(MATCH($H$1,ELC_cons!$A$1:$A$33,0),21,,,"ELC_cons"))</f>
        <v>0.22715376069230805</v>
      </c>
      <c r="J529" s="182">
        <f ca="1">INDIRECT(ADDRESS(J524+24,MATCH($H$1,QFR_IER!$G$4:$AJ$4,0)+6,,,"QFR_IER"))*INDIRECT(ADDRESS(MATCH($H$1,ELC_cons!$A$1:$A$33,0),21,,,"ELC_cons"))</f>
        <v>2.3705189324541882</v>
      </c>
      <c r="K529" s="182">
        <f ca="1">INDIRECT(ADDRESS(K524+24,MATCH($H$1,QFR_IER!$G$4:$AJ$4,0)+6,,,"QFR_IER"))*INDIRECT(ADDRESS(MATCH($H$1,ELC_cons!$A$1:$A$33,0),21,,,"ELC_cons"))</f>
        <v>2.4236134176117914</v>
      </c>
      <c r="L529" s="182">
        <f ca="1">INDIRECT(ADDRESS(L524+24,MATCH($H$1,QFR_IER!$G$4:$AJ$4,0)+6,,,"QFR_IER"))*INDIRECT(ADDRESS(MATCH($H$1,ELC_cons!$A$1:$A$33,0),21,,,"ELC_cons"))</f>
        <v>0.26845444445454641</v>
      </c>
      <c r="M529" s="182">
        <f ca="1">INDIRECT(ADDRESS(M524+24,MATCH($H$1,QFR_IER!$G$4:$AJ$4,0)+6,,,"QFR_IER"))*INDIRECT(ADDRESS(MATCH($H$1,ELC_cons!$A$1:$A$33,0),21,,,"ELC_cons"))</f>
        <v>2.0680709481032125</v>
      </c>
      <c r="N529" s="182">
        <f ca="1">INDIRECT(ADDRESS(N524+24,MATCH($H$1,QFR_IER!$G$4:$AJ$4,0)+6,,,"QFR_IER"))*INDIRECT(ADDRESS(MATCH($H$1,ELC_cons!$A$1:$A$33,0),21,,,"ELC_cons"))</f>
        <v>1.9885025788757149</v>
      </c>
      <c r="O529" s="182">
        <f ca="1">INDIRECT(ADDRESS(O524+24,MATCH($H$1,QFR_IER!$G$4:$AJ$4,0)+6,,,"QFR_IER"))*INDIRECT(ADDRESS(MATCH($H$1,ELC_cons!$A$1:$A$33,0),21,,,"ELC_cons"))</f>
        <v>0.22715376069230805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1207.6050870819961</v>
      </c>
      <c r="E531" s="173">
        <f ca="1">SUM(E527:E529)/E520/(3.6*8760)*1000000+0.0002</f>
        <v>842.49976347854397</v>
      </c>
      <c r="F531" s="173">
        <f ca="1">SUM(F527:F529)/F520/(3.6*8760)*1000000+0.0003</f>
        <v>1763.8022400803793</v>
      </c>
      <c r="G531" s="173">
        <f ca="1">SUM(G527:G529)/G520/(3.6*8760)*1000000+0.0004</f>
        <v>1311.3842670106051</v>
      </c>
      <c r="H531" s="173">
        <f ca="1">SUM(H527:H529)/H520/(3.6*8760)*1000000+0.0005</f>
        <v>953.11572252799431</v>
      </c>
      <c r="I531" s="173">
        <f ca="1">SUM(I527:I529)/I520/(3.6*8760)*1000000+0.0006</f>
        <v>2034.9042017813892</v>
      </c>
      <c r="J531" s="173">
        <f ca="1">SUM(J527:J529)/J520/(3.6*8760)*1000000+0.0007</f>
        <v>1180.9476170577982</v>
      </c>
      <c r="K531" s="173">
        <f ca="1">SUM(K527:K529)/K520/(3.6*8760)*1000000+0.0008</f>
        <v>941.16449942192014</v>
      </c>
      <c r="L531" s="173">
        <f ca="1">SUM(L527:L529)/L520/(3.6*8760)*1000000+0.0009</f>
        <v>1895.2435782234563</v>
      </c>
      <c r="M531" s="173">
        <f ca="1">SUM(M527:M529)/M520/(3.6*8760)*1000000+0.00013</f>
        <v>1313.7533047924289</v>
      </c>
      <c r="N531" s="173">
        <f ca="1">SUM(N527:N529)/N520/(3.6*8760)*1000000+0.00014</f>
        <v>953.08041533468213</v>
      </c>
      <c r="O531" s="173">
        <f ca="1">SUM(O527:O529)/O520/(3.6*8760)*1000000+0.00015</f>
        <v>2034.7639630081285</v>
      </c>
      <c r="P531" s="6"/>
      <c r="Q531" s="173">
        <f ca="1">MAX(D531:O531)</f>
        <v>2034.9042017813892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1635.2443028326563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1635.2443028326563</v>
      </c>
      <c r="I535" s="5">
        <v>0</v>
      </c>
      <c r="J535" s="77">
        <f ca="1">H535</f>
        <v>1635.2443028326563</v>
      </c>
      <c r="K535" s="75" t="str">
        <f>D519</f>
        <v>WD</v>
      </c>
      <c r="L535" s="75">
        <f>D520</f>
        <v>0.15068493150684931</v>
      </c>
      <c r="M535" s="89">
        <f ca="1">D522</f>
        <v>1500.0431336676113</v>
      </c>
      <c r="N535" s="5">
        <f t="shared" ref="N535:N546" ca="1" si="235">RANK(M535,$D$522:$O$522)</f>
        <v>4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1626.5719338354934</v>
      </c>
      <c r="S535" s="77"/>
      <c r="T535" s="5">
        <v>0</v>
      </c>
      <c r="U535" s="90">
        <f ca="1">R535</f>
        <v>1626.5719338354934</v>
      </c>
      <c r="V535" s="75" t="str">
        <f>D525</f>
        <v>WD</v>
      </c>
      <c r="W535" s="75">
        <f>D520</f>
        <v>0.15068493150684931</v>
      </c>
      <c r="X535" s="89">
        <f ca="1">D531</f>
        <v>1207.6050870819961</v>
      </c>
      <c r="Y535" s="5">
        <f t="shared" ref="Y535:Y546" ca="1" si="238">RANK(X535,$D$531:$O$531)</f>
        <v>7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2034.9042017813892</v>
      </c>
      <c r="AD535" s="77"/>
      <c r="AE535" s="5">
        <v>0</v>
      </c>
      <c r="AF535" s="90">
        <f ca="1">AC535</f>
        <v>2034.9042017813892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1601.8049996582274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1625.8732980463574</v>
      </c>
      <c r="I536" s="77">
        <f ca="1">I537</f>
        <v>30.416666666666668</v>
      </c>
      <c r="J536" s="77">
        <f ca="1">J535</f>
        <v>1635.2443028326563</v>
      </c>
      <c r="K536" s="75" t="str">
        <f>E519</f>
        <v>WN</v>
      </c>
      <c r="L536" s="75">
        <f>E520</f>
        <v>0.16438356164383561</v>
      </c>
      <c r="M536" s="89">
        <f ca="1">E522</f>
        <v>825.82623920102162</v>
      </c>
      <c r="N536" s="5">
        <f t="shared" ca="1" si="235"/>
        <v>9</v>
      </c>
      <c r="O536" s="5">
        <v>2</v>
      </c>
      <c r="P536" s="7">
        <f t="shared" ca="1" si="236"/>
        <v>6</v>
      </c>
      <c r="Q536" s="7">
        <f t="shared" ref="Q536:Q546" ca="1" si="243">INDIRECT(ADDRESS(ROW($A$534)+P536,12))*8760+Q535</f>
        <v>197</v>
      </c>
      <c r="R536" s="7">
        <f t="shared" ca="1" si="237"/>
        <v>1507.3444042089304</v>
      </c>
      <c r="S536" s="90"/>
      <c r="T536" s="5">
        <f ca="1">Q535</f>
        <v>120</v>
      </c>
      <c r="U536" s="90">
        <f ca="1">R535</f>
        <v>1626.5719338354934</v>
      </c>
      <c r="V536" s="75" t="str">
        <f>E525</f>
        <v>WN</v>
      </c>
      <c r="W536" s="75">
        <f>E520</f>
        <v>0.16438356164383561</v>
      </c>
      <c r="X536" s="89">
        <f ca="1">E531</f>
        <v>842.49976347854397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2034.7639630081285</v>
      </c>
      <c r="AD536" s="90"/>
      <c r="AE536" s="5">
        <f ca="1">AB535</f>
        <v>76.999999999999986</v>
      </c>
      <c r="AF536" s="90">
        <f ca="1">AC535</f>
        <v>2034.9042017813892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1572.4320981196324</v>
      </c>
      <c r="D537" s="5">
        <f t="shared" ca="1" si="232"/>
        <v>5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1601.8049996582274</v>
      </c>
      <c r="I537" s="77">
        <f ca="1">G535</f>
        <v>30.416666666666668</v>
      </c>
      <c r="J537" s="77">
        <f ca="1">H536</f>
        <v>1625.8732980463574</v>
      </c>
      <c r="K537" s="92" t="str">
        <f>F519</f>
        <v>WP</v>
      </c>
      <c r="L537" s="93">
        <f>F520</f>
        <v>1.3698630136986301E-2</v>
      </c>
      <c r="M537" s="89">
        <f ca="1">F522</f>
        <v>1626.5719338354934</v>
      </c>
      <c r="N537" s="5">
        <f t="shared" ca="1" si="235"/>
        <v>1</v>
      </c>
      <c r="O537" s="5">
        <v>3</v>
      </c>
      <c r="P537" s="7">
        <f t="shared" ca="1" si="236"/>
        <v>12</v>
      </c>
      <c r="Q537" s="7">
        <f t="shared" ca="1" si="243"/>
        <v>274</v>
      </c>
      <c r="R537" s="7">
        <f t="shared" ca="1" si="237"/>
        <v>1506.3025377973563</v>
      </c>
      <c r="S537" s="90"/>
      <c r="T537" s="5">
        <f ca="1">T536</f>
        <v>120</v>
      </c>
      <c r="U537" s="90">
        <f ca="1">R536</f>
        <v>1507.3444042089304</v>
      </c>
      <c r="V537" s="92" t="str">
        <f>F525</f>
        <v>WP</v>
      </c>
      <c r="W537" s="93">
        <f>F520</f>
        <v>1.3698630136986301E-2</v>
      </c>
      <c r="X537" s="89">
        <f ca="1">F531</f>
        <v>1763.8022400803793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1895.2435782234563</v>
      </c>
      <c r="AD537" s="90"/>
      <c r="AE537" s="5">
        <f ca="1">AE536</f>
        <v>76.999999999999986</v>
      </c>
      <c r="AF537" s="90">
        <f ca="1">AC536</f>
        <v>2034.7639630081285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1529.3436933165876</v>
      </c>
      <c r="D538" s="5">
        <f t="shared" ca="1" si="232"/>
        <v>6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1582.31055479628</v>
      </c>
      <c r="I538" s="77">
        <f ca="1">I539</f>
        <v>60.833333333333336</v>
      </c>
      <c r="J538" s="77">
        <f ca="1">J537</f>
        <v>1625.8732980463574</v>
      </c>
      <c r="K538" s="92" t="str">
        <f>G519</f>
        <v>RD</v>
      </c>
      <c r="L538" s="75">
        <f>G520</f>
        <v>9.6689497716894973E-2</v>
      </c>
      <c r="M538" s="89">
        <f ca="1">G522</f>
        <v>1392.9627072418898</v>
      </c>
      <c r="N538" s="5">
        <f t="shared" ca="1" si="235"/>
        <v>6</v>
      </c>
      <c r="O538" s="5">
        <v>4</v>
      </c>
      <c r="P538" s="7">
        <f t="shared" ca="1" si="236"/>
        <v>1</v>
      </c>
      <c r="Q538" s="7">
        <f t="shared" ca="1" si="243"/>
        <v>1594</v>
      </c>
      <c r="R538" s="7">
        <f t="shared" ca="1" si="237"/>
        <v>1500.0431336676113</v>
      </c>
      <c r="S538" s="90"/>
      <c r="T538" s="77">
        <f ca="1">Q536</f>
        <v>197</v>
      </c>
      <c r="U538" s="77">
        <f ca="1">R536</f>
        <v>1507.3444042089304</v>
      </c>
      <c r="V538" s="92" t="str">
        <f>G525</f>
        <v>RD</v>
      </c>
      <c r="W538" s="75">
        <f>G520</f>
        <v>9.6689497716894973E-2</v>
      </c>
      <c r="X538" s="89">
        <f ca="1">G531</f>
        <v>1311.3842670106051</v>
      </c>
      <c r="Y538" s="5">
        <f t="shared" ca="1" si="238"/>
        <v>6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1763.8022400803793</v>
      </c>
      <c r="AD538" s="90"/>
      <c r="AE538" s="77">
        <f ca="1">AB536</f>
        <v>153.99999999999997</v>
      </c>
      <c r="AF538" s="77">
        <f ca="1">AC536</f>
        <v>2034.7639630081285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1486.9912241351658</v>
      </c>
      <c r="D539" s="5">
        <f t="shared" ca="1" si="232"/>
        <v>10</v>
      </c>
      <c r="E539" s="5">
        <v>5</v>
      </c>
      <c r="F539" s="5">
        <f t="shared" ca="1" si="233"/>
        <v>3</v>
      </c>
      <c r="G539" s="77">
        <f t="shared" ca="1" si="242"/>
        <v>152.08333333333334</v>
      </c>
      <c r="H539" s="77">
        <f t="shared" ca="1" si="234"/>
        <v>1572.4320981196324</v>
      </c>
      <c r="I539" s="77">
        <f ca="1">G536</f>
        <v>60.833333333333336</v>
      </c>
      <c r="J539" s="77">
        <f ca="1">H537</f>
        <v>1601.8049996582274</v>
      </c>
      <c r="K539" s="92" t="str">
        <f>H519</f>
        <v>RN</v>
      </c>
      <c r="L539" s="75">
        <f>H520</f>
        <v>0.10547945205479452</v>
      </c>
      <c r="M539" s="89">
        <f ca="1">H522</f>
        <v>762.76875455499101</v>
      </c>
      <c r="N539" s="5">
        <f t="shared" ca="1" si="235"/>
        <v>11</v>
      </c>
      <c r="O539" s="5">
        <v>5</v>
      </c>
      <c r="P539" s="7">
        <f t="shared" ca="1" si="236"/>
        <v>9</v>
      </c>
      <c r="Q539" s="7">
        <f t="shared" ca="1" si="243"/>
        <v>1685</v>
      </c>
      <c r="R539" s="7">
        <f t="shared" ca="1" si="237"/>
        <v>1480.6531997225959</v>
      </c>
      <c r="S539" s="90"/>
      <c r="T539" s="77">
        <f ca="1">T538</f>
        <v>197</v>
      </c>
      <c r="U539" s="77">
        <f ca="1">R537</f>
        <v>1506.3025377973563</v>
      </c>
      <c r="V539" s="92" t="str">
        <f>H525</f>
        <v>RN</v>
      </c>
      <c r="W539" s="75">
        <f>H520</f>
        <v>0.10547945205479452</v>
      </c>
      <c r="X539" s="89">
        <f ca="1">H531</f>
        <v>953.11572252799431</v>
      </c>
      <c r="Y539" s="5">
        <f t="shared" ca="1" si="238"/>
        <v>9</v>
      </c>
      <c r="Z539" s="5">
        <v>5</v>
      </c>
      <c r="AA539" s="7">
        <f t="shared" ca="1" si="239"/>
        <v>10</v>
      </c>
      <c r="AB539" s="7">
        <f t="shared" ca="1" si="244"/>
        <v>1212</v>
      </c>
      <c r="AC539" s="7">
        <f t="shared" ca="1" si="240"/>
        <v>1313.7533047924289</v>
      </c>
      <c r="AD539" s="90"/>
      <c r="AE539" s="77">
        <f ca="1">AE538</f>
        <v>153.99999999999997</v>
      </c>
      <c r="AF539" s="77">
        <f ca="1">AC537</f>
        <v>1895.2435782234563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1478.7599864146571</v>
      </c>
      <c r="D540" s="5">
        <f t="shared" ca="1" si="232"/>
        <v>13</v>
      </c>
      <c r="E540" s="5">
        <v>6</v>
      </c>
      <c r="F540" s="5">
        <f t="shared" ca="1" si="233"/>
        <v>4</v>
      </c>
      <c r="G540" s="77">
        <f t="shared" ca="1" si="242"/>
        <v>182.5</v>
      </c>
      <c r="H540" s="77">
        <f t="shared" ca="1" si="234"/>
        <v>1529.3436933165876</v>
      </c>
      <c r="I540" s="77">
        <f ca="1">I541</f>
        <v>91.25</v>
      </c>
      <c r="J540" s="77">
        <f ca="1">J539</f>
        <v>1601.8049996582274</v>
      </c>
      <c r="K540" s="92" t="str">
        <f>I519</f>
        <v>RP</v>
      </c>
      <c r="L540" s="75">
        <f>I520</f>
        <v>8.7899543378995425E-3</v>
      </c>
      <c r="M540" s="89">
        <f ca="1">I522</f>
        <v>1507.3444042089304</v>
      </c>
      <c r="N540" s="5">
        <f t="shared" ca="1" si="235"/>
        <v>2</v>
      </c>
      <c r="O540" s="5">
        <v>6</v>
      </c>
      <c r="P540" s="7">
        <f t="shared" ca="1" si="236"/>
        <v>4</v>
      </c>
      <c r="Q540" s="7">
        <f t="shared" ca="1" si="243"/>
        <v>2532</v>
      </c>
      <c r="R540" s="7">
        <f t="shared" ca="1" si="237"/>
        <v>1392.9627072418898</v>
      </c>
      <c r="S540" s="90"/>
      <c r="T540" s="77">
        <f ca="1">Q537</f>
        <v>274</v>
      </c>
      <c r="U540" s="77">
        <f ca="1">R537</f>
        <v>1506.3025377973563</v>
      </c>
      <c r="V540" s="92" t="str">
        <f>I525</f>
        <v>RP</v>
      </c>
      <c r="W540" s="75">
        <f>I520</f>
        <v>8.7899543378995425E-3</v>
      </c>
      <c r="X540" s="89">
        <f ca="1">I531</f>
        <v>2034.9042017813892</v>
      </c>
      <c r="Y540" s="5">
        <f t="shared" ca="1" si="238"/>
        <v>1</v>
      </c>
      <c r="Z540" s="5">
        <v>6</v>
      </c>
      <c r="AA540" s="7">
        <f t="shared" ca="1" si="239"/>
        <v>4</v>
      </c>
      <c r="AB540" s="7">
        <f t="shared" ca="1" si="244"/>
        <v>2059</v>
      </c>
      <c r="AC540" s="7">
        <f t="shared" ca="1" si="240"/>
        <v>1311.3842670106051</v>
      </c>
      <c r="AD540" s="90"/>
      <c r="AE540" s="77">
        <f ca="1">AB537</f>
        <v>244.99999999999997</v>
      </c>
      <c r="AF540" s="77">
        <f ca="1">AC537</f>
        <v>1895.2435782234563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1484.350170358575</v>
      </c>
      <c r="D541" s="5">
        <f t="shared" ca="1" si="232"/>
        <v>11</v>
      </c>
      <c r="E541" s="5">
        <v>7</v>
      </c>
      <c r="F541" s="5">
        <f t="shared" ca="1" si="233"/>
        <v>10</v>
      </c>
      <c r="G541" s="77">
        <f t="shared" ca="1" si="242"/>
        <v>212.91666666666666</v>
      </c>
      <c r="H541" s="77">
        <f t="shared" ca="1" si="234"/>
        <v>1526.3963774583958</v>
      </c>
      <c r="I541" s="77">
        <f ca="1">G537</f>
        <v>91.25</v>
      </c>
      <c r="J541" s="77">
        <f ca="1">H538</f>
        <v>1582.31055479628</v>
      </c>
      <c r="K541" s="92" t="str">
        <f>J519</f>
        <v>SD</v>
      </c>
      <c r="L541" s="75">
        <f>J520</f>
        <v>0.11426940639269406</v>
      </c>
      <c r="M541" s="89">
        <f ca="1">J522</f>
        <v>1368.8387606041701</v>
      </c>
      <c r="N541" s="5">
        <f t="shared" ca="1" si="235"/>
        <v>8</v>
      </c>
      <c r="O541" s="5">
        <v>7</v>
      </c>
      <c r="P541" s="7">
        <f t="shared" ca="1" si="236"/>
        <v>10</v>
      </c>
      <c r="Q541" s="7">
        <f t="shared" ca="1" si="243"/>
        <v>3379</v>
      </c>
      <c r="R541" s="7">
        <f t="shared" ca="1" si="237"/>
        <v>1391.9367809633879</v>
      </c>
      <c r="S541" s="90"/>
      <c r="T541" s="77">
        <f ca="1">T540</f>
        <v>274</v>
      </c>
      <c r="U541" s="77">
        <f ca="1">R538</f>
        <v>1500.0431336676113</v>
      </c>
      <c r="V541" s="92" t="str">
        <f>J525</f>
        <v>SD</v>
      </c>
      <c r="W541" s="75">
        <f>J520</f>
        <v>0.11426940639269406</v>
      </c>
      <c r="X541" s="89">
        <f ca="1">J531</f>
        <v>1180.9476170577982</v>
      </c>
      <c r="Y541" s="5">
        <f t="shared" ca="1" si="238"/>
        <v>8</v>
      </c>
      <c r="Z541" s="5">
        <v>7</v>
      </c>
      <c r="AA541" s="7">
        <f t="shared" ca="1" si="239"/>
        <v>1</v>
      </c>
      <c r="AB541" s="7">
        <f t="shared" ca="1" si="244"/>
        <v>3379</v>
      </c>
      <c r="AC541" s="7">
        <f t="shared" ca="1" si="240"/>
        <v>1207.6050870819961</v>
      </c>
      <c r="AD541" s="90"/>
      <c r="AE541" s="77">
        <f ca="1">AE540</f>
        <v>244.99999999999997</v>
      </c>
      <c r="AF541" s="77">
        <f ca="1">AC538</f>
        <v>1763.8022400803793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1470.1497032037407</v>
      </c>
      <c r="D542" s="5">
        <f t="shared" ca="1" si="232"/>
        <v>15</v>
      </c>
      <c r="E542" s="5">
        <v>8</v>
      </c>
      <c r="F542" s="5">
        <f t="shared" ca="1" si="233"/>
        <v>13</v>
      </c>
      <c r="G542" s="77">
        <f t="shared" ca="1" si="242"/>
        <v>547.5</v>
      </c>
      <c r="H542" s="77">
        <f t="shared" ca="1" si="234"/>
        <v>1507.9308042041682</v>
      </c>
      <c r="I542" s="77">
        <f ca="1">I543</f>
        <v>121.66666666666667</v>
      </c>
      <c r="J542" s="77">
        <f ca="1">J541</f>
        <v>1582.31055479628</v>
      </c>
      <c r="K542" s="92" t="str">
        <f>K519</f>
        <v>SN</v>
      </c>
      <c r="L542" s="75">
        <f>K520</f>
        <v>0.12465753424657534</v>
      </c>
      <c r="M542" s="89">
        <f ca="1">K522</f>
        <v>748.24884606437877</v>
      </c>
      <c r="N542" s="5">
        <f t="shared" ca="1" si="235"/>
        <v>12</v>
      </c>
      <c r="O542" s="5">
        <v>8</v>
      </c>
      <c r="P542" s="7">
        <f t="shared" ca="1" si="236"/>
        <v>7</v>
      </c>
      <c r="Q542" s="7">
        <f t="shared" ca="1" si="243"/>
        <v>4380</v>
      </c>
      <c r="R542" s="7">
        <f t="shared" ca="1" si="237"/>
        <v>1368.8387606041701</v>
      </c>
      <c r="S542" s="90"/>
      <c r="T542" s="77">
        <f ca="1">Q538</f>
        <v>1594</v>
      </c>
      <c r="U542" s="77">
        <f ca="1">R538</f>
        <v>1500.0431336676113</v>
      </c>
      <c r="V542" s="92" t="str">
        <f>K525</f>
        <v>SN</v>
      </c>
      <c r="W542" s="75">
        <f>K520</f>
        <v>0.12465753424657534</v>
      </c>
      <c r="X542" s="89">
        <f ca="1">K531</f>
        <v>941.16449942192014</v>
      </c>
      <c r="Y542" s="5">
        <f t="shared" ca="1" si="238"/>
        <v>11</v>
      </c>
      <c r="Z542" s="5">
        <v>8</v>
      </c>
      <c r="AA542" s="7">
        <f t="shared" ca="1" si="239"/>
        <v>7</v>
      </c>
      <c r="AB542" s="7">
        <f t="shared" ca="1" si="244"/>
        <v>4380</v>
      </c>
      <c r="AC542" s="7">
        <f t="shared" ca="1" si="240"/>
        <v>1180.9476170577982</v>
      </c>
      <c r="AD542" s="90"/>
      <c r="AE542" s="77">
        <f ca="1">AB538</f>
        <v>365</v>
      </c>
      <c r="AF542" s="77">
        <f ca="1">AC538</f>
        <v>1763.8022400803793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1482.3618196980619</v>
      </c>
      <c r="D543" s="5">
        <f t="shared" ca="1" si="232"/>
        <v>12</v>
      </c>
      <c r="E543" s="5">
        <v>9</v>
      </c>
      <c r="F543" s="5">
        <f t="shared" ca="1" si="233"/>
        <v>24</v>
      </c>
      <c r="G543" s="77">
        <f t="shared" ca="1" si="242"/>
        <v>882.08333333333337</v>
      </c>
      <c r="H543" s="77">
        <f t="shared" ca="1" si="234"/>
        <v>1499.4757929849329</v>
      </c>
      <c r="I543" s="77">
        <f ca="1">G538</f>
        <v>121.66666666666667</v>
      </c>
      <c r="J543" s="77">
        <f ca="1">H539</f>
        <v>1572.4320981196324</v>
      </c>
      <c r="K543" s="92" t="str">
        <f>L519</f>
        <v>SP</v>
      </c>
      <c r="L543" s="75">
        <f>L520</f>
        <v>1.0388127853881279E-2</v>
      </c>
      <c r="M543" s="89">
        <f ca="1">L522</f>
        <v>1480.6531997225959</v>
      </c>
      <c r="N543" s="5">
        <f t="shared" ca="1" si="235"/>
        <v>5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825.82623920102162</v>
      </c>
      <c r="S543" s="90"/>
      <c r="T543" s="77">
        <f ca="1">T542</f>
        <v>1594</v>
      </c>
      <c r="U543" s="77">
        <f ca="1">R539</f>
        <v>1480.6531997225959</v>
      </c>
      <c r="V543" s="92" t="str">
        <f>L525</f>
        <v>SP</v>
      </c>
      <c r="W543" s="75">
        <f>L520</f>
        <v>1.0388127853881279E-2</v>
      </c>
      <c r="X543" s="89">
        <f ca="1">L531</f>
        <v>1895.2435782234563</v>
      </c>
      <c r="Y543" s="5">
        <f t="shared" ca="1" si="238"/>
        <v>3</v>
      </c>
      <c r="Z543" s="5">
        <v>9</v>
      </c>
      <c r="AA543" s="7">
        <f t="shared" ca="1" si="239"/>
        <v>5</v>
      </c>
      <c r="AB543" s="7">
        <f t="shared" ca="1" si="244"/>
        <v>5304</v>
      </c>
      <c r="AC543" s="7">
        <f t="shared" ca="1" si="240"/>
        <v>953.11572252799431</v>
      </c>
      <c r="AD543" s="90"/>
      <c r="AE543" s="77">
        <f ca="1">AE542</f>
        <v>365</v>
      </c>
      <c r="AF543" s="77">
        <f ca="1">AC539</f>
        <v>1313.7533047924289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1526.3963774583958</v>
      </c>
      <c r="D544" s="5">
        <f t="shared" ca="1" si="232"/>
        <v>7</v>
      </c>
      <c r="E544" s="5">
        <v>10</v>
      </c>
      <c r="F544" s="5">
        <f t="shared" ca="1" si="233"/>
        <v>5</v>
      </c>
      <c r="G544" s="77">
        <f t="shared" ca="1" si="242"/>
        <v>912.5</v>
      </c>
      <c r="H544" s="77">
        <f t="shared" ca="1" si="234"/>
        <v>1486.9912241351658</v>
      </c>
      <c r="I544" s="77">
        <f ca="1">I545</f>
        <v>152.08333333333334</v>
      </c>
      <c r="J544" s="77">
        <f ca="1">J543</f>
        <v>1572.4320981196324</v>
      </c>
      <c r="K544" s="92" t="str">
        <f>M519</f>
        <v>FD</v>
      </c>
      <c r="L544" s="75">
        <f>M520</f>
        <v>9.6689497716894973E-2</v>
      </c>
      <c r="M544" s="89">
        <f ca="1">M522</f>
        <v>1391.9367809633879</v>
      </c>
      <c r="N544" s="5">
        <f t="shared" ca="1" si="235"/>
        <v>7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776.28880557794969</v>
      </c>
      <c r="S544" s="90"/>
      <c r="T544" s="77">
        <f ca="1">Q539</f>
        <v>1685</v>
      </c>
      <c r="U544" s="77">
        <f ca="1">U543</f>
        <v>1480.6531997225959</v>
      </c>
      <c r="V544" s="92" t="str">
        <f>M525</f>
        <v>FD</v>
      </c>
      <c r="W544" s="75">
        <f>M520</f>
        <v>9.6689497716894973E-2</v>
      </c>
      <c r="X544" s="89">
        <f ca="1">M531</f>
        <v>1313.7533047924289</v>
      </c>
      <c r="Y544" s="5">
        <f t="shared" ca="1" si="238"/>
        <v>5</v>
      </c>
      <c r="Z544" s="5">
        <v>10</v>
      </c>
      <c r="AA544" s="7">
        <f t="shared" ca="1" si="239"/>
        <v>11</v>
      </c>
      <c r="AB544" s="7">
        <f t="shared" ca="1" si="244"/>
        <v>6228</v>
      </c>
      <c r="AC544" s="7">
        <f t="shared" ca="1" si="240"/>
        <v>953.08041533468213</v>
      </c>
      <c r="AD544" s="90"/>
      <c r="AE544" s="77">
        <f ca="1">AB539</f>
        <v>1212</v>
      </c>
      <c r="AF544" s="77">
        <f ca="1">AF543</f>
        <v>1313.7533047924289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1582.31055479628</v>
      </c>
      <c r="D545" s="5">
        <f t="shared" ca="1" si="232"/>
        <v>4</v>
      </c>
      <c r="E545" s="5">
        <v>11</v>
      </c>
      <c r="F545" s="5">
        <f t="shared" ca="1" si="233"/>
        <v>7</v>
      </c>
      <c r="G545" s="77">
        <f t="shared" ca="1" si="242"/>
        <v>942.91666666666663</v>
      </c>
      <c r="H545" s="77">
        <f t="shared" ca="1" si="234"/>
        <v>1484.350170358575</v>
      </c>
      <c r="I545" s="77">
        <f ca="1">G539</f>
        <v>152.08333333333334</v>
      </c>
      <c r="J545" s="77">
        <f ca="1">H540</f>
        <v>1529.3436933165876</v>
      </c>
      <c r="K545" s="92" t="str">
        <f>N519</f>
        <v>FN</v>
      </c>
      <c r="L545" s="75">
        <f>N520</f>
        <v>0.10547945205479452</v>
      </c>
      <c r="M545" s="89">
        <f ca="1">N522</f>
        <v>776.28880557794969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762.76875455499101</v>
      </c>
      <c r="S545" s="90"/>
      <c r="T545" s="77">
        <f ca="1">T544</f>
        <v>1685</v>
      </c>
      <c r="U545" s="77">
        <f ca="1">R540</f>
        <v>1392.9627072418898</v>
      </c>
      <c r="V545" s="92" t="str">
        <f>N525</f>
        <v>FN</v>
      </c>
      <c r="W545" s="75">
        <f>N520</f>
        <v>0.10547945205479452</v>
      </c>
      <c r="X545" s="89">
        <f ca="1">N531</f>
        <v>953.08041533468213</v>
      </c>
      <c r="Y545" s="5">
        <f t="shared" ca="1" si="238"/>
        <v>10</v>
      </c>
      <c r="Z545" s="5">
        <v>11</v>
      </c>
      <c r="AA545" s="7">
        <f t="shared" ca="1" si="239"/>
        <v>8</v>
      </c>
      <c r="AB545" s="7">
        <f t="shared" ca="1" si="244"/>
        <v>7320</v>
      </c>
      <c r="AC545" s="7">
        <f t="shared" ca="1" si="240"/>
        <v>941.16449942192014</v>
      </c>
      <c r="AD545" s="90"/>
      <c r="AE545" s="77">
        <f ca="1">AE544</f>
        <v>1212</v>
      </c>
      <c r="AF545" s="77">
        <f ca="1">AC540</f>
        <v>1311.3842670106051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1625.8732980463574</v>
      </c>
      <c r="D546" s="5">
        <f t="shared" ca="1" si="232"/>
        <v>2</v>
      </c>
      <c r="E546" s="5">
        <v>12</v>
      </c>
      <c r="F546" s="5">
        <f t="shared" ca="1" si="233"/>
        <v>9</v>
      </c>
      <c r="G546" s="77">
        <f t="shared" ca="1" si="242"/>
        <v>973.33333333333326</v>
      </c>
      <c r="H546" s="77">
        <f t="shared" ca="1" si="234"/>
        <v>1482.3618196980619</v>
      </c>
      <c r="I546" s="77">
        <f ca="1">I547</f>
        <v>182.5</v>
      </c>
      <c r="J546" s="77">
        <f ca="1">J545</f>
        <v>1529.3436933165876</v>
      </c>
      <c r="K546" s="92" t="str">
        <f>O519</f>
        <v>FP</v>
      </c>
      <c r="L546" s="75">
        <f>O520</f>
        <v>8.7899543378995425E-3</v>
      </c>
      <c r="M546" s="89">
        <f ca="1">O522</f>
        <v>1506.3025377973563</v>
      </c>
      <c r="N546" s="5">
        <f t="shared" ca="1" si="235"/>
        <v>3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748.24884606437877</v>
      </c>
      <c r="S546" s="90"/>
      <c r="T546" s="77">
        <f ca="1">Q540</f>
        <v>2532</v>
      </c>
      <c r="U546" s="77">
        <f ca="1">R540</f>
        <v>1392.9627072418898</v>
      </c>
      <c r="V546" s="92" t="str">
        <f>O525</f>
        <v>FP</v>
      </c>
      <c r="W546" s="75">
        <f>O520</f>
        <v>8.7899543378995425E-3</v>
      </c>
      <c r="X546" s="89">
        <f ca="1">O531</f>
        <v>2034.7639630081285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842.49976347854397</v>
      </c>
      <c r="AD546" s="90"/>
      <c r="AE546" s="77">
        <f ca="1">AB540</f>
        <v>2059</v>
      </c>
      <c r="AF546" s="77">
        <f ca="1">AC540</f>
        <v>1311.3842670106051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1507.9308042041682</v>
      </c>
      <c r="D547" s="5">
        <f t="shared" ca="1" si="232"/>
        <v>8</v>
      </c>
      <c r="E547" s="5">
        <v>13</v>
      </c>
      <c r="F547" s="5">
        <f t="shared" ca="1" si="233"/>
        <v>6</v>
      </c>
      <c r="G547" s="77">
        <f t="shared" ca="1" si="242"/>
        <v>1003.7499999999999</v>
      </c>
      <c r="H547" s="77">
        <f t="shared" ca="1" si="234"/>
        <v>1478.7599864146571</v>
      </c>
      <c r="I547" s="77">
        <f ca="1">G540</f>
        <v>182.5</v>
      </c>
      <c r="J547" s="77">
        <f ca="1">H541</f>
        <v>1526.3963774583958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1391.9367809633879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1207.6050870819961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1477.8528149213078</v>
      </c>
      <c r="D548" s="5">
        <f t="shared" ca="1" si="232"/>
        <v>14</v>
      </c>
      <c r="E548" s="5">
        <v>14</v>
      </c>
      <c r="F548" s="5">
        <f t="shared" ca="1" si="233"/>
        <v>14</v>
      </c>
      <c r="G548" s="77">
        <f t="shared" ca="1" si="242"/>
        <v>1338.3333333333333</v>
      </c>
      <c r="H548" s="77">
        <f t="shared" ca="1" si="234"/>
        <v>1477.8528149213078</v>
      </c>
      <c r="I548" s="77">
        <f ca="1">I549</f>
        <v>212.91666666666666</v>
      </c>
      <c r="J548" s="77">
        <f ca="1">J547</f>
        <v>1526.3963774583958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3379</v>
      </c>
      <c r="U548" s="77">
        <f ca="1">R541</f>
        <v>1391.9367809633879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3379</v>
      </c>
      <c r="AF548" s="77">
        <f ca="1">AC541</f>
        <v>1207.6050870819961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1451.4461428551483</v>
      </c>
      <c r="D549" s="5">
        <f t="shared" ca="1" si="232"/>
        <v>17</v>
      </c>
      <c r="E549" s="5">
        <v>15</v>
      </c>
      <c r="F549" s="5">
        <f t="shared" ca="1" si="233"/>
        <v>8</v>
      </c>
      <c r="G549" s="77">
        <f t="shared" ca="1" si="242"/>
        <v>1368.75</v>
      </c>
      <c r="H549" s="77">
        <f t="shared" ca="1" si="234"/>
        <v>1470.1497032037407</v>
      </c>
      <c r="I549" s="77">
        <f ca="1">G541</f>
        <v>212.91666666666666</v>
      </c>
      <c r="J549" s="77">
        <f ca="1">H542</f>
        <v>1507.9308042041682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3379</v>
      </c>
      <c r="U549" s="77">
        <f ca="1">R542</f>
        <v>1368.8387606041701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3379</v>
      </c>
      <c r="AF549" s="77">
        <f ca="1">AC542</f>
        <v>1180.9476170577982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1412.68945570239</v>
      </c>
      <c r="D550" s="5">
        <f t="shared" ca="1" si="232"/>
        <v>18</v>
      </c>
      <c r="E550" s="5">
        <v>16</v>
      </c>
      <c r="F550" s="5">
        <f t="shared" ca="1" si="233"/>
        <v>23</v>
      </c>
      <c r="G550" s="77">
        <f t="shared" ca="1" si="242"/>
        <v>1703.3333333333335</v>
      </c>
      <c r="H550" s="77">
        <f t="shared" ca="1" si="234"/>
        <v>1460.2586554527841</v>
      </c>
      <c r="I550" s="77">
        <f ca="1">I551</f>
        <v>547.5</v>
      </c>
      <c r="J550" s="77">
        <f ca="1">J549</f>
        <v>1507.9308042041682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1368.8387606041701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1180.9476170577982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1374.5803900732608</v>
      </c>
      <c r="D551" s="5">
        <f t="shared" ca="1" si="232"/>
        <v>20</v>
      </c>
      <c r="E551" s="5">
        <v>17</v>
      </c>
      <c r="F551" s="5">
        <f t="shared" ca="1" si="233"/>
        <v>15</v>
      </c>
      <c r="G551" s="77">
        <f t="shared" ca="1" si="242"/>
        <v>2037.916666666667</v>
      </c>
      <c r="H551" s="77">
        <f t="shared" ca="1" si="234"/>
        <v>1451.4461428551483</v>
      </c>
      <c r="I551" s="77">
        <f ca="1">G542</f>
        <v>547.5</v>
      </c>
      <c r="J551" s="77">
        <f ca="1">H543</f>
        <v>1499.4757929849329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825.82623920102162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953.11572252799431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1367.1756984325789</v>
      </c>
      <c r="D552" s="5">
        <f t="shared" ca="1" si="232"/>
        <v>23</v>
      </c>
      <c r="E552" s="5">
        <v>18</v>
      </c>
      <c r="F552" s="5">
        <f t="shared" ca="1" si="233"/>
        <v>16</v>
      </c>
      <c r="G552" s="77">
        <f t="shared" ca="1" si="242"/>
        <v>2372.5000000000005</v>
      </c>
      <c r="H552" s="77">
        <f t="shared" ca="1" si="234"/>
        <v>1412.68945570239</v>
      </c>
      <c r="I552" s="77">
        <f ca="1">I553</f>
        <v>882.08333333333337</v>
      </c>
      <c r="J552" s="77">
        <f ca="1">J551</f>
        <v>1499.4757929849329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825.82623920102162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5304</v>
      </c>
      <c r="AF552" s="77">
        <f ca="1">AC543</f>
        <v>953.11572252799431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1372.1874133528461</v>
      </c>
      <c r="D553" s="5">
        <f t="shared" ca="1" si="232"/>
        <v>21</v>
      </c>
      <c r="E553" s="5">
        <v>19</v>
      </c>
      <c r="F553" s="5">
        <f t="shared" ca="1" si="233"/>
        <v>22</v>
      </c>
      <c r="G553" s="77">
        <f t="shared" ca="1" si="242"/>
        <v>2707.0833333333339</v>
      </c>
      <c r="H553" s="77">
        <f t="shared" ca="1" si="234"/>
        <v>1409.940171342553</v>
      </c>
      <c r="I553" s="77">
        <f ca="1">G543</f>
        <v>882.08333333333337</v>
      </c>
      <c r="J553" s="77">
        <f ca="1">H544</f>
        <v>1486.9912241351658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776.28880557794969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5304</v>
      </c>
      <c r="AF553" s="77">
        <f ca="1">AC544</f>
        <v>953.08041533468213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1359.3724536235468</v>
      </c>
      <c r="D554" s="5">
        <f t="shared" ca="1" si="232"/>
        <v>24</v>
      </c>
      <c r="E554" s="5">
        <v>20</v>
      </c>
      <c r="F554" s="5">
        <f t="shared" ca="1" si="233"/>
        <v>17</v>
      </c>
      <c r="G554" s="77">
        <f t="shared" ca="1" si="242"/>
        <v>3041.6666666666674</v>
      </c>
      <c r="H554" s="77">
        <f t="shared" ca="1" si="234"/>
        <v>1374.5803900732608</v>
      </c>
      <c r="I554" s="77">
        <f ca="1">I555</f>
        <v>912.5</v>
      </c>
      <c r="J554" s="77">
        <f ca="1">J553</f>
        <v>1486.9912241351658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776.28880557794969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6228</v>
      </c>
      <c r="AF554" s="77">
        <f ca="1">AC544</f>
        <v>953.08041533468213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1370.3262787333599</v>
      </c>
      <c r="D555" s="5">
        <f t="shared" ca="1" si="232"/>
        <v>22</v>
      </c>
      <c r="E555" s="5">
        <v>21</v>
      </c>
      <c r="F555" s="5">
        <f t="shared" ca="1" si="233"/>
        <v>19</v>
      </c>
      <c r="G555" s="77">
        <f t="shared" ca="1" si="242"/>
        <v>3376.2500000000009</v>
      </c>
      <c r="H555" s="77">
        <f t="shared" ca="1" si="234"/>
        <v>1372.1874133528461</v>
      </c>
      <c r="I555" s="77">
        <f ca="1">G544</f>
        <v>912.5</v>
      </c>
      <c r="J555" s="77">
        <f ca="1">H545</f>
        <v>1484.350170358575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762.76875455499101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6228</v>
      </c>
      <c r="AF555" s="77">
        <f ca="1">AC545</f>
        <v>941.16449942192014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1409.940171342553</v>
      </c>
      <c r="D556" s="5">
        <f t="shared" ca="1" si="232"/>
        <v>19</v>
      </c>
      <c r="E556" s="5">
        <v>22</v>
      </c>
      <c r="F556" s="5">
        <f t="shared" ca="1" si="233"/>
        <v>21</v>
      </c>
      <c r="G556" s="77">
        <f t="shared" ca="1" si="242"/>
        <v>3710.8333333333344</v>
      </c>
      <c r="H556" s="77">
        <f t="shared" ca="1" si="234"/>
        <v>1370.3262787333599</v>
      </c>
      <c r="I556" s="77">
        <f ca="1">I557</f>
        <v>942.91666666666663</v>
      </c>
      <c r="J556" s="77">
        <f ca="1">J555</f>
        <v>1484.350170358575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762.76875455499101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941.16449942192014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1460.2586554527841</v>
      </c>
      <c r="D557" s="5">
        <f t="shared" ca="1" si="232"/>
        <v>16</v>
      </c>
      <c r="E557" s="5">
        <v>23</v>
      </c>
      <c r="F557" s="5">
        <f t="shared" ca="1" si="233"/>
        <v>18</v>
      </c>
      <c r="G557" s="77">
        <f t="shared" ca="1" si="242"/>
        <v>4045.4166666666679</v>
      </c>
      <c r="H557" s="77">
        <f t="shared" ca="1" si="234"/>
        <v>1367.1756984325789</v>
      </c>
      <c r="I557" s="77">
        <f ca="1">G545</f>
        <v>942.91666666666663</v>
      </c>
      <c r="J557" s="77">
        <f ca="1">H546</f>
        <v>1482.3618196980619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748.24884606437877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842.49976347854397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1499.4757929849329</v>
      </c>
      <c r="D558" s="5">
        <f t="shared" ca="1" si="232"/>
        <v>9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1359.3724536235468</v>
      </c>
      <c r="I558" s="77">
        <f ca="1">I559</f>
        <v>973.33333333333326</v>
      </c>
      <c r="J558" s="77">
        <f ca="1">J557</f>
        <v>1482.3618196980619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748.24884606437877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842.49976347854397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832.45071336804608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832.45071336804608</v>
      </c>
      <c r="I559" s="77">
        <f ca="1">G546</f>
        <v>973.33333333333326</v>
      </c>
      <c r="J559" s="77">
        <f ca="1">H547</f>
        <v>1478.7599864146571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813.73864152841645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831.32028036821191</v>
      </c>
      <c r="I560" s="77">
        <f ca="1">I561</f>
        <v>1003.7499999999999</v>
      </c>
      <c r="J560" s="77">
        <f ca="1">J559</f>
        <v>1478.7599864146571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795.13760613761679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813.73864152841645</v>
      </c>
      <c r="I561" s="77">
        <f ca="1">G547</f>
        <v>1003.7499999999999</v>
      </c>
      <c r="J561" s="77">
        <f ca="1">H548</f>
        <v>1477.8528149213078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770.95045736231225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812.21837308431213</v>
      </c>
      <c r="I562" s="77">
        <f ca="1">I563</f>
        <v>1338.3333333333333</v>
      </c>
      <c r="J562" s="77">
        <f ca="1">J561</f>
        <v>1477.8528149213078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749.13334914828454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795.13760613761679</v>
      </c>
      <c r="I563" s="77">
        <f ca="1">G548</f>
        <v>1338.3333333333333</v>
      </c>
      <c r="J563" s="77">
        <f ca="1">H549</f>
        <v>1470.1497032037407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744.00140818431544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784.85525754275898</v>
      </c>
      <c r="I564" s="77">
        <f ca="1">I565</f>
        <v>1368.75</v>
      </c>
      <c r="J564" s="77">
        <f ca="1">J563</f>
        <v>1470.1497032037407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749.24996863442686</v>
      </c>
      <c r="D565" s="5">
        <f t="shared" ca="1" si="232"/>
        <v>33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770.95045736231225</v>
      </c>
      <c r="I565" s="77">
        <f ca="1">G549</f>
        <v>1368.75</v>
      </c>
      <c r="J565" s="77">
        <f ca="1">H550</f>
        <v>1460.2586554527841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748.81518399446929</v>
      </c>
      <c r="D566" s="5">
        <f t="shared" ca="1" si="232"/>
        <v>35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760.91426726219925</v>
      </c>
      <c r="I566" s="77">
        <f ca="1">I567</f>
        <v>1703.3333333333335</v>
      </c>
      <c r="J566" s="77">
        <f ca="1">J565</f>
        <v>1460.2586554527841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760.91426726219925</v>
      </c>
      <c r="D567" s="5">
        <f t="shared" ca="1" si="232"/>
        <v>32</v>
      </c>
      <c r="E567" s="5">
        <v>33</v>
      </c>
      <c r="F567" s="5">
        <f t="shared" ca="1" si="233"/>
        <v>31</v>
      </c>
      <c r="G567" s="77">
        <f t="shared" ca="1" si="242"/>
        <v>7665.0000000000009</v>
      </c>
      <c r="H567" s="77">
        <f t="shared" ca="1" si="234"/>
        <v>749.24996863442686</v>
      </c>
      <c r="I567" s="77">
        <f ca="1">G550</f>
        <v>1703.3333333333335</v>
      </c>
      <c r="J567" s="77">
        <f ca="1">H551</f>
        <v>1451.4461428551483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784.85525754275898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749.13334914828454</v>
      </c>
      <c r="I568" s="77">
        <f ca="1">I569</f>
        <v>2037.916666666667</v>
      </c>
      <c r="J568" s="77">
        <f ca="1">J567</f>
        <v>1451.4461428551483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812.21837308431213</v>
      </c>
      <c r="D569" s="5">
        <f t="shared" ca="1" si="232"/>
        <v>28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748.81518399446929</v>
      </c>
      <c r="I569" s="77">
        <f ca="1">G551</f>
        <v>2037.916666666667</v>
      </c>
      <c r="J569" s="77">
        <f ca="1">H552</f>
        <v>1412.68945570239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831.32028036821191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744.00140818431544</v>
      </c>
      <c r="I570" s="77">
        <f ca="1">I571</f>
        <v>2372.5000000000005</v>
      </c>
      <c r="J570" s="77">
        <f ca="1">J569</f>
        <v>1412.68945570239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2372.5000000000005</v>
      </c>
      <c r="J571" s="77">
        <f ca="1">H553</f>
        <v>1409.940171342553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2707.0833333333339</v>
      </c>
      <c r="J572" s="77">
        <f ca="1">J571</f>
        <v>1409.940171342553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2707.0833333333339</v>
      </c>
      <c r="J573" s="77">
        <f ca="1">H554</f>
        <v>1374.5803900732608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3041.6666666666674</v>
      </c>
      <c r="J574" s="77">
        <f ca="1">J573</f>
        <v>1374.5803900732608</v>
      </c>
      <c r="U574" s="5"/>
      <c r="AE574" s="77"/>
      <c r="AF574" s="90"/>
    </row>
    <row r="575" spans="1:32" x14ac:dyDescent="0.4">
      <c r="B575" s="91"/>
      <c r="I575" s="77">
        <f ca="1">G554</f>
        <v>3041.6666666666674</v>
      </c>
      <c r="J575" s="77">
        <f ca="1">H555</f>
        <v>1372.1874133528461</v>
      </c>
      <c r="U575" s="5"/>
      <c r="AE575" s="77"/>
      <c r="AF575" s="90"/>
    </row>
    <row r="576" spans="1:32" x14ac:dyDescent="0.4">
      <c r="B576" s="91"/>
      <c r="I576" s="77">
        <f ca="1">I577</f>
        <v>3376.2500000000009</v>
      </c>
      <c r="J576" s="77">
        <f ca="1">J575</f>
        <v>1372.1874133528461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3376.2500000000009</v>
      </c>
      <c r="J577" s="77">
        <f ca="1">H556</f>
        <v>1370.3262787333599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3710.8333333333344</v>
      </c>
      <c r="J578" s="77">
        <f ca="1">J577</f>
        <v>1370.3262787333599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3710.8333333333344</v>
      </c>
      <c r="J579" s="77">
        <f ca="1">H557</f>
        <v>1367.1756984325789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1367.1756984325789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1359.3724536235468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1359.3724536235468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832.45071336804608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832.45071336804608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831.32028036821191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831.32028036821191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813.73864152841645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813.73864152841645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812.21837308431213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812.21837308431213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795.13760613761679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795.13760613761679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784.85525754275898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784.85525754275898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770.95045736231225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770.95045736231225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760.91426726219925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760.91426726219925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749.24996863442686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749.24996863442686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749.13334914828454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749.13334914828454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748.81518399446929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748.81518399446929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744.00140818431544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744.00140818431544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0.12258485768775503</v>
      </c>
      <c r="D609" s="135">
        <f ca="1">B452*M456+B458*M462+B464*M468+B470*M474+B476*M480+B482*M486+B488*M492+$B$500*M504</f>
        <v>0.64154785270886594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6.9874162905924894E-2</v>
      </c>
      <c r="D610" s="135">
        <f ca="1">B452*N456+B458*N462+B464*N468+B470*N474+B476*N480+B482*N486+B488*N492+$B$500*N504</f>
        <v>0.36568643156815794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1.2514212554963738E-2</v>
      </c>
      <c r="D611" s="135">
        <f ca="1">B452*O456+B458*O462+B464*O468+B470*O474+B476*O480+B482*O486+B488*O492+$B$500*O504</f>
        <v>6.5493131406402727E-2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0.12173771532050626</v>
      </c>
      <c r="D612" s="135">
        <f ca="1">B452*G456+B458*G462+B464*G468+B470*G474+B476*G480+B482*G486+B488*G492+$B$500*G504</f>
        <v>0.63711433312986954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6.4565190153663521E-2</v>
      </c>
      <c r="D613" s="135">
        <f ca="1">B452*H456+B458*H462+B464*H468+B470*H474+B476*H480+B482*H486+B488*H492+$B$500*H504</f>
        <v>0.33790192266919805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1.2423583064798453E-2</v>
      </c>
      <c r="D614" s="135">
        <f ca="1">B452*I456+B458*I462+B464*I468+B470*I474+B476*I480+B482*I486+B488*I492+$B$500*I504</f>
        <v>6.5018821969622706E-2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0.13951117638114041</v>
      </c>
      <c r="D615" s="135">
        <f ca="1">B452*J456+B458*J462+B464*J468+B470*J474+B476*J480+B482*J486+B488*J492+$B$500*J504</f>
        <v>0.73013174159069838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7.4832335940089423E-2</v>
      </c>
      <c r="D616" s="135">
        <f ca="1">B452*K456+B458*K462+B464*K468+B470*K474+B476*K480+B482*K486+B488*K492+$B$500*K504</f>
        <v>0.39163503014245804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1.4243176104368904E-2</v>
      </c>
      <c r="D617" s="135">
        <f ca="1">B452*L456+B458*L462+B464*L468+B470*L474+B476*L480+B482*L486+B488*L492+$B$500*L504</f>
        <v>7.4541662142214665E-2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0.22100621181341334</v>
      </c>
      <c r="D618" s="135">
        <f ca="1">B452*D456+B458*D462+B464*D468+B470*D474+B476*D480+B482*D486+B488*D492+$B$500*D504</f>
        <v>1.1566360095254988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0.12416993576917082</v>
      </c>
      <c r="D619" s="135">
        <f ca="1">B452*E456+B458*E462+B464*E468+B470*E474+B476*E480+B482*E486+B488*E492+$B$500*E504</f>
        <v>0.64984335884795552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2.2537442304205166E-2</v>
      </c>
      <c r="D620" s="135">
        <f ca="1">B452*F456+B458*F462+B464*F468+B470*F474+B476*F480+B482*F486+B488*F492+$B$500*F504</f>
        <v>0.11794970429905774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0.12204009850303631</v>
      </c>
      <c r="D621" s="135">
        <f ca="1">$B$494*M498+$B$495*77/365*11/24</f>
        <v>2.4781437994006854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7.6333262721837797E-2</v>
      </c>
      <c r="D622" s="135">
        <f ca="1">$B$494*N498+$B$495*77/365*12/24</f>
        <v>1.550021706164384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1.1681480370004238E-2</v>
      </c>
      <c r="D623" s="135">
        <f ca="1">$B$494*O498+$B$495*77/365*1/24</f>
        <v>0.23720390676369868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0.12204009850303631</v>
      </c>
      <c r="D624" s="135">
        <f ca="1">$B$494*G498+$B$495*77/365*11/24</f>
        <v>2.4781437994006854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7.6333262721837797E-2</v>
      </c>
      <c r="D625" s="135">
        <f ca="1">$B$494*H498+$B$495*77/365*12/24</f>
        <v>1.550021706164384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1.1681480370004238E-2</v>
      </c>
      <c r="D626" s="135">
        <f ca="1">$B$494*I498+$B$495*77/365*1/24</f>
        <v>0.23720390676369868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0.14529545615026127</v>
      </c>
      <c r="D627" s="135">
        <f ca="1">$B$494*J498+$B$495*91/365*11/24</f>
        <v>2.9503666266780826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9.0342465753424653E-2</v>
      </c>
      <c r="D628" s="135">
        <f ca="1">$B$494*K498+$B$495*91/365*12/24</f>
        <v>1.834492302739726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1.3912988984606696E-2</v>
      </c>
      <c r="D629" s="135">
        <f ca="1">$B$494*L498+$B$495*91/365*1/24</f>
        <v>0.28251687606164388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0.19262950148284139</v>
      </c>
      <c r="D630" s="135">
        <f ca="1">$B$494*D498+$B$495*120/365*11/24</f>
        <v>3.9115308045205479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0.11925905004001318</v>
      </c>
      <c r="D631" s="135">
        <f ca="1">$B$494*E498+$B$495*120/365*12/24</f>
        <v>2.4216718849315071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1.8450854399096175E-2</v>
      </c>
      <c r="D632" s="135">
        <f ca="1">$B$494*F498+$B$495*120/365*1/24</f>
        <v>0.37466268041095896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0.11991364658868456</v>
      </c>
      <c r="D633" s="135">
        <f ca="1">B409*M413+B415*M419+B421*M425+B427*M431+B433*M437+B439*M443+B445*M449</f>
        <v>1.1246019804040102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7.1071469638202836E-2</v>
      </c>
      <c r="D634" s="135">
        <f ca="1">B409*N413+B415*N419+B421*N425+B427*N431+B433*N437+B439*N443+B445*N449</f>
        <v>0.66653894514194989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1.2246186282240546E-2</v>
      </c>
      <c r="D635" s="135">
        <f ca="1">B409*O413+B415*O419+B421*O425+B427*O431+B433*O437+B439*O443+B445*O449</f>
        <v>0.11485002530732577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0.12071994064587931</v>
      </c>
      <c r="D636" s="135">
        <f ca="1">B409*G413+B415*G419+B421*G425+B427*G431+B433*G437+B439*G443+B445*G449</f>
        <v>1.1321637543914151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6.9238691107227746E-2</v>
      </c>
      <c r="D637" s="135">
        <f ca="1">B409*H413+B415*H419+B421*H425+B427*H431+B433*H437+B439*H443+B445*H449</f>
        <v>0.64935035631814009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1.2327555407278545E-2</v>
      </c>
      <c r="D638" s="135">
        <f ca="1">B409*I413+B415*I419+B421*I425+B427*I431+B433*I437+B439*I443+B445*I449</f>
        <v>0.11561314011339413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0.13352434494853804</v>
      </c>
      <c r="D639" s="135">
        <f ca="1">B409*J413+B415*J419+B421*J425+B427*J431+B433*J437+B439*J443+B445*J449</f>
        <v>1.2522489894444075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7.6280185298150255E-2</v>
      </c>
      <c r="D640" s="135">
        <f ca="1">B409*K413+B415*K419+B421*K425+B427*K431+B433*K437+B439*K443+B445*K449</f>
        <v>0.71538853076610187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1.3648704818168307E-2</v>
      </c>
      <c r="D641" s="135">
        <f ca="1">B409*L413+B415*L419+B421*L425+B427*L431+B433*L437+B439*L443+B445*L449</f>
        <v>0.12800345002526384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0.21965699139711647</v>
      </c>
      <c r="D642" s="135">
        <f ca="1">B409*D413+B415*D419+B421*D425+B427*D431+B433*D437+B439*D443+B445*D449</f>
        <v>2.0600381571424418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0.12897336998750256</v>
      </c>
      <c r="D643" s="135">
        <f ca="1">B409*E413+B415*E419+B421*E425+B427*E431+B433*E437+B439*E443+B445*E449</f>
        <v>1.2095679802386337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2.2398913881010861E-2</v>
      </c>
      <c r="D644" s="135">
        <f ca="1">B409*F413+B415*F419+B421*F425+B427*F431+B433*F437+B439*F443+B445*F449</f>
        <v>0.21006669070691644</v>
      </c>
      <c r="P644" s="5"/>
      <c r="Q644" s="6"/>
      <c r="U644" s="5"/>
    </row>
  </sheetData>
  <autoFilter ref="A1:C607" xr:uid="{00000000-0009-0000-0000-000023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indexed="57"/>
  </sheetPr>
  <dimension ref="A1:AF644"/>
  <sheetViews>
    <sheetView topLeftCell="A275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SK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633.91200000000003</v>
      </c>
      <c r="E5" s="17">
        <f ca="1">INDIRECT(ADDRESS(MATCH($H$1,HDD!$A$1:$A$34,0),E$4+1,,,"HDD"))</f>
        <v>524.85599999999999</v>
      </c>
      <c r="F5" s="17">
        <f ca="1">INDIRECT(ADDRESS(MATCH($H$1,HDD!$A$1:$A$34,0),F$4+1,,,"HDD"))</f>
        <v>438.798</v>
      </c>
      <c r="G5" s="17">
        <f ca="1">INDIRECT(ADDRESS(MATCH($H$1,HDD!$A$1:$A$34,0),G$4+1,,,"HDD"))</f>
        <v>269.95999999999998</v>
      </c>
      <c r="H5" s="17">
        <f ca="1">INDIRECT(ADDRESS(MATCH($H$1,HDD!$A$1:$A$34,0),H$4+1,,,"HDD"))</f>
        <v>109.959</v>
      </c>
      <c r="I5" s="17">
        <f ca="1">INDIRECT(ADDRESS(MATCH($H$1,HDD!$A$1:$A$34,0),I$4+1,,,"HDD"))</f>
        <v>39.567</v>
      </c>
      <c r="J5" s="17">
        <f ca="1">INDIRECT(ADDRESS(MATCH($H$1,HDD!$A$1:$A$34,0),J$4+1,,,"HDD"))</f>
        <v>13.885</v>
      </c>
      <c r="K5" s="17">
        <f ca="1">INDIRECT(ADDRESS(MATCH($H$1,HDD!$A$1:$A$34,0),K$4+1,,,"HDD"))</f>
        <v>17.881</v>
      </c>
      <c r="L5" s="17">
        <f ca="1">INDIRECT(ADDRESS(MATCH($H$1,HDD!$A$1:$A$34,0),L$4+1,,,"HDD"))</f>
        <v>103.179</v>
      </c>
      <c r="M5" s="17">
        <f ca="1">INDIRECT(ADDRESS(MATCH($H$1,HDD!$A$1:$A$34,0),M$4+1,,,"HDD"))</f>
        <v>261.41199999999998</v>
      </c>
      <c r="N5" s="17">
        <f ca="1">INDIRECT(ADDRESS(MATCH($H$1,HDD!$A$1:$A$34,0),N$4+1,,,"HDD"))</f>
        <v>440.35899999999998</v>
      </c>
      <c r="O5" s="17">
        <f ca="1">INDIRECT(ADDRESS(MATCH($H$1,HDD!$A$1:$A$34,0),O$4+1,,,"HDD"))</f>
        <v>599.66800000000001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0.18355979378219259</v>
      </c>
      <c r="E6" s="23">
        <f t="shared" ca="1" si="0"/>
        <v>0.15198080983692763</v>
      </c>
      <c r="F6" s="22">
        <f t="shared" ca="1" si="0"/>
        <v>0.12706128041753198</v>
      </c>
      <c r="G6" s="22">
        <f t="shared" ca="1" si="0"/>
        <v>7.8171421158521534E-2</v>
      </c>
      <c r="H6" s="22">
        <f t="shared" ca="1" si="0"/>
        <v>3.1840462658059974E-2</v>
      </c>
      <c r="I6" s="22">
        <f t="shared" ca="1" si="0"/>
        <v>1.1457284860643138E-2</v>
      </c>
      <c r="J6" s="22">
        <f t="shared" ca="1" si="0"/>
        <v>4.0206333634096592E-3</v>
      </c>
      <c r="K6" s="22">
        <f t="shared" ca="1" si="0"/>
        <v>5.1777418200308328E-3</v>
      </c>
      <c r="L6" s="22">
        <f t="shared" ca="1" si="0"/>
        <v>2.9877200561991012E-2</v>
      </c>
      <c r="M6" s="22">
        <f t="shared" ca="1" si="0"/>
        <v>7.569620517073429E-2</v>
      </c>
      <c r="N6" s="22">
        <f t="shared" ca="1" si="0"/>
        <v>0.12751329400631717</v>
      </c>
      <c r="O6" s="22">
        <f t="shared" ca="1" si="0"/>
        <v>0.17364387236364015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8.6015827530160713</v>
      </c>
      <c r="E8" s="114">
        <f ca="1">INDIRECT(ADDRESS(MATCH($H$1,DDuration!$A$1:$A$34,0),E$4+1,,,"DDuration"))</f>
        <v>9.9985943026257136</v>
      </c>
      <c r="F8" s="114">
        <f ca="1">INDIRECT(ADDRESS(MATCH($H$1,DDuration!$A$1:$A$34,0),F$4+1,,,"DDuration"))</f>
        <v>11.636694855440791</v>
      </c>
      <c r="G8" s="114">
        <f ca="1">INDIRECT(ADDRESS(MATCH($H$1,DDuration!$A$1:$A$34,0),G$4+1,,,"DDuration"))</f>
        <v>13.434650395258727</v>
      </c>
      <c r="H8" s="114">
        <f ca="1">INDIRECT(ADDRESS(MATCH($H$1,DDuration!$A$1:$A$34,0),H$4+1,,,"DDuration"))</f>
        <v>15.003550845709407</v>
      </c>
      <c r="I8" s="114">
        <f ca="1">INDIRECT(ADDRESS(MATCH($H$1,DDuration!$A$1:$A$34,0),I$4+1,,,"DDuration"))</f>
        <v>15.823961607579298</v>
      </c>
      <c r="J8" s="114">
        <f ca="1">INDIRECT(ADDRESS(MATCH($H$1,DDuration!$A$1:$A$34,0),J$4+1,,,"DDuration"))</f>
        <v>15.449428917694322</v>
      </c>
      <c r="K8" s="114">
        <f ca="1">INDIRECT(ADDRESS(MATCH($H$1,DDuration!$A$1:$A$34,0),K$4+1,,,"DDuration"))</f>
        <v>14.083574556138965</v>
      </c>
      <c r="L8" s="114">
        <f ca="1">INDIRECT(ADDRESS(MATCH($H$1,DDuration!$A$1:$A$34,0),L$4+1,,,"DDuration"))</f>
        <v>12.333072827922715</v>
      </c>
      <c r="M8" s="114">
        <f ca="1">INDIRECT(ADDRESS(MATCH($H$1,DDuration!$A$1:$A$34,0),M$4+1,,,"DDuration"))</f>
        <v>10.536354729291942</v>
      </c>
      <c r="N8" s="114">
        <f ca="1">INDIRECT(ADDRESS(MATCH($H$1,DDuration!$A$1:$A$34,0),N$4+1,,,"DDuration"))</f>
        <v>8.9746533136034845</v>
      </c>
      <c r="O8" s="114">
        <f ca="1">INDIRECT(ADDRESS(MATCH($H$1,DDuration!$A$1:$A$34,0),O$4+1,,,"DDuration"))</f>
        <v>8.1833710834081863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0.12849185564753479</v>
      </c>
      <c r="E12" s="33">
        <f t="shared" ca="1" si="1"/>
        <v>0.10638656688584934</v>
      </c>
      <c r="F12" s="32">
        <f t="shared" ca="1" si="1"/>
        <v>8.894289629227238E-2</v>
      </c>
      <c r="G12" s="32">
        <f t="shared" ca="1" si="1"/>
        <v>5.4719994810965067E-2</v>
      </c>
      <c r="H12" s="32">
        <f t="shared" ca="1" si="1"/>
        <v>2.228832386064198E-2</v>
      </c>
      <c r="I12" s="32">
        <f t="shared" ca="1" si="1"/>
        <v>8.0200994024501957E-3</v>
      </c>
      <c r="J12" s="32">
        <f t="shared" ca="1" si="1"/>
        <v>2.8144433543867611E-3</v>
      </c>
      <c r="K12" s="32">
        <f t="shared" ca="1" si="1"/>
        <v>3.6244192740215826E-3</v>
      </c>
      <c r="L12" s="32">
        <f t="shared" ca="1" si="1"/>
        <v>2.0914040393393708E-2</v>
      </c>
      <c r="M12" s="32">
        <f t="shared" ca="1" si="1"/>
        <v>5.2987343619514002E-2</v>
      </c>
      <c r="N12" s="32">
        <f t="shared" ca="1" si="1"/>
        <v>8.9259305804422012E-2</v>
      </c>
      <c r="O12" s="32">
        <f t="shared" ca="1" si="1"/>
        <v>0.1215507106545481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5.5067938134657782E-2</v>
      </c>
      <c r="E13" s="32">
        <f t="shared" ca="1" si="2"/>
        <v>4.55942429510783E-2</v>
      </c>
      <c r="F13" s="32">
        <f t="shared" ca="1" si="2"/>
        <v>3.81183841252596E-2</v>
      </c>
      <c r="G13" s="32">
        <f t="shared" ca="1" si="2"/>
        <v>2.3451426347556464E-2</v>
      </c>
      <c r="H13" s="32">
        <f t="shared" ca="1" si="2"/>
        <v>9.5521387974179944E-3</v>
      </c>
      <c r="I13" s="32">
        <f t="shared" ca="1" si="2"/>
        <v>3.4371854581929421E-3</v>
      </c>
      <c r="J13" s="32">
        <f t="shared" ca="1" si="2"/>
        <v>1.2061900090228979E-3</v>
      </c>
      <c r="K13" s="32">
        <f t="shared" ca="1" si="2"/>
        <v>1.55332254600925E-3</v>
      </c>
      <c r="L13" s="32">
        <f t="shared" ca="1" si="2"/>
        <v>8.9631601685973058E-3</v>
      </c>
      <c r="M13" s="32">
        <f t="shared" ca="1" si="2"/>
        <v>2.2708861551220292E-2</v>
      </c>
      <c r="N13" s="32">
        <f t="shared" ca="1" si="2"/>
        <v>3.8253988201895156E-2</v>
      </c>
      <c r="O13" s="32">
        <f t="shared" ca="1" si="2"/>
        <v>5.2093161709092055E-2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0.11671343554651077</v>
      </c>
      <c r="E18" s="33">
        <f t="shared" ca="1" si="3"/>
        <v>9.6634464921313154E-2</v>
      </c>
      <c r="F18" s="33">
        <f t="shared" ca="1" si="3"/>
        <v>8.0789797465480748E-2</v>
      </c>
      <c r="G18" s="33">
        <f t="shared" ca="1" si="3"/>
        <v>4.9703995286626598E-2</v>
      </c>
      <c r="H18" s="33">
        <f t="shared" ca="1" si="3"/>
        <v>2.0245227506749799E-2</v>
      </c>
      <c r="I18" s="33">
        <f t="shared" ca="1" si="3"/>
        <v>7.2849236238922612E-3</v>
      </c>
      <c r="J18" s="33">
        <f t="shared" ca="1" si="3"/>
        <v>2.5564527135679745E-3</v>
      </c>
      <c r="K18" s="33">
        <f t="shared" ca="1" si="3"/>
        <v>3.292180840569604E-3</v>
      </c>
      <c r="L18" s="33">
        <f t="shared" ca="1" si="3"/>
        <v>1.8996920023999286E-2</v>
      </c>
      <c r="M18" s="33">
        <f t="shared" ca="1" si="3"/>
        <v>4.8130170454391885E-2</v>
      </c>
      <c r="N18" s="33">
        <f t="shared" ca="1" si="3"/>
        <v>8.1077202772349991E-2</v>
      </c>
      <c r="O18" s="33">
        <f t="shared" ca="1" si="3"/>
        <v>0.1104085621778812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5.5067938134657782E-2</v>
      </c>
      <c r="E19" s="33">
        <f t="shared" ca="1" si="4"/>
        <v>4.55942429510783E-2</v>
      </c>
      <c r="F19" s="33">
        <f t="shared" ca="1" si="4"/>
        <v>3.81183841252596E-2</v>
      </c>
      <c r="G19" s="33">
        <f t="shared" ca="1" si="4"/>
        <v>2.3451426347556464E-2</v>
      </c>
      <c r="H19" s="33">
        <f t="shared" ca="1" si="4"/>
        <v>9.5521387974179944E-3</v>
      </c>
      <c r="I19" s="33">
        <f t="shared" ca="1" si="4"/>
        <v>3.4371854581929421E-3</v>
      </c>
      <c r="J19" s="33">
        <f t="shared" ca="1" si="4"/>
        <v>1.2061900090228979E-3</v>
      </c>
      <c r="K19" s="33">
        <f t="shared" ca="1" si="4"/>
        <v>1.55332254600925E-3</v>
      </c>
      <c r="L19" s="33">
        <f t="shared" ca="1" si="4"/>
        <v>8.9631601685973058E-3</v>
      </c>
      <c r="M19" s="33">
        <f t="shared" ca="1" si="4"/>
        <v>2.2708861551220292E-2</v>
      </c>
      <c r="N19" s="33">
        <f t="shared" ca="1" si="4"/>
        <v>3.8253988201895156E-2</v>
      </c>
      <c r="O19" s="33">
        <f t="shared" ca="1" si="4"/>
        <v>5.2093161709092055E-2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1.1778420101024024E-2</v>
      </c>
      <c r="E20" s="33">
        <f t="shared" ca="1" si="5"/>
        <v>9.7521019645361914E-3</v>
      </c>
      <c r="F20" s="33">
        <f t="shared" ca="1" si="5"/>
        <v>8.1530988267916361E-3</v>
      </c>
      <c r="G20" s="33">
        <f t="shared" ca="1" si="5"/>
        <v>5.0159995243384652E-3</v>
      </c>
      <c r="H20" s="33">
        <f t="shared" ca="1" si="5"/>
        <v>2.0430963538921815E-3</v>
      </c>
      <c r="I20" s="33">
        <f t="shared" ca="1" si="5"/>
        <v>7.3517577855793472E-4</v>
      </c>
      <c r="J20" s="33">
        <f t="shared" ca="1" si="5"/>
        <v>2.5799064081878642E-4</v>
      </c>
      <c r="K20" s="33">
        <f t="shared" ca="1" si="5"/>
        <v>3.3223843345197841E-4</v>
      </c>
      <c r="L20" s="33">
        <f t="shared" ca="1" si="5"/>
        <v>1.9171203693944235E-3</v>
      </c>
      <c r="M20" s="33">
        <f t="shared" ca="1" si="5"/>
        <v>4.8571731651221176E-3</v>
      </c>
      <c r="N20" s="33">
        <f t="shared" ca="1" si="5"/>
        <v>8.1821030320720183E-3</v>
      </c>
      <c r="O20" s="33">
        <f t="shared" ca="1" si="5"/>
        <v>1.114214847666691E-2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0.18355979378219259</v>
      </c>
      <c r="E21" s="33">
        <f t="shared" ca="1" si="6"/>
        <v>0.15198080983692763</v>
      </c>
      <c r="F21" s="33">
        <f t="shared" ca="1" si="6"/>
        <v>0.12706128041753198</v>
      </c>
      <c r="G21" s="33">
        <f t="shared" ca="1" si="6"/>
        <v>7.8171421158521534E-2</v>
      </c>
      <c r="H21" s="33">
        <f t="shared" ca="1" si="6"/>
        <v>3.1840462658059974E-2</v>
      </c>
      <c r="I21" s="33">
        <f t="shared" ca="1" si="6"/>
        <v>1.1457284860643138E-2</v>
      </c>
      <c r="J21" s="33">
        <f t="shared" ca="1" si="6"/>
        <v>4.0206333634096592E-3</v>
      </c>
      <c r="K21" s="33">
        <f t="shared" ca="1" si="6"/>
        <v>5.1777418200308328E-3</v>
      </c>
      <c r="L21" s="33">
        <f t="shared" ca="1" si="6"/>
        <v>2.9877200561991012E-2</v>
      </c>
      <c r="M21" s="33">
        <f t="shared" ca="1" si="6"/>
        <v>7.569620517073429E-2</v>
      </c>
      <c r="N21" s="33">
        <f t="shared" ca="1" si="6"/>
        <v>0.12751329400631717</v>
      </c>
      <c r="O21" s="33">
        <f t="shared" ca="1" si="6"/>
        <v>0.17364387236364018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0.40468996276462049</v>
      </c>
      <c r="E24" s="32">
        <f ca="1">N19/2+O19+D19+E19+F19/2</f>
        <v>0.19094152895840552</v>
      </c>
      <c r="F24" s="32">
        <f ca="1">N20/2+O20+D20+E20+F20/2</f>
        <v>4.0840271471658952E-2</v>
      </c>
      <c r="G24" s="32">
        <f ca="1">F18/2+G18+H18</f>
        <v>0.11034412152611676</v>
      </c>
      <c r="H24" s="32">
        <f ca="1">F19/2+G19+H19</f>
        <v>5.2062757207604254E-2</v>
      </c>
      <c r="I24" s="32">
        <f ca="1">F20/2+G20+H20</f>
        <v>1.1135645291626466E-2</v>
      </c>
      <c r="J24" s="32">
        <f ca="1">I18+J18+K18</f>
        <v>1.313355717802984E-2</v>
      </c>
      <c r="K24" s="32">
        <f ca="1">I19+J19+K19</f>
        <v>6.1966980132250899E-3</v>
      </c>
      <c r="L24" s="32">
        <f ca="1">I20+J20+K20</f>
        <v>1.3254048528286994E-3</v>
      </c>
      <c r="M24" s="32">
        <f ca="1">L18+M18+N18/2</f>
        <v>0.10766569186456618</v>
      </c>
      <c r="N24" s="32">
        <f ca="1">L19+M19+N19/2</f>
        <v>5.0799015820765174E-2</v>
      </c>
      <c r="O24" s="32">
        <f ca="1">L20+M20+N20/2</f>
        <v>1.086534505055255E-2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9.6666666666666661</v>
      </c>
      <c r="I30" s="17">
        <f ca="1">INDIRECT(ADDRESS(MATCH($H$1,CDD!$A$1:$A$34,0),I$4+1,,,"cDD"))</f>
        <v>34</v>
      </c>
      <c r="J30" s="17">
        <f ca="1">INDIRECT(ADDRESS(MATCH($H$1,CDD!$A$1:$A$34,0),J$4+1,,,"cDD"))</f>
        <v>59</v>
      </c>
      <c r="K30" s="17">
        <f ca="1">INDIRECT(ADDRESS(MATCH($H$1,CDD!$A$1:$A$34,0),K$4+1,,,"cDD"))</f>
        <v>29</v>
      </c>
      <c r="L30" s="17">
        <f ca="1">INDIRECT(ADDRESS(MATCH($H$1,CDD!$A$1:$A$34,0),L$4+1,,,"cDD"))</f>
        <v>8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6.9212410501193311E-2</v>
      </c>
      <c r="I31" s="22">
        <f t="shared" ca="1" si="7"/>
        <v>0.24343675417661101</v>
      </c>
      <c r="J31" s="22">
        <f t="shared" ca="1" si="7"/>
        <v>0.42243436754176616</v>
      </c>
      <c r="K31" s="22">
        <f t="shared" ca="1" si="7"/>
        <v>0.20763723150357996</v>
      </c>
      <c r="L31" s="22">
        <f t="shared" ca="1" si="7"/>
        <v>5.7279236276849645E-2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8.6015827530160713</v>
      </c>
      <c r="E33" s="29">
        <f t="shared" ca="1" si="8"/>
        <v>9.9985943026257136</v>
      </c>
      <c r="F33" s="29">
        <f t="shared" ca="1" si="8"/>
        <v>11.636694855440791</v>
      </c>
      <c r="G33" s="29">
        <f t="shared" ca="1" si="8"/>
        <v>13.434650395258727</v>
      </c>
      <c r="H33" s="29">
        <f t="shared" ca="1" si="8"/>
        <v>15.003550845709407</v>
      </c>
      <c r="I33" s="29">
        <f t="shared" ca="1" si="8"/>
        <v>15.823961607579298</v>
      </c>
      <c r="J33" s="29">
        <f t="shared" ca="1" si="8"/>
        <v>15.449428917694322</v>
      </c>
      <c r="K33" s="29">
        <f t="shared" ca="1" si="8"/>
        <v>14.083574556138965</v>
      </c>
      <c r="L33" s="29">
        <f t="shared" ca="1" si="8"/>
        <v>12.333072827922715</v>
      </c>
      <c r="M33" s="29">
        <f t="shared" ca="1" si="8"/>
        <v>10.536354729291942</v>
      </c>
      <c r="N33" s="29">
        <f t="shared" ca="1" si="8"/>
        <v>8.9746533136034845</v>
      </c>
      <c r="O33" s="29">
        <f t="shared" ca="1" si="8"/>
        <v>8.1833710834081863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6.2291169451073984E-2</v>
      </c>
      <c r="I37" s="32">
        <f t="shared" ca="1" si="9"/>
        <v>0.2190930787589499</v>
      </c>
      <c r="J37" s="32">
        <f t="shared" ca="1" si="9"/>
        <v>0.38019093078758953</v>
      </c>
      <c r="K37" s="32">
        <f t="shared" ca="1" si="9"/>
        <v>0.18687350835322197</v>
      </c>
      <c r="L37" s="32">
        <f t="shared" ca="1" si="9"/>
        <v>5.1551312649164682E-2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6.9212410501193295E-3</v>
      </c>
      <c r="I38" s="32">
        <f t="shared" ca="1" si="10"/>
        <v>2.4343675417661095E-2</v>
      </c>
      <c r="J38" s="32">
        <f t="shared" ca="1" si="10"/>
        <v>4.2243436754176605E-2</v>
      </c>
      <c r="K38" s="32">
        <f t="shared" ca="1" si="10"/>
        <v>2.0763723150357991E-2</v>
      </c>
      <c r="L38" s="32">
        <f t="shared" ca="1" si="10"/>
        <v>5.7279236276849632E-3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5.6581145584725531E-2</v>
      </c>
      <c r="I43" s="33">
        <f t="shared" ca="1" si="11"/>
        <v>0.19900954653937949</v>
      </c>
      <c r="J43" s="33">
        <f t="shared" ca="1" si="11"/>
        <v>0.34534009546539379</v>
      </c>
      <c r="K43" s="33">
        <f t="shared" ca="1" si="11"/>
        <v>0.16974343675417664</v>
      </c>
      <c r="L43" s="33">
        <f t="shared" ca="1" si="11"/>
        <v>4.6825775656324585E-2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6.9212410501193295E-3</v>
      </c>
      <c r="I44" s="33">
        <f t="shared" ca="1" si="12"/>
        <v>2.4343675417661095E-2</v>
      </c>
      <c r="J44" s="33">
        <f t="shared" ca="1" si="12"/>
        <v>4.2243436754176605E-2</v>
      </c>
      <c r="K44" s="33">
        <f t="shared" ca="1" si="12"/>
        <v>2.0763723150357991E-2</v>
      </c>
      <c r="L44" s="33">
        <f t="shared" ca="1" si="12"/>
        <v>5.7279236276849632E-3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5.7100238663484494E-3</v>
      </c>
      <c r="I45" s="33">
        <f t="shared" ca="1" si="13"/>
        <v>2.0083532219570408E-2</v>
      </c>
      <c r="J45" s="33">
        <f t="shared" ca="1" si="13"/>
        <v>3.4850835322195711E-2</v>
      </c>
      <c r="K45" s="33">
        <f t="shared" ca="1" si="13"/>
        <v>1.7130071599045348E-2</v>
      </c>
      <c r="L45" s="33">
        <f t="shared" ca="1" si="13"/>
        <v>4.7255369928400964E-3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6.9212410501193311E-2</v>
      </c>
      <c r="I46" s="32">
        <f t="shared" ca="1" si="14"/>
        <v>0.24343675417661101</v>
      </c>
      <c r="J46" s="32">
        <f t="shared" ca="1" si="14"/>
        <v>0.42243436754176611</v>
      </c>
      <c r="K46" s="32">
        <f t="shared" ca="1" si="14"/>
        <v>0.20763723150357996</v>
      </c>
      <c r="L46" s="32">
        <f t="shared" ca="1" si="14"/>
        <v>5.7279236276849645E-2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5.6581145584725531E-2</v>
      </c>
      <c r="H49" s="32">
        <f ca="1">F44/2+G44+H44</f>
        <v>6.9212410501193295E-3</v>
      </c>
      <c r="I49" s="32">
        <f ca="1">F45/2+G45+H45</f>
        <v>5.7100238663484494E-3</v>
      </c>
      <c r="J49" s="32">
        <f ca="1">I43+J43+K43</f>
        <v>0.7140930787589499</v>
      </c>
      <c r="K49" s="32">
        <f ca="1">I44+J44+K44</f>
        <v>8.7350835322195688E-2</v>
      </c>
      <c r="L49" s="32">
        <f ca="1">I45+J45+K45</f>
        <v>7.2064439140811468E-2</v>
      </c>
      <c r="M49" s="32">
        <f ca="1">L43+M43+N43/2</f>
        <v>4.6825775656324585E-2</v>
      </c>
      <c r="N49" s="32">
        <f ca="1">L44+M44+N44/2</f>
        <v>5.7279236276849632E-3</v>
      </c>
      <c r="O49" s="32">
        <f ca="1">L45+M45+N45/2</f>
        <v>4.7255369928400964E-3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633.91200000000003</v>
      </c>
      <c r="E56" s="17">
        <f t="shared" ca="1" si="15"/>
        <v>524.85599999999999</v>
      </c>
      <c r="F56" s="17">
        <f t="shared" ca="1" si="15"/>
        <v>438.798</v>
      </c>
      <c r="G56" s="17">
        <f t="shared" ca="1" si="15"/>
        <v>269.95999999999998</v>
      </c>
      <c r="H56" s="17">
        <f t="shared" ca="1" si="15"/>
        <v>109.959</v>
      </c>
      <c r="I56" s="17">
        <f t="shared" ca="1" si="15"/>
        <v>39.567</v>
      </c>
      <c r="J56" s="17">
        <f t="shared" ca="1" si="15"/>
        <v>13.885</v>
      </c>
      <c r="K56" s="17">
        <f t="shared" ca="1" si="15"/>
        <v>17.881</v>
      </c>
      <c r="L56" s="17">
        <f t="shared" ca="1" si="15"/>
        <v>103.179</v>
      </c>
      <c r="M56" s="17">
        <f t="shared" ca="1" si="15"/>
        <v>261.41199999999998</v>
      </c>
      <c r="N56" s="17">
        <f t="shared" ca="1" si="15"/>
        <v>440.35899999999998</v>
      </c>
      <c r="O56" s="17">
        <f t="shared" ca="1" si="15"/>
        <v>599.66800000000001</v>
      </c>
    </row>
    <row r="57" spans="1:15" x14ac:dyDescent="0.4">
      <c r="D57" s="50">
        <f t="shared" ref="D57:O57" ca="1" si="16">(D55/SUM($D55:$O55)*(1-$B$56)+$B$56*D56/SUM($D56:$O56))</f>
        <v>9.8367302400662215E-2</v>
      </c>
      <c r="E57" s="50">
        <f t="shared" ca="1" si="16"/>
        <v>9.3630454808872471E-2</v>
      </c>
      <c r="F57" s="50">
        <f t="shared" ca="1" si="16"/>
        <v>8.9892525395963124E-2</v>
      </c>
      <c r="G57" s="50">
        <f t="shared" ca="1" si="16"/>
        <v>8.2559046507111558E-2</v>
      </c>
      <c r="H57" s="50">
        <f t="shared" ca="1" si="16"/>
        <v>7.5609402732042322E-2</v>
      </c>
      <c r="I57" s="50">
        <f t="shared" ca="1" si="16"/>
        <v>7.25519260624298E-2</v>
      </c>
      <c r="J57" s="50">
        <f t="shared" ca="1" si="16"/>
        <v>7.1436428337844776E-2</v>
      </c>
      <c r="K57" s="50">
        <f t="shared" ca="1" si="16"/>
        <v>7.1609994606337962E-2</v>
      </c>
      <c r="L57" s="50">
        <f t="shared" ca="1" si="16"/>
        <v>7.5314913417631982E-2</v>
      </c>
      <c r="M57" s="50">
        <f t="shared" ca="1" si="16"/>
        <v>8.2187764108943476E-2</v>
      </c>
      <c r="N57" s="50">
        <f t="shared" ca="1" si="16"/>
        <v>8.9960327434280909E-2</v>
      </c>
      <c r="O57" s="50">
        <f t="shared" ca="1" si="16"/>
        <v>9.6879914187879348E-2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8.6015827530160713</v>
      </c>
      <c r="E59" s="29">
        <f t="shared" ca="1" si="17"/>
        <v>9.9985943026257136</v>
      </c>
      <c r="F59" s="29">
        <f t="shared" ca="1" si="17"/>
        <v>11.636694855440791</v>
      </c>
      <c r="G59" s="29">
        <f t="shared" ca="1" si="17"/>
        <v>13.434650395258727</v>
      </c>
      <c r="H59" s="29">
        <f t="shared" ca="1" si="17"/>
        <v>15.003550845709407</v>
      </c>
      <c r="I59" s="29">
        <f t="shared" ca="1" si="17"/>
        <v>15.823961607579298</v>
      </c>
      <c r="J59" s="29">
        <f t="shared" ca="1" si="17"/>
        <v>15.449428917694322</v>
      </c>
      <c r="K59" s="29">
        <f t="shared" ca="1" si="17"/>
        <v>14.083574556138965</v>
      </c>
      <c r="L59" s="29">
        <f t="shared" ca="1" si="17"/>
        <v>12.333072827922715</v>
      </c>
      <c r="M59" s="29">
        <f t="shared" ca="1" si="17"/>
        <v>10.536354729291942</v>
      </c>
      <c r="N59" s="29">
        <f t="shared" ca="1" si="17"/>
        <v>8.9746533136034845</v>
      </c>
      <c r="O59" s="29">
        <f t="shared" ca="1" si="17"/>
        <v>8.1833710834081863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6.8857111680463545E-2</v>
      </c>
      <c r="E63" s="33">
        <f t="shared" ca="1" si="18"/>
        <v>6.554131836621073E-2</v>
      </c>
      <c r="F63" s="32">
        <f t="shared" ca="1" si="18"/>
        <v>6.2924767777174179E-2</v>
      </c>
      <c r="G63" s="32">
        <f t="shared" ca="1" si="18"/>
        <v>5.7791332554978085E-2</v>
      </c>
      <c r="H63" s="32">
        <f t="shared" ca="1" si="18"/>
        <v>5.2926581912429625E-2</v>
      </c>
      <c r="I63" s="32">
        <f t="shared" ca="1" si="18"/>
        <v>5.078634824370086E-2</v>
      </c>
      <c r="J63" s="32">
        <f t="shared" ca="1" si="18"/>
        <v>5.0005499836491343E-2</v>
      </c>
      <c r="K63" s="32">
        <f t="shared" ca="1" si="18"/>
        <v>5.0126996224436574E-2</v>
      </c>
      <c r="L63" s="32">
        <f t="shared" ca="1" si="18"/>
        <v>5.2720439392342382E-2</v>
      </c>
      <c r="M63" s="32">
        <f t="shared" ca="1" si="18"/>
        <v>5.7531434876260432E-2</v>
      </c>
      <c r="N63" s="32">
        <f t="shared" ca="1" si="18"/>
        <v>6.297222920399663E-2</v>
      </c>
      <c r="O63" s="32">
        <f t="shared" ca="1" si="18"/>
        <v>6.7815939931515537E-2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2.951019072019867E-2</v>
      </c>
      <c r="E64" s="32">
        <f t="shared" ca="1" si="19"/>
        <v>2.8089136442661745E-2</v>
      </c>
      <c r="F64" s="32">
        <f t="shared" ca="1" si="19"/>
        <v>2.6967757618788942E-2</v>
      </c>
      <c r="G64" s="32">
        <f t="shared" ca="1" si="19"/>
        <v>2.476771395213347E-2</v>
      </c>
      <c r="H64" s="32">
        <f t="shared" ca="1" si="19"/>
        <v>2.26828208196127E-2</v>
      </c>
      <c r="I64" s="32">
        <f t="shared" ca="1" si="19"/>
        <v>2.1765577818728944E-2</v>
      </c>
      <c r="J64" s="32">
        <f t="shared" ca="1" si="19"/>
        <v>2.1430928501353436E-2</v>
      </c>
      <c r="K64" s="32">
        <f t="shared" ca="1" si="19"/>
        <v>2.1482998381901392E-2</v>
      </c>
      <c r="L64" s="32">
        <f t="shared" ca="1" si="19"/>
        <v>2.2594474025289597E-2</v>
      </c>
      <c r="M64" s="32">
        <f t="shared" ca="1" si="19"/>
        <v>2.4656329232683048E-2</v>
      </c>
      <c r="N64" s="32">
        <f t="shared" ca="1" si="19"/>
        <v>2.6988098230284276E-2</v>
      </c>
      <c r="O64" s="32">
        <f t="shared" ca="1" si="19"/>
        <v>2.9063974256363808E-2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6.2545209776421057E-2</v>
      </c>
      <c r="E69" s="33">
        <f t="shared" ca="1" si="20"/>
        <v>5.9533364182641414E-2</v>
      </c>
      <c r="F69" s="33">
        <f t="shared" ca="1" si="20"/>
        <v>5.7156664064266546E-2</v>
      </c>
      <c r="G69" s="33">
        <f t="shared" ca="1" si="20"/>
        <v>5.2493793737438427E-2</v>
      </c>
      <c r="H69" s="33">
        <f t="shared" ca="1" si="20"/>
        <v>4.8074978570456908E-2</v>
      </c>
      <c r="I69" s="33">
        <f t="shared" ca="1" si="20"/>
        <v>4.6130932988028284E-2</v>
      </c>
      <c r="J69" s="33">
        <f t="shared" ca="1" si="20"/>
        <v>4.5421662351479639E-2</v>
      </c>
      <c r="K69" s="33">
        <f t="shared" ca="1" si="20"/>
        <v>4.5532021570529886E-2</v>
      </c>
      <c r="L69" s="33">
        <f t="shared" ca="1" si="20"/>
        <v>4.7887732448044326E-2</v>
      </c>
      <c r="M69" s="33">
        <f t="shared" ca="1" si="20"/>
        <v>5.2257720012603225E-2</v>
      </c>
      <c r="N69" s="33">
        <f t="shared" ca="1" si="20"/>
        <v>5.719977486029694E-2</v>
      </c>
      <c r="O69" s="33">
        <f t="shared" ca="1" si="20"/>
        <v>6.1599478771126613E-2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2.951019072019867E-2</v>
      </c>
      <c r="E70" s="33">
        <f t="shared" ca="1" si="21"/>
        <v>2.8089136442661745E-2</v>
      </c>
      <c r="F70" s="33">
        <f t="shared" ca="1" si="21"/>
        <v>2.6967757618788942E-2</v>
      </c>
      <c r="G70" s="33">
        <f t="shared" ca="1" si="21"/>
        <v>2.476771395213347E-2</v>
      </c>
      <c r="H70" s="33">
        <f t="shared" ca="1" si="21"/>
        <v>2.26828208196127E-2</v>
      </c>
      <c r="I70" s="33">
        <f t="shared" ca="1" si="21"/>
        <v>2.1765577818728944E-2</v>
      </c>
      <c r="J70" s="33">
        <f t="shared" ca="1" si="21"/>
        <v>2.1430928501353436E-2</v>
      </c>
      <c r="K70" s="33">
        <f t="shared" ca="1" si="21"/>
        <v>2.1482998381901392E-2</v>
      </c>
      <c r="L70" s="33">
        <f t="shared" ca="1" si="21"/>
        <v>2.2594474025289597E-2</v>
      </c>
      <c r="M70" s="33">
        <f t="shared" ca="1" si="21"/>
        <v>2.4656329232683048E-2</v>
      </c>
      <c r="N70" s="33">
        <f t="shared" ca="1" si="21"/>
        <v>2.6988098230284276E-2</v>
      </c>
      <c r="O70" s="33">
        <f t="shared" ca="1" si="21"/>
        <v>2.9063974256363808E-2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6.3119019040424927E-3</v>
      </c>
      <c r="E71" s="33">
        <f t="shared" ca="1" si="22"/>
        <v>6.007954183569318E-3</v>
      </c>
      <c r="F71" s="33">
        <f t="shared" ca="1" si="22"/>
        <v>5.7681037129076332E-3</v>
      </c>
      <c r="G71" s="33">
        <f t="shared" ca="1" si="22"/>
        <v>5.2975388175396576E-3</v>
      </c>
      <c r="H71" s="33">
        <f t="shared" ca="1" si="22"/>
        <v>4.8516033419727161E-3</v>
      </c>
      <c r="I71" s="33">
        <f t="shared" ca="1" si="22"/>
        <v>4.655415255672579E-3</v>
      </c>
      <c r="J71" s="33">
        <f t="shared" ca="1" si="22"/>
        <v>4.5838374850117065E-3</v>
      </c>
      <c r="K71" s="33">
        <f t="shared" ca="1" si="22"/>
        <v>4.5949746539066857E-3</v>
      </c>
      <c r="L71" s="33">
        <f t="shared" ca="1" si="22"/>
        <v>4.8327069442980521E-3</v>
      </c>
      <c r="M71" s="33">
        <f t="shared" ca="1" si="22"/>
        <v>5.2737148636572062E-3</v>
      </c>
      <c r="N71" s="33">
        <f t="shared" ca="1" si="22"/>
        <v>5.7724543436996918E-3</v>
      </c>
      <c r="O71" s="33">
        <f t="shared" ca="1" si="22"/>
        <v>6.2164611603889247E-3</v>
      </c>
    </row>
    <row r="72" spans="1:15" x14ac:dyDescent="0.4">
      <c r="D72" s="32">
        <f t="shared" ref="D72:O72" ca="1" si="23">SUM(D69:D71)</f>
        <v>9.8367302400662215E-2</v>
      </c>
      <c r="E72" s="32">
        <f t="shared" ca="1" si="23"/>
        <v>9.3630454808872485E-2</v>
      </c>
      <c r="F72" s="32">
        <f t="shared" ca="1" si="23"/>
        <v>8.9892525395963124E-2</v>
      </c>
      <c r="G72" s="32">
        <f t="shared" ca="1" si="23"/>
        <v>8.2559046507111544E-2</v>
      </c>
      <c r="H72" s="32">
        <f t="shared" ca="1" si="23"/>
        <v>7.5609402732042322E-2</v>
      </c>
      <c r="I72" s="32">
        <f t="shared" ca="1" si="23"/>
        <v>7.25519260624298E-2</v>
      </c>
      <c r="J72" s="32">
        <f t="shared" ca="1" si="23"/>
        <v>7.1436428337844776E-2</v>
      </c>
      <c r="K72" s="32">
        <f t="shared" ca="1" si="23"/>
        <v>7.1609994606337962E-2</v>
      </c>
      <c r="L72" s="32">
        <f t="shared" ca="1" si="23"/>
        <v>7.5314913417631968E-2</v>
      </c>
      <c r="M72" s="32">
        <f t="shared" ca="1" si="23"/>
        <v>8.2187764108943476E-2</v>
      </c>
      <c r="N72" s="32">
        <f t="shared" ca="1" si="23"/>
        <v>8.9960327434280909E-2</v>
      </c>
      <c r="O72" s="32">
        <f t="shared" ca="1" si="23"/>
        <v>9.6879914187879348E-2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0.24085627219247083</v>
      </c>
      <c r="E75" s="32">
        <f ca="1">N70/2+O70+D70+E70+F70/2</f>
        <v>0.11364122934376082</v>
      </c>
      <c r="F75" s="32">
        <f ca="1">N71/2+O71+D71+E71+F71/2</f>
        <v>2.4306596276304399E-2</v>
      </c>
      <c r="G75" s="32">
        <f ca="1">F69/2+G69+H69</f>
        <v>0.12914710434002863</v>
      </c>
      <c r="H75" s="32">
        <f ca="1">F70/2+G70+H70</f>
        <v>6.0934413581140642E-2</v>
      </c>
      <c r="I75" s="32">
        <f ca="1">F71/2+G71+H71</f>
        <v>1.3033194015966192E-2</v>
      </c>
      <c r="J75" s="32">
        <f ca="1">I69+J69+K69</f>
        <v>0.13708461691003782</v>
      </c>
      <c r="K75" s="32">
        <f ca="1">I70+J70+K70</f>
        <v>6.4679504701983775E-2</v>
      </c>
      <c r="L75" s="32">
        <f ca="1">I71+J71+K71</f>
        <v>1.383422739459097E-2</v>
      </c>
      <c r="M75" s="32">
        <f ca="1">L69+M69+N69/2</f>
        <v>0.12874533989079601</v>
      </c>
      <c r="N75" s="32">
        <f ca="1">L70+M70+N70/2</f>
        <v>6.0744852373114784E-2</v>
      </c>
      <c r="O75" s="32">
        <f ca="1">L71+M71+N71/2</f>
        <v>1.2992648979805104E-2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8.6015827530160713</v>
      </c>
      <c r="E84" s="29">
        <f t="shared" ca="1" si="26"/>
        <v>9.9985943026257136</v>
      </c>
      <c r="F84" s="29">
        <f t="shared" ca="1" si="26"/>
        <v>11.636694855440791</v>
      </c>
      <c r="G84" s="29">
        <f t="shared" ca="1" si="26"/>
        <v>13.434650395258727</v>
      </c>
      <c r="H84" s="29">
        <f t="shared" ca="1" si="26"/>
        <v>15.003550845709407</v>
      </c>
      <c r="I84" s="29">
        <f t="shared" ca="1" si="26"/>
        <v>15.823961607579298</v>
      </c>
      <c r="J84" s="29">
        <f t="shared" ca="1" si="26"/>
        <v>15.449428917694322</v>
      </c>
      <c r="K84" s="29">
        <f t="shared" ca="1" si="26"/>
        <v>14.083574556138965</v>
      </c>
      <c r="L84" s="29">
        <f t="shared" ca="1" si="26"/>
        <v>12.333072827922715</v>
      </c>
      <c r="M84" s="29">
        <f t="shared" ca="1" si="26"/>
        <v>10.536354729291942</v>
      </c>
      <c r="N84" s="29">
        <f t="shared" ca="1" si="26"/>
        <v>8.9746533136034845</v>
      </c>
      <c r="O84" s="29">
        <f t="shared" ca="1" si="26"/>
        <v>8.1833710834081863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15.398417246983929</v>
      </c>
      <c r="E106" s="29">
        <f t="shared" ca="1" si="33"/>
        <v>14.001405697374286</v>
      </c>
      <c r="F106" s="29">
        <f t="shared" ca="1" si="33"/>
        <v>12.363305144559209</v>
      </c>
      <c r="G106" s="29">
        <f t="shared" ca="1" si="33"/>
        <v>10.565349604741273</v>
      </c>
      <c r="H106" s="29">
        <f t="shared" ca="1" si="33"/>
        <v>8.9964491542905929</v>
      </c>
      <c r="I106" s="29">
        <f t="shared" ca="1" si="33"/>
        <v>8.1760383924207023</v>
      </c>
      <c r="J106" s="29">
        <f t="shared" ca="1" si="33"/>
        <v>8.5505710823056784</v>
      </c>
      <c r="K106" s="29">
        <f t="shared" ca="1" si="33"/>
        <v>9.9164254438610353</v>
      </c>
      <c r="L106" s="29">
        <f t="shared" ca="1" si="33"/>
        <v>11.666927172077285</v>
      </c>
      <c r="M106" s="29">
        <f t="shared" ca="1" si="33"/>
        <v>13.463645270708058</v>
      </c>
      <c r="N106" s="29">
        <f t="shared" ca="1" si="33"/>
        <v>15.025346686396515</v>
      </c>
      <c r="O106" s="29">
        <f t="shared" ca="1" si="33"/>
        <v>15.816628916591814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0.1069776483844786</v>
      </c>
      <c r="E107" s="29">
        <f t="shared" ca="1" si="34"/>
        <v>9.7272169701436137E-2</v>
      </c>
      <c r="F107" s="29">
        <f t="shared" ca="1" si="34"/>
        <v>8.5891769875486787E-2</v>
      </c>
      <c r="G107" s="29">
        <f t="shared" ca="1" si="34"/>
        <v>7.3400807170391741E-2</v>
      </c>
      <c r="H107" s="29">
        <f t="shared" ca="1" si="34"/>
        <v>6.2501162223347784E-2</v>
      </c>
      <c r="I107" s="29">
        <f t="shared" ca="1" si="34"/>
        <v>5.6801510589907997E-2</v>
      </c>
      <c r="J107" s="29">
        <f t="shared" ca="1" si="34"/>
        <v>5.9403507000601166E-2</v>
      </c>
      <c r="K107" s="29">
        <f t="shared" ca="1" si="34"/>
        <v>6.8892526897337311E-2</v>
      </c>
      <c r="L107" s="29">
        <f t="shared" ca="1" si="34"/>
        <v>8.1053813046030238E-2</v>
      </c>
      <c r="M107" s="29">
        <f t="shared" ca="1" si="34"/>
        <v>9.3536178857945074E-2</v>
      </c>
      <c r="N107" s="29">
        <f t="shared" ca="1" si="34"/>
        <v>0.10438580984594713</v>
      </c>
      <c r="O107" s="29">
        <f t="shared" ca="1" si="34"/>
        <v>0.10988309640709022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8.6015827530160713</v>
      </c>
      <c r="E109" s="29">
        <f t="shared" ca="1" si="35"/>
        <v>9.9985943026257136</v>
      </c>
      <c r="F109" s="29">
        <f t="shared" ca="1" si="35"/>
        <v>11.636694855440791</v>
      </c>
      <c r="G109" s="29">
        <f t="shared" ca="1" si="35"/>
        <v>13.434650395258727</v>
      </c>
      <c r="H109" s="29">
        <f t="shared" ca="1" si="35"/>
        <v>15.003550845709407</v>
      </c>
      <c r="I109" s="29">
        <f t="shared" ca="1" si="35"/>
        <v>15.823961607579298</v>
      </c>
      <c r="J109" s="29">
        <f t="shared" ca="1" si="35"/>
        <v>15.449428917694322</v>
      </c>
      <c r="K109" s="29">
        <f t="shared" ca="1" si="35"/>
        <v>14.083574556138965</v>
      </c>
      <c r="L109" s="29">
        <f t="shared" ca="1" si="35"/>
        <v>12.333072827922715</v>
      </c>
      <c r="M109" s="29">
        <f t="shared" ca="1" si="35"/>
        <v>10.536354729291942</v>
      </c>
      <c r="N109" s="29">
        <f t="shared" ca="1" si="35"/>
        <v>8.9746533136034845</v>
      </c>
      <c r="O109" s="29">
        <f t="shared" ca="1" si="35"/>
        <v>8.1833710834081863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2.139552967689572E-2</v>
      </c>
      <c r="E113" s="33">
        <f t="shared" ca="1" si="36"/>
        <v>1.945443394028723E-2</v>
      </c>
      <c r="F113" s="32">
        <f t="shared" ca="1" si="36"/>
        <v>1.7178353975097357E-2</v>
      </c>
      <c r="G113" s="32">
        <f t="shared" ca="1" si="36"/>
        <v>1.4680161434078349E-2</v>
      </c>
      <c r="H113" s="32">
        <f t="shared" ca="1" si="36"/>
        <v>1.2500232444669558E-2</v>
      </c>
      <c r="I113" s="32">
        <f t="shared" ca="1" si="36"/>
        <v>1.1360302117981599E-2</v>
      </c>
      <c r="J113" s="32">
        <f t="shared" ca="1" si="36"/>
        <v>1.1880701400120234E-2</v>
      </c>
      <c r="K113" s="32">
        <f t="shared" ca="1" si="36"/>
        <v>1.3778505379467463E-2</v>
      </c>
      <c r="L113" s="32">
        <f t="shared" ca="1" si="36"/>
        <v>1.6210762609206047E-2</v>
      </c>
      <c r="M113" s="32">
        <f t="shared" ca="1" si="36"/>
        <v>1.8707235771589014E-2</v>
      </c>
      <c r="N113" s="32">
        <f t="shared" ca="1" si="36"/>
        <v>2.0877161969189428E-2</v>
      </c>
      <c r="O113" s="32">
        <f t="shared" ca="1" si="36"/>
        <v>2.1976619281418044E-2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8.558211870758288E-2</v>
      </c>
      <c r="E114" s="32">
        <f t="shared" ca="1" si="37"/>
        <v>7.7817735761148921E-2</v>
      </c>
      <c r="F114" s="32">
        <f t="shared" ca="1" si="37"/>
        <v>6.871341590038943E-2</v>
      </c>
      <c r="G114" s="32">
        <f t="shared" ca="1" si="37"/>
        <v>5.8720645736313394E-2</v>
      </c>
      <c r="H114" s="32">
        <f t="shared" ca="1" si="37"/>
        <v>5.0000929778678233E-2</v>
      </c>
      <c r="I114" s="32">
        <f t="shared" ca="1" si="37"/>
        <v>4.5441208471926398E-2</v>
      </c>
      <c r="J114" s="32">
        <f t="shared" ca="1" si="37"/>
        <v>4.7522805600480937E-2</v>
      </c>
      <c r="K114" s="32">
        <f t="shared" ca="1" si="37"/>
        <v>5.511402151786985E-2</v>
      </c>
      <c r="L114" s="32">
        <f t="shared" ca="1" si="37"/>
        <v>6.4843050436824187E-2</v>
      </c>
      <c r="M114" s="32">
        <f t="shared" ca="1" si="37"/>
        <v>7.4828943086356056E-2</v>
      </c>
      <c r="N114" s="32">
        <f t="shared" ca="1" si="37"/>
        <v>8.3508647876757713E-2</v>
      </c>
      <c r="O114" s="32">
        <f t="shared" ca="1" si="37"/>
        <v>8.7906477125672178E-2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1.9434272789846947E-2</v>
      </c>
      <c r="E119" s="33">
        <f t="shared" ca="1" si="38"/>
        <v>1.7671110829094235E-2</v>
      </c>
      <c r="F119" s="33">
        <f t="shared" ca="1" si="38"/>
        <v>1.5603671527380099E-2</v>
      </c>
      <c r="G119" s="33">
        <f t="shared" ca="1" si="38"/>
        <v>1.3334479969287834E-2</v>
      </c>
      <c r="H119" s="33">
        <f t="shared" ca="1" si="38"/>
        <v>1.1354377803908182E-2</v>
      </c>
      <c r="I119" s="33">
        <f t="shared" ca="1" si="38"/>
        <v>1.0318941090499953E-2</v>
      </c>
      <c r="J119" s="33">
        <f t="shared" ca="1" si="38"/>
        <v>1.0791637105109213E-2</v>
      </c>
      <c r="K119" s="33">
        <f t="shared" ca="1" si="38"/>
        <v>1.2515475719682945E-2</v>
      </c>
      <c r="L119" s="33">
        <f t="shared" ca="1" si="38"/>
        <v>1.4724776036695492E-2</v>
      </c>
      <c r="M119" s="33">
        <f t="shared" ca="1" si="38"/>
        <v>1.6992405825860021E-2</v>
      </c>
      <c r="N119" s="33">
        <f t="shared" ca="1" si="38"/>
        <v>1.896342212201373E-2</v>
      </c>
      <c r="O119" s="33">
        <f t="shared" ca="1" si="38"/>
        <v>1.9962095847288058E-2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8.558211870758288E-2</v>
      </c>
      <c r="E120" s="33">
        <f t="shared" ca="1" si="39"/>
        <v>7.7817735761148921E-2</v>
      </c>
      <c r="F120" s="33">
        <f t="shared" ca="1" si="39"/>
        <v>6.871341590038943E-2</v>
      </c>
      <c r="G120" s="33">
        <f t="shared" ca="1" si="39"/>
        <v>5.8720645736313394E-2</v>
      </c>
      <c r="H120" s="33">
        <f t="shared" ca="1" si="39"/>
        <v>5.0000929778678233E-2</v>
      </c>
      <c r="I120" s="33">
        <f t="shared" ca="1" si="39"/>
        <v>4.5441208471926398E-2</v>
      </c>
      <c r="J120" s="33">
        <f t="shared" ca="1" si="39"/>
        <v>4.7522805600480937E-2</v>
      </c>
      <c r="K120" s="33">
        <f t="shared" ca="1" si="39"/>
        <v>5.511402151786985E-2</v>
      </c>
      <c r="L120" s="33">
        <f t="shared" ca="1" si="39"/>
        <v>6.4843050436824187E-2</v>
      </c>
      <c r="M120" s="33">
        <f t="shared" ca="1" si="39"/>
        <v>7.4828943086356056E-2</v>
      </c>
      <c r="N120" s="33">
        <f t="shared" ca="1" si="39"/>
        <v>8.3508647876757713E-2</v>
      </c>
      <c r="O120" s="33">
        <f t="shared" ca="1" si="39"/>
        <v>8.7906477125672178E-2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1.9612568870487745E-3</v>
      </c>
      <c r="E121" s="33">
        <f t="shared" ca="1" si="40"/>
        <v>1.7833231111929963E-3</v>
      </c>
      <c r="F121" s="33">
        <f t="shared" ca="1" si="40"/>
        <v>1.5746824477172578E-3</v>
      </c>
      <c r="G121" s="33">
        <f t="shared" ca="1" si="40"/>
        <v>1.3456814647905154E-3</v>
      </c>
      <c r="H121" s="33">
        <f t="shared" ca="1" si="40"/>
        <v>1.1458546407613764E-3</v>
      </c>
      <c r="I121" s="33">
        <f t="shared" ca="1" si="40"/>
        <v>1.0413610274816467E-3</v>
      </c>
      <c r="J121" s="33">
        <f t="shared" ca="1" si="40"/>
        <v>1.0890642950110215E-3</v>
      </c>
      <c r="K121" s="33">
        <f t="shared" ca="1" si="40"/>
        <v>1.2630296597845175E-3</v>
      </c>
      <c r="L121" s="33">
        <f t="shared" ca="1" si="40"/>
        <v>1.4859865725105543E-3</v>
      </c>
      <c r="M121" s="33">
        <f t="shared" ca="1" si="40"/>
        <v>1.7148299457289931E-3</v>
      </c>
      <c r="N121" s="33">
        <f t="shared" ca="1" si="40"/>
        <v>1.9137398471756977E-3</v>
      </c>
      <c r="O121" s="33">
        <f t="shared" ca="1" si="40"/>
        <v>2.0145234341299874E-3</v>
      </c>
    </row>
    <row r="122" spans="1:15" x14ac:dyDescent="0.4">
      <c r="D122" s="32">
        <f t="shared" ref="D122:O122" ca="1" si="41">SUM(D119:D121)</f>
        <v>0.10697764838447861</v>
      </c>
      <c r="E122" s="32">
        <f t="shared" ca="1" si="41"/>
        <v>9.7272169701436151E-2</v>
      </c>
      <c r="F122" s="32">
        <f t="shared" ca="1" si="41"/>
        <v>8.5891769875486787E-2</v>
      </c>
      <c r="G122" s="32">
        <f t="shared" ca="1" si="41"/>
        <v>7.3400807170391741E-2</v>
      </c>
      <c r="H122" s="32">
        <f t="shared" ca="1" si="41"/>
        <v>6.2501162223347798E-2</v>
      </c>
      <c r="I122" s="32">
        <f t="shared" ca="1" si="41"/>
        <v>5.6801510589907997E-2</v>
      </c>
      <c r="J122" s="32">
        <f t="shared" ca="1" si="41"/>
        <v>5.9403507000601173E-2</v>
      </c>
      <c r="K122" s="32">
        <f t="shared" ca="1" si="41"/>
        <v>6.8892526897337311E-2</v>
      </c>
      <c r="L122" s="32">
        <f t="shared" ca="1" si="41"/>
        <v>8.1053813046030224E-2</v>
      </c>
      <c r="M122" s="32">
        <f t="shared" ca="1" si="41"/>
        <v>9.3536178857945074E-2</v>
      </c>
      <c r="N122" s="32">
        <f t="shared" ca="1" si="41"/>
        <v>0.10438580984594714</v>
      </c>
      <c r="O122" s="32">
        <f t="shared" ca="1" si="41"/>
        <v>0.10988309640709022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7.4351026290926145E-2</v>
      </c>
      <c r="E125" s="32">
        <f ca="1">N120/2+O120+D120+E120+F120/2</f>
        <v>0.32741736348297756</v>
      </c>
      <c r="F125" s="32">
        <f ca="1">N121/2+O121+D121+E121+F121/2</f>
        <v>7.5033145798182365E-3</v>
      </c>
      <c r="G125" s="32">
        <f ca="1">F119/2+G119+H119</f>
        <v>3.2490693536886064E-2</v>
      </c>
      <c r="H125" s="32">
        <f ca="1">F120/2+G120+H120</f>
        <v>0.14307828346518633</v>
      </c>
      <c r="I125" s="32">
        <f ca="1">F121/2+G121+H121</f>
        <v>3.2788773294105209E-3</v>
      </c>
      <c r="J125" s="32">
        <f ca="1">I119+J119+K119</f>
        <v>3.3626053915292109E-2</v>
      </c>
      <c r="K125" s="32">
        <f ca="1">I120+J120+K120</f>
        <v>0.14807803559027718</v>
      </c>
      <c r="L125" s="32">
        <f ca="1">I121+J121+K121</f>
        <v>3.3934549822771855E-3</v>
      </c>
      <c r="M125" s="32">
        <f ca="1">L119+M119+N119/2</f>
        <v>4.1198892923562373E-2</v>
      </c>
      <c r="N125" s="32">
        <f ca="1">L120+M120+N120/2</f>
        <v>0.1814263174615591</v>
      </c>
      <c r="O125" s="32">
        <f ca="1">L121+M121+N121/2</f>
        <v>4.1576864418273957E-3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9.6666666666666661</v>
      </c>
      <c r="I132" s="29">
        <f t="shared" ca="1" si="43"/>
        <v>34</v>
      </c>
      <c r="J132" s="29">
        <f t="shared" ca="1" si="43"/>
        <v>59</v>
      </c>
      <c r="K132" s="29">
        <f t="shared" ca="1" si="43"/>
        <v>29</v>
      </c>
      <c r="L132" s="29">
        <f t="shared" ca="1" si="43"/>
        <v>8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8.2627287191726323E-2</v>
      </c>
      <c r="I133" s="50">
        <f t="shared" ca="1" si="44"/>
        <v>9.1338504375497218E-2</v>
      </c>
      <c r="J133" s="50">
        <f t="shared" ca="1" si="44"/>
        <v>0.10028838504375498</v>
      </c>
      <c r="K133" s="50">
        <f t="shared" ca="1" si="44"/>
        <v>8.9548528241845657E-2</v>
      </c>
      <c r="L133" s="50">
        <f t="shared" ca="1" si="44"/>
        <v>8.2030628480509141E-2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8.6015827530160713</v>
      </c>
      <c r="E135" s="29">
        <f t="shared" ca="1" si="45"/>
        <v>9.9985943026257136</v>
      </c>
      <c r="F135" s="29">
        <f t="shared" ca="1" si="45"/>
        <v>11.636694855440791</v>
      </c>
      <c r="G135" s="29">
        <f t="shared" ca="1" si="45"/>
        <v>13.434650395258727</v>
      </c>
      <c r="H135" s="29">
        <f t="shared" ca="1" si="45"/>
        <v>15.003550845709407</v>
      </c>
      <c r="I135" s="29">
        <f t="shared" ca="1" si="45"/>
        <v>15.823961607579298</v>
      </c>
      <c r="J135" s="29">
        <f t="shared" ca="1" si="45"/>
        <v>15.449428917694322</v>
      </c>
      <c r="K135" s="29">
        <f t="shared" ca="1" si="45"/>
        <v>14.083574556138965</v>
      </c>
      <c r="L135" s="29">
        <f t="shared" ca="1" si="45"/>
        <v>12.333072827922715</v>
      </c>
      <c r="M135" s="29">
        <f t="shared" ca="1" si="45"/>
        <v>10.536354729291942</v>
      </c>
      <c r="N135" s="29">
        <f t="shared" ca="1" si="45"/>
        <v>8.9746533136034845</v>
      </c>
      <c r="O135" s="29">
        <f t="shared" ca="1" si="45"/>
        <v>8.1833710834081863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5.7839101034208425E-2</v>
      </c>
      <c r="I139" s="32">
        <f t="shared" ca="1" si="46"/>
        <v>6.3936953062848051E-2</v>
      </c>
      <c r="J139" s="32">
        <f t="shared" ca="1" si="46"/>
        <v>7.0201869530628486E-2</v>
      </c>
      <c r="K139" s="32">
        <f t="shared" ca="1" si="46"/>
        <v>6.2683969769291956E-2</v>
      </c>
      <c r="L139" s="32">
        <f t="shared" ca="1" si="46"/>
        <v>5.7421439936356393E-2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2.4788186157517902E-2</v>
      </c>
      <c r="I140" s="32">
        <f t="shared" ca="1" si="47"/>
        <v>2.740155131264917E-2</v>
      </c>
      <c r="J140" s="32">
        <f t="shared" ca="1" si="47"/>
        <v>3.0086515513126497E-2</v>
      </c>
      <c r="K140" s="32">
        <f t="shared" ca="1" si="47"/>
        <v>2.6864558472553701E-2</v>
      </c>
      <c r="L140" s="32">
        <f t="shared" ca="1" si="47"/>
        <v>2.4609188544152744E-2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5.2537183439405985E-2</v>
      </c>
      <c r="I145" s="33">
        <f t="shared" ca="1" si="48"/>
        <v>5.8076065698753648E-2</v>
      </c>
      <c r="J145" s="33">
        <f t="shared" ca="1" si="48"/>
        <v>6.3766698156987545E-2</v>
      </c>
      <c r="K145" s="33">
        <f t="shared" ca="1" si="48"/>
        <v>5.6937939207106859E-2</v>
      </c>
      <c r="L145" s="33">
        <f t="shared" ca="1" si="48"/>
        <v>5.2157807942190389E-2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2.4788186157517902E-2</v>
      </c>
      <c r="I146" s="33">
        <f t="shared" ca="1" si="49"/>
        <v>2.740155131264917E-2</v>
      </c>
      <c r="J146" s="33">
        <f t="shared" ca="1" si="49"/>
        <v>3.0086515513126497E-2</v>
      </c>
      <c r="K146" s="33">
        <f t="shared" ca="1" si="49"/>
        <v>2.6864558472553701E-2</v>
      </c>
      <c r="L146" s="33">
        <f t="shared" ca="1" si="49"/>
        <v>2.4609188544152744E-2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5.3019175948024397E-3</v>
      </c>
      <c r="I147" s="33">
        <f t="shared" ca="1" si="50"/>
        <v>5.8608873640944052E-3</v>
      </c>
      <c r="J147" s="33">
        <f t="shared" ca="1" si="50"/>
        <v>6.4351713736409454E-3</v>
      </c>
      <c r="K147" s="33">
        <f t="shared" ca="1" si="50"/>
        <v>5.7460305621850963E-3</v>
      </c>
      <c r="L147" s="33">
        <f t="shared" ca="1" si="50"/>
        <v>5.2636319941660034E-3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8.2627287191726323E-2</v>
      </c>
      <c r="I148" s="32">
        <f t="shared" ca="1" si="51"/>
        <v>9.1338504375497218E-2</v>
      </c>
      <c r="J148" s="32">
        <f t="shared" ca="1" si="51"/>
        <v>0.10028838504375498</v>
      </c>
      <c r="K148" s="32">
        <f t="shared" ca="1" si="51"/>
        <v>8.9548528241845643E-2</v>
      </c>
      <c r="L148" s="32">
        <f t="shared" ca="1" si="51"/>
        <v>8.2030628480509141E-2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0.12804239177273929</v>
      </c>
      <c r="H151" s="32">
        <f ca="1">F146/2+G146+H146</f>
        <v>6.0413186157517909E-2</v>
      </c>
      <c r="I151" s="32">
        <f ca="1">F147/2+G147+H147</f>
        <v>1.2921709261469105E-2</v>
      </c>
      <c r="J151" s="32">
        <f ca="1">I145+J145+K145</f>
        <v>0.17878070306284805</v>
      </c>
      <c r="K151" s="32">
        <f ca="1">I146+J146+K146</f>
        <v>8.4352625298329376E-2</v>
      </c>
      <c r="L151" s="32">
        <f ca="1">I147+J147+K147</f>
        <v>1.8042089299920447E-2</v>
      </c>
      <c r="M151" s="32">
        <f ca="1">L145+M145+N145/2</f>
        <v>0.12766301627552371</v>
      </c>
      <c r="N151" s="32">
        <f ca="1">L146+M146+N146/2</f>
        <v>6.0234188544152752E-2</v>
      </c>
      <c r="O151" s="32">
        <f ca="1">L147+M147+N147/2</f>
        <v>1.288342366083267E-2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8.6015827530160713</v>
      </c>
      <c r="E160" s="29">
        <f t="shared" ca="1" si="54"/>
        <v>9.9985943026257136</v>
      </c>
      <c r="F160" s="29">
        <f t="shared" ca="1" si="54"/>
        <v>11.636694855440791</v>
      </c>
      <c r="G160" s="29">
        <f t="shared" ca="1" si="54"/>
        <v>13.434650395258727</v>
      </c>
      <c r="H160" s="29">
        <f t="shared" ca="1" si="54"/>
        <v>15.003550845709407</v>
      </c>
      <c r="I160" s="29">
        <f t="shared" ca="1" si="54"/>
        <v>15.823961607579298</v>
      </c>
      <c r="J160" s="29">
        <f t="shared" ca="1" si="54"/>
        <v>15.449428917694322</v>
      </c>
      <c r="K160" s="29">
        <f t="shared" ca="1" si="54"/>
        <v>14.083574556138965</v>
      </c>
      <c r="L160" s="29">
        <f t="shared" ca="1" si="54"/>
        <v>12.333072827922715</v>
      </c>
      <c r="M160" s="29">
        <f t="shared" ca="1" si="54"/>
        <v>10.536354729291942</v>
      </c>
      <c r="N160" s="29">
        <f t="shared" ca="1" si="54"/>
        <v>8.9746533136034845</v>
      </c>
      <c r="O160" s="29">
        <f t="shared" ca="1" si="54"/>
        <v>8.1833710834081863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633.91200000000003</v>
      </c>
      <c r="E182" s="29">
        <f t="shared" ca="1" si="61"/>
        <v>524.85599999999999</v>
      </c>
      <c r="F182" s="29">
        <f t="shared" ca="1" si="61"/>
        <v>438.798</v>
      </c>
      <c r="G182" s="29">
        <f t="shared" ca="1" si="61"/>
        <v>269.95999999999998</v>
      </c>
      <c r="H182" s="29">
        <f t="shared" ca="1" si="61"/>
        <v>109.959</v>
      </c>
      <c r="I182" s="29">
        <f t="shared" ca="1" si="61"/>
        <v>39.567</v>
      </c>
      <c r="J182" s="29">
        <f t="shared" ca="1" si="61"/>
        <v>13.885</v>
      </c>
      <c r="K182" s="29">
        <f t="shared" ca="1" si="61"/>
        <v>17.881</v>
      </c>
      <c r="L182" s="29">
        <f t="shared" ca="1" si="61"/>
        <v>103.179</v>
      </c>
      <c r="M182" s="29">
        <f t="shared" ca="1" si="61"/>
        <v>261.41199999999998</v>
      </c>
      <c r="N182" s="29">
        <f t="shared" ca="1" si="61"/>
        <v>440.35899999999998</v>
      </c>
      <c r="O182" s="29">
        <f t="shared" ca="1" si="61"/>
        <v>599.66800000000001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0.18355979378219259</v>
      </c>
      <c r="E183" s="29">
        <f t="shared" ca="1" si="62"/>
        <v>0.15198080983692763</v>
      </c>
      <c r="F183" s="29">
        <f t="shared" ca="1" si="62"/>
        <v>0.12706128041753198</v>
      </c>
      <c r="G183" s="29">
        <f t="shared" ca="1" si="62"/>
        <v>7.8171421158521534E-2</v>
      </c>
      <c r="H183" s="29">
        <f t="shared" ca="1" si="62"/>
        <v>3.1840462658059974E-2</v>
      </c>
      <c r="I183" s="29">
        <f t="shared" ca="1" si="62"/>
        <v>1.1457284860643138E-2</v>
      </c>
      <c r="J183" s="29">
        <f t="shared" ca="1" si="62"/>
        <v>4.0206333634096592E-3</v>
      </c>
      <c r="K183" s="29">
        <f t="shared" ca="1" si="62"/>
        <v>5.1777418200308328E-3</v>
      </c>
      <c r="L183" s="29">
        <f t="shared" ca="1" si="62"/>
        <v>2.9877200561991012E-2</v>
      </c>
      <c r="M183" s="29">
        <f t="shared" ca="1" si="62"/>
        <v>7.569620517073429E-2</v>
      </c>
      <c r="N183" s="29">
        <f t="shared" ca="1" si="62"/>
        <v>0.12751329400631717</v>
      </c>
      <c r="O183" s="29">
        <f t="shared" ca="1" si="62"/>
        <v>0.17364387236364015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8.6015827530160713</v>
      </c>
      <c r="E185" s="29">
        <f t="shared" ca="1" si="63"/>
        <v>9.9985943026257136</v>
      </c>
      <c r="F185" s="29">
        <f t="shared" ca="1" si="63"/>
        <v>11.636694855440791</v>
      </c>
      <c r="G185" s="29">
        <f t="shared" ca="1" si="63"/>
        <v>13.434650395258727</v>
      </c>
      <c r="H185" s="29">
        <f t="shared" ca="1" si="63"/>
        <v>15.003550845709407</v>
      </c>
      <c r="I185" s="29">
        <f t="shared" ca="1" si="63"/>
        <v>15.823961607579298</v>
      </c>
      <c r="J185" s="29">
        <f t="shared" ca="1" si="63"/>
        <v>15.449428917694322</v>
      </c>
      <c r="K185" s="29">
        <f t="shared" ca="1" si="63"/>
        <v>14.083574556138965</v>
      </c>
      <c r="L185" s="29">
        <f t="shared" ca="1" si="63"/>
        <v>12.333072827922715</v>
      </c>
      <c r="M185" s="29">
        <f t="shared" ca="1" si="63"/>
        <v>10.536354729291942</v>
      </c>
      <c r="N185" s="29">
        <f t="shared" ca="1" si="63"/>
        <v>8.9746533136034845</v>
      </c>
      <c r="O185" s="29">
        <f t="shared" ca="1" si="63"/>
        <v>8.1833710834081863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0.14684783502575408</v>
      </c>
      <c r="E189" s="33">
        <f t="shared" ca="1" si="64"/>
        <v>0.12158464786954211</v>
      </c>
      <c r="F189" s="32">
        <f t="shared" ca="1" si="64"/>
        <v>0.10164902433402559</v>
      </c>
      <c r="G189" s="32">
        <f t="shared" ca="1" si="64"/>
        <v>6.2537136926817227E-2</v>
      </c>
      <c r="H189" s="32">
        <f t="shared" ca="1" si="64"/>
        <v>2.5472370126447982E-2</v>
      </c>
      <c r="I189" s="32">
        <f t="shared" ca="1" si="64"/>
        <v>9.1658278885145116E-3</v>
      </c>
      <c r="J189" s="32">
        <f t="shared" ca="1" si="64"/>
        <v>3.2165066907277277E-3</v>
      </c>
      <c r="K189" s="32">
        <f t="shared" ca="1" si="64"/>
        <v>4.1421934560246666E-3</v>
      </c>
      <c r="L189" s="32">
        <f t="shared" ca="1" si="64"/>
        <v>2.3901760449592812E-2</v>
      </c>
      <c r="M189" s="32">
        <f t="shared" ca="1" si="64"/>
        <v>6.0556964136587434E-2</v>
      </c>
      <c r="N189" s="32">
        <f t="shared" ca="1" si="64"/>
        <v>0.10201063520505374</v>
      </c>
      <c r="O189" s="32">
        <f t="shared" ca="1" si="64"/>
        <v>0.13891509789091214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3.6711958756438512E-2</v>
      </c>
      <c r="E190" s="32">
        <f t="shared" ca="1" si="65"/>
        <v>3.039616196738552E-2</v>
      </c>
      <c r="F190" s="32">
        <f t="shared" ca="1" si="65"/>
        <v>2.541225608350639E-2</v>
      </c>
      <c r="G190" s="32">
        <f t="shared" ca="1" si="65"/>
        <v>1.5634284231704303E-2</v>
      </c>
      <c r="H190" s="32">
        <f t="shared" ca="1" si="65"/>
        <v>6.3680925316119937E-3</v>
      </c>
      <c r="I190" s="32">
        <f t="shared" ca="1" si="65"/>
        <v>2.291456972128627E-3</v>
      </c>
      <c r="J190" s="32">
        <f t="shared" ca="1" si="65"/>
        <v>8.041266726819317E-4</v>
      </c>
      <c r="K190" s="32">
        <f t="shared" ca="1" si="65"/>
        <v>1.0355483640061664E-3</v>
      </c>
      <c r="L190" s="32">
        <f t="shared" ca="1" si="65"/>
        <v>5.9754401123982013E-3</v>
      </c>
      <c r="M190" s="32">
        <f t="shared" ca="1" si="65"/>
        <v>1.5139241034146855E-2</v>
      </c>
      <c r="N190" s="32">
        <f t="shared" ca="1" si="65"/>
        <v>2.5502658801263428E-2</v>
      </c>
      <c r="O190" s="32">
        <f t="shared" ca="1" si="65"/>
        <v>3.472877447272802E-2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0.13338678348172661</v>
      </c>
      <c r="E195" s="33">
        <f t="shared" ca="1" si="66"/>
        <v>0.11043938848150076</v>
      </c>
      <c r="F195" s="33">
        <f t="shared" ca="1" si="66"/>
        <v>9.2331197103406579E-2</v>
      </c>
      <c r="G195" s="33">
        <f t="shared" ca="1" si="66"/>
        <v>5.6804566041858982E-2</v>
      </c>
      <c r="H195" s="33">
        <f t="shared" ca="1" si="66"/>
        <v>2.3137402864856917E-2</v>
      </c>
      <c r="I195" s="33">
        <f t="shared" ca="1" si="66"/>
        <v>8.3256269987340148E-3</v>
      </c>
      <c r="J195" s="33">
        <f t="shared" ca="1" si="66"/>
        <v>2.921660244077686E-3</v>
      </c>
      <c r="K195" s="33">
        <f t="shared" ca="1" si="66"/>
        <v>3.7624923892224053E-3</v>
      </c>
      <c r="L195" s="33">
        <f t="shared" ca="1" si="66"/>
        <v>2.1710765741713472E-2</v>
      </c>
      <c r="M195" s="33">
        <f t="shared" ca="1" si="66"/>
        <v>5.5005909090733586E-2</v>
      </c>
      <c r="N195" s="33">
        <f t="shared" ca="1" si="66"/>
        <v>9.265966031125715E-2</v>
      </c>
      <c r="O195" s="33">
        <f t="shared" ca="1" si="66"/>
        <v>0.12618121391757853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3.6711958756438512E-2</v>
      </c>
      <c r="E196" s="33">
        <f t="shared" ca="1" si="67"/>
        <v>3.039616196738552E-2</v>
      </c>
      <c r="F196" s="33">
        <f t="shared" ca="1" si="67"/>
        <v>2.541225608350639E-2</v>
      </c>
      <c r="G196" s="33">
        <f t="shared" ca="1" si="67"/>
        <v>1.5634284231704303E-2</v>
      </c>
      <c r="H196" s="33">
        <f t="shared" ca="1" si="67"/>
        <v>6.3680925316119937E-3</v>
      </c>
      <c r="I196" s="33">
        <f t="shared" ca="1" si="67"/>
        <v>2.291456972128627E-3</v>
      </c>
      <c r="J196" s="33">
        <f t="shared" ca="1" si="67"/>
        <v>8.041266726819317E-4</v>
      </c>
      <c r="K196" s="33">
        <f t="shared" ca="1" si="67"/>
        <v>1.0355483640061664E-3</v>
      </c>
      <c r="L196" s="33">
        <f t="shared" ca="1" si="67"/>
        <v>5.9754401123982013E-3</v>
      </c>
      <c r="M196" s="33">
        <f t="shared" ca="1" si="67"/>
        <v>1.5139241034146855E-2</v>
      </c>
      <c r="N196" s="33">
        <f t="shared" ca="1" si="67"/>
        <v>2.5502658801263428E-2</v>
      </c>
      <c r="O196" s="33">
        <f t="shared" ca="1" si="67"/>
        <v>3.472877447272802E-2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1.3461051544027458E-2</v>
      </c>
      <c r="E197" s="33">
        <f t="shared" ca="1" si="68"/>
        <v>1.1145259388041361E-2</v>
      </c>
      <c r="F197" s="33">
        <f t="shared" ca="1" si="68"/>
        <v>9.3178272306190142E-3</v>
      </c>
      <c r="G197" s="33">
        <f t="shared" ca="1" si="68"/>
        <v>5.7325708849582458E-3</v>
      </c>
      <c r="H197" s="33">
        <f t="shared" ca="1" si="68"/>
        <v>2.3349672615910651E-3</v>
      </c>
      <c r="I197" s="33">
        <f t="shared" ca="1" si="68"/>
        <v>8.4020088978049693E-4</v>
      </c>
      <c r="J197" s="33">
        <f t="shared" ca="1" si="68"/>
        <v>2.9484644665004169E-4</v>
      </c>
      <c r="K197" s="33">
        <f t="shared" ca="1" si="68"/>
        <v>3.7970106680226113E-4</v>
      </c>
      <c r="L197" s="33">
        <f t="shared" ca="1" si="68"/>
        <v>2.1909947078793414E-3</v>
      </c>
      <c r="M197" s="33">
        <f t="shared" ca="1" si="68"/>
        <v>5.5510550458538485E-3</v>
      </c>
      <c r="N197" s="33">
        <f t="shared" ca="1" si="68"/>
        <v>9.3509748937965938E-3</v>
      </c>
      <c r="O197" s="33">
        <f t="shared" ca="1" si="68"/>
        <v>1.2733883973333615E-2</v>
      </c>
    </row>
    <row r="198" spans="1:15" x14ac:dyDescent="0.4">
      <c r="D198" s="32">
        <f t="shared" ref="D198:O198" ca="1" si="69">SUM(D195:D197)</f>
        <v>0.18355979378219259</v>
      </c>
      <c r="E198" s="32">
        <f t="shared" ca="1" si="69"/>
        <v>0.15198080983692763</v>
      </c>
      <c r="F198" s="32">
        <f t="shared" ca="1" si="69"/>
        <v>0.12706128041753198</v>
      </c>
      <c r="G198" s="32">
        <f t="shared" ca="1" si="69"/>
        <v>7.8171421158521534E-2</v>
      </c>
      <c r="H198" s="32">
        <f t="shared" ca="1" si="69"/>
        <v>3.1840462658059974E-2</v>
      </c>
      <c r="I198" s="32">
        <f t="shared" ca="1" si="69"/>
        <v>1.1457284860643138E-2</v>
      </c>
      <c r="J198" s="32">
        <f t="shared" ca="1" si="69"/>
        <v>4.0206333634096592E-3</v>
      </c>
      <c r="K198" s="32">
        <f t="shared" ca="1" si="69"/>
        <v>5.1777418200308328E-3</v>
      </c>
      <c r="L198" s="32">
        <f t="shared" ca="1" si="69"/>
        <v>2.9877200561991012E-2</v>
      </c>
      <c r="M198" s="32">
        <f t="shared" ca="1" si="69"/>
        <v>7.569620517073429E-2</v>
      </c>
      <c r="N198" s="32">
        <f t="shared" ca="1" si="69"/>
        <v>0.12751329400631717</v>
      </c>
      <c r="O198" s="32">
        <f t="shared" ca="1" si="69"/>
        <v>0.17364387236364015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0.46250281458813775</v>
      </c>
      <c r="E201" s="32">
        <f ca="1">N196/2+O196+D196+E196+F196/2</f>
        <v>0.12729435263893696</v>
      </c>
      <c r="F201" s="32">
        <f ca="1">N197/2+O197+D197+E197+F197/2</f>
        <v>4.6674595967610234E-2</v>
      </c>
      <c r="G201" s="32">
        <f ca="1">F195/2+G195+H195</f>
        <v>0.1261075674584192</v>
      </c>
      <c r="H201" s="32">
        <f ca="1">F196/2+G196+H196</f>
        <v>3.4708504805069491E-2</v>
      </c>
      <c r="I201" s="32">
        <f ca="1">F197/2+G197+H197</f>
        <v>1.2726451761858819E-2</v>
      </c>
      <c r="J201" s="32">
        <f ca="1">I195+J195+K195</f>
        <v>1.5009779632034106E-2</v>
      </c>
      <c r="K201" s="32">
        <f ca="1">I196+J196+K196</f>
        <v>4.1311320088167252E-3</v>
      </c>
      <c r="L201" s="32">
        <f ca="1">I197+J197+K197</f>
        <v>1.5147484032327996E-3</v>
      </c>
      <c r="M201" s="32">
        <f ca="1">L195+M195+N195/2</f>
        <v>0.12304650498807562</v>
      </c>
      <c r="N201" s="32">
        <f ca="1">L196+M196+N196/2</f>
        <v>3.3866010547176771E-2</v>
      </c>
      <c r="O201" s="32">
        <f ca="1">L197+M197+N197/2</f>
        <v>1.2417537200631486E-2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9.6666666666666661</v>
      </c>
      <c r="I207" s="29">
        <f t="shared" ca="1" si="70"/>
        <v>34</v>
      </c>
      <c r="J207" s="29">
        <f t="shared" ca="1" si="70"/>
        <v>59</v>
      </c>
      <c r="K207" s="29">
        <f t="shared" ca="1" si="70"/>
        <v>29</v>
      </c>
      <c r="L207" s="29">
        <f t="shared" ca="1" si="70"/>
        <v>8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6.9212410501193311E-2</v>
      </c>
      <c r="I208" s="29">
        <f t="shared" ca="1" si="71"/>
        <v>0.24343675417661101</v>
      </c>
      <c r="J208" s="29">
        <f t="shared" ca="1" si="71"/>
        <v>0.42243436754176616</v>
      </c>
      <c r="K208" s="29">
        <f t="shared" ca="1" si="71"/>
        <v>0.20763723150357996</v>
      </c>
      <c r="L208" s="29">
        <f t="shared" ca="1" si="71"/>
        <v>5.7279236276849645E-2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8.6015827530160713</v>
      </c>
      <c r="E210" s="29">
        <f t="shared" ca="1" si="72"/>
        <v>9.9985943026257136</v>
      </c>
      <c r="F210" s="29">
        <f t="shared" ca="1" si="72"/>
        <v>11.636694855440791</v>
      </c>
      <c r="G210" s="29">
        <f t="shared" ca="1" si="72"/>
        <v>13.434650395258727</v>
      </c>
      <c r="H210" s="29">
        <f t="shared" ca="1" si="72"/>
        <v>15.003550845709407</v>
      </c>
      <c r="I210" s="29">
        <f t="shared" ca="1" si="72"/>
        <v>15.823961607579298</v>
      </c>
      <c r="J210" s="29">
        <f t="shared" ca="1" si="72"/>
        <v>15.449428917694322</v>
      </c>
      <c r="K210" s="29">
        <f t="shared" ca="1" si="72"/>
        <v>14.083574556138965</v>
      </c>
      <c r="L210" s="29">
        <f t="shared" ca="1" si="72"/>
        <v>12.333072827922715</v>
      </c>
      <c r="M210" s="29">
        <f t="shared" ca="1" si="72"/>
        <v>10.536354729291942</v>
      </c>
      <c r="N210" s="29">
        <f t="shared" ca="1" si="72"/>
        <v>8.9746533136034845</v>
      </c>
      <c r="O210" s="29">
        <f t="shared" ca="1" si="72"/>
        <v>8.1833710834081863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6.2291169451073984E-2</v>
      </c>
      <c r="I214" s="32">
        <f t="shared" ca="1" si="73"/>
        <v>0.2190930787589499</v>
      </c>
      <c r="J214" s="32">
        <f t="shared" ca="1" si="73"/>
        <v>0.38019093078758953</v>
      </c>
      <c r="K214" s="32">
        <f t="shared" ca="1" si="73"/>
        <v>0.18687350835322197</v>
      </c>
      <c r="L214" s="32">
        <f t="shared" ca="1" si="73"/>
        <v>5.1551312649164682E-2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6.9212410501193295E-3</v>
      </c>
      <c r="I215" s="32">
        <f t="shared" ca="1" si="74"/>
        <v>2.4343675417661095E-2</v>
      </c>
      <c r="J215" s="32">
        <f t="shared" ca="1" si="74"/>
        <v>4.2243436754176605E-2</v>
      </c>
      <c r="K215" s="32">
        <f t="shared" ca="1" si="74"/>
        <v>2.0763723150357991E-2</v>
      </c>
      <c r="L215" s="32">
        <f t="shared" ca="1" si="74"/>
        <v>5.7279236276849632E-3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5.632159904534606E-2</v>
      </c>
      <c r="I220" s="33">
        <f t="shared" ca="1" si="75"/>
        <v>0.19809665871121721</v>
      </c>
      <c r="J220" s="33">
        <f t="shared" ca="1" si="75"/>
        <v>0.34375596658711222</v>
      </c>
      <c r="K220" s="33">
        <f t="shared" ca="1" si="75"/>
        <v>0.16896479713603821</v>
      </c>
      <c r="L220" s="33">
        <f t="shared" ca="1" si="75"/>
        <v>4.6610978520286402E-2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6.9212410501193295E-3</v>
      </c>
      <c r="I221" s="33">
        <f t="shared" ca="1" si="76"/>
        <v>2.4343675417661095E-2</v>
      </c>
      <c r="J221" s="33">
        <f t="shared" ca="1" si="76"/>
        <v>4.2243436754176605E-2</v>
      </c>
      <c r="K221" s="33">
        <f t="shared" ca="1" si="76"/>
        <v>2.0763723150357991E-2</v>
      </c>
      <c r="L221" s="33">
        <f t="shared" ca="1" si="76"/>
        <v>5.7279236276849632E-3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5.969570405727923E-3</v>
      </c>
      <c r="I222" s="33">
        <f t="shared" ca="1" si="77"/>
        <v>2.0996420047732698E-2</v>
      </c>
      <c r="J222" s="33">
        <f t="shared" ca="1" si="77"/>
        <v>3.6434964200477329E-2</v>
      </c>
      <c r="K222" s="33">
        <f t="shared" ca="1" si="77"/>
        <v>1.7908711217183772E-2</v>
      </c>
      <c r="L222" s="33">
        <f t="shared" ca="1" si="77"/>
        <v>4.9403341288782815E-3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6.9212410501193311E-2</v>
      </c>
      <c r="I223" s="32">
        <f t="shared" ca="1" si="78"/>
        <v>0.24343675417661101</v>
      </c>
      <c r="J223" s="32">
        <f t="shared" ca="1" si="78"/>
        <v>0.42243436754176611</v>
      </c>
      <c r="K223" s="32">
        <f t="shared" ca="1" si="78"/>
        <v>0.20763723150357996</v>
      </c>
      <c r="L223" s="32">
        <f t="shared" ca="1" si="78"/>
        <v>5.7279236276849645E-2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5.632159904534606E-2</v>
      </c>
      <c r="H226" s="32">
        <f ca="1">F221/2+G221+H221</f>
        <v>6.9212410501193295E-3</v>
      </c>
      <c r="I226" s="32">
        <f ca="1">F222/2+G222+H222</f>
        <v>5.969570405727923E-3</v>
      </c>
      <c r="J226" s="32">
        <f ca="1">I220+J220+K220</f>
        <v>0.71081742243436763</v>
      </c>
      <c r="K226" s="32">
        <f ca="1">I221+J221+K221</f>
        <v>8.7350835322195688E-2</v>
      </c>
      <c r="L226" s="32">
        <f ca="1">I222+J222+K222</f>
        <v>7.5340095465393803E-2</v>
      </c>
      <c r="M226" s="32">
        <f ca="1">L220+M220+N220/2</f>
        <v>4.6610978520286402E-2</v>
      </c>
      <c r="N226" s="32">
        <f ca="1">L221+M221+N221/2</f>
        <v>5.7279236276849632E-3</v>
      </c>
      <c r="O226" s="32">
        <f ca="1">L222+M222+N222/2</f>
        <v>4.9403341288782815E-3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633.91200000000003</v>
      </c>
      <c r="E233" s="29">
        <f t="shared" ca="1" si="80"/>
        <v>524.85599999999999</v>
      </c>
      <c r="F233" s="29">
        <f t="shared" ca="1" si="80"/>
        <v>438.798</v>
      </c>
      <c r="G233" s="29">
        <f t="shared" ca="1" si="80"/>
        <v>269.95999999999998</v>
      </c>
      <c r="H233" s="29">
        <f t="shared" ca="1" si="80"/>
        <v>109.959</v>
      </c>
      <c r="I233" s="29">
        <f t="shared" ca="1" si="80"/>
        <v>39.567</v>
      </c>
      <c r="J233" s="29">
        <f t="shared" ca="1" si="80"/>
        <v>13.885</v>
      </c>
      <c r="K233" s="29">
        <f t="shared" ca="1" si="80"/>
        <v>17.881</v>
      </c>
      <c r="L233" s="29">
        <f t="shared" ca="1" si="80"/>
        <v>103.179</v>
      </c>
      <c r="M233" s="29">
        <f t="shared" ca="1" si="80"/>
        <v>261.41199999999998</v>
      </c>
      <c r="N233" s="29">
        <f t="shared" ca="1" si="80"/>
        <v>440.35899999999998</v>
      </c>
      <c r="O233" s="29">
        <f t="shared" ca="1" si="80"/>
        <v>599.66800000000001</v>
      </c>
    </row>
    <row r="234" spans="1:15" x14ac:dyDescent="0.4">
      <c r="D234" s="50">
        <f t="shared" ref="D234:O234" ca="1" si="81">D232/SUM($D232:$O232)*(1-$B$233)+D233/SUM($D$233:$O$233)*$B$233</f>
        <v>9.3355979378219253E-2</v>
      </c>
      <c r="E234" s="50">
        <f t="shared" ca="1" si="81"/>
        <v>9.0198080983692766E-2</v>
      </c>
      <c r="F234" s="50">
        <f t="shared" ca="1" si="81"/>
        <v>8.7706128041753192E-2</v>
      </c>
      <c r="G234" s="50">
        <f t="shared" ca="1" si="81"/>
        <v>8.2817142115852144E-2</v>
      </c>
      <c r="H234" s="50">
        <f t="shared" ca="1" si="81"/>
        <v>7.8184046265805995E-2</v>
      </c>
      <c r="I234" s="50">
        <f t="shared" ca="1" si="81"/>
        <v>7.614572848606431E-2</v>
      </c>
      <c r="J234" s="50">
        <f t="shared" ca="1" si="81"/>
        <v>7.540206333634096E-2</v>
      </c>
      <c r="K234" s="50">
        <f t="shared" ca="1" si="81"/>
        <v>7.5517774182003075E-2</v>
      </c>
      <c r="L234" s="50">
        <f t="shared" ca="1" si="81"/>
        <v>7.7987720056199097E-2</v>
      </c>
      <c r="M234" s="50">
        <f t="shared" ca="1" si="81"/>
        <v>8.2569620517073422E-2</v>
      </c>
      <c r="N234" s="50">
        <f t="shared" ca="1" si="81"/>
        <v>8.7751329400631711E-2</v>
      </c>
      <c r="O234" s="50">
        <f t="shared" ca="1" si="81"/>
        <v>9.2364387236364018E-2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8.6015827530160713</v>
      </c>
      <c r="E236" s="29">
        <f t="shared" ca="1" si="82"/>
        <v>9.9985943026257136</v>
      </c>
      <c r="F236" s="29">
        <f t="shared" ca="1" si="82"/>
        <v>11.636694855440791</v>
      </c>
      <c r="G236" s="29">
        <f t="shared" ca="1" si="82"/>
        <v>13.434650395258727</v>
      </c>
      <c r="H236" s="29">
        <f t="shared" ca="1" si="82"/>
        <v>15.003550845709407</v>
      </c>
      <c r="I236" s="29">
        <f t="shared" ca="1" si="82"/>
        <v>15.823961607579298</v>
      </c>
      <c r="J236" s="29">
        <f t="shared" ca="1" si="82"/>
        <v>15.449428917694322</v>
      </c>
      <c r="K236" s="29">
        <f t="shared" ca="1" si="82"/>
        <v>14.083574556138965</v>
      </c>
      <c r="L236" s="29">
        <f t="shared" ca="1" si="82"/>
        <v>12.333072827922715</v>
      </c>
      <c r="M236" s="29">
        <f t="shared" ca="1" si="82"/>
        <v>10.536354729291942</v>
      </c>
      <c r="N236" s="29">
        <f t="shared" ca="1" si="82"/>
        <v>8.9746533136034845</v>
      </c>
      <c r="O236" s="29">
        <f t="shared" ca="1" si="82"/>
        <v>8.1833710834081863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7.0016984533664436E-2</v>
      </c>
      <c r="E240" s="33">
        <f t="shared" ca="1" si="83"/>
        <v>6.7648560737769578E-2</v>
      </c>
      <c r="F240" s="32">
        <f t="shared" ca="1" si="83"/>
        <v>6.5779596031314891E-2</v>
      </c>
      <c r="G240" s="32">
        <f t="shared" ca="1" si="83"/>
        <v>6.2112856586889108E-2</v>
      </c>
      <c r="H240" s="32">
        <f t="shared" ca="1" si="83"/>
        <v>5.8638034699354497E-2</v>
      </c>
      <c r="I240" s="32">
        <f t="shared" ca="1" si="83"/>
        <v>5.7109296364548229E-2</v>
      </c>
      <c r="J240" s="32">
        <f t="shared" ca="1" si="83"/>
        <v>5.6551547502255717E-2</v>
      </c>
      <c r="K240" s="32">
        <f t="shared" ca="1" si="83"/>
        <v>5.663833063650231E-2</v>
      </c>
      <c r="L240" s="32">
        <f t="shared" ca="1" si="83"/>
        <v>5.8490790042149327E-2</v>
      </c>
      <c r="M240" s="32">
        <f t="shared" ca="1" si="83"/>
        <v>6.1927215387805067E-2</v>
      </c>
      <c r="N240" s="32">
        <f t="shared" ca="1" si="83"/>
        <v>6.581349705047379E-2</v>
      </c>
      <c r="O240" s="32">
        <f t="shared" ca="1" si="83"/>
        <v>6.927329042727301E-2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2.3338994844554813E-2</v>
      </c>
      <c r="E241" s="32">
        <f t="shared" ca="1" si="84"/>
        <v>2.2549520245923192E-2</v>
      </c>
      <c r="F241" s="32">
        <f t="shared" ca="1" si="84"/>
        <v>2.1926532010438298E-2</v>
      </c>
      <c r="G241" s="32">
        <f t="shared" ca="1" si="84"/>
        <v>2.0704285528963036E-2</v>
      </c>
      <c r="H241" s="32">
        <f t="shared" ca="1" si="84"/>
        <v>1.9546011566451499E-2</v>
      </c>
      <c r="I241" s="32">
        <f t="shared" ca="1" si="84"/>
        <v>1.9036432121516077E-2</v>
      </c>
      <c r="J241" s="32">
        <f t="shared" ca="1" si="84"/>
        <v>1.885051583408524E-2</v>
      </c>
      <c r="K241" s="32">
        <f t="shared" ca="1" si="84"/>
        <v>1.8879443545500769E-2</v>
      </c>
      <c r="L241" s="32">
        <f t="shared" ca="1" si="84"/>
        <v>1.9496930014049774E-2</v>
      </c>
      <c r="M241" s="32">
        <f t="shared" ca="1" si="84"/>
        <v>2.0642405129268356E-2</v>
      </c>
      <c r="N241" s="32">
        <f t="shared" ca="1" si="84"/>
        <v>2.1937832350157928E-2</v>
      </c>
      <c r="O241" s="32">
        <f t="shared" ca="1" si="84"/>
        <v>2.3091096809091004E-2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6.3598760951411856E-2</v>
      </c>
      <c r="E246" s="33">
        <f t="shared" ca="1" si="85"/>
        <v>6.1447442670140698E-2</v>
      </c>
      <c r="F246" s="33">
        <f t="shared" ca="1" si="85"/>
        <v>5.974979972844436E-2</v>
      </c>
      <c r="G246" s="33">
        <f t="shared" ca="1" si="85"/>
        <v>5.6419178066424269E-2</v>
      </c>
      <c r="H246" s="33">
        <f t="shared" ca="1" si="85"/>
        <v>5.3262881518580336E-2</v>
      </c>
      <c r="I246" s="33">
        <f t="shared" ca="1" si="85"/>
        <v>5.1874277531131309E-2</v>
      </c>
      <c r="J246" s="33">
        <f t="shared" ca="1" si="85"/>
        <v>5.1367655647882274E-2</v>
      </c>
      <c r="K246" s="33">
        <f t="shared" ca="1" si="85"/>
        <v>5.14464836614896E-2</v>
      </c>
      <c r="L246" s="33">
        <f t="shared" ca="1" si="85"/>
        <v>5.312913428828564E-2</v>
      </c>
      <c r="M246" s="33">
        <f t="shared" ca="1" si="85"/>
        <v>5.6250553977256271E-2</v>
      </c>
      <c r="N246" s="33">
        <f t="shared" ca="1" si="85"/>
        <v>5.9780593154180356E-2</v>
      </c>
      <c r="O246" s="33">
        <f t="shared" ca="1" si="85"/>
        <v>6.2923238804772977E-2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2.3338994844554813E-2</v>
      </c>
      <c r="E247" s="33">
        <f t="shared" ca="1" si="86"/>
        <v>2.2549520245923192E-2</v>
      </c>
      <c r="F247" s="33">
        <f t="shared" ca="1" si="86"/>
        <v>2.1926532010438298E-2</v>
      </c>
      <c r="G247" s="33">
        <f t="shared" ca="1" si="86"/>
        <v>2.0704285528963036E-2</v>
      </c>
      <c r="H247" s="33">
        <f t="shared" ca="1" si="86"/>
        <v>1.9546011566451499E-2</v>
      </c>
      <c r="I247" s="33">
        <f t="shared" ca="1" si="86"/>
        <v>1.9036432121516077E-2</v>
      </c>
      <c r="J247" s="33">
        <f t="shared" ca="1" si="86"/>
        <v>1.885051583408524E-2</v>
      </c>
      <c r="K247" s="33">
        <f t="shared" ca="1" si="86"/>
        <v>1.8879443545500769E-2</v>
      </c>
      <c r="L247" s="33">
        <f t="shared" ca="1" si="86"/>
        <v>1.9496930014049774E-2</v>
      </c>
      <c r="M247" s="33">
        <f t="shared" ca="1" si="86"/>
        <v>2.0642405129268356E-2</v>
      </c>
      <c r="N247" s="33">
        <f t="shared" ca="1" si="86"/>
        <v>2.1937832350157928E-2</v>
      </c>
      <c r="O247" s="33">
        <f t="shared" ca="1" si="86"/>
        <v>2.3091096809091004E-2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6.4182235822525741E-3</v>
      </c>
      <c r="E248" s="33">
        <f t="shared" ca="1" si="87"/>
        <v>6.2011180676288784E-3</v>
      </c>
      <c r="F248" s="33">
        <f t="shared" ca="1" si="87"/>
        <v>6.0297963028705321E-3</v>
      </c>
      <c r="G248" s="33">
        <f t="shared" ca="1" si="87"/>
        <v>5.6936785204648351E-3</v>
      </c>
      <c r="H248" s="33">
        <f t="shared" ca="1" si="87"/>
        <v>5.3751531807741627E-3</v>
      </c>
      <c r="I248" s="33">
        <f t="shared" ca="1" si="87"/>
        <v>5.2350188334169215E-3</v>
      </c>
      <c r="J248" s="33">
        <f t="shared" ca="1" si="87"/>
        <v>5.1838918543734413E-3</v>
      </c>
      <c r="K248" s="33">
        <f t="shared" ca="1" si="87"/>
        <v>5.191846975012712E-3</v>
      </c>
      <c r="L248" s="33">
        <f t="shared" ca="1" si="87"/>
        <v>5.3616557538636884E-3</v>
      </c>
      <c r="M248" s="33">
        <f t="shared" ca="1" si="87"/>
        <v>5.6766614105487985E-3</v>
      </c>
      <c r="N248" s="33">
        <f t="shared" ca="1" si="87"/>
        <v>6.0329038962934319E-3</v>
      </c>
      <c r="O248" s="33">
        <f t="shared" ca="1" si="87"/>
        <v>6.350051622500027E-3</v>
      </c>
    </row>
    <row r="249" spans="1:15" x14ac:dyDescent="0.4">
      <c r="D249" s="32">
        <f t="shared" ref="D249:O249" ca="1" si="88">SUM(D246:D248)</f>
        <v>9.3355979378219253E-2</v>
      </c>
      <c r="E249" s="32">
        <f t="shared" ca="1" si="88"/>
        <v>9.0198080983692766E-2</v>
      </c>
      <c r="F249" s="32">
        <f t="shared" ca="1" si="88"/>
        <v>8.7706128041753192E-2</v>
      </c>
      <c r="G249" s="32">
        <f t="shared" ca="1" si="88"/>
        <v>8.281714211585213E-2</v>
      </c>
      <c r="H249" s="32">
        <f t="shared" ca="1" si="88"/>
        <v>7.8184046265805995E-2</v>
      </c>
      <c r="I249" s="32">
        <f t="shared" ca="1" si="88"/>
        <v>7.614572848606431E-2</v>
      </c>
      <c r="J249" s="32">
        <f t="shared" ca="1" si="88"/>
        <v>7.540206333634096E-2</v>
      </c>
      <c r="K249" s="32">
        <f t="shared" ca="1" si="88"/>
        <v>7.5517774182003075E-2</v>
      </c>
      <c r="L249" s="32">
        <f t="shared" ca="1" si="88"/>
        <v>7.7987720056199097E-2</v>
      </c>
      <c r="M249" s="32">
        <f t="shared" ca="1" si="88"/>
        <v>8.2569620517073436E-2</v>
      </c>
      <c r="N249" s="32">
        <f t="shared" ca="1" si="88"/>
        <v>8.7751329400631711E-2</v>
      </c>
      <c r="O249" s="32">
        <f t="shared" ca="1" si="88"/>
        <v>9.2364387236364018E-2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0.24773463886763789</v>
      </c>
      <c r="E252" s="32">
        <f ca="1">N247/2+O247+D247+E247+F247/2</f>
        <v>9.0911794079867117E-2</v>
      </c>
      <c r="F252" s="32">
        <f ca="1">N248/2+O248+D248+E248+F248/2</f>
        <v>2.5000743371963462E-2</v>
      </c>
      <c r="G252" s="32">
        <f ca="1">F246/2+G246+H246</f>
        <v>0.13955695944922678</v>
      </c>
      <c r="H252" s="32">
        <f ca="1">F247/2+G247+H247</f>
        <v>5.1213563100633686E-2</v>
      </c>
      <c r="I252" s="32">
        <f ca="1">F248/2+G248+H248</f>
        <v>1.4083729852674264E-2</v>
      </c>
      <c r="J252" s="32">
        <f ca="1">I246+J246+K246</f>
        <v>0.15468841684050319</v>
      </c>
      <c r="K252" s="32">
        <f ca="1">I247+J247+K247</f>
        <v>5.676639150110209E-2</v>
      </c>
      <c r="L252" s="32">
        <f ca="1">I248+J248+K248</f>
        <v>1.5610757662803076E-2</v>
      </c>
      <c r="M252" s="32">
        <f ca="1">L246+M246+N246/2</f>
        <v>0.13926998484263209</v>
      </c>
      <c r="N252" s="32">
        <f ca="1">L247+M247+N247/2</f>
        <v>5.1108251318397094E-2</v>
      </c>
      <c r="O252" s="32">
        <f ca="1">L248+M248+N248/2</f>
        <v>1.4054769112559201E-2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8.6015827530160713</v>
      </c>
      <c r="E261" s="29">
        <f t="shared" ca="1" si="91"/>
        <v>9.9985943026257136</v>
      </c>
      <c r="F261" s="29">
        <f t="shared" ca="1" si="91"/>
        <v>11.636694855440791</v>
      </c>
      <c r="G261" s="29">
        <f t="shared" ca="1" si="91"/>
        <v>13.434650395258727</v>
      </c>
      <c r="H261" s="29">
        <f t="shared" ca="1" si="91"/>
        <v>15.003550845709407</v>
      </c>
      <c r="I261" s="29">
        <f t="shared" ca="1" si="91"/>
        <v>15.823961607579298</v>
      </c>
      <c r="J261" s="29">
        <f t="shared" ca="1" si="91"/>
        <v>15.449428917694322</v>
      </c>
      <c r="K261" s="29">
        <f t="shared" ca="1" si="91"/>
        <v>14.083574556138965</v>
      </c>
      <c r="L261" s="29">
        <f t="shared" ca="1" si="91"/>
        <v>12.333072827922715</v>
      </c>
      <c r="M261" s="29">
        <f t="shared" ca="1" si="91"/>
        <v>10.536354729291942</v>
      </c>
      <c r="N261" s="29">
        <f t="shared" ca="1" si="91"/>
        <v>8.9746533136034845</v>
      </c>
      <c r="O261" s="29">
        <f t="shared" ca="1" si="91"/>
        <v>8.1833710834081863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15.398417246983929</v>
      </c>
      <c r="E283" s="29">
        <f t="shared" ca="1" si="98"/>
        <v>14.001405697374286</v>
      </c>
      <c r="F283" s="29">
        <f t="shared" ca="1" si="98"/>
        <v>12.363305144559209</v>
      </c>
      <c r="G283" s="29">
        <f t="shared" ca="1" si="98"/>
        <v>10.565349604741273</v>
      </c>
      <c r="H283" s="29">
        <f t="shared" ca="1" si="98"/>
        <v>8.9964491542905929</v>
      </c>
      <c r="I283" s="29">
        <f t="shared" ca="1" si="98"/>
        <v>8.1760383924207023</v>
      </c>
      <c r="J283" s="29">
        <f t="shared" ca="1" si="98"/>
        <v>8.5505710823056784</v>
      </c>
      <c r="K283" s="29">
        <f t="shared" ca="1" si="98"/>
        <v>9.9164254438610353</v>
      </c>
      <c r="L283" s="29">
        <f t="shared" ca="1" si="98"/>
        <v>11.666927172077285</v>
      </c>
      <c r="M283" s="29">
        <f t="shared" ca="1" si="98"/>
        <v>13.463645270708058</v>
      </c>
      <c r="N283" s="29">
        <f t="shared" ca="1" si="98"/>
        <v>15.025346686396515</v>
      </c>
      <c r="O283" s="29">
        <f t="shared" ca="1" si="98"/>
        <v>15.816628916591814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0.1069776483844786</v>
      </c>
      <c r="E284" s="29">
        <f t="shared" ca="1" si="99"/>
        <v>9.7272169701436137E-2</v>
      </c>
      <c r="F284" s="29">
        <f t="shared" ca="1" si="99"/>
        <v>8.5891769875486787E-2</v>
      </c>
      <c r="G284" s="29">
        <f t="shared" ca="1" si="99"/>
        <v>7.3400807170391741E-2</v>
      </c>
      <c r="H284" s="29">
        <f t="shared" ca="1" si="99"/>
        <v>6.2501162223347784E-2</v>
      </c>
      <c r="I284" s="29">
        <f t="shared" ca="1" si="99"/>
        <v>5.6801510589907997E-2</v>
      </c>
      <c r="J284" s="29">
        <f t="shared" ca="1" si="99"/>
        <v>5.9403507000601166E-2</v>
      </c>
      <c r="K284" s="29">
        <f t="shared" ca="1" si="99"/>
        <v>6.8892526897337311E-2</v>
      </c>
      <c r="L284" s="29">
        <f t="shared" ca="1" si="99"/>
        <v>8.1053813046030238E-2</v>
      </c>
      <c r="M284" s="29">
        <f t="shared" ca="1" si="99"/>
        <v>9.3536178857945074E-2</v>
      </c>
      <c r="N284" s="29">
        <f t="shared" ca="1" si="99"/>
        <v>0.10438580984594713</v>
      </c>
      <c r="O284" s="29">
        <f t="shared" ca="1" si="99"/>
        <v>0.10988309640709022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8.6015827530160713</v>
      </c>
      <c r="E286" s="29">
        <f t="shared" ca="1" si="100"/>
        <v>9.9985943026257136</v>
      </c>
      <c r="F286" s="29">
        <f t="shared" ca="1" si="100"/>
        <v>11.636694855440791</v>
      </c>
      <c r="G286" s="29">
        <f t="shared" ca="1" si="100"/>
        <v>13.434650395258727</v>
      </c>
      <c r="H286" s="29">
        <f t="shared" ca="1" si="100"/>
        <v>15.003550845709407</v>
      </c>
      <c r="I286" s="29">
        <f t="shared" ca="1" si="100"/>
        <v>15.823961607579298</v>
      </c>
      <c r="J286" s="29">
        <f t="shared" ca="1" si="100"/>
        <v>15.449428917694322</v>
      </c>
      <c r="K286" s="29">
        <f t="shared" ca="1" si="100"/>
        <v>14.083574556138965</v>
      </c>
      <c r="L286" s="29">
        <f t="shared" ca="1" si="100"/>
        <v>12.333072827922715</v>
      </c>
      <c r="M286" s="29">
        <f t="shared" ca="1" si="100"/>
        <v>10.536354729291942</v>
      </c>
      <c r="N286" s="29">
        <f t="shared" ca="1" si="100"/>
        <v>8.9746533136034845</v>
      </c>
      <c r="O286" s="29">
        <f t="shared" ca="1" si="100"/>
        <v>8.1833710834081863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5.3488824192239298E-2</v>
      </c>
      <c r="E290" s="33">
        <f t="shared" ca="1" si="101"/>
        <v>4.8636084850718068E-2</v>
      </c>
      <c r="F290" s="32">
        <f t="shared" ca="1" si="101"/>
        <v>4.2945884937743393E-2</v>
      </c>
      <c r="G290" s="32">
        <f t="shared" ca="1" si="101"/>
        <v>3.670040358519587E-2</v>
      </c>
      <c r="H290" s="32">
        <f t="shared" ca="1" si="101"/>
        <v>3.1250581111673892E-2</v>
      </c>
      <c r="I290" s="32">
        <f t="shared" ca="1" si="101"/>
        <v>2.8400755294953998E-2</v>
      </c>
      <c r="J290" s="32">
        <f t="shared" ca="1" si="101"/>
        <v>2.9701753500300583E-2</v>
      </c>
      <c r="K290" s="32">
        <f t="shared" ca="1" si="101"/>
        <v>3.4446263448668656E-2</v>
      </c>
      <c r="L290" s="32">
        <f t="shared" ca="1" si="101"/>
        <v>4.0526906523015119E-2</v>
      </c>
      <c r="M290" s="32">
        <f t="shared" ca="1" si="101"/>
        <v>4.6768089428972537E-2</v>
      </c>
      <c r="N290" s="32">
        <f t="shared" ca="1" si="101"/>
        <v>5.2192904922973564E-2</v>
      </c>
      <c r="O290" s="32">
        <f t="shared" ca="1" si="101"/>
        <v>5.4941548203545111E-2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5.3488824192239298E-2</v>
      </c>
      <c r="E291" s="32">
        <f t="shared" ca="1" si="102"/>
        <v>4.8636084850718068E-2</v>
      </c>
      <c r="F291" s="32">
        <f t="shared" ca="1" si="102"/>
        <v>4.2945884937743393E-2</v>
      </c>
      <c r="G291" s="32">
        <f t="shared" ca="1" si="102"/>
        <v>3.670040358519587E-2</v>
      </c>
      <c r="H291" s="32">
        <f t="shared" ca="1" si="102"/>
        <v>3.1250581111673892E-2</v>
      </c>
      <c r="I291" s="32">
        <f t="shared" ca="1" si="102"/>
        <v>2.8400755294953998E-2</v>
      </c>
      <c r="J291" s="32">
        <f t="shared" ca="1" si="102"/>
        <v>2.9701753500300583E-2</v>
      </c>
      <c r="K291" s="32">
        <f t="shared" ca="1" si="102"/>
        <v>3.4446263448668656E-2</v>
      </c>
      <c r="L291" s="32">
        <f t="shared" ca="1" si="102"/>
        <v>4.0526906523015119E-2</v>
      </c>
      <c r="M291" s="32">
        <f t="shared" ca="1" si="102"/>
        <v>4.6768089428972537E-2</v>
      </c>
      <c r="N291" s="32">
        <f t="shared" ca="1" si="102"/>
        <v>5.2192904922973564E-2</v>
      </c>
      <c r="O291" s="32">
        <f t="shared" ca="1" si="102"/>
        <v>5.4941548203545111E-2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4.8362811873816365E-2</v>
      </c>
      <c r="E296" s="33">
        <f t="shared" ca="1" si="103"/>
        <v>4.3975126719190918E-2</v>
      </c>
      <c r="F296" s="33">
        <f t="shared" ca="1" si="103"/>
        <v>3.8830237631209651E-2</v>
      </c>
      <c r="G296" s="33">
        <f t="shared" ca="1" si="103"/>
        <v>3.3183281574947932E-2</v>
      </c>
      <c r="H296" s="33">
        <f t="shared" ca="1" si="103"/>
        <v>2.8255733755138478E-2</v>
      </c>
      <c r="I296" s="33">
        <f t="shared" ca="1" si="103"/>
        <v>2.5679016245854242E-2</v>
      </c>
      <c r="J296" s="33">
        <f t="shared" ca="1" si="103"/>
        <v>2.6855335456521776E-2</v>
      </c>
      <c r="K296" s="33">
        <f t="shared" ca="1" si="103"/>
        <v>3.1145163201504577E-2</v>
      </c>
      <c r="L296" s="33">
        <f t="shared" ca="1" si="103"/>
        <v>3.6643077981226173E-2</v>
      </c>
      <c r="M296" s="33">
        <f t="shared" ca="1" si="103"/>
        <v>4.2286147525362666E-2</v>
      </c>
      <c r="N296" s="33">
        <f t="shared" ca="1" si="103"/>
        <v>4.7191084867855261E-2</v>
      </c>
      <c r="O296" s="33">
        <f t="shared" ca="1" si="103"/>
        <v>4.9676316500705371E-2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5.3488824192239298E-2</v>
      </c>
      <c r="E297" s="33">
        <f t="shared" ca="1" si="104"/>
        <v>4.8636084850718068E-2</v>
      </c>
      <c r="F297" s="33">
        <f t="shared" ca="1" si="104"/>
        <v>4.2945884937743393E-2</v>
      </c>
      <c r="G297" s="33">
        <f t="shared" ca="1" si="104"/>
        <v>3.670040358519587E-2</v>
      </c>
      <c r="H297" s="33">
        <f t="shared" ca="1" si="104"/>
        <v>3.1250581111673892E-2</v>
      </c>
      <c r="I297" s="33">
        <f t="shared" ca="1" si="104"/>
        <v>2.8400755294953998E-2</v>
      </c>
      <c r="J297" s="33">
        <f t="shared" ca="1" si="104"/>
        <v>2.9701753500300583E-2</v>
      </c>
      <c r="K297" s="33">
        <f t="shared" ca="1" si="104"/>
        <v>3.4446263448668656E-2</v>
      </c>
      <c r="L297" s="33">
        <f t="shared" ca="1" si="104"/>
        <v>4.0526906523015119E-2</v>
      </c>
      <c r="M297" s="33">
        <f t="shared" ca="1" si="104"/>
        <v>4.6768089428972537E-2</v>
      </c>
      <c r="N297" s="33">
        <f t="shared" ca="1" si="104"/>
        <v>5.2192904922973564E-2</v>
      </c>
      <c r="O297" s="33">
        <f t="shared" ca="1" si="104"/>
        <v>5.4941548203545111E-2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5.1260123184229322E-3</v>
      </c>
      <c r="E298" s="33">
        <f t="shared" ca="1" si="105"/>
        <v>4.6609581315271474E-3</v>
      </c>
      <c r="F298" s="33">
        <f t="shared" ca="1" si="105"/>
        <v>4.115647306533742E-3</v>
      </c>
      <c r="G298" s="33">
        <f t="shared" ca="1" si="105"/>
        <v>3.5171220102479372E-3</v>
      </c>
      <c r="H298" s="33">
        <f t="shared" ca="1" si="105"/>
        <v>2.9948473565354146E-3</v>
      </c>
      <c r="I298" s="33">
        <f t="shared" ca="1" si="105"/>
        <v>2.7217390490997576E-3</v>
      </c>
      <c r="J298" s="33">
        <f t="shared" ca="1" si="105"/>
        <v>2.8464180437788055E-3</v>
      </c>
      <c r="K298" s="33">
        <f t="shared" ca="1" si="105"/>
        <v>3.3011002471640791E-3</v>
      </c>
      <c r="L298" s="33">
        <f t="shared" ca="1" si="105"/>
        <v>3.8838285417889485E-3</v>
      </c>
      <c r="M298" s="33">
        <f t="shared" ca="1" si="105"/>
        <v>4.4819419036098672E-3</v>
      </c>
      <c r="N298" s="33">
        <f t="shared" ca="1" si="105"/>
        <v>5.0018200551183003E-3</v>
      </c>
      <c r="O298" s="33">
        <f t="shared" ca="1" si="105"/>
        <v>5.2652317028397391E-3</v>
      </c>
    </row>
    <row r="299" spans="1:15" x14ac:dyDescent="0.4">
      <c r="D299" s="32">
        <f t="shared" ref="D299:O299" ca="1" si="106">SUM(D296:D298)</f>
        <v>0.10697764838447858</v>
      </c>
      <c r="E299" s="32">
        <f t="shared" ca="1" si="106"/>
        <v>9.7272169701436123E-2</v>
      </c>
      <c r="F299" s="32">
        <f t="shared" ca="1" si="106"/>
        <v>8.5891769875486787E-2</v>
      </c>
      <c r="G299" s="32">
        <f t="shared" ca="1" si="106"/>
        <v>7.3400807170391741E-2</v>
      </c>
      <c r="H299" s="32">
        <f t="shared" ca="1" si="106"/>
        <v>6.2501162223347784E-2</v>
      </c>
      <c r="I299" s="32">
        <f t="shared" ca="1" si="106"/>
        <v>5.6801510589908004E-2</v>
      </c>
      <c r="J299" s="32">
        <f t="shared" ca="1" si="106"/>
        <v>5.9403507000601166E-2</v>
      </c>
      <c r="K299" s="32">
        <f t="shared" ca="1" si="106"/>
        <v>6.8892526897337311E-2</v>
      </c>
      <c r="L299" s="32">
        <f t="shared" ca="1" si="106"/>
        <v>8.1053813046030238E-2</v>
      </c>
      <c r="M299" s="32">
        <f t="shared" ca="1" si="106"/>
        <v>9.3536178857945074E-2</v>
      </c>
      <c r="N299" s="32">
        <f t="shared" ca="1" si="106"/>
        <v>0.10438580984594713</v>
      </c>
      <c r="O299" s="32">
        <f t="shared" ca="1" si="106"/>
        <v>0.10988309640709022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0.18502491634324508</v>
      </c>
      <c r="E302" s="32">
        <f ca="1">N297/2+O297+D297+E297+F297/2</f>
        <v>0.20463585217686095</v>
      </c>
      <c r="F302" s="32">
        <f ca="1">N298/2+O298+D298+E298+F298/2</f>
        <v>1.9610935833615839E-2</v>
      </c>
      <c r="G302" s="32">
        <f ca="1">F296/2+G296+H296</f>
        <v>8.0854134145691231E-2</v>
      </c>
      <c r="H302" s="32">
        <f ca="1">F297/2+G297+H297</f>
        <v>8.9423927165741462E-2</v>
      </c>
      <c r="I302" s="32">
        <f ca="1">F298/2+G298+H298</f>
        <v>8.5697930200502228E-3</v>
      </c>
      <c r="J302" s="32">
        <f ca="1">I296+J296+K296</f>
        <v>8.3679514903880592E-2</v>
      </c>
      <c r="K302" s="32">
        <f ca="1">I297+J297+K297</f>
        <v>9.2548772243923244E-2</v>
      </c>
      <c r="L302" s="32">
        <f ca="1">I298+J298+K298</f>
        <v>8.8692573400426418E-3</v>
      </c>
      <c r="M302" s="32">
        <f ca="1">L296+M296+N296/2</f>
        <v>0.10252476794051647</v>
      </c>
      <c r="N302" s="32">
        <f ca="1">L297+M297+N297/2</f>
        <v>0.11339144841347444</v>
      </c>
      <c r="O302" s="32">
        <f ca="1">L298+M298+N298/2</f>
        <v>1.0866680472957966E-2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9.6666666666666661</v>
      </c>
      <c r="I309" s="29">
        <f t="shared" ca="1" si="108"/>
        <v>34</v>
      </c>
      <c r="J309" s="29">
        <f t="shared" ca="1" si="108"/>
        <v>59</v>
      </c>
      <c r="K309" s="29">
        <f t="shared" ca="1" si="108"/>
        <v>29</v>
      </c>
      <c r="L309" s="29">
        <f t="shared" ca="1" si="108"/>
        <v>8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8.1921241050119331E-2</v>
      </c>
      <c r="I310" s="50">
        <f t="shared" ca="1" si="109"/>
        <v>9.9343675417661093E-2</v>
      </c>
      <c r="J310" s="50">
        <f t="shared" ca="1" si="109"/>
        <v>0.11724343675417662</v>
      </c>
      <c r="K310" s="50">
        <f t="shared" ca="1" si="109"/>
        <v>9.5763723150357999E-2</v>
      </c>
      <c r="L310" s="50">
        <f t="shared" ca="1" si="109"/>
        <v>8.0727923627684967E-2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8.6015827530160713</v>
      </c>
      <c r="E312" s="29">
        <f t="shared" ca="1" si="110"/>
        <v>9.9985943026257136</v>
      </c>
      <c r="F312" s="29">
        <f t="shared" ca="1" si="110"/>
        <v>11.636694855440791</v>
      </c>
      <c r="G312" s="29">
        <f t="shared" ca="1" si="110"/>
        <v>13.434650395258727</v>
      </c>
      <c r="H312" s="29">
        <f t="shared" ca="1" si="110"/>
        <v>15.003550845709407</v>
      </c>
      <c r="I312" s="29">
        <f t="shared" ca="1" si="110"/>
        <v>15.823961607579298</v>
      </c>
      <c r="J312" s="29">
        <f t="shared" ca="1" si="110"/>
        <v>15.449428917694322</v>
      </c>
      <c r="K312" s="29">
        <f t="shared" ca="1" si="110"/>
        <v>14.083574556138965</v>
      </c>
      <c r="L312" s="29">
        <f t="shared" ca="1" si="110"/>
        <v>12.333072827922715</v>
      </c>
      <c r="M312" s="29">
        <f t="shared" ca="1" si="110"/>
        <v>10.536354729291942</v>
      </c>
      <c r="N312" s="29">
        <f t="shared" ca="1" si="110"/>
        <v>8.9746533136034845</v>
      </c>
      <c r="O312" s="29">
        <f t="shared" ca="1" si="110"/>
        <v>8.1833710834081863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4.9152744630071597E-2</v>
      </c>
      <c r="I316" s="32">
        <f t="shared" ca="1" si="111"/>
        <v>5.960620525059665E-2</v>
      </c>
      <c r="J316" s="32">
        <f t="shared" ca="1" si="111"/>
        <v>7.0346062052505973E-2</v>
      </c>
      <c r="K316" s="32">
        <f t="shared" ca="1" si="111"/>
        <v>5.7458233890214795E-2</v>
      </c>
      <c r="L316" s="32">
        <f t="shared" ca="1" si="111"/>
        <v>4.8436754176610981E-2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3.2768496420047734E-2</v>
      </c>
      <c r="I317" s="32">
        <f t="shared" ca="1" si="112"/>
        <v>3.9737470167064443E-2</v>
      </c>
      <c r="J317" s="32">
        <f t="shared" ca="1" si="112"/>
        <v>4.6897374701670651E-2</v>
      </c>
      <c r="K317" s="32">
        <f t="shared" ca="1" si="112"/>
        <v>3.8305489260143204E-2</v>
      </c>
      <c r="L317" s="32">
        <f t="shared" ca="1" si="112"/>
        <v>3.2291169451073985E-2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4.4647076372315034E-2</v>
      </c>
      <c r="I322" s="33">
        <f t="shared" ca="1" si="113"/>
        <v>5.4142303102625286E-2</v>
      </c>
      <c r="J322" s="33">
        <f t="shared" ca="1" si="113"/>
        <v>6.3897673031026253E-2</v>
      </c>
      <c r="K322" s="33">
        <f t="shared" ca="1" si="113"/>
        <v>5.2191229116945105E-2</v>
      </c>
      <c r="L322" s="33">
        <f t="shared" ca="1" si="113"/>
        <v>4.3996718377088309E-2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3.2768496420047734E-2</v>
      </c>
      <c r="I323" s="33">
        <f t="shared" ca="1" si="114"/>
        <v>3.9737470167064443E-2</v>
      </c>
      <c r="J323" s="33">
        <f t="shared" ca="1" si="114"/>
        <v>4.6897374701670651E-2</v>
      </c>
      <c r="K323" s="33">
        <f t="shared" ca="1" si="114"/>
        <v>3.8305489260143204E-2</v>
      </c>
      <c r="L323" s="33">
        <f t="shared" ca="1" si="114"/>
        <v>3.2291169451073985E-2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4.5056682577565635E-3</v>
      </c>
      <c r="I324" s="33">
        <f t="shared" ca="1" si="115"/>
        <v>5.4639021479713605E-3</v>
      </c>
      <c r="J324" s="33">
        <f t="shared" ca="1" si="115"/>
        <v>6.4483890214797153E-3</v>
      </c>
      <c r="K324" s="33">
        <f t="shared" ca="1" si="115"/>
        <v>5.2670047732696901E-3</v>
      </c>
      <c r="L324" s="33">
        <f t="shared" ca="1" si="115"/>
        <v>4.4400357995226731E-3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8.1921241050119331E-2</v>
      </c>
      <c r="I325" s="32">
        <f t="shared" ca="1" si="116"/>
        <v>9.9343675417661093E-2</v>
      </c>
      <c r="J325" s="32">
        <f t="shared" ca="1" si="116"/>
        <v>0.11724343675417663</v>
      </c>
      <c r="K325" s="32">
        <f t="shared" ca="1" si="116"/>
        <v>9.5763723150357999E-2</v>
      </c>
      <c r="L325" s="32">
        <f t="shared" ca="1" si="116"/>
        <v>8.0727923627684967E-2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0.10595957637231503</v>
      </c>
      <c r="H328" s="32">
        <f ca="1">F323/2+G323+H323</f>
        <v>7.7768496420047739E-2</v>
      </c>
      <c r="I328" s="32">
        <f ca="1">F324/2+G324+H324</f>
        <v>1.0693168257756564E-2</v>
      </c>
      <c r="J328" s="32">
        <f ca="1">I322+J322+K322</f>
        <v>0.17023120525059665</v>
      </c>
      <c r="K328" s="32">
        <f ca="1">I323+J323+K323</f>
        <v>0.12494033412887831</v>
      </c>
      <c r="L328" s="32">
        <f ca="1">I324+J324+K324</f>
        <v>1.7179295942720767E-2</v>
      </c>
      <c r="M328" s="32">
        <f ca="1">L322+M322+N322/2</f>
        <v>0.1053092183770883</v>
      </c>
      <c r="N328" s="32">
        <f ca="1">L323+M323+N323/2</f>
        <v>7.7291169451073977E-2</v>
      </c>
      <c r="O328" s="32">
        <f ca="1">L324+M324+N324/2</f>
        <v>1.0627535799522672E-2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8.6015827530160713</v>
      </c>
      <c r="E337" s="29">
        <f t="shared" ca="1" si="119"/>
        <v>9.9985943026257136</v>
      </c>
      <c r="F337" s="29">
        <f t="shared" ca="1" si="119"/>
        <v>11.636694855440791</v>
      </c>
      <c r="G337" s="29">
        <f t="shared" ca="1" si="119"/>
        <v>13.434650395258727</v>
      </c>
      <c r="H337" s="29">
        <f t="shared" ca="1" si="119"/>
        <v>15.003550845709407</v>
      </c>
      <c r="I337" s="29">
        <f t="shared" ca="1" si="119"/>
        <v>15.823961607579298</v>
      </c>
      <c r="J337" s="29">
        <f t="shared" ca="1" si="119"/>
        <v>15.449428917694322</v>
      </c>
      <c r="K337" s="29">
        <f t="shared" ca="1" si="119"/>
        <v>14.083574556138965</v>
      </c>
      <c r="L337" s="29">
        <f t="shared" ca="1" si="119"/>
        <v>12.333072827922715</v>
      </c>
      <c r="M337" s="29">
        <f t="shared" ca="1" si="119"/>
        <v>10.536354729291942</v>
      </c>
      <c r="N337" s="29">
        <f t="shared" ca="1" si="119"/>
        <v>8.9746533136034845</v>
      </c>
      <c r="O337" s="29">
        <f t="shared" ca="1" si="119"/>
        <v>8.1833710834081863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8.6015827530160713</v>
      </c>
      <c r="E362" s="29">
        <f t="shared" ca="1" si="128"/>
        <v>9.9985943026257136</v>
      </c>
      <c r="F362" s="29">
        <f t="shared" ca="1" si="128"/>
        <v>11.636694855440791</v>
      </c>
      <c r="G362" s="29">
        <f t="shared" ca="1" si="128"/>
        <v>13.434650395258727</v>
      </c>
      <c r="H362" s="29">
        <f t="shared" ca="1" si="128"/>
        <v>15.003550845709407</v>
      </c>
      <c r="I362" s="29">
        <f t="shared" ca="1" si="128"/>
        <v>15.823961607579298</v>
      </c>
      <c r="J362" s="29">
        <f t="shared" ca="1" si="128"/>
        <v>15.449428917694322</v>
      </c>
      <c r="K362" s="29">
        <f t="shared" ca="1" si="128"/>
        <v>14.083574556138965</v>
      </c>
      <c r="L362" s="29">
        <f t="shared" ca="1" si="128"/>
        <v>12.333072827922715</v>
      </c>
      <c r="M362" s="29">
        <f t="shared" ca="1" si="128"/>
        <v>10.536354729291942</v>
      </c>
      <c r="N362" s="29">
        <f t="shared" ca="1" si="128"/>
        <v>8.9746533136034845</v>
      </c>
      <c r="O362" s="29">
        <f t="shared" ca="1" si="128"/>
        <v>8.1833710834081863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0.9</v>
      </c>
      <c r="E364" s="136">
        <f>IF(E370=0,Demands!$D16,E370)</f>
        <v>0.9</v>
      </c>
      <c r="F364" s="136">
        <f>IF(F370=0,Demands!$D16,F370)</f>
        <v>0.9</v>
      </c>
      <c r="G364" s="136">
        <f>IF(G370=0,Demands!$D16,G370)</f>
        <v>0.9</v>
      </c>
      <c r="H364" s="136">
        <f>IF(H370=0,Demands!$D16,H370)</f>
        <v>0.9</v>
      </c>
      <c r="I364" s="136">
        <f>IF(I370=0,Demands!$D16,I370)</f>
        <v>0.9</v>
      </c>
      <c r="J364" s="136">
        <f>IF(J370=0,Demands!$D16,J370)</f>
        <v>0.9</v>
      </c>
      <c r="K364" s="136">
        <f>IF(K370=0,Demands!$D16,K370)</f>
        <v>0.9</v>
      </c>
      <c r="L364" s="136">
        <f>IF(L370=0,Demands!$D16,L370)</f>
        <v>0.9</v>
      </c>
      <c r="M364" s="136">
        <f>IF(M370=0,Demands!$D16,M370)</f>
        <v>0.9</v>
      </c>
      <c r="N364" s="136">
        <f>IF(N370=0,Demands!$D16,N370)</f>
        <v>0.9</v>
      </c>
      <c r="O364" s="136">
        <f>IF(O370=0,Demands!$D16,O370)</f>
        <v>0.9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7.4999999999999997E-2</v>
      </c>
      <c r="E366" s="33">
        <f t="shared" si="129"/>
        <v>7.4999999999999997E-2</v>
      </c>
      <c r="F366" s="32">
        <f t="shared" si="129"/>
        <v>7.4999999999999997E-2</v>
      </c>
      <c r="G366" s="32">
        <f t="shared" si="129"/>
        <v>7.4999999999999997E-2</v>
      </c>
      <c r="H366" s="32">
        <f t="shared" si="129"/>
        <v>7.4999999999999997E-2</v>
      </c>
      <c r="I366" s="32">
        <f t="shared" si="129"/>
        <v>7.4999999999999997E-2</v>
      </c>
      <c r="J366" s="32">
        <f t="shared" si="129"/>
        <v>7.4999999999999997E-2</v>
      </c>
      <c r="K366" s="32">
        <f t="shared" si="129"/>
        <v>7.4999999999999997E-2</v>
      </c>
      <c r="L366" s="32">
        <f t="shared" si="129"/>
        <v>7.4999999999999997E-2</v>
      </c>
      <c r="M366" s="32">
        <f t="shared" si="129"/>
        <v>7.4999999999999997E-2</v>
      </c>
      <c r="N366" s="32">
        <f t="shared" si="129"/>
        <v>7.4999999999999997E-2</v>
      </c>
      <c r="O366" s="32">
        <f t="shared" si="129"/>
        <v>7.4999999999999997E-2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8.3333333333333315E-3</v>
      </c>
      <c r="E367" s="32">
        <f t="shared" si="130"/>
        <v>8.3333333333333315E-3</v>
      </c>
      <c r="F367" s="32">
        <f t="shared" si="130"/>
        <v>8.3333333333333315E-3</v>
      </c>
      <c r="G367" s="32">
        <f t="shared" si="130"/>
        <v>8.3333333333333315E-3</v>
      </c>
      <c r="H367" s="32">
        <f t="shared" si="130"/>
        <v>8.3333333333333315E-3</v>
      </c>
      <c r="I367" s="32">
        <f t="shared" si="130"/>
        <v>8.3333333333333315E-3</v>
      </c>
      <c r="J367" s="32">
        <f t="shared" si="130"/>
        <v>8.3333333333333315E-3</v>
      </c>
      <c r="K367" s="32">
        <f t="shared" si="130"/>
        <v>8.3333333333333315E-3</v>
      </c>
      <c r="L367" s="32">
        <f t="shared" si="130"/>
        <v>8.3333333333333315E-3</v>
      </c>
      <c r="M367" s="32">
        <f t="shared" si="130"/>
        <v>8.3333333333333315E-3</v>
      </c>
      <c r="N367" s="32">
        <f t="shared" si="130"/>
        <v>8.3333333333333315E-3</v>
      </c>
      <c r="O367" s="32">
        <f t="shared" si="130"/>
        <v>8.3333333333333315E-3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6.8124999999999991E-2</v>
      </c>
      <c r="E372" s="33">
        <f t="shared" si="131"/>
        <v>6.8124999999999991E-2</v>
      </c>
      <c r="F372" s="33">
        <f t="shared" si="131"/>
        <v>6.8124999999999991E-2</v>
      </c>
      <c r="G372" s="33">
        <f t="shared" si="131"/>
        <v>6.8124999999999991E-2</v>
      </c>
      <c r="H372" s="33">
        <f t="shared" si="131"/>
        <v>6.8124999999999991E-2</v>
      </c>
      <c r="I372" s="33">
        <f t="shared" si="131"/>
        <v>6.8124999999999991E-2</v>
      </c>
      <c r="J372" s="33">
        <f t="shared" si="131"/>
        <v>6.8124999999999991E-2</v>
      </c>
      <c r="K372" s="33">
        <f t="shared" si="131"/>
        <v>6.8124999999999991E-2</v>
      </c>
      <c r="L372" s="33">
        <f t="shared" si="131"/>
        <v>6.8124999999999991E-2</v>
      </c>
      <c r="M372" s="33">
        <f t="shared" si="131"/>
        <v>6.8124999999999991E-2</v>
      </c>
      <c r="N372" s="33">
        <f t="shared" si="131"/>
        <v>6.8124999999999991E-2</v>
      </c>
      <c r="O372" s="33">
        <f t="shared" si="131"/>
        <v>6.8124999999999991E-2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8.3333333333333315E-3</v>
      </c>
      <c r="E373" s="33">
        <f t="shared" si="132"/>
        <v>8.3333333333333315E-3</v>
      </c>
      <c r="F373" s="33">
        <f t="shared" si="132"/>
        <v>8.3333333333333315E-3</v>
      </c>
      <c r="G373" s="33">
        <f t="shared" si="132"/>
        <v>8.3333333333333315E-3</v>
      </c>
      <c r="H373" s="33">
        <f t="shared" si="132"/>
        <v>8.3333333333333315E-3</v>
      </c>
      <c r="I373" s="33">
        <f t="shared" si="132"/>
        <v>8.3333333333333315E-3</v>
      </c>
      <c r="J373" s="33">
        <f t="shared" si="132"/>
        <v>8.3333333333333315E-3</v>
      </c>
      <c r="K373" s="33">
        <f t="shared" si="132"/>
        <v>8.3333333333333315E-3</v>
      </c>
      <c r="L373" s="33">
        <f t="shared" si="132"/>
        <v>8.3333333333333315E-3</v>
      </c>
      <c r="M373" s="33">
        <f t="shared" si="132"/>
        <v>8.3333333333333315E-3</v>
      </c>
      <c r="N373" s="33">
        <f t="shared" si="132"/>
        <v>8.3333333333333315E-3</v>
      </c>
      <c r="O373" s="33">
        <f t="shared" si="132"/>
        <v>8.3333333333333315E-3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6.875E-3</v>
      </c>
      <c r="E374" s="33">
        <f t="shared" si="133"/>
        <v>6.875E-3</v>
      </c>
      <c r="F374" s="33">
        <f t="shared" si="133"/>
        <v>6.875E-3</v>
      </c>
      <c r="G374" s="33">
        <f t="shared" si="133"/>
        <v>6.875E-3</v>
      </c>
      <c r="H374" s="33">
        <f t="shared" si="133"/>
        <v>6.875E-3</v>
      </c>
      <c r="I374" s="33">
        <f t="shared" si="133"/>
        <v>6.875E-3</v>
      </c>
      <c r="J374" s="33">
        <f t="shared" si="133"/>
        <v>6.875E-3</v>
      </c>
      <c r="K374" s="33">
        <f t="shared" si="133"/>
        <v>6.875E-3</v>
      </c>
      <c r="L374" s="33">
        <f t="shared" si="133"/>
        <v>6.875E-3</v>
      </c>
      <c r="M374" s="33">
        <f t="shared" si="133"/>
        <v>6.875E-3</v>
      </c>
      <c r="N374" s="33">
        <f t="shared" si="133"/>
        <v>6.875E-3</v>
      </c>
      <c r="O374" s="33">
        <f t="shared" si="133"/>
        <v>6.875E-3</v>
      </c>
    </row>
    <row r="375" spans="1:15" x14ac:dyDescent="0.4">
      <c r="D375" s="32">
        <f t="shared" ref="D375:O375" si="134">SUM(D372:D374)</f>
        <v>8.3333333333333329E-2</v>
      </c>
      <c r="E375" s="32">
        <f t="shared" si="134"/>
        <v>8.3333333333333329E-2</v>
      </c>
      <c r="F375" s="32">
        <f t="shared" si="134"/>
        <v>8.3333333333333329E-2</v>
      </c>
      <c r="G375" s="32">
        <f t="shared" si="134"/>
        <v>8.3333333333333329E-2</v>
      </c>
      <c r="H375" s="32">
        <f t="shared" si="134"/>
        <v>8.3333333333333329E-2</v>
      </c>
      <c r="I375" s="32">
        <f t="shared" si="134"/>
        <v>8.3333333333333329E-2</v>
      </c>
      <c r="J375" s="32">
        <f t="shared" si="134"/>
        <v>8.3333333333333329E-2</v>
      </c>
      <c r="K375" s="32">
        <f t="shared" si="134"/>
        <v>8.3333333333333329E-2</v>
      </c>
      <c r="L375" s="32">
        <f t="shared" si="134"/>
        <v>8.3333333333333329E-2</v>
      </c>
      <c r="M375" s="32">
        <f t="shared" si="134"/>
        <v>8.3333333333333329E-2</v>
      </c>
      <c r="N375" s="32">
        <f t="shared" si="134"/>
        <v>8.3333333333333329E-2</v>
      </c>
      <c r="O375" s="32">
        <f t="shared" si="134"/>
        <v>8.3333333333333329E-2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0.27249999999999996</v>
      </c>
      <c r="E378" s="32">
        <f>N373/2+O373+D373+E373+F373/2</f>
        <v>3.3333333333333326E-2</v>
      </c>
      <c r="F378" s="32">
        <f>N374/2+O374+D374+E374+F374/2</f>
        <v>2.75E-2</v>
      </c>
      <c r="G378" s="32">
        <f>F372/2+G372+H372</f>
        <v>0.17031249999999998</v>
      </c>
      <c r="H378" s="32">
        <f>F373/2+G373+H373</f>
        <v>2.0833333333333329E-2</v>
      </c>
      <c r="I378" s="32">
        <f>F374/2+G374+H374</f>
        <v>1.7187500000000001E-2</v>
      </c>
      <c r="J378" s="32">
        <f>I372+J372+K372</f>
        <v>0.20437499999999997</v>
      </c>
      <c r="K378" s="32">
        <f>I373+J373+K373</f>
        <v>2.4999999999999994E-2</v>
      </c>
      <c r="L378" s="32">
        <f>I374+J374+K374</f>
        <v>2.0625000000000001E-2</v>
      </c>
      <c r="M378" s="32">
        <f>L372+M372+N372/2</f>
        <v>0.17031249999999998</v>
      </c>
      <c r="N378" s="32">
        <f>L373+M373+N373/2</f>
        <v>2.0833333333333329E-2</v>
      </c>
      <c r="O378" s="32">
        <f>L374+M374+N374/2</f>
        <v>1.7187500000000001E-2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15.398417246983929</v>
      </c>
      <c r="E384" s="29">
        <f t="shared" ca="1" si="135"/>
        <v>14.001405697374286</v>
      </c>
      <c r="F384" s="29">
        <f t="shared" ca="1" si="135"/>
        <v>12.363305144559209</v>
      </c>
      <c r="G384" s="29">
        <f t="shared" ca="1" si="135"/>
        <v>10.565349604741273</v>
      </c>
      <c r="H384" s="29">
        <f t="shared" ca="1" si="135"/>
        <v>8.9964491542905929</v>
      </c>
      <c r="I384" s="29">
        <f t="shared" ca="1" si="135"/>
        <v>8.1760383924207023</v>
      </c>
      <c r="J384" s="29">
        <f t="shared" ca="1" si="135"/>
        <v>8.5505710823056784</v>
      </c>
      <c r="K384" s="29">
        <f t="shared" ca="1" si="135"/>
        <v>9.9164254438610353</v>
      </c>
      <c r="L384" s="29">
        <f t="shared" ca="1" si="135"/>
        <v>11.666927172077285</v>
      </c>
      <c r="M384" s="29">
        <f t="shared" ca="1" si="135"/>
        <v>13.463645270708058</v>
      </c>
      <c r="N384" s="29">
        <f t="shared" ca="1" si="135"/>
        <v>15.025346686396515</v>
      </c>
      <c r="O384" s="29">
        <f t="shared" ca="1" si="135"/>
        <v>15.816628916591814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0.1069776483844786</v>
      </c>
      <c r="E385" s="29">
        <f t="shared" ca="1" si="136"/>
        <v>9.7272169701436137E-2</v>
      </c>
      <c r="F385" s="29">
        <f t="shared" ca="1" si="136"/>
        <v>8.5891769875486787E-2</v>
      </c>
      <c r="G385" s="29">
        <f t="shared" ca="1" si="136"/>
        <v>7.3400807170391741E-2</v>
      </c>
      <c r="H385" s="29">
        <f t="shared" ca="1" si="136"/>
        <v>6.2501162223347784E-2</v>
      </c>
      <c r="I385" s="55">
        <f t="shared" ca="1" si="136"/>
        <v>5.6801510589907997E-2</v>
      </c>
      <c r="J385" s="55">
        <f t="shared" ca="1" si="136"/>
        <v>5.9403507000601166E-2</v>
      </c>
      <c r="K385" s="29">
        <f t="shared" ca="1" si="136"/>
        <v>6.8892526897337311E-2</v>
      </c>
      <c r="L385" s="29">
        <f t="shared" ca="1" si="136"/>
        <v>8.1053813046030238E-2</v>
      </c>
      <c r="M385" s="29">
        <f t="shared" ca="1" si="136"/>
        <v>9.3536178857945074E-2</v>
      </c>
      <c r="N385" s="29">
        <f t="shared" ca="1" si="136"/>
        <v>0.10438580984594713</v>
      </c>
      <c r="O385" s="29">
        <f t="shared" ca="1" si="136"/>
        <v>0.10988309640709022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8.6015827530160713</v>
      </c>
      <c r="E387" s="29">
        <f t="shared" ca="1" si="137"/>
        <v>9.9985943026257136</v>
      </c>
      <c r="F387" s="29">
        <f t="shared" ca="1" si="137"/>
        <v>11.636694855440791</v>
      </c>
      <c r="G387" s="29">
        <f t="shared" ca="1" si="137"/>
        <v>13.434650395258727</v>
      </c>
      <c r="H387" s="29">
        <f t="shared" ca="1" si="137"/>
        <v>15.003550845709407</v>
      </c>
      <c r="I387" s="29">
        <f t="shared" ca="1" si="137"/>
        <v>15.823961607579298</v>
      </c>
      <c r="J387" s="29">
        <f t="shared" ca="1" si="137"/>
        <v>15.449428917694322</v>
      </c>
      <c r="K387" s="29">
        <f t="shared" ca="1" si="137"/>
        <v>14.083574556138965</v>
      </c>
      <c r="L387" s="29">
        <f t="shared" ca="1" si="137"/>
        <v>12.333072827922715</v>
      </c>
      <c r="M387" s="29">
        <f t="shared" ca="1" si="137"/>
        <v>10.536354729291942</v>
      </c>
      <c r="N387" s="29">
        <f t="shared" ca="1" si="137"/>
        <v>8.9746533136034845</v>
      </c>
      <c r="O387" s="29">
        <f t="shared" ca="1" si="137"/>
        <v>8.1833710834081863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1.069776483844786E-2</v>
      </c>
      <c r="E391" s="33">
        <f t="shared" ca="1" si="138"/>
        <v>9.7272169701436151E-3</v>
      </c>
      <c r="F391" s="32">
        <f t="shared" ca="1" si="138"/>
        <v>8.5891769875486787E-3</v>
      </c>
      <c r="G391" s="32">
        <f t="shared" ca="1" si="138"/>
        <v>7.3400807170391743E-3</v>
      </c>
      <c r="H391" s="32">
        <f t="shared" ca="1" si="138"/>
        <v>6.2501162223347791E-3</v>
      </c>
      <c r="I391" s="32">
        <f t="shared" ca="1" si="138"/>
        <v>5.6801510589907997E-3</v>
      </c>
      <c r="J391" s="32">
        <f t="shared" ca="1" si="138"/>
        <v>5.9403507000601171E-3</v>
      </c>
      <c r="K391" s="32">
        <f t="shared" ca="1" si="138"/>
        <v>6.8892526897337313E-3</v>
      </c>
      <c r="L391" s="32">
        <f t="shared" ca="1" si="138"/>
        <v>8.1053813046030234E-3</v>
      </c>
      <c r="M391" s="32">
        <f t="shared" ca="1" si="138"/>
        <v>9.353617885794507E-3</v>
      </c>
      <c r="N391" s="32">
        <f t="shared" ca="1" si="138"/>
        <v>1.0438580984594714E-2</v>
      </c>
      <c r="O391" s="32">
        <f t="shared" ca="1" si="138"/>
        <v>1.0988309640709022E-2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9.6279883546030745E-2</v>
      </c>
      <c r="E392" s="32">
        <f t="shared" ca="1" si="139"/>
        <v>8.7544952731292522E-2</v>
      </c>
      <c r="F392" s="32">
        <f t="shared" ca="1" si="139"/>
        <v>7.7302592887938115E-2</v>
      </c>
      <c r="G392" s="32">
        <f t="shared" ca="1" si="139"/>
        <v>6.6060726453352564E-2</v>
      </c>
      <c r="H392" s="32">
        <f t="shared" ca="1" si="139"/>
        <v>5.6251046001013008E-2</v>
      </c>
      <c r="I392" s="32">
        <f t="shared" ca="1" si="139"/>
        <v>5.1121359530917197E-2</v>
      </c>
      <c r="J392" s="32">
        <f t="shared" ca="1" si="139"/>
        <v>5.3463156300541048E-2</v>
      </c>
      <c r="K392" s="32">
        <f t="shared" ca="1" si="139"/>
        <v>6.2003274207603584E-2</v>
      </c>
      <c r="L392" s="32">
        <f t="shared" ca="1" si="139"/>
        <v>7.2948431741427219E-2</v>
      </c>
      <c r="M392" s="32">
        <f t="shared" ca="1" si="139"/>
        <v>8.4182560972150572E-2</v>
      </c>
      <c r="N392" s="32">
        <f t="shared" ca="1" si="139"/>
        <v>9.3947228861352414E-2</v>
      </c>
      <c r="O392" s="32">
        <f t="shared" ca="1" si="139"/>
        <v>9.8894786766381207E-2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9.8062844352438724E-3</v>
      </c>
      <c r="E397" s="33">
        <f t="shared" ca="1" si="140"/>
        <v>8.9166155559649799E-3</v>
      </c>
      <c r="F397" s="33">
        <f t="shared" ca="1" si="140"/>
        <v>7.8734122385862894E-3</v>
      </c>
      <c r="G397" s="33">
        <f t="shared" ca="1" si="140"/>
        <v>6.7284073239525762E-3</v>
      </c>
      <c r="H397" s="33">
        <f t="shared" ca="1" si="140"/>
        <v>5.7292732038068811E-3</v>
      </c>
      <c r="I397" s="33">
        <f t="shared" ca="1" si="140"/>
        <v>5.2068051374082333E-3</v>
      </c>
      <c r="J397" s="33">
        <f t="shared" ca="1" si="140"/>
        <v>5.4453214750551076E-3</v>
      </c>
      <c r="K397" s="33">
        <f t="shared" ca="1" si="140"/>
        <v>6.3151482989225868E-3</v>
      </c>
      <c r="L397" s="33">
        <f t="shared" ca="1" si="140"/>
        <v>7.4299328625527716E-3</v>
      </c>
      <c r="M397" s="33">
        <f t="shared" ca="1" si="140"/>
        <v>8.5741497286449652E-3</v>
      </c>
      <c r="N397" s="33">
        <f t="shared" ca="1" si="140"/>
        <v>9.5686992358784886E-3</v>
      </c>
      <c r="O397" s="33">
        <f t="shared" ca="1" si="140"/>
        <v>1.0072617170649938E-2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9.6279883546030745E-2</v>
      </c>
      <c r="E398" s="33">
        <f t="shared" ca="1" si="141"/>
        <v>8.7544952731292522E-2</v>
      </c>
      <c r="F398" s="33">
        <f t="shared" ca="1" si="141"/>
        <v>7.7302592887938115E-2</v>
      </c>
      <c r="G398" s="33">
        <f t="shared" ca="1" si="141"/>
        <v>6.6060726453352564E-2</v>
      </c>
      <c r="H398" s="33">
        <f t="shared" ca="1" si="141"/>
        <v>5.6251046001013008E-2</v>
      </c>
      <c r="I398" s="33">
        <f t="shared" ca="1" si="141"/>
        <v>5.1121359530917197E-2</v>
      </c>
      <c r="J398" s="33">
        <f t="shared" ca="1" si="141"/>
        <v>5.3463156300541048E-2</v>
      </c>
      <c r="K398" s="33">
        <f t="shared" ca="1" si="141"/>
        <v>6.2003274207603584E-2</v>
      </c>
      <c r="L398" s="33">
        <f t="shared" ca="1" si="141"/>
        <v>7.2948431741427219E-2</v>
      </c>
      <c r="M398" s="33">
        <f t="shared" ca="1" si="141"/>
        <v>8.4182560972150572E-2</v>
      </c>
      <c r="N398" s="33">
        <f t="shared" ca="1" si="141"/>
        <v>9.3947228861352414E-2</v>
      </c>
      <c r="O398" s="33">
        <f t="shared" ca="1" si="141"/>
        <v>9.8894786766381207E-2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8.9148040320398837E-4</v>
      </c>
      <c r="E399" s="33">
        <f t="shared" ca="1" si="142"/>
        <v>8.1060141417863463E-4</v>
      </c>
      <c r="F399" s="33">
        <f t="shared" ca="1" si="142"/>
        <v>7.1576474896238986E-4</v>
      </c>
      <c r="G399" s="33">
        <f t="shared" ca="1" si="142"/>
        <v>6.1167339308659785E-4</v>
      </c>
      <c r="H399" s="33">
        <f t="shared" ca="1" si="142"/>
        <v>5.2084301852789829E-4</v>
      </c>
      <c r="I399" s="33">
        <f t="shared" ca="1" si="142"/>
        <v>4.7334592158256662E-4</v>
      </c>
      <c r="J399" s="33">
        <f t="shared" ca="1" si="142"/>
        <v>4.9502922500500976E-4</v>
      </c>
      <c r="K399" s="33">
        <f t="shared" ca="1" si="142"/>
        <v>5.7410439081114427E-4</v>
      </c>
      <c r="L399" s="33">
        <f t="shared" ca="1" si="142"/>
        <v>6.7544844205025191E-4</v>
      </c>
      <c r="M399" s="33">
        <f t="shared" ca="1" si="142"/>
        <v>7.7946815714954225E-4</v>
      </c>
      <c r="N399" s="33">
        <f t="shared" ca="1" si="142"/>
        <v>8.6988174871622615E-4</v>
      </c>
      <c r="O399" s="33">
        <f t="shared" ca="1" si="142"/>
        <v>9.1569247005908515E-4</v>
      </c>
    </row>
    <row r="400" spans="1:15" x14ac:dyDescent="0.4">
      <c r="D400" s="32">
        <f t="shared" ref="D400:O400" ca="1" si="143">SUM(D397:D399)</f>
        <v>0.1069776483844786</v>
      </c>
      <c r="E400" s="32">
        <f t="shared" ca="1" si="143"/>
        <v>9.7272169701436137E-2</v>
      </c>
      <c r="F400" s="32">
        <f t="shared" ca="1" si="143"/>
        <v>8.5891769875486787E-2</v>
      </c>
      <c r="G400" s="32">
        <f t="shared" ca="1" si="143"/>
        <v>7.3400807170391741E-2</v>
      </c>
      <c r="H400" s="32">
        <f t="shared" ca="1" si="143"/>
        <v>6.2501162223347784E-2</v>
      </c>
      <c r="I400" s="32">
        <f t="shared" ca="1" si="143"/>
        <v>5.6801510589907997E-2</v>
      </c>
      <c r="J400" s="32">
        <f t="shared" ca="1" si="143"/>
        <v>5.9403507000601166E-2</v>
      </c>
      <c r="K400" s="32">
        <f t="shared" ca="1" si="143"/>
        <v>6.8892526897337311E-2</v>
      </c>
      <c r="L400" s="32">
        <f t="shared" ca="1" si="143"/>
        <v>8.1053813046030238E-2</v>
      </c>
      <c r="M400" s="32">
        <f t="shared" ca="1" si="143"/>
        <v>9.3536178857945088E-2</v>
      </c>
      <c r="N400" s="32">
        <f t="shared" ca="1" si="143"/>
        <v>0.10438580984594713</v>
      </c>
      <c r="O400" s="32">
        <f t="shared" ca="1" si="143"/>
        <v>0.10988309640709022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3.7516572899091175E-2</v>
      </c>
      <c r="E403" s="32">
        <f ca="1">N398/2+O398+D398+E398+F398/2</f>
        <v>0.36834453391834976</v>
      </c>
      <c r="F403" s="32">
        <f ca="1">N399/2+O399+D399+E399+F399/2</f>
        <v>3.4105975362810166E-3</v>
      </c>
      <c r="G403" s="32">
        <f ca="1">F397/2+G397+H397</f>
        <v>1.6394386647052603E-2</v>
      </c>
      <c r="H403" s="32">
        <f ca="1">F398/2+G398+H398</f>
        <v>0.16096306889833462</v>
      </c>
      <c r="I403" s="32">
        <f ca="1">F399/2+G399+H399</f>
        <v>1.4903987860956911E-3</v>
      </c>
      <c r="J403" s="32">
        <f ca="1">I397+J397+K397</f>
        <v>1.6967274911385929E-2</v>
      </c>
      <c r="K403" s="32">
        <f ca="1">I398+J398+K398</f>
        <v>0.16658779003906182</v>
      </c>
      <c r="L403" s="32">
        <f ca="1">I399+J399+K399</f>
        <v>1.5424795373987206E-3</v>
      </c>
      <c r="M403" s="32">
        <f ca="1">L397+M397+N397/2</f>
        <v>2.0788432209136981E-2</v>
      </c>
      <c r="N403" s="32">
        <f ca="1">L398+M398+N398/2</f>
        <v>0.20410460714425399</v>
      </c>
      <c r="O403" s="32">
        <f ca="1">L399+M399+N399/2</f>
        <v>1.8898574735579071E-3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6.7681882872000001</v>
      </c>
      <c r="C409" s="63" t="s">
        <v>58</v>
      </c>
      <c r="D409" s="32">
        <f t="shared" ref="D409:O409" ca="1" si="144">D18</f>
        <v>0.11671343554651077</v>
      </c>
      <c r="E409" s="32">
        <f t="shared" ca="1" si="144"/>
        <v>9.6634464921313154E-2</v>
      </c>
      <c r="F409" s="32">
        <f t="shared" ca="1" si="144"/>
        <v>8.0789797465480748E-2</v>
      </c>
      <c r="G409" s="32">
        <f t="shared" ca="1" si="144"/>
        <v>4.9703995286626598E-2</v>
      </c>
      <c r="H409" s="32">
        <f t="shared" ca="1" si="144"/>
        <v>2.0245227506749799E-2</v>
      </c>
      <c r="I409" s="32">
        <f t="shared" ca="1" si="144"/>
        <v>7.2849236238922612E-3</v>
      </c>
      <c r="J409" s="32">
        <f t="shared" ca="1" si="144"/>
        <v>2.5564527135679745E-3</v>
      </c>
      <c r="K409" s="32">
        <f t="shared" ca="1" si="144"/>
        <v>3.292180840569604E-3</v>
      </c>
      <c r="L409" s="32">
        <f t="shared" ca="1" si="144"/>
        <v>1.8996920023999286E-2</v>
      </c>
      <c r="M409" s="32">
        <f t="shared" ca="1" si="144"/>
        <v>4.8130170454391885E-2</v>
      </c>
      <c r="N409" s="32">
        <f t="shared" ca="1" si="144"/>
        <v>8.1077202772349991E-2</v>
      </c>
      <c r="O409" s="32">
        <f t="shared" ca="1" si="144"/>
        <v>0.1104085621778812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5.5067938134657782E-2</v>
      </c>
      <c r="E410" s="32">
        <f t="shared" ca="1" si="145"/>
        <v>4.55942429510783E-2</v>
      </c>
      <c r="F410" s="32">
        <f t="shared" ca="1" si="145"/>
        <v>3.81183841252596E-2</v>
      </c>
      <c r="G410" s="32">
        <f t="shared" ca="1" si="145"/>
        <v>2.3451426347556464E-2</v>
      </c>
      <c r="H410" s="32">
        <f t="shared" ca="1" si="145"/>
        <v>9.5521387974179944E-3</v>
      </c>
      <c r="I410" s="32">
        <f t="shared" ca="1" si="145"/>
        <v>3.4371854581929421E-3</v>
      </c>
      <c r="J410" s="32">
        <f t="shared" ca="1" si="145"/>
        <v>1.2061900090228979E-3</v>
      </c>
      <c r="K410" s="32">
        <f t="shared" ca="1" si="145"/>
        <v>1.55332254600925E-3</v>
      </c>
      <c r="L410" s="32">
        <f t="shared" ca="1" si="145"/>
        <v>8.9631601685973058E-3</v>
      </c>
      <c r="M410" s="32">
        <f t="shared" ca="1" si="145"/>
        <v>2.2708861551220292E-2</v>
      </c>
      <c r="N410" s="32">
        <f t="shared" ca="1" si="145"/>
        <v>3.8253988201895156E-2</v>
      </c>
      <c r="O410" s="32">
        <f t="shared" ca="1" si="145"/>
        <v>5.2093161709092055E-2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1.1778420101024024E-2</v>
      </c>
      <c r="E411" s="32">
        <f t="shared" ca="1" si="146"/>
        <v>9.7521019645361914E-3</v>
      </c>
      <c r="F411" s="32">
        <f t="shared" ca="1" si="146"/>
        <v>8.1530988267916361E-3</v>
      </c>
      <c r="G411" s="32">
        <f t="shared" ca="1" si="146"/>
        <v>5.0159995243384652E-3</v>
      </c>
      <c r="H411" s="32">
        <f t="shared" ca="1" si="146"/>
        <v>2.0430963538921815E-3</v>
      </c>
      <c r="I411" s="32">
        <f t="shared" ca="1" si="146"/>
        <v>7.3517577855793472E-4</v>
      </c>
      <c r="J411" s="32">
        <f t="shared" ca="1" si="146"/>
        <v>2.5799064081878642E-4</v>
      </c>
      <c r="K411" s="32">
        <f t="shared" ca="1" si="146"/>
        <v>3.3223843345197841E-4</v>
      </c>
      <c r="L411" s="32">
        <f t="shared" ca="1" si="146"/>
        <v>1.9171203693944235E-3</v>
      </c>
      <c r="M411" s="32">
        <f t="shared" ca="1" si="146"/>
        <v>4.8571731651221176E-3</v>
      </c>
      <c r="N411" s="32">
        <f t="shared" ca="1" si="146"/>
        <v>8.1821030320720183E-3</v>
      </c>
      <c r="O411" s="32">
        <f t="shared" ca="1" si="146"/>
        <v>1.114214847666691E-2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0.40468996276462049</v>
      </c>
      <c r="E413" s="32">
        <f t="shared" ca="1" si="148"/>
        <v>0.19094152895840552</v>
      </c>
      <c r="F413" s="32">
        <f t="shared" ca="1" si="148"/>
        <v>4.0840271471658952E-2</v>
      </c>
      <c r="G413" s="32">
        <f t="shared" ca="1" si="148"/>
        <v>0.11034412152611676</v>
      </c>
      <c r="H413" s="32">
        <f t="shared" ca="1" si="148"/>
        <v>5.2062757207604254E-2</v>
      </c>
      <c r="I413" s="32">
        <f t="shared" ca="1" si="148"/>
        <v>1.1135645291626466E-2</v>
      </c>
      <c r="J413" s="32">
        <f t="shared" ca="1" si="148"/>
        <v>1.313355717802984E-2</v>
      </c>
      <c r="K413" s="32">
        <f t="shared" ca="1" si="148"/>
        <v>6.1966980132250899E-3</v>
      </c>
      <c r="L413" s="32">
        <f t="shared" ca="1" si="148"/>
        <v>1.3254048528286994E-3</v>
      </c>
      <c r="M413" s="32">
        <f t="shared" ca="1" si="148"/>
        <v>0.10766569186456618</v>
      </c>
      <c r="N413" s="32">
        <f t="shared" ca="1" si="148"/>
        <v>5.0799015820765174E-2</v>
      </c>
      <c r="O413" s="32">
        <f t="shared" ca="1" si="148"/>
        <v>1.086534505055255E-2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0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5.6581145584725531E-2</v>
      </c>
      <c r="I415" s="32">
        <f t="shared" ca="1" si="149"/>
        <v>0.19900954653937949</v>
      </c>
      <c r="J415" s="32">
        <f t="shared" ca="1" si="149"/>
        <v>0.34534009546539379</v>
      </c>
      <c r="K415" s="32">
        <f t="shared" ca="1" si="149"/>
        <v>0.16974343675417664</v>
      </c>
      <c r="L415" s="32">
        <f t="shared" ca="1" si="149"/>
        <v>4.6825775656324585E-2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6.9212410501193295E-3</v>
      </c>
      <c r="I416" s="32">
        <f t="shared" ca="1" si="150"/>
        <v>2.4343675417661095E-2</v>
      </c>
      <c r="J416" s="32">
        <f t="shared" ca="1" si="150"/>
        <v>4.2243436754176605E-2</v>
      </c>
      <c r="K416" s="32">
        <f t="shared" ca="1" si="150"/>
        <v>2.0763723150357991E-2</v>
      </c>
      <c r="L416" s="32">
        <f t="shared" ca="1" si="150"/>
        <v>5.7279236276849632E-3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5.7100238663484494E-3</v>
      </c>
      <c r="I417" s="32">
        <f t="shared" ca="1" si="151"/>
        <v>2.0083532219570408E-2</v>
      </c>
      <c r="J417" s="32">
        <f t="shared" ca="1" si="151"/>
        <v>3.4850835322195711E-2</v>
      </c>
      <c r="K417" s="32">
        <f t="shared" ca="1" si="151"/>
        <v>1.7130071599045348E-2</v>
      </c>
      <c r="L417" s="32">
        <f t="shared" ca="1" si="151"/>
        <v>4.7255369928400964E-3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5.6581145584725531E-2</v>
      </c>
      <c r="H419" s="32">
        <f t="shared" ca="1" si="153"/>
        <v>6.9212410501193295E-3</v>
      </c>
      <c r="I419" s="32">
        <f t="shared" ca="1" si="153"/>
        <v>5.7100238663484494E-3</v>
      </c>
      <c r="J419" s="32">
        <f t="shared" ca="1" si="153"/>
        <v>0.7140930787589499</v>
      </c>
      <c r="K419" s="32">
        <f t="shared" ca="1" si="153"/>
        <v>8.7350835322195688E-2</v>
      </c>
      <c r="L419" s="32">
        <f t="shared" ca="1" si="153"/>
        <v>7.2064439140811468E-2</v>
      </c>
      <c r="M419" s="32">
        <f t="shared" ca="1" si="153"/>
        <v>4.6825775656324585E-2</v>
      </c>
      <c r="N419" s="32">
        <f t="shared" ca="1" si="153"/>
        <v>5.7279236276849632E-3</v>
      </c>
      <c r="O419" s="32">
        <f t="shared" ca="1" si="153"/>
        <v>4.7255369928400964E-3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3.9020976000000007</v>
      </c>
      <c r="C421" s="67"/>
      <c r="D421" s="32">
        <f t="shared" ref="D421:O421" ca="1" si="154">D69</f>
        <v>6.2545209776421057E-2</v>
      </c>
      <c r="E421" s="32">
        <f t="shared" ca="1" si="154"/>
        <v>5.9533364182641414E-2</v>
      </c>
      <c r="F421" s="32">
        <f t="shared" ca="1" si="154"/>
        <v>5.7156664064266546E-2</v>
      </c>
      <c r="G421" s="32">
        <f t="shared" ca="1" si="154"/>
        <v>5.2493793737438427E-2</v>
      </c>
      <c r="H421" s="32">
        <f t="shared" ca="1" si="154"/>
        <v>4.8074978570456908E-2</v>
      </c>
      <c r="I421" s="32">
        <f t="shared" ca="1" si="154"/>
        <v>4.6130932988028284E-2</v>
      </c>
      <c r="J421" s="32">
        <f t="shared" ca="1" si="154"/>
        <v>4.5421662351479639E-2</v>
      </c>
      <c r="K421" s="32">
        <f t="shared" ca="1" si="154"/>
        <v>4.5532021570529886E-2</v>
      </c>
      <c r="L421" s="32">
        <f t="shared" ca="1" si="154"/>
        <v>4.7887732448044326E-2</v>
      </c>
      <c r="M421" s="32">
        <f t="shared" ca="1" si="154"/>
        <v>5.2257720012603225E-2</v>
      </c>
      <c r="N421" s="32">
        <f t="shared" ca="1" si="154"/>
        <v>5.719977486029694E-2</v>
      </c>
      <c r="O421" s="32">
        <f t="shared" ca="1" si="154"/>
        <v>6.1599478771126613E-2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2.951019072019867E-2</v>
      </c>
      <c r="E422" s="32">
        <f t="shared" ca="1" si="155"/>
        <v>2.8089136442661745E-2</v>
      </c>
      <c r="F422" s="32">
        <f t="shared" ca="1" si="155"/>
        <v>2.6967757618788942E-2</v>
      </c>
      <c r="G422" s="32">
        <f t="shared" ca="1" si="155"/>
        <v>2.476771395213347E-2</v>
      </c>
      <c r="H422" s="32">
        <f t="shared" ca="1" si="155"/>
        <v>2.26828208196127E-2</v>
      </c>
      <c r="I422" s="32">
        <f t="shared" ca="1" si="155"/>
        <v>2.1765577818728944E-2</v>
      </c>
      <c r="J422" s="32">
        <f t="shared" ca="1" si="155"/>
        <v>2.1430928501353436E-2</v>
      </c>
      <c r="K422" s="32">
        <f t="shared" ca="1" si="155"/>
        <v>2.1482998381901392E-2</v>
      </c>
      <c r="L422" s="32">
        <f t="shared" ca="1" si="155"/>
        <v>2.2594474025289597E-2</v>
      </c>
      <c r="M422" s="32">
        <f t="shared" ca="1" si="155"/>
        <v>2.4656329232683048E-2</v>
      </c>
      <c r="N422" s="32">
        <f t="shared" ca="1" si="155"/>
        <v>2.6988098230284276E-2</v>
      </c>
      <c r="O422" s="32">
        <f t="shared" ca="1" si="155"/>
        <v>2.9063974256363808E-2</v>
      </c>
    </row>
    <row r="423" spans="1:15" outlineLevel="1" x14ac:dyDescent="0.4">
      <c r="A423" s="6"/>
      <c r="B423" s="64"/>
      <c r="C423" s="66"/>
      <c r="D423" s="32">
        <f t="shared" ref="D423:O423" ca="1" si="156">D71</f>
        <v>6.3119019040424927E-3</v>
      </c>
      <c r="E423" s="32">
        <f t="shared" ca="1" si="156"/>
        <v>6.007954183569318E-3</v>
      </c>
      <c r="F423" s="32">
        <f t="shared" ca="1" si="156"/>
        <v>5.7681037129076332E-3</v>
      </c>
      <c r="G423" s="32">
        <f t="shared" ca="1" si="156"/>
        <v>5.2975388175396576E-3</v>
      </c>
      <c r="H423" s="32">
        <f t="shared" ca="1" si="156"/>
        <v>4.8516033419727161E-3</v>
      </c>
      <c r="I423" s="32">
        <f t="shared" ca="1" si="156"/>
        <v>4.655415255672579E-3</v>
      </c>
      <c r="J423" s="32">
        <f t="shared" ca="1" si="156"/>
        <v>4.5838374850117065E-3</v>
      </c>
      <c r="K423" s="32">
        <f t="shared" ca="1" si="156"/>
        <v>4.5949746539066857E-3</v>
      </c>
      <c r="L423" s="32">
        <f t="shared" ca="1" si="156"/>
        <v>4.8327069442980521E-3</v>
      </c>
      <c r="M423" s="32">
        <f t="shared" ca="1" si="156"/>
        <v>5.2737148636572062E-3</v>
      </c>
      <c r="N423" s="32">
        <f t="shared" ca="1" si="156"/>
        <v>5.7724543436996918E-3</v>
      </c>
      <c r="O423" s="32">
        <f t="shared" ca="1" si="156"/>
        <v>6.2164611603889247E-3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0.24085627219247083</v>
      </c>
      <c r="E425" s="32">
        <f t="shared" ca="1" si="158"/>
        <v>0.11364122934376082</v>
      </c>
      <c r="F425" s="32">
        <f t="shared" ca="1" si="158"/>
        <v>2.4306596276304399E-2</v>
      </c>
      <c r="G425" s="32">
        <f t="shared" ca="1" si="158"/>
        <v>0.12914710434002863</v>
      </c>
      <c r="H425" s="32">
        <f t="shared" ca="1" si="158"/>
        <v>6.0934413581140642E-2</v>
      </c>
      <c r="I425" s="32">
        <f t="shared" ca="1" si="158"/>
        <v>1.3033194015966192E-2</v>
      </c>
      <c r="J425" s="32">
        <f t="shared" ca="1" si="158"/>
        <v>0.13708461691003782</v>
      </c>
      <c r="K425" s="32">
        <f t="shared" ca="1" si="158"/>
        <v>6.4679504701983775E-2</v>
      </c>
      <c r="L425" s="32">
        <f t="shared" ca="1" si="158"/>
        <v>1.383422739459097E-2</v>
      </c>
      <c r="M425" s="32">
        <f t="shared" ca="1" si="158"/>
        <v>0.12874533989079601</v>
      </c>
      <c r="N425" s="32">
        <f t="shared" ca="1" si="158"/>
        <v>6.0744852373114784E-2</v>
      </c>
      <c r="O425" s="32">
        <f t="shared" ca="1" si="158"/>
        <v>1.2992648979805104E-2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0.72579015359999999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2.7314683200000007</v>
      </c>
      <c r="C433" s="67"/>
      <c r="D433" s="32">
        <f t="shared" ref="D433:O433" ca="1" si="164">D119</f>
        <v>1.9434272789846947E-2</v>
      </c>
      <c r="E433" s="32">
        <f t="shared" ca="1" si="164"/>
        <v>1.7671110829094235E-2</v>
      </c>
      <c r="F433" s="32">
        <f t="shared" ca="1" si="164"/>
        <v>1.5603671527380099E-2</v>
      </c>
      <c r="G433" s="32">
        <f t="shared" ca="1" si="164"/>
        <v>1.3334479969287834E-2</v>
      </c>
      <c r="H433" s="32">
        <f t="shared" ca="1" si="164"/>
        <v>1.1354377803908182E-2</v>
      </c>
      <c r="I433" s="32">
        <f t="shared" ca="1" si="164"/>
        <v>1.0318941090499953E-2</v>
      </c>
      <c r="J433" s="32">
        <f t="shared" ca="1" si="164"/>
        <v>1.0791637105109213E-2</v>
      </c>
      <c r="K433" s="32">
        <f t="shared" ca="1" si="164"/>
        <v>1.2515475719682945E-2</v>
      </c>
      <c r="L433" s="32">
        <f t="shared" ca="1" si="164"/>
        <v>1.4724776036695492E-2</v>
      </c>
      <c r="M433" s="32">
        <f t="shared" ca="1" si="164"/>
        <v>1.6992405825860021E-2</v>
      </c>
      <c r="N433" s="32">
        <f t="shared" ca="1" si="164"/>
        <v>1.896342212201373E-2</v>
      </c>
      <c r="O433" s="32">
        <f t="shared" ca="1" si="164"/>
        <v>1.9962095847288058E-2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8.558211870758288E-2</v>
      </c>
      <c r="E434" s="32">
        <f t="shared" ca="1" si="165"/>
        <v>7.7817735761148921E-2</v>
      </c>
      <c r="F434" s="32">
        <f t="shared" ca="1" si="165"/>
        <v>6.871341590038943E-2</v>
      </c>
      <c r="G434" s="32">
        <f t="shared" ca="1" si="165"/>
        <v>5.8720645736313394E-2</v>
      </c>
      <c r="H434" s="32">
        <f t="shared" ca="1" si="165"/>
        <v>5.0000929778678233E-2</v>
      </c>
      <c r="I434" s="32">
        <f t="shared" ca="1" si="165"/>
        <v>4.5441208471926398E-2</v>
      </c>
      <c r="J434" s="32">
        <f t="shared" ca="1" si="165"/>
        <v>4.7522805600480937E-2</v>
      </c>
      <c r="K434" s="32">
        <f t="shared" ca="1" si="165"/>
        <v>5.511402151786985E-2</v>
      </c>
      <c r="L434" s="32">
        <f t="shared" ca="1" si="165"/>
        <v>6.4843050436824187E-2</v>
      </c>
      <c r="M434" s="32">
        <f t="shared" ca="1" si="165"/>
        <v>7.4828943086356056E-2</v>
      </c>
      <c r="N434" s="32">
        <f t="shared" ca="1" si="165"/>
        <v>8.3508647876757713E-2</v>
      </c>
      <c r="O434" s="32">
        <f t="shared" ca="1" si="165"/>
        <v>8.7906477125672178E-2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1.9612568870487745E-3</v>
      </c>
      <c r="E435" s="32">
        <f t="shared" ca="1" si="166"/>
        <v>1.7833231111929963E-3</v>
      </c>
      <c r="F435" s="32">
        <f t="shared" ca="1" si="166"/>
        <v>1.5746824477172578E-3</v>
      </c>
      <c r="G435" s="32">
        <f t="shared" ca="1" si="166"/>
        <v>1.3456814647905154E-3</v>
      </c>
      <c r="H435" s="32">
        <f t="shared" ca="1" si="166"/>
        <v>1.1458546407613764E-3</v>
      </c>
      <c r="I435" s="32">
        <f t="shared" ca="1" si="166"/>
        <v>1.0413610274816467E-3</v>
      </c>
      <c r="J435" s="32">
        <f t="shared" ca="1" si="166"/>
        <v>1.0890642950110215E-3</v>
      </c>
      <c r="K435" s="32">
        <f t="shared" ca="1" si="166"/>
        <v>1.2630296597845175E-3</v>
      </c>
      <c r="L435" s="32">
        <f t="shared" ca="1" si="166"/>
        <v>1.4859865725105543E-3</v>
      </c>
      <c r="M435" s="32">
        <f t="shared" ca="1" si="166"/>
        <v>1.7148299457289931E-3</v>
      </c>
      <c r="N435" s="32">
        <f t="shared" ca="1" si="166"/>
        <v>1.9137398471756977E-3</v>
      </c>
      <c r="O435" s="32">
        <f t="shared" ca="1" si="166"/>
        <v>2.0145234341299874E-3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7.4351026290926145E-2</v>
      </c>
      <c r="E437" s="32">
        <f t="shared" ca="1" si="168"/>
        <v>0.32741736348297756</v>
      </c>
      <c r="F437" s="32">
        <f t="shared" ca="1" si="168"/>
        <v>7.5033145798182365E-3</v>
      </c>
      <c r="G437" s="32">
        <f t="shared" ca="1" si="168"/>
        <v>3.2490693536886064E-2</v>
      </c>
      <c r="H437" s="32">
        <f t="shared" ca="1" si="168"/>
        <v>0.14307828346518633</v>
      </c>
      <c r="I437" s="32">
        <f t="shared" ca="1" si="168"/>
        <v>3.2788773294105209E-3</v>
      </c>
      <c r="J437" s="32">
        <f t="shared" ca="1" si="168"/>
        <v>3.3626053915292109E-2</v>
      </c>
      <c r="K437" s="32">
        <f t="shared" ca="1" si="168"/>
        <v>0.14807803559027718</v>
      </c>
      <c r="L437" s="32">
        <f t="shared" ca="1" si="168"/>
        <v>3.3934549822771855E-3</v>
      </c>
      <c r="M437" s="32">
        <f t="shared" ca="1" si="168"/>
        <v>4.1198892923562373E-2</v>
      </c>
      <c r="N437" s="32">
        <f t="shared" ca="1" si="168"/>
        <v>0.1814263174615591</v>
      </c>
      <c r="O437" s="32">
        <f t="shared" ca="1" si="168"/>
        <v>4.1576864418273957E-3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1.3657341600000004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5.2537183439405985E-2</v>
      </c>
      <c r="I439" s="32">
        <f t="shared" ca="1" si="169"/>
        <v>5.8076065698753648E-2</v>
      </c>
      <c r="J439" s="32">
        <f t="shared" ca="1" si="169"/>
        <v>6.3766698156987545E-2</v>
      </c>
      <c r="K439" s="32">
        <f t="shared" ca="1" si="169"/>
        <v>5.6937939207106859E-2</v>
      </c>
      <c r="L439" s="32">
        <f t="shared" ca="1" si="169"/>
        <v>5.2157807942190389E-2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2.4788186157517902E-2</v>
      </c>
      <c r="I440" s="32">
        <f t="shared" ca="1" si="170"/>
        <v>2.740155131264917E-2</v>
      </c>
      <c r="J440" s="32">
        <f t="shared" ca="1" si="170"/>
        <v>3.0086515513126497E-2</v>
      </c>
      <c r="K440" s="32">
        <f t="shared" ca="1" si="170"/>
        <v>2.6864558472553701E-2</v>
      </c>
      <c r="L440" s="32">
        <f t="shared" ca="1" si="170"/>
        <v>2.4609188544152744E-2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5.3019175948024397E-3</v>
      </c>
      <c r="I441" s="32">
        <f t="shared" ca="1" si="171"/>
        <v>5.8608873640944052E-3</v>
      </c>
      <c r="J441" s="32">
        <f t="shared" ca="1" si="171"/>
        <v>6.4351713736409454E-3</v>
      </c>
      <c r="K441" s="32">
        <f t="shared" ca="1" si="171"/>
        <v>5.7460305621850963E-3</v>
      </c>
      <c r="L441" s="32">
        <f t="shared" ca="1" si="171"/>
        <v>5.2636319941660034E-3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0.12804239177273929</v>
      </c>
      <c r="H443" s="32">
        <f t="shared" ca="1" si="173"/>
        <v>6.0413186157517909E-2</v>
      </c>
      <c r="I443" s="32">
        <f t="shared" ca="1" si="173"/>
        <v>1.2921709261469105E-2</v>
      </c>
      <c r="J443" s="32">
        <f t="shared" ca="1" si="173"/>
        <v>0.17878070306284805</v>
      </c>
      <c r="K443" s="32">
        <f t="shared" ca="1" si="173"/>
        <v>8.4352625298329376E-2</v>
      </c>
      <c r="L443" s="32">
        <f t="shared" ca="1" si="173"/>
        <v>1.8042089299920447E-2</v>
      </c>
      <c r="M443" s="32">
        <f t="shared" ca="1" si="173"/>
        <v>0.12766301627552371</v>
      </c>
      <c r="N443" s="32">
        <f t="shared" ca="1" si="173"/>
        <v>6.0234188544152752E-2</v>
      </c>
      <c r="O443" s="32">
        <f t="shared" ca="1" si="173"/>
        <v>1.288342366083267E-2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4.0172094791999999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1.8966204000000002</v>
      </c>
      <c r="C452" s="67"/>
      <c r="D452" s="32">
        <f t="shared" ref="D452:O452" ca="1" si="179">D195</f>
        <v>0.13338678348172661</v>
      </c>
      <c r="E452" s="32">
        <f t="shared" ca="1" si="179"/>
        <v>0.11043938848150076</v>
      </c>
      <c r="F452" s="32">
        <f t="shared" ca="1" si="179"/>
        <v>9.2331197103406579E-2</v>
      </c>
      <c r="G452" s="32">
        <f t="shared" ca="1" si="179"/>
        <v>5.6804566041858982E-2</v>
      </c>
      <c r="H452" s="32">
        <f t="shared" ca="1" si="179"/>
        <v>2.3137402864856917E-2</v>
      </c>
      <c r="I452" s="32">
        <f t="shared" ca="1" si="179"/>
        <v>8.3256269987340148E-3</v>
      </c>
      <c r="J452" s="32">
        <f t="shared" ca="1" si="179"/>
        <v>2.921660244077686E-3</v>
      </c>
      <c r="K452" s="32">
        <f t="shared" ca="1" si="179"/>
        <v>3.7624923892224053E-3</v>
      </c>
      <c r="L452" s="32">
        <f t="shared" ca="1" si="179"/>
        <v>2.1710765741713472E-2</v>
      </c>
      <c r="M452" s="32">
        <f t="shared" ca="1" si="179"/>
        <v>5.5005909090733586E-2</v>
      </c>
      <c r="N452" s="32">
        <f t="shared" ca="1" si="179"/>
        <v>9.265966031125715E-2</v>
      </c>
      <c r="O452" s="32">
        <f t="shared" ca="1" si="179"/>
        <v>0.12618121391757853</v>
      </c>
    </row>
    <row r="453" spans="1:15" outlineLevel="1" x14ac:dyDescent="0.4">
      <c r="A453" s="35"/>
      <c r="B453" s="64"/>
      <c r="C453" s="66"/>
      <c r="D453" s="32">
        <f t="shared" ref="D453:O453" ca="1" si="180">D196</f>
        <v>3.6711958756438512E-2</v>
      </c>
      <c r="E453" s="32">
        <f t="shared" ca="1" si="180"/>
        <v>3.039616196738552E-2</v>
      </c>
      <c r="F453" s="32">
        <f t="shared" ca="1" si="180"/>
        <v>2.541225608350639E-2</v>
      </c>
      <c r="G453" s="32">
        <f t="shared" ca="1" si="180"/>
        <v>1.5634284231704303E-2</v>
      </c>
      <c r="H453" s="32">
        <f t="shared" ca="1" si="180"/>
        <v>6.3680925316119937E-3</v>
      </c>
      <c r="I453" s="32">
        <f t="shared" ca="1" si="180"/>
        <v>2.291456972128627E-3</v>
      </c>
      <c r="J453" s="32">
        <f t="shared" ca="1" si="180"/>
        <v>8.041266726819317E-4</v>
      </c>
      <c r="K453" s="32">
        <f t="shared" ca="1" si="180"/>
        <v>1.0355483640061664E-3</v>
      </c>
      <c r="L453" s="32">
        <f t="shared" ca="1" si="180"/>
        <v>5.9754401123982013E-3</v>
      </c>
      <c r="M453" s="32">
        <f t="shared" ca="1" si="180"/>
        <v>1.5139241034146855E-2</v>
      </c>
      <c r="N453" s="32">
        <f t="shared" ca="1" si="180"/>
        <v>2.5502658801263428E-2</v>
      </c>
      <c r="O453" s="32">
        <f t="shared" ca="1" si="180"/>
        <v>3.472877447272802E-2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1.3461051544027458E-2</v>
      </c>
      <c r="E454" s="32">
        <f t="shared" ca="1" si="181"/>
        <v>1.1145259388041361E-2</v>
      </c>
      <c r="F454" s="32">
        <f t="shared" ca="1" si="181"/>
        <v>9.3178272306190142E-3</v>
      </c>
      <c r="G454" s="32">
        <f t="shared" ca="1" si="181"/>
        <v>5.7325708849582458E-3</v>
      </c>
      <c r="H454" s="32">
        <f t="shared" ca="1" si="181"/>
        <v>2.3349672615910651E-3</v>
      </c>
      <c r="I454" s="32">
        <f t="shared" ca="1" si="181"/>
        <v>8.4020088978049693E-4</v>
      </c>
      <c r="J454" s="32">
        <f t="shared" ca="1" si="181"/>
        <v>2.9484644665004169E-4</v>
      </c>
      <c r="K454" s="32">
        <f t="shared" ca="1" si="181"/>
        <v>3.7970106680226113E-4</v>
      </c>
      <c r="L454" s="32">
        <f t="shared" ca="1" si="181"/>
        <v>2.1909947078793414E-3</v>
      </c>
      <c r="M454" s="32">
        <f t="shared" ca="1" si="181"/>
        <v>5.5510550458538485E-3</v>
      </c>
      <c r="N454" s="32">
        <f t="shared" ca="1" si="181"/>
        <v>9.3509748937965938E-3</v>
      </c>
      <c r="O454" s="32">
        <f t="shared" ca="1" si="181"/>
        <v>1.2733883973333615E-2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0.46250281458813775</v>
      </c>
      <c r="E456" s="32">
        <f t="shared" ca="1" si="183"/>
        <v>0.12729435263893696</v>
      </c>
      <c r="F456" s="32">
        <f t="shared" ca="1" si="183"/>
        <v>4.6674595967610234E-2</v>
      </c>
      <c r="G456" s="32">
        <f t="shared" ca="1" si="183"/>
        <v>0.1261075674584192</v>
      </c>
      <c r="H456" s="32">
        <f t="shared" ca="1" si="183"/>
        <v>3.4708504805069491E-2</v>
      </c>
      <c r="I456" s="32">
        <f t="shared" ca="1" si="183"/>
        <v>1.2726451761858819E-2</v>
      </c>
      <c r="J456" s="32">
        <f t="shared" ca="1" si="183"/>
        <v>1.5009779632034106E-2</v>
      </c>
      <c r="K456" s="32">
        <f t="shared" ca="1" si="183"/>
        <v>4.1311320088167252E-3</v>
      </c>
      <c r="L456" s="32">
        <f t="shared" ca="1" si="183"/>
        <v>1.5147484032327996E-3</v>
      </c>
      <c r="M456" s="32">
        <f t="shared" ca="1" si="183"/>
        <v>0.12304650498807562</v>
      </c>
      <c r="N456" s="32">
        <f t="shared" ca="1" si="183"/>
        <v>3.3866010547176771E-2</v>
      </c>
      <c r="O456" s="32">
        <f t="shared" ca="1" si="183"/>
        <v>1.2417537200631486E-2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1.7242005360564003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5.632159904534606E-2</v>
      </c>
      <c r="I458" s="32">
        <f t="shared" ca="1" si="184"/>
        <v>0.19809665871121721</v>
      </c>
      <c r="J458" s="32">
        <f t="shared" ca="1" si="184"/>
        <v>0.34375596658711222</v>
      </c>
      <c r="K458" s="32">
        <f t="shared" ca="1" si="184"/>
        <v>0.16896479713603821</v>
      </c>
      <c r="L458" s="32">
        <f t="shared" ca="1" si="184"/>
        <v>4.6610978520286402E-2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6.9212410501193295E-3</v>
      </c>
      <c r="I459" s="32">
        <f t="shared" ca="1" si="185"/>
        <v>2.4343675417661095E-2</v>
      </c>
      <c r="J459" s="32">
        <f t="shared" ca="1" si="185"/>
        <v>4.2243436754176605E-2</v>
      </c>
      <c r="K459" s="32">
        <f t="shared" ca="1" si="185"/>
        <v>2.0763723150357991E-2</v>
      </c>
      <c r="L459" s="32">
        <f t="shared" ca="1" si="185"/>
        <v>5.7279236276849632E-3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5.969570405727923E-3</v>
      </c>
      <c r="I460" s="32">
        <f t="shared" ca="1" si="186"/>
        <v>2.0996420047732698E-2</v>
      </c>
      <c r="J460" s="32">
        <f t="shared" ca="1" si="186"/>
        <v>3.6434964200477329E-2</v>
      </c>
      <c r="K460" s="32">
        <f t="shared" ca="1" si="186"/>
        <v>1.7908711217183772E-2</v>
      </c>
      <c r="L460" s="32">
        <f t="shared" ca="1" si="186"/>
        <v>4.9403341288782815E-3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5.632159904534606E-2</v>
      </c>
      <c r="H462" s="32">
        <f t="shared" ca="1" si="188"/>
        <v>6.9212410501193295E-3</v>
      </c>
      <c r="I462" s="32">
        <f t="shared" ca="1" si="188"/>
        <v>5.969570405727923E-3</v>
      </c>
      <c r="J462" s="32">
        <f t="shared" ca="1" si="188"/>
        <v>0.71081742243436763</v>
      </c>
      <c r="K462" s="32">
        <f t="shared" ca="1" si="188"/>
        <v>8.7350835322195688E-2</v>
      </c>
      <c r="L462" s="32">
        <f t="shared" ca="1" si="188"/>
        <v>7.5340095465393803E-2</v>
      </c>
      <c r="M462" s="32">
        <f t="shared" ca="1" si="188"/>
        <v>4.6610978520286402E-2</v>
      </c>
      <c r="N462" s="32">
        <f t="shared" ca="1" si="188"/>
        <v>5.7279236276849632E-3</v>
      </c>
      <c r="O462" s="32">
        <f t="shared" ca="1" si="188"/>
        <v>4.9403341288782815E-3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2.1552511442256002</v>
      </c>
      <c r="C464" s="67"/>
      <c r="D464" s="32">
        <f t="shared" ref="D464:O464" ca="1" si="189">D246</f>
        <v>6.3598760951411856E-2</v>
      </c>
      <c r="E464" s="32">
        <f t="shared" ca="1" si="189"/>
        <v>6.1447442670140698E-2</v>
      </c>
      <c r="F464" s="32">
        <f t="shared" ca="1" si="189"/>
        <v>5.974979972844436E-2</v>
      </c>
      <c r="G464" s="32">
        <f t="shared" ca="1" si="189"/>
        <v>5.6419178066424269E-2</v>
      </c>
      <c r="H464" s="32">
        <f t="shared" ca="1" si="189"/>
        <v>5.3262881518580336E-2</v>
      </c>
      <c r="I464" s="32">
        <f t="shared" ca="1" si="189"/>
        <v>5.1874277531131309E-2</v>
      </c>
      <c r="J464" s="32">
        <f t="shared" ca="1" si="189"/>
        <v>5.1367655647882274E-2</v>
      </c>
      <c r="K464" s="32">
        <f t="shared" ca="1" si="189"/>
        <v>5.14464836614896E-2</v>
      </c>
      <c r="L464" s="32">
        <f t="shared" ca="1" si="189"/>
        <v>5.312913428828564E-2</v>
      </c>
      <c r="M464" s="32">
        <f t="shared" ca="1" si="189"/>
        <v>5.6250553977256271E-2</v>
      </c>
      <c r="N464" s="32">
        <f t="shared" ca="1" si="189"/>
        <v>5.9780593154180356E-2</v>
      </c>
      <c r="O464" s="32">
        <f t="shared" ca="1" si="189"/>
        <v>6.2923238804772977E-2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2.3338994844554813E-2</v>
      </c>
      <c r="E465" s="32">
        <f t="shared" ca="1" si="190"/>
        <v>2.2549520245923192E-2</v>
      </c>
      <c r="F465" s="32">
        <f t="shared" ca="1" si="190"/>
        <v>2.1926532010438298E-2</v>
      </c>
      <c r="G465" s="32">
        <f t="shared" ca="1" si="190"/>
        <v>2.0704285528963036E-2</v>
      </c>
      <c r="H465" s="32">
        <f t="shared" ca="1" si="190"/>
        <v>1.9546011566451499E-2</v>
      </c>
      <c r="I465" s="32">
        <f t="shared" ca="1" si="190"/>
        <v>1.9036432121516077E-2</v>
      </c>
      <c r="J465" s="32">
        <f t="shared" ca="1" si="190"/>
        <v>1.885051583408524E-2</v>
      </c>
      <c r="K465" s="32">
        <f t="shared" ca="1" si="190"/>
        <v>1.8879443545500769E-2</v>
      </c>
      <c r="L465" s="32">
        <f t="shared" ca="1" si="190"/>
        <v>1.9496930014049774E-2</v>
      </c>
      <c r="M465" s="32">
        <f t="shared" ca="1" si="190"/>
        <v>2.0642405129268356E-2</v>
      </c>
      <c r="N465" s="32">
        <f t="shared" ca="1" si="190"/>
        <v>2.1937832350157928E-2</v>
      </c>
      <c r="O465" s="32">
        <f t="shared" ca="1" si="190"/>
        <v>2.3091096809091004E-2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6.4182235822525741E-3</v>
      </c>
      <c r="E466" s="32">
        <f t="shared" ca="1" si="191"/>
        <v>6.2011180676288784E-3</v>
      </c>
      <c r="F466" s="32">
        <f t="shared" ca="1" si="191"/>
        <v>6.0297963028705321E-3</v>
      </c>
      <c r="G466" s="32">
        <f t="shared" ca="1" si="191"/>
        <v>5.6936785204648351E-3</v>
      </c>
      <c r="H466" s="32">
        <f t="shared" ca="1" si="191"/>
        <v>5.3751531807741627E-3</v>
      </c>
      <c r="I466" s="32">
        <f t="shared" ca="1" si="191"/>
        <v>5.2350188334169215E-3</v>
      </c>
      <c r="J466" s="32">
        <f t="shared" ca="1" si="191"/>
        <v>5.1838918543734413E-3</v>
      </c>
      <c r="K466" s="32">
        <f t="shared" ca="1" si="191"/>
        <v>5.191846975012712E-3</v>
      </c>
      <c r="L466" s="32">
        <f t="shared" ca="1" si="191"/>
        <v>5.3616557538636884E-3</v>
      </c>
      <c r="M466" s="32">
        <f t="shared" ca="1" si="191"/>
        <v>5.6766614105487985E-3</v>
      </c>
      <c r="N466" s="32">
        <f t="shared" ca="1" si="191"/>
        <v>6.0329038962934319E-3</v>
      </c>
      <c r="O466" s="32">
        <f t="shared" ca="1" si="191"/>
        <v>6.350051622500027E-3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0.24773463886763789</v>
      </c>
      <c r="E468" s="32">
        <f t="shared" ca="1" si="193"/>
        <v>9.0911794079867117E-2</v>
      </c>
      <c r="F468" s="32">
        <f t="shared" ca="1" si="193"/>
        <v>2.5000743371963462E-2</v>
      </c>
      <c r="G468" s="32">
        <f t="shared" ca="1" si="193"/>
        <v>0.13955695944922678</v>
      </c>
      <c r="H468" s="32">
        <f t="shared" ca="1" si="193"/>
        <v>5.1213563100633686E-2</v>
      </c>
      <c r="I468" s="32">
        <f t="shared" ca="1" si="193"/>
        <v>1.4083729852674264E-2</v>
      </c>
      <c r="J468" s="32">
        <f t="shared" ca="1" si="193"/>
        <v>0.15468841684050319</v>
      </c>
      <c r="K468" s="32">
        <f t="shared" ca="1" si="193"/>
        <v>5.676639150110209E-2</v>
      </c>
      <c r="L468" s="32">
        <f t="shared" ca="1" si="193"/>
        <v>1.5610757662803076E-2</v>
      </c>
      <c r="M468" s="32">
        <f t="shared" ca="1" si="193"/>
        <v>0.13926998484263209</v>
      </c>
      <c r="N468" s="32">
        <f t="shared" ca="1" si="193"/>
        <v>5.1108251318397094E-2</v>
      </c>
      <c r="O468" s="32">
        <f t="shared" ca="1" si="193"/>
        <v>1.4054769112559201E-2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2.1552511442256002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5.3105371200000011</v>
      </c>
      <c r="C476" s="67"/>
      <c r="D476" s="32">
        <f t="shared" ref="D476:O476" ca="1" si="199">D296</f>
        <v>4.8362811873816365E-2</v>
      </c>
      <c r="E476" s="32">
        <f t="shared" ca="1" si="199"/>
        <v>4.3975126719190918E-2</v>
      </c>
      <c r="F476" s="32">
        <f t="shared" ca="1" si="199"/>
        <v>3.8830237631209651E-2</v>
      </c>
      <c r="G476" s="32">
        <f t="shared" ca="1" si="199"/>
        <v>3.3183281574947932E-2</v>
      </c>
      <c r="H476" s="32">
        <f t="shared" ca="1" si="199"/>
        <v>2.8255733755138478E-2</v>
      </c>
      <c r="I476" s="32">
        <f t="shared" ca="1" si="199"/>
        <v>2.5679016245854242E-2</v>
      </c>
      <c r="J476" s="32">
        <f t="shared" ca="1" si="199"/>
        <v>2.6855335456521776E-2</v>
      </c>
      <c r="K476" s="32">
        <f t="shared" ca="1" si="199"/>
        <v>3.1145163201504577E-2</v>
      </c>
      <c r="L476" s="32">
        <f t="shared" ca="1" si="199"/>
        <v>3.6643077981226173E-2</v>
      </c>
      <c r="M476" s="32">
        <f t="shared" ca="1" si="199"/>
        <v>4.2286147525362666E-2</v>
      </c>
      <c r="N476" s="32">
        <f t="shared" ca="1" si="199"/>
        <v>4.7191084867855261E-2</v>
      </c>
      <c r="O476" s="32">
        <f t="shared" ca="1" si="199"/>
        <v>4.9676316500705371E-2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5.3488824192239298E-2</v>
      </c>
      <c r="E477" s="32">
        <f t="shared" ca="1" si="200"/>
        <v>4.8636084850718068E-2</v>
      </c>
      <c r="F477" s="32">
        <f t="shared" ca="1" si="200"/>
        <v>4.2945884937743393E-2</v>
      </c>
      <c r="G477" s="32">
        <f t="shared" ca="1" si="200"/>
        <v>3.670040358519587E-2</v>
      </c>
      <c r="H477" s="32">
        <f t="shared" ca="1" si="200"/>
        <v>3.1250581111673892E-2</v>
      </c>
      <c r="I477" s="32">
        <f t="shared" ca="1" si="200"/>
        <v>2.8400755294953998E-2</v>
      </c>
      <c r="J477" s="32">
        <f t="shared" ca="1" si="200"/>
        <v>2.9701753500300583E-2</v>
      </c>
      <c r="K477" s="32">
        <f t="shared" ca="1" si="200"/>
        <v>3.4446263448668656E-2</v>
      </c>
      <c r="L477" s="32">
        <f t="shared" ca="1" si="200"/>
        <v>4.0526906523015119E-2</v>
      </c>
      <c r="M477" s="32">
        <f t="shared" ca="1" si="200"/>
        <v>4.6768089428972537E-2</v>
      </c>
      <c r="N477" s="32">
        <f t="shared" ca="1" si="200"/>
        <v>5.2192904922973564E-2</v>
      </c>
      <c r="O477" s="32">
        <f t="shared" ca="1" si="200"/>
        <v>5.4941548203545111E-2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5.1260123184229322E-3</v>
      </c>
      <c r="E478" s="32">
        <f t="shared" ca="1" si="201"/>
        <v>4.6609581315271474E-3</v>
      </c>
      <c r="F478" s="32">
        <f t="shared" ca="1" si="201"/>
        <v>4.115647306533742E-3</v>
      </c>
      <c r="G478" s="32">
        <f t="shared" ca="1" si="201"/>
        <v>3.5171220102479372E-3</v>
      </c>
      <c r="H478" s="32">
        <f t="shared" ca="1" si="201"/>
        <v>2.9948473565354146E-3</v>
      </c>
      <c r="I478" s="32">
        <f t="shared" ca="1" si="201"/>
        <v>2.7217390490997576E-3</v>
      </c>
      <c r="J478" s="32">
        <f t="shared" ca="1" si="201"/>
        <v>2.8464180437788055E-3</v>
      </c>
      <c r="K478" s="32">
        <f t="shared" ca="1" si="201"/>
        <v>3.3011002471640791E-3</v>
      </c>
      <c r="L478" s="32">
        <f t="shared" ca="1" si="201"/>
        <v>3.8838285417889485E-3</v>
      </c>
      <c r="M478" s="32">
        <f t="shared" ca="1" si="201"/>
        <v>4.4819419036098672E-3</v>
      </c>
      <c r="N478" s="32">
        <f t="shared" ca="1" si="201"/>
        <v>5.0018200551183003E-3</v>
      </c>
      <c r="O478" s="32">
        <f t="shared" ca="1" si="201"/>
        <v>5.2652317028397391E-3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0.18502491634324508</v>
      </c>
      <c r="E480" s="32">
        <f t="shared" ca="1" si="203"/>
        <v>0.20463585217686095</v>
      </c>
      <c r="F480" s="32">
        <f t="shared" ca="1" si="203"/>
        <v>1.9610935833615839E-2</v>
      </c>
      <c r="G480" s="32">
        <f t="shared" ca="1" si="203"/>
        <v>8.0854134145691231E-2</v>
      </c>
      <c r="H480" s="32">
        <f t="shared" ca="1" si="203"/>
        <v>8.9423927165741462E-2</v>
      </c>
      <c r="I480" s="32">
        <f t="shared" ca="1" si="203"/>
        <v>8.5697930200502228E-3</v>
      </c>
      <c r="J480" s="32">
        <f t="shared" ca="1" si="203"/>
        <v>8.3679514903880592E-2</v>
      </c>
      <c r="K480" s="32">
        <f t="shared" ca="1" si="203"/>
        <v>9.2548772243923244E-2</v>
      </c>
      <c r="L480" s="32">
        <f t="shared" ca="1" si="203"/>
        <v>8.8692573400426418E-3</v>
      </c>
      <c r="M480" s="32">
        <f t="shared" ca="1" si="203"/>
        <v>0.10252476794051647</v>
      </c>
      <c r="N480" s="32">
        <f t="shared" ca="1" si="203"/>
        <v>0.11339144841347444</v>
      </c>
      <c r="O480" s="32">
        <f t="shared" ca="1" si="203"/>
        <v>1.0866680472957966E-2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1.3276342800000003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4.4647076372315034E-2</v>
      </c>
      <c r="I482" s="32">
        <f t="shared" ca="1" si="204"/>
        <v>5.4142303102625286E-2</v>
      </c>
      <c r="J482" s="32">
        <f t="shared" ca="1" si="204"/>
        <v>6.3897673031026253E-2</v>
      </c>
      <c r="K482" s="32">
        <f t="shared" ca="1" si="204"/>
        <v>5.2191229116945105E-2</v>
      </c>
      <c r="L482" s="32">
        <f t="shared" ca="1" si="204"/>
        <v>4.3996718377088309E-2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3.2768496420047734E-2</v>
      </c>
      <c r="I483" s="32">
        <f t="shared" ca="1" si="205"/>
        <v>3.9737470167064443E-2</v>
      </c>
      <c r="J483" s="32">
        <f t="shared" ca="1" si="205"/>
        <v>4.6897374701670651E-2</v>
      </c>
      <c r="K483" s="32">
        <f t="shared" ca="1" si="205"/>
        <v>3.8305489260143204E-2</v>
      </c>
      <c r="L483" s="32">
        <f t="shared" ca="1" si="205"/>
        <v>3.2291169451073985E-2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4.5056682577565635E-3</v>
      </c>
      <c r="I484" s="32">
        <f t="shared" ca="1" si="206"/>
        <v>5.4639021479713605E-3</v>
      </c>
      <c r="J484" s="32">
        <f t="shared" ca="1" si="206"/>
        <v>6.4483890214797153E-3</v>
      </c>
      <c r="K484" s="32">
        <f t="shared" ca="1" si="206"/>
        <v>5.2670047732696901E-3</v>
      </c>
      <c r="L484" s="32">
        <f t="shared" ca="1" si="206"/>
        <v>4.4400357995226731E-3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0.10595957637231503</v>
      </c>
      <c r="H486" s="32">
        <f t="shared" ca="1" si="208"/>
        <v>7.7768496420047739E-2</v>
      </c>
      <c r="I486" s="32">
        <f t="shared" ca="1" si="208"/>
        <v>1.0693168257756564E-2</v>
      </c>
      <c r="J486" s="32">
        <f t="shared" ca="1" si="208"/>
        <v>0.17023120525059665</v>
      </c>
      <c r="K486" s="32">
        <f t="shared" ca="1" si="208"/>
        <v>0.12494033412887831</v>
      </c>
      <c r="L486" s="32">
        <f t="shared" ca="1" si="208"/>
        <v>1.7179295942720767E-2</v>
      </c>
      <c r="M486" s="32">
        <f t="shared" ca="1" si="208"/>
        <v>0.1053092183770883</v>
      </c>
      <c r="N486" s="32">
        <f t="shared" ca="1" si="208"/>
        <v>7.7291169451073977E-2</v>
      </c>
      <c r="O486" s="32">
        <f t="shared" ca="1" si="208"/>
        <v>1.0627535799522672E-2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3.448399175492399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12.045999999999999</v>
      </c>
      <c r="C494" s="67"/>
      <c r="D494" s="32">
        <f t="shared" ref="D494:O494" si="214">D372</f>
        <v>6.8124999999999991E-2</v>
      </c>
      <c r="E494" s="32">
        <f t="shared" si="214"/>
        <v>6.8124999999999991E-2</v>
      </c>
      <c r="F494" s="32">
        <f t="shared" si="214"/>
        <v>6.8124999999999991E-2</v>
      </c>
      <c r="G494" s="32">
        <f t="shared" si="214"/>
        <v>6.8124999999999991E-2</v>
      </c>
      <c r="H494" s="32">
        <f t="shared" si="214"/>
        <v>6.8124999999999991E-2</v>
      </c>
      <c r="I494" s="32">
        <f t="shared" si="214"/>
        <v>6.8124999999999991E-2</v>
      </c>
      <c r="J494" s="32">
        <f t="shared" si="214"/>
        <v>6.8124999999999991E-2</v>
      </c>
      <c r="K494" s="32">
        <f t="shared" si="214"/>
        <v>6.8124999999999991E-2</v>
      </c>
      <c r="L494" s="32">
        <f t="shared" si="214"/>
        <v>6.8124999999999991E-2</v>
      </c>
      <c r="M494" s="32">
        <f t="shared" si="214"/>
        <v>6.8124999999999991E-2</v>
      </c>
      <c r="N494" s="32">
        <f t="shared" si="214"/>
        <v>6.8124999999999991E-2</v>
      </c>
      <c r="O494" s="32">
        <f t="shared" si="214"/>
        <v>6.8124999999999991E-2</v>
      </c>
    </row>
    <row r="495" spans="1:15" outlineLevel="1" x14ac:dyDescent="0.4">
      <c r="A495" s="73"/>
      <c r="B495" s="72">
        <f ca="1">INDIRECT(ADDRESS(MATCH($H$1,ELC_cons!$A$1:$A$33),17,,,"ELC_cons"))</f>
        <v>28.922999999999998</v>
      </c>
      <c r="C495" s="66"/>
      <c r="D495" s="32">
        <f t="shared" ref="D495:O495" si="215">D373</f>
        <v>8.3333333333333315E-3</v>
      </c>
      <c r="E495" s="32">
        <f t="shared" si="215"/>
        <v>8.3333333333333315E-3</v>
      </c>
      <c r="F495" s="32">
        <f t="shared" si="215"/>
        <v>8.3333333333333315E-3</v>
      </c>
      <c r="G495" s="32">
        <f t="shared" si="215"/>
        <v>8.3333333333333315E-3</v>
      </c>
      <c r="H495" s="32">
        <f t="shared" si="215"/>
        <v>8.3333333333333315E-3</v>
      </c>
      <c r="I495" s="32">
        <f t="shared" si="215"/>
        <v>8.3333333333333315E-3</v>
      </c>
      <c r="J495" s="32">
        <f t="shared" si="215"/>
        <v>8.3333333333333315E-3</v>
      </c>
      <c r="K495" s="32">
        <f t="shared" si="215"/>
        <v>8.3333333333333315E-3</v>
      </c>
      <c r="L495" s="32">
        <f t="shared" si="215"/>
        <v>8.3333333333333315E-3</v>
      </c>
      <c r="M495" s="32">
        <f t="shared" si="215"/>
        <v>8.3333333333333315E-3</v>
      </c>
      <c r="N495" s="32">
        <f t="shared" si="215"/>
        <v>8.3333333333333315E-3</v>
      </c>
      <c r="O495" s="32">
        <f t="shared" si="215"/>
        <v>8.3333333333333315E-3</v>
      </c>
    </row>
    <row r="496" spans="1:15" outlineLevel="1" x14ac:dyDescent="0.4">
      <c r="A496" s="6"/>
      <c r="B496" s="71"/>
      <c r="C496" s="66"/>
      <c r="D496" s="32">
        <f t="shared" ref="D496:O496" si="216">D374</f>
        <v>6.875E-3</v>
      </c>
      <c r="E496" s="32">
        <f t="shared" si="216"/>
        <v>6.875E-3</v>
      </c>
      <c r="F496" s="32">
        <f t="shared" si="216"/>
        <v>6.875E-3</v>
      </c>
      <c r="G496" s="32">
        <f t="shared" si="216"/>
        <v>6.875E-3</v>
      </c>
      <c r="H496" s="32">
        <f t="shared" si="216"/>
        <v>6.875E-3</v>
      </c>
      <c r="I496" s="32">
        <f t="shared" si="216"/>
        <v>6.875E-3</v>
      </c>
      <c r="J496" s="32">
        <f t="shared" si="216"/>
        <v>6.875E-3</v>
      </c>
      <c r="K496" s="32">
        <f t="shared" si="216"/>
        <v>6.875E-3</v>
      </c>
      <c r="L496" s="32">
        <f t="shared" si="216"/>
        <v>6.875E-3</v>
      </c>
      <c r="M496" s="32">
        <f t="shared" si="216"/>
        <v>6.875E-3</v>
      </c>
      <c r="N496" s="32">
        <f t="shared" si="216"/>
        <v>6.875E-3</v>
      </c>
      <c r="O496" s="32">
        <f t="shared" si="216"/>
        <v>6.875E-3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0.27249999999999996</v>
      </c>
      <c r="E498" s="32">
        <f t="shared" si="218"/>
        <v>3.3333333333333326E-2</v>
      </c>
      <c r="F498" s="32">
        <f t="shared" si="218"/>
        <v>2.75E-2</v>
      </c>
      <c r="G498" s="32">
        <f t="shared" si="218"/>
        <v>0.17031249999999998</v>
      </c>
      <c r="H498" s="32">
        <f t="shared" si="218"/>
        <v>2.0833333333333329E-2</v>
      </c>
      <c r="I498" s="32">
        <f t="shared" si="218"/>
        <v>1.7187500000000001E-2</v>
      </c>
      <c r="J498" s="32">
        <f t="shared" si="218"/>
        <v>0.20437499999999997</v>
      </c>
      <c r="K498" s="32">
        <f t="shared" si="218"/>
        <v>2.4999999999999994E-2</v>
      </c>
      <c r="L498" s="32">
        <f t="shared" si="218"/>
        <v>2.0625000000000001E-2</v>
      </c>
      <c r="M498" s="32">
        <f t="shared" si="218"/>
        <v>0.17031249999999998</v>
      </c>
      <c r="N498" s="32">
        <f t="shared" si="218"/>
        <v>2.0833333333333329E-2</v>
      </c>
      <c r="O498" s="32">
        <f t="shared" si="218"/>
        <v>1.7187500000000001E-2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0.9483102000000001</v>
      </c>
      <c r="D500" s="32">
        <f t="shared" ref="D500:O500" ca="1" si="219">D397</f>
        <v>9.8062844352438724E-3</v>
      </c>
      <c r="E500" s="32">
        <f t="shared" ca="1" si="219"/>
        <v>8.9166155559649799E-3</v>
      </c>
      <c r="F500" s="32">
        <f t="shared" ca="1" si="219"/>
        <v>7.8734122385862894E-3</v>
      </c>
      <c r="G500" s="32">
        <f t="shared" ca="1" si="219"/>
        <v>6.7284073239525762E-3</v>
      </c>
      <c r="H500" s="32">
        <f t="shared" ca="1" si="219"/>
        <v>5.7292732038068811E-3</v>
      </c>
      <c r="I500" s="32">
        <f t="shared" ca="1" si="219"/>
        <v>5.2068051374082333E-3</v>
      </c>
      <c r="J500" s="32">
        <f t="shared" ca="1" si="219"/>
        <v>5.4453214750551076E-3</v>
      </c>
      <c r="K500" s="32">
        <f t="shared" ca="1" si="219"/>
        <v>6.3151482989225868E-3</v>
      </c>
      <c r="L500" s="32">
        <f t="shared" ca="1" si="219"/>
        <v>7.4299328625527716E-3</v>
      </c>
      <c r="M500" s="32">
        <f t="shared" ca="1" si="219"/>
        <v>8.5741497286449652E-3</v>
      </c>
      <c r="N500" s="32">
        <f t="shared" ca="1" si="219"/>
        <v>9.5686992358784886E-3</v>
      </c>
      <c r="O500" s="32">
        <f t="shared" ca="1" si="219"/>
        <v>1.0072617170649938E-2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9.6279883546030745E-2</v>
      </c>
      <c r="E501" s="32">
        <f t="shared" ca="1" si="220"/>
        <v>8.7544952731292522E-2</v>
      </c>
      <c r="F501" s="32">
        <f t="shared" ca="1" si="220"/>
        <v>7.7302592887938115E-2</v>
      </c>
      <c r="G501" s="32">
        <f t="shared" ca="1" si="220"/>
        <v>6.6060726453352564E-2</v>
      </c>
      <c r="H501" s="32">
        <f t="shared" ca="1" si="220"/>
        <v>5.6251046001013008E-2</v>
      </c>
      <c r="I501" s="32">
        <f t="shared" ca="1" si="220"/>
        <v>5.1121359530917197E-2</v>
      </c>
      <c r="J501" s="32">
        <f t="shared" ca="1" si="220"/>
        <v>5.3463156300541048E-2</v>
      </c>
      <c r="K501" s="32">
        <f t="shared" ca="1" si="220"/>
        <v>6.2003274207603584E-2</v>
      </c>
      <c r="L501" s="32">
        <f t="shared" ca="1" si="220"/>
        <v>7.2948431741427219E-2</v>
      </c>
      <c r="M501" s="32">
        <f t="shared" ca="1" si="220"/>
        <v>8.4182560972150572E-2</v>
      </c>
      <c r="N501" s="32">
        <f t="shared" ca="1" si="220"/>
        <v>9.3947228861352414E-2</v>
      </c>
      <c r="O501" s="32">
        <f t="shared" ca="1" si="220"/>
        <v>9.8894786766381207E-2</v>
      </c>
    </row>
    <row r="502" spans="1:20" outlineLevel="1" x14ac:dyDescent="0.4">
      <c r="A502" s="6"/>
      <c r="B502" s="69"/>
      <c r="C502" s="66"/>
      <c r="D502" s="32">
        <f t="shared" ref="D502:O502" ca="1" si="221">D399</f>
        <v>8.9148040320398837E-4</v>
      </c>
      <c r="E502" s="32">
        <f t="shared" ca="1" si="221"/>
        <v>8.1060141417863463E-4</v>
      </c>
      <c r="F502" s="32">
        <f t="shared" ca="1" si="221"/>
        <v>7.1576474896238986E-4</v>
      </c>
      <c r="G502" s="32">
        <f t="shared" ca="1" si="221"/>
        <v>6.1167339308659785E-4</v>
      </c>
      <c r="H502" s="32">
        <f t="shared" ca="1" si="221"/>
        <v>5.2084301852789829E-4</v>
      </c>
      <c r="I502" s="32">
        <f t="shared" ca="1" si="221"/>
        <v>4.7334592158256662E-4</v>
      </c>
      <c r="J502" s="32">
        <f t="shared" ca="1" si="221"/>
        <v>4.9502922500500976E-4</v>
      </c>
      <c r="K502" s="32">
        <f t="shared" ca="1" si="221"/>
        <v>5.7410439081114427E-4</v>
      </c>
      <c r="L502" s="32">
        <f t="shared" ca="1" si="221"/>
        <v>6.7544844205025191E-4</v>
      </c>
      <c r="M502" s="32">
        <f t="shared" ca="1" si="221"/>
        <v>7.7946815714954225E-4</v>
      </c>
      <c r="N502" s="32">
        <f t="shared" ca="1" si="221"/>
        <v>8.6988174871622615E-4</v>
      </c>
      <c r="O502" s="32">
        <f t="shared" ca="1" si="221"/>
        <v>9.1569247005908515E-4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3.7516572899091175E-2</v>
      </c>
      <c r="E504" s="32">
        <f t="shared" ca="1" si="223"/>
        <v>0.36834453391834976</v>
      </c>
      <c r="F504" s="32">
        <f t="shared" ca="1" si="223"/>
        <v>3.4105975362810166E-3</v>
      </c>
      <c r="G504" s="32">
        <f t="shared" ca="1" si="223"/>
        <v>1.6394386647052603E-2</v>
      </c>
      <c r="H504" s="32">
        <f t="shared" ca="1" si="223"/>
        <v>0.16096306889833462</v>
      </c>
      <c r="I504" s="32">
        <f t="shared" ca="1" si="223"/>
        <v>1.4903987860956911E-3</v>
      </c>
      <c r="J504" s="32">
        <f t="shared" ca="1" si="223"/>
        <v>1.6967274911385929E-2</v>
      </c>
      <c r="K504" s="32">
        <f t="shared" ca="1" si="223"/>
        <v>0.16658779003906182</v>
      </c>
      <c r="L504" s="32">
        <f t="shared" ca="1" si="223"/>
        <v>1.5424795373987206E-3</v>
      </c>
      <c r="M504" s="32">
        <f t="shared" ca="1" si="223"/>
        <v>2.0788432209136981E-2</v>
      </c>
      <c r="N504" s="32">
        <f t="shared" ca="1" si="223"/>
        <v>0.20410460714425399</v>
      </c>
      <c r="O504" s="32">
        <f t="shared" ca="1" si="223"/>
        <v>1.8898574735579071E-3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4.3685404434504838</v>
      </c>
      <c r="E507" s="171">
        <f t="shared" ca="1" si="225"/>
        <v>4.1437698775151617</v>
      </c>
      <c r="F507" s="171">
        <f t="shared" ca="1" si="225"/>
        <v>3.9552943071481055</v>
      </c>
      <c r="G507" s="171">
        <f t="shared" ca="1" si="225"/>
        <v>3.6148734960245612</v>
      </c>
      <c r="H507" s="171">
        <f t="shared" ca="1" si="225"/>
        <v>3.4001907200706576</v>
      </c>
      <c r="I507" s="171">
        <f t="shared" ca="1" si="225"/>
        <v>3.521413965661198</v>
      </c>
      <c r="J507" s="171">
        <f t="shared" ca="1" si="225"/>
        <v>3.7549355098900179</v>
      </c>
      <c r="K507" s="171">
        <f t="shared" ca="1" si="225"/>
        <v>3.4641819144125181</v>
      </c>
      <c r="L507" s="171">
        <f t="shared" ca="1" si="225"/>
        <v>3.4252528103910436</v>
      </c>
      <c r="M507" s="171">
        <f t="shared" ca="1" si="225"/>
        <v>3.6596085262577329</v>
      </c>
      <c r="N507" s="171">
        <f t="shared" ca="1" si="225"/>
        <v>4.0132823803688309</v>
      </c>
      <c r="O507" s="171">
        <f t="shared" ca="1" si="225"/>
        <v>4.3157251016580966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2.819717166851841</v>
      </c>
      <c r="E508" s="171">
        <f t="shared" ca="1" si="226"/>
        <v>2.6811098940863025</v>
      </c>
      <c r="F508" s="171">
        <f t="shared" ca="1" si="226"/>
        <v>2.5505417572044902</v>
      </c>
      <c r="G508" s="171">
        <f t="shared" ca="1" si="226"/>
        <v>2.3503863189464109</v>
      </c>
      <c r="H508" s="171">
        <f t="shared" ca="1" si="226"/>
        <v>2.183072359876181</v>
      </c>
      <c r="I508" s="171">
        <f t="shared" ca="1" si="226"/>
        <v>2.1396837378480038</v>
      </c>
      <c r="J508" s="171">
        <f t="shared" ca="1" si="226"/>
        <v>2.1789075347607767</v>
      </c>
      <c r="K508" s="171">
        <f t="shared" ca="1" si="226"/>
        <v>2.1831486312332342</v>
      </c>
      <c r="L508" s="171">
        <f t="shared" ca="1" si="226"/>
        <v>2.2805924648278091</v>
      </c>
      <c r="M508" s="171">
        <f t="shared" ca="1" si="226"/>
        <v>2.4585028335168455</v>
      </c>
      <c r="N508" s="171">
        <f t="shared" ca="1" si="226"/>
        <v>2.6570383652681175</v>
      </c>
      <c r="O508" s="171">
        <f t="shared" ca="1" si="226"/>
        <v>2.8100899049710106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0.43305746158479697</v>
      </c>
      <c r="E509" s="171">
        <f t="shared" ca="1" si="227"/>
        <v>0.4102644233182936</v>
      </c>
      <c r="F509" s="171">
        <f t="shared" ca="1" si="227"/>
        <v>0.39111523920780605</v>
      </c>
      <c r="G509" s="171">
        <f t="shared" ca="1" si="227"/>
        <v>0.35661957111695863</v>
      </c>
      <c r="H509" s="171">
        <f t="shared" ca="1" si="227"/>
        <v>0.33532373240652802</v>
      </c>
      <c r="I509" s="171">
        <f t="shared" ca="1" si="227"/>
        <v>0.34873298121774848</v>
      </c>
      <c r="J509" s="171">
        <f t="shared" ca="1" si="227"/>
        <v>0.37360295587451253</v>
      </c>
      <c r="K509" s="171">
        <f t="shared" ca="1" si="227"/>
        <v>0.3428391902113494</v>
      </c>
      <c r="L509" s="171">
        <f t="shared" ca="1" si="227"/>
        <v>0.33797782349379935</v>
      </c>
      <c r="M509" s="171">
        <f t="shared" ca="1" si="227"/>
        <v>0.36136184895569823</v>
      </c>
      <c r="N509" s="171">
        <f t="shared" ca="1" si="227"/>
        <v>0.39717641643894491</v>
      </c>
      <c r="O509" s="171">
        <f t="shared" ca="1" si="227"/>
        <v>0.42776033393413437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16.751792373688147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10.848672780570116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1.6597251927793222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9.0275169204683579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5.846699249205658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0.89066506410912483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10.731451681059625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6.4918347668557139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1.0643496992214188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9.1263080776322809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6.1055841727595341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0.90109202165070512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3626.8496832299566</v>
      </c>
      <c r="E515" s="77">
        <f t="shared" ca="1" si="228"/>
        <v>3440.240662113044</v>
      </c>
      <c r="F515" s="77">
        <f t="shared" ca="1" si="228"/>
        <v>3283.764472518144</v>
      </c>
      <c r="G515" s="77">
        <f t="shared" ca="1" si="228"/>
        <v>3001.1403038809135</v>
      </c>
      <c r="H515" s="77">
        <f t="shared" ca="1" si="228"/>
        <v>2822.9063678461248</v>
      </c>
      <c r="I515" s="77">
        <f t="shared" ca="1" si="228"/>
        <v>2923.5483318067231</v>
      </c>
      <c r="J515" s="77">
        <f t="shared" ca="1" si="228"/>
        <v>3117.4225901951163</v>
      </c>
      <c r="K515" s="77">
        <f t="shared" ca="1" si="228"/>
        <v>2876.033137743892</v>
      </c>
      <c r="L515" s="77">
        <f t="shared" ca="1" si="228"/>
        <v>2843.713416679986</v>
      </c>
      <c r="M515" s="77">
        <f t="shared" ca="1" si="228"/>
        <v>3038.2802210524965</v>
      </c>
      <c r="N515" s="77">
        <f t="shared" ca="1" si="228"/>
        <v>3331.9073311488837</v>
      </c>
      <c r="O515" s="77">
        <f t="shared" ca="1" si="228"/>
        <v>3583.0013297285973</v>
      </c>
      <c r="Q515" s="89">
        <f ca="1">MAX(D515:O517)</f>
        <v>3954.8626628748584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2145.9034755341258</v>
      </c>
      <c r="E516" s="77">
        <f t="shared" ca="1" si="229"/>
        <v>2040.4184886501541</v>
      </c>
      <c r="F516" s="77">
        <f t="shared" ca="1" si="229"/>
        <v>1941.0515656046348</v>
      </c>
      <c r="G516" s="77">
        <f t="shared" ca="1" si="229"/>
        <v>1788.7262701266445</v>
      </c>
      <c r="H516" s="77">
        <f t="shared" ca="1" si="229"/>
        <v>1661.3944900123142</v>
      </c>
      <c r="I516" s="77">
        <f t="shared" ca="1" si="229"/>
        <v>1628.3742297168978</v>
      </c>
      <c r="J516" s="77">
        <f t="shared" ca="1" si="229"/>
        <v>1658.2249122989167</v>
      </c>
      <c r="K516" s="77">
        <f t="shared" ca="1" si="229"/>
        <v>1661.4525351851098</v>
      </c>
      <c r="L516" s="77">
        <f t="shared" ca="1" si="229"/>
        <v>1735.6107038263385</v>
      </c>
      <c r="M516" s="77">
        <f t="shared" ca="1" si="229"/>
        <v>1871.0067226155595</v>
      </c>
      <c r="N516" s="77">
        <f t="shared" ca="1" si="229"/>
        <v>2022.0992125328137</v>
      </c>
      <c r="O516" s="77">
        <f t="shared" ca="1" si="229"/>
        <v>2138.5767922153809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3954.8626628748584</v>
      </c>
      <c r="E517" s="77">
        <f t="shared" ca="1" si="230"/>
        <v>3746.707062267521</v>
      </c>
      <c r="F517" s="77">
        <f t="shared" ca="1" si="230"/>
        <v>3571.8286685644389</v>
      </c>
      <c r="G517" s="77">
        <f t="shared" ca="1" si="230"/>
        <v>3256.7997362279325</v>
      </c>
      <c r="H517" s="77">
        <f t="shared" ca="1" si="230"/>
        <v>3062.317190927196</v>
      </c>
      <c r="I517" s="77">
        <f t="shared" ca="1" si="230"/>
        <v>3184.7760841803511</v>
      </c>
      <c r="J517" s="77">
        <f t="shared" ca="1" si="230"/>
        <v>3411.8991404065068</v>
      </c>
      <c r="K517" s="77">
        <f t="shared" ca="1" si="230"/>
        <v>3130.9515087794466</v>
      </c>
      <c r="L517" s="77">
        <f t="shared" ca="1" si="230"/>
        <v>3086.5554656967975</v>
      </c>
      <c r="M517" s="77">
        <f t="shared" ca="1" si="230"/>
        <v>3300.1082096410796</v>
      </c>
      <c r="N517" s="77">
        <f t="shared" ca="1" si="230"/>
        <v>3627.1818852871679</v>
      </c>
      <c r="O517" s="77">
        <f t="shared" ca="1" si="230"/>
        <v>3906.4870678916377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3525.2088328468326</v>
      </c>
      <c r="E522" s="173">
        <f t="shared" ca="1" si="231"/>
        <v>2092.7223727951614</v>
      </c>
      <c r="F522" s="173">
        <f t="shared" ca="1" si="231"/>
        <v>3841.9564647669495</v>
      </c>
      <c r="G522" s="173">
        <f t="shared" ca="1" si="231"/>
        <v>2960.6181688535871</v>
      </c>
      <c r="H522" s="173">
        <f t="shared" ca="1" si="231"/>
        <v>1757.6657194581703</v>
      </c>
      <c r="I522" s="173">
        <f t="shared" ca="1" si="231"/>
        <v>3213.0774318510998</v>
      </c>
      <c r="J522" s="173">
        <f t="shared" ca="1" si="231"/>
        <v>2977.9808194748653</v>
      </c>
      <c r="K522" s="173">
        <f t="shared" ca="1" si="231"/>
        <v>1651.3621201810424</v>
      </c>
      <c r="L522" s="173">
        <f t="shared" ca="1" si="231"/>
        <v>3248.9307058040863</v>
      </c>
      <c r="M522" s="173">
        <f t="shared" ca="1" si="231"/>
        <v>2993.0172102952515</v>
      </c>
      <c r="N522" s="173">
        <f t="shared" ca="1" si="231"/>
        <v>1835.4930774289123</v>
      </c>
      <c r="O522" s="173">
        <f t="shared" ca="1" si="231"/>
        <v>3250.692718797638</v>
      </c>
      <c r="Q522" s="89">
        <f ca="1">MAX(D522:O522)</f>
        <v>3841.9564647669495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3.092015570266252</v>
      </c>
      <c r="E527" s="182">
        <f ca="1">INDIRECT(ADDRESS(E524+36,MATCH($H$1,QFR_IER!$G$4:$AJ$4,0)+6,,,"QFR_IER"))*INDIRECT(ADDRESS(MATCH($H$1,ELC_cons!$A$1:$A$33,0),19,,,"ELC_cons"))</f>
        <v>2.7728589750286941</v>
      </c>
      <c r="F527" s="182">
        <f ca="1">INDIRECT(ADDRESS(F524+36,MATCH($H$1,QFR_IER!$G$4:$AJ$4,0)+6,,,"QFR_IER"))*INDIRECT(ADDRESS(MATCH($H$1,ELC_cons!$A$1:$A$33,0),19,,,"ELC_cons"))</f>
        <v>0.34671670012247208</v>
      </c>
      <c r="G527" s="182">
        <f ca="1">INDIRECT(ADDRESS(G524+36,MATCH($H$1,QFR_IER!$G$4:$AJ$4,0)+6,,,"QFR_IER"))*INDIRECT(ADDRESS(MATCH($H$1,ELC_cons!$A$1:$A$33,0),19,,,"ELC_cons"))</f>
        <v>2.1700978028616622</v>
      </c>
      <c r="H527" s="182">
        <f ca="1">INDIRECT(ADDRESS(H524+36,MATCH($H$1,QFR_IER!$G$4:$AJ$4,0)+6,,,"QFR_IER"))*INDIRECT(ADDRESS(MATCH($H$1,ELC_cons!$A$1:$A$33,0),19,,,"ELC_cons"))</f>
        <v>1.8240791761420678</v>
      </c>
      <c r="I527" s="182">
        <f ca="1">INDIRECT(ADDRESS(I524+36,MATCH($H$1,QFR_IER!$G$4:$AJ$4,0)+6,,,"QFR_IER"))*INDIRECT(ADDRESS(MATCH($H$1,ELC_cons!$A$1:$A$33,0),19,,,"ELC_cons"))</f>
        <v>0.26765198683554159</v>
      </c>
      <c r="J527" s="182">
        <f ca="1">INDIRECT(ADDRESS(J524+36,MATCH($H$1,QFR_IER!$G$4:$AJ$4,0)+6,,,"QFR_IER"))*INDIRECT(ADDRESS(MATCH($H$1,ELC_cons!$A$1:$A$33,0),19,,,"ELC_cons"))</f>
        <v>2.3488581874023651</v>
      </c>
      <c r="K527" s="182">
        <f ca="1">INDIRECT(ADDRESS(K524+36,MATCH($H$1,QFR_IER!$G$4:$AJ$4,0)+6,,,"QFR_IER"))*INDIRECT(ADDRESS(MATCH($H$1,ELC_cons!$A$1:$A$33,0),19,,,"ELC_cons"))</f>
        <v>2.1329876773263181</v>
      </c>
      <c r="L527" s="182">
        <f ca="1">INDIRECT(ADDRESS(L524+36,MATCH($H$1,QFR_IER!$G$4:$AJ$4,0)+6,,,"QFR_IER"))*INDIRECT(ADDRESS(MATCH($H$1,ELC_cons!$A$1:$A$33,0),19,,,"ELC_cons"))</f>
        <v>0.29339473986930104</v>
      </c>
      <c r="M527" s="182">
        <f ca="1">INDIRECT(ADDRESS(M524+36,MATCH($H$1,QFR_IER!$G$4:$AJ$4,0)+6,,,"QFR_IER"))*INDIRECT(ADDRESS(MATCH($H$1,ELC_cons!$A$1:$A$33,0),19,,,"ELC_cons"))</f>
        <v>2.1700966690564463</v>
      </c>
      <c r="N527" s="182">
        <f ca="1">INDIRECT(ADDRESS(N524+36,MATCH($H$1,QFR_IER!$G$4:$AJ$4,0)+6,,,"QFR_IER"))*INDIRECT(ADDRESS(MATCH($H$1,ELC_cons!$A$1:$A$33,0),19,,,"ELC_cons"))</f>
        <v>1.8240786902255479</v>
      </c>
      <c r="O527" s="182">
        <f ca="1">INDIRECT(ADDRESS(O524+36,MATCH($H$1,QFR_IER!$G$4:$AJ$4,0)+6,,,"QFR_IER"))*INDIRECT(ADDRESS(MATCH($H$1,ELC_cons!$A$1:$A$33,0),19,,,"ELC_cons"))</f>
        <v>0.26765182486336886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2.9929201350641601</v>
      </c>
      <c r="E528" s="182">
        <f ca="1">INDIRECT(ADDRESS(E524+12,MATCH($H$1,QFR_IER!$G$4:$AJ$4,0)+6,,,"QFR_IER"))*INDIRECT(ADDRESS(MATCH($H$1,ELC_cons!$A$1:$A$33,0),20,,,"ELC_cons"))</f>
        <v>1.9059184394749364</v>
      </c>
      <c r="F528" s="182">
        <f ca="1">INDIRECT(ADDRESS(F524+12,MATCH($H$1,QFR_IER!$G$4:$AJ$4,0)+6,,,"QFR_IER"))*INDIRECT(ADDRESS(MATCH($H$1,ELC_cons!$A$1:$A$33,0),20,,,"ELC_cons"))</f>
        <v>0.49043158448939767</v>
      </c>
      <c r="G528" s="182">
        <f ca="1">INDIRECT(ADDRESS(G524+12,MATCH($H$1,QFR_IER!$G$4:$AJ$4,0)+6,,,"QFR_IER"))*INDIRECT(ADDRESS(MATCH($H$1,ELC_cons!$A$1:$A$33,0),20,,,"ELC_cons"))</f>
        <v>2.480126315767933</v>
      </c>
      <c r="H528" s="182">
        <f ca="1">INDIRECT(ADDRESS(H524+12,MATCH($H$1,QFR_IER!$G$4:$AJ$4,0)+6,,,"QFR_IER"))*INDIRECT(ADDRESS(MATCH($H$1,ELC_cons!$A$1:$A$33,0),20,,,"ELC_cons"))</f>
        <v>1.3492953725584156</v>
      </c>
      <c r="I528" s="182">
        <f ca="1">INDIRECT(ADDRESS(I524+12,MATCH($H$1,QFR_IER!$G$4:$AJ$4,0)+6,,,"QFR_IER"))*INDIRECT(ADDRESS(MATCH($H$1,ELC_cons!$A$1:$A$33,0),20,,,"ELC_cons"))</f>
        <v>0.47920695703908306</v>
      </c>
      <c r="J528" s="182">
        <f ca="1">INDIRECT(ADDRESS(J524+12,MATCH($H$1,QFR_IER!$G$4:$AJ$4,0)+6,,,"QFR_IER"))*INDIRECT(ADDRESS(MATCH($H$1,ELC_cons!$A$1:$A$33,0),20,,,"ELC_cons"))</f>
        <v>2.8136988612366811</v>
      </c>
      <c r="K528" s="182">
        <f ca="1">INDIRECT(ADDRESS(K524+12,MATCH($H$1,QFR_IER!$G$4:$AJ$4,0)+6,,,"QFR_IER"))*INDIRECT(ADDRESS(MATCH($H$1,ELC_cons!$A$1:$A$33,0),20,,,"ELC_cons"))</f>
        <v>1.7231649096675596</v>
      </c>
      <c r="L528" s="182">
        <f ca="1">INDIRECT(ADDRESS(L524+12,MATCH($H$1,QFR_IER!$G$4:$AJ$4,0)+6,,,"QFR_IER"))*INDIRECT(ADDRESS(MATCH($H$1,ELC_cons!$A$1:$A$33,0),20,,,"ELC_cons"))</f>
        <v>0.5639887079895034</v>
      </c>
      <c r="M528" s="182">
        <f ca="1">INDIRECT(ADDRESS(M524+12,MATCH($H$1,QFR_IER!$G$4:$AJ$4,0)+6,,,"QFR_IER"))*INDIRECT(ADDRESS(MATCH($H$1,ELC_cons!$A$1:$A$33,0),20,,,"ELC_cons"))</f>
        <v>2.3563927396476219</v>
      </c>
      <c r="N528" s="182">
        <f ca="1">INDIRECT(ADDRESS(N524+12,MATCH($H$1,QFR_IER!$G$4:$AJ$4,0)+6,,,"QFR_IER"))*INDIRECT(ADDRESS(MATCH($H$1,ELC_cons!$A$1:$A$33,0),20,,,"ELC_cons"))</f>
        <v>1.3492953725584156</v>
      </c>
      <c r="O528" s="182">
        <f ca="1">INDIRECT(ADDRESS(O524+12,MATCH($H$1,QFR_IER!$G$4:$AJ$4,0)+6,,,"QFR_IER"))*INDIRECT(ADDRESS(MATCH($H$1,ELC_cons!$A$1:$A$33,0),20,,,"ELC_cons"))</f>
        <v>0.46176460450626466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6.1752914307208622</v>
      </c>
      <c r="E529" s="182">
        <f ca="1">INDIRECT(ADDRESS(E524+24,MATCH($H$1,QFR_IER!$G$4:$AJ$4,0)+6,,,"QFR_IER"))*INDIRECT(ADDRESS(MATCH($H$1,ELC_cons!$A$1:$A$33,0),21,,,"ELC_cons"))</f>
        <v>6.7366815607864243</v>
      </c>
      <c r="F529" s="182">
        <f ca="1">INDIRECT(ADDRESS(F524+24,MATCH($H$1,QFR_IER!$G$4:$AJ$4,0)+6,,,"QFR_IER"))*INDIRECT(ADDRESS(MATCH($H$1,ELC_cons!$A$1:$A$33,0),21,,,"ELC_cons"))</f>
        <v>0.56139013006553451</v>
      </c>
      <c r="G529" s="182">
        <f ca="1">INDIRECT(ADDRESS(G524+24,MATCH($H$1,QFR_IER!$G$4:$AJ$4,0)+6,,,"QFR_IER"))*INDIRECT(ADDRESS(MATCH($H$1,ELC_cons!$A$1:$A$33,0),21,,,"ELC_cons"))</f>
        <v>3.9606810265353554</v>
      </c>
      <c r="H529" s="182">
        <f ca="1">INDIRECT(ADDRESS(H524+24,MATCH($H$1,QFR_IER!$G$4:$AJ$4,0)+6,,,"QFR_IER"))*INDIRECT(ADDRESS(MATCH($H$1,ELC_cons!$A$1:$A$33,0),21,,,"ELC_cons"))</f>
        <v>4.3207429380385758</v>
      </c>
      <c r="I529" s="182">
        <f ca="1">INDIRECT(ADDRESS(I524+24,MATCH($H$1,QFR_IER!$G$4:$AJ$4,0)+6,,,"QFR_IER"))*INDIRECT(ADDRESS(MATCH($H$1,ELC_cons!$A$1:$A$33,0),21,,,"ELC_cons"))</f>
        <v>0.36006191150321426</v>
      </c>
      <c r="J529" s="182">
        <f ca="1">INDIRECT(ADDRESS(J524+24,MATCH($H$1,QFR_IER!$G$4:$AJ$4,0)+6,,,"QFR_IER"))*INDIRECT(ADDRESS(MATCH($H$1,ELC_cons!$A$1:$A$33,0),21,,,"ELC_cons"))</f>
        <v>4.6808048495417625</v>
      </c>
      <c r="K529" s="182">
        <f ca="1">INDIRECT(ADDRESS(K524+24,MATCH($H$1,QFR_IER!$G$4:$AJ$4,0)+6,,,"QFR_IER"))*INDIRECT(ADDRESS(MATCH($H$1,ELC_cons!$A$1:$A$33,0),21,,,"ELC_cons"))</f>
        <v>5.1063325631364727</v>
      </c>
      <c r="L529" s="182">
        <f ca="1">INDIRECT(ADDRESS(L524+24,MATCH($H$1,QFR_IER!$G$4:$AJ$4,0)+6,,,"QFR_IER"))*INDIRECT(ADDRESS(MATCH($H$1,ELC_cons!$A$1:$A$33,0),21,,,"ELC_cons"))</f>
        <v>0.42552771359470692</v>
      </c>
      <c r="M529" s="182">
        <f ca="1">INDIRECT(ADDRESS(M524+24,MATCH($H$1,QFR_IER!$G$4:$AJ$4,0)+6,,,"QFR_IER"))*INDIRECT(ADDRESS(MATCH($H$1,ELC_cons!$A$1:$A$33,0),21,,,"ELC_cons"))</f>
        <v>3.960681026535346</v>
      </c>
      <c r="N529" s="182">
        <f ca="1">INDIRECT(ADDRESS(N524+24,MATCH($H$1,QFR_IER!$G$4:$AJ$4,0)+6,,,"QFR_IER"))*INDIRECT(ADDRESS(MATCH($H$1,ELC_cons!$A$1:$A$33,0),21,,,"ELC_cons"))</f>
        <v>4.3207429380385758</v>
      </c>
      <c r="O529" s="182">
        <f ca="1">INDIRECT(ADDRESS(O524+24,MATCH($H$1,QFR_IER!$G$4:$AJ$4,0)+6,,,"QFR_IER"))*INDIRECT(ADDRESS(MATCH($H$1,ELC_cons!$A$1:$A$33,0),21,,,"ELC_cons"))</f>
        <v>0.36006191150321332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2580.0142279569186</v>
      </c>
      <c r="E531" s="173">
        <f ca="1">SUM(E527:E529)/E520/(3.6*8760)*1000000+0.0002</f>
        <v>2202.0563294926806</v>
      </c>
      <c r="F531" s="173">
        <f ca="1">SUM(F527:F529)/F520/(3.6*8760)*1000000+0.0003</f>
        <v>3237.3577413828807</v>
      </c>
      <c r="G531" s="173">
        <f ca="1">SUM(G527:G529)/G520/(3.6*8760)*1000000+0.0004</f>
        <v>2823.9887068230846</v>
      </c>
      <c r="H531" s="173">
        <f ca="1">SUM(H527:H529)/H520/(3.6*8760)*1000000+0.0005</f>
        <v>2252.9218223722519</v>
      </c>
      <c r="I531" s="173">
        <f ca="1">SUM(I527:I529)/I520/(3.6*8760)*1000000+0.0006</f>
        <v>3993.2215789965335</v>
      </c>
      <c r="J531" s="173">
        <f ca="1">SUM(J527:J529)/J520/(3.6*8760)*1000000+0.0007</f>
        <v>2731.5363582808332</v>
      </c>
      <c r="K531" s="173">
        <f ca="1">SUM(K527:K529)/K520/(3.6*8760)*1000000+0.0008</f>
        <v>2279.8352398988472</v>
      </c>
      <c r="L531" s="173">
        <f ca="1">SUM(L527:L529)/L520/(3.6*8760)*1000000+0.0009</f>
        <v>3916.0911364270801</v>
      </c>
      <c r="M531" s="173">
        <f ca="1">SUM(M527:M529)/M520/(3.6*8760)*1000000+0.00013</f>
        <v>2783.4090356931038</v>
      </c>
      <c r="N531" s="173">
        <f ca="1">SUM(N527:N529)/N520/(3.6*8760)*1000000+0.00014</f>
        <v>2252.9213162934525</v>
      </c>
      <c r="O531" s="173">
        <f ca="1">SUM(O527:O529)/O520/(3.6*8760)*1000000+0.00015</f>
        <v>3930.2971949958405</v>
      </c>
      <c r="P531" s="6"/>
      <c r="Q531" s="173">
        <f ca="1">MAX(D531:O531)</f>
        <v>3993.2215789965335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3954.8626628748584</v>
      </c>
      <c r="D535" s="5">
        <f t="shared" ref="D535:D570" ca="1" si="232">RANK(C535,$D$515:$O$517)</f>
        <v>1</v>
      </c>
      <c r="E535" s="5">
        <v>1</v>
      </c>
      <c r="F535" s="5">
        <f t="shared" ref="F535:F570" ca="1" si="233">MATCH(E535,$D$535:$D$570,0)</f>
        <v>1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3954.8626628748584</v>
      </c>
      <c r="I535" s="5">
        <v>0</v>
      </c>
      <c r="J535" s="77">
        <f ca="1">H535</f>
        <v>3954.8626628748584</v>
      </c>
      <c r="K535" s="75" t="str">
        <f>D519</f>
        <v>WD</v>
      </c>
      <c r="L535" s="75">
        <f>D520</f>
        <v>0.15068493150684931</v>
      </c>
      <c r="M535" s="89">
        <f ca="1">D522</f>
        <v>3525.2088328468326</v>
      </c>
      <c r="N535" s="5">
        <f t="shared" ref="N535:N546" ca="1" si="235">RANK(M535,$D$522:$O$522)</f>
        <v>2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3841.9564647669495</v>
      </c>
      <c r="S535" s="77"/>
      <c r="T535" s="5">
        <v>0</v>
      </c>
      <c r="U535" s="90">
        <f ca="1">R535</f>
        <v>3841.9564647669495</v>
      </c>
      <c r="V535" s="75" t="str">
        <f>D525</f>
        <v>WD</v>
      </c>
      <c r="W535" s="75">
        <f>D520</f>
        <v>0.15068493150684931</v>
      </c>
      <c r="X535" s="89">
        <f ca="1">D531</f>
        <v>2580.0142279569186</v>
      </c>
      <c r="Y535" s="5">
        <f t="shared" ref="Y535:Y546" ca="1" si="238">RANK(X535,$D$531:$O$531)</f>
        <v>8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3993.2215789965335</v>
      </c>
      <c r="AD535" s="77"/>
      <c r="AE535" s="5">
        <v>0</v>
      </c>
      <c r="AF535" s="90">
        <f ca="1">AC535</f>
        <v>3993.2215789965335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3746.707062267521</v>
      </c>
      <c r="D536" s="5">
        <f t="shared" ca="1" si="232"/>
        <v>3</v>
      </c>
      <c r="E536" s="5">
        <v>2</v>
      </c>
      <c r="F536" s="5">
        <f t="shared" ca="1" si="233"/>
        <v>12</v>
      </c>
      <c r="G536" s="77">
        <f t="shared" ref="G536:G570" ca="1" si="242">G535+INDIRECT(ADDRESS(ROW($A$534)+F536,2))*INDIRECT(ADDRESS(ROW($A$534)+F536,1))</f>
        <v>60.833333333333336</v>
      </c>
      <c r="H536" s="77">
        <f t="shared" ca="1" si="234"/>
        <v>3906.4870678916377</v>
      </c>
      <c r="I536" s="77">
        <f ca="1">I537</f>
        <v>30.416666666666668</v>
      </c>
      <c r="J536" s="77">
        <f ca="1">J535</f>
        <v>3954.8626628748584</v>
      </c>
      <c r="K536" s="75" t="str">
        <f>E519</f>
        <v>WN</v>
      </c>
      <c r="L536" s="75">
        <f>E520</f>
        <v>0.16438356164383561</v>
      </c>
      <c r="M536" s="89">
        <f ca="1">E522</f>
        <v>2092.7223727951614</v>
      </c>
      <c r="N536" s="5">
        <f t="shared" ca="1" si="235"/>
        <v>9</v>
      </c>
      <c r="O536" s="5">
        <v>2</v>
      </c>
      <c r="P536" s="7">
        <f t="shared" ca="1" si="236"/>
        <v>1</v>
      </c>
      <c r="Q536" s="7">
        <f t="shared" ref="Q536:Q546" ca="1" si="243">INDIRECT(ADDRESS(ROW($A$534)+P536,12))*8760+Q535</f>
        <v>1440</v>
      </c>
      <c r="R536" s="7">
        <f t="shared" ca="1" si="237"/>
        <v>3525.2088328468326</v>
      </c>
      <c r="S536" s="90"/>
      <c r="T536" s="5">
        <f ca="1">Q535</f>
        <v>120</v>
      </c>
      <c r="U536" s="90">
        <f ca="1">R535</f>
        <v>3841.9564647669495</v>
      </c>
      <c r="V536" s="75" t="str">
        <f>E525</f>
        <v>WN</v>
      </c>
      <c r="W536" s="75">
        <f>E520</f>
        <v>0.16438356164383561</v>
      </c>
      <c r="X536" s="89">
        <f ca="1">E531</f>
        <v>2202.0563294926806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3930.2971949958405</v>
      </c>
      <c r="AD536" s="90"/>
      <c r="AE536" s="5">
        <f ca="1">AB535</f>
        <v>76.999999999999986</v>
      </c>
      <c r="AF536" s="90">
        <f ca="1">AC535</f>
        <v>3993.2215789965335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3571.8286685644389</v>
      </c>
      <c r="D537" s="5">
        <f t="shared" ca="1" si="232"/>
        <v>7</v>
      </c>
      <c r="E537" s="5">
        <v>3</v>
      </c>
      <c r="F537" s="5">
        <f t="shared" ca="1" si="233"/>
        <v>2</v>
      </c>
      <c r="G537" s="77">
        <f t="shared" ca="1" si="242"/>
        <v>91.25</v>
      </c>
      <c r="H537" s="77">
        <f t="shared" ca="1" si="234"/>
        <v>3746.707062267521</v>
      </c>
      <c r="I537" s="77">
        <f ca="1">G535</f>
        <v>30.416666666666668</v>
      </c>
      <c r="J537" s="77">
        <f ca="1">H536</f>
        <v>3906.4870678916377</v>
      </c>
      <c r="K537" s="92" t="str">
        <f>F519</f>
        <v>WP</v>
      </c>
      <c r="L537" s="93">
        <f>F520</f>
        <v>1.3698630136986301E-2</v>
      </c>
      <c r="M537" s="89">
        <f ca="1">F522</f>
        <v>3841.9564647669495</v>
      </c>
      <c r="N537" s="5">
        <f t="shared" ca="1" si="235"/>
        <v>1</v>
      </c>
      <c r="O537" s="5">
        <v>3</v>
      </c>
      <c r="P537" s="7">
        <f t="shared" ca="1" si="236"/>
        <v>12</v>
      </c>
      <c r="Q537" s="7">
        <f t="shared" ca="1" si="243"/>
        <v>1517</v>
      </c>
      <c r="R537" s="7">
        <f t="shared" ca="1" si="237"/>
        <v>3250.692718797638</v>
      </c>
      <c r="S537" s="90"/>
      <c r="T537" s="5">
        <f ca="1">T536</f>
        <v>120</v>
      </c>
      <c r="U537" s="90">
        <f ca="1">R536</f>
        <v>3525.2088328468326</v>
      </c>
      <c r="V537" s="92" t="str">
        <f>F525</f>
        <v>WP</v>
      </c>
      <c r="W537" s="93">
        <f>F520</f>
        <v>1.3698630136986301E-2</v>
      </c>
      <c r="X537" s="89">
        <f ca="1">F531</f>
        <v>3237.3577413828807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3916.0911364270801</v>
      </c>
      <c r="AD537" s="90"/>
      <c r="AE537" s="5">
        <f ca="1">AE536</f>
        <v>76.999999999999986</v>
      </c>
      <c r="AF537" s="90">
        <f ca="1">AC536</f>
        <v>3930.2971949958405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3256.7997362279325</v>
      </c>
      <c r="D538" s="5">
        <f t="shared" ca="1" si="232"/>
        <v>13</v>
      </c>
      <c r="E538" s="5">
        <v>4</v>
      </c>
      <c r="F538" s="5">
        <f t="shared" ca="1" si="233"/>
        <v>11</v>
      </c>
      <c r="G538" s="77">
        <f t="shared" ca="1" si="242"/>
        <v>121.66666666666667</v>
      </c>
      <c r="H538" s="77">
        <f t="shared" ca="1" si="234"/>
        <v>3627.1818852871679</v>
      </c>
      <c r="I538" s="77">
        <f ca="1">I539</f>
        <v>60.833333333333336</v>
      </c>
      <c r="J538" s="77">
        <f ca="1">J537</f>
        <v>3906.4870678916377</v>
      </c>
      <c r="K538" s="92" t="str">
        <f>G519</f>
        <v>RD</v>
      </c>
      <c r="L538" s="75">
        <f>G520</f>
        <v>9.6689497716894973E-2</v>
      </c>
      <c r="M538" s="89">
        <f ca="1">G522</f>
        <v>2960.6181688535871</v>
      </c>
      <c r="N538" s="5">
        <f t="shared" ca="1" si="235"/>
        <v>8</v>
      </c>
      <c r="O538" s="5">
        <v>4</v>
      </c>
      <c r="P538" s="7">
        <f t="shared" ca="1" si="236"/>
        <v>9</v>
      </c>
      <c r="Q538" s="7">
        <f t="shared" ca="1" si="243"/>
        <v>1608</v>
      </c>
      <c r="R538" s="7">
        <f t="shared" ca="1" si="237"/>
        <v>3248.9307058040863</v>
      </c>
      <c r="S538" s="90"/>
      <c r="T538" s="77">
        <f ca="1">Q536</f>
        <v>1440</v>
      </c>
      <c r="U538" s="77">
        <f ca="1">R536</f>
        <v>3525.2088328468326</v>
      </c>
      <c r="V538" s="92" t="str">
        <f>G525</f>
        <v>RD</v>
      </c>
      <c r="W538" s="75">
        <f>G520</f>
        <v>9.6689497716894973E-2</v>
      </c>
      <c r="X538" s="89">
        <f ca="1">G531</f>
        <v>2823.9887068230846</v>
      </c>
      <c r="Y538" s="5">
        <f t="shared" ca="1" si="238"/>
        <v>5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3237.3577413828807</v>
      </c>
      <c r="AD538" s="90"/>
      <c r="AE538" s="77">
        <f ca="1">AB536</f>
        <v>153.99999999999997</v>
      </c>
      <c r="AF538" s="77">
        <f ca="1">AC536</f>
        <v>3930.2971949958405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3062.317190927196</v>
      </c>
      <c r="D539" s="5">
        <f t="shared" ca="1" si="232"/>
        <v>18</v>
      </c>
      <c r="E539" s="5">
        <v>5</v>
      </c>
      <c r="F539" s="5">
        <f t="shared" ca="1" si="233"/>
        <v>13</v>
      </c>
      <c r="G539" s="77">
        <f t="shared" ca="1" si="242"/>
        <v>456.25000000000006</v>
      </c>
      <c r="H539" s="77">
        <f t="shared" ca="1" si="234"/>
        <v>3626.8496832299566</v>
      </c>
      <c r="I539" s="77">
        <f ca="1">G536</f>
        <v>60.833333333333336</v>
      </c>
      <c r="J539" s="77">
        <f ca="1">H537</f>
        <v>3746.707062267521</v>
      </c>
      <c r="K539" s="92" t="str">
        <f>H519</f>
        <v>RN</v>
      </c>
      <c r="L539" s="75">
        <f>H520</f>
        <v>0.10547945205479452</v>
      </c>
      <c r="M539" s="89">
        <f ca="1">H522</f>
        <v>1757.6657194581703</v>
      </c>
      <c r="N539" s="5">
        <f t="shared" ca="1" si="235"/>
        <v>11</v>
      </c>
      <c r="O539" s="5">
        <v>5</v>
      </c>
      <c r="P539" s="7">
        <f t="shared" ca="1" si="236"/>
        <v>6</v>
      </c>
      <c r="Q539" s="7">
        <f t="shared" ca="1" si="243"/>
        <v>1685</v>
      </c>
      <c r="R539" s="7">
        <f t="shared" ca="1" si="237"/>
        <v>3213.0774318510998</v>
      </c>
      <c r="S539" s="90"/>
      <c r="T539" s="77">
        <f ca="1">T538</f>
        <v>1440</v>
      </c>
      <c r="U539" s="77">
        <f ca="1">R537</f>
        <v>3250.692718797638</v>
      </c>
      <c r="V539" s="92" t="str">
        <f>H525</f>
        <v>RN</v>
      </c>
      <c r="W539" s="75">
        <f>H520</f>
        <v>0.10547945205479452</v>
      </c>
      <c r="X539" s="89">
        <f ca="1">H531</f>
        <v>2252.9218223722519</v>
      </c>
      <c r="Y539" s="5">
        <f t="shared" ca="1" si="238"/>
        <v>10</v>
      </c>
      <c r="Z539" s="5">
        <v>5</v>
      </c>
      <c r="AA539" s="7">
        <f t="shared" ca="1" si="239"/>
        <v>4</v>
      </c>
      <c r="AB539" s="7">
        <f t="shared" ca="1" si="244"/>
        <v>1212</v>
      </c>
      <c r="AC539" s="7">
        <f t="shared" ca="1" si="240"/>
        <v>2823.9887068230846</v>
      </c>
      <c r="AD539" s="90"/>
      <c r="AE539" s="77">
        <f ca="1">AE538</f>
        <v>153.99999999999997</v>
      </c>
      <c r="AF539" s="77">
        <f ca="1">AC537</f>
        <v>3916.0911364270801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3184.7760841803511</v>
      </c>
      <c r="D540" s="5">
        <f t="shared" ca="1" si="232"/>
        <v>14</v>
      </c>
      <c r="E540" s="5">
        <v>6</v>
      </c>
      <c r="F540" s="5">
        <f t="shared" ca="1" si="233"/>
        <v>24</v>
      </c>
      <c r="G540" s="77">
        <f t="shared" ca="1" si="242"/>
        <v>790.83333333333348</v>
      </c>
      <c r="H540" s="77">
        <f t="shared" ca="1" si="234"/>
        <v>3583.0013297285973</v>
      </c>
      <c r="I540" s="77">
        <f ca="1">I541</f>
        <v>91.25</v>
      </c>
      <c r="J540" s="77">
        <f ca="1">J539</f>
        <v>3746.707062267521</v>
      </c>
      <c r="K540" s="92" t="str">
        <f>I519</f>
        <v>RP</v>
      </c>
      <c r="L540" s="75">
        <f>I520</f>
        <v>8.7899543378995425E-3</v>
      </c>
      <c r="M540" s="89">
        <f ca="1">I522</f>
        <v>3213.0774318510998</v>
      </c>
      <c r="N540" s="5">
        <f t="shared" ca="1" si="235"/>
        <v>5</v>
      </c>
      <c r="O540" s="5">
        <v>6</v>
      </c>
      <c r="P540" s="7">
        <f t="shared" ca="1" si="236"/>
        <v>10</v>
      </c>
      <c r="Q540" s="7">
        <f t="shared" ca="1" si="243"/>
        <v>2532</v>
      </c>
      <c r="R540" s="7">
        <f t="shared" ca="1" si="237"/>
        <v>2993.0172102952515</v>
      </c>
      <c r="S540" s="90"/>
      <c r="T540" s="77">
        <f ca="1">Q537</f>
        <v>1517</v>
      </c>
      <c r="U540" s="77">
        <f ca="1">R537</f>
        <v>3250.692718797638</v>
      </c>
      <c r="V540" s="92" t="str">
        <f>I525</f>
        <v>RP</v>
      </c>
      <c r="W540" s="75">
        <f>I520</f>
        <v>8.7899543378995425E-3</v>
      </c>
      <c r="X540" s="89">
        <f ca="1">I531</f>
        <v>3993.2215789965335</v>
      </c>
      <c r="Y540" s="5">
        <f t="shared" ca="1" si="238"/>
        <v>1</v>
      </c>
      <c r="Z540" s="5">
        <v>6</v>
      </c>
      <c r="AA540" s="7">
        <f t="shared" ca="1" si="239"/>
        <v>10</v>
      </c>
      <c r="AB540" s="7">
        <f t="shared" ca="1" si="244"/>
        <v>2059</v>
      </c>
      <c r="AC540" s="7">
        <f t="shared" ca="1" si="240"/>
        <v>2783.4090356931038</v>
      </c>
      <c r="AD540" s="90"/>
      <c r="AE540" s="77">
        <f ca="1">AB537</f>
        <v>244.99999999999997</v>
      </c>
      <c r="AF540" s="77">
        <f ca="1">AC537</f>
        <v>3916.0911364270801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3411.8991404065068</v>
      </c>
      <c r="D541" s="5">
        <f t="shared" ca="1" si="232"/>
        <v>9</v>
      </c>
      <c r="E541" s="5">
        <v>7</v>
      </c>
      <c r="F541" s="5">
        <f t="shared" ca="1" si="233"/>
        <v>3</v>
      </c>
      <c r="G541" s="77">
        <f t="shared" ca="1" si="242"/>
        <v>821.25000000000011</v>
      </c>
      <c r="H541" s="77">
        <f t="shared" ca="1" si="234"/>
        <v>3571.8286685644389</v>
      </c>
      <c r="I541" s="77">
        <f ca="1">G537</f>
        <v>91.25</v>
      </c>
      <c r="J541" s="77">
        <f ca="1">H538</f>
        <v>3627.1818852871679</v>
      </c>
      <c r="K541" s="92" t="str">
        <f>J519</f>
        <v>SD</v>
      </c>
      <c r="L541" s="75">
        <f>J520</f>
        <v>0.11426940639269406</v>
      </c>
      <c r="M541" s="89">
        <f ca="1">J522</f>
        <v>2977.9808194748653</v>
      </c>
      <c r="N541" s="5">
        <f t="shared" ca="1" si="235"/>
        <v>7</v>
      </c>
      <c r="O541" s="5">
        <v>7</v>
      </c>
      <c r="P541" s="7">
        <f t="shared" ca="1" si="236"/>
        <v>7</v>
      </c>
      <c r="Q541" s="7">
        <f t="shared" ca="1" si="243"/>
        <v>3533</v>
      </c>
      <c r="R541" s="7">
        <f t="shared" ca="1" si="237"/>
        <v>2977.9808194748653</v>
      </c>
      <c r="S541" s="90"/>
      <c r="T541" s="77">
        <f ca="1">T540</f>
        <v>1517</v>
      </c>
      <c r="U541" s="77">
        <f ca="1">R538</f>
        <v>3248.9307058040863</v>
      </c>
      <c r="V541" s="92" t="str">
        <f>J525</f>
        <v>SD</v>
      </c>
      <c r="W541" s="75">
        <f>J520</f>
        <v>0.11426940639269406</v>
      </c>
      <c r="X541" s="89">
        <f ca="1">J531</f>
        <v>2731.5363582808332</v>
      </c>
      <c r="Y541" s="5">
        <f t="shared" ca="1" si="238"/>
        <v>7</v>
      </c>
      <c r="Z541" s="5">
        <v>7</v>
      </c>
      <c r="AA541" s="7">
        <f t="shared" ca="1" si="239"/>
        <v>7</v>
      </c>
      <c r="AB541" s="7">
        <f t="shared" ca="1" si="244"/>
        <v>3060</v>
      </c>
      <c r="AC541" s="7">
        <f t="shared" ca="1" si="240"/>
        <v>2731.5363582808332</v>
      </c>
      <c r="AD541" s="90"/>
      <c r="AE541" s="77">
        <f ca="1">AE540</f>
        <v>244.99999999999997</v>
      </c>
      <c r="AF541" s="77">
        <f ca="1">AC538</f>
        <v>3237.3577413828807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3130.9515087794466</v>
      </c>
      <c r="D542" s="5">
        <f t="shared" ca="1" si="232"/>
        <v>15</v>
      </c>
      <c r="E542" s="5">
        <v>8</v>
      </c>
      <c r="F542" s="5">
        <f t="shared" ca="1" si="233"/>
        <v>14</v>
      </c>
      <c r="G542" s="77">
        <f t="shared" ca="1" si="242"/>
        <v>1155.8333333333335</v>
      </c>
      <c r="H542" s="77">
        <f t="shared" ca="1" si="234"/>
        <v>3440.240662113044</v>
      </c>
      <c r="I542" s="77">
        <f ca="1">I543</f>
        <v>121.66666666666667</v>
      </c>
      <c r="J542" s="77">
        <f ca="1">J541</f>
        <v>3627.1818852871679</v>
      </c>
      <c r="K542" s="92" t="str">
        <f>K519</f>
        <v>SN</v>
      </c>
      <c r="L542" s="75">
        <f>K520</f>
        <v>0.12465753424657534</v>
      </c>
      <c r="M542" s="89">
        <f ca="1">K522</f>
        <v>1651.3621201810424</v>
      </c>
      <c r="N542" s="5">
        <f t="shared" ca="1" si="235"/>
        <v>12</v>
      </c>
      <c r="O542" s="5">
        <v>8</v>
      </c>
      <c r="P542" s="7">
        <f t="shared" ca="1" si="236"/>
        <v>4</v>
      </c>
      <c r="Q542" s="7">
        <f t="shared" ca="1" si="243"/>
        <v>4380</v>
      </c>
      <c r="R542" s="7">
        <f t="shared" ca="1" si="237"/>
        <v>2960.6181688535871</v>
      </c>
      <c r="S542" s="90"/>
      <c r="T542" s="77">
        <f ca="1">Q538</f>
        <v>1608</v>
      </c>
      <c r="U542" s="77">
        <f ca="1">R538</f>
        <v>3248.9307058040863</v>
      </c>
      <c r="V542" s="92" t="str">
        <f>K525</f>
        <v>SN</v>
      </c>
      <c r="W542" s="75">
        <f>K520</f>
        <v>0.12465753424657534</v>
      </c>
      <c r="X542" s="89">
        <f ca="1">K531</f>
        <v>2279.8352398988472</v>
      </c>
      <c r="Y542" s="5">
        <f t="shared" ca="1" si="238"/>
        <v>9</v>
      </c>
      <c r="Z542" s="5">
        <v>8</v>
      </c>
      <c r="AA542" s="7">
        <f t="shared" ca="1" si="239"/>
        <v>1</v>
      </c>
      <c r="AB542" s="7">
        <f t="shared" ca="1" si="244"/>
        <v>4380</v>
      </c>
      <c r="AC542" s="7">
        <f t="shared" ca="1" si="240"/>
        <v>2580.0142279569186</v>
      </c>
      <c r="AD542" s="90"/>
      <c r="AE542" s="77">
        <f ca="1">AB538</f>
        <v>365</v>
      </c>
      <c r="AF542" s="77">
        <f ca="1">AC538</f>
        <v>3237.3577413828807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3086.5554656967975</v>
      </c>
      <c r="D543" s="5">
        <f t="shared" ca="1" si="232"/>
        <v>17</v>
      </c>
      <c r="E543" s="5">
        <v>9</v>
      </c>
      <c r="F543" s="5">
        <f t="shared" ca="1" si="233"/>
        <v>7</v>
      </c>
      <c r="G543" s="77">
        <f t="shared" ca="1" si="242"/>
        <v>1186.2500000000002</v>
      </c>
      <c r="H543" s="77">
        <f t="shared" ca="1" si="234"/>
        <v>3411.8991404065068</v>
      </c>
      <c r="I543" s="77">
        <f ca="1">G538</f>
        <v>121.66666666666667</v>
      </c>
      <c r="J543" s="77">
        <f ca="1">H539</f>
        <v>3626.8496832299566</v>
      </c>
      <c r="K543" s="92" t="str">
        <f>L519</f>
        <v>SP</v>
      </c>
      <c r="L543" s="75">
        <f>L520</f>
        <v>1.0388127853881279E-2</v>
      </c>
      <c r="M543" s="89">
        <f ca="1">L522</f>
        <v>3248.9307058040863</v>
      </c>
      <c r="N543" s="5">
        <f t="shared" ca="1" si="235"/>
        <v>4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2092.7223727951614</v>
      </c>
      <c r="S543" s="90"/>
      <c r="T543" s="77">
        <f ca="1">T542</f>
        <v>1608</v>
      </c>
      <c r="U543" s="77">
        <f ca="1">R539</f>
        <v>3213.0774318510998</v>
      </c>
      <c r="V543" s="92" t="str">
        <f>L525</f>
        <v>SP</v>
      </c>
      <c r="W543" s="75">
        <f>L520</f>
        <v>1.0388127853881279E-2</v>
      </c>
      <c r="X543" s="89">
        <f ca="1">L531</f>
        <v>3916.0911364270801</v>
      </c>
      <c r="Y543" s="5">
        <f t="shared" ca="1" si="238"/>
        <v>3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2279.8352398988472</v>
      </c>
      <c r="AD543" s="90"/>
      <c r="AE543" s="77">
        <f ca="1">AE542</f>
        <v>365</v>
      </c>
      <c r="AF543" s="77">
        <f ca="1">AC539</f>
        <v>2823.9887068230846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3300.1082096410796</v>
      </c>
      <c r="D544" s="5">
        <f t="shared" ca="1" si="232"/>
        <v>11</v>
      </c>
      <c r="E544" s="5">
        <v>10</v>
      </c>
      <c r="F544" s="5">
        <f t="shared" ca="1" si="233"/>
        <v>23</v>
      </c>
      <c r="G544" s="77">
        <f t="shared" ca="1" si="242"/>
        <v>1520.8333333333335</v>
      </c>
      <c r="H544" s="77">
        <f t="shared" ca="1" si="234"/>
        <v>3331.9073311488837</v>
      </c>
      <c r="I544" s="77">
        <f ca="1">I545</f>
        <v>456.25000000000006</v>
      </c>
      <c r="J544" s="77">
        <f ca="1">J543</f>
        <v>3626.8496832299566</v>
      </c>
      <c r="K544" s="92" t="str">
        <f>M519</f>
        <v>FD</v>
      </c>
      <c r="L544" s="75">
        <f>M520</f>
        <v>9.6689497716894973E-2</v>
      </c>
      <c r="M544" s="89">
        <f ca="1">M522</f>
        <v>2993.0172102952515</v>
      </c>
      <c r="N544" s="5">
        <f t="shared" ca="1" si="235"/>
        <v>6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1835.4930774289123</v>
      </c>
      <c r="S544" s="90"/>
      <c r="T544" s="77">
        <f ca="1">Q539</f>
        <v>1685</v>
      </c>
      <c r="U544" s="77">
        <f ca="1">U543</f>
        <v>3213.0774318510998</v>
      </c>
      <c r="V544" s="92" t="str">
        <f>M525</f>
        <v>FD</v>
      </c>
      <c r="W544" s="75">
        <f>M520</f>
        <v>9.6689497716894973E-2</v>
      </c>
      <c r="X544" s="89">
        <f ca="1">M531</f>
        <v>2783.4090356931038</v>
      </c>
      <c r="Y544" s="5">
        <f t="shared" ca="1" si="238"/>
        <v>6</v>
      </c>
      <c r="Z544" s="5">
        <v>10</v>
      </c>
      <c r="AA544" s="7">
        <f t="shared" ca="1" si="239"/>
        <v>5</v>
      </c>
      <c r="AB544" s="7">
        <f t="shared" ca="1" si="244"/>
        <v>6396</v>
      </c>
      <c r="AC544" s="7">
        <f t="shared" ca="1" si="240"/>
        <v>2252.9218223722519</v>
      </c>
      <c r="AD544" s="90"/>
      <c r="AE544" s="77">
        <f ca="1">AB539</f>
        <v>1212</v>
      </c>
      <c r="AF544" s="77">
        <f ca="1">AF543</f>
        <v>2823.9887068230846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3627.1818852871679</v>
      </c>
      <c r="D545" s="5">
        <f t="shared" ca="1" si="232"/>
        <v>4</v>
      </c>
      <c r="E545" s="5">
        <v>11</v>
      </c>
      <c r="F545" s="5">
        <f t="shared" ca="1" si="233"/>
        <v>10</v>
      </c>
      <c r="G545" s="77">
        <f t="shared" ca="1" si="242"/>
        <v>1551.2500000000002</v>
      </c>
      <c r="H545" s="77">
        <f t="shared" ca="1" si="234"/>
        <v>3300.1082096410796</v>
      </c>
      <c r="I545" s="77">
        <f ca="1">G539</f>
        <v>456.25000000000006</v>
      </c>
      <c r="J545" s="77">
        <f ca="1">H540</f>
        <v>3583.0013297285973</v>
      </c>
      <c r="K545" s="92" t="str">
        <f>N519</f>
        <v>FN</v>
      </c>
      <c r="L545" s="75">
        <f>N520</f>
        <v>0.10547945205479452</v>
      </c>
      <c r="M545" s="89">
        <f ca="1">N522</f>
        <v>1835.4930774289123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1757.6657194581703</v>
      </c>
      <c r="S545" s="90"/>
      <c r="T545" s="77">
        <f ca="1">T544</f>
        <v>1685</v>
      </c>
      <c r="U545" s="77">
        <f ca="1">R540</f>
        <v>2993.0172102952515</v>
      </c>
      <c r="V545" s="92" t="str">
        <f>N525</f>
        <v>FN</v>
      </c>
      <c r="W545" s="75">
        <f>N520</f>
        <v>0.10547945205479452</v>
      </c>
      <c r="X545" s="89">
        <f ca="1">N531</f>
        <v>2252.9213162934525</v>
      </c>
      <c r="Y545" s="5">
        <f t="shared" ca="1" si="238"/>
        <v>11</v>
      </c>
      <c r="Z545" s="5">
        <v>11</v>
      </c>
      <c r="AA545" s="7">
        <f t="shared" ca="1" si="239"/>
        <v>11</v>
      </c>
      <c r="AB545" s="7">
        <f t="shared" ca="1" si="244"/>
        <v>7320</v>
      </c>
      <c r="AC545" s="7">
        <f t="shared" ca="1" si="240"/>
        <v>2252.9213162934525</v>
      </c>
      <c r="AD545" s="90"/>
      <c r="AE545" s="77">
        <f ca="1">AE544</f>
        <v>1212</v>
      </c>
      <c r="AF545" s="77">
        <f ca="1">AC540</f>
        <v>2783.4090356931038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3906.4870678916377</v>
      </c>
      <c r="D546" s="5">
        <f t="shared" ca="1" si="232"/>
        <v>2</v>
      </c>
      <c r="E546" s="5">
        <v>12</v>
      </c>
      <c r="F546" s="5">
        <f t="shared" ca="1" si="233"/>
        <v>15</v>
      </c>
      <c r="G546" s="77">
        <f t="shared" ca="1" si="242"/>
        <v>1885.8333333333335</v>
      </c>
      <c r="H546" s="77">
        <f t="shared" ca="1" si="234"/>
        <v>3283.764472518144</v>
      </c>
      <c r="I546" s="77">
        <f ca="1">I547</f>
        <v>790.83333333333348</v>
      </c>
      <c r="J546" s="77">
        <f ca="1">J545</f>
        <v>3583.0013297285973</v>
      </c>
      <c r="K546" s="92" t="str">
        <f>O519</f>
        <v>FP</v>
      </c>
      <c r="L546" s="75">
        <f>O520</f>
        <v>8.7899543378995425E-3</v>
      </c>
      <c r="M546" s="89">
        <f ca="1">O522</f>
        <v>3250.692718797638</v>
      </c>
      <c r="N546" s="5">
        <f t="shared" ca="1" si="235"/>
        <v>3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1651.3621201810424</v>
      </c>
      <c r="S546" s="90"/>
      <c r="T546" s="77">
        <f ca="1">Q540</f>
        <v>2532</v>
      </c>
      <c r="U546" s="77">
        <f ca="1">R540</f>
        <v>2993.0172102952515</v>
      </c>
      <c r="V546" s="92" t="str">
        <f>O525</f>
        <v>FP</v>
      </c>
      <c r="W546" s="75">
        <f>O520</f>
        <v>8.7899543378995425E-3</v>
      </c>
      <c r="X546" s="89">
        <f ca="1">O531</f>
        <v>3930.2971949958405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2202.0563294926806</v>
      </c>
      <c r="AD546" s="90"/>
      <c r="AE546" s="77">
        <f ca="1">AB540</f>
        <v>2059</v>
      </c>
      <c r="AF546" s="77">
        <f ca="1">AC540</f>
        <v>2783.4090356931038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3626.8496832299566</v>
      </c>
      <c r="D547" s="5">
        <f t="shared" ca="1" si="232"/>
        <v>5</v>
      </c>
      <c r="E547" s="5">
        <v>13</v>
      </c>
      <c r="F547" s="5">
        <f t="shared" ca="1" si="233"/>
        <v>4</v>
      </c>
      <c r="G547" s="77">
        <f t="shared" ca="1" si="242"/>
        <v>1916.2500000000002</v>
      </c>
      <c r="H547" s="77">
        <f t="shared" ca="1" si="234"/>
        <v>3256.7997362279325</v>
      </c>
      <c r="I547" s="77">
        <f ca="1">G540</f>
        <v>790.83333333333348</v>
      </c>
      <c r="J547" s="77">
        <f ca="1">H541</f>
        <v>3571.8286685644389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2532</v>
      </c>
      <c r="U547" s="77">
        <f ca="1">R541</f>
        <v>2977.9808194748653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2731.5363582808332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3440.240662113044</v>
      </c>
      <c r="D548" s="5">
        <f t="shared" ca="1" si="232"/>
        <v>8</v>
      </c>
      <c r="E548" s="5">
        <v>14</v>
      </c>
      <c r="F548" s="5">
        <f t="shared" ca="1" si="233"/>
        <v>6</v>
      </c>
      <c r="G548" s="77">
        <f t="shared" ca="1" si="242"/>
        <v>1946.666666666667</v>
      </c>
      <c r="H548" s="77">
        <f t="shared" ca="1" si="234"/>
        <v>3184.7760841803511</v>
      </c>
      <c r="I548" s="77">
        <f ca="1">I549</f>
        <v>821.25000000000011</v>
      </c>
      <c r="J548" s="77">
        <f ca="1">J547</f>
        <v>3571.8286685644389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2977.9808194748653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3060</v>
      </c>
      <c r="AF548" s="77">
        <f ca="1">AC541</f>
        <v>2731.5363582808332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3283.764472518144</v>
      </c>
      <c r="D549" s="5">
        <f t="shared" ca="1" si="232"/>
        <v>12</v>
      </c>
      <c r="E549" s="5">
        <v>15</v>
      </c>
      <c r="F549" s="5">
        <f t="shared" ca="1" si="233"/>
        <v>8</v>
      </c>
      <c r="G549" s="77">
        <f t="shared" ca="1" si="242"/>
        <v>1977.0833333333337</v>
      </c>
      <c r="H549" s="77">
        <f t="shared" ca="1" si="234"/>
        <v>3130.9515087794466</v>
      </c>
      <c r="I549" s="77">
        <f ca="1">G541</f>
        <v>821.25000000000011</v>
      </c>
      <c r="J549" s="77">
        <f ca="1">H542</f>
        <v>3440.240662113044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2960.6181688535871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3060</v>
      </c>
      <c r="AF549" s="77">
        <f ca="1">AC542</f>
        <v>2580.0142279569186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3001.1403038809135</v>
      </c>
      <c r="D550" s="5">
        <f t="shared" ca="1" si="232"/>
        <v>20</v>
      </c>
      <c r="E550" s="5">
        <v>16</v>
      </c>
      <c r="F550" s="5">
        <f t="shared" ca="1" si="233"/>
        <v>19</v>
      </c>
      <c r="G550" s="77">
        <f t="shared" ca="1" si="242"/>
        <v>2311.666666666667</v>
      </c>
      <c r="H550" s="77">
        <f t="shared" ca="1" si="234"/>
        <v>3117.4225901951163</v>
      </c>
      <c r="I550" s="77">
        <f ca="1">I551</f>
        <v>1155.8333333333335</v>
      </c>
      <c r="J550" s="77">
        <f ca="1">J549</f>
        <v>3440.240662113044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2960.6181688535871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2580.0142279569186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2822.9063678461248</v>
      </c>
      <c r="D551" s="5">
        <f t="shared" ca="1" si="232"/>
        <v>24</v>
      </c>
      <c r="E551" s="5">
        <v>17</v>
      </c>
      <c r="F551" s="5">
        <f t="shared" ca="1" si="233"/>
        <v>9</v>
      </c>
      <c r="G551" s="77">
        <f t="shared" ca="1" si="242"/>
        <v>2342.0833333333335</v>
      </c>
      <c r="H551" s="77">
        <f t="shared" ca="1" si="234"/>
        <v>3086.5554656967975</v>
      </c>
      <c r="I551" s="77">
        <f ca="1">G542</f>
        <v>1155.8333333333335</v>
      </c>
      <c r="J551" s="77">
        <f ca="1">H543</f>
        <v>3411.8991404065068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2092.7223727951614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2279.8352398988472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2923.5483318067231</v>
      </c>
      <c r="D552" s="5">
        <f t="shared" ca="1" si="232"/>
        <v>21</v>
      </c>
      <c r="E552" s="5">
        <v>18</v>
      </c>
      <c r="F552" s="5">
        <f t="shared" ca="1" si="233"/>
        <v>5</v>
      </c>
      <c r="G552" s="77">
        <f t="shared" ca="1" si="242"/>
        <v>2372.5</v>
      </c>
      <c r="H552" s="77">
        <f t="shared" ca="1" si="234"/>
        <v>3062.317190927196</v>
      </c>
      <c r="I552" s="77">
        <f ca="1">I553</f>
        <v>1186.2500000000002</v>
      </c>
      <c r="J552" s="77">
        <f ca="1">J551</f>
        <v>3411.8991404065068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2092.7223727951614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2279.8352398988472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3117.4225901951163</v>
      </c>
      <c r="D553" s="5">
        <f t="shared" ca="1" si="232"/>
        <v>16</v>
      </c>
      <c r="E553" s="5">
        <v>19</v>
      </c>
      <c r="F553" s="5">
        <f t="shared" ca="1" si="233"/>
        <v>22</v>
      </c>
      <c r="G553" s="77">
        <f t="shared" ca="1" si="242"/>
        <v>2707.0833333333335</v>
      </c>
      <c r="H553" s="77">
        <f t="shared" ca="1" si="234"/>
        <v>3038.2802210524965</v>
      </c>
      <c r="I553" s="77">
        <f ca="1">G543</f>
        <v>1186.2500000000002</v>
      </c>
      <c r="J553" s="77">
        <f ca="1">H544</f>
        <v>3331.9073311488837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1835.4930774289123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2252.9218223722519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2876.033137743892</v>
      </c>
      <c r="D554" s="5">
        <f t="shared" ca="1" si="232"/>
        <v>22</v>
      </c>
      <c r="E554" s="5">
        <v>20</v>
      </c>
      <c r="F554" s="5">
        <f t="shared" ca="1" si="233"/>
        <v>16</v>
      </c>
      <c r="G554" s="77">
        <f t="shared" ca="1" si="242"/>
        <v>3041.666666666667</v>
      </c>
      <c r="H554" s="77">
        <f t="shared" ca="1" si="234"/>
        <v>3001.1403038809135</v>
      </c>
      <c r="I554" s="77">
        <f ca="1">I555</f>
        <v>1520.8333333333335</v>
      </c>
      <c r="J554" s="77">
        <f ca="1">J553</f>
        <v>3331.9073311488837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1835.4930774289123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2252.9218223722519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2843.713416679986</v>
      </c>
      <c r="D555" s="5">
        <f t="shared" ca="1" si="232"/>
        <v>23</v>
      </c>
      <c r="E555" s="5">
        <v>21</v>
      </c>
      <c r="F555" s="5">
        <f t="shared" ca="1" si="233"/>
        <v>18</v>
      </c>
      <c r="G555" s="77">
        <f t="shared" ca="1" si="242"/>
        <v>3376.2500000000005</v>
      </c>
      <c r="H555" s="77">
        <f t="shared" ca="1" si="234"/>
        <v>2923.5483318067231</v>
      </c>
      <c r="I555" s="77">
        <f ca="1">G544</f>
        <v>1520.8333333333335</v>
      </c>
      <c r="J555" s="77">
        <f ca="1">H545</f>
        <v>3300.1082096410796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1757.6657194581703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2252.9213162934525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3038.2802210524965</v>
      </c>
      <c r="D556" s="5">
        <f t="shared" ca="1" si="232"/>
        <v>19</v>
      </c>
      <c r="E556" s="5">
        <v>22</v>
      </c>
      <c r="F556" s="5">
        <f t="shared" ca="1" si="233"/>
        <v>20</v>
      </c>
      <c r="G556" s="77">
        <f t="shared" ca="1" si="242"/>
        <v>3710.8333333333339</v>
      </c>
      <c r="H556" s="77">
        <f t="shared" ca="1" si="234"/>
        <v>2876.033137743892</v>
      </c>
      <c r="I556" s="77">
        <f ca="1">I557</f>
        <v>1551.2500000000002</v>
      </c>
      <c r="J556" s="77">
        <f ca="1">J555</f>
        <v>3300.1082096410796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1757.6657194581703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2252.9213162934525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3331.9073311488837</v>
      </c>
      <c r="D557" s="5">
        <f t="shared" ca="1" si="232"/>
        <v>10</v>
      </c>
      <c r="E557" s="5">
        <v>23</v>
      </c>
      <c r="F557" s="5">
        <f t="shared" ca="1" si="233"/>
        <v>21</v>
      </c>
      <c r="G557" s="77">
        <f t="shared" ca="1" si="242"/>
        <v>4045.4166666666674</v>
      </c>
      <c r="H557" s="77">
        <f t="shared" ca="1" si="234"/>
        <v>2843.713416679986</v>
      </c>
      <c r="I557" s="77">
        <f ca="1">G545</f>
        <v>1551.2500000000002</v>
      </c>
      <c r="J557" s="77">
        <f ca="1">H546</f>
        <v>3283.764472518144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1651.3621201810424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2202.0563294926806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3583.0013297285973</v>
      </c>
      <c r="D558" s="5">
        <f t="shared" ca="1" si="232"/>
        <v>6</v>
      </c>
      <c r="E558" s="5">
        <v>24</v>
      </c>
      <c r="F558" s="5">
        <f t="shared" ca="1" si="233"/>
        <v>17</v>
      </c>
      <c r="G558" s="77">
        <f t="shared" ca="1" si="242"/>
        <v>4380.0000000000009</v>
      </c>
      <c r="H558" s="77">
        <f t="shared" ca="1" si="234"/>
        <v>2822.9063678461248</v>
      </c>
      <c r="I558" s="77">
        <f ca="1">I559</f>
        <v>1885.8333333333335</v>
      </c>
      <c r="J558" s="77">
        <f ca="1">J557</f>
        <v>3283.764472518144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1651.3621201810424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2202.0563294926806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2145.9034755341258</v>
      </c>
      <c r="D559" s="5">
        <f t="shared" ca="1" si="232"/>
        <v>25</v>
      </c>
      <c r="E559" s="5">
        <v>25</v>
      </c>
      <c r="F559" s="5">
        <f t="shared" ca="1" si="233"/>
        <v>25</v>
      </c>
      <c r="G559" s="77">
        <f t="shared" ca="1" si="242"/>
        <v>4745.0000000000009</v>
      </c>
      <c r="H559" s="77">
        <f t="shared" ca="1" si="234"/>
        <v>2145.9034755341258</v>
      </c>
      <c r="I559" s="77">
        <f ca="1">G546</f>
        <v>1885.8333333333335</v>
      </c>
      <c r="J559" s="77">
        <f ca="1">H547</f>
        <v>3256.7997362279325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2040.4184886501541</v>
      </c>
      <c r="D560" s="5">
        <f t="shared" ca="1" si="232"/>
        <v>27</v>
      </c>
      <c r="E560" s="5">
        <v>26</v>
      </c>
      <c r="F560" s="5">
        <f t="shared" ca="1" si="233"/>
        <v>36</v>
      </c>
      <c r="G560" s="77">
        <f t="shared" ca="1" si="242"/>
        <v>5110.0000000000009</v>
      </c>
      <c r="H560" s="77">
        <f t="shared" ca="1" si="234"/>
        <v>2138.5767922153809</v>
      </c>
      <c r="I560" s="77">
        <f ca="1">I561</f>
        <v>1916.2500000000002</v>
      </c>
      <c r="J560" s="77">
        <f ca="1">J559</f>
        <v>3256.7997362279325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1941.0515656046348</v>
      </c>
      <c r="D561" s="5">
        <f t="shared" ca="1" si="232"/>
        <v>29</v>
      </c>
      <c r="E561" s="5">
        <v>27</v>
      </c>
      <c r="F561" s="5">
        <f t="shared" ca="1" si="233"/>
        <v>26</v>
      </c>
      <c r="G561" s="77">
        <f t="shared" ca="1" si="242"/>
        <v>5475.0000000000009</v>
      </c>
      <c r="H561" s="77">
        <f t="shared" ca="1" si="234"/>
        <v>2040.4184886501541</v>
      </c>
      <c r="I561" s="77">
        <f ca="1">G547</f>
        <v>1916.2500000000002</v>
      </c>
      <c r="J561" s="77">
        <f ca="1">H548</f>
        <v>3184.7760841803511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1788.7262701266445</v>
      </c>
      <c r="D562" s="5">
        <f t="shared" ca="1" si="232"/>
        <v>31</v>
      </c>
      <c r="E562" s="5">
        <v>28</v>
      </c>
      <c r="F562" s="5">
        <f t="shared" ca="1" si="233"/>
        <v>35</v>
      </c>
      <c r="G562" s="77">
        <f t="shared" ca="1" si="242"/>
        <v>5840.0000000000009</v>
      </c>
      <c r="H562" s="77">
        <f t="shared" ca="1" si="234"/>
        <v>2022.0992125328137</v>
      </c>
      <c r="I562" s="77">
        <f ca="1">I563</f>
        <v>1946.666666666667</v>
      </c>
      <c r="J562" s="77">
        <f ca="1">J561</f>
        <v>3184.7760841803511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1661.3944900123142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1941.0515656046348</v>
      </c>
      <c r="I563" s="77">
        <f ca="1">G548</f>
        <v>1946.666666666667</v>
      </c>
      <c r="J563" s="77">
        <f ca="1">H549</f>
        <v>3130.9515087794466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1628.3742297168978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1871.0067226155595</v>
      </c>
      <c r="I564" s="77">
        <f ca="1">I565</f>
        <v>1977.0833333333337</v>
      </c>
      <c r="J564" s="77">
        <f ca="1">J563</f>
        <v>3130.9515087794466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1658.2249122989167</v>
      </c>
      <c r="D565" s="5">
        <f t="shared" ca="1" si="232"/>
        <v>35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1788.7262701266445</v>
      </c>
      <c r="I565" s="77">
        <f ca="1">G549</f>
        <v>1977.0833333333337</v>
      </c>
      <c r="J565" s="77">
        <f ca="1">H550</f>
        <v>3117.4225901951163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1661.4525351851098</v>
      </c>
      <c r="D566" s="5">
        <f t="shared" ca="1" si="232"/>
        <v>33</v>
      </c>
      <c r="E566" s="5">
        <v>32</v>
      </c>
      <c r="F566" s="5">
        <f t="shared" ca="1" si="233"/>
        <v>33</v>
      </c>
      <c r="G566" s="77">
        <f t="shared" ca="1" si="242"/>
        <v>7300.0000000000009</v>
      </c>
      <c r="H566" s="77">
        <f t="shared" ca="1" si="234"/>
        <v>1735.6107038263385</v>
      </c>
      <c r="I566" s="77">
        <f ca="1">I567</f>
        <v>2311.666666666667</v>
      </c>
      <c r="J566" s="77">
        <f ca="1">J565</f>
        <v>3117.4225901951163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1735.6107038263385</v>
      </c>
      <c r="D567" s="5">
        <f t="shared" ca="1" si="232"/>
        <v>32</v>
      </c>
      <c r="E567" s="5">
        <v>33</v>
      </c>
      <c r="F567" s="5">
        <f t="shared" ca="1" si="233"/>
        <v>32</v>
      </c>
      <c r="G567" s="77">
        <f t="shared" ca="1" si="242"/>
        <v>7665.0000000000009</v>
      </c>
      <c r="H567" s="77">
        <f t="shared" ca="1" si="234"/>
        <v>1661.4525351851098</v>
      </c>
      <c r="I567" s="77">
        <f ca="1">G550</f>
        <v>2311.666666666667</v>
      </c>
      <c r="J567" s="77">
        <f ca="1">H551</f>
        <v>3086.5554656967975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1871.0067226155595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1661.3944900123142</v>
      </c>
      <c r="I568" s="77">
        <f ca="1">I569</f>
        <v>2342.0833333333335</v>
      </c>
      <c r="J568" s="77">
        <f ca="1">J567</f>
        <v>3086.5554656967975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2022.0992125328137</v>
      </c>
      <c r="D569" s="5">
        <f t="shared" ca="1" si="232"/>
        <v>28</v>
      </c>
      <c r="E569" s="5">
        <v>35</v>
      </c>
      <c r="F569" s="5">
        <f t="shared" ca="1" si="233"/>
        <v>31</v>
      </c>
      <c r="G569" s="77">
        <f t="shared" ca="1" si="242"/>
        <v>8395</v>
      </c>
      <c r="H569" s="77">
        <f t="shared" ca="1" si="234"/>
        <v>1658.2249122989167</v>
      </c>
      <c r="I569" s="77">
        <f ca="1">G551</f>
        <v>2342.0833333333335</v>
      </c>
      <c r="J569" s="77">
        <f ca="1">H552</f>
        <v>3062.317190927196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2138.5767922153809</v>
      </c>
      <c r="D570" s="5">
        <f t="shared" ca="1" si="232"/>
        <v>26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1628.3742297168978</v>
      </c>
      <c r="I570" s="77">
        <f ca="1">I571</f>
        <v>2372.5</v>
      </c>
      <c r="J570" s="77">
        <f ca="1">J569</f>
        <v>3062.317190927196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2372.5</v>
      </c>
      <c r="J571" s="77">
        <f ca="1">H553</f>
        <v>3038.2802210524965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2707.0833333333335</v>
      </c>
      <c r="J572" s="77">
        <f ca="1">J571</f>
        <v>3038.2802210524965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2707.0833333333335</v>
      </c>
      <c r="J573" s="77">
        <f ca="1">H554</f>
        <v>3001.1403038809135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3001.1403038809135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2923.5483318067231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2923.5483318067231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2876.033137743892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2876.033137743892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2843.713416679986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2843.713416679986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2822.9063678461248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2822.9063678461248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2145.9034755341258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2145.9034755341258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2138.5767922153809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2138.5767922153809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2040.4184886501541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2040.4184886501541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2022.0992125328137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2022.0992125328137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1941.0515656046348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1941.0515656046348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1871.0067226155595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1871.0067226155595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1788.7262701266445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1788.7262701266445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1735.6107038263385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1735.6107038263385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1661.4525351851098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1661.4525351851098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1661.3944900123142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1661.3944900123142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1658.2249122989167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1658.2249122989167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1628.3742297168978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1628.3742297168978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0.11580085623284311</v>
      </c>
      <c r="D609" s="135">
        <f ca="1">B452*M456+B458*M462+B464*M468+B470*M474+B476*M480+B482*M486+B488*M492+$B$500*M504</f>
        <v>2.1963026626867741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6.7496962526257878E-2</v>
      </c>
      <c r="D610" s="135">
        <f ca="1">B452*N456+B458*N462+B464*N468+B470*N474+B476*N480+B482*N486+B488*N492+$B$500*N504</f>
        <v>1.2801611606533623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1.199075253373917E-2</v>
      </c>
      <c r="D611" s="135">
        <f ca="1">B452*O456+B458*O462+B464*O468+B470*O474+B476*O480+B482*O486+B488*O492+$B$500*O504</f>
        <v>0.227419058668414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0.11078040233244758</v>
      </c>
      <c r="D612" s="135">
        <f ca="1">B452*G456+B458*G462+B464*G468+B470*G474+B476*G480+B482*G486+B488*G492+$B$500*G504</f>
        <v>2.1010837098392767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5.8867092642912885E-2</v>
      </c>
      <c r="D613" s="135">
        <f ca="1">B452*H456+B458*H462+B464*H468+B470*H474+B476*H480+B482*H486+B488*H492+$B$500*H504</f>
        <v>1.116485287952385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1.1459994778614761E-2</v>
      </c>
      <c r="D614" s="135">
        <f ca="1">B452*I456+B458*I462+B464*I468+B470*I474+B476*I480+B482*I486+B488*I492+$B$500*I504</f>
        <v>0.21735259881014241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0.17547143959972503</v>
      </c>
      <c r="D615" s="135">
        <f ca="1">B452*J456+B458*J462+B464*J468+B470*J474+B476*J480+B482*J486+B488*J492+$B$500*J504</f>
        <v>3.3280271196220634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7.0293695264719597E-2</v>
      </c>
      <c r="D616" s="135">
        <f ca="1">B452*K456+B458*K462+B464*K468+B470*K474+B476*K480+B482*K486+B488*K492+$B$500*K504</f>
        <v>1.3332045643045061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1.8323576012100332E-2</v>
      </c>
      <c r="D617" s="135">
        <f ca="1">B452*L456+B458*L462+B464*L468+B470*L474+B476*L480+B482*L486+B488*L492+$B$500*L504</f>
        <v>0.34752868065500137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0.21363328239748425</v>
      </c>
      <c r="D618" s="135">
        <f ca="1">B452*D456+B458*D462+B464*D468+B470*D474+B476*D480+B482*D486+B488*D492+$B$500*D504</f>
        <v>4.0518124151402954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0.12384225456610966</v>
      </c>
      <c r="D619" s="135">
        <f ca="1">B452*E456+B458*E462+B464*E468+B470*E474+B476*E480+B482*E486+B488*E492+$B$500*E504</f>
        <v>2.3488174639207675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2.2039691113045743E-2</v>
      </c>
      <c r="D620" s="135">
        <f ca="1">B452*F456+B458*F462+B464*F468+B470*F474+B476*F480+B482*F486+B488*F492+$B$500*F504</f>
        <v>0.41800927774701263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0.11833666229260546</v>
      </c>
      <c r="D621" s="135">
        <f ca="1">$B$494*M498+$B$495*77/365*11/24</f>
        <v>4.8481347174657525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8.0591191513440782E-2</v>
      </c>
      <c r="D622" s="135">
        <f ca="1">$B$494*N498+$B$495*77/365*12/24</f>
        <v>3.3017405251141549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1.1259061102664662E-2</v>
      </c>
      <c r="D623" s="135">
        <f ca="1">$B$494*O498+$B$495*77/365*1/24</f>
        <v>0.46127247431506846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0.11833666229260546</v>
      </c>
      <c r="D624" s="135">
        <f ca="1">$B$494*G498+$B$495*77/365*11/24</f>
        <v>4.8481347174657525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8.0591191513440782E-2</v>
      </c>
      <c r="D625" s="135">
        <f ca="1">$B$494*H498+$B$495*77/365*12/24</f>
        <v>3.3017405251141549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1.1259061102664662E-2</v>
      </c>
      <c r="D626" s="135">
        <f ca="1">$B$494*I498+$B$495*77/365*1/24</f>
        <v>0.46127247431506846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0.14076290100065636</v>
      </c>
      <c r="D627" s="135">
        <f ca="1">$B$494*J498+$B$495*91/365*11/24</f>
        <v>5.7669152910958896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9.535550936107054E-2</v>
      </c>
      <c r="D628" s="135">
        <f ca="1">$B$494*K498+$B$495*91/365*12/24</f>
        <v>3.9066198630136983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1.3398046618609397E-2</v>
      </c>
      <c r="D629" s="135">
        <f ca="1">$B$494*L498+$B$495*91/365*1/24</f>
        <v>0.54890457191780828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0.18650187395280832</v>
      </c>
      <c r="D630" s="135">
        <f ca="1">$B$494*D498+$B$495*120/365*11/24</f>
        <v>7.6407952739726026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0.12585123109565749</v>
      </c>
      <c r="D631" s="135">
        <f ca="1">$B$494*E498+$B$495*120/365*12/24</f>
        <v>5.1559990867579906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1.7756608153776145E-2</v>
      </c>
      <c r="D632" s="135">
        <f ca="1">$B$494*F498+$B$495*120/365*1/24</f>
        <v>0.72747047945205479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0.1067052088845626</v>
      </c>
      <c r="D633" s="135">
        <f ca="1">B409*M413+B415*M419+B421*M425+B427*M431+B433*M437+B439*M443+B445*M449</f>
        <v>2.0818706974797525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7.8095560038888664E-2</v>
      </c>
      <c r="D634" s="135">
        <f ca="1">B409*N413+B415*N419+B421*N425+B427*N431+B433*N437+B439*N443+B445*N449</f>
        <v>1.5236824869920174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1.0886477502111821E-2</v>
      </c>
      <c r="D635" s="135">
        <f ca="1">B409*O413+B415*O419+B421*O425+B427*O431+B433*O437+B439*O443+B445*O449</f>
        <v>0.21240048866722272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0.10652211739467139</v>
      </c>
      <c r="D636" s="135">
        <f ca="1">B409*G413+B415*G419+B421*G425+B427*G431+B433*G437+B439*G443+B445*G449</f>
        <v>2.0782984931633282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7.3215669241031706E-2</v>
      </c>
      <c r="D637" s="135">
        <f ca="1">B409*H413+B415*H419+B421*H425+B427*H431+B433*H437+B439*H443+B445*H449</f>
        <v>1.4284734361391187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1.0868000379278767E-2</v>
      </c>
      <c r="D638" s="135">
        <f ca="1">B409*I413+B415*I419+B421*I425+B427*I431+B433*I437+B439*I443+B445*I449</f>
        <v>0.21203999098391391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8.3878438629606367E-2</v>
      </c>
      <c r="D639" s="135">
        <f ca="1">B409*J413+B415*J419+B421*J425+B427*J431+B433*J437+B439*J443+B445*J449</f>
        <v>1.6365092703416719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6.4171144234706393E-2</v>
      </c>
      <c r="D640" s="135">
        <f ca="1">B409*K413+B415*K419+B421*K425+B427*K431+B433*K437+B439*K443+B445*K449</f>
        <v>1.2520103395375086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8.6064708708777065E-3</v>
      </c>
      <c r="D641" s="135">
        <f ca="1">B409*L413+B415*L419+B421*L425+B427*L431+B433*L437+B439*L443+B445*L449</f>
        <v>0.16791644664860911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0.2593059017578262</v>
      </c>
      <c r="D642" s="135">
        <f ca="1">B409*D413+B415*D419+B421*D425+B427*D431+B433*D437+B439*D443+B445*D449</f>
        <v>5.0591846845752482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0.1713876264853732</v>
      </c>
      <c r="D643" s="135">
        <f ca="1">B409*E413+B415*E419+B421*E425+B427*E431+B433*E437+B439*E443+B445*E449</f>
        <v>3.3438562298913568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2.635738458106503E-2</v>
      </c>
      <c r="D644" s="135">
        <f ca="1">B409*F413+B415*F419+B421*F425+B427*F431+B433*F437+B439*F443+B445*F449</f>
        <v>0.51424543558025448</v>
      </c>
      <c r="P644" s="5"/>
      <c r="Q644" s="6"/>
      <c r="U644" s="5"/>
    </row>
  </sheetData>
  <autoFilter ref="A1:C607" xr:uid="{00000000-0009-0000-0000-000024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tabColor indexed="57"/>
  </sheetPr>
  <dimension ref="A1:AF644"/>
  <sheetViews>
    <sheetView topLeftCell="A263" zoomScale="85" workbookViewId="0">
      <selection activeCell="D294" sqref="D294:O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x14ac:dyDescent="0.5">
      <c r="A1" s="1" t="s">
        <v>0</v>
      </c>
      <c r="B1" s="97"/>
      <c r="C1" s="98"/>
      <c r="D1" s="99"/>
      <c r="E1" s="9" t="s">
        <v>128</v>
      </c>
      <c r="F1" s="104"/>
      <c r="G1" s="105"/>
      <c r="H1" s="105" t="str">
        <f ca="1">RIGHT(CELL("filename",A1),2)</f>
        <v>UK</v>
      </c>
    </row>
    <row r="2" spans="1:22" x14ac:dyDescent="0.4">
      <c r="A2" s="8" t="s">
        <v>1</v>
      </c>
      <c r="B2" s="2" t="s">
        <v>152</v>
      </c>
      <c r="C2" s="3"/>
      <c r="D2" s="4"/>
      <c r="E2" s="4"/>
      <c r="F2" s="4"/>
      <c r="P2" s="9"/>
    </row>
    <row r="4" spans="1:22" x14ac:dyDescent="0.4">
      <c r="A4" s="10"/>
      <c r="B4" s="10"/>
      <c r="C4" s="11" t="s">
        <v>2</v>
      </c>
      <c r="D4" s="12">
        <v>1</v>
      </c>
      <c r="E4" s="12">
        <v>2</v>
      </c>
      <c r="F4" s="12">
        <v>3</v>
      </c>
      <c r="G4" s="12">
        <v>4</v>
      </c>
      <c r="H4" s="12">
        <v>5</v>
      </c>
      <c r="I4" s="12">
        <v>6</v>
      </c>
      <c r="J4" s="12">
        <v>7</v>
      </c>
      <c r="K4" s="12">
        <v>8</v>
      </c>
      <c r="L4" s="12">
        <v>9</v>
      </c>
      <c r="M4" s="12">
        <v>10</v>
      </c>
      <c r="N4" s="12">
        <v>11</v>
      </c>
      <c r="O4" s="12">
        <v>12</v>
      </c>
      <c r="Q4" s="13" t="s">
        <v>3</v>
      </c>
      <c r="R4" s="14" t="s">
        <v>4</v>
      </c>
      <c r="S4" s="15" t="s">
        <v>5</v>
      </c>
      <c r="T4" s="14" t="s">
        <v>6</v>
      </c>
    </row>
    <row r="5" spans="1:22" x14ac:dyDescent="0.4">
      <c r="A5" s="16" t="s">
        <v>7</v>
      </c>
      <c r="B5" s="10"/>
      <c r="C5" s="11" t="s">
        <v>8</v>
      </c>
      <c r="D5" s="17">
        <f ca="1">INDIRECT(ADDRESS(MATCH($H$1,HDD!$A$1:$A$34,0),D$4+1,,,"HDD"))</f>
        <v>430.226</v>
      </c>
      <c r="E5" s="17">
        <f ca="1">INDIRECT(ADDRESS(MATCH($H$1,HDD!$A$1:$A$34,0),E$4+1,,,"HDD"))</f>
        <v>385.42099999999999</v>
      </c>
      <c r="F5" s="17">
        <f ca="1">INDIRECT(ADDRESS(MATCH($H$1,HDD!$A$1:$A$34,0),F$4+1,,,"HDD"))</f>
        <v>371.16199999999998</v>
      </c>
      <c r="G5" s="17">
        <f ca="1">INDIRECT(ADDRESS(MATCH($H$1,HDD!$A$1:$A$34,0),G$4+1,,,"HDD"))</f>
        <v>307.54899999999998</v>
      </c>
      <c r="H5" s="17">
        <f ca="1">INDIRECT(ADDRESS(MATCH($H$1,HDD!$A$1:$A$34,0),H$4+1,,,"HDD"))</f>
        <v>222.149</v>
      </c>
      <c r="I5" s="17">
        <f ca="1">INDIRECT(ADDRESS(MATCH($H$1,HDD!$A$1:$A$34,0),I$4+1,,,"HDD"))</f>
        <v>132.827</v>
      </c>
      <c r="J5" s="17">
        <f ca="1">INDIRECT(ADDRESS(MATCH($H$1,HDD!$A$1:$A$34,0),J$4+1,,,"HDD"))</f>
        <v>66.438000000000002</v>
      </c>
      <c r="K5" s="17">
        <f ca="1">INDIRECT(ADDRESS(MATCH($H$1,HDD!$A$1:$A$34,0),K$4+1,,,"HDD"))</f>
        <v>67.225999999999999</v>
      </c>
      <c r="L5" s="17">
        <f ca="1">INDIRECT(ADDRESS(MATCH($H$1,HDD!$A$1:$A$34,0),L$4+1,,,"HDD"))</f>
        <v>135.041</v>
      </c>
      <c r="M5" s="17">
        <f ca="1">INDIRECT(ADDRESS(MATCH($H$1,HDD!$A$1:$A$34,0),M$4+1,,,"HDD"))</f>
        <v>249.44200000000001</v>
      </c>
      <c r="N5" s="17">
        <f ca="1">INDIRECT(ADDRESS(MATCH($H$1,HDD!$A$1:$A$34,0),N$4+1,,,"HDD"))</f>
        <v>334.70299999999997</v>
      </c>
      <c r="O5" s="17">
        <f ca="1">INDIRECT(ADDRESS(MATCH($H$1,HDD!$A$1:$A$34,0),O$4+1,,,"HDD"))</f>
        <v>412.73500000000001</v>
      </c>
      <c r="Q5" s="18" t="s">
        <v>9</v>
      </c>
      <c r="R5" s="19">
        <v>77</v>
      </c>
      <c r="S5" s="20">
        <v>0.21095890410958903</v>
      </c>
      <c r="T5" s="21" t="s">
        <v>10</v>
      </c>
      <c r="V5" s="7">
        <f>365/12*2.5</f>
        <v>76.041666666666671</v>
      </c>
    </row>
    <row r="6" spans="1:22" x14ac:dyDescent="0.4">
      <c r="A6" s="10"/>
      <c r="B6" s="10"/>
      <c r="C6" s="11" t="s">
        <v>11</v>
      </c>
      <c r="D6" s="22">
        <f t="shared" ref="D6:O6" ca="1" si="0">D5/SUM($D$5:$O$5)</f>
        <v>0.13811787722248955</v>
      </c>
      <c r="E6" s="23">
        <f t="shared" ca="1" si="0"/>
        <v>0.12373387558392368</v>
      </c>
      <c r="F6" s="22">
        <f t="shared" ca="1" si="0"/>
        <v>0.11915622846051532</v>
      </c>
      <c r="G6" s="22">
        <f t="shared" ca="1" si="0"/>
        <v>9.8734188593668074E-2</v>
      </c>
      <c r="H6" s="22">
        <f t="shared" ca="1" si="0"/>
        <v>7.1317745341050592E-2</v>
      </c>
      <c r="I6" s="22">
        <f t="shared" ca="1" si="0"/>
        <v>4.2642200326878481E-2</v>
      </c>
      <c r="J6" s="22">
        <f t="shared" ca="1" si="0"/>
        <v>2.1328965536503517E-2</v>
      </c>
      <c r="K6" s="22">
        <f t="shared" ca="1" si="0"/>
        <v>2.1581941617101436E-2</v>
      </c>
      <c r="L6" s="22">
        <f t="shared" ca="1" si="0"/>
        <v>4.3352973223380761E-2</v>
      </c>
      <c r="M6" s="22">
        <f t="shared" ca="1" si="0"/>
        <v>8.0079770934653516E-2</v>
      </c>
      <c r="N6" s="22">
        <f t="shared" ca="1" si="0"/>
        <v>0.10745159023396754</v>
      </c>
      <c r="O6" s="22">
        <f t="shared" ca="1" si="0"/>
        <v>0.13250264292586741</v>
      </c>
      <c r="Q6" s="18" t="s">
        <v>12</v>
      </c>
      <c r="R6" s="19">
        <v>91</v>
      </c>
      <c r="S6" s="20">
        <v>0.24931506849315069</v>
      </c>
      <c r="T6" s="21" t="s">
        <v>13</v>
      </c>
      <c r="V6" s="7">
        <f>365/12*3</f>
        <v>91.25</v>
      </c>
    </row>
    <row r="7" spans="1:22" s="24" customFormat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 t="s">
        <v>14</v>
      </c>
      <c r="R7" s="19">
        <v>77</v>
      </c>
      <c r="S7" s="20">
        <v>0.21095890410958903</v>
      </c>
      <c r="T7" s="21" t="s">
        <v>15</v>
      </c>
      <c r="V7" s="7">
        <f>365/12*2.5</f>
        <v>76.041666666666671</v>
      </c>
    </row>
    <row r="8" spans="1:22" s="24" customFormat="1" x14ac:dyDescent="0.4">
      <c r="A8" s="26" t="s">
        <v>144</v>
      </c>
      <c r="B8" s="27"/>
      <c r="C8" s="28" t="s">
        <v>77</v>
      </c>
      <c r="D8" s="114">
        <f ca="1">INDIRECT(ADDRESS(MATCH($H$1,DDuration!$A$1:$A$34,0),D$4+1,,,"DDuration"))</f>
        <v>8.0352815330076801</v>
      </c>
      <c r="E8" s="114">
        <f ca="1">INDIRECT(ADDRESS(MATCH($H$1,DDuration!$A$1:$A$34,0),E$4+1,,,"DDuration"))</f>
        <v>9.6841544813234393</v>
      </c>
      <c r="F8" s="114">
        <f ca="1">INDIRECT(ADDRESS(MATCH($H$1,DDuration!$A$1:$A$34,0),F$4+1,,,"DDuration"))</f>
        <v>11.581199588389547</v>
      </c>
      <c r="G8" s="114">
        <f ca="1">INDIRECT(ADDRESS(MATCH($H$1,DDuration!$A$1:$A$34,0),G$4+1,,,"DDuration"))</f>
        <v>13.656845797972595</v>
      </c>
      <c r="H8" s="114">
        <f ca="1">INDIRECT(ADDRESS(MATCH($H$1,DDuration!$A$1:$A$34,0),H$4+1,,,"DDuration"))</f>
        <v>15.493955952240929</v>
      </c>
      <c r="I8" s="114">
        <f ca="1">INDIRECT(ADDRESS(MATCH($H$1,DDuration!$A$1:$A$34,0),I$4+1,,,"DDuration"))</f>
        <v>16.477798755646916</v>
      </c>
      <c r="J8" s="114">
        <f ca="1">INDIRECT(ADDRESS(MATCH($H$1,DDuration!$A$1:$A$34,0),J$4+1,,,"DDuration"))</f>
        <v>16.025883583190549</v>
      </c>
      <c r="K8" s="114">
        <f ca="1">INDIRECT(ADDRESS(MATCH($H$1,DDuration!$A$1:$A$34,0),K$4+1,,,"DDuration"))</f>
        <v>14.411743475664975</v>
      </c>
      <c r="L8" s="114">
        <f ca="1">INDIRECT(ADDRESS(MATCH($H$1,DDuration!$A$1:$A$34,0),L$4+1,,,"DDuration"))</f>
        <v>12.383942475087965</v>
      </c>
      <c r="M8" s="114">
        <f ca="1">INDIRECT(ADDRESS(MATCH($H$1,DDuration!$A$1:$A$34,0),M$4+1,,,"DDuration"))</f>
        <v>10.309530245359204</v>
      </c>
      <c r="N8" s="114">
        <f ca="1">INDIRECT(ADDRESS(MATCH($H$1,DDuration!$A$1:$A$34,0),N$4+1,,,"DDuration"))</f>
        <v>8.4801743010801758</v>
      </c>
      <c r="O8" s="114">
        <f ca="1">INDIRECT(ADDRESS(MATCH($H$1,DDuration!$A$1:$A$34,0),O$4+1,,,"DDuration"))</f>
        <v>7.5311006349690244</v>
      </c>
      <c r="P8" s="6"/>
      <c r="Q8" s="18" t="s">
        <v>16</v>
      </c>
      <c r="R8" s="19">
        <v>120</v>
      </c>
      <c r="S8" s="20">
        <v>0.32876712328767121</v>
      </c>
      <c r="T8" s="21" t="s">
        <v>17</v>
      </c>
      <c r="V8" s="7">
        <f>365/12*4</f>
        <v>121.66666666666667</v>
      </c>
    </row>
    <row r="9" spans="1:22" s="24" customFormat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x14ac:dyDescent="0.4">
      <c r="A10" s="26"/>
      <c r="B10" s="27"/>
      <c r="C10" s="28" t="s">
        <v>78</v>
      </c>
      <c r="D10" s="136">
        <f>IF(D16=0,Demands!$D2,D16)</f>
        <v>0.7</v>
      </c>
      <c r="E10" s="136">
        <f>IF(E16=0,Demands!$D2,E16)</f>
        <v>0.7</v>
      </c>
      <c r="F10" s="136">
        <f>IF(F16=0,Demands!$D2,F16)</f>
        <v>0.7</v>
      </c>
      <c r="G10" s="136">
        <f>IF(G16=0,Demands!$D2,G16)</f>
        <v>0.7</v>
      </c>
      <c r="H10" s="136">
        <f>IF(H16=0,Demands!$D2,H16)</f>
        <v>0.7</v>
      </c>
      <c r="I10" s="136">
        <f>IF(I16=0,Demands!$D2,I16)</f>
        <v>0.7</v>
      </c>
      <c r="J10" s="136">
        <f>IF(J16=0,Demands!$D2,J16)</f>
        <v>0.7</v>
      </c>
      <c r="K10" s="136">
        <f>IF(K16=0,Demands!$D2,K16)</f>
        <v>0.7</v>
      </c>
      <c r="L10" s="136">
        <f>IF(L16=0,Demands!$D2,L16)</f>
        <v>0.7</v>
      </c>
      <c r="M10" s="136">
        <f>IF(M16=0,Demands!$D2,M16)</f>
        <v>0.7</v>
      </c>
      <c r="N10" s="136">
        <f>IF(N16=0,Demands!$D2,N16)</f>
        <v>0.7</v>
      </c>
      <c r="O10" s="136">
        <f>IF(O16=0,Demands!$D2,O16)</f>
        <v>0.7</v>
      </c>
      <c r="P10" s="6"/>
      <c r="Q10" s="25"/>
      <c r="R10" s="25"/>
      <c r="S10" s="25"/>
      <c r="T10" s="25"/>
    </row>
    <row r="11" spans="1:22" s="24" customFormat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x14ac:dyDescent="0.4">
      <c r="A12" s="27"/>
      <c r="B12" s="27"/>
      <c r="C12" s="31" t="s">
        <v>75</v>
      </c>
      <c r="D12" s="32">
        <f t="shared" ref="D12:O12" ca="1" si="1">D6*D10</f>
        <v>9.6682514055742685E-2</v>
      </c>
      <c r="E12" s="33">
        <f t="shared" ca="1" si="1"/>
        <v>8.6613712908746573E-2</v>
      </c>
      <c r="F12" s="32">
        <f t="shared" ca="1" si="1"/>
        <v>8.3409359922360718E-2</v>
      </c>
      <c r="G12" s="32">
        <f t="shared" ca="1" si="1"/>
        <v>6.9113932015567647E-2</v>
      </c>
      <c r="H12" s="32">
        <f t="shared" ca="1" si="1"/>
        <v>4.9922421738735415E-2</v>
      </c>
      <c r="I12" s="32">
        <f t="shared" ca="1" si="1"/>
        <v>2.9849540228814933E-2</v>
      </c>
      <c r="J12" s="32">
        <f t="shared" ca="1" si="1"/>
        <v>1.493027587555246E-2</v>
      </c>
      <c r="K12" s="32">
        <f t="shared" ca="1" si="1"/>
        <v>1.5107359131971004E-2</v>
      </c>
      <c r="L12" s="32">
        <f t="shared" ca="1" si="1"/>
        <v>3.034708125636653E-2</v>
      </c>
      <c r="M12" s="32">
        <f t="shared" ca="1" si="1"/>
        <v>5.6055839654257457E-2</v>
      </c>
      <c r="N12" s="32">
        <f t="shared" ca="1" si="1"/>
        <v>7.5216113163777271E-2</v>
      </c>
      <c r="O12" s="32">
        <f t="shared" ca="1" si="1"/>
        <v>9.2751850048107182E-2</v>
      </c>
      <c r="P12" s="6"/>
      <c r="Q12" s="25"/>
      <c r="R12" s="25"/>
      <c r="S12" s="25"/>
      <c r="T12" s="25"/>
    </row>
    <row r="13" spans="1:22" s="24" customFormat="1" x14ac:dyDescent="0.4">
      <c r="A13" s="27"/>
      <c r="B13" s="27"/>
      <c r="C13" s="31" t="s">
        <v>76</v>
      </c>
      <c r="D13" s="32">
        <f t="shared" ref="D13:O13" ca="1" si="2">D6*(1-D10)</f>
        <v>4.1435363166746869E-2</v>
      </c>
      <c r="E13" s="32">
        <f t="shared" ca="1" si="2"/>
        <v>3.7120162675177107E-2</v>
      </c>
      <c r="F13" s="32">
        <f t="shared" ca="1" si="2"/>
        <v>3.5746868538154605E-2</v>
      </c>
      <c r="G13" s="32">
        <f t="shared" ca="1" si="2"/>
        <v>2.9620256578100426E-2</v>
      </c>
      <c r="H13" s="32">
        <f t="shared" ca="1" si="2"/>
        <v>2.1395323602315181E-2</v>
      </c>
      <c r="I13" s="32">
        <f t="shared" ca="1" si="2"/>
        <v>1.2792660098063546E-2</v>
      </c>
      <c r="J13" s="32">
        <f t="shared" ca="1" si="2"/>
        <v>6.398689660951056E-3</v>
      </c>
      <c r="K13" s="32">
        <f t="shared" ca="1" si="2"/>
        <v>6.4745824851304319E-3</v>
      </c>
      <c r="L13" s="32">
        <f t="shared" ca="1" si="2"/>
        <v>1.3005891967014231E-2</v>
      </c>
      <c r="M13" s="32">
        <f t="shared" ca="1" si="2"/>
        <v>2.4023931280396059E-2</v>
      </c>
      <c r="N13" s="32">
        <f t="shared" ca="1" si="2"/>
        <v>3.2235477070190269E-2</v>
      </c>
      <c r="O13" s="32">
        <f t="shared" ca="1" si="2"/>
        <v>3.9750792877760233E-2</v>
      </c>
      <c r="P13" s="6"/>
      <c r="Q13" s="25"/>
      <c r="R13" s="25"/>
      <c r="S13" s="25"/>
      <c r="T13" s="25"/>
    </row>
    <row r="14" spans="1:22" s="24" customFormat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x14ac:dyDescent="0.4">
      <c r="D15" s="167" t="s">
        <v>153</v>
      </c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x14ac:dyDescent="0.4">
      <c r="A16" s="27" t="s">
        <v>18</v>
      </c>
      <c r="B16" s="37">
        <f>Demands!E2</f>
        <v>0.1</v>
      </c>
      <c r="C16" s="116" t="s">
        <v>129</v>
      </c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x14ac:dyDescent="0.4">
      <c r="A18" s="27" t="s">
        <v>19</v>
      </c>
      <c r="B18" s="39" t="s">
        <v>20</v>
      </c>
      <c r="C18" s="39">
        <v>11</v>
      </c>
      <c r="D18" s="33">
        <f t="shared" ref="D18:O18" ca="1" si="3">D12-D20</f>
        <v>8.7819950267299607E-2</v>
      </c>
      <c r="E18" s="33">
        <f t="shared" ca="1" si="3"/>
        <v>7.8674122558778134E-2</v>
      </c>
      <c r="F18" s="33">
        <f t="shared" ca="1" si="3"/>
        <v>7.5763501929477645E-2</v>
      </c>
      <c r="G18" s="33">
        <f t="shared" ca="1" si="3"/>
        <v>6.2778488247473951E-2</v>
      </c>
      <c r="H18" s="33">
        <f t="shared" ca="1" si="3"/>
        <v>4.5346199746018001E-2</v>
      </c>
      <c r="I18" s="33">
        <f t="shared" ca="1" si="3"/>
        <v>2.7113332374506898E-2</v>
      </c>
      <c r="J18" s="33">
        <f t="shared" ca="1" si="3"/>
        <v>1.3561667253626819E-2</v>
      </c>
      <c r="K18" s="33">
        <f t="shared" ca="1" si="3"/>
        <v>1.3722517878206995E-2</v>
      </c>
      <c r="L18" s="33">
        <f t="shared" ca="1" si="3"/>
        <v>2.7565265474532932E-2</v>
      </c>
      <c r="M18" s="33">
        <f t="shared" ca="1" si="3"/>
        <v>5.091738768595052E-2</v>
      </c>
      <c r="N18" s="33">
        <f t="shared" ca="1" si="3"/>
        <v>6.8321302790431027E-2</v>
      </c>
      <c r="O18" s="33">
        <f t="shared" ca="1" si="3"/>
        <v>8.4249597127030687E-2</v>
      </c>
      <c r="P18" s="40"/>
      <c r="Q18" s="25"/>
      <c r="R18" s="25"/>
      <c r="S18" s="25"/>
      <c r="T18" s="25"/>
    </row>
    <row r="19" spans="1:20" s="24" customFormat="1" x14ac:dyDescent="0.4">
      <c r="A19" s="41"/>
      <c r="B19" s="42" t="s">
        <v>21</v>
      </c>
      <c r="C19" s="42">
        <v>12</v>
      </c>
      <c r="D19" s="33">
        <f t="shared" ref="D19:O19" ca="1" si="4">D13</f>
        <v>4.1435363166746869E-2</v>
      </c>
      <c r="E19" s="33">
        <f t="shared" ca="1" si="4"/>
        <v>3.7120162675177107E-2</v>
      </c>
      <c r="F19" s="33">
        <f t="shared" ca="1" si="4"/>
        <v>3.5746868538154605E-2</v>
      </c>
      <c r="G19" s="33">
        <f t="shared" ca="1" si="4"/>
        <v>2.9620256578100426E-2</v>
      </c>
      <c r="H19" s="33">
        <f t="shared" ca="1" si="4"/>
        <v>2.1395323602315181E-2</v>
      </c>
      <c r="I19" s="33">
        <f t="shared" ca="1" si="4"/>
        <v>1.2792660098063546E-2</v>
      </c>
      <c r="J19" s="33">
        <f t="shared" ca="1" si="4"/>
        <v>6.398689660951056E-3</v>
      </c>
      <c r="K19" s="33">
        <f t="shared" ca="1" si="4"/>
        <v>6.4745824851304319E-3</v>
      </c>
      <c r="L19" s="33">
        <f t="shared" ca="1" si="4"/>
        <v>1.3005891967014231E-2</v>
      </c>
      <c r="M19" s="33">
        <f t="shared" ca="1" si="4"/>
        <v>2.4023931280396059E-2</v>
      </c>
      <c r="N19" s="33">
        <f t="shared" ca="1" si="4"/>
        <v>3.2235477070190269E-2</v>
      </c>
      <c r="O19" s="33">
        <f t="shared" ca="1" si="4"/>
        <v>3.9750792877760233E-2</v>
      </c>
      <c r="P19" s="40"/>
      <c r="Q19" s="25"/>
      <c r="R19" s="25"/>
      <c r="S19" s="25"/>
      <c r="T19" s="25"/>
    </row>
    <row r="20" spans="1:20" s="24" customFormat="1" x14ac:dyDescent="0.4">
      <c r="A20" s="41"/>
      <c r="B20" s="43" t="s">
        <v>22</v>
      </c>
      <c r="C20" s="43">
        <v>1</v>
      </c>
      <c r="D20" s="33">
        <f t="shared" ref="D20:O20" ca="1" si="5">D12/($C$18+$C$20)*(1+$B$16)</f>
        <v>8.8625637884430803E-3</v>
      </c>
      <c r="E20" s="33">
        <f t="shared" ca="1" si="5"/>
        <v>7.939590349968436E-3</v>
      </c>
      <c r="F20" s="33">
        <f t="shared" ca="1" si="5"/>
        <v>7.6458579928830664E-3</v>
      </c>
      <c r="G20" s="33">
        <f t="shared" ca="1" si="5"/>
        <v>6.3354437680937011E-3</v>
      </c>
      <c r="H20" s="33">
        <f t="shared" ca="1" si="5"/>
        <v>4.5762219927174136E-3</v>
      </c>
      <c r="I20" s="33">
        <f t="shared" ca="1" si="5"/>
        <v>2.7362078543080358E-3</v>
      </c>
      <c r="J20" s="33">
        <f t="shared" ca="1" si="5"/>
        <v>1.3686086219256422E-3</v>
      </c>
      <c r="K20" s="33">
        <f t="shared" ca="1" si="5"/>
        <v>1.3848412537640089E-3</v>
      </c>
      <c r="L20" s="33">
        <f t="shared" ca="1" si="5"/>
        <v>2.7818157818335991E-3</v>
      </c>
      <c r="M20" s="33">
        <f t="shared" ca="1" si="5"/>
        <v>5.1384519683069342E-3</v>
      </c>
      <c r="N20" s="33">
        <f t="shared" ca="1" si="5"/>
        <v>6.8948103733462501E-3</v>
      </c>
      <c r="O20" s="33">
        <f t="shared" ca="1" si="5"/>
        <v>8.5022529210764929E-3</v>
      </c>
      <c r="P20" s="40"/>
      <c r="Q20" s="25"/>
      <c r="R20" s="25"/>
      <c r="S20" s="25"/>
      <c r="T20" s="25"/>
    </row>
    <row r="21" spans="1:20" s="24" customFormat="1" x14ac:dyDescent="0.4">
      <c r="A21" s="7"/>
      <c r="B21" s="7"/>
      <c r="C21" s="7"/>
      <c r="D21" s="33">
        <f t="shared" ref="D21:O21" ca="1" si="6">SUM(D18:D20)</f>
        <v>0.13811787722248955</v>
      </c>
      <c r="E21" s="33">
        <f t="shared" ca="1" si="6"/>
        <v>0.12373387558392368</v>
      </c>
      <c r="F21" s="33">
        <f t="shared" ca="1" si="6"/>
        <v>0.11915622846051532</v>
      </c>
      <c r="G21" s="33">
        <f t="shared" ca="1" si="6"/>
        <v>9.8734188593668074E-2</v>
      </c>
      <c r="H21" s="33">
        <f t="shared" ca="1" si="6"/>
        <v>7.1317745341050592E-2</v>
      </c>
      <c r="I21" s="33">
        <f t="shared" ca="1" si="6"/>
        <v>4.2642200326878481E-2</v>
      </c>
      <c r="J21" s="33">
        <f t="shared" ca="1" si="6"/>
        <v>2.1328965536503517E-2</v>
      </c>
      <c r="K21" s="33">
        <f t="shared" ca="1" si="6"/>
        <v>2.1581941617101433E-2</v>
      </c>
      <c r="L21" s="33">
        <f t="shared" ca="1" si="6"/>
        <v>4.3352973223380761E-2</v>
      </c>
      <c r="M21" s="33">
        <f t="shared" ca="1" si="6"/>
        <v>8.0079770934653516E-2</v>
      </c>
      <c r="N21" s="33">
        <f t="shared" ca="1" si="6"/>
        <v>0.10745159023396754</v>
      </c>
      <c r="O21" s="33">
        <f t="shared" ca="1" si="6"/>
        <v>0.13250264292586741</v>
      </c>
      <c r="P21" s="40"/>
      <c r="Q21" s="25"/>
      <c r="R21" s="25"/>
      <c r="S21" s="25"/>
      <c r="T21" s="25"/>
    </row>
    <row r="22" spans="1:20" s="24" customFormat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x14ac:dyDescent="0.4">
      <c r="A23" s="7"/>
      <c r="B23" s="7"/>
      <c r="C23" s="7"/>
      <c r="D23" s="44" t="s">
        <v>23</v>
      </c>
      <c r="E23" s="44" t="s">
        <v>24</v>
      </c>
      <c r="F23" s="44" t="s">
        <v>25</v>
      </c>
      <c r="G23" s="44" t="s">
        <v>26</v>
      </c>
      <c r="H23" s="44" t="s">
        <v>27</v>
      </c>
      <c r="I23" s="44" t="s">
        <v>28</v>
      </c>
      <c r="J23" s="44" t="s">
        <v>29</v>
      </c>
      <c r="K23" s="44" t="s">
        <v>30</v>
      </c>
      <c r="L23" s="44" t="s">
        <v>31</v>
      </c>
      <c r="M23" s="44" t="s">
        <v>32</v>
      </c>
      <c r="N23" s="44" t="s">
        <v>33</v>
      </c>
      <c r="O23" s="44" t="s">
        <v>34</v>
      </c>
      <c r="P23" s="6"/>
      <c r="Q23" s="25"/>
      <c r="R23" s="25"/>
      <c r="S23" s="25"/>
      <c r="T23" s="25"/>
    </row>
    <row r="24" spans="1:20" s="24" customFormat="1" x14ac:dyDescent="0.4">
      <c r="A24" s="7"/>
      <c r="B24" s="7"/>
      <c r="C24" s="7"/>
      <c r="D24" s="32">
        <f ca="1">N18/2+O18+D18+E18+F18/2</f>
        <v>0.32278607231306278</v>
      </c>
      <c r="E24" s="32">
        <f ca="1">N19/2+O19+D19+E19+F19/2</f>
        <v>0.15229749152385666</v>
      </c>
      <c r="F24" s="32">
        <f ca="1">N20/2+O20+D20+E20+F20/2</f>
        <v>3.2574741242602664E-2</v>
      </c>
      <c r="G24" s="32">
        <f ca="1">F18/2+G18+H18</f>
        <v>0.14600643895823079</v>
      </c>
      <c r="H24" s="32">
        <f ca="1">F19/2+G19+H19</f>
        <v>6.8889014449492914E-2</v>
      </c>
      <c r="I24" s="32">
        <f ca="1">F20/2+G20+H20</f>
        <v>1.4734594757252648E-2</v>
      </c>
      <c r="J24" s="32">
        <f ca="1">I18+J18+K18</f>
        <v>5.4397517506340712E-2</v>
      </c>
      <c r="K24" s="32">
        <f ca="1">I19+J19+K19</f>
        <v>2.5665932244145033E-2</v>
      </c>
      <c r="L24" s="32">
        <f ca="1">I20+J20+K20</f>
        <v>5.4896577299976875E-3</v>
      </c>
      <c r="M24" s="32">
        <f ca="1">L18+M18+N18/2</f>
        <v>0.11264330455569896</v>
      </c>
      <c r="N24" s="32">
        <f ca="1">L19+M19+N19/2</f>
        <v>5.3147561782505424E-2</v>
      </c>
      <c r="O24" s="32">
        <f ca="1">L20+M20+N20/2</f>
        <v>1.1367672936813658E-2</v>
      </c>
      <c r="P24" s="6"/>
      <c r="Q24" s="25"/>
      <c r="R24" s="25"/>
      <c r="S24" s="25"/>
      <c r="T24" s="25"/>
    </row>
    <row r="25" spans="1:20" s="24" customFormat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x14ac:dyDescent="0.4">
      <c r="A27" s="8" t="s">
        <v>35</v>
      </c>
      <c r="B27" s="2" t="s">
        <v>152</v>
      </c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x14ac:dyDescent="0.4">
      <c r="A29" s="10"/>
      <c r="B29" s="10"/>
      <c r="C29" s="11" t="s">
        <v>2</v>
      </c>
      <c r="D29" s="12">
        <v>1</v>
      </c>
      <c r="E29" s="12">
        <v>2</v>
      </c>
      <c r="F29" s="12">
        <v>3</v>
      </c>
      <c r="G29" s="12">
        <v>4</v>
      </c>
      <c r="H29" s="12">
        <v>5</v>
      </c>
      <c r="I29" s="12">
        <v>6</v>
      </c>
      <c r="J29" s="12">
        <v>7</v>
      </c>
      <c r="K29" s="12">
        <v>8</v>
      </c>
      <c r="L29" s="12">
        <v>9</v>
      </c>
      <c r="M29" s="12">
        <v>10</v>
      </c>
      <c r="N29" s="12">
        <v>11</v>
      </c>
      <c r="O29" s="12">
        <v>12</v>
      </c>
      <c r="P29" s="6"/>
      <c r="Q29" s="25"/>
      <c r="R29" s="25"/>
      <c r="S29" s="25"/>
      <c r="T29" s="25"/>
    </row>
    <row r="30" spans="1:20" s="24" customFormat="1" x14ac:dyDescent="0.4">
      <c r="A30" s="16" t="s">
        <v>7</v>
      </c>
      <c r="B30" s="10"/>
      <c r="C30" s="11" t="s">
        <v>36</v>
      </c>
      <c r="D30" s="17">
        <f ca="1">INDIRECT(ADDRESS(MATCH($H$1,CDD!$A$1:$A$34,0),D$4+1,,,"cDD"))</f>
        <v>0</v>
      </c>
      <c r="E30" s="17">
        <f ca="1">INDIRECT(ADDRESS(MATCH($H$1,CDD!$A$1:$A$34,0),E$4+1,,,"cDD"))</f>
        <v>0</v>
      </c>
      <c r="F30" s="17">
        <f ca="1">INDIRECT(ADDRESS(MATCH($H$1,CDD!$A$1:$A$34,0),F$4+1,,,"cDD"))</f>
        <v>0</v>
      </c>
      <c r="G30" s="17">
        <f ca="1">INDIRECT(ADDRESS(MATCH($H$1,CDD!$A$1:$A$34,0),G$4+1,,,"cDD"))</f>
        <v>0</v>
      </c>
      <c r="H30" s="17">
        <f ca="1">INDIRECT(ADDRESS(MATCH($H$1,CDD!$A$1:$A$34,0),H$4+1,,,"cDD"))</f>
        <v>0</v>
      </c>
      <c r="I30" s="17">
        <f ca="1">INDIRECT(ADDRESS(MATCH($H$1,CDD!$A$1:$A$34,0),I$4+1,,,"cDD"))</f>
        <v>0</v>
      </c>
      <c r="J30" s="17">
        <f ca="1">INDIRECT(ADDRESS(MATCH($H$1,CDD!$A$1:$A$34,0),J$4+1,,,"cDD"))</f>
        <v>11.333333333333334</v>
      </c>
      <c r="K30" s="17">
        <f ca="1">INDIRECT(ADDRESS(MATCH($H$1,CDD!$A$1:$A$34,0),K$4+1,,,"cDD"))</f>
        <v>0</v>
      </c>
      <c r="L30" s="17">
        <f ca="1">INDIRECT(ADDRESS(MATCH($H$1,CDD!$A$1:$A$34,0),L$4+1,,,"cDD"))</f>
        <v>0</v>
      </c>
      <c r="M30" s="17">
        <f ca="1">INDIRECT(ADDRESS(MATCH($H$1,CDD!$A$1:$A$34,0),M$4+1,,,"cDD"))</f>
        <v>0</v>
      </c>
      <c r="N30" s="17">
        <f ca="1">INDIRECT(ADDRESS(MATCH($H$1,CDD!$A$1:$A$34,0),N$4+1,,,"cDD"))</f>
        <v>0</v>
      </c>
      <c r="O30" s="17">
        <f ca="1">INDIRECT(ADDRESS(MATCH($H$1,CDD!$A$1:$A$34,0),O$4+1,,,"cDD"))</f>
        <v>0</v>
      </c>
      <c r="P30" s="6"/>
      <c r="Q30" s="25"/>
      <c r="R30" s="25"/>
      <c r="S30" s="25"/>
      <c r="T30" s="25"/>
    </row>
    <row r="31" spans="1:20" s="24" customFormat="1" x14ac:dyDescent="0.4">
      <c r="A31" s="10"/>
      <c r="B31" s="10"/>
      <c r="C31" s="11"/>
      <c r="D31" s="22">
        <f t="shared" ref="D31:O31" ca="1" si="7">D30/SUM($D30:$O30)</f>
        <v>0</v>
      </c>
      <c r="E31" s="23">
        <f t="shared" ca="1" si="7"/>
        <v>0</v>
      </c>
      <c r="F31" s="22">
        <f t="shared" ca="1" si="7"/>
        <v>0</v>
      </c>
      <c r="G31" s="22">
        <f t="shared" ca="1" si="7"/>
        <v>0</v>
      </c>
      <c r="H31" s="22">
        <f t="shared" ca="1" si="7"/>
        <v>0</v>
      </c>
      <c r="I31" s="22">
        <f t="shared" ca="1" si="7"/>
        <v>0</v>
      </c>
      <c r="J31" s="22">
        <f t="shared" ca="1" si="7"/>
        <v>1</v>
      </c>
      <c r="K31" s="22">
        <f t="shared" ca="1" si="7"/>
        <v>0</v>
      </c>
      <c r="L31" s="22">
        <f t="shared" ca="1" si="7"/>
        <v>0</v>
      </c>
      <c r="M31" s="22">
        <f t="shared" ca="1" si="7"/>
        <v>0</v>
      </c>
      <c r="N31" s="22">
        <f t="shared" ca="1" si="7"/>
        <v>0</v>
      </c>
      <c r="O31" s="22">
        <f t="shared" ca="1" si="7"/>
        <v>0</v>
      </c>
      <c r="P31" s="6"/>
      <c r="Q31" s="25"/>
      <c r="R31" s="25"/>
      <c r="S31" s="25"/>
      <c r="T31" s="25"/>
    </row>
    <row r="32" spans="1:20" s="24" customFormat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x14ac:dyDescent="0.4">
      <c r="A33" s="26" t="s">
        <v>144</v>
      </c>
      <c r="B33" s="27"/>
      <c r="C33" s="28" t="s">
        <v>77</v>
      </c>
      <c r="D33" s="29">
        <f t="shared" ref="D33:O33" ca="1" si="8">D8</f>
        <v>8.0352815330076801</v>
      </c>
      <c r="E33" s="29">
        <f t="shared" ca="1" si="8"/>
        <v>9.6841544813234393</v>
      </c>
      <c r="F33" s="29">
        <f t="shared" ca="1" si="8"/>
        <v>11.581199588389547</v>
      </c>
      <c r="G33" s="29">
        <f t="shared" ca="1" si="8"/>
        <v>13.656845797972595</v>
      </c>
      <c r="H33" s="29">
        <f t="shared" ca="1" si="8"/>
        <v>15.493955952240929</v>
      </c>
      <c r="I33" s="29">
        <f t="shared" ca="1" si="8"/>
        <v>16.477798755646916</v>
      </c>
      <c r="J33" s="29">
        <f t="shared" ca="1" si="8"/>
        <v>16.025883583190549</v>
      </c>
      <c r="K33" s="29">
        <f t="shared" ca="1" si="8"/>
        <v>14.411743475664975</v>
      </c>
      <c r="L33" s="29">
        <f t="shared" ca="1" si="8"/>
        <v>12.383942475087965</v>
      </c>
      <c r="M33" s="29">
        <f t="shared" ca="1" si="8"/>
        <v>10.309530245359204</v>
      </c>
      <c r="N33" s="29">
        <f t="shared" ca="1" si="8"/>
        <v>8.4801743010801758</v>
      </c>
      <c r="O33" s="29">
        <f t="shared" ca="1" si="8"/>
        <v>7.5311006349690244</v>
      </c>
      <c r="P33" s="6"/>
      <c r="Q33" s="25"/>
      <c r="R33" s="25"/>
      <c r="S33" s="25"/>
      <c r="T33" s="25"/>
    </row>
    <row r="34" spans="1:20" s="24" customFormat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x14ac:dyDescent="0.4">
      <c r="A35" s="26"/>
      <c r="B35" s="27"/>
      <c r="C35" s="28" t="s">
        <v>78</v>
      </c>
      <c r="D35" s="136">
        <f>IF(D41=0,Demands!$D3,D41)</f>
        <v>0.9</v>
      </c>
      <c r="E35" s="136">
        <f>IF(E41=0,Demands!$D3,E41)</f>
        <v>0.9</v>
      </c>
      <c r="F35" s="136">
        <f>IF(F41=0,Demands!$D3,F41)</f>
        <v>0.9</v>
      </c>
      <c r="G35" s="136">
        <f>IF(G41=0,Demands!$D3,G41)</f>
        <v>0.9</v>
      </c>
      <c r="H35" s="136">
        <f>IF(H41=0,Demands!$D3,H41)</f>
        <v>0.9</v>
      </c>
      <c r="I35" s="136">
        <f>IF(I41=0,Demands!$D3,I41)</f>
        <v>0.9</v>
      </c>
      <c r="J35" s="136">
        <f>IF(J41=0,Demands!$D3,J41)</f>
        <v>0.9</v>
      </c>
      <c r="K35" s="136">
        <f>IF(K41=0,Demands!$D3,K41)</f>
        <v>0.9</v>
      </c>
      <c r="L35" s="136">
        <f>IF(L41=0,Demands!$D3,L41)</f>
        <v>0.9</v>
      </c>
      <c r="M35" s="136">
        <f>IF(M41=0,Demands!$D3,M41)</f>
        <v>0.9</v>
      </c>
      <c r="N35" s="136">
        <f>IF(N41=0,Demands!$D3,N41)</f>
        <v>0.9</v>
      </c>
      <c r="O35" s="136">
        <f>IF(O41=0,Demands!$D3,O41)</f>
        <v>0.9</v>
      </c>
      <c r="P35" s="6"/>
      <c r="Q35" s="25"/>
      <c r="R35" s="25"/>
      <c r="S35" s="25"/>
      <c r="T35" s="25"/>
    </row>
    <row r="36" spans="1:20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x14ac:dyDescent="0.4">
      <c r="A37" s="27"/>
      <c r="B37" s="27"/>
      <c r="C37" s="31" t="s">
        <v>75</v>
      </c>
      <c r="D37" s="32">
        <f t="shared" ref="D37:O37" ca="1" si="9">D31*D35</f>
        <v>0</v>
      </c>
      <c r="E37" s="33">
        <f t="shared" ca="1" si="9"/>
        <v>0</v>
      </c>
      <c r="F37" s="32">
        <f t="shared" ca="1" si="9"/>
        <v>0</v>
      </c>
      <c r="G37" s="32">
        <f t="shared" ca="1" si="9"/>
        <v>0</v>
      </c>
      <c r="H37" s="32">
        <f t="shared" ca="1" si="9"/>
        <v>0</v>
      </c>
      <c r="I37" s="32">
        <f t="shared" ca="1" si="9"/>
        <v>0</v>
      </c>
      <c r="J37" s="32">
        <f t="shared" ca="1" si="9"/>
        <v>0.9</v>
      </c>
      <c r="K37" s="32">
        <f t="shared" ca="1" si="9"/>
        <v>0</v>
      </c>
      <c r="L37" s="32">
        <f t="shared" ca="1" si="9"/>
        <v>0</v>
      </c>
      <c r="M37" s="32">
        <f t="shared" ca="1" si="9"/>
        <v>0</v>
      </c>
      <c r="N37" s="32">
        <f t="shared" ca="1" si="9"/>
        <v>0</v>
      </c>
      <c r="O37" s="32">
        <f t="shared" ca="1" si="9"/>
        <v>0</v>
      </c>
    </row>
    <row r="38" spans="1:20" x14ac:dyDescent="0.4">
      <c r="A38" s="27"/>
      <c r="B38" s="27"/>
      <c r="C38" s="31" t="s">
        <v>76</v>
      </c>
      <c r="D38" s="32">
        <f t="shared" ref="D38:O38" ca="1" si="10">D31*(1-D35)</f>
        <v>0</v>
      </c>
      <c r="E38" s="32">
        <f t="shared" ca="1" si="10"/>
        <v>0</v>
      </c>
      <c r="F38" s="32">
        <f t="shared" ca="1" si="10"/>
        <v>0</v>
      </c>
      <c r="G38" s="32">
        <f t="shared" ca="1" si="10"/>
        <v>0</v>
      </c>
      <c r="H38" s="32">
        <f t="shared" ca="1" si="10"/>
        <v>0</v>
      </c>
      <c r="I38" s="32">
        <f t="shared" ca="1" si="10"/>
        <v>0</v>
      </c>
      <c r="J38" s="32">
        <f t="shared" ca="1" si="10"/>
        <v>9.9999999999999978E-2</v>
      </c>
      <c r="K38" s="32">
        <f t="shared" ca="1" si="10"/>
        <v>0</v>
      </c>
      <c r="L38" s="32">
        <f t="shared" ca="1" si="10"/>
        <v>0</v>
      </c>
      <c r="M38" s="32">
        <f t="shared" ca="1" si="10"/>
        <v>0</v>
      </c>
      <c r="N38" s="32">
        <f t="shared" ca="1" si="10"/>
        <v>0</v>
      </c>
      <c r="O38" s="32">
        <f t="shared" ca="1" si="10"/>
        <v>0</v>
      </c>
    </row>
    <row r="39" spans="1:20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x14ac:dyDescent="0.4">
      <c r="A40" s="24"/>
      <c r="B40" s="24"/>
      <c r="C40" s="24"/>
      <c r="D40" s="167" t="s">
        <v>154</v>
      </c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x14ac:dyDescent="0.4">
      <c r="A41" s="27" t="s">
        <v>18</v>
      </c>
      <c r="B41" s="37">
        <f>Demands!E3</f>
        <v>0.1</v>
      </c>
      <c r="C41" s="116" t="s">
        <v>129</v>
      </c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x14ac:dyDescent="0.4">
      <c r="A43" s="27" t="s">
        <v>19</v>
      </c>
      <c r="B43" s="39" t="s">
        <v>20</v>
      </c>
      <c r="C43" s="39"/>
      <c r="D43" s="33">
        <f t="shared" ref="D43:O43" ca="1" si="11">D37-D45</f>
        <v>0</v>
      </c>
      <c r="E43" s="33">
        <f t="shared" ca="1" si="11"/>
        <v>0</v>
      </c>
      <c r="F43" s="33">
        <f t="shared" ca="1" si="11"/>
        <v>0</v>
      </c>
      <c r="G43" s="33">
        <f t="shared" ca="1" si="11"/>
        <v>0</v>
      </c>
      <c r="H43" s="33">
        <f t="shared" ca="1" si="11"/>
        <v>0</v>
      </c>
      <c r="I43" s="33">
        <f t="shared" ca="1" si="11"/>
        <v>0</v>
      </c>
      <c r="J43" s="33">
        <f t="shared" ca="1" si="11"/>
        <v>0.8175</v>
      </c>
      <c r="K43" s="33">
        <f t="shared" ca="1" si="11"/>
        <v>0</v>
      </c>
      <c r="L43" s="33">
        <f t="shared" ca="1" si="11"/>
        <v>0</v>
      </c>
      <c r="M43" s="33">
        <f t="shared" ca="1" si="11"/>
        <v>0</v>
      </c>
      <c r="N43" s="33">
        <f t="shared" ca="1" si="11"/>
        <v>0</v>
      </c>
      <c r="O43" s="33">
        <f t="shared" ca="1" si="11"/>
        <v>0</v>
      </c>
    </row>
    <row r="44" spans="1:20" x14ac:dyDescent="0.4">
      <c r="A44" s="41"/>
      <c r="B44" s="42" t="s">
        <v>21</v>
      </c>
      <c r="C44" s="42"/>
      <c r="D44" s="33">
        <f t="shared" ref="D44:O44" ca="1" si="12">D38</f>
        <v>0</v>
      </c>
      <c r="E44" s="33">
        <f t="shared" ca="1" si="12"/>
        <v>0</v>
      </c>
      <c r="F44" s="33">
        <f t="shared" ca="1" si="12"/>
        <v>0</v>
      </c>
      <c r="G44" s="33">
        <f t="shared" ca="1" si="12"/>
        <v>0</v>
      </c>
      <c r="H44" s="33">
        <f t="shared" ca="1" si="12"/>
        <v>0</v>
      </c>
      <c r="I44" s="33">
        <f t="shared" ca="1" si="12"/>
        <v>0</v>
      </c>
      <c r="J44" s="33">
        <f t="shared" ca="1" si="12"/>
        <v>9.9999999999999978E-2</v>
      </c>
      <c r="K44" s="33">
        <f t="shared" ca="1" si="12"/>
        <v>0</v>
      </c>
      <c r="L44" s="33">
        <f t="shared" ca="1" si="12"/>
        <v>0</v>
      </c>
      <c r="M44" s="33">
        <f t="shared" ca="1" si="12"/>
        <v>0</v>
      </c>
      <c r="N44" s="33">
        <f t="shared" ca="1" si="12"/>
        <v>0</v>
      </c>
      <c r="O44" s="33">
        <f t="shared" ca="1" si="12"/>
        <v>0</v>
      </c>
    </row>
    <row r="45" spans="1:20" x14ac:dyDescent="0.4">
      <c r="A45" s="41"/>
      <c r="B45" s="43" t="s">
        <v>22</v>
      </c>
      <c r="C45" s="43"/>
      <c r="D45" s="33">
        <f t="shared" ref="D45:O45" ca="1" si="13">D37/($C$18+$C$20)*(1+$B$41)</f>
        <v>0</v>
      </c>
      <c r="E45" s="33">
        <f t="shared" ca="1" si="13"/>
        <v>0</v>
      </c>
      <c r="F45" s="33">
        <f t="shared" ca="1" si="13"/>
        <v>0</v>
      </c>
      <c r="G45" s="33">
        <f t="shared" ca="1" si="13"/>
        <v>0</v>
      </c>
      <c r="H45" s="33">
        <f t="shared" ca="1" si="13"/>
        <v>0</v>
      </c>
      <c r="I45" s="33">
        <f t="shared" ca="1" si="13"/>
        <v>0</v>
      </c>
      <c r="J45" s="33">
        <f t="shared" ca="1" si="13"/>
        <v>8.2500000000000004E-2</v>
      </c>
      <c r="K45" s="33">
        <f t="shared" ca="1" si="13"/>
        <v>0</v>
      </c>
      <c r="L45" s="33">
        <f t="shared" ca="1" si="13"/>
        <v>0</v>
      </c>
      <c r="M45" s="33">
        <f t="shared" ca="1" si="13"/>
        <v>0</v>
      </c>
      <c r="N45" s="33">
        <f t="shared" ca="1" si="13"/>
        <v>0</v>
      </c>
      <c r="O45" s="33">
        <f t="shared" ca="1" si="13"/>
        <v>0</v>
      </c>
    </row>
    <row r="46" spans="1:20" x14ac:dyDescent="0.4">
      <c r="D46" s="32">
        <f t="shared" ref="D46:O46" ca="1" si="14">SUM(D43:D45)</f>
        <v>0</v>
      </c>
      <c r="E46" s="32">
        <f t="shared" ca="1" si="14"/>
        <v>0</v>
      </c>
      <c r="F46" s="32">
        <f t="shared" ca="1" si="14"/>
        <v>0</v>
      </c>
      <c r="G46" s="32">
        <f t="shared" ca="1" si="14"/>
        <v>0</v>
      </c>
      <c r="H46" s="32">
        <f t="shared" ca="1" si="14"/>
        <v>0</v>
      </c>
      <c r="I46" s="32">
        <f t="shared" ca="1" si="14"/>
        <v>0</v>
      </c>
      <c r="J46" s="32">
        <f t="shared" ca="1" si="14"/>
        <v>1</v>
      </c>
      <c r="K46" s="32">
        <f t="shared" ca="1" si="14"/>
        <v>0</v>
      </c>
      <c r="L46" s="32">
        <f t="shared" ca="1" si="14"/>
        <v>0</v>
      </c>
      <c r="M46" s="32">
        <f t="shared" ca="1" si="14"/>
        <v>0</v>
      </c>
      <c r="N46" s="32">
        <f t="shared" ca="1" si="14"/>
        <v>0</v>
      </c>
      <c r="O46" s="32">
        <f t="shared" ca="1" si="14"/>
        <v>0</v>
      </c>
    </row>
    <row r="47" spans="1:20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x14ac:dyDescent="0.4">
      <c r="D48" s="44" t="s">
        <v>23</v>
      </c>
      <c r="E48" s="44" t="s">
        <v>24</v>
      </c>
      <c r="F48" s="44" t="s">
        <v>25</v>
      </c>
      <c r="G48" s="44" t="s">
        <v>26</v>
      </c>
      <c r="H48" s="44" t="s">
        <v>27</v>
      </c>
      <c r="I48" s="44" t="s">
        <v>28</v>
      </c>
      <c r="J48" s="44" t="s">
        <v>29</v>
      </c>
      <c r="K48" s="44" t="s">
        <v>30</v>
      </c>
      <c r="L48" s="44" t="s">
        <v>31</v>
      </c>
      <c r="M48" s="44" t="s">
        <v>32</v>
      </c>
      <c r="N48" s="44" t="s">
        <v>33</v>
      </c>
      <c r="O48" s="44" t="s">
        <v>34</v>
      </c>
      <c r="S48" s="6"/>
    </row>
    <row r="49" spans="1:15" x14ac:dyDescent="0.4">
      <c r="D49" s="32">
        <f ca="1">N43/2+O43+D43+E43+F43/2</f>
        <v>0</v>
      </c>
      <c r="E49" s="32">
        <f ca="1">N44/2+O44+D44+E44+F44/2</f>
        <v>0</v>
      </c>
      <c r="F49" s="32">
        <f ca="1">N45/2+O45+D45+E45+F45/2</f>
        <v>0</v>
      </c>
      <c r="G49" s="32">
        <f ca="1">F43/2+G43+H43</f>
        <v>0</v>
      </c>
      <c r="H49" s="32">
        <f ca="1">F44/2+G44+H44</f>
        <v>0</v>
      </c>
      <c r="I49" s="32">
        <f ca="1">F45/2+G45+H45</f>
        <v>0</v>
      </c>
      <c r="J49" s="32">
        <f ca="1">I43+J43+K43</f>
        <v>0.8175</v>
      </c>
      <c r="K49" s="32">
        <f ca="1">I44+J44+K44</f>
        <v>9.9999999999999978E-2</v>
      </c>
      <c r="L49" s="32">
        <f ca="1">I45+J45+K45</f>
        <v>8.2500000000000004E-2</v>
      </c>
      <c r="M49" s="32">
        <f ca="1">L43+M43+N43/2</f>
        <v>0</v>
      </c>
      <c r="N49" s="32">
        <f ca="1">L44+M44+N44/2</f>
        <v>0</v>
      </c>
      <c r="O49" s="32">
        <f ca="1">L45+M45+N45/2</f>
        <v>0</v>
      </c>
    </row>
    <row r="52" spans="1:15" ht="15.75" customHeight="1" x14ac:dyDescent="0.4">
      <c r="A52" s="8" t="s">
        <v>37</v>
      </c>
      <c r="B52" s="46" t="s">
        <v>152</v>
      </c>
      <c r="C52" s="47"/>
      <c r="D52" s="48"/>
      <c r="E52" s="48"/>
      <c r="F52" s="48"/>
      <c r="G52" s="8"/>
    </row>
    <row r="54" spans="1:15" x14ac:dyDescent="0.4">
      <c r="A54" s="10"/>
      <c r="B54" s="10"/>
      <c r="C54" s="11" t="s">
        <v>2</v>
      </c>
      <c r="D54" s="12">
        <v>1</v>
      </c>
      <c r="E54" s="12">
        <v>2</v>
      </c>
      <c r="F54" s="12">
        <v>3</v>
      </c>
      <c r="G54" s="12">
        <v>4</v>
      </c>
      <c r="H54" s="12">
        <v>5</v>
      </c>
      <c r="I54" s="12">
        <v>6</v>
      </c>
      <c r="J54" s="12">
        <v>7</v>
      </c>
      <c r="K54" s="12">
        <v>8</v>
      </c>
      <c r="L54" s="12">
        <v>9</v>
      </c>
      <c r="M54" s="12">
        <v>10</v>
      </c>
      <c r="N54" s="12">
        <v>11</v>
      </c>
      <c r="O54" s="12">
        <v>12</v>
      </c>
    </row>
    <row r="55" spans="1:15" x14ac:dyDescent="0.4">
      <c r="A55" s="16" t="s">
        <v>7</v>
      </c>
      <c r="B55" s="10"/>
      <c r="C55" s="11"/>
      <c r="D55" s="29">
        <v>1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1</v>
      </c>
      <c r="K55" s="29">
        <v>1</v>
      </c>
      <c r="L55" s="29">
        <v>1</v>
      </c>
      <c r="M55" s="29">
        <v>1</v>
      </c>
      <c r="N55" s="29">
        <v>1</v>
      </c>
      <c r="O55" s="29">
        <v>1</v>
      </c>
    </row>
    <row r="56" spans="1:15" x14ac:dyDescent="0.4">
      <c r="A56" s="26" t="s">
        <v>38</v>
      </c>
      <c r="B56" s="49">
        <v>0.15</v>
      </c>
      <c r="C56" s="41" t="s">
        <v>8</v>
      </c>
      <c r="D56" s="17">
        <f t="shared" ref="D56:O56" ca="1" si="15">D5</f>
        <v>430.226</v>
      </c>
      <c r="E56" s="17">
        <f t="shared" ca="1" si="15"/>
        <v>385.42099999999999</v>
      </c>
      <c r="F56" s="17">
        <f t="shared" ca="1" si="15"/>
        <v>371.16199999999998</v>
      </c>
      <c r="G56" s="17">
        <f t="shared" ca="1" si="15"/>
        <v>307.54899999999998</v>
      </c>
      <c r="H56" s="17">
        <f t="shared" ca="1" si="15"/>
        <v>222.149</v>
      </c>
      <c r="I56" s="17">
        <f t="shared" ca="1" si="15"/>
        <v>132.827</v>
      </c>
      <c r="J56" s="17">
        <f t="shared" ca="1" si="15"/>
        <v>66.438000000000002</v>
      </c>
      <c r="K56" s="17">
        <f t="shared" ca="1" si="15"/>
        <v>67.225999999999999</v>
      </c>
      <c r="L56" s="17">
        <f t="shared" ca="1" si="15"/>
        <v>135.041</v>
      </c>
      <c r="M56" s="17">
        <f t="shared" ca="1" si="15"/>
        <v>249.44200000000001</v>
      </c>
      <c r="N56" s="17">
        <f t="shared" ca="1" si="15"/>
        <v>334.70299999999997</v>
      </c>
      <c r="O56" s="17">
        <f t="shared" ca="1" si="15"/>
        <v>412.73500000000001</v>
      </c>
    </row>
    <row r="57" spans="1:15" x14ac:dyDescent="0.4">
      <c r="D57" s="50">
        <f t="shared" ref="D57:O57" ca="1" si="16">(D55/SUM($D55:$O55)*(1-$B$56)+$B$56*D56/SUM($D56:$O56))</f>
        <v>9.1551014916706766E-2</v>
      </c>
      <c r="E57" s="50">
        <f t="shared" ca="1" si="16"/>
        <v>8.9393414670921878E-2</v>
      </c>
      <c r="F57" s="50">
        <f t="shared" ca="1" si="16"/>
        <v>8.8706767602410627E-2</v>
      </c>
      <c r="G57" s="50">
        <f t="shared" ca="1" si="16"/>
        <v>8.5643461622383538E-2</v>
      </c>
      <c r="H57" s="50">
        <f t="shared" ca="1" si="16"/>
        <v>8.1530995134490913E-2</v>
      </c>
      <c r="I57" s="50">
        <f t="shared" ca="1" si="16"/>
        <v>7.7229663382365102E-2</v>
      </c>
      <c r="J57" s="50">
        <f t="shared" ca="1" si="16"/>
        <v>7.403267816380886E-2</v>
      </c>
      <c r="K57" s="50">
        <f t="shared" ca="1" si="16"/>
        <v>7.4070624575898553E-2</v>
      </c>
      <c r="L57" s="50">
        <f t="shared" ca="1" si="16"/>
        <v>7.7336279316840451E-2</v>
      </c>
      <c r="M57" s="50">
        <f t="shared" ca="1" si="16"/>
        <v>8.2845298973531351E-2</v>
      </c>
      <c r="N57" s="50">
        <f t="shared" ca="1" si="16"/>
        <v>8.6951071868428459E-2</v>
      </c>
      <c r="O57" s="50">
        <f t="shared" ca="1" si="16"/>
        <v>9.0708729772213448E-2</v>
      </c>
    </row>
    <row r="58" spans="1:15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x14ac:dyDescent="0.4">
      <c r="A59" s="26" t="s">
        <v>144</v>
      </c>
      <c r="B59" s="27"/>
      <c r="C59" s="28" t="s">
        <v>77</v>
      </c>
      <c r="D59" s="29">
        <f t="shared" ref="D59:O59" ca="1" si="17">D8</f>
        <v>8.0352815330076801</v>
      </c>
      <c r="E59" s="29">
        <f t="shared" ca="1" si="17"/>
        <v>9.6841544813234393</v>
      </c>
      <c r="F59" s="29">
        <f t="shared" ca="1" si="17"/>
        <v>11.581199588389547</v>
      </c>
      <c r="G59" s="29">
        <f t="shared" ca="1" si="17"/>
        <v>13.656845797972595</v>
      </c>
      <c r="H59" s="29">
        <f t="shared" ca="1" si="17"/>
        <v>15.493955952240929</v>
      </c>
      <c r="I59" s="29">
        <f t="shared" ca="1" si="17"/>
        <v>16.477798755646916</v>
      </c>
      <c r="J59" s="29">
        <f t="shared" ca="1" si="17"/>
        <v>16.025883583190549</v>
      </c>
      <c r="K59" s="29">
        <f t="shared" ca="1" si="17"/>
        <v>14.411743475664975</v>
      </c>
      <c r="L59" s="29">
        <f t="shared" ca="1" si="17"/>
        <v>12.383942475087965</v>
      </c>
      <c r="M59" s="29">
        <f t="shared" ca="1" si="17"/>
        <v>10.309530245359204</v>
      </c>
      <c r="N59" s="29">
        <f t="shared" ca="1" si="17"/>
        <v>8.4801743010801758</v>
      </c>
      <c r="O59" s="29">
        <f t="shared" ca="1" si="17"/>
        <v>7.5311006349690244</v>
      </c>
    </row>
    <row r="60" spans="1:15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x14ac:dyDescent="0.4">
      <c r="A61" s="26"/>
      <c r="B61" s="27"/>
      <c r="C61" s="28" t="s">
        <v>78</v>
      </c>
      <c r="D61" s="136">
        <f>IF(D67=0,Demands!$D4,D67)</f>
        <v>0.7</v>
      </c>
      <c r="E61" s="136">
        <f>IF(E67=0,Demands!$D4,E67)</f>
        <v>0.7</v>
      </c>
      <c r="F61" s="136">
        <f>IF(F67=0,Demands!$D4,F67)</f>
        <v>0.7</v>
      </c>
      <c r="G61" s="136">
        <f>IF(G67=0,Demands!$D4,G67)</f>
        <v>0.7</v>
      </c>
      <c r="H61" s="136">
        <f>IF(H67=0,Demands!$D4,H67)</f>
        <v>0.7</v>
      </c>
      <c r="I61" s="136">
        <f>IF(I67=0,Demands!$D4,I67)</f>
        <v>0.7</v>
      </c>
      <c r="J61" s="136">
        <f>IF(J67=0,Demands!$D4,J67)</f>
        <v>0.7</v>
      </c>
      <c r="K61" s="136">
        <f>IF(K67=0,Demands!$D4,K67)</f>
        <v>0.7</v>
      </c>
      <c r="L61" s="136">
        <f>IF(L67=0,Demands!$D4,L67)</f>
        <v>0.7</v>
      </c>
      <c r="M61" s="136">
        <f>IF(M67=0,Demands!$D4,M67)</f>
        <v>0.7</v>
      </c>
      <c r="N61" s="136">
        <f>IF(N67=0,Demands!$D4,N67)</f>
        <v>0.7</v>
      </c>
      <c r="O61" s="136">
        <f>IF(O67=0,Demands!$D4,O67)</f>
        <v>0.7</v>
      </c>
    </row>
    <row r="62" spans="1:15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x14ac:dyDescent="0.4">
      <c r="A63" s="27"/>
      <c r="B63" s="27"/>
      <c r="C63" s="31" t="s">
        <v>75</v>
      </c>
      <c r="D63" s="32">
        <f t="shared" ref="D63:O63" ca="1" si="18">D57*D61</f>
        <v>6.4085710441694727E-2</v>
      </c>
      <c r="E63" s="33">
        <f t="shared" ca="1" si="18"/>
        <v>6.2575390269645315E-2</v>
      </c>
      <c r="F63" s="32">
        <f t="shared" ca="1" si="18"/>
        <v>6.2094737321687438E-2</v>
      </c>
      <c r="G63" s="32">
        <f t="shared" ca="1" si="18"/>
        <v>5.9950423135668472E-2</v>
      </c>
      <c r="H63" s="32">
        <f t="shared" ca="1" si="18"/>
        <v>5.7071696594143635E-2</v>
      </c>
      <c r="I63" s="32">
        <f t="shared" ca="1" si="18"/>
        <v>5.406076436765557E-2</v>
      </c>
      <c r="J63" s="32">
        <f t="shared" ca="1" si="18"/>
        <v>5.1822874714666199E-2</v>
      </c>
      <c r="K63" s="32">
        <f t="shared" ca="1" si="18"/>
        <v>5.1849437203128984E-2</v>
      </c>
      <c r="L63" s="32">
        <f t="shared" ca="1" si="18"/>
        <v>5.413539552178831E-2</v>
      </c>
      <c r="M63" s="32">
        <f t="shared" ca="1" si="18"/>
        <v>5.7991709281471938E-2</v>
      </c>
      <c r="N63" s="32">
        <f t="shared" ca="1" si="18"/>
        <v>6.0865750307899917E-2</v>
      </c>
      <c r="O63" s="32">
        <f t="shared" ca="1" si="18"/>
        <v>6.3496110840549416E-2</v>
      </c>
    </row>
    <row r="64" spans="1:15" x14ac:dyDescent="0.4">
      <c r="A64" s="27"/>
      <c r="B64" s="27"/>
      <c r="C64" s="31" t="s">
        <v>76</v>
      </c>
      <c r="D64" s="32">
        <f t="shared" ref="D64:O64" ca="1" si="19">D57*(1-D61)</f>
        <v>2.7465304475012033E-2</v>
      </c>
      <c r="E64" s="32">
        <f t="shared" ca="1" si="19"/>
        <v>2.6818024401276567E-2</v>
      </c>
      <c r="F64" s="32">
        <f t="shared" ca="1" si="19"/>
        <v>2.6612030280723193E-2</v>
      </c>
      <c r="G64" s="32">
        <f t="shared" ca="1" si="19"/>
        <v>2.5693038486715065E-2</v>
      </c>
      <c r="H64" s="32">
        <f t="shared" ca="1" si="19"/>
        <v>2.4459298540347278E-2</v>
      </c>
      <c r="I64" s="32">
        <f t="shared" ca="1" si="19"/>
        <v>2.3168899014709535E-2</v>
      </c>
      <c r="J64" s="32">
        <f t="shared" ca="1" si="19"/>
        <v>2.2209803449142661E-2</v>
      </c>
      <c r="K64" s="32">
        <f t="shared" ca="1" si="19"/>
        <v>2.2221187372769569E-2</v>
      </c>
      <c r="L64" s="32">
        <f t="shared" ca="1" si="19"/>
        <v>2.3200883795052137E-2</v>
      </c>
      <c r="M64" s="32">
        <f t="shared" ca="1" si="19"/>
        <v>2.4853589692059409E-2</v>
      </c>
      <c r="N64" s="32">
        <f t="shared" ca="1" si="19"/>
        <v>2.6085321560528542E-2</v>
      </c>
      <c r="O64" s="32">
        <f t="shared" ca="1" si="19"/>
        <v>2.7212618931664039E-2</v>
      </c>
    </row>
    <row r="65" spans="1:15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x14ac:dyDescent="0.4">
      <c r="A66" s="24"/>
      <c r="B66" s="24"/>
      <c r="C66" s="24"/>
      <c r="D66" s="167" t="s">
        <v>155</v>
      </c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x14ac:dyDescent="0.4">
      <c r="A67" s="27" t="s">
        <v>18</v>
      </c>
      <c r="B67" s="37">
        <f>Demands!E4</f>
        <v>0.1</v>
      </c>
      <c r="C67" s="116" t="s">
        <v>129</v>
      </c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x14ac:dyDescent="0.4">
      <c r="A69" s="27" t="s">
        <v>19</v>
      </c>
      <c r="B69" s="39" t="s">
        <v>20</v>
      </c>
      <c r="C69" s="39"/>
      <c r="D69" s="33">
        <f t="shared" ref="D69:O69" ca="1" si="20">D63-D71</f>
        <v>5.8211186984539379E-2</v>
      </c>
      <c r="E69" s="33">
        <f t="shared" ca="1" si="20"/>
        <v>5.6839312828261157E-2</v>
      </c>
      <c r="F69" s="33">
        <f t="shared" ca="1" si="20"/>
        <v>5.640271973386609E-2</v>
      </c>
      <c r="G69" s="33">
        <f t="shared" ca="1" si="20"/>
        <v>5.4454967681565526E-2</v>
      </c>
      <c r="H69" s="33">
        <f t="shared" ca="1" si="20"/>
        <v>5.1840124406347138E-2</v>
      </c>
      <c r="I69" s="33">
        <f t="shared" ca="1" si="20"/>
        <v>4.9105194300620478E-2</v>
      </c>
      <c r="J69" s="33">
        <f t="shared" ca="1" si="20"/>
        <v>4.7072444532488461E-2</v>
      </c>
      <c r="K69" s="33">
        <f t="shared" ca="1" si="20"/>
        <v>4.709657212617549E-2</v>
      </c>
      <c r="L69" s="33">
        <f t="shared" ca="1" si="20"/>
        <v>4.917298426562438E-2</v>
      </c>
      <c r="M69" s="33">
        <f t="shared" ca="1" si="20"/>
        <v>5.2675802597337007E-2</v>
      </c>
      <c r="N69" s="33">
        <f t="shared" ca="1" si="20"/>
        <v>5.5286389863009093E-2</v>
      </c>
      <c r="O69" s="33">
        <f t="shared" ca="1" si="20"/>
        <v>5.7675634013499052E-2</v>
      </c>
    </row>
    <row r="70" spans="1:15" x14ac:dyDescent="0.4">
      <c r="A70" s="41"/>
      <c r="B70" s="42" t="s">
        <v>21</v>
      </c>
      <c r="C70" s="42"/>
      <c r="D70" s="33">
        <f t="shared" ref="D70:O70" ca="1" si="21">D64</f>
        <v>2.7465304475012033E-2</v>
      </c>
      <c r="E70" s="33">
        <f t="shared" ca="1" si="21"/>
        <v>2.6818024401276567E-2</v>
      </c>
      <c r="F70" s="33">
        <f t="shared" ca="1" si="21"/>
        <v>2.6612030280723193E-2</v>
      </c>
      <c r="G70" s="33">
        <f t="shared" ca="1" si="21"/>
        <v>2.5693038486715065E-2</v>
      </c>
      <c r="H70" s="33">
        <f t="shared" ca="1" si="21"/>
        <v>2.4459298540347278E-2</v>
      </c>
      <c r="I70" s="33">
        <f t="shared" ca="1" si="21"/>
        <v>2.3168899014709535E-2</v>
      </c>
      <c r="J70" s="33">
        <f t="shared" ca="1" si="21"/>
        <v>2.2209803449142661E-2</v>
      </c>
      <c r="K70" s="33">
        <f t="shared" ca="1" si="21"/>
        <v>2.2221187372769569E-2</v>
      </c>
      <c r="L70" s="33">
        <f t="shared" ca="1" si="21"/>
        <v>2.3200883795052137E-2</v>
      </c>
      <c r="M70" s="33">
        <f t="shared" ca="1" si="21"/>
        <v>2.4853589692059409E-2</v>
      </c>
      <c r="N70" s="33">
        <f t="shared" ca="1" si="21"/>
        <v>2.6085321560528542E-2</v>
      </c>
      <c r="O70" s="33">
        <f t="shared" ca="1" si="21"/>
        <v>2.7212618931664039E-2</v>
      </c>
    </row>
    <row r="71" spans="1:15" x14ac:dyDescent="0.4">
      <c r="A71" s="41"/>
      <c r="B71" s="43" t="s">
        <v>22</v>
      </c>
      <c r="C71" s="43"/>
      <c r="D71" s="33">
        <f t="shared" ref="D71:O71" ca="1" si="22">D63/($C$18+$C$20)*(1+$B$67)</f>
        <v>5.8745234571553505E-3</v>
      </c>
      <c r="E71" s="33">
        <f t="shared" ca="1" si="22"/>
        <v>5.7360774413841549E-3</v>
      </c>
      <c r="F71" s="33">
        <f t="shared" ca="1" si="22"/>
        <v>5.6920175878213486E-3</v>
      </c>
      <c r="G71" s="33">
        <f t="shared" ca="1" si="22"/>
        <v>5.4954554541029434E-3</v>
      </c>
      <c r="H71" s="33">
        <f t="shared" ca="1" si="22"/>
        <v>5.2315721877965E-3</v>
      </c>
      <c r="I71" s="33">
        <f t="shared" ca="1" si="22"/>
        <v>4.9555700670350939E-3</v>
      </c>
      <c r="J71" s="33">
        <f t="shared" ca="1" si="22"/>
        <v>4.7504301821777355E-3</v>
      </c>
      <c r="K71" s="33">
        <f t="shared" ca="1" si="22"/>
        <v>4.7528650769534907E-3</v>
      </c>
      <c r="L71" s="33">
        <f t="shared" ca="1" si="22"/>
        <v>4.9624112561639285E-3</v>
      </c>
      <c r="M71" s="33">
        <f t="shared" ca="1" si="22"/>
        <v>5.315906684134928E-3</v>
      </c>
      <c r="N71" s="33">
        <f t="shared" ca="1" si="22"/>
        <v>5.5793604448908267E-3</v>
      </c>
      <c r="O71" s="33">
        <f t="shared" ca="1" si="22"/>
        <v>5.8204768270503637E-3</v>
      </c>
    </row>
    <row r="72" spans="1:15" x14ac:dyDescent="0.4">
      <c r="D72" s="32">
        <f t="shared" ref="D72:O72" ca="1" si="23">SUM(D69:D71)</f>
        <v>9.1551014916706766E-2</v>
      </c>
      <c r="E72" s="32">
        <f t="shared" ca="1" si="23"/>
        <v>8.9393414670921878E-2</v>
      </c>
      <c r="F72" s="32">
        <f t="shared" ca="1" si="23"/>
        <v>8.8706767602410641E-2</v>
      </c>
      <c r="G72" s="32">
        <f t="shared" ca="1" si="23"/>
        <v>8.5643461622383538E-2</v>
      </c>
      <c r="H72" s="32">
        <f t="shared" ca="1" si="23"/>
        <v>8.1530995134490927E-2</v>
      </c>
      <c r="I72" s="32">
        <f t="shared" ca="1" si="23"/>
        <v>7.7229663382365102E-2</v>
      </c>
      <c r="J72" s="32">
        <f t="shared" ca="1" si="23"/>
        <v>7.403267816380886E-2</v>
      </c>
      <c r="K72" s="32">
        <f t="shared" ca="1" si="23"/>
        <v>7.4070624575898553E-2</v>
      </c>
      <c r="L72" s="32">
        <f t="shared" ca="1" si="23"/>
        <v>7.7336279316840437E-2</v>
      </c>
      <c r="M72" s="32">
        <f t="shared" ca="1" si="23"/>
        <v>8.2845298973531337E-2</v>
      </c>
      <c r="N72" s="32">
        <f t="shared" ca="1" si="23"/>
        <v>8.6951071868428459E-2</v>
      </c>
      <c r="O72" s="32">
        <f t="shared" ca="1" si="23"/>
        <v>9.0708729772213448E-2</v>
      </c>
    </row>
    <row r="73" spans="1:15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x14ac:dyDescent="0.4">
      <c r="D74" s="44" t="s">
        <v>23</v>
      </c>
      <c r="E74" s="44" t="s">
        <v>24</v>
      </c>
      <c r="F74" s="44" t="s">
        <v>25</v>
      </c>
      <c r="G74" s="44" t="s">
        <v>26</v>
      </c>
      <c r="H74" s="44" t="s">
        <v>27</v>
      </c>
      <c r="I74" s="44" t="s">
        <v>28</v>
      </c>
      <c r="J74" s="44" t="s">
        <v>29</v>
      </c>
      <c r="K74" s="44" t="s">
        <v>30</v>
      </c>
      <c r="L74" s="44" t="s">
        <v>31</v>
      </c>
      <c r="M74" s="44" t="s">
        <v>32</v>
      </c>
      <c r="N74" s="44" t="s">
        <v>33</v>
      </c>
      <c r="O74" s="44" t="s">
        <v>34</v>
      </c>
    </row>
    <row r="75" spans="1:15" x14ac:dyDescent="0.4">
      <c r="D75" s="32">
        <f ca="1">N69/2+O69+D69+E69+F69/2</f>
        <v>0.22857068862473717</v>
      </c>
      <c r="E75" s="32">
        <f ca="1">N70/2+O70+D70+E70+F70/2</f>
        <v>0.10784462372857852</v>
      </c>
      <c r="F75" s="32">
        <f ca="1">N71/2+O71+D71+E71+F71/2</f>
        <v>2.3066766741945955E-2</v>
      </c>
      <c r="G75" s="32">
        <f ca="1">F69/2+G69+H69</f>
        <v>0.13449645195484572</v>
      </c>
      <c r="H75" s="32">
        <f ca="1">F70/2+G70+H70</f>
        <v>6.3458352167423931E-2</v>
      </c>
      <c r="I75" s="32">
        <f ca="1">F71/2+G71+H71</f>
        <v>1.3573036435810117E-2</v>
      </c>
      <c r="J75" s="32">
        <f ca="1">I69+J69+K69</f>
        <v>0.14327421095928444</v>
      </c>
      <c r="K75" s="32">
        <f ca="1">I70+J70+K70</f>
        <v>6.7599889836621768E-2</v>
      </c>
      <c r="L75" s="32">
        <f ca="1">I71+J71+K71</f>
        <v>1.4458865326166321E-2</v>
      </c>
      <c r="M75" s="32">
        <f ca="1">L69+M69+N69/2</f>
        <v>0.12949198179446594</v>
      </c>
      <c r="N75" s="32">
        <f ca="1">L70+M70+N70/2</f>
        <v>6.1097134267375813E-2</v>
      </c>
      <c r="O75" s="32">
        <f ca="1">L71+M71+N71/2</f>
        <v>1.306799816274427E-2</v>
      </c>
    </row>
    <row r="78" spans="1:15" x14ac:dyDescent="0.4">
      <c r="A78" s="8" t="s">
        <v>39</v>
      </c>
      <c r="B78" s="46" t="s">
        <v>152</v>
      </c>
      <c r="C78" s="47"/>
      <c r="D78" s="48"/>
      <c r="E78" s="48"/>
    </row>
    <row r="80" spans="1:15" x14ac:dyDescent="0.4">
      <c r="C80" s="11" t="s">
        <v>2</v>
      </c>
      <c r="D80" s="12">
        <v>1</v>
      </c>
      <c r="E80" s="12">
        <v>2</v>
      </c>
      <c r="F80" s="12">
        <v>3</v>
      </c>
      <c r="G80" s="12">
        <v>4</v>
      </c>
      <c r="H80" s="12">
        <v>5</v>
      </c>
      <c r="I80" s="12">
        <v>6</v>
      </c>
      <c r="J80" s="12">
        <v>7</v>
      </c>
      <c r="K80" s="12">
        <v>8</v>
      </c>
      <c r="L80" s="12">
        <v>9</v>
      </c>
      <c r="M80" s="12">
        <v>10</v>
      </c>
      <c r="N80" s="12">
        <v>11</v>
      </c>
      <c r="O80" s="12">
        <v>12</v>
      </c>
    </row>
    <row r="81" spans="1:15" x14ac:dyDescent="0.4">
      <c r="A81" s="16" t="s">
        <v>7</v>
      </c>
      <c r="B81" s="11"/>
      <c r="C81" s="11"/>
      <c r="D81" s="29">
        <f t="shared" ref="D81:O81" si="24">D55</f>
        <v>1</v>
      </c>
      <c r="E81" s="29">
        <f t="shared" si="24"/>
        <v>1</v>
      </c>
      <c r="F81" s="29">
        <f t="shared" si="24"/>
        <v>1</v>
      </c>
      <c r="G81" s="29">
        <f t="shared" si="24"/>
        <v>1</v>
      </c>
      <c r="H81" s="29">
        <f t="shared" si="24"/>
        <v>1</v>
      </c>
      <c r="I81" s="29">
        <f t="shared" si="24"/>
        <v>1</v>
      </c>
      <c r="J81" s="29">
        <f t="shared" si="24"/>
        <v>1</v>
      </c>
      <c r="K81" s="29">
        <f t="shared" si="24"/>
        <v>1</v>
      </c>
      <c r="L81" s="29">
        <f t="shared" si="24"/>
        <v>1</v>
      </c>
      <c r="M81" s="29">
        <f t="shared" si="24"/>
        <v>1</v>
      </c>
      <c r="N81" s="29">
        <f t="shared" si="24"/>
        <v>1</v>
      </c>
      <c r="O81" s="29">
        <f t="shared" si="24"/>
        <v>1</v>
      </c>
    </row>
    <row r="82" spans="1:15" x14ac:dyDescent="0.4">
      <c r="A82" s="26"/>
      <c r="B82" s="41"/>
      <c r="C82" s="41"/>
      <c r="D82" s="29">
        <f t="shared" ref="D82:O82" si="25">D81/SUM($D81:$O81)</f>
        <v>8.3333333333333329E-2</v>
      </c>
      <c r="E82" s="29">
        <f t="shared" si="25"/>
        <v>8.3333333333333329E-2</v>
      </c>
      <c r="F82" s="29">
        <f t="shared" si="25"/>
        <v>8.3333333333333329E-2</v>
      </c>
      <c r="G82" s="29">
        <f t="shared" si="25"/>
        <v>8.3333333333333329E-2</v>
      </c>
      <c r="H82" s="29">
        <f t="shared" si="25"/>
        <v>8.3333333333333329E-2</v>
      </c>
      <c r="I82" s="29">
        <f t="shared" si="25"/>
        <v>8.3333333333333329E-2</v>
      </c>
      <c r="J82" s="29">
        <f t="shared" si="25"/>
        <v>8.3333333333333329E-2</v>
      </c>
      <c r="K82" s="29">
        <f t="shared" si="25"/>
        <v>8.3333333333333329E-2</v>
      </c>
      <c r="L82" s="29">
        <f t="shared" si="25"/>
        <v>8.3333333333333329E-2</v>
      </c>
      <c r="M82" s="29">
        <f t="shared" si="25"/>
        <v>8.3333333333333329E-2</v>
      </c>
      <c r="N82" s="29">
        <f t="shared" si="25"/>
        <v>8.3333333333333329E-2</v>
      </c>
      <c r="O82" s="29">
        <f t="shared" si="25"/>
        <v>8.3333333333333329E-2</v>
      </c>
    </row>
    <row r="83" spans="1:15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x14ac:dyDescent="0.4">
      <c r="A84" s="26" t="s">
        <v>144</v>
      </c>
      <c r="B84" s="27"/>
      <c r="C84" s="28" t="s">
        <v>77</v>
      </c>
      <c r="D84" s="29">
        <f t="shared" ref="D84:O84" ca="1" si="26">D8</f>
        <v>8.0352815330076801</v>
      </c>
      <c r="E84" s="29">
        <f t="shared" ca="1" si="26"/>
        <v>9.6841544813234393</v>
      </c>
      <c r="F84" s="29">
        <f t="shared" ca="1" si="26"/>
        <v>11.581199588389547</v>
      </c>
      <c r="G84" s="29">
        <f t="shared" ca="1" si="26"/>
        <v>13.656845797972595</v>
      </c>
      <c r="H84" s="29">
        <f t="shared" ca="1" si="26"/>
        <v>15.493955952240929</v>
      </c>
      <c r="I84" s="29">
        <f t="shared" ca="1" si="26"/>
        <v>16.477798755646916</v>
      </c>
      <c r="J84" s="29">
        <f t="shared" ca="1" si="26"/>
        <v>16.025883583190549</v>
      </c>
      <c r="K84" s="29">
        <f t="shared" ca="1" si="26"/>
        <v>14.411743475664975</v>
      </c>
      <c r="L84" s="29">
        <f t="shared" ca="1" si="26"/>
        <v>12.383942475087965</v>
      </c>
      <c r="M84" s="29">
        <f t="shared" ca="1" si="26"/>
        <v>10.309530245359204</v>
      </c>
      <c r="N84" s="29">
        <f t="shared" ca="1" si="26"/>
        <v>8.4801743010801758</v>
      </c>
      <c r="O84" s="29">
        <f t="shared" ca="1" si="26"/>
        <v>7.5311006349690244</v>
      </c>
    </row>
    <row r="85" spans="1:15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x14ac:dyDescent="0.4">
      <c r="A86" s="26"/>
      <c r="B86" s="27"/>
      <c r="C86" s="28" t="s">
        <v>78</v>
      </c>
      <c r="D86" s="136">
        <f>IF(D92=0,Demands!$D5,D92)</f>
        <v>0.8</v>
      </c>
      <c r="E86" s="136">
        <f>IF(E92=0,Demands!$D5,E92)</f>
        <v>0.8</v>
      </c>
      <c r="F86" s="136">
        <f>IF(F92=0,Demands!$D5,F92)</f>
        <v>0.8</v>
      </c>
      <c r="G86" s="136">
        <f>IF(G92=0,Demands!$D5,G92)</f>
        <v>0.8</v>
      </c>
      <c r="H86" s="136">
        <f>IF(H92=0,Demands!$D5,H92)</f>
        <v>0.8</v>
      </c>
      <c r="I86" s="136">
        <f>IF(I92=0,Demands!$D5,I92)</f>
        <v>0.8</v>
      </c>
      <c r="J86" s="136">
        <f>IF(J92=0,Demands!$D5,J92)</f>
        <v>0.8</v>
      </c>
      <c r="K86" s="136">
        <f>IF(K92=0,Demands!$D5,K92)</f>
        <v>0.8</v>
      </c>
      <c r="L86" s="136">
        <f>IF(L92=0,Demands!$D5,L92)</f>
        <v>0.8</v>
      </c>
      <c r="M86" s="136">
        <f>IF(M92=0,Demands!$D5,M92)</f>
        <v>0.8</v>
      </c>
      <c r="N86" s="136">
        <f>IF(N92=0,Demands!$D5,N92)</f>
        <v>0.8</v>
      </c>
      <c r="O86" s="136">
        <f>IF(O92=0,Demands!$D5,O92)</f>
        <v>0.8</v>
      </c>
    </row>
    <row r="87" spans="1:15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x14ac:dyDescent="0.4">
      <c r="A88" s="27"/>
      <c r="B88" s="27"/>
      <c r="C88" s="31" t="s">
        <v>75</v>
      </c>
      <c r="D88" s="32">
        <f t="shared" ref="D88:O88" si="27">D82*D86</f>
        <v>6.6666666666666666E-2</v>
      </c>
      <c r="E88" s="33">
        <f t="shared" si="27"/>
        <v>6.6666666666666666E-2</v>
      </c>
      <c r="F88" s="32">
        <f t="shared" si="27"/>
        <v>6.6666666666666666E-2</v>
      </c>
      <c r="G88" s="32">
        <f t="shared" si="27"/>
        <v>6.6666666666666666E-2</v>
      </c>
      <c r="H88" s="32">
        <f t="shared" si="27"/>
        <v>6.6666666666666666E-2</v>
      </c>
      <c r="I88" s="32">
        <f t="shared" si="27"/>
        <v>6.6666666666666666E-2</v>
      </c>
      <c r="J88" s="32">
        <f t="shared" si="27"/>
        <v>6.6666666666666666E-2</v>
      </c>
      <c r="K88" s="32">
        <f t="shared" si="27"/>
        <v>6.6666666666666666E-2</v>
      </c>
      <c r="L88" s="32">
        <f t="shared" si="27"/>
        <v>6.6666666666666666E-2</v>
      </c>
      <c r="M88" s="32">
        <f t="shared" si="27"/>
        <v>6.6666666666666666E-2</v>
      </c>
      <c r="N88" s="32">
        <f t="shared" si="27"/>
        <v>6.6666666666666666E-2</v>
      </c>
      <c r="O88" s="32">
        <f t="shared" si="27"/>
        <v>6.6666666666666666E-2</v>
      </c>
    </row>
    <row r="89" spans="1:15" x14ac:dyDescent="0.4">
      <c r="A89" s="27"/>
      <c r="B89" s="27"/>
      <c r="C89" s="31" t="s">
        <v>76</v>
      </c>
      <c r="D89" s="32">
        <f t="shared" ref="D89:O89" si="28">D82*(1-D86)</f>
        <v>1.6666666666666663E-2</v>
      </c>
      <c r="E89" s="32">
        <f t="shared" si="28"/>
        <v>1.6666666666666663E-2</v>
      </c>
      <c r="F89" s="32">
        <f t="shared" si="28"/>
        <v>1.6666666666666663E-2</v>
      </c>
      <c r="G89" s="32">
        <f t="shared" si="28"/>
        <v>1.6666666666666663E-2</v>
      </c>
      <c r="H89" s="32">
        <f t="shared" si="28"/>
        <v>1.6666666666666663E-2</v>
      </c>
      <c r="I89" s="32">
        <f t="shared" si="28"/>
        <v>1.6666666666666663E-2</v>
      </c>
      <c r="J89" s="32">
        <f t="shared" si="28"/>
        <v>1.6666666666666663E-2</v>
      </c>
      <c r="K89" s="32">
        <f t="shared" si="28"/>
        <v>1.6666666666666663E-2</v>
      </c>
      <c r="L89" s="32">
        <f t="shared" si="28"/>
        <v>1.6666666666666663E-2</v>
      </c>
      <c r="M89" s="32">
        <f t="shared" si="28"/>
        <v>1.6666666666666663E-2</v>
      </c>
      <c r="N89" s="32">
        <f t="shared" si="28"/>
        <v>1.6666666666666663E-2</v>
      </c>
      <c r="O89" s="32">
        <f t="shared" si="28"/>
        <v>1.6666666666666663E-2</v>
      </c>
    </row>
    <row r="90" spans="1:15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x14ac:dyDescent="0.4">
      <c r="A91" s="24"/>
      <c r="B91" s="24"/>
      <c r="C91" s="24"/>
      <c r="D91" s="167" t="s">
        <v>156</v>
      </c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x14ac:dyDescent="0.4">
      <c r="A92" s="27" t="s">
        <v>18</v>
      </c>
      <c r="B92" s="37">
        <f>Demands!E5</f>
        <v>0.1</v>
      </c>
      <c r="C92" s="116" t="s">
        <v>129</v>
      </c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x14ac:dyDescent="0.4">
      <c r="A94" s="27" t="s">
        <v>19</v>
      </c>
      <c r="B94" s="39" t="s">
        <v>20</v>
      </c>
      <c r="C94" s="39"/>
      <c r="D94" s="33">
        <f t="shared" ref="D94:O94" si="29">D88-D96</f>
        <v>6.0555555555555557E-2</v>
      </c>
      <c r="E94" s="33">
        <f t="shared" si="29"/>
        <v>6.0555555555555557E-2</v>
      </c>
      <c r="F94" s="33">
        <f t="shared" si="29"/>
        <v>6.0555555555555557E-2</v>
      </c>
      <c r="G94" s="33">
        <f t="shared" si="29"/>
        <v>6.0555555555555557E-2</v>
      </c>
      <c r="H94" s="33">
        <f t="shared" si="29"/>
        <v>6.0555555555555557E-2</v>
      </c>
      <c r="I94" s="33">
        <f t="shared" si="29"/>
        <v>6.0555555555555557E-2</v>
      </c>
      <c r="J94" s="33">
        <f t="shared" si="29"/>
        <v>6.0555555555555557E-2</v>
      </c>
      <c r="K94" s="33">
        <f t="shared" si="29"/>
        <v>6.0555555555555557E-2</v>
      </c>
      <c r="L94" s="33">
        <f t="shared" si="29"/>
        <v>6.0555555555555557E-2</v>
      </c>
      <c r="M94" s="33">
        <f t="shared" si="29"/>
        <v>6.0555555555555557E-2</v>
      </c>
      <c r="N94" s="33">
        <f t="shared" si="29"/>
        <v>6.0555555555555557E-2</v>
      </c>
      <c r="O94" s="33">
        <f t="shared" si="29"/>
        <v>6.0555555555555557E-2</v>
      </c>
    </row>
    <row r="95" spans="1:15" x14ac:dyDescent="0.4">
      <c r="A95" s="41"/>
      <c r="B95" s="42" t="s">
        <v>21</v>
      </c>
      <c r="C95" s="42"/>
      <c r="D95" s="33">
        <f t="shared" ref="D95:O95" si="30">D89</f>
        <v>1.6666666666666663E-2</v>
      </c>
      <c r="E95" s="33">
        <f t="shared" si="30"/>
        <v>1.6666666666666663E-2</v>
      </c>
      <c r="F95" s="33">
        <f t="shared" si="30"/>
        <v>1.6666666666666663E-2</v>
      </c>
      <c r="G95" s="33">
        <f t="shared" si="30"/>
        <v>1.6666666666666663E-2</v>
      </c>
      <c r="H95" s="33">
        <f t="shared" si="30"/>
        <v>1.6666666666666663E-2</v>
      </c>
      <c r="I95" s="33">
        <f t="shared" si="30"/>
        <v>1.6666666666666663E-2</v>
      </c>
      <c r="J95" s="33">
        <f t="shared" si="30"/>
        <v>1.6666666666666663E-2</v>
      </c>
      <c r="K95" s="33">
        <f t="shared" si="30"/>
        <v>1.6666666666666663E-2</v>
      </c>
      <c r="L95" s="33">
        <f t="shared" si="30"/>
        <v>1.6666666666666663E-2</v>
      </c>
      <c r="M95" s="33">
        <f t="shared" si="30"/>
        <v>1.6666666666666663E-2</v>
      </c>
      <c r="N95" s="33">
        <f t="shared" si="30"/>
        <v>1.6666666666666663E-2</v>
      </c>
      <c r="O95" s="33">
        <f t="shared" si="30"/>
        <v>1.6666666666666663E-2</v>
      </c>
    </row>
    <row r="96" spans="1:15" x14ac:dyDescent="0.4">
      <c r="A96" s="41"/>
      <c r="B96" s="43" t="s">
        <v>22</v>
      </c>
      <c r="C96" s="43"/>
      <c r="D96" s="33">
        <f t="shared" ref="D96:O96" si="31">D88/($C$18+$C$20)*(1+$B$92)</f>
        <v>6.1111111111111114E-3</v>
      </c>
      <c r="E96" s="33">
        <f t="shared" si="31"/>
        <v>6.1111111111111114E-3</v>
      </c>
      <c r="F96" s="33">
        <f t="shared" si="31"/>
        <v>6.1111111111111114E-3</v>
      </c>
      <c r="G96" s="33">
        <f t="shared" si="31"/>
        <v>6.1111111111111114E-3</v>
      </c>
      <c r="H96" s="33">
        <f t="shared" si="31"/>
        <v>6.1111111111111114E-3</v>
      </c>
      <c r="I96" s="33">
        <f t="shared" si="31"/>
        <v>6.1111111111111114E-3</v>
      </c>
      <c r="J96" s="33">
        <f t="shared" si="31"/>
        <v>6.1111111111111114E-3</v>
      </c>
      <c r="K96" s="33">
        <f t="shared" si="31"/>
        <v>6.1111111111111114E-3</v>
      </c>
      <c r="L96" s="33">
        <f t="shared" si="31"/>
        <v>6.1111111111111114E-3</v>
      </c>
      <c r="M96" s="33">
        <f t="shared" si="31"/>
        <v>6.1111111111111114E-3</v>
      </c>
      <c r="N96" s="33">
        <f t="shared" si="31"/>
        <v>6.1111111111111114E-3</v>
      </c>
      <c r="O96" s="33">
        <f t="shared" si="31"/>
        <v>6.1111111111111114E-3</v>
      </c>
    </row>
    <row r="97" spans="1:15" x14ac:dyDescent="0.4">
      <c r="D97" s="32">
        <f t="shared" ref="D97:O97" si="32">SUM(D94:D96)</f>
        <v>8.3333333333333329E-2</v>
      </c>
      <c r="E97" s="32">
        <f t="shared" si="32"/>
        <v>8.3333333333333329E-2</v>
      </c>
      <c r="F97" s="32">
        <f t="shared" si="32"/>
        <v>8.3333333333333329E-2</v>
      </c>
      <c r="G97" s="32">
        <f t="shared" si="32"/>
        <v>8.3333333333333329E-2</v>
      </c>
      <c r="H97" s="32">
        <f t="shared" si="32"/>
        <v>8.3333333333333329E-2</v>
      </c>
      <c r="I97" s="32">
        <f t="shared" si="32"/>
        <v>8.3333333333333329E-2</v>
      </c>
      <c r="J97" s="32">
        <f t="shared" si="32"/>
        <v>8.3333333333333329E-2</v>
      </c>
      <c r="K97" s="32">
        <f t="shared" si="32"/>
        <v>8.3333333333333329E-2</v>
      </c>
      <c r="L97" s="32">
        <f t="shared" si="32"/>
        <v>8.3333333333333329E-2</v>
      </c>
      <c r="M97" s="32">
        <f t="shared" si="32"/>
        <v>8.3333333333333329E-2</v>
      </c>
      <c r="N97" s="32">
        <f t="shared" si="32"/>
        <v>8.3333333333333329E-2</v>
      </c>
      <c r="O97" s="32">
        <f t="shared" si="32"/>
        <v>8.3333333333333329E-2</v>
      </c>
    </row>
    <row r="98" spans="1:15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x14ac:dyDescent="0.4">
      <c r="D99" s="44" t="s">
        <v>23</v>
      </c>
      <c r="E99" s="44" t="s">
        <v>24</v>
      </c>
      <c r="F99" s="44" t="s">
        <v>25</v>
      </c>
      <c r="G99" s="44" t="s">
        <v>26</v>
      </c>
      <c r="H99" s="44" t="s">
        <v>27</v>
      </c>
      <c r="I99" s="44" t="s">
        <v>28</v>
      </c>
      <c r="J99" s="44" t="s">
        <v>29</v>
      </c>
      <c r="K99" s="44" t="s">
        <v>30</v>
      </c>
      <c r="L99" s="44" t="s">
        <v>31</v>
      </c>
      <c r="M99" s="44" t="s">
        <v>32</v>
      </c>
      <c r="N99" s="44" t="s">
        <v>33</v>
      </c>
      <c r="O99" s="44" t="s">
        <v>34</v>
      </c>
    </row>
    <row r="100" spans="1:15" x14ac:dyDescent="0.4">
      <c r="D100" s="32">
        <f>N94/2+O94+D94+E94+F94/2</f>
        <v>0.24222222222222223</v>
      </c>
      <c r="E100" s="32">
        <f>N95/2+O95+D95+E95+F95/2</f>
        <v>6.6666666666666652E-2</v>
      </c>
      <c r="F100" s="32">
        <f>N96/2+O96+D96+E96+F96/2</f>
        <v>2.4444444444444446E-2</v>
      </c>
      <c r="G100" s="32">
        <f>F94/2+G94+H94</f>
        <v>0.15138888888888891</v>
      </c>
      <c r="H100" s="32">
        <f>F95/2+G95+H95</f>
        <v>4.1666666666666657E-2</v>
      </c>
      <c r="I100" s="32">
        <f>F96/2+G96+H96</f>
        <v>1.5277777777777779E-2</v>
      </c>
      <c r="J100" s="32">
        <f>I94+J94+K94</f>
        <v>0.18166666666666667</v>
      </c>
      <c r="K100" s="32">
        <f>I95+J95+K95</f>
        <v>4.9999999999999989E-2</v>
      </c>
      <c r="L100" s="32">
        <f>I96+J96+K96</f>
        <v>1.8333333333333333E-2</v>
      </c>
      <c r="M100" s="32">
        <f>L94+M94+N94/2</f>
        <v>0.15138888888888891</v>
      </c>
      <c r="N100" s="32">
        <f>L95+M95+N95/2</f>
        <v>4.1666666666666657E-2</v>
      </c>
      <c r="O100" s="32">
        <f>L96+M96+N96/2</f>
        <v>1.5277777777777779E-2</v>
      </c>
    </row>
    <row r="103" spans="1:15" x14ac:dyDescent="0.4">
      <c r="A103" s="8" t="s">
        <v>40</v>
      </c>
      <c r="B103" s="46" t="s">
        <v>152</v>
      </c>
      <c r="C103" s="47"/>
      <c r="D103" s="48"/>
      <c r="E103" s="48"/>
    </row>
    <row r="105" spans="1:15" x14ac:dyDescent="0.4">
      <c r="C105" s="11" t="s">
        <v>2</v>
      </c>
      <c r="D105" s="12">
        <v>1</v>
      </c>
      <c r="E105" s="12">
        <v>2</v>
      </c>
      <c r="F105" s="12">
        <v>3</v>
      </c>
      <c r="G105" s="12">
        <v>4</v>
      </c>
      <c r="H105" s="12">
        <v>5</v>
      </c>
      <c r="I105" s="12">
        <v>6</v>
      </c>
      <c r="J105" s="12">
        <v>7</v>
      </c>
      <c r="K105" s="12">
        <v>8</v>
      </c>
      <c r="L105" s="12">
        <v>9</v>
      </c>
      <c r="M105" s="12">
        <v>10</v>
      </c>
      <c r="N105" s="12">
        <v>11</v>
      </c>
      <c r="O105" s="12">
        <v>12</v>
      </c>
    </row>
    <row r="106" spans="1:15" x14ac:dyDescent="0.4">
      <c r="A106" s="16" t="s">
        <v>7</v>
      </c>
      <c r="B106" s="11"/>
      <c r="C106" s="11" t="s">
        <v>41</v>
      </c>
      <c r="D106" s="29">
        <f t="shared" ref="D106:O106" ca="1" si="33">24-D109</f>
        <v>15.96471846699232</v>
      </c>
      <c r="E106" s="29">
        <f t="shared" ca="1" si="33"/>
        <v>14.315845518676561</v>
      </c>
      <c r="F106" s="29">
        <f t="shared" ca="1" si="33"/>
        <v>12.418800411610453</v>
      </c>
      <c r="G106" s="29">
        <f t="shared" ca="1" si="33"/>
        <v>10.343154202027405</v>
      </c>
      <c r="H106" s="29">
        <f t="shared" ca="1" si="33"/>
        <v>8.5060440477590706</v>
      </c>
      <c r="I106" s="29">
        <f t="shared" ca="1" si="33"/>
        <v>7.5222012443530843</v>
      </c>
      <c r="J106" s="29">
        <f t="shared" ca="1" si="33"/>
        <v>7.9741164168094514</v>
      </c>
      <c r="K106" s="29">
        <f t="shared" ca="1" si="33"/>
        <v>9.5882565243350246</v>
      </c>
      <c r="L106" s="29">
        <f t="shared" ca="1" si="33"/>
        <v>11.616057524912035</v>
      </c>
      <c r="M106" s="29">
        <f t="shared" ca="1" si="33"/>
        <v>13.690469754640796</v>
      </c>
      <c r="N106" s="29">
        <f t="shared" ca="1" si="33"/>
        <v>15.519825698919824</v>
      </c>
      <c r="O106" s="29">
        <f t="shared" ca="1" si="33"/>
        <v>16.468899365030975</v>
      </c>
    </row>
    <row r="107" spans="1:15" x14ac:dyDescent="0.4">
      <c r="A107" s="26"/>
      <c r="B107" s="41"/>
      <c r="C107" s="41"/>
      <c r="D107" s="29">
        <f t="shared" ref="D107:O107" ca="1" si="34">D106/SUM($D106:$O106)</f>
        <v>0.11092126131879892</v>
      </c>
      <c r="E107" s="29">
        <f t="shared" ca="1" si="34"/>
        <v>9.9465057593078776E-2</v>
      </c>
      <c r="F107" s="29">
        <f t="shared" ca="1" si="34"/>
        <v>8.6284578620681882E-2</v>
      </c>
      <c r="G107" s="29">
        <f t="shared" ca="1" si="34"/>
        <v>7.1863197116551245E-2</v>
      </c>
      <c r="H107" s="29">
        <f t="shared" ca="1" si="34"/>
        <v>5.909914017972967E-2</v>
      </c>
      <c r="I107" s="29">
        <f t="shared" ca="1" si="34"/>
        <v>5.226349914297454E-2</v>
      </c>
      <c r="J107" s="29">
        <f t="shared" ca="1" si="34"/>
        <v>5.5403360396500699E-2</v>
      </c>
      <c r="K107" s="29">
        <f t="shared" ca="1" si="34"/>
        <v>6.6618243831005078E-2</v>
      </c>
      <c r="L107" s="29">
        <f t="shared" ca="1" si="34"/>
        <v>8.0707201625817959E-2</v>
      </c>
      <c r="M107" s="29">
        <f t="shared" ca="1" si="34"/>
        <v>9.5120009561791868E-2</v>
      </c>
      <c r="N107" s="29">
        <f t="shared" ca="1" si="34"/>
        <v>0.10783019102600033</v>
      </c>
      <c r="O107" s="29">
        <f t="shared" ca="1" si="34"/>
        <v>0.11442425958706894</v>
      </c>
    </row>
    <row r="108" spans="1:15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x14ac:dyDescent="0.4">
      <c r="A109" s="26"/>
      <c r="B109" s="27"/>
      <c r="C109" s="28" t="s">
        <v>77</v>
      </c>
      <c r="D109" s="29">
        <f t="shared" ref="D109:O109" ca="1" si="35">D8</f>
        <v>8.0352815330076801</v>
      </c>
      <c r="E109" s="29">
        <f t="shared" ca="1" si="35"/>
        <v>9.6841544813234393</v>
      </c>
      <c r="F109" s="29">
        <f t="shared" ca="1" si="35"/>
        <v>11.581199588389547</v>
      </c>
      <c r="G109" s="29">
        <f t="shared" ca="1" si="35"/>
        <v>13.656845797972595</v>
      </c>
      <c r="H109" s="29">
        <f t="shared" ca="1" si="35"/>
        <v>15.493955952240929</v>
      </c>
      <c r="I109" s="29">
        <f t="shared" ca="1" si="35"/>
        <v>16.477798755646916</v>
      </c>
      <c r="J109" s="29">
        <f t="shared" ca="1" si="35"/>
        <v>16.025883583190549</v>
      </c>
      <c r="K109" s="29">
        <f t="shared" ca="1" si="35"/>
        <v>14.411743475664975</v>
      </c>
      <c r="L109" s="29">
        <f t="shared" ca="1" si="35"/>
        <v>12.383942475087965</v>
      </c>
      <c r="M109" s="29">
        <f t="shared" ca="1" si="35"/>
        <v>10.309530245359204</v>
      </c>
      <c r="N109" s="29">
        <f t="shared" ca="1" si="35"/>
        <v>8.4801743010801758</v>
      </c>
      <c r="O109" s="29">
        <f t="shared" ca="1" si="35"/>
        <v>7.5311006349690244</v>
      </c>
    </row>
    <row r="110" spans="1:15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x14ac:dyDescent="0.4">
      <c r="A111" s="26"/>
      <c r="B111" s="27"/>
      <c r="C111" s="28" t="s">
        <v>78</v>
      </c>
      <c r="D111" s="136">
        <f>IF(D117=0,Demands!$D6,D117)</f>
        <v>0.2</v>
      </c>
      <c r="E111" s="136">
        <f>IF(E117=0,Demands!$D6,E117)</f>
        <v>0.2</v>
      </c>
      <c r="F111" s="136">
        <f>IF(F117=0,Demands!$D6,F117)</f>
        <v>0.2</v>
      </c>
      <c r="G111" s="136">
        <f>IF(G117=0,Demands!$D6,G117)</f>
        <v>0.2</v>
      </c>
      <c r="H111" s="136">
        <f>IF(H117=0,Demands!$D6,H117)</f>
        <v>0.2</v>
      </c>
      <c r="I111" s="136">
        <f>IF(I117=0,Demands!$D6,I117)</f>
        <v>0.2</v>
      </c>
      <c r="J111" s="136">
        <f>IF(J117=0,Demands!$D6,J117)</f>
        <v>0.2</v>
      </c>
      <c r="K111" s="136">
        <f>IF(K117=0,Demands!$D6,K117)</f>
        <v>0.2</v>
      </c>
      <c r="L111" s="136">
        <f>IF(L117=0,Demands!$D6,L117)</f>
        <v>0.2</v>
      </c>
      <c r="M111" s="136">
        <f>IF(M117=0,Demands!$D6,M117)</f>
        <v>0.2</v>
      </c>
      <c r="N111" s="136">
        <f>IF(N117=0,Demands!$D6,N117)</f>
        <v>0.2</v>
      </c>
      <c r="O111" s="136">
        <f>IF(O117=0,Demands!$D6,O117)</f>
        <v>0.2</v>
      </c>
    </row>
    <row r="112" spans="1:15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x14ac:dyDescent="0.4">
      <c r="A113" s="27"/>
      <c r="B113" s="27"/>
      <c r="C113" s="31" t="s">
        <v>75</v>
      </c>
      <c r="D113" s="32">
        <f t="shared" ref="D113:O113" ca="1" si="36">D107*D111</f>
        <v>2.2184252263759786E-2</v>
      </c>
      <c r="E113" s="33">
        <f t="shared" ca="1" si="36"/>
        <v>1.9893011518615757E-2</v>
      </c>
      <c r="F113" s="32">
        <f t="shared" ca="1" si="36"/>
        <v>1.7256915724136377E-2</v>
      </c>
      <c r="G113" s="32">
        <f t="shared" ca="1" si="36"/>
        <v>1.4372639423310249E-2</v>
      </c>
      <c r="H113" s="32">
        <f t="shared" ca="1" si="36"/>
        <v>1.1819828035945935E-2</v>
      </c>
      <c r="I113" s="32">
        <f t="shared" ca="1" si="36"/>
        <v>1.0452699828594909E-2</v>
      </c>
      <c r="J113" s="32">
        <f t="shared" ca="1" si="36"/>
        <v>1.1080672079300141E-2</v>
      </c>
      <c r="K113" s="32">
        <f t="shared" ca="1" si="36"/>
        <v>1.3323648766201016E-2</v>
      </c>
      <c r="L113" s="32">
        <f t="shared" ca="1" si="36"/>
        <v>1.6141440325163594E-2</v>
      </c>
      <c r="M113" s="32">
        <f t="shared" ca="1" si="36"/>
        <v>1.9024001912358375E-2</v>
      </c>
      <c r="N113" s="32">
        <f t="shared" ca="1" si="36"/>
        <v>2.1566038205200068E-2</v>
      </c>
      <c r="O113" s="32">
        <f t="shared" ca="1" si="36"/>
        <v>2.2884851917413788E-2</v>
      </c>
    </row>
    <row r="114" spans="1:15" x14ac:dyDescent="0.4">
      <c r="A114" s="27"/>
      <c r="B114" s="27"/>
      <c r="C114" s="31" t="s">
        <v>76</v>
      </c>
      <c r="D114" s="32">
        <f t="shared" ref="D114:O114" ca="1" si="37">D107*(1-D111)</f>
        <v>8.8737009055039145E-2</v>
      </c>
      <c r="E114" s="32">
        <f t="shared" ca="1" si="37"/>
        <v>7.9572046074463026E-2</v>
      </c>
      <c r="F114" s="32">
        <f t="shared" ca="1" si="37"/>
        <v>6.9027662896545508E-2</v>
      </c>
      <c r="G114" s="32">
        <f t="shared" ca="1" si="37"/>
        <v>5.7490557693240997E-2</v>
      </c>
      <c r="H114" s="32">
        <f t="shared" ca="1" si="37"/>
        <v>4.7279312143783739E-2</v>
      </c>
      <c r="I114" s="32">
        <f t="shared" ca="1" si="37"/>
        <v>4.1810799314379636E-2</v>
      </c>
      <c r="J114" s="32">
        <f t="shared" ca="1" si="37"/>
        <v>4.4322688317200563E-2</v>
      </c>
      <c r="K114" s="32">
        <f t="shared" ca="1" si="37"/>
        <v>5.3294595064804065E-2</v>
      </c>
      <c r="L114" s="32">
        <f t="shared" ca="1" si="37"/>
        <v>6.4565761300654376E-2</v>
      </c>
      <c r="M114" s="32">
        <f t="shared" ca="1" si="37"/>
        <v>7.60960076494335E-2</v>
      </c>
      <c r="N114" s="32">
        <f t="shared" ca="1" si="37"/>
        <v>8.6264152820800272E-2</v>
      </c>
      <c r="O114" s="32">
        <f t="shared" ca="1" si="37"/>
        <v>9.1539407669655154E-2</v>
      </c>
    </row>
    <row r="115" spans="1:15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x14ac:dyDescent="0.4">
      <c r="A116" s="24"/>
      <c r="B116" s="24"/>
      <c r="C116" s="24"/>
      <c r="D116" s="167" t="s">
        <v>157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x14ac:dyDescent="0.4">
      <c r="A117" s="27" t="s">
        <v>18</v>
      </c>
      <c r="B117" s="37">
        <f>Demands!E6</f>
        <v>0.1</v>
      </c>
      <c r="C117" s="116" t="s">
        <v>129</v>
      </c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x14ac:dyDescent="0.4">
      <c r="A119" s="27" t="s">
        <v>19</v>
      </c>
      <c r="B119" s="39" t="s">
        <v>20</v>
      </c>
      <c r="C119" s="39"/>
      <c r="D119" s="33">
        <f t="shared" ref="D119:O119" ca="1" si="38">D113-D121</f>
        <v>2.0150695806248474E-2</v>
      </c>
      <c r="E119" s="33">
        <f t="shared" ca="1" si="38"/>
        <v>1.8069485462742646E-2</v>
      </c>
      <c r="F119" s="33">
        <f t="shared" ca="1" si="38"/>
        <v>1.5675031782757209E-2</v>
      </c>
      <c r="G119" s="33">
        <f t="shared" ca="1" si="38"/>
        <v>1.3055147476173477E-2</v>
      </c>
      <c r="H119" s="33">
        <f t="shared" ca="1" si="38"/>
        <v>1.0736343799317557E-2</v>
      </c>
      <c r="I119" s="33">
        <f t="shared" ca="1" si="38"/>
        <v>9.4945356776403762E-3</v>
      </c>
      <c r="J119" s="33">
        <f t="shared" ca="1" si="38"/>
        <v>1.0064943805364294E-2</v>
      </c>
      <c r="K119" s="33">
        <f t="shared" ca="1" si="38"/>
        <v>1.2102314295965923E-2</v>
      </c>
      <c r="L119" s="33">
        <f t="shared" ca="1" si="38"/>
        <v>1.4661808295356932E-2</v>
      </c>
      <c r="M119" s="33">
        <f t="shared" ca="1" si="38"/>
        <v>1.7280135070392191E-2</v>
      </c>
      <c r="N119" s="33">
        <f t="shared" ca="1" si="38"/>
        <v>1.9589151369723397E-2</v>
      </c>
      <c r="O119" s="33">
        <f t="shared" ca="1" si="38"/>
        <v>2.0787073824984192E-2</v>
      </c>
    </row>
    <row r="120" spans="1:15" x14ac:dyDescent="0.4">
      <c r="A120" s="41"/>
      <c r="B120" s="42" t="s">
        <v>21</v>
      </c>
      <c r="C120" s="42"/>
      <c r="D120" s="33">
        <f t="shared" ref="D120:O120" ca="1" si="39">D114</f>
        <v>8.8737009055039145E-2</v>
      </c>
      <c r="E120" s="33">
        <f t="shared" ca="1" si="39"/>
        <v>7.9572046074463026E-2</v>
      </c>
      <c r="F120" s="33">
        <f t="shared" ca="1" si="39"/>
        <v>6.9027662896545508E-2</v>
      </c>
      <c r="G120" s="33">
        <f t="shared" ca="1" si="39"/>
        <v>5.7490557693240997E-2</v>
      </c>
      <c r="H120" s="33">
        <f t="shared" ca="1" si="39"/>
        <v>4.7279312143783739E-2</v>
      </c>
      <c r="I120" s="33">
        <f t="shared" ca="1" si="39"/>
        <v>4.1810799314379636E-2</v>
      </c>
      <c r="J120" s="33">
        <f t="shared" ca="1" si="39"/>
        <v>4.4322688317200563E-2</v>
      </c>
      <c r="K120" s="33">
        <f t="shared" ca="1" si="39"/>
        <v>5.3294595064804065E-2</v>
      </c>
      <c r="L120" s="33">
        <f t="shared" ca="1" si="39"/>
        <v>6.4565761300654376E-2</v>
      </c>
      <c r="M120" s="33">
        <f t="shared" ca="1" si="39"/>
        <v>7.60960076494335E-2</v>
      </c>
      <c r="N120" s="33">
        <f t="shared" ca="1" si="39"/>
        <v>8.6264152820800272E-2</v>
      </c>
      <c r="O120" s="33">
        <f t="shared" ca="1" si="39"/>
        <v>9.1539407669655154E-2</v>
      </c>
    </row>
    <row r="121" spans="1:15" x14ac:dyDescent="0.4">
      <c r="A121" s="41"/>
      <c r="B121" s="43" t="s">
        <v>22</v>
      </c>
      <c r="C121" s="43"/>
      <c r="D121" s="33">
        <f t="shared" ref="D121:O121" ca="1" si="40">D113/($C$18+$C$20)*(1+$B$117)</f>
        <v>2.0335564575113142E-3</v>
      </c>
      <c r="E121" s="33">
        <f t="shared" ca="1" si="40"/>
        <v>1.8235260558731111E-3</v>
      </c>
      <c r="F121" s="33">
        <f t="shared" ca="1" si="40"/>
        <v>1.5818839413791678E-3</v>
      </c>
      <c r="G121" s="33">
        <f t="shared" ca="1" si="40"/>
        <v>1.3174919471367729E-3</v>
      </c>
      <c r="H121" s="33">
        <f t="shared" ca="1" si="40"/>
        <v>1.0834842366283775E-3</v>
      </c>
      <c r="I121" s="33">
        <f t="shared" ca="1" si="40"/>
        <v>9.5816415095453344E-4</v>
      </c>
      <c r="J121" s="33">
        <f t="shared" ca="1" si="40"/>
        <v>1.0157282739358463E-3</v>
      </c>
      <c r="K121" s="33">
        <f t="shared" ca="1" si="40"/>
        <v>1.2213344702350932E-3</v>
      </c>
      <c r="L121" s="33">
        <f t="shared" ca="1" si="40"/>
        <v>1.4796320298066628E-3</v>
      </c>
      <c r="M121" s="33">
        <f t="shared" ca="1" si="40"/>
        <v>1.7438668419661847E-3</v>
      </c>
      <c r="N121" s="33">
        <f t="shared" ca="1" si="40"/>
        <v>1.9768868354766728E-3</v>
      </c>
      <c r="O121" s="33">
        <f t="shared" ca="1" si="40"/>
        <v>2.0977780924295976E-3</v>
      </c>
    </row>
    <row r="122" spans="1:15" x14ac:dyDescent="0.4">
      <c r="D122" s="32">
        <f t="shared" ref="D122:O122" ca="1" si="41">SUM(D119:D121)</f>
        <v>0.11092126131879894</v>
      </c>
      <c r="E122" s="32">
        <f t="shared" ca="1" si="41"/>
        <v>9.946505759307879E-2</v>
      </c>
      <c r="F122" s="32">
        <f t="shared" ca="1" si="41"/>
        <v>8.6284578620681882E-2</v>
      </c>
      <c r="G122" s="32">
        <f t="shared" ca="1" si="41"/>
        <v>7.1863197116551245E-2</v>
      </c>
      <c r="H122" s="32">
        <f t="shared" ca="1" si="41"/>
        <v>5.9099140179729677E-2</v>
      </c>
      <c r="I122" s="32">
        <f t="shared" ca="1" si="41"/>
        <v>5.2263499142974547E-2</v>
      </c>
      <c r="J122" s="32">
        <f t="shared" ca="1" si="41"/>
        <v>5.5403360396500706E-2</v>
      </c>
      <c r="K122" s="32">
        <f t="shared" ca="1" si="41"/>
        <v>6.6618243831005078E-2</v>
      </c>
      <c r="L122" s="32">
        <f t="shared" ca="1" si="41"/>
        <v>8.0707201625817973E-2</v>
      </c>
      <c r="M122" s="32">
        <f t="shared" ca="1" si="41"/>
        <v>9.5120009561791882E-2</v>
      </c>
      <c r="N122" s="32">
        <f t="shared" ca="1" si="41"/>
        <v>0.10783019102600033</v>
      </c>
      <c r="O122" s="32">
        <f t="shared" ca="1" si="41"/>
        <v>0.11442425958706895</v>
      </c>
    </row>
    <row r="123" spans="1:15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x14ac:dyDescent="0.4">
      <c r="D124" s="44" t="s">
        <v>23</v>
      </c>
      <c r="E124" s="44" t="s">
        <v>24</v>
      </c>
      <c r="F124" s="44" t="s">
        <v>25</v>
      </c>
      <c r="G124" s="44" t="s">
        <v>26</v>
      </c>
      <c r="H124" s="44" t="s">
        <v>27</v>
      </c>
      <c r="I124" s="44" t="s">
        <v>28</v>
      </c>
      <c r="J124" s="44" t="s">
        <v>29</v>
      </c>
      <c r="K124" s="44" t="s">
        <v>30</v>
      </c>
      <c r="L124" s="44" t="s">
        <v>31</v>
      </c>
      <c r="M124" s="44" t="s">
        <v>32</v>
      </c>
      <c r="N124" s="44" t="s">
        <v>33</v>
      </c>
      <c r="O124" s="44" t="s">
        <v>34</v>
      </c>
    </row>
    <row r="125" spans="1:15" x14ac:dyDescent="0.4">
      <c r="B125" s="7" t="s">
        <v>152</v>
      </c>
      <c r="D125" s="32">
        <f ca="1">N119/2+O119+D119+E119+F119/2</f>
        <v>7.6639346670215602E-2</v>
      </c>
      <c r="E125" s="32">
        <f ca="1">N120/2+O120+D120+E120+F120/2</f>
        <v>0.33749437065783022</v>
      </c>
      <c r="F125" s="32">
        <f ca="1">N121/2+O121+D121+E121+F121/2</f>
        <v>7.734245994241943E-3</v>
      </c>
      <c r="G125" s="32">
        <f ca="1">F119/2+G119+H119</f>
        <v>3.1629007166869637E-2</v>
      </c>
      <c r="H125" s="32">
        <f ca="1">F120/2+G120+H120</f>
        <v>0.13928370128529749</v>
      </c>
      <c r="I125" s="32">
        <f ca="1">F121/2+G121+H121</f>
        <v>3.1919181544547343E-3</v>
      </c>
      <c r="J125" s="32">
        <f ca="1">I119+J119+K119</f>
        <v>3.166179377897059E-2</v>
      </c>
      <c r="K125" s="32">
        <f ca="1">I120+J120+K120</f>
        <v>0.13942808269638426</v>
      </c>
      <c r="L125" s="32">
        <f ca="1">I121+J121+K121</f>
        <v>3.1952268951254727E-3</v>
      </c>
      <c r="M125" s="32">
        <f ca="1">L119+M119+N119/2</f>
        <v>4.1736519050610821E-2</v>
      </c>
      <c r="N125" s="32">
        <f ca="1">L120+M120+N120/2</f>
        <v>0.18379384536048798</v>
      </c>
      <c r="O125" s="32">
        <f ca="1">L121+M121+N121/2</f>
        <v>4.2119422895111839E-3</v>
      </c>
    </row>
    <row r="128" spans="1:15" x14ac:dyDescent="0.4">
      <c r="A128" s="8" t="s">
        <v>42</v>
      </c>
      <c r="B128" s="46" t="s">
        <v>152</v>
      </c>
      <c r="C128" s="47"/>
      <c r="D128" s="48"/>
      <c r="E128" s="48"/>
      <c r="F128" s="8"/>
    </row>
    <row r="130" spans="1:15" x14ac:dyDescent="0.4">
      <c r="A130" s="10"/>
      <c r="B130" s="10"/>
      <c r="C130" s="11" t="s">
        <v>2</v>
      </c>
      <c r="D130" s="12">
        <v>1</v>
      </c>
      <c r="E130" s="12">
        <v>2</v>
      </c>
      <c r="F130" s="12">
        <v>3</v>
      </c>
      <c r="G130" s="12">
        <v>4</v>
      </c>
      <c r="H130" s="12">
        <v>5</v>
      </c>
      <c r="I130" s="12">
        <v>6</v>
      </c>
      <c r="J130" s="12">
        <v>7</v>
      </c>
      <c r="K130" s="12">
        <v>8</v>
      </c>
      <c r="L130" s="12">
        <v>9</v>
      </c>
      <c r="M130" s="12">
        <v>10</v>
      </c>
      <c r="N130" s="12">
        <v>11</v>
      </c>
      <c r="O130" s="12">
        <v>12</v>
      </c>
    </row>
    <row r="131" spans="1:15" x14ac:dyDescent="0.4">
      <c r="A131" s="16" t="s">
        <v>7</v>
      </c>
      <c r="B131" s="10"/>
      <c r="C131" s="11"/>
      <c r="D131" s="29">
        <f t="shared" ref="D131:O131" si="42">D55</f>
        <v>1</v>
      </c>
      <c r="E131" s="29">
        <f t="shared" si="42"/>
        <v>1</v>
      </c>
      <c r="F131" s="29">
        <f t="shared" si="42"/>
        <v>1</v>
      </c>
      <c r="G131" s="29">
        <f t="shared" si="42"/>
        <v>1</v>
      </c>
      <c r="H131" s="29">
        <f t="shared" si="42"/>
        <v>1</v>
      </c>
      <c r="I131" s="29">
        <f t="shared" si="42"/>
        <v>1</v>
      </c>
      <c r="J131" s="29">
        <f t="shared" si="42"/>
        <v>1</v>
      </c>
      <c r="K131" s="29">
        <f t="shared" si="42"/>
        <v>1</v>
      </c>
      <c r="L131" s="29">
        <f t="shared" si="42"/>
        <v>1</v>
      </c>
      <c r="M131" s="29">
        <f t="shared" si="42"/>
        <v>1</v>
      </c>
      <c r="N131" s="29">
        <f t="shared" si="42"/>
        <v>1</v>
      </c>
      <c r="O131" s="29">
        <f t="shared" si="42"/>
        <v>1</v>
      </c>
    </row>
    <row r="132" spans="1:15" x14ac:dyDescent="0.4">
      <c r="A132" s="26" t="s">
        <v>38</v>
      </c>
      <c r="B132" s="49">
        <v>0.05</v>
      </c>
      <c r="C132" s="41" t="s">
        <v>36</v>
      </c>
      <c r="D132" s="29">
        <f t="shared" ref="D132:O132" ca="1" si="43">D30</f>
        <v>0</v>
      </c>
      <c r="E132" s="29">
        <f t="shared" ca="1" si="43"/>
        <v>0</v>
      </c>
      <c r="F132" s="29">
        <f t="shared" ca="1" si="43"/>
        <v>0</v>
      </c>
      <c r="G132" s="29">
        <f t="shared" ca="1" si="43"/>
        <v>0</v>
      </c>
      <c r="H132" s="29">
        <f t="shared" ca="1" si="43"/>
        <v>0</v>
      </c>
      <c r="I132" s="29">
        <f t="shared" ca="1" si="43"/>
        <v>0</v>
      </c>
      <c r="J132" s="29">
        <f t="shared" ca="1" si="43"/>
        <v>11.333333333333334</v>
      </c>
      <c r="K132" s="29">
        <f t="shared" ca="1" si="43"/>
        <v>0</v>
      </c>
      <c r="L132" s="29">
        <f t="shared" ca="1" si="43"/>
        <v>0</v>
      </c>
      <c r="M132" s="29">
        <f t="shared" ca="1" si="43"/>
        <v>0</v>
      </c>
      <c r="N132" s="29">
        <f t="shared" ca="1" si="43"/>
        <v>0</v>
      </c>
      <c r="O132" s="29">
        <f t="shared" ca="1" si="43"/>
        <v>0</v>
      </c>
    </row>
    <row r="133" spans="1:15" x14ac:dyDescent="0.4">
      <c r="D133" s="50">
        <f t="shared" ref="D133:O133" ca="1" si="44">(D131/SUM($D131:$O131)*(1-$B$132)+$B$132*D132/SUM($D$132:$O$132))</f>
        <v>7.9166666666666663E-2</v>
      </c>
      <c r="E133" s="50">
        <f t="shared" ca="1" si="44"/>
        <v>7.9166666666666663E-2</v>
      </c>
      <c r="F133" s="50">
        <f t="shared" ca="1" si="44"/>
        <v>7.9166666666666663E-2</v>
      </c>
      <c r="G133" s="50">
        <f t="shared" ca="1" si="44"/>
        <v>7.9166666666666663E-2</v>
      </c>
      <c r="H133" s="50">
        <f t="shared" ca="1" si="44"/>
        <v>7.9166666666666663E-2</v>
      </c>
      <c r="I133" s="50">
        <f t="shared" ca="1" si="44"/>
        <v>7.9166666666666663E-2</v>
      </c>
      <c r="J133" s="50">
        <f t="shared" ca="1" si="44"/>
        <v>0.12916666666666665</v>
      </c>
      <c r="K133" s="50">
        <f t="shared" ca="1" si="44"/>
        <v>7.9166666666666663E-2</v>
      </c>
      <c r="L133" s="50">
        <f t="shared" ca="1" si="44"/>
        <v>7.9166666666666663E-2</v>
      </c>
      <c r="M133" s="50">
        <f t="shared" ca="1" si="44"/>
        <v>7.9166666666666663E-2</v>
      </c>
      <c r="N133" s="50">
        <f t="shared" ca="1" si="44"/>
        <v>7.9166666666666663E-2</v>
      </c>
      <c r="O133" s="50">
        <f t="shared" ca="1" si="44"/>
        <v>7.9166666666666663E-2</v>
      </c>
    </row>
    <row r="134" spans="1:15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x14ac:dyDescent="0.4">
      <c r="A135" s="26" t="s">
        <v>144</v>
      </c>
      <c r="B135" s="27"/>
      <c r="C135" s="28" t="s">
        <v>77</v>
      </c>
      <c r="D135" s="29">
        <f t="shared" ref="D135:O135" ca="1" si="45">D8</f>
        <v>8.0352815330076801</v>
      </c>
      <c r="E135" s="29">
        <f t="shared" ca="1" si="45"/>
        <v>9.6841544813234393</v>
      </c>
      <c r="F135" s="29">
        <f t="shared" ca="1" si="45"/>
        <v>11.581199588389547</v>
      </c>
      <c r="G135" s="29">
        <f t="shared" ca="1" si="45"/>
        <v>13.656845797972595</v>
      </c>
      <c r="H135" s="29">
        <f t="shared" ca="1" si="45"/>
        <v>15.493955952240929</v>
      </c>
      <c r="I135" s="29">
        <f t="shared" ca="1" si="45"/>
        <v>16.477798755646916</v>
      </c>
      <c r="J135" s="29">
        <f t="shared" ca="1" si="45"/>
        <v>16.025883583190549</v>
      </c>
      <c r="K135" s="29">
        <f t="shared" ca="1" si="45"/>
        <v>14.411743475664975</v>
      </c>
      <c r="L135" s="29">
        <f t="shared" ca="1" si="45"/>
        <v>12.383942475087965</v>
      </c>
      <c r="M135" s="29">
        <f t="shared" ca="1" si="45"/>
        <v>10.309530245359204</v>
      </c>
      <c r="N135" s="29">
        <f t="shared" ca="1" si="45"/>
        <v>8.4801743010801758</v>
      </c>
      <c r="O135" s="29">
        <f t="shared" ca="1" si="45"/>
        <v>7.5311006349690244</v>
      </c>
    </row>
    <row r="136" spans="1:15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x14ac:dyDescent="0.4">
      <c r="A137" s="26"/>
      <c r="B137" s="27"/>
      <c r="C137" s="28" t="s">
        <v>78</v>
      </c>
      <c r="D137" s="136">
        <f>IF(D143=0,Demands!$D7,D143)</f>
        <v>0.7</v>
      </c>
      <c r="E137" s="136">
        <f>IF(E143=0,Demands!$D7,E143)</f>
        <v>0.7</v>
      </c>
      <c r="F137" s="136">
        <f>IF(F143=0,Demands!$D7,F143)</f>
        <v>0.7</v>
      </c>
      <c r="G137" s="136">
        <f>IF(G143=0,Demands!$D7,G143)</f>
        <v>0.7</v>
      </c>
      <c r="H137" s="136">
        <f>IF(H143=0,Demands!$D7,H143)</f>
        <v>0.7</v>
      </c>
      <c r="I137" s="136">
        <f>IF(I143=0,Demands!$D7,I143)</f>
        <v>0.7</v>
      </c>
      <c r="J137" s="136">
        <f>IF(J143=0,Demands!$D7,J143)</f>
        <v>0.7</v>
      </c>
      <c r="K137" s="136">
        <f>IF(K143=0,Demands!$D7,K143)</f>
        <v>0.7</v>
      </c>
      <c r="L137" s="136">
        <f>IF(L143=0,Demands!$D7,L143)</f>
        <v>0.7</v>
      </c>
      <c r="M137" s="136">
        <f>IF(M143=0,Demands!$D7,M143)</f>
        <v>0.7</v>
      </c>
      <c r="N137" s="136">
        <f>IF(N143=0,Demands!$D7,N143)</f>
        <v>0.7</v>
      </c>
      <c r="O137" s="136">
        <f>IF(O143=0,Demands!$D7,O143)</f>
        <v>0.7</v>
      </c>
    </row>
    <row r="138" spans="1:15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x14ac:dyDescent="0.4">
      <c r="A139" s="27"/>
      <c r="B139" s="27"/>
      <c r="C139" s="31" t="s">
        <v>75</v>
      </c>
      <c r="D139" s="32">
        <f t="shared" ref="D139:O139" ca="1" si="46">D133*D137</f>
        <v>5.5416666666666663E-2</v>
      </c>
      <c r="E139" s="33">
        <f t="shared" ca="1" si="46"/>
        <v>5.5416666666666663E-2</v>
      </c>
      <c r="F139" s="32">
        <f t="shared" ca="1" si="46"/>
        <v>5.5416666666666663E-2</v>
      </c>
      <c r="G139" s="32">
        <f t="shared" ca="1" si="46"/>
        <v>5.5416666666666663E-2</v>
      </c>
      <c r="H139" s="32">
        <f t="shared" ca="1" si="46"/>
        <v>5.5416666666666663E-2</v>
      </c>
      <c r="I139" s="32">
        <f t="shared" ca="1" si="46"/>
        <v>5.5416666666666663E-2</v>
      </c>
      <c r="J139" s="32">
        <f t="shared" ca="1" si="46"/>
        <v>9.0416666666666645E-2</v>
      </c>
      <c r="K139" s="32">
        <f t="shared" ca="1" si="46"/>
        <v>5.5416666666666663E-2</v>
      </c>
      <c r="L139" s="32">
        <f t="shared" ca="1" si="46"/>
        <v>5.5416666666666663E-2</v>
      </c>
      <c r="M139" s="32">
        <f t="shared" ca="1" si="46"/>
        <v>5.5416666666666663E-2</v>
      </c>
      <c r="N139" s="32">
        <f t="shared" ca="1" si="46"/>
        <v>5.5416666666666663E-2</v>
      </c>
      <c r="O139" s="32">
        <f t="shared" ca="1" si="46"/>
        <v>5.5416666666666663E-2</v>
      </c>
    </row>
    <row r="140" spans="1:15" x14ac:dyDescent="0.4">
      <c r="A140" s="27"/>
      <c r="B140" s="27"/>
      <c r="C140" s="31" t="s">
        <v>76</v>
      </c>
      <c r="D140" s="32">
        <f t="shared" ref="D140:O140" ca="1" si="47">D133*(1-D137)</f>
        <v>2.3750000000000004E-2</v>
      </c>
      <c r="E140" s="32">
        <f t="shared" ca="1" si="47"/>
        <v>2.3750000000000004E-2</v>
      </c>
      <c r="F140" s="32">
        <f t="shared" ca="1" si="47"/>
        <v>2.3750000000000004E-2</v>
      </c>
      <c r="G140" s="32">
        <f t="shared" ca="1" si="47"/>
        <v>2.3750000000000004E-2</v>
      </c>
      <c r="H140" s="32">
        <f t="shared" ca="1" si="47"/>
        <v>2.3750000000000004E-2</v>
      </c>
      <c r="I140" s="32">
        <f t="shared" ca="1" si="47"/>
        <v>2.3750000000000004E-2</v>
      </c>
      <c r="J140" s="32">
        <f t="shared" ca="1" si="47"/>
        <v>3.875E-2</v>
      </c>
      <c r="K140" s="32">
        <f t="shared" ca="1" si="47"/>
        <v>2.3750000000000004E-2</v>
      </c>
      <c r="L140" s="32">
        <f t="shared" ca="1" si="47"/>
        <v>2.3750000000000004E-2</v>
      </c>
      <c r="M140" s="32">
        <f t="shared" ca="1" si="47"/>
        <v>2.3750000000000004E-2</v>
      </c>
      <c r="N140" s="32">
        <f t="shared" ca="1" si="47"/>
        <v>2.3750000000000004E-2</v>
      </c>
      <c r="O140" s="32">
        <f t="shared" ca="1" si="47"/>
        <v>2.3750000000000004E-2</v>
      </c>
    </row>
    <row r="141" spans="1:15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x14ac:dyDescent="0.4">
      <c r="A142" s="24"/>
      <c r="B142" s="24"/>
      <c r="C142" s="24"/>
      <c r="D142" s="167" t="s">
        <v>158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x14ac:dyDescent="0.4">
      <c r="A143" s="27" t="s">
        <v>18</v>
      </c>
      <c r="B143" s="37">
        <f>Demands!E7</f>
        <v>0.1</v>
      </c>
      <c r="C143" s="116" t="s">
        <v>129</v>
      </c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x14ac:dyDescent="0.4">
      <c r="A145" s="27" t="s">
        <v>19</v>
      </c>
      <c r="B145" s="39" t="s">
        <v>20</v>
      </c>
      <c r="C145" s="39"/>
      <c r="D145" s="33">
        <f t="shared" ref="D145:O145" ca="1" si="48">D139-D147</f>
        <v>5.0336805555555551E-2</v>
      </c>
      <c r="E145" s="33">
        <f t="shared" ca="1" si="48"/>
        <v>5.0336805555555551E-2</v>
      </c>
      <c r="F145" s="33">
        <f t="shared" ca="1" si="48"/>
        <v>5.0336805555555551E-2</v>
      </c>
      <c r="G145" s="33">
        <f t="shared" ca="1" si="48"/>
        <v>5.0336805555555551E-2</v>
      </c>
      <c r="H145" s="33">
        <f t="shared" ca="1" si="48"/>
        <v>5.0336805555555551E-2</v>
      </c>
      <c r="I145" s="33">
        <f t="shared" ca="1" si="48"/>
        <v>5.0336805555555551E-2</v>
      </c>
      <c r="J145" s="33">
        <f t="shared" ca="1" si="48"/>
        <v>8.2128472222222207E-2</v>
      </c>
      <c r="K145" s="33">
        <f t="shared" ca="1" si="48"/>
        <v>5.0336805555555551E-2</v>
      </c>
      <c r="L145" s="33">
        <f t="shared" ca="1" si="48"/>
        <v>5.0336805555555551E-2</v>
      </c>
      <c r="M145" s="33">
        <f t="shared" ca="1" si="48"/>
        <v>5.0336805555555551E-2</v>
      </c>
      <c r="N145" s="33">
        <f t="shared" ca="1" si="48"/>
        <v>5.0336805555555551E-2</v>
      </c>
      <c r="O145" s="33">
        <f t="shared" ca="1" si="48"/>
        <v>5.0336805555555551E-2</v>
      </c>
    </row>
    <row r="146" spans="1:15" x14ac:dyDescent="0.4">
      <c r="A146" s="41"/>
      <c r="B146" s="42" t="s">
        <v>21</v>
      </c>
      <c r="C146" s="42"/>
      <c r="D146" s="33">
        <f t="shared" ref="D146:O146" ca="1" si="49">D140</f>
        <v>2.3750000000000004E-2</v>
      </c>
      <c r="E146" s="33">
        <f t="shared" ca="1" si="49"/>
        <v>2.3750000000000004E-2</v>
      </c>
      <c r="F146" s="33">
        <f t="shared" ca="1" si="49"/>
        <v>2.3750000000000004E-2</v>
      </c>
      <c r="G146" s="33">
        <f t="shared" ca="1" si="49"/>
        <v>2.3750000000000004E-2</v>
      </c>
      <c r="H146" s="33">
        <f t="shared" ca="1" si="49"/>
        <v>2.3750000000000004E-2</v>
      </c>
      <c r="I146" s="33">
        <f t="shared" ca="1" si="49"/>
        <v>2.3750000000000004E-2</v>
      </c>
      <c r="J146" s="33">
        <f t="shared" ca="1" si="49"/>
        <v>3.875E-2</v>
      </c>
      <c r="K146" s="33">
        <f t="shared" ca="1" si="49"/>
        <v>2.3750000000000004E-2</v>
      </c>
      <c r="L146" s="33">
        <f t="shared" ca="1" si="49"/>
        <v>2.3750000000000004E-2</v>
      </c>
      <c r="M146" s="33">
        <f t="shared" ca="1" si="49"/>
        <v>2.3750000000000004E-2</v>
      </c>
      <c r="N146" s="33">
        <f t="shared" ca="1" si="49"/>
        <v>2.3750000000000004E-2</v>
      </c>
      <c r="O146" s="33">
        <f t="shared" ca="1" si="49"/>
        <v>2.3750000000000004E-2</v>
      </c>
    </row>
    <row r="147" spans="1:15" x14ac:dyDescent="0.4">
      <c r="A147" s="41"/>
      <c r="B147" s="43" t="s">
        <v>22</v>
      </c>
      <c r="C147" s="43"/>
      <c r="D147" s="33">
        <f t="shared" ref="D147:O147" ca="1" si="50">D139/($C$18+$C$20)*(1+$B$143)</f>
        <v>5.0798611111111105E-3</v>
      </c>
      <c r="E147" s="33">
        <f t="shared" ca="1" si="50"/>
        <v>5.0798611111111105E-3</v>
      </c>
      <c r="F147" s="33">
        <f t="shared" ca="1" si="50"/>
        <v>5.0798611111111105E-3</v>
      </c>
      <c r="G147" s="33">
        <f t="shared" ca="1" si="50"/>
        <v>5.0798611111111105E-3</v>
      </c>
      <c r="H147" s="33">
        <f t="shared" ca="1" si="50"/>
        <v>5.0798611111111105E-3</v>
      </c>
      <c r="I147" s="33">
        <f t="shared" ca="1" si="50"/>
        <v>5.0798611111111105E-3</v>
      </c>
      <c r="J147" s="33">
        <f t="shared" ca="1" si="50"/>
        <v>8.2881944444444435E-3</v>
      </c>
      <c r="K147" s="33">
        <f t="shared" ca="1" si="50"/>
        <v>5.0798611111111105E-3</v>
      </c>
      <c r="L147" s="33">
        <f t="shared" ca="1" si="50"/>
        <v>5.0798611111111105E-3</v>
      </c>
      <c r="M147" s="33">
        <f t="shared" ca="1" si="50"/>
        <v>5.0798611111111105E-3</v>
      </c>
      <c r="N147" s="33">
        <f t="shared" ca="1" si="50"/>
        <v>5.0798611111111105E-3</v>
      </c>
      <c r="O147" s="33">
        <f t="shared" ca="1" si="50"/>
        <v>5.0798611111111105E-3</v>
      </c>
    </row>
    <row r="148" spans="1:15" x14ac:dyDescent="0.4">
      <c r="D148" s="32">
        <f t="shared" ref="D148:O148" ca="1" si="51">SUM(D145:D147)</f>
        <v>7.9166666666666663E-2</v>
      </c>
      <c r="E148" s="32">
        <f t="shared" ca="1" si="51"/>
        <v>7.9166666666666663E-2</v>
      </c>
      <c r="F148" s="32">
        <f t="shared" ca="1" si="51"/>
        <v>7.9166666666666663E-2</v>
      </c>
      <c r="G148" s="32">
        <f t="shared" ca="1" si="51"/>
        <v>7.9166666666666663E-2</v>
      </c>
      <c r="H148" s="32">
        <f t="shared" ca="1" si="51"/>
        <v>7.9166666666666663E-2</v>
      </c>
      <c r="I148" s="32">
        <f t="shared" ca="1" si="51"/>
        <v>7.9166666666666663E-2</v>
      </c>
      <c r="J148" s="32">
        <f t="shared" ca="1" si="51"/>
        <v>0.12916666666666665</v>
      </c>
      <c r="K148" s="32">
        <f t="shared" ca="1" si="51"/>
        <v>7.9166666666666663E-2</v>
      </c>
      <c r="L148" s="32">
        <f t="shared" ca="1" si="51"/>
        <v>7.9166666666666663E-2</v>
      </c>
      <c r="M148" s="32">
        <f t="shared" ca="1" si="51"/>
        <v>7.9166666666666663E-2</v>
      </c>
      <c r="N148" s="32">
        <f t="shared" ca="1" si="51"/>
        <v>7.9166666666666663E-2</v>
      </c>
      <c r="O148" s="32">
        <f t="shared" ca="1" si="51"/>
        <v>7.9166666666666663E-2</v>
      </c>
    </row>
    <row r="149" spans="1:15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x14ac:dyDescent="0.4">
      <c r="D150" s="44" t="s">
        <v>23</v>
      </c>
      <c r="E150" s="44" t="s">
        <v>24</v>
      </c>
      <c r="F150" s="44" t="s">
        <v>25</v>
      </c>
      <c r="G150" s="44" t="s">
        <v>26</v>
      </c>
      <c r="H150" s="44" t="s">
        <v>27</v>
      </c>
      <c r="I150" s="44" t="s">
        <v>28</v>
      </c>
      <c r="J150" s="44" t="s">
        <v>29</v>
      </c>
      <c r="K150" s="44" t="s">
        <v>30</v>
      </c>
      <c r="L150" s="44" t="s">
        <v>31</v>
      </c>
      <c r="M150" s="44" t="s">
        <v>32</v>
      </c>
      <c r="N150" s="44" t="s">
        <v>33</v>
      </c>
      <c r="O150" s="44" t="s">
        <v>34</v>
      </c>
    </row>
    <row r="151" spans="1:15" x14ac:dyDescent="0.4">
      <c r="D151" s="32">
        <f ca="1">N145/2+O145+D145+E145+F145/2</f>
        <v>0.20134722222222221</v>
      </c>
      <c r="E151" s="32">
        <f ca="1">N146/2+O146+D146+E146+F146/2</f>
        <v>9.5000000000000015E-2</v>
      </c>
      <c r="F151" s="32">
        <f ca="1">N147/2+O147+D147+E147+F147/2</f>
        <v>2.0319444444444442E-2</v>
      </c>
      <c r="G151" s="32">
        <f ca="1">F145/2+G145+H145</f>
        <v>0.12584201388888888</v>
      </c>
      <c r="H151" s="32">
        <f ca="1">F146/2+G146+H146</f>
        <v>5.9375000000000011E-2</v>
      </c>
      <c r="I151" s="32">
        <f ca="1">F147/2+G147+H147</f>
        <v>1.2699652777777775E-2</v>
      </c>
      <c r="J151" s="32">
        <f ca="1">I145+J145+K145</f>
        <v>0.18280208333333331</v>
      </c>
      <c r="K151" s="32">
        <f ca="1">I146+J146+K146</f>
        <v>8.6250000000000007E-2</v>
      </c>
      <c r="L151" s="32">
        <f ca="1">I147+J147+K147</f>
        <v>1.8447916666666665E-2</v>
      </c>
      <c r="M151" s="32">
        <f ca="1">L145+M145+N145/2</f>
        <v>0.12584201388888888</v>
      </c>
      <c r="N151" s="32">
        <f ca="1">L146+M146+N146/2</f>
        <v>5.9375000000000011E-2</v>
      </c>
      <c r="O151" s="32">
        <f ca="1">L147+M147+N147/2</f>
        <v>1.2699652777777777E-2</v>
      </c>
    </row>
    <row r="153" spans="1:15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x14ac:dyDescent="0.4">
      <c r="A154" s="8" t="s">
        <v>43</v>
      </c>
      <c r="B154" s="46" t="s">
        <v>152</v>
      </c>
      <c r="C154" s="47"/>
    </row>
    <row r="156" spans="1:15" x14ac:dyDescent="0.4">
      <c r="C156" s="11" t="s">
        <v>2</v>
      </c>
      <c r="D156" s="12">
        <v>1</v>
      </c>
      <c r="E156" s="12">
        <v>2</v>
      </c>
      <c r="F156" s="12">
        <v>3</v>
      </c>
      <c r="G156" s="12">
        <v>4</v>
      </c>
      <c r="H156" s="12">
        <v>5</v>
      </c>
      <c r="I156" s="12">
        <v>6</v>
      </c>
      <c r="J156" s="12">
        <v>7</v>
      </c>
      <c r="K156" s="12">
        <v>8</v>
      </c>
      <c r="L156" s="12">
        <v>9</v>
      </c>
      <c r="M156" s="12">
        <v>10</v>
      </c>
      <c r="N156" s="12">
        <v>11</v>
      </c>
      <c r="O156" s="12">
        <v>12</v>
      </c>
    </row>
    <row r="157" spans="1:15" x14ac:dyDescent="0.4">
      <c r="A157" s="16" t="s">
        <v>7</v>
      </c>
      <c r="B157" s="11"/>
      <c r="C157" s="11"/>
      <c r="D157" s="29">
        <f t="shared" ref="D157:O157" si="52">D55</f>
        <v>1</v>
      </c>
      <c r="E157" s="29">
        <f t="shared" si="52"/>
        <v>1</v>
      </c>
      <c r="F157" s="29">
        <f t="shared" si="52"/>
        <v>1</v>
      </c>
      <c r="G157" s="29">
        <f t="shared" si="52"/>
        <v>1</v>
      </c>
      <c r="H157" s="29">
        <f t="shared" si="52"/>
        <v>1</v>
      </c>
      <c r="I157" s="29">
        <f t="shared" si="52"/>
        <v>1</v>
      </c>
      <c r="J157" s="29">
        <f t="shared" si="52"/>
        <v>1</v>
      </c>
      <c r="K157" s="29">
        <f t="shared" si="52"/>
        <v>1</v>
      </c>
      <c r="L157" s="29">
        <f t="shared" si="52"/>
        <v>1</v>
      </c>
      <c r="M157" s="29">
        <f t="shared" si="52"/>
        <v>1</v>
      </c>
      <c r="N157" s="29">
        <f t="shared" si="52"/>
        <v>1</v>
      </c>
      <c r="O157" s="29">
        <f t="shared" si="52"/>
        <v>1</v>
      </c>
    </row>
    <row r="158" spans="1:15" x14ac:dyDescent="0.4">
      <c r="A158" s="26"/>
      <c r="B158" s="41"/>
      <c r="C158" s="41"/>
      <c r="D158" s="29">
        <f t="shared" ref="D158:O158" si="53">D157/SUM($D157:$O157)</f>
        <v>8.3333333333333329E-2</v>
      </c>
      <c r="E158" s="29">
        <f t="shared" si="53"/>
        <v>8.3333333333333329E-2</v>
      </c>
      <c r="F158" s="29">
        <f t="shared" si="53"/>
        <v>8.3333333333333329E-2</v>
      </c>
      <c r="G158" s="29">
        <f t="shared" si="53"/>
        <v>8.3333333333333329E-2</v>
      </c>
      <c r="H158" s="29">
        <f t="shared" si="53"/>
        <v>8.3333333333333329E-2</v>
      </c>
      <c r="I158" s="29">
        <f t="shared" si="53"/>
        <v>8.3333333333333329E-2</v>
      </c>
      <c r="J158" s="29">
        <f t="shared" si="53"/>
        <v>8.3333333333333329E-2</v>
      </c>
      <c r="K158" s="29">
        <f t="shared" si="53"/>
        <v>8.3333333333333329E-2</v>
      </c>
      <c r="L158" s="29">
        <f t="shared" si="53"/>
        <v>8.3333333333333329E-2</v>
      </c>
      <c r="M158" s="29">
        <f t="shared" si="53"/>
        <v>8.3333333333333329E-2</v>
      </c>
      <c r="N158" s="29">
        <f t="shared" si="53"/>
        <v>8.3333333333333329E-2</v>
      </c>
      <c r="O158" s="29">
        <f t="shared" si="53"/>
        <v>8.3333333333333329E-2</v>
      </c>
    </row>
    <row r="159" spans="1:15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x14ac:dyDescent="0.4">
      <c r="A160" s="26" t="s">
        <v>144</v>
      </c>
      <c r="B160" s="27"/>
      <c r="C160" s="28" t="s">
        <v>77</v>
      </c>
      <c r="D160" s="29">
        <f t="shared" ref="D160:O160" ca="1" si="54">D8</f>
        <v>8.0352815330076801</v>
      </c>
      <c r="E160" s="29">
        <f t="shared" ca="1" si="54"/>
        <v>9.6841544813234393</v>
      </c>
      <c r="F160" s="29">
        <f t="shared" ca="1" si="54"/>
        <v>11.581199588389547</v>
      </c>
      <c r="G160" s="29">
        <f t="shared" ca="1" si="54"/>
        <v>13.656845797972595</v>
      </c>
      <c r="H160" s="29">
        <f t="shared" ca="1" si="54"/>
        <v>15.493955952240929</v>
      </c>
      <c r="I160" s="29">
        <f t="shared" ca="1" si="54"/>
        <v>16.477798755646916</v>
      </c>
      <c r="J160" s="29">
        <f t="shared" ca="1" si="54"/>
        <v>16.025883583190549</v>
      </c>
      <c r="K160" s="29">
        <f t="shared" ca="1" si="54"/>
        <v>14.411743475664975</v>
      </c>
      <c r="L160" s="29">
        <f t="shared" ca="1" si="54"/>
        <v>12.383942475087965</v>
      </c>
      <c r="M160" s="29">
        <f t="shared" ca="1" si="54"/>
        <v>10.309530245359204</v>
      </c>
      <c r="N160" s="29">
        <f t="shared" ca="1" si="54"/>
        <v>8.4801743010801758</v>
      </c>
      <c r="O160" s="29">
        <f t="shared" ca="1" si="54"/>
        <v>7.5311006349690244</v>
      </c>
    </row>
    <row r="161" spans="1:15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x14ac:dyDescent="0.4">
      <c r="A162" s="26"/>
      <c r="B162" s="27"/>
      <c r="C162" s="28" t="s">
        <v>78</v>
      </c>
      <c r="D162" s="136">
        <f>IF(D168=0,Demands!$D8,D168)</f>
        <v>0.6</v>
      </c>
      <c r="E162" s="136">
        <f>IF(E168=0,Demands!$D8,E168)</f>
        <v>0.6</v>
      </c>
      <c r="F162" s="136">
        <f>IF(F168=0,Demands!$D8,F168)</f>
        <v>0.6</v>
      </c>
      <c r="G162" s="136">
        <f>IF(G168=0,Demands!$D8,G168)</f>
        <v>0.6</v>
      </c>
      <c r="H162" s="136">
        <f>IF(H168=0,Demands!$D8,H168)</f>
        <v>0.6</v>
      </c>
      <c r="I162" s="136">
        <f>IF(I168=0,Demands!$D8,I168)</f>
        <v>0.6</v>
      </c>
      <c r="J162" s="136">
        <f>IF(J168=0,Demands!$D8,J168)</f>
        <v>0.6</v>
      </c>
      <c r="K162" s="136">
        <f>IF(K168=0,Demands!$D8,K168)</f>
        <v>0.6</v>
      </c>
      <c r="L162" s="136">
        <f>IF(L168=0,Demands!$D8,L168)</f>
        <v>0.6</v>
      </c>
      <c r="M162" s="136">
        <f>IF(M168=0,Demands!$D8,M168)</f>
        <v>0.6</v>
      </c>
      <c r="N162" s="136">
        <f>IF(N168=0,Demands!$D8,N168)</f>
        <v>0.6</v>
      </c>
      <c r="O162" s="136">
        <f>IF(O168=0,Demands!$D8,O168)</f>
        <v>0.6</v>
      </c>
    </row>
    <row r="163" spans="1:15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x14ac:dyDescent="0.4">
      <c r="A164" s="27"/>
      <c r="B164" s="27"/>
      <c r="C164" s="31" t="s">
        <v>75</v>
      </c>
      <c r="D164" s="32">
        <f t="shared" ref="D164:O164" si="55">D158*D162</f>
        <v>4.9999999999999996E-2</v>
      </c>
      <c r="E164" s="33">
        <f t="shared" si="55"/>
        <v>4.9999999999999996E-2</v>
      </c>
      <c r="F164" s="32">
        <f t="shared" si="55"/>
        <v>4.9999999999999996E-2</v>
      </c>
      <c r="G164" s="32">
        <f t="shared" si="55"/>
        <v>4.9999999999999996E-2</v>
      </c>
      <c r="H164" s="32">
        <f t="shared" si="55"/>
        <v>4.9999999999999996E-2</v>
      </c>
      <c r="I164" s="32">
        <f t="shared" si="55"/>
        <v>4.9999999999999996E-2</v>
      </c>
      <c r="J164" s="32">
        <f t="shared" si="55"/>
        <v>4.9999999999999996E-2</v>
      </c>
      <c r="K164" s="32">
        <f t="shared" si="55"/>
        <v>4.9999999999999996E-2</v>
      </c>
      <c r="L164" s="32">
        <f t="shared" si="55"/>
        <v>4.9999999999999996E-2</v>
      </c>
      <c r="M164" s="32">
        <f t="shared" si="55"/>
        <v>4.9999999999999996E-2</v>
      </c>
      <c r="N164" s="32">
        <f t="shared" si="55"/>
        <v>4.9999999999999996E-2</v>
      </c>
      <c r="O164" s="32">
        <f t="shared" si="55"/>
        <v>4.9999999999999996E-2</v>
      </c>
    </row>
    <row r="165" spans="1:15" x14ac:dyDescent="0.4">
      <c r="A165" s="27"/>
      <c r="B165" s="27"/>
      <c r="C165" s="31" t="s">
        <v>76</v>
      </c>
      <c r="D165" s="32">
        <f t="shared" ref="D165:O165" si="56">D158*(1-D162)</f>
        <v>3.3333333333333333E-2</v>
      </c>
      <c r="E165" s="32">
        <f t="shared" si="56"/>
        <v>3.3333333333333333E-2</v>
      </c>
      <c r="F165" s="32">
        <f t="shared" si="56"/>
        <v>3.3333333333333333E-2</v>
      </c>
      <c r="G165" s="32">
        <f t="shared" si="56"/>
        <v>3.3333333333333333E-2</v>
      </c>
      <c r="H165" s="32">
        <f t="shared" si="56"/>
        <v>3.3333333333333333E-2</v>
      </c>
      <c r="I165" s="32">
        <f t="shared" si="56"/>
        <v>3.3333333333333333E-2</v>
      </c>
      <c r="J165" s="32">
        <f t="shared" si="56"/>
        <v>3.3333333333333333E-2</v>
      </c>
      <c r="K165" s="32">
        <f t="shared" si="56"/>
        <v>3.3333333333333333E-2</v>
      </c>
      <c r="L165" s="32">
        <f t="shared" si="56"/>
        <v>3.3333333333333333E-2</v>
      </c>
      <c r="M165" s="32">
        <f t="shared" si="56"/>
        <v>3.3333333333333333E-2</v>
      </c>
      <c r="N165" s="32">
        <f t="shared" si="56"/>
        <v>3.3333333333333333E-2</v>
      </c>
      <c r="O165" s="32">
        <f t="shared" si="56"/>
        <v>3.3333333333333333E-2</v>
      </c>
    </row>
    <row r="166" spans="1:15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x14ac:dyDescent="0.4">
      <c r="A167" s="24"/>
      <c r="B167" s="24"/>
      <c r="C167" s="24"/>
      <c r="D167" s="167" t="s">
        <v>159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x14ac:dyDescent="0.4">
      <c r="A168" s="27" t="s">
        <v>18</v>
      </c>
      <c r="B168" s="37">
        <f>Demands!E8</f>
        <v>0.15</v>
      </c>
      <c r="C168" s="116" t="s">
        <v>129</v>
      </c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x14ac:dyDescent="0.4">
      <c r="A170" s="27" t="s">
        <v>19</v>
      </c>
      <c r="B170" s="39" t="s">
        <v>20</v>
      </c>
      <c r="C170" s="39"/>
      <c r="D170" s="33">
        <f t="shared" ref="D170:O170" si="57">D164-D172</f>
        <v>4.520833333333333E-2</v>
      </c>
      <c r="E170" s="33">
        <f t="shared" si="57"/>
        <v>4.520833333333333E-2</v>
      </c>
      <c r="F170" s="33">
        <f t="shared" si="57"/>
        <v>4.520833333333333E-2</v>
      </c>
      <c r="G170" s="33">
        <f t="shared" si="57"/>
        <v>4.520833333333333E-2</v>
      </c>
      <c r="H170" s="33">
        <f t="shared" si="57"/>
        <v>4.520833333333333E-2</v>
      </c>
      <c r="I170" s="33">
        <f t="shared" si="57"/>
        <v>4.520833333333333E-2</v>
      </c>
      <c r="J170" s="33">
        <f t="shared" si="57"/>
        <v>4.520833333333333E-2</v>
      </c>
      <c r="K170" s="33">
        <f t="shared" si="57"/>
        <v>4.520833333333333E-2</v>
      </c>
      <c r="L170" s="33">
        <f t="shared" si="57"/>
        <v>4.520833333333333E-2</v>
      </c>
      <c r="M170" s="33">
        <f t="shared" si="57"/>
        <v>4.520833333333333E-2</v>
      </c>
      <c r="N170" s="33">
        <f t="shared" si="57"/>
        <v>4.520833333333333E-2</v>
      </c>
      <c r="O170" s="33">
        <f t="shared" si="57"/>
        <v>4.520833333333333E-2</v>
      </c>
    </row>
    <row r="171" spans="1:15" x14ac:dyDescent="0.4">
      <c r="A171" s="41"/>
      <c r="B171" s="42" t="s">
        <v>21</v>
      </c>
      <c r="C171" s="42"/>
      <c r="D171" s="33">
        <f t="shared" ref="D171:O171" si="58">D165</f>
        <v>3.3333333333333333E-2</v>
      </c>
      <c r="E171" s="33">
        <f t="shared" si="58"/>
        <v>3.3333333333333333E-2</v>
      </c>
      <c r="F171" s="33">
        <f t="shared" si="58"/>
        <v>3.3333333333333333E-2</v>
      </c>
      <c r="G171" s="33">
        <f t="shared" si="58"/>
        <v>3.3333333333333333E-2</v>
      </c>
      <c r="H171" s="33">
        <f t="shared" si="58"/>
        <v>3.3333333333333333E-2</v>
      </c>
      <c r="I171" s="33">
        <f t="shared" si="58"/>
        <v>3.3333333333333333E-2</v>
      </c>
      <c r="J171" s="33">
        <f t="shared" si="58"/>
        <v>3.3333333333333333E-2</v>
      </c>
      <c r="K171" s="33">
        <f t="shared" si="58"/>
        <v>3.3333333333333333E-2</v>
      </c>
      <c r="L171" s="33">
        <f t="shared" si="58"/>
        <v>3.3333333333333333E-2</v>
      </c>
      <c r="M171" s="33">
        <f t="shared" si="58"/>
        <v>3.3333333333333333E-2</v>
      </c>
      <c r="N171" s="33">
        <f t="shared" si="58"/>
        <v>3.3333333333333333E-2</v>
      </c>
      <c r="O171" s="33">
        <f t="shared" si="58"/>
        <v>3.3333333333333333E-2</v>
      </c>
    </row>
    <row r="172" spans="1:15" x14ac:dyDescent="0.4">
      <c r="A172" s="41"/>
      <c r="B172" s="43" t="s">
        <v>22</v>
      </c>
      <c r="C172" s="43"/>
      <c r="D172" s="33">
        <f t="shared" ref="D172:O172" si="59">D164/($C$18+$C$20)*(1+$B$168)</f>
        <v>4.7916666666666663E-3</v>
      </c>
      <c r="E172" s="33">
        <f t="shared" si="59"/>
        <v>4.7916666666666663E-3</v>
      </c>
      <c r="F172" s="33">
        <f t="shared" si="59"/>
        <v>4.7916666666666663E-3</v>
      </c>
      <c r="G172" s="33">
        <f t="shared" si="59"/>
        <v>4.7916666666666663E-3</v>
      </c>
      <c r="H172" s="33">
        <f t="shared" si="59"/>
        <v>4.7916666666666663E-3</v>
      </c>
      <c r="I172" s="33">
        <f t="shared" si="59"/>
        <v>4.7916666666666663E-3</v>
      </c>
      <c r="J172" s="33">
        <f t="shared" si="59"/>
        <v>4.7916666666666663E-3</v>
      </c>
      <c r="K172" s="33">
        <f t="shared" si="59"/>
        <v>4.7916666666666663E-3</v>
      </c>
      <c r="L172" s="33">
        <f t="shared" si="59"/>
        <v>4.7916666666666663E-3</v>
      </c>
      <c r="M172" s="33">
        <f t="shared" si="59"/>
        <v>4.7916666666666663E-3</v>
      </c>
      <c r="N172" s="33">
        <f t="shared" si="59"/>
        <v>4.7916666666666663E-3</v>
      </c>
      <c r="O172" s="33">
        <f t="shared" si="59"/>
        <v>4.7916666666666663E-3</v>
      </c>
    </row>
    <row r="173" spans="1:15" x14ac:dyDescent="0.4">
      <c r="D173" s="32">
        <f t="shared" ref="D173:O173" si="60">SUM(D170:D172)</f>
        <v>8.3333333333333329E-2</v>
      </c>
      <c r="E173" s="32">
        <f t="shared" si="60"/>
        <v>8.3333333333333329E-2</v>
      </c>
      <c r="F173" s="32">
        <f t="shared" si="60"/>
        <v>8.3333333333333329E-2</v>
      </c>
      <c r="G173" s="32">
        <f t="shared" si="60"/>
        <v>8.3333333333333329E-2</v>
      </c>
      <c r="H173" s="32">
        <f t="shared" si="60"/>
        <v>8.3333333333333329E-2</v>
      </c>
      <c r="I173" s="32">
        <f t="shared" si="60"/>
        <v>8.3333333333333329E-2</v>
      </c>
      <c r="J173" s="32">
        <f t="shared" si="60"/>
        <v>8.3333333333333329E-2</v>
      </c>
      <c r="K173" s="32">
        <f t="shared" si="60"/>
        <v>8.3333333333333329E-2</v>
      </c>
      <c r="L173" s="32">
        <f t="shared" si="60"/>
        <v>8.3333333333333329E-2</v>
      </c>
      <c r="M173" s="32">
        <f t="shared" si="60"/>
        <v>8.3333333333333329E-2</v>
      </c>
      <c r="N173" s="32">
        <f t="shared" si="60"/>
        <v>8.3333333333333329E-2</v>
      </c>
      <c r="O173" s="32">
        <f t="shared" si="60"/>
        <v>8.3333333333333329E-2</v>
      </c>
    </row>
    <row r="174" spans="1:15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x14ac:dyDescent="0.4">
      <c r="D175" s="44" t="s">
        <v>23</v>
      </c>
      <c r="E175" s="44" t="s">
        <v>24</v>
      </c>
      <c r="F175" s="44" t="s">
        <v>25</v>
      </c>
      <c r="G175" s="44" t="s">
        <v>26</v>
      </c>
      <c r="H175" s="44" t="s">
        <v>27</v>
      </c>
      <c r="I175" s="44" t="s">
        <v>28</v>
      </c>
      <c r="J175" s="44" t="s">
        <v>29</v>
      </c>
      <c r="K175" s="44" t="s">
        <v>30</v>
      </c>
      <c r="L175" s="44" t="s">
        <v>31</v>
      </c>
      <c r="M175" s="44" t="s">
        <v>32</v>
      </c>
      <c r="N175" s="44" t="s">
        <v>33</v>
      </c>
      <c r="O175" s="44" t="s">
        <v>34</v>
      </c>
    </row>
    <row r="176" spans="1:15" x14ac:dyDescent="0.4">
      <c r="D176" s="32">
        <f>N170/2+O170+D170+E170+F170/2</f>
        <v>0.18083333333333332</v>
      </c>
      <c r="E176" s="32">
        <f>N171/2+O171+D171+E171+F171/2</f>
        <v>0.13333333333333333</v>
      </c>
      <c r="F176" s="32">
        <f>N172/2+O172+D172+E172+F172/2</f>
        <v>1.9166666666666665E-2</v>
      </c>
      <c r="G176" s="32">
        <f>F170/2+G170+H170</f>
        <v>0.11302083333333332</v>
      </c>
      <c r="H176" s="32">
        <f>F171/2+G171+H171</f>
        <v>8.3333333333333343E-2</v>
      </c>
      <c r="I176" s="32">
        <f>F172/2+G172+H172</f>
        <v>1.1979166666666666E-2</v>
      </c>
      <c r="J176" s="32">
        <f>I170+J170+K170</f>
        <v>0.135625</v>
      </c>
      <c r="K176" s="32">
        <f>I171+J171+K171</f>
        <v>0.1</v>
      </c>
      <c r="L176" s="32">
        <f>I172+J172+K172</f>
        <v>1.4374999999999999E-2</v>
      </c>
      <c r="M176" s="32">
        <f>L170+M170+N170/2</f>
        <v>0.11302083333333332</v>
      </c>
      <c r="N176" s="32">
        <f>L171+M171+N171/2</f>
        <v>8.3333333333333329E-2</v>
      </c>
      <c r="O176" s="32">
        <f>L172+M172+N172/2</f>
        <v>1.1979166666666666E-2</v>
      </c>
    </row>
    <row r="178" spans="1:15" ht="17.649999999999999" x14ac:dyDescent="0.5">
      <c r="A178" s="1" t="s">
        <v>44</v>
      </c>
      <c r="B178" s="53"/>
    </row>
    <row r="179" spans="1:15" x14ac:dyDescent="0.4">
      <c r="A179" s="8" t="s">
        <v>45</v>
      </c>
      <c r="B179" s="46" t="s">
        <v>152</v>
      </c>
      <c r="C179" s="47"/>
      <c r="D179" s="8"/>
      <c r="E179" s="46"/>
      <c r="F179" s="47"/>
    </row>
    <row r="181" spans="1:15" x14ac:dyDescent="0.4">
      <c r="C181" s="11" t="s">
        <v>2</v>
      </c>
      <c r="D181" s="12">
        <v>1</v>
      </c>
      <c r="E181" s="12">
        <v>2</v>
      </c>
      <c r="F181" s="12">
        <v>3</v>
      </c>
      <c r="G181" s="12">
        <v>4</v>
      </c>
      <c r="H181" s="12">
        <v>5</v>
      </c>
      <c r="I181" s="12">
        <v>6</v>
      </c>
      <c r="J181" s="12">
        <v>7</v>
      </c>
      <c r="K181" s="12">
        <v>8</v>
      </c>
      <c r="L181" s="12">
        <v>9</v>
      </c>
      <c r="M181" s="12">
        <v>10</v>
      </c>
      <c r="N181" s="12">
        <v>11</v>
      </c>
      <c r="O181" s="12">
        <v>12</v>
      </c>
    </row>
    <row r="182" spans="1:15" x14ac:dyDescent="0.4">
      <c r="A182" s="16" t="s">
        <v>7</v>
      </c>
      <c r="B182" s="11"/>
      <c r="C182" s="11" t="s">
        <v>8</v>
      </c>
      <c r="D182" s="29">
        <f t="shared" ref="D182:O182" ca="1" si="61">D5</f>
        <v>430.226</v>
      </c>
      <c r="E182" s="29">
        <f t="shared" ca="1" si="61"/>
        <v>385.42099999999999</v>
      </c>
      <c r="F182" s="29">
        <f t="shared" ca="1" si="61"/>
        <v>371.16199999999998</v>
      </c>
      <c r="G182" s="29">
        <f t="shared" ca="1" si="61"/>
        <v>307.54899999999998</v>
      </c>
      <c r="H182" s="29">
        <f t="shared" ca="1" si="61"/>
        <v>222.149</v>
      </c>
      <c r="I182" s="29">
        <f t="shared" ca="1" si="61"/>
        <v>132.827</v>
      </c>
      <c r="J182" s="29">
        <f t="shared" ca="1" si="61"/>
        <v>66.438000000000002</v>
      </c>
      <c r="K182" s="29">
        <f t="shared" ca="1" si="61"/>
        <v>67.225999999999999</v>
      </c>
      <c r="L182" s="29">
        <f t="shared" ca="1" si="61"/>
        <v>135.041</v>
      </c>
      <c r="M182" s="29">
        <f t="shared" ca="1" si="61"/>
        <v>249.44200000000001</v>
      </c>
      <c r="N182" s="29">
        <f t="shared" ca="1" si="61"/>
        <v>334.70299999999997</v>
      </c>
      <c r="O182" s="29">
        <f t="shared" ca="1" si="61"/>
        <v>412.73500000000001</v>
      </c>
    </row>
    <row r="183" spans="1:15" x14ac:dyDescent="0.4">
      <c r="A183" s="26"/>
      <c r="B183" s="41"/>
      <c r="C183" s="41"/>
      <c r="D183" s="29">
        <f t="shared" ref="D183:O183" ca="1" si="62">D182/SUM($D182:$O182)</f>
        <v>0.13811787722248955</v>
      </c>
      <c r="E183" s="29">
        <f t="shared" ca="1" si="62"/>
        <v>0.12373387558392368</v>
      </c>
      <c r="F183" s="29">
        <f t="shared" ca="1" si="62"/>
        <v>0.11915622846051532</v>
      </c>
      <c r="G183" s="29">
        <f t="shared" ca="1" si="62"/>
        <v>9.8734188593668074E-2</v>
      </c>
      <c r="H183" s="29">
        <f t="shared" ca="1" si="62"/>
        <v>7.1317745341050592E-2</v>
      </c>
      <c r="I183" s="29">
        <f t="shared" ca="1" si="62"/>
        <v>4.2642200326878481E-2</v>
      </c>
      <c r="J183" s="29">
        <f t="shared" ca="1" si="62"/>
        <v>2.1328965536503517E-2</v>
      </c>
      <c r="K183" s="29">
        <f t="shared" ca="1" si="62"/>
        <v>2.1581941617101436E-2</v>
      </c>
      <c r="L183" s="29">
        <f t="shared" ca="1" si="62"/>
        <v>4.3352973223380761E-2</v>
      </c>
      <c r="M183" s="29">
        <f t="shared" ca="1" si="62"/>
        <v>8.0079770934653516E-2</v>
      </c>
      <c r="N183" s="29">
        <f t="shared" ca="1" si="62"/>
        <v>0.10745159023396754</v>
      </c>
      <c r="O183" s="29">
        <f t="shared" ca="1" si="62"/>
        <v>0.13250264292586741</v>
      </c>
    </row>
    <row r="184" spans="1:15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x14ac:dyDescent="0.4">
      <c r="A185" s="26" t="s">
        <v>144</v>
      </c>
      <c r="B185" s="27"/>
      <c r="C185" s="28" t="s">
        <v>77</v>
      </c>
      <c r="D185" s="29">
        <f t="shared" ref="D185:O185" ca="1" si="63">D8</f>
        <v>8.0352815330076801</v>
      </c>
      <c r="E185" s="29">
        <f t="shared" ca="1" si="63"/>
        <v>9.6841544813234393</v>
      </c>
      <c r="F185" s="29">
        <f t="shared" ca="1" si="63"/>
        <v>11.581199588389547</v>
      </c>
      <c r="G185" s="29">
        <f t="shared" ca="1" si="63"/>
        <v>13.656845797972595</v>
      </c>
      <c r="H185" s="29">
        <f t="shared" ca="1" si="63"/>
        <v>15.493955952240929</v>
      </c>
      <c r="I185" s="29">
        <f t="shared" ca="1" si="63"/>
        <v>16.477798755646916</v>
      </c>
      <c r="J185" s="29">
        <f t="shared" ca="1" si="63"/>
        <v>16.025883583190549</v>
      </c>
      <c r="K185" s="29">
        <f t="shared" ca="1" si="63"/>
        <v>14.411743475664975</v>
      </c>
      <c r="L185" s="29">
        <f t="shared" ca="1" si="63"/>
        <v>12.383942475087965</v>
      </c>
      <c r="M185" s="29">
        <f t="shared" ca="1" si="63"/>
        <v>10.309530245359204</v>
      </c>
      <c r="N185" s="29">
        <f t="shared" ca="1" si="63"/>
        <v>8.4801743010801758</v>
      </c>
      <c r="O185" s="29">
        <f t="shared" ca="1" si="63"/>
        <v>7.5311006349690244</v>
      </c>
    </row>
    <row r="186" spans="1:15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x14ac:dyDescent="0.4">
      <c r="A187" s="26"/>
      <c r="B187" s="27"/>
      <c r="C187" s="28" t="s">
        <v>78</v>
      </c>
      <c r="D187" s="136">
        <f>IF(D193=0,Demands!$D9,D193)</f>
        <v>0.8</v>
      </c>
      <c r="E187" s="136">
        <f>IF(E193=0,Demands!$D9,E193)</f>
        <v>0.8</v>
      </c>
      <c r="F187" s="136">
        <f>IF(F193=0,Demands!$D9,F193)</f>
        <v>0.8</v>
      </c>
      <c r="G187" s="136">
        <f>IF(G193=0,Demands!$D9,G193)</f>
        <v>0.8</v>
      </c>
      <c r="H187" s="136">
        <f>IF(H193=0,Demands!$D9,H193)</f>
        <v>0.8</v>
      </c>
      <c r="I187" s="136">
        <f>IF(I193=0,Demands!$D9,I193)</f>
        <v>0.8</v>
      </c>
      <c r="J187" s="136">
        <f>IF(J193=0,Demands!$D9,J193)</f>
        <v>0.8</v>
      </c>
      <c r="K187" s="136">
        <f>IF(K193=0,Demands!$D9,K193)</f>
        <v>0.8</v>
      </c>
      <c r="L187" s="136">
        <f>IF(L193=0,Demands!$D9,L193)</f>
        <v>0.8</v>
      </c>
      <c r="M187" s="136">
        <f>IF(M193=0,Demands!$D9,M193)</f>
        <v>0.8</v>
      </c>
      <c r="N187" s="136">
        <f>IF(N193=0,Demands!$D9,N193)</f>
        <v>0.8</v>
      </c>
      <c r="O187" s="136">
        <f>IF(O193=0,Demands!$D9,O193)</f>
        <v>0.8</v>
      </c>
    </row>
    <row r="188" spans="1:15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x14ac:dyDescent="0.4">
      <c r="A189" s="27"/>
      <c r="B189" s="27"/>
      <c r="C189" s="31" t="s">
        <v>75</v>
      </c>
      <c r="D189" s="32">
        <f t="shared" ref="D189:O189" ca="1" si="64">D183*D187</f>
        <v>0.11049430177799165</v>
      </c>
      <c r="E189" s="33">
        <f t="shared" ca="1" si="64"/>
        <v>9.8987100467138947E-2</v>
      </c>
      <c r="F189" s="32">
        <f t="shared" ca="1" si="64"/>
        <v>9.5324982768412267E-2</v>
      </c>
      <c r="G189" s="32">
        <f t="shared" ca="1" si="64"/>
        <v>7.898735087493447E-2</v>
      </c>
      <c r="H189" s="32">
        <f t="shared" ca="1" si="64"/>
        <v>5.7054196272840474E-2</v>
      </c>
      <c r="I189" s="32">
        <f t="shared" ca="1" si="64"/>
        <v>3.4113760261502785E-2</v>
      </c>
      <c r="J189" s="32">
        <f t="shared" ca="1" si="64"/>
        <v>1.7063172429202814E-2</v>
      </c>
      <c r="K189" s="32">
        <f t="shared" ca="1" si="64"/>
        <v>1.7265553293681148E-2</v>
      </c>
      <c r="L189" s="32">
        <f t="shared" ca="1" si="64"/>
        <v>3.4682378578704612E-2</v>
      </c>
      <c r="M189" s="32">
        <f t="shared" ca="1" si="64"/>
        <v>6.406381674772281E-2</v>
      </c>
      <c r="N189" s="32">
        <f t="shared" ca="1" si="64"/>
        <v>8.5961272187174032E-2</v>
      </c>
      <c r="O189" s="32">
        <f t="shared" ca="1" si="64"/>
        <v>0.10600211434069394</v>
      </c>
    </row>
    <row r="190" spans="1:15" x14ac:dyDescent="0.4">
      <c r="A190" s="27"/>
      <c r="B190" s="27"/>
      <c r="C190" s="31" t="s">
        <v>76</v>
      </c>
      <c r="D190" s="32">
        <f t="shared" ref="D190:O190" ca="1" si="65">D183*(1-D187)</f>
        <v>2.7623575444497905E-2</v>
      </c>
      <c r="E190" s="32">
        <f t="shared" ca="1" si="65"/>
        <v>2.474677511678473E-2</v>
      </c>
      <c r="F190" s="32">
        <f t="shared" ca="1" si="65"/>
        <v>2.383124569210306E-2</v>
      </c>
      <c r="G190" s="32">
        <f t="shared" ca="1" si="65"/>
        <v>1.9746837718733611E-2</v>
      </c>
      <c r="H190" s="32">
        <f t="shared" ca="1" si="65"/>
        <v>1.4263549068210115E-2</v>
      </c>
      <c r="I190" s="32">
        <f t="shared" ca="1" si="65"/>
        <v>8.5284400653756944E-3</v>
      </c>
      <c r="J190" s="32">
        <f t="shared" ca="1" si="65"/>
        <v>4.2657931073007025E-3</v>
      </c>
      <c r="K190" s="32">
        <f t="shared" ca="1" si="65"/>
        <v>4.3163883234202862E-3</v>
      </c>
      <c r="L190" s="32">
        <f t="shared" ca="1" si="65"/>
        <v>8.6705946446761495E-3</v>
      </c>
      <c r="M190" s="32">
        <f t="shared" ca="1" si="65"/>
        <v>1.6015954186930699E-2</v>
      </c>
      <c r="N190" s="32">
        <f t="shared" ca="1" si="65"/>
        <v>2.1490318046793504E-2</v>
      </c>
      <c r="O190" s="32">
        <f t="shared" ca="1" si="65"/>
        <v>2.6500528585173478E-2</v>
      </c>
    </row>
    <row r="191" spans="1:15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x14ac:dyDescent="0.4">
      <c r="A192" s="24"/>
      <c r="B192" s="24"/>
      <c r="C192" s="24"/>
      <c r="D192" s="167" t="s">
        <v>160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x14ac:dyDescent="0.4">
      <c r="A193" s="27" t="s">
        <v>18</v>
      </c>
      <c r="B193" s="37">
        <f>Demands!E9</f>
        <v>0.1</v>
      </c>
      <c r="C193" s="116" t="s">
        <v>129</v>
      </c>
      <c r="D193" s="137">
        <v>0.8</v>
      </c>
      <c r="E193" s="137">
        <v>0.8</v>
      </c>
      <c r="F193" s="137">
        <v>0.8</v>
      </c>
      <c r="G193" s="137">
        <v>0.8</v>
      </c>
      <c r="H193" s="137">
        <v>0.8</v>
      </c>
      <c r="I193" s="137">
        <v>0.8</v>
      </c>
      <c r="J193" s="137">
        <v>0.8</v>
      </c>
      <c r="K193" s="137">
        <v>0.8</v>
      </c>
      <c r="L193" s="137">
        <v>0.8</v>
      </c>
      <c r="M193" s="137">
        <v>0.8</v>
      </c>
      <c r="N193" s="137">
        <v>0.8</v>
      </c>
      <c r="O193" s="137">
        <v>0.8</v>
      </c>
    </row>
    <row r="194" spans="1:15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x14ac:dyDescent="0.4">
      <c r="A195" s="27" t="s">
        <v>19</v>
      </c>
      <c r="B195" s="39" t="s">
        <v>20</v>
      </c>
      <c r="C195" s="39"/>
      <c r="D195" s="33">
        <f t="shared" ref="D195:O195" ca="1" si="66">D189-D197</f>
        <v>0.10036565744834242</v>
      </c>
      <c r="E195" s="33">
        <f t="shared" ca="1" si="66"/>
        <v>8.9913282924317883E-2</v>
      </c>
      <c r="F195" s="33">
        <f t="shared" ca="1" si="66"/>
        <v>8.6586859347974471E-2</v>
      </c>
      <c r="G195" s="33">
        <f t="shared" ca="1" si="66"/>
        <v>7.1746843711398806E-2</v>
      </c>
      <c r="H195" s="33">
        <f t="shared" ca="1" si="66"/>
        <v>5.1824228281163433E-2</v>
      </c>
      <c r="I195" s="33">
        <f t="shared" ca="1" si="66"/>
        <v>3.0986665570865029E-2</v>
      </c>
      <c r="J195" s="33">
        <f t="shared" ca="1" si="66"/>
        <v>1.5499048289859221E-2</v>
      </c>
      <c r="K195" s="33">
        <f t="shared" ca="1" si="66"/>
        <v>1.568287757509371E-2</v>
      </c>
      <c r="L195" s="33">
        <f t="shared" ca="1" si="66"/>
        <v>3.1503160542323355E-2</v>
      </c>
      <c r="M195" s="33">
        <f t="shared" ca="1" si="66"/>
        <v>5.8191300212514882E-2</v>
      </c>
      <c r="N195" s="33">
        <f t="shared" ca="1" si="66"/>
        <v>7.8081488903349747E-2</v>
      </c>
      <c r="O195" s="33">
        <f t="shared" ca="1" si="66"/>
        <v>9.6285253859463654E-2</v>
      </c>
    </row>
    <row r="196" spans="1:15" x14ac:dyDescent="0.4">
      <c r="A196" s="41"/>
      <c r="B196" s="42" t="s">
        <v>21</v>
      </c>
      <c r="C196" s="42"/>
      <c r="D196" s="33">
        <f t="shared" ref="D196:O196" ca="1" si="67">D190</f>
        <v>2.7623575444497905E-2</v>
      </c>
      <c r="E196" s="33">
        <f t="shared" ca="1" si="67"/>
        <v>2.474677511678473E-2</v>
      </c>
      <c r="F196" s="33">
        <f t="shared" ca="1" si="67"/>
        <v>2.383124569210306E-2</v>
      </c>
      <c r="G196" s="33">
        <f t="shared" ca="1" si="67"/>
        <v>1.9746837718733611E-2</v>
      </c>
      <c r="H196" s="33">
        <f t="shared" ca="1" si="67"/>
        <v>1.4263549068210115E-2</v>
      </c>
      <c r="I196" s="33">
        <f t="shared" ca="1" si="67"/>
        <v>8.5284400653756944E-3</v>
      </c>
      <c r="J196" s="33">
        <f t="shared" ca="1" si="67"/>
        <v>4.2657931073007025E-3</v>
      </c>
      <c r="K196" s="33">
        <f t="shared" ca="1" si="67"/>
        <v>4.3163883234202862E-3</v>
      </c>
      <c r="L196" s="33">
        <f t="shared" ca="1" si="67"/>
        <v>8.6705946446761495E-3</v>
      </c>
      <c r="M196" s="33">
        <f t="shared" ca="1" si="67"/>
        <v>1.6015954186930699E-2</v>
      </c>
      <c r="N196" s="33">
        <f t="shared" ca="1" si="67"/>
        <v>2.1490318046793504E-2</v>
      </c>
      <c r="O196" s="33">
        <f t="shared" ca="1" si="67"/>
        <v>2.6500528585173478E-2</v>
      </c>
    </row>
    <row r="197" spans="1:15" x14ac:dyDescent="0.4">
      <c r="A197" s="41"/>
      <c r="B197" s="43" t="s">
        <v>22</v>
      </c>
      <c r="C197" s="43"/>
      <c r="D197" s="33">
        <f t="shared" ref="D197:O197" ca="1" si="68">D189/($C$18+$C$20)*(1+$B$193)</f>
        <v>1.0128644329649234E-2</v>
      </c>
      <c r="E197" s="33">
        <f t="shared" ca="1" si="68"/>
        <v>9.0738175428210707E-3</v>
      </c>
      <c r="F197" s="33">
        <f t="shared" ca="1" si="68"/>
        <v>8.7381234204377926E-3</v>
      </c>
      <c r="G197" s="33">
        <f t="shared" ca="1" si="68"/>
        <v>7.24050716353566E-3</v>
      </c>
      <c r="H197" s="33">
        <f t="shared" ca="1" si="68"/>
        <v>5.2299679916770437E-3</v>
      </c>
      <c r="I197" s="33">
        <f t="shared" ca="1" si="68"/>
        <v>3.1270946906377557E-3</v>
      </c>
      <c r="J197" s="33">
        <f t="shared" ca="1" si="68"/>
        <v>1.5641241393435914E-3</v>
      </c>
      <c r="K197" s="33">
        <f t="shared" ca="1" si="68"/>
        <v>1.5826757185874389E-3</v>
      </c>
      <c r="L197" s="33">
        <f t="shared" ca="1" si="68"/>
        <v>3.1792180363812562E-3</v>
      </c>
      <c r="M197" s="33">
        <f t="shared" ca="1" si="68"/>
        <v>5.8725165352079244E-3</v>
      </c>
      <c r="N197" s="33">
        <f t="shared" ca="1" si="68"/>
        <v>7.8797832838242866E-3</v>
      </c>
      <c r="O197" s="33">
        <f t="shared" ca="1" si="68"/>
        <v>9.7168604812302786E-3</v>
      </c>
    </row>
    <row r="198" spans="1:15" x14ac:dyDescent="0.4">
      <c r="D198" s="32">
        <f t="shared" ref="D198:O198" ca="1" si="69">SUM(D195:D197)</f>
        <v>0.13811787722248955</v>
      </c>
      <c r="E198" s="32">
        <f t="shared" ca="1" si="69"/>
        <v>0.12373387558392368</v>
      </c>
      <c r="F198" s="32">
        <f t="shared" ca="1" si="69"/>
        <v>0.11915622846051532</v>
      </c>
      <c r="G198" s="32">
        <f t="shared" ca="1" si="69"/>
        <v>9.8734188593668087E-2</v>
      </c>
      <c r="H198" s="32">
        <f t="shared" ca="1" si="69"/>
        <v>7.1317745341050592E-2</v>
      </c>
      <c r="I198" s="32">
        <f t="shared" ca="1" si="69"/>
        <v>4.2642200326878474E-2</v>
      </c>
      <c r="J198" s="32">
        <f t="shared" ca="1" si="69"/>
        <v>2.1328965536503517E-2</v>
      </c>
      <c r="K198" s="32">
        <f t="shared" ca="1" si="69"/>
        <v>2.1581941617101433E-2</v>
      </c>
      <c r="L198" s="32">
        <f t="shared" ca="1" si="69"/>
        <v>4.3352973223380761E-2</v>
      </c>
      <c r="M198" s="32">
        <f t="shared" ca="1" si="69"/>
        <v>8.0079770934653516E-2</v>
      </c>
      <c r="N198" s="32">
        <f t="shared" ca="1" si="69"/>
        <v>0.10745159023396754</v>
      </c>
      <c r="O198" s="32">
        <f t="shared" ca="1" si="69"/>
        <v>0.13250264292586741</v>
      </c>
    </row>
    <row r="199" spans="1:15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x14ac:dyDescent="0.4">
      <c r="D200" s="44" t="s">
        <v>23</v>
      </c>
      <c r="E200" s="44" t="s">
        <v>24</v>
      </c>
      <c r="F200" s="44" t="s">
        <v>25</v>
      </c>
      <c r="G200" s="44" t="s">
        <v>26</v>
      </c>
      <c r="H200" s="44" t="s">
        <v>27</v>
      </c>
      <c r="I200" s="44" t="s">
        <v>28</v>
      </c>
      <c r="J200" s="44" t="s">
        <v>29</v>
      </c>
      <c r="K200" s="44" t="s">
        <v>30</v>
      </c>
      <c r="L200" s="44" t="s">
        <v>31</v>
      </c>
      <c r="M200" s="44" t="s">
        <v>32</v>
      </c>
      <c r="N200" s="44" t="s">
        <v>33</v>
      </c>
      <c r="O200" s="44" t="s">
        <v>34</v>
      </c>
    </row>
    <row r="201" spans="1:15" x14ac:dyDescent="0.4">
      <c r="D201" s="32">
        <f ca="1">N195/2+O195+D195+E195+F195/2</f>
        <v>0.36889836835778606</v>
      </c>
      <c r="E201" s="32">
        <f ca="1">N196/2+O196+D196+E196+F196/2</f>
        <v>0.1015316610159044</v>
      </c>
      <c r="F201" s="32">
        <f ca="1">N197/2+O197+D197+E197+F197/2</f>
        <v>3.7228275705831627E-2</v>
      </c>
      <c r="G201" s="32">
        <f ca="1">F195/2+G195+H195</f>
        <v>0.16686450166654948</v>
      </c>
      <c r="H201" s="32">
        <f ca="1">F196/2+G196+H196</f>
        <v>4.5926009632995257E-2</v>
      </c>
      <c r="I201" s="32">
        <f ca="1">F197/2+G197+H197</f>
        <v>1.68395368654316E-2</v>
      </c>
      <c r="J201" s="32">
        <f ca="1">I195+J195+K195</f>
        <v>6.216859143581796E-2</v>
      </c>
      <c r="K201" s="32">
        <f ca="1">I196+J196+K196</f>
        <v>1.7110621496096684E-2</v>
      </c>
      <c r="L201" s="32">
        <f ca="1">I197+J197+K197</f>
        <v>6.2738945485687862E-3</v>
      </c>
      <c r="M201" s="32">
        <f ca="1">L195+M195+N195/2</f>
        <v>0.1287352052065131</v>
      </c>
      <c r="N201" s="32">
        <f ca="1">L196+M196+N196/2</f>
        <v>3.5431707855003602E-2</v>
      </c>
      <c r="O201" s="32">
        <f ca="1">L197+M197+N197/2</f>
        <v>1.2991626213501323E-2</v>
      </c>
    </row>
    <row r="204" spans="1:15" x14ac:dyDescent="0.4">
      <c r="A204" s="8" t="s">
        <v>46</v>
      </c>
      <c r="B204" s="46" t="s">
        <v>152</v>
      </c>
      <c r="C204" s="47"/>
      <c r="D204" s="8"/>
      <c r="E204" s="46"/>
      <c r="F204" s="47"/>
      <c r="G204" s="8"/>
    </row>
    <row r="206" spans="1:15" x14ac:dyDescent="0.4">
      <c r="C206" s="11" t="s">
        <v>2</v>
      </c>
      <c r="D206" s="12">
        <v>1</v>
      </c>
      <c r="E206" s="12">
        <v>2</v>
      </c>
      <c r="F206" s="12">
        <v>3</v>
      </c>
      <c r="G206" s="12">
        <v>4</v>
      </c>
      <c r="H206" s="12">
        <v>5</v>
      </c>
      <c r="I206" s="12">
        <v>6</v>
      </c>
      <c r="J206" s="12">
        <v>7</v>
      </c>
      <c r="K206" s="12">
        <v>8</v>
      </c>
      <c r="L206" s="12">
        <v>9</v>
      </c>
      <c r="M206" s="12">
        <v>10</v>
      </c>
      <c r="N206" s="12">
        <v>11</v>
      </c>
      <c r="O206" s="12">
        <v>12</v>
      </c>
    </row>
    <row r="207" spans="1:15" x14ac:dyDescent="0.4">
      <c r="A207" s="16" t="s">
        <v>7</v>
      </c>
      <c r="B207" s="11"/>
      <c r="C207" s="11" t="s">
        <v>36</v>
      </c>
      <c r="D207" s="29">
        <f t="shared" ref="D207:O207" ca="1" si="70">D30</f>
        <v>0</v>
      </c>
      <c r="E207" s="29">
        <f t="shared" ca="1" si="70"/>
        <v>0</v>
      </c>
      <c r="F207" s="29">
        <f t="shared" ca="1" si="70"/>
        <v>0</v>
      </c>
      <c r="G207" s="29">
        <f t="shared" ca="1" si="70"/>
        <v>0</v>
      </c>
      <c r="H207" s="29">
        <f t="shared" ca="1" si="70"/>
        <v>0</v>
      </c>
      <c r="I207" s="29">
        <f t="shared" ca="1" si="70"/>
        <v>0</v>
      </c>
      <c r="J207" s="29">
        <f t="shared" ca="1" si="70"/>
        <v>11.333333333333334</v>
      </c>
      <c r="K207" s="29">
        <f t="shared" ca="1" si="70"/>
        <v>0</v>
      </c>
      <c r="L207" s="29">
        <f t="shared" ca="1" si="70"/>
        <v>0</v>
      </c>
      <c r="M207" s="29">
        <f t="shared" ca="1" si="70"/>
        <v>0</v>
      </c>
      <c r="N207" s="29">
        <f t="shared" ca="1" si="70"/>
        <v>0</v>
      </c>
      <c r="O207" s="29">
        <f t="shared" ca="1" si="70"/>
        <v>0</v>
      </c>
    </row>
    <row r="208" spans="1:15" x14ac:dyDescent="0.4">
      <c r="A208" s="26"/>
      <c r="B208" s="41"/>
      <c r="C208" s="41"/>
      <c r="D208" s="29">
        <f t="shared" ref="D208:O208" ca="1" si="71">D207/SUM($D207:$O207)</f>
        <v>0</v>
      </c>
      <c r="E208" s="29">
        <f t="shared" ca="1" si="71"/>
        <v>0</v>
      </c>
      <c r="F208" s="29">
        <f t="shared" ca="1" si="71"/>
        <v>0</v>
      </c>
      <c r="G208" s="29">
        <f t="shared" ca="1" si="71"/>
        <v>0</v>
      </c>
      <c r="H208" s="29">
        <f t="shared" ca="1" si="71"/>
        <v>0</v>
      </c>
      <c r="I208" s="29">
        <f t="shared" ca="1" si="71"/>
        <v>0</v>
      </c>
      <c r="J208" s="29">
        <f t="shared" ca="1" si="71"/>
        <v>1</v>
      </c>
      <c r="K208" s="29">
        <f t="shared" ca="1" si="71"/>
        <v>0</v>
      </c>
      <c r="L208" s="29">
        <f t="shared" ca="1" si="71"/>
        <v>0</v>
      </c>
      <c r="M208" s="29">
        <f t="shared" ca="1" si="71"/>
        <v>0</v>
      </c>
      <c r="N208" s="29">
        <f t="shared" ca="1" si="71"/>
        <v>0</v>
      </c>
      <c r="O208" s="29">
        <f t="shared" ca="1" si="71"/>
        <v>0</v>
      </c>
    </row>
    <row r="209" spans="1:15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x14ac:dyDescent="0.4">
      <c r="A210" s="26" t="s">
        <v>144</v>
      </c>
      <c r="B210" s="27"/>
      <c r="C210" s="28" t="s">
        <v>77</v>
      </c>
      <c r="D210" s="29">
        <f t="shared" ref="D210:O210" ca="1" si="72">D8</f>
        <v>8.0352815330076801</v>
      </c>
      <c r="E210" s="29">
        <f t="shared" ca="1" si="72"/>
        <v>9.6841544813234393</v>
      </c>
      <c r="F210" s="29">
        <f t="shared" ca="1" si="72"/>
        <v>11.581199588389547</v>
      </c>
      <c r="G210" s="29">
        <f t="shared" ca="1" si="72"/>
        <v>13.656845797972595</v>
      </c>
      <c r="H210" s="29">
        <f t="shared" ca="1" si="72"/>
        <v>15.493955952240929</v>
      </c>
      <c r="I210" s="29">
        <f t="shared" ca="1" si="72"/>
        <v>16.477798755646916</v>
      </c>
      <c r="J210" s="29">
        <f t="shared" ca="1" si="72"/>
        <v>16.025883583190549</v>
      </c>
      <c r="K210" s="29">
        <f t="shared" ca="1" si="72"/>
        <v>14.411743475664975</v>
      </c>
      <c r="L210" s="29">
        <f t="shared" ca="1" si="72"/>
        <v>12.383942475087965</v>
      </c>
      <c r="M210" s="29">
        <f t="shared" ca="1" si="72"/>
        <v>10.309530245359204</v>
      </c>
      <c r="N210" s="29">
        <f t="shared" ca="1" si="72"/>
        <v>8.4801743010801758</v>
      </c>
      <c r="O210" s="29">
        <f t="shared" ca="1" si="72"/>
        <v>7.5311006349690244</v>
      </c>
    </row>
    <row r="211" spans="1:15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x14ac:dyDescent="0.4">
      <c r="A212" s="26"/>
      <c r="B212" s="27"/>
      <c r="C212" s="28" t="s">
        <v>78</v>
      </c>
      <c r="D212" s="136">
        <f>IF(D218=0,Demands!$D10,D218)</f>
        <v>0.9</v>
      </c>
      <c r="E212" s="136">
        <f>IF(E218=0,Demands!$D10,E218)</f>
        <v>0.9</v>
      </c>
      <c r="F212" s="136">
        <f>IF(F218=0,Demands!$D10,F218)</f>
        <v>0.9</v>
      </c>
      <c r="G212" s="136">
        <f>IF(G218=0,Demands!$D10,G218)</f>
        <v>0.9</v>
      </c>
      <c r="H212" s="136">
        <f>IF(H218=0,Demands!$D10,H218)</f>
        <v>0.9</v>
      </c>
      <c r="I212" s="136">
        <f>IF(I218=0,Demands!$D10,I218)</f>
        <v>0.9</v>
      </c>
      <c r="J212" s="136">
        <f>IF(J218=0,Demands!$D10,J218)</f>
        <v>0.9</v>
      </c>
      <c r="K212" s="136">
        <f>IF(K218=0,Demands!$D10,K218)</f>
        <v>0.9</v>
      </c>
      <c r="L212" s="136">
        <f>IF(L218=0,Demands!$D10,L218)</f>
        <v>0.9</v>
      </c>
      <c r="M212" s="136">
        <f>IF(M218=0,Demands!$D10,M218)</f>
        <v>0.9</v>
      </c>
      <c r="N212" s="136">
        <f>IF(N218=0,Demands!$D10,N218)</f>
        <v>0.9</v>
      </c>
      <c r="O212" s="136">
        <f>IF(O218=0,Demands!$D10,O218)</f>
        <v>0.9</v>
      </c>
    </row>
    <row r="213" spans="1:15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x14ac:dyDescent="0.4">
      <c r="A214" s="27"/>
      <c r="B214" s="27"/>
      <c r="C214" s="31" t="s">
        <v>75</v>
      </c>
      <c r="D214" s="32">
        <f t="shared" ref="D214:O214" ca="1" si="73">D208*D212</f>
        <v>0</v>
      </c>
      <c r="E214" s="33">
        <f t="shared" ca="1" si="73"/>
        <v>0</v>
      </c>
      <c r="F214" s="32">
        <f t="shared" ca="1" si="73"/>
        <v>0</v>
      </c>
      <c r="G214" s="32">
        <f t="shared" ca="1" si="73"/>
        <v>0</v>
      </c>
      <c r="H214" s="32">
        <f t="shared" ca="1" si="73"/>
        <v>0</v>
      </c>
      <c r="I214" s="32">
        <f t="shared" ca="1" si="73"/>
        <v>0</v>
      </c>
      <c r="J214" s="32">
        <f t="shared" ca="1" si="73"/>
        <v>0.9</v>
      </c>
      <c r="K214" s="32">
        <f t="shared" ca="1" si="73"/>
        <v>0</v>
      </c>
      <c r="L214" s="32">
        <f t="shared" ca="1" si="73"/>
        <v>0</v>
      </c>
      <c r="M214" s="32">
        <f t="shared" ca="1" si="73"/>
        <v>0</v>
      </c>
      <c r="N214" s="32">
        <f t="shared" ca="1" si="73"/>
        <v>0</v>
      </c>
      <c r="O214" s="32">
        <f t="shared" ca="1" si="73"/>
        <v>0</v>
      </c>
    </row>
    <row r="215" spans="1:15" x14ac:dyDescent="0.4">
      <c r="A215" s="27"/>
      <c r="B215" s="27"/>
      <c r="C215" s="31" t="s">
        <v>76</v>
      </c>
      <c r="D215" s="32">
        <f t="shared" ref="D215:O215" ca="1" si="74">D208*(1-D212)</f>
        <v>0</v>
      </c>
      <c r="E215" s="32">
        <f t="shared" ca="1" si="74"/>
        <v>0</v>
      </c>
      <c r="F215" s="32">
        <f t="shared" ca="1" si="74"/>
        <v>0</v>
      </c>
      <c r="G215" s="32">
        <f t="shared" ca="1" si="74"/>
        <v>0</v>
      </c>
      <c r="H215" s="32">
        <f t="shared" ca="1" si="74"/>
        <v>0</v>
      </c>
      <c r="I215" s="32">
        <f t="shared" ca="1" si="74"/>
        <v>0</v>
      </c>
      <c r="J215" s="32">
        <f t="shared" ca="1" si="74"/>
        <v>9.9999999999999978E-2</v>
      </c>
      <c r="K215" s="32">
        <f t="shared" ca="1" si="74"/>
        <v>0</v>
      </c>
      <c r="L215" s="32">
        <f t="shared" ca="1" si="74"/>
        <v>0</v>
      </c>
      <c r="M215" s="32">
        <f t="shared" ca="1" si="74"/>
        <v>0</v>
      </c>
      <c r="N215" s="32">
        <f t="shared" ca="1" si="74"/>
        <v>0</v>
      </c>
      <c r="O215" s="32">
        <f t="shared" ca="1" si="74"/>
        <v>0</v>
      </c>
    </row>
    <row r="216" spans="1:15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x14ac:dyDescent="0.4">
      <c r="A217" s="24"/>
      <c r="B217" s="24"/>
      <c r="C217" s="24"/>
      <c r="D217" s="167" t="s">
        <v>161</v>
      </c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x14ac:dyDescent="0.4">
      <c r="A218" s="27" t="s">
        <v>18</v>
      </c>
      <c r="B218" s="37">
        <f>Demands!E10</f>
        <v>0.15</v>
      </c>
      <c r="C218" s="116" t="s">
        <v>129</v>
      </c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x14ac:dyDescent="0.4">
      <c r="A220" s="27" t="s">
        <v>19</v>
      </c>
      <c r="B220" s="39" t="s">
        <v>20</v>
      </c>
      <c r="C220" s="39"/>
      <c r="D220" s="33">
        <f t="shared" ref="D220:O220" ca="1" si="75">D214-D222</f>
        <v>0</v>
      </c>
      <c r="E220" s="33">
        <f t="shared" ca="1" si="75"/>
        <v>0</v>
      </c>
      <c r="F220" s="33">
        <f t="shared" ca="1" si="75"/>
        <v>0</v>
      </c>
      <c r="G220" s="33">
        <f t="shared" ca="1" si="75"/>
        <v>0</v>
      </c>
      <c r="H220" s="33">
        <f t="shared" ca="1" si="75"/>
        <v>0</v>
      </c>
      <c r="I220" s="33">
        <f t="shared" ca="1" si="75"/>
        <v>0</v>
      </c>
      <c r="J220" s="33">
        <f t="shared" ca="1" si="75"/>
        <v>0.81374999999999997</v>
      </c>
      <c r="K220" s="33">
        <f t="shared" ca="1" si="75"/>
        <v>0</v>
      </c>
      <c r="L220" s="33">
        <f t="shared" ca="1" si="75"/>
        <v>0</v>
      </c>
      <c r="M220" s="33">
        <f t="shared" ca="1" si="75"/>
        <v>0</v>
      </c>
      <c r="N220" s="33">
        <f t="shared" ca="1" si="75"/>
        <v>0</v>
      </c>
      <c r="O220" s="33">
        <f t="shared" ca="1" si="75"/>
        <v>0</v>
      </c>
    </row>
    <row r="221" spans="1:15" x14ac:dyDescent="0.4">
      <c r="A221" s="41"/>
      <c r="B221" s="42" t="s">
        <v>21</v>
      </c>
      <c r="C221" s="42"/>
      <c r="D221" s="33">
        <f t="shared" ref="D221:O221" ca="1" si="76">D215</f>
        <v>0</v>
      </c>
      <c r="E221" s="33">
        <f t="shared" ca="1" si="76"/>
        <v>0</v>
      </c>
      <c r="F221" s="33">
        <f t="shared" ca="1" si="76"/>
        <v>0</v>
      </c>
      <c r="G221" s="33">
        <f t="shared" ca="1" si="76"/>
        <v>0</v>
      </c>
      <c r="H221" s="33">
        <f t="shared" ca="1" si="76"/>
        <v>0</v>
      </c>
      <c r="I221" s="33">
        <f t="shared" ca="1" si="76"/>
        <v>0</v>
      </c>
      <c r="J221" s="33">
        <f t="shared" ca="1" si="76"/>
        <v>9.9999999999999978E-2</v>
      </c>
      <c r="K221" s="33">
        <f t="shared" ca="1" si="76"/>
        <v>0</v>
      </c>
      <c r="L221" s="33">
        <f t="shared" ca="1" si="76"/>
        <v>0</v>
      </c>
      <c r="M221" s="33">
        <f t="shared" ca="1" si="76"/>
        <v>0</v>
      </c>
      <c r="N221" s="33">
        <f t="shared" ca="1" si="76"/>
        <v>0</v>
      </c>
      <c r="O221" s="33">
        <f t="shared" ca="1" si="76"/>
        <v>0</v>
      </c>
    </row>
    <row r="222" spans="1:15" x14ac:dyDescent="0.4">
      <c r="A222" s="41"/>
      <c r="B222" s="43" t="s">
        <v>22</v>
      </c>
      <c r="C222" s="43"/>
      <c r="D222" s="33">
        <f t="shared" ref="D222:O222" ca="1" si="77">D214/($C$18+$C$20)*(1+$B$218)</f>
        <v>0</v>
      </c>
      <c r="E222" s="33">
        <f t="shared" ca="1" si="77"/>
        <v>0</v>
      </c>
      <c r="F222" s="33">
        <f t="shared" ca="1" si="77"/>
        <v>0</v>
      </c>
      <c r="G222" s="33">
        <f t="shared" ca="1" si="77"/>
        <v>0</v>
      </c>
      <c r="H222" s="33">
        <f t="shared" ca="1" si="77"/>
        <v>0</v>
      </c>
      <c r="I222" s="33">
        <f t="shared" ca="1" si="77"/>
        <v>0</v>
      </c>
      <c r="J222" s="33">
        <f t="shared" ca="1" si="77"/>
        <v>8.6249999999999993E-2</v>
      </c>
      <c r="K222" s="33">
        <f t="shared" ca="1" si="77"/>
        <v>0</v>
      </c>
      <c r="L222" s="33">
        <f t="shared" ca="1" si="77"/>
        <v>0</v>
      </c>
      <c r="M222" s="33">
        <f t="shared" ca="1" si="77"/>
        <v>0</v>
      </c>
      <c r="N222" s="33">
        <f t="shared" ca="1" si="77"/>
        <v>0</v>
      </c>
      <c r="O222" s="33">
        <f t="shared" ca="1" si="77"/>
        <v>0</v>
      </c>
    </row>
    <row r="223" spans="1:15" x14ac:dyDescent="0.4">
      <c r="D223" s="32">
        <f t="shared" ref="D223:O223" ca="1" si="78">SUM(D220:D222)</f>
        <v>0</v>
      </c>
      <c r="E223" s="32">
        <f t="shared" ca="1" si="78"/>
        <v>0</v>
      </c>
      <c r="F223" s="32">
        <f t="shared" ca="1" si="78"/>
        <v>0</v>
      </c>
      <c r="G223" s="32">
        <f t="shared" ca="1" si="78"/>
        <v>0</v>
      </c>
      <c r="H223" s="32">
        <f t="shared" ca="1" si="78"/>
        <v>0</v>
      </c>
      <c r="I223" s="32">
        <f t="shared" ca="1" si="78"/>
        <v>0</v>
      </c>
      <c r="J223" s="32">
        <f t="shared" ca="1" si="78"/>
        <v>1</v>
      </c>
      <c r="K223" s="32">
        <f t="shared" ca="1" si="78"/>
        <v>0</v>
      </c>
      <c r="L223" s="32">
        <f t="shared" ca="1" si="78"/>
        <v>0</v>
      </c>
      <c r="M223" s="32">
        <f t="shared" ca="1" si="78"/>
        <v>0</v>
      </c>
      <c r="N223" s="32">
        <f t="shared" ca="1" si="78"/>
        <v>0</v>
      </c>
      <c r="O223" s="32">
        <f t="shared" ca="1" si="78"/>
        <v>0</v>
      </c>
    </row>
    <row r="224" spans="1:15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x14ac:dyDescent="0.4">
      <c r="D225" s="44" t="s">
        <v>23</v>
      </c>
      <c r="E225" s="44" t="s">
        <v>24</v>
      </c>
      <c r="F225" s="44" t="s">
        <v>25</v>
      </c>
      <c r="G225" s="44" t="s">
        <v>26</v>
      </c>
      <c r="H225" s="44" t="s">
        <v>27</v>
      </c>
      <c r="I225" s="44" t="s">
        <v>28</v>
      </c>
      <c r="J225" s="44" t="s">
        <v>29</v>
      </c>
      <c r="K225" s="44" t="s">
        <v>30</v>
      </c>
      <c r="L225" s="44" t="s">
        <v>31</v>
      </c>
      <c r="M225" s="44" t="s">
        <v>32</v>
      </c>
      <c r="N225" s="44" t="s">
        <v>33</v>
      </c>
      <c r="O225" s="44" t="s">
        <v>34</v>
      </c>
    </row>
    <row r="226" spans="1:15" x14ac:dyDescent="0.4">
      <c r="D226" s="32">
        <f ca="1">N220/2+O220+D220+E220+F220/2</f>
        <v>0</v>
      </c>
      <c r="E226" s="32">
        <f ca="1">N221/2+O221+D221+E221+F221/2</f>
        <v>0</v>
      </c>
      <c r="F226" s="32">
        <f ca="1">N222/2+O222+D222+E222+F222/2</f>
        <v>0</v>
      </c>
      <c r="G226" s="32">
        <f ca="1">F220/2+G220+H220</f>
        <v>0</v>
      </c>
      <c r="H226" s="32">
        <f ca="1">F221/2+G221+H221</f>
        <v>0</v>
      </c>
      <c r="I226" s="32">
        <f ca="1">F222/2+G222+H222</f>
        <v>0</v>
      </c>
      <c r="J226" s="32">
        <f ca="1">I220+J220+K220</f>
        <v>0.81374999999999997</v>
      </c>
      <c r="K226" s="32">
        <f ca="1">I221+J221+K221</f>
        <v>9.9999999999999978E-2</v>
      </c>
      <c r="L226" s="32">
        <f ca="1">I222+J222+K222</f>
        <v>8.6249999999999993E-2</v>
      </c>
      <c r="M226" s="32">
        <f ca="1">L220+M220+N220/2</f>
        <v>0</v>
      </c>
      <c r="N226" s="32">
        <f ca="1">L221+M221+N221/2</f>
        <v>0</v>
      </c>
      <c r="O226" s="32">
        <f ca="1">L222+M222+N222/2</f>
        <v>0</v>
      </c>
    </row>
    <row r="229" spans="1:15" x14ac:dyDescent="0.4">
      <c r="A229" s="8" t="s">
        <v>47</v>
      </c>
      <c r="B229" s="46" t="s">
        <v>152</v>
      </c>
      <c r="C229" s="47"/>
      <c r="D229" s="8"/>
      <c r="E229" s="46"/>
      <c r="F229" s="47"/>
      <c r="G229" s="8"/>
    </row>
    <row r="231" spans="1:15" x14ac:dyDescent="0.4">
      <c r="A231" s="10"/>
      <c r="B231" s="10"/>
      <c r="C231" s="11" t="s">
        <v>2</v>
      </c>
      <c r="D231" s="12">
        <v>1</v>
      </c>
      <c r="E231" s="12">
        <v>2</v>
      </c>
      <c r="F231" s="12">
        <v>3</v>
      </c>
      <c r="G231" s="12">
        <v>4</v>
      </c>
      <c r="H231" s="12">
        <v>5</v>
      </c>
      <c r="I231" s="12">
        <v>6</v>
      </c>
      <c r="J231" s="12">
        <v>7</v>
      </c>
      <c r="K231" s="12">
        <v>8</v>
      </c>
      <c r="L231" s="12">
        <v>9</v>
      </c>
      <c r="M231" s="12">
        <v>10</v>
      </c>
      <c r="N231" s="12">
        <v>11</v>
      </c>
      <c r="O231" s="12">
        <v>12</v>
      </c>
    </row>
    <row r="232" spans="1:15" x14ac:dyDescent="0.4">
      <c r="A232" s="16" t="s">
        <v>7</v>
      </c>
      <c r="B232" s="10"/>
      <c r="C232" s="11"/>
      <c r="D232" s="29">
        <f t="shared" ref="D232:O232" si="79">D55</f>
        <v>1</v>
      </c>
      <c r="E232" s="29">
        <f t="shared" si="79"/>
        <v>1</v>
      </c>
      <c r="F232" s="29">
        <f t="shared" si="79"/>
        <v>1</v>
      </c>
      <c r="G232" s="29">
        <f t="shared" si="79"/>
        <v>1</v>
      </c>
      <c r="H232" s="29">
        <f t="shared" si="79"/>
        <v>1</v>
      </c>
      <c r="I232" s="29">
        <f t="shared" si="79"/>
        <v>1</v>
      </c>
      <c r="J232" s="29">
        <f t="shared" si="79"/>
        <v>1</v>
      </c>
      <c r="K232" s="29">
        <f t="shared" si="79"/>
        <v>1</v>
      </c>
      <c r="L232" s="29">
        <f t="shared" si="79"/>
        <v>1</v>
      </c>
      <c r="M232" s="29">
        <f t="shared" si="79"/>
        <v>1</v>
      </c>
      <c r="N232" s="29">
        <f t="shared" si="79"/>
        <v>1</v>
      </c>
      <c r="O232" s="29">
        <f t="shared" si="79"/>
        <v>1</v>
      </c>
    </row>
    <row r="233" spans="1:15" x14ac:dyDescent="0.4">
      <c r="A233" s="26" t="s">
        <v>38</v>
      </c>
      <c r="B233" s="49">
        <v>0.1</v>
      </c>
      <c r="C233" s="41" t="s">
        <v>8</v>
      </c>
      <c r="D233" s="29">
        <f t="shared" ref="D233:O233" ca="1" si="80">D5</f>
        <v>430.226</v>
      </c>
      <c r="E233" s="29">
        <f t="shared" ca="1" si="80"/>
        <v>385.42099999999999</v>
      </c>
      <c r="F233" s="29">
        <f t="shared" ca="1" si="80"/>
        <v>371.16199999999998</v>
      </c>
      <c r="G233" s="29">
        <f t="shared" ca="1" si="80"/>
        <v>307.54899999999998</v>
      </c>
      <c r="H233" s="29">
        <f t="shared" ca="1" si="80"/>
        <v>222.149</v>
      </c>
      <c r="I233" s="29">
        <f t="shared" ca="1" si="80"/>
        <v>132.827</v>
      </c>
      <c r="J233" s="29">
        <f t="shared" ca="1" si="80"/>
        <v>66.438000000000002</v>
      </c>
      <c r="K233" s="29">
        <f t="shared" ca="1" si="80"/>
        <v>67.225999999999999</v>
      </c>
      <c r="L233" s="29">
        <f t="shared" ca="1" si="80"/>
        <v>135.041</v>
      </c>
      <c r="M233" s="29">
        <f t="shared" ca="1" si="80"/>
        <v>249.44200000000001</v>
      </c>
      <c r="N233" s="29">
        <f t="shared" ca="1" si="80"/>
        <v>334.70299999999997</v>
      </c>
      <c r="O233" s="29">
        <f t="shared" ca="1" si="80"/>
        <v>412.73500000000001</v>
      </c>
    </row>
    <row r="234" spans="1:15" x14ac:dyDescent="0.4">
      <c r="D234" s="50">
        <f t="shared" ref="D234:O234" ca="1" si="81">D232/SUM($D232:$O232)*(1-$B$233)+D233/SUM($D$233:$O$233)*$B$233</f>
        <v>8.8811787722248958E-2</v>
      </c>
      <c r="E234" s="50">
        <f t="shared" ca="1" si="81"/>
        <v>8.7373387558392371E-2</v>
      </c>
      <c r="F234" s="50">
        <f t="shared" ca="1" si="81"/>
        <v>8.6915622846051532E-2</v>
      </c>
      <c r="G234" s="50">
        <f t="shared" ca="1" si="81"/>
        <v>8.4873418859366806E-2</v>
      </c>
      <c r="H234" s="50">
        <f t="shared" ca="1" si="81"/>
        <v>8.2131774534105056E-2</v>
      </c>
      <c r="I234" s="50">
        <f t="shared" ca="1" si="81"/>
        <v>7.9264220032687849E-2</v>
      </c>
      <c r="J234" s="50">
        <f t="shared" ca="1" si="81"/>
        <v>7.7132896553650354E-2</v>
      </c>
      <c r="K234" s="50">
        <f t="shared" ca="1" si="81"/>
        <v>7.7158194161710145E-2</v>
      </c>
      <c r="L234" s="50">
        <f t="shared" ca="1" si="81"/>
        <v>7.9335297322338072E-2</v>
      </c>
      <c r="M234" s="50">
        <f t="shared" ca="1" si="81"/>
        <v>8.3007977093465343E-2</v>
      </c>
      <c r="N234" s="50">
        <f t="shared" ca="1" si="81"/>
        <v>8.5745159023396744E-2</v>
      </c>
      <c r="O234" s="50">
        <f t="shared" ca="1" si="81"/>
        <v>8.8250264292586741E-2</v>
      </c>
    </row>
    <row r="235" spans="1:15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x14ac:dyDescent="0.4">
      <c r="A236" s="26" t="s">
        <v>144</v>
      </c>
      <c r="B236" s="27"/>
      <c r="C236" s="28" t="s">
        <v>77</v>
      </c>
      <c r="D236" s="29">
        <f t="shared" ref="D236:O236" ca="1" si="82">D8</f>
        <v>8.0352815330076801</v>
      </c>
      <c r="E236" s="29">
        <f t="shared" ca="1" si="82"/>
        <v>9.6841544813234393</v>
      </c>
      <c r="F236" s="29">
        <f t="shared" ca="1" si="82"/>
        <v>11.581199588389547</v>
      </c>
      <c r="G236" s="29">
        <f t="shared" ca="1" si="82"/>
        <v>13.656845797972595</v>
      </c>
      <c r="H236" s="29">
        <f t="shared" ca="1" si="82"/>
        <v>15.493955952240929</v>
      </c>
      <c r="I236" s="29">
        <f t="shared" ca="1" si="82"/>
        <v>16.477798755646916</v>
      </c>
      <c r="J236" s="29">
        <f t="shared" ca="1" si="82"/>
        <v>16.025883583190549</v>
      </c>
      <c r="K236" s="29">
        <f t="shared" ca="1" si="82"/>
        <v>14.411743475664975</v>
      </c>
      <c r="L236" s="29">
        <f t="shared" ca="1" si="82"/>
        <v>12.383942475087965</v>
      </c>
      <c r="M236" s="29">
        <f t="shared" ca="1" si="82"/>
        <v>10.309530245359204</v>
      </c>
      <c r="N236" s="29">
        <f t="shared" ca="1" si="82"/>
        <v>8.4801743010801758</v>
      </c>
      <c r="O236" s="29">
        <f t="shared" ca="1" si="82"/>
        <v>7.5311006349690244</v>
      </c>
    </row>
    <row r="237" spans="1:15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x14ac:dyDescent="0.4">
      <c r="A238" s="26"/>
      <c r="B238" s="27"/>
      <c r="C238" s="28" t="s">
        <v>78</v>
      </c>
      <c r="D238" s="136">
        <f>IF(D244=0,Demands!$D11,D244)</f>
        <v>0.75</v>
      </c>
      <c r="E238" s="136">
        <f>IF(E244=0,Demands!$D11,E244)</f>
        <v>0.75</v>
      </c>
      <c r="F238" s="136">
        <f>IF(F244=0,Demands!$D11,F244)</f>
        <v>0.75</v>
      </c>
      <c r="G238" s="136">
        <f>IF(G244=0,Demands!$D11,G244)</f>
        <v>0.75</v>
      </c>
      <c r="H238" s="136">
        <f>IF(H244=0,Demands!$D11,H244)</f>
        <v>0.75</v>
      </c>
      <c r="I238" s="136">
        <f>IF(I244=0,Demands!$D11,I244)</f>
        <v>0.75</v>
      </c>
      <c r="J238" s="136">
        <f>IF(J244=0,Demands!$D11,J244)</f>
        <v>0.75</v>
      </c>
      <c r="K238" s="136">
        <f>IF(K244=0,Demands!$D11,K244)</f>
        <v>0.75</v>
      </c>
      <c r="L238" s="136">
        <f>IF(L244=0,Demands!$D11,L244)</f>
        <v>0.75</v>
      </c>
      <c r="M238" s="136">
        <f>IF(M244=0,Demands!$D11,M244)</f>
        <v>0.75</v>
      </c>
      <c r="N238" s="136">
        <f>IF(N244=0,Demands!$D11,N244)</f>
        <v>0.75</v>
      </c>
      <c r="O238" s="136">
        <f>IF(O244=0,Demands!$D11,O244)</f>
        <v>0.75</v>
      </c>
    </row>
    <row r="239" spans="1:15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x14ac:dyDescent="0.4">
      <c r="A240" s="27"/>
      <c r="B240" s="27"/>
      <c r="C240" s="31" t="s">
        <v>75</v>
      </c>
      <c r="D240" s="32">
        <f t="shared" ref="D240:O240" ca="1" si="83">D234*D238</f>
        <v>6.6608840791686719E-2</v>
      </c>
      <c r="E240" s="33">
        <f t="shared" ca="1" si="83"/>
        <v>6.5530040668794282E-2</v>
      </c>
      <c r="F240" s="32">
        <f t="shared" ca="1" si="83"/>
        <v>6.5186717134538649E-2</v>
      </c>
      <c r="G240" s="32">
        <f t="shared" ca="1" si="83"/>
        <v>6.3655064144525098E-2</v>
      </c>
      <c r="H240" s="32">
        <f t="shared" ca="1" si="83"/>
        <v>6.1598830900578792E-2</v>
      </c>
      <c r="I240" s="32">
        <f t="shared" ca="1" si="83"/>
        <v>5.9448165024515887E-2</v>
      </c>
      <c r="J240" s="32">
        <f t="shared" ca="1" si="83"/>
        <v>5.7849672415237766E-2</v>
      </c>
      <c r="K240" s="32">
        <f t="shared" ca="1" si="83"/>
        <v>5.7868645621282605E-2</v>
      </c>
      <c r="L240" s="32">
        <f t="shared" ca="1" si="83"/>
        <v>5.9501472991753554E-2</v>
      </c>
      <c r="M240" s="32">
        <f t="shared" ca="1" si="83"/>
        <v>6.2255982820099004E-2</v>
      </c>
      <c r="N240" s="32">
        <f t="shared" ca="1" si="83"/>
        <v>6.4308869267547558E-2</v>
      </c>
      <c r="O240" s="32">
        <f t="shared" ca="1" si="83"/>
        <v>6.6187698219440053E-2</v>
      </c>
    </row>
    <row r="241" spans="1:15" x14ac:dyDescent="0.4">
      <c r="A241" s="27"/>
      <c r="B241" s="27"/>
      <c r="C241" s="31" t="s">
        <v>76</v>
      </c>
      <c r="D241" s="32">
        <f t="shared" ref="D241:O241" ca="1" si="84">D234*(1-D238)</f>
        <v>2.220294693056224E-2</v>
      </c>
      <c r="E241" s="32">
        <f t="shared" ca="1" si="84"/>
        <v>2.1843346889598093E-2</v>
      </c>
      <c r="F241" s="32">
        <f t="shared" ca="1" si="84"/>
        <v>2.1728905711512883E-2</v>
      </c>
      <c r="G241" s="32">
        <f t="shared" ca="1" si="84"/>
        <v>2.1218354714841701E-2</v>
      </c>
      <c r="H241" s="32">
        <f t="shared" ca="1" si="84"/>
        <v>2.0532943633526264E-2</v>
      </c>
      <c r="I241" s="32">
        <f t="shared" ca="1" si="84"/>
        <v>1.9816055008171962E-2</v>
      </c>
      <c r="J241" s="32">
        <f t="shared" ca="1" si="84"/>
        <v>1.9283224138412589E-2</v>
      </c>
      <c r="K241" s="32">
        <f t="shared" ca="1" si="84"/>
        <v>1.9289548540427536E-2</v>
      </c>
      <c r="L241" s="32">
        <f t="shared" ca="1" si="84"/>
        <v>1.9833824330584518E-2</v>
      </c>
      <c r="M241" s="32">
        <f t="shared" ca="1" si="84"/>
        <v>2.0751994273366336E-2</v>
      </c>
      <c r="N241" s="32">
        <f t="shared" ca="1" si="84"/>
        <v>2.1436289755849186E-2</v>
      </c>
      <c r="O241" s="32">
        <f t="shared" ca="1" si="84"/>
        <v>2.2062566073146685E-2</v>
      </c>
    </row>
    <row r="242" spans="1:15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x14ac:dyDescent="0.4">
      <c r="A243" s="24"/>
      <c r="B243" s="24"/>
      <c r="C243" s="24"/>
      <c r="D243" s="167" t="s">
        <v>162</v>
      </c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x14ac:dyDescent="0.4">
      <c r="A244" s="27" t="s">
        <v>18</v>
      </c>
      <c r="B244" s="37">
        <f>Demands!E11</f>
        <v>0.1</v>
      </c>
      <c r="C244" s="116" t="s">
        <v>129</v>
      </c>
      <c r="D244" s="137">
        <v>0.75</v>
      </c>
      <c r="E244" s="137">
        <v>0.75</v>
      </c>
      <c r="F244" s="137">
        <v>0.75</v>
      </c>
      <c r="G244" s="137">
        <v>0.75</v>
      </c>
      <c r="H244" s="137">
        <v>0.75</v>
      </c>
      <c r="I244" s="137">
        <v>0.75</v>
      </c>
      <c r="J244" s="137">
        <v>0.75</v>
      </c>
      <c r="K244" s="137">
        <v>0.75</v>
      </c>
      <c r="L244" s="137">
        <v>0.75</v>
      </c>
      <c r="M244" s="137">
        <v>0.75</v>
      </c>
      <c r="N244" s="137">
        <v>0.75</v>
      </c>
      <c r="O244" s="137">
        <v>0.75</v>
      </c>
    </row>
    <row r="245" spans="1:15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x14ac:dyDescent="0.4">
      <c r="A246" s="27" t="s">
        <v>19</v>
      </c>
      <c r="B246" s="39" t="s">
        <v>20</v>
      </c>
      <c r="C246" s="39"/>
      <c r="D246" s="33">
        <f t="shared" ref="D246:O246" ca="1" si="85">D240-D248</f>
        <v>6.05030303857821E-2</v>
      </c>
      <c r="E246" s="33">
        <f t="shared" ca="1" si="85"/>
        <v>5.9523120274154809E-2</v>
      </c>
      <c r="F246" s="33">
        <f t="shared" ca="1" si="85"/>
        <v>5.9211268063872606E-2</v>
      </c>
      <c r="G246" s="33">
        <f t="shared" ca="1" si="85"/>
        <v>5.7820016597943627E-2</v>
      </c>
      <c r="H246" s="33">
        <f t="shared" ca="1" si="85"/>
        <v>5.5952271401359069E-2</v>
      </c>
      <c r="I246" s="33">
        <f t="shared" ca="1" si="85"/>
        <v>5.3998749897268598E-2</v>
      </c>
      <c r="J246" s="33">
        <f t="shared" ca="1" si="85"/>
        <v>5.2546785777174303E-2</v>
      </c>
      <c r="K246" s="33">
        <f t="shared" ca="1" si="85"/>
        <v>5.2564019772665033E-2</v>
      </c>
      <c r="L246" s="33">
        <f t="shared" ca="1" si="85"/>
        <v>5.4047171300842814E-2</v>
      </c>
      <c r="M246" s="33">
        <f t="shared" ca="1" si="85"/>
        <v>5.6549184394923263E-2</v>
      </c>
      <c r="N246" s="33">
        <f t="shared" ca="1" si="85"/>
        <v>5.841388958468903E-2</v>
      </c>
      <c r="O246" s="33">
        <f t="shared" ca="1" si="85"/>
        <v>6.0120492549324715E-2</v>
      </c>
    </row>
    <row r="247" spans="1:15" x14ac:dyDescent="0.4">
      <c r="A247" s="41"/>
      <c r="B247" s="42" t="s">
        <v>21</v>
      </c>
      <c r="C247" s="42"/>
      <c r="D247" s="33">
        <f t="shared" ref="D247:O247" ca="1" si="86">D241</f>
        <v>2.220294693056224E-2</v>
      </c>
      <c r="E247" s="33">
        <f t="shared" ca="1" si="86"/>
        <v>2.1843346889598093E-2</v>
      </c>
      <c r="F247" s="33">
        <f t="shared" ca="1" si="86"/>
        <v>2.1728905711512883E-2</v>
      </c>
      <c r="G247" s="33">
        <f t="shared" ca="1" si="86"/>
        <v>2.1218354714841701E-2</v>
      </c>
      <c r="H247" s="33">
        <f t="shared" ca="1" si="86"/>
        <v>2.0532943633526264E-2</v>
      </c>
      <c r="I247" s="33">
        <f t="shared" ca="1" si="86"/>
        <v>1.9816055008171962E-2</v>
      </c>
      <c r="J247" s="33">
        <f t="shared" ca="1" si="86"/>
        <v>1.9283224138412589E-2</v>
      </c>
      <c r="K247" s="33">
        <f t="shared" ca="1" si="86"/>
        <v>1.9289548540427536E-2</v>
      </c>
      <c r="L247" s="33">
        <f t="shared" ca="1" si="86"/>
        <v>1.9833824330584518E-2</v>
      </c>
      <c r="M247" s="33">
        <f t="shared" ca="1" si="86"/>
        <v>2.0751994273366336E-2</v>
      </c>
      <c r="N247" s="33">
        <f t="shared" ca="1" si="86"/>
        <v>2.1436289755849186E-2</v>
      </c>
      <c r="O247" s="33">
        <f t="shared" ca="1" si="86"/>
        <v>2.2062566073146685E-2</v>
      </c>
    </row>
    <row r="248" spans="1:15" x14ac:dyDescent="0.4">
      <c r="A248" s="41"/>
      <c r="B248" s="43" t="s">
        <v>22</v>
      </c>
      <c r="C248" s="43"/>
      <c r="D248" s="33">
        <f t="shared" ref="D248:O248" ca="1" si="87">D240/($C$18+$C$20)*(1+$B$244)</f>
        <v>6.1058104059046161E-3</v>
      </c>
      <c r="E248" s="33">
        <f t="shared" ca="1" si="87"/>
        <v>6.0069203946394763E-3</v>
      </c>
      <c r="F248" s="33">
        <f t="shared" ca="1" si="87"/>
        <v>5.9754490706660432E-3</v>
      </c>
      <c r="G248" s="33">
        <f t="shared" ca="1" si="87"/>
        <v>5.835047546581467E-3</v>
      </c>
      <c r="H248" s="33">
        <f t="shared" ca="1" si="87"/>
        <v>5.6465594992197235E-3</v>
      </c>
      <c r="I248" s="33">
        <f t="shared" ca="1" si="87"/>
        <v>5.4494151272472899E-3</v>
      </c>
      <c r="J248" s="33">
        <f t="shared" ca="1" si="87"/>
        <v>5.302886638063462E-3</v>
      </c>
      <c r="K248" s="33">
        <f t="shared" ca="1" si="87"/>
        <v>5.3046258486175732E-3</v>
      </c>
      <c r="L248" s="33">
        <f t="shared" ca="1" si="87"/>
        <v>5.4543016909107426E-3</v>
      </c>
      <c r="M248" s="33">
        <f t="shared" ca="1" si="87"/>
        <v>5.7067984251757426E-3</v>
      </c>
      <c r="N248" s="33">
        <f t="shared" ca="1" si="87"/>
        <v>5.8949796828585265E-3</v>
      </c>
      <c r="O248" s="33">
        <f t="shared" ca="1" si="87"/>
        <v>6.0672056701153391E-3</v>
      </c>
    </row>
    <row r="249" spans="1:15" x14ac:dyDescent="0.4">
      <c r="D249" s="32">
        <f t="shared" ref="D249:O249" ca="1" si="88">SUM(D246:D248)</f>
        <v>8.8811787722248958E-2</v>
      </c>
      <c r="E249" s="32">
        <f t="shared" ca="1" si="88"/>
        <v>8.7373387558392371E-2</v>
      </c>
      <c r="F249" s="32">
        <f t="shared" ca="1" si="88"/>
        <v>8.6915622846051532E-2</v>
      </c>
      <c r="G249" s="32">
        <f t="shared" ca="1" si="88"/>
        <v>8.4873418859366792E-2</v>
      </c>
      <c r="H249" s="32">
        <f t="shared" ca="1" si="88"/>
        <v>8.2131774534105056E-2</v>
      </c>
      <c r="I249" s="32">
        <f t="shared" ca="1" si="88"/>
        <v>7.9264220032687863E-2</v>
      </c>
      <c r="J249" s="32">
        <f t="shared" ca="1" si="88"/>
        <v>7.713289655365034E-2</v>
      </c>
      <c r="K249" s="32">
        <f t="shared" ca="1" si="88"/>
        <v>7.7158194161710145E-2</v>
      </c>
      <c r="L249" s="32">
        <f t="shared" ca="1" si="88"/>
        <v>7.9335297322338072E-2</v>
      </c>
      <c r="M249" s="32">
        <f t="shared" ca="1" si="88"/>
        <v>8.3007977093465343E-2</v>
      </c>
      <c r="N249" s="32">
        <f t="shared" ca="1" si="88"/>
        <v>8.5745159023396744E-2</v>
      </c>
      <c r="O249" s="32">
        <f t="shared" ca="1" si="88"/>
        <v>8.8250264292586741E-2</v>
      </c>
    </row>
    <row r="250" spans="1:15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x14ac:dyDescent="0.4">
      <c r="D251" s="44" t="s">
        <v>23</v>
      </c>
      <c r="E251" s="44" t="s">
        <v>24</v>
      </c>
      <c r="F251" s="44" t="s">
        <v>25</v>
      </c>
      <c r="G251" s="44" t="s">
        <v>26</v>
      </c>
      <c r="H251" s="44" t="s">
        <v>27</v>
      </c>
      <c r="I251" s="44" t="s">
        <v>28</v>
      </c>
      <c r="J251" s="44" t="s">
        <v>29</v>
      </c>
      <c r="K251" s="44" t="s">
        <v>30</v>
      </c>
      <c r="L251" s="44" t="s">
        <v>31</v>
      </c>
      <c r="M251" s="44" t="s">
        <v>32</v>
      </c>
      <c r="N251" s="44" t="s">
        <v>33</v>
      </c>
      <c r="O251" s="44" t="s">
        <v>34</v>
      </c>
    </row>
    <row r="252" spans="1:15" x14ac:dyDescent="0.4">
      <c r="D252" s="32">
        <f ca="1">N246/2+O246+D246+E246+F246/2</f>
        <v>0.23895922203354245</v>
      </c>
      <c r="E252" s="32">
        <f ca="1">N247/2+O247+D247+E247+F247/2</f>
        <v>8.7691457626988045E-2</v>
      </c>
      <c r="F252" s="32">
        <f ca="1">N248/2+O248+D248+E248+F248/2</f>
        <v>2.4115150847421715E-2</v>
      </c>
      <c r="G252" s="32">
        <f ca="1">F246/2+G246+H246</f>
        <v>0.143377922031239</v>
      </c>
      <c r="H252" s="32">
        <f ca="1">F247/2+G247+H247</f>
        <v>5.2615751204124407E-2</v>
      </c>
      <c r="I252" s="32">
        <f ca="1">F248/2+G248+H248</f>
        <v>1.4469331581134212E-2</v>
      </c>
      <c r="J252" s="32">
        <f ca="1">I246+J246+K246</f>
        <v>0.15910955544710792</v>
      </c>
      <c r="K252" s="32">
        <f ca="1">I247+J247+K247</f>
        <v>5.838882768701209E-2</v>
      </c>
      <c r="L252" s="32">
        <f ca="1">I248+J248+K248</f>
        <v>1.6056927613928323E-2</v>
      </c>
      <c r="M252" s="32">
        <f ca="1">L246+M246+N246/2</f>
        <v>0.1398033004881106</v>
      </c>
      <c r="N252" s="32">
        <f ca="1">L247+M247+N247/2</f>
        <v>5.130396348187545E-2</v>
      </c>
      <c r="O252" s="32">
        <f ca="1">L248+M248+N248/2</f>
        <v>1.4108589957515748E-2</v>
      </c>
    </row>
    <row r="255" spans="1:15" x14ac:dyDescent="0.4">
      <c r="A255" s="8" t="s">
        <v>48</v>
      </c>
      <c r="B255" s="46" t="s">
        <v>152</v>
      </c>
      <c r="C255" s="47"/>
      <c r="D255" s="8"/>
      <c r="E255" s="46"/>
      <c r="F255" s="47"/>
      <c r="G255" s="8"/>
    </row>
    <row r="257" spans="1:15" x14ac:dyDescent="0.4">
      <c r="C257" s="11" t="s">
        <v>2</v>
      </c>
      <c r="D257" s="12">
        <v>1</v>
      </c>
      <c r="E257" s="12">
        <v>2</v>
      </c>
      <c r="F257" s="12">
        <v>3</v>
      </c>
      <c r="G257" s="12">
        <v>4</v>
      </c>
      <c r="H257" s="12">
        <v>5</v>
      </c>
      <c r="I257" s="12">
        <v>6</v>
      </c>
      <c r="J257" s="12">
        <v>7</v>
      </c>
      <c r="K257" s="12">
        <v>8</v>
      </c>
      <c r="L257" s="12">
        <v>9</v>
      </c>
      <c r="M257" s="12">
        <v>10</v>
      </c>
      <c r="N257" s="12">
        <v>11</v>
      </c>
      <c r="O257" s="12">
        <v>12</v>
      </c>
    </row>
    <row r="258" spans="1:15" x14ac:dyDescent="0.4">
      <c r="A258" s="16" t="s">
        <v>7</v>
      </c>
      <c r="B258" s="11"/>
      <c r="C258" s="11"/>
      <c r="D258" s="29">
        <f t="shared" ref="D258:O258" si="89">D55</f>
        <v>1</v>
      </c>
      <c r="E258" s="29">
        <f t="shared" si="89"/>
        <v>1</v>
      </c>
      <c r="F258" s="29">
        <f t="shared" si="89"/>
        <v>1</v>
      </c>
      <c r="G258" s="29">
        <f t="shared" si="89"/>
        <v>1</v>
      </c>
      <c r="H258" s="29">
        <f t="shared" si="89"/>
        <v>1</v>
      </c>
      <c r="I258" s="29">
        <f t="shared" si="89"/>
        <v>1</v>
      </c>
      <c r="J258" s="29">
        <f t="shared" si="89"/>
        <v>1</v>
      </c>
      <c r="K258" s="29">
        <f t="shared" si="89"/>
        <v>1</v>
      </c>
      <c r="L258" s="29">
        <f t="shared" si="89"/>
        <v>1</v>
      </c>
      <c r="M258" s="29">
        <f t="shared" si="89"/>
        <v>1</v>
      </c>
      <c r="N258" s="29">
        <f t="shared" si="89"/>
        <v>1</v>
      </c>
      <c r="O258" s="29">
        <f t="shared" si="89"/>
        <v>1</v>
      </c>
    </row>
    <row r="259" spans="1:15" x14ac:dyDescent="0.4">
      <c r="A259" s="26"/>
      <c r="B259" s="41"/>
      <c r="C259" s="41"/>
      <c r="D259" s="29">
        <f t="shared" ref="D259:O259" si="90">D258/SUM($D258:$O258)</f>
        <v>8.3333333333333329E-2</v>
      </c>
      <c r="E259" s="29">
        <f t="shared" si="90"/>
        <v>8.3333333333333329E-2</v>
      </c>
      <c r="F259" s="29">
        <f t="shared" si="90"/>
        <v>8.3333333333333329E-2</v>
      </c>
      <c r="G259" s="29">
        <f t="shared" si="90"/>
        <v>8.3333333333333329E-2</v>
      </c>
      <c r="H259" s="29">
        <f t="shared" si="90"/>
        <v>8.3333333333333329E-2</v>
      </c>
      <c r="I259" s="29">
        <f t="shared" si="90"/>
        <v>8.3333333333333329E-2</v>
      </c>
      <c r="J259" s="29">
        <f t="shared" si="90"/>
        <v>8.3333333333333329E-2</v>
      </c>
      <c r="K259" s="29">
        <f t="shared" si="90"/>
        <v>8.3333333333333329E-2</v>
      </c>
      <c r="L259" s="29">
        <f t="shared" si="90"/>
        <v>8.3333333333333329E-2</v>
      </c>
      <c r="M259" s="29">
        <f t="shared" si="90"/>
        <v>8.3333333333333329E-2</v>
      </c>
      <c r="N259" s="29">
        <f t="shared" si="90"/>
        <v>8.3333333333333329E-2</v>
      </c>
      <c r="O259" s="29">
        <f t="shared" si="90"/>
        <v>8.3333333333333329E-2</v>
      </c>
    </row>
    <row r="260" spans="1:15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x14ac:dyDescent="0.4">
      <c r="A261" s="26" t="s">
        <v>144</v>
      </c>
      <c r="B261" s="27"/>
      <c r="C261" s="28" t="s">
        <v>77</v>
      </c>
      <c r="D261" s="29">
        <f t="shared" ref="D261:O261" ca="1" si="91">D8</f>
        <v>8.0352815330076801</v>
      </c>
      <c r="E261" s="29">
        <f t="shared" ca="1" si="91"/>
        <v>9.6841544813234393</v>
      </c>
      <c r="F261" s="29">
        <f t="shared" ca="1" si="91"/>
        <v>11.581199588389547</v>
      </c>
      <c r="G261" s="29">
        <f t="shared" ca="1" si="91"/>
        <v>13.656845797972595</v>
      </c>
      <c r="H261" s="29">
        <f t="shared" ca="1" si="91"/>
        <v>15.493955952240929</v>
      </c>
      <c r="I261" s="29">
        <f t="shared" ca="1" si="91"/>
        <v>16.477798755646916</v>
      </c>
      <c r="J261" s="29">
        <f t="shared" ca="1" si="91"/>
        <v>16.025883583190549</v>
      </c>
      <c r="K261" s="29">
        <f t="shared" ca="1" si="91"/>
        <v>14.411743475664975</v>
      </c>
      <c r="L261" s="29">
        <f t="shared" ca="1" si="91"/>
        <v>12.383942475087965</v>
      </c>
      <c r="M261" s="29">
        <f t="shared" ca="1" si="91"/>
        <v>10.309530245359204</v>
      </c>
      <c r="N261" s="29">
        <f t="shared" ca="1" si="91"/>
        <v>8.4801743010801758</v>
      </c>
      <c r="O261" s="29">
        <f t="shared" ca="1" si="91"/>
        <v>7.5311006349690244</v>
      </c>
    </row>
    <row r="262" spans="1:15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x14ac:dyDescent="0.4">
      <c r="A263" s="26"/>
      <c r="B263" s="27"/>
      <c r="C263" s="28" t="s">
        <v>78</v>
      </c>
      <c r="D263" s="136">
        <f>IF(D269=0,Demands!$D12,D269)</f>
        <v>0.8</v>
      </c>
      <c r="E263" s="136">
        <f>IF(E269=0,Demands!$D12,E269)</f>
        <v>0.8</v>
      </c>
      <c r="F263" s="136">
        <f>IF(F269=0,Demands!$D12,F269)</f>
        <v>0.8</v>
      </c>
      <c r="G263" s="136">
        <f>IF(G269=0,Demands!$D12,G269)</f>
        <v>0.8</v>
      </c>
      <c r="H263" s="136">
        <f>IF(H269=0,Demands!$D12,H269)</f>
        <v>0.8</v>
      </c>
      <c r="I263" s="136">
        <f>IF(I269=0,Demands!$D12,I269)</f>
        <v>0.8</v>
      </c>
      <c r="J263" s="136">
        <f>IF(J269=0,Demands!$D12,J269)</f>
        <v>0.8</v>
      </c>
      <c r="K263" s="136">
        <f>IF(K269=0,Demands!$D12,K269)</f>
        <v>0.8</v>
      </c>
      <c r="L263" s="136">
        <f>IF(L269=0,Demands!$D12,L269)</f>
        <v>0.8</v>
      </c>
      <c r="M263" s="136">
        <f>IF(M269=0,Demands!$D12,M269)</f>
        <v>0.8</v>
      </c>
      <c r="N263" s="136">
        <f>IF(N269=0,Demands!$D12,N269)</f>
        <v>0.8</v>
      </c>
      <c r="O263" s="136">
        <f>IF(O269=0,Demands!$D12,O269)</f>
        <v>0.8</v>
      </c>
    </row>
    <row r="264" spans="1:15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x14ac:dyDescent="0.4">
      <c r="A265" s="27"/>
      <c r="B265" s="27"/>
      <c r="C265" s="31" t="s">
        <v>75</v>
      </c>
      <c r="D265" s="32">
        <f t="shared" ref="D265:O265" si="92">D259*D263</f>
        <v>6.6666666666666666E-2</v>
      </c>
      <c r="E265" s="33">
        <f t="shared" si="92"/>
        <v>6.6666666666666666E-2</v>
      </c>
      <c r="F265" s="32">
        <f t="shared" si="92"/>
        <v>6.6666666666666666E-2</v>
      </c>
      <c r="G265" s="32">
        <f t="shared" si="92"/>
        <v>6.6666666666666666E-2</v>
      </c>
      <c r="H265" s="32">
        <f t="shared" si="92"/>
        <v>6.6666666666666666E-2</v>
      </c>
      <c r="I265" s="32">
        <f t="shared" si="92"/>
        <v>6.6666666666666666E-2</v>
      </c>
      <c r="J265" s="32">
        <f t="shared" si="92"/>
        <v>6.6666666666666666E-2</v>
      </c>
      <c r="K265" s="32">
        <f t="shared" si="92"/>
        <v>6.6666666666666666E-2</v>
      </c>
      <c r="L265" s="32">
        <f t="shared" si="92"/>
        <v>6.6666666666666666E-2</v>
      </c>
      <c r="M265" s="32">
        <f t="shared" si="92"/>
        <v>6.6666666666666666E-2</v>
      </c>
      <c r="N265" s="32">
        <f t="shared" si="92"/>
        <v>6.6666666666666666E-2</v>
      </c>
      <c r="O265" s="32">
        <f t="shared" si="92"/>
        <v>6.6666666666666666E-2</v>
      </c>
    </row>
    <row r="266" spans="1:15" x14ac:dyDescent="0.4">
      <c r="A266" s="27"/>
      <c r="B266" s="27"/>
      <c r="C266" s="31" t="s">
        <v>76</v>
      </c>
      <c r="D266" s="32">
        <f t="shared" ref="D266:O266" si="93">D259*(1-D263)</f>
        <v>1.6666666666666663E-2</v>
      </c>
      <c r="E266" s="32">
        <f t="shared" si="93"/>
        <v>1.6666666666666663E-2</v>
      </c>
      <c r="F266" s="32">
        <f t="shared" si="93"/>
        <v>1.6666666666666663E-2</v>
      </c>
      <c r="G266" s="32">
        <f t="shared" si="93"/>
        <v>1.6666666666666663E-2</v>
      </c>
      <c r="H266" s="32">
        <f t="shared" si="93"/>
        <v>1.6666666666666663E-2</v>
      </c>
      <c r="I266" s="32">
        <f t="shared" si="93"/>
        <v>1.6666666666666663E-2</v>
      </c>
      <c r="J266" s="32">
        <f t="shared" si="93"/>
        <v>1.6666666666666663E-2</v>
      </c>
      <c r="K266" s="32">
        <f t="shared" si="93"/>
        <v>1.6666666666666663E-2</v>
      </c>
      <c r="L266" s="32">
        <f t="shared" si="93"/>
        <v>1.6666666666666663E-2</v>
      </c>
      <c r="M266" s="32">
        <f t="shared" si="93"/>
        <v>1.6666666666666663E-2</v>
      </c>
      <c r="N266" s="32">
        <f t="shared" si="93"/>
        <v>1.6666666666666663E-2</v>
      </c>
      <c r="O266" s="32">
        <f t="shared" si="93"/>
        <v>1.6666666666666663E-2</v>
      </c>
    </row>
    <row r="267" spans="1:15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x14ac:dyDescent="0.4">
      <c r="A268" s="24"/>
      <c r="B268" s="24"/>
      <c r="C268" s="24"/>
      <c r="D268" s="167" t="s">
        <v>163</v>
      </c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x14ac:dyDescent="0.4">
      <c r="A269" s="27" t="s">
        <v>18</v>
      </c>
      <c r="B269" s="37">
        <f>Demands!E12</f>
        <v>0.1</v>
      </c>
      <c r="C269" s="116" t="s">
        <v>129</v>
      </c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x14ac:dyDescent="0.4">
      <c r="A271" s="27" t="s">
        <v>19</v>
      </c>
      <c r="B271" s="39" t="s">
        <v>20</v>
      </c>
      <c r="C271" s="39"/>
      <c r="D271" s="33">
        <f t="shared" ref="D271:O271" si="94">D265-D273</f>
        <v>6.0555555555555557E-2</v>
      </c>
      <c r="E271" s="33">
        <f t="shared" si="94"/>
        <v>6.0555555555555557E-2</v>
      </c>
      <c r="F271" s="33">
        <f t="shared" si="94"/>
        <v>6.0555555555555557E-2</v>
      </c>
      <c r="G271" s="33">
        <f t="shared" si="94"/>
        <v>6.0555555555555557E-2</v>
      </c>
      <c r="H271" s="33">
        <f t="shared" si="94"/>
        <v>6.0555555555555557E-2</v>
      </c>
      <c r="I271" s="33">
        <f t="shared" si="94"/>
        <v>6.0555555555555557E-2</v>
      </c>
      <c r="J271" s="33">
        <f t="shared" si="94"/>
        <v>6.0555555555555557E-2</v>
      </c>
      <c r="K271" s="33">
        <f t="shared" si="94"/>
        <v>6.0555555555555557E-2</v>
      </c>
      <c r="L271" s="33">
        <f t="shared" si="94"/>
        <v>6.0555555555555557E-2</v>
      </c>
      <c r="M271" s="33">
        <f t="shared" si="94"/>
        <v>6.0555555555555557E-2</v>
      </c>
      <c r="N271" s="33">
        <f t="shared" si="94"/>
        <v>6.0555555555555557E-2</v>
      </c>
      <c r="O271" s="33">
        <f t="shared" si="94"/>
        <v>6.0555555555555557E-2</v>
      </c>
    </row>
    <row r="272" spans="1:15" x14ac:dyDescent="0.4">
      <c r="A272" s="41"/>
      <c r="B272" s="42" t="s">
        <v>21</v>
      </c>
      <c r="C272" s="42"/>
      <c r="D272" s="33">
        <f t="shared" ref="D272:O272" si="95">D266</f>
        <v>1.6666666666666663E-2</v>
      </c>
      <c r="E272" s="33">
        <f t="shared" si="95"/>
        <v>1.6666666666666663E-2</v>
      </c>
      <c r="F272" s="33">
        <f t="shared" si="95"/>
        <v>1.6666666666666663E-2</v>
      </c>
      <c r="G272" s="33">
        <f t="shared" si="95"/>
        <v>1.6666666666666663E-2</v>
      </c>
      <c r="H272" s="33">
        <f t="shared" si="95"/>
        <v>1.6666666666666663E-2</v>
      </c>
      <c r="I272" s="33">
        <f t="shared" si="95"/>
        <v>1.6666666666666663E-2</v>
      </c>
      <c r="J272" s="33">
        <f t="shared" si="95"/>
        <v>1.6666666666666663E-2</v>
      </c>
      <c r="K272" s="33">
        <f t="shared" si="95"/>
        <v>1.6666666666666663E-2</v>
      </c>
      <c r="L272" s="33">
        <f t="shared" si="95"/>
        <v>1.6666666666666663E-2</v>
      </c>
      <c r="M272" s="33">
        <f t="shared" si="95"/>
        <v>1.6666666666666663E-2</v>
      </c>
      <c r="N272" s="33">
        <f t="shared" si="95"/>
        <v>1.6666666666666663E-2</v>
      </c>
      <c r="O272" s="33">
        <f t="shared" si="95"/>
        <v>1.6666666666666663E-2</v>
      </c>
    </row>
    <row r="273" spans="1:15" x14ac:dyDescent="0.4">
      <c r="A273" s="41"/>
      <c r="B273" s="43" t="s">
        <v>22</v>
      </c>
      <c r="C273" s="43"/>
      <c r="D273" s="33">
        <f t="shared" ref="D273:O273" si="96">D265/($C$18+$C$20)*(1+$B$269)</f>
        <v>6.1111111111111114E-3</v>
      </c>
      <c r="E273" s="33">
        <f t="shared" si="96"/>
        <v>6.1111111111111114E-3</v>
      </c>
      <c r="F273" s="33">
        <f t="shared" si="96"/>
        <v>6.1111111111111114E-3</v>
      </c>
      <c r="G273" s="33">
        <f t="shared" si="96"/>
        <v>6.1111111111111114E-3</v>
      </c>
      <c r="H273" s="33">
        <f t="shared" si="96"/>
        <v>6.1111111111111114E-3</v>
      </c>
      <c r="I273" s="33">
        <f t="shared" si="96"/>
        <v>6.1111111111111114E-3</v>
      </c>
      <c r="J273" s="33">
        <f t="shared" si="96"/>
        <v>6.1111111111111114E-3</v>
      </c>
      <c r="K273" s="33">
        <f t="shared" si="96"/>
        <v>6.1111111111111114E-3</v>
      </c>
      <c r="L273" s="33">
        <f t="shared" si="96"/>
        <v>6.1111111111111114E-3</v>
      </c>
      <c r="M273" s="33">
        <f t="shared" si="96"/>
        <v>6.1111111111111114E-3</v>
      </c>
      <c r="N273" s="33">
        <f t="shared" si="96"/>
        <v>6.1111111111111114E-3</v>
      </c>
      <c r="O273" s="33">
        <f t="shared" si="96"/>
        <v>6.1111111111111114E-3</v>
      </c>
    </row>
    <row r="274" spans="1:15" x14ac:dyDescent="0.4">
      <c r="D274" s="32">
        <f t="shared" ref="D274:O274" si="97">SUM(D271:D273)</f>
        <v>8.3333333333333329E-2</v>
      </c>
      <c r="E274" s="32">
        <f t="shared" si="97"/>
        <v>8.3333333333333329E-2</v>
      </c>
      <c r="F274" s="32">
        <f t="shared" si="97"/>
        <v>8.3333333333333329E-2</v>
      </c>
      <c r="G274" s="32">
        <f t="shared" si="97"/>
        <v>8.3333333333333329E-2</v>
      </c>
      <c r="H274" s="32">
        <f t="shared" si="97"/>
        <v>8.3333333333333329E-2</v>
      </c>
      <c r="I274" s="32">
        <f t="shared" si="97"/>
        <v>8.3333333333333329E-2</v>
      </c>
      <c r="J274" s="32">
        <f t="shared" si="97"/>
        <v>8.3333333333333329E-2</v>
      </c>
      <c r="K274" s="32">
        <f t="shared" si="97"/>
        <v>8.3333333333333329E-2</v>
      </c>
      <c r="L274" s="32">
        <f t="shared" si="97"/>
        <v>8.3333333333333329E-2</v>
      </c>
      <c r="M274" s="32">
        <f t="shared" si="97"/>
        <v>8.3333333333333329E-2</v>
      </c>
      <c r="N274" s="32">
        <f t="shared" si="97"/>
        <v>8.3333333333333329E-2</v>
      </c>
      <c r="O274" s="32">
        <f t="shared" si="97"/>
        <v>8.3333333333333329E-2</v>
      </c>
    </row>
    <row r="275" spans="1:15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x14ac:dyDescent="0.4">
      <c r="D276" s="44" t="s">
        <v>23</v>
      </c>
      <c r="E276" s="44" t="s">
        <v>24</v>
      </c>
      <c r="F276" s="44" t="s">
        <v>25</v>
      </c>
      <c r="G276" s="44" t="s">
        <v>26</v>
      </c>
      <c r="H276" s="44" t="s">
        <v>27</v>
      </c>
      <c r="I276" s="44" t="s">
        <v>28</v>
      </c>
      <c r="J276" s="44" t="s">
        <v>29</v>
      </c>
      <c r="K276" s="44" t="s">
        <v>30</v>
      </c>
      <c r="L276" s="44" t="s">
        <v>31</v>
      </c>
      <c r="M276" s="44" t="s">
        <v>32</v>
      </c>
      <c r="N276" s="44" t="s">
        <v>33</v>
      </c>
      <c r="O276" s="44" t="s">
        <v>34</v>
      </c>
    </row>
    <row r="277" spans="1:15" x14ac:dyDescent="0.4">
      <c r="D277" s="32">
        <f>N271/2+O271+D271+E271+F271/2</f>
        <v>0.24222222222222223</v>
      </c>
      <c r="E277" s="32">
        <f>N272/2+O272+D272+E272+F272/2</f>
        <v>6.6666666666666652E-2</v>
      </c>
      <c r="F277" s="32">
        <f>N273/2+O273+D273+E273+F273/2</f>
        <v>2.4444444444444446E-2</v>
      </c>
      <c r="G277" s="32">
        <f>F271/2+G271+H271</f>
        <v>0.15138888888888891</v>
      </c>
      <c r="H277" s="32">
        <f>F272/2+G272+H272</f>
        <v>4.1666666666666657E-2</v>
      </c>
      <c r="I277" s="32">
        <f>F273/2+G273+H273</f>
        <v>1.5277777777777779E-2</v>
      </c>
      <c r="J277" s="32">
        <f>I271+J271+K271</f>
        <v>0.18166666666666667</v>
      </c>
      <c r="K277" s="32">
        <f>I272+J272+K272</f>
        <v>4.9999999999999989E-2</v>
      </c>
      <c r="L277" s="32">
        <f>I273+J273+K273</f>
        <v>1.8333333333333333E-2</v>
      </c>
      <c r="M277" s="32">
        <f>L271+M271+N271/2</f>
        <v>0.15138888888888891</v>
      </c>
      <c r="N277" s="32">
        <f>L272+M272+N272/2</f>
        <v>4.1666666666666657E-2</v>
      </c>
      <c r="O277" s="32">
        <f>L273+M273+N273/2</f>
        <v>1.5277777777777779E-2</v>
      </c>
    </row>
    <row r="280" spans="1:15" x14ac:dyDescent="0.4">
      <c r="A280" s="8" t="s">
        <v>49</v>
      </c>
      <c r="B280" s="46" t="s">
        <v>152</v>
      </c>
      <c r="C280" s="47"/>
      <c r="D280" s="8"/>
      <c r="E280" s="46"/>
      <c r="F280" s="47"/>
      <c r="G280" s="8"/>
    </row>
    <row r="282" spans="1:15" x14ac:dyDescent="0.4">
      <c r="C282" s="11" t="s">
        <v>2</v>
      </c>
      <c r="D282" s="12">
        <v>1</v>
      </c>
      <c r="E282" s="12">
        <v>2</v>
      </c>
      <c r="F282" s="12">
        <v>3</v>
      </c>
      <c r="G282" s="12">
        <v>4</v>
      </c>
      <c r="H282" s="12">
        <v>5</v>
      </c>
      <c r="I282" s="12">
        <v>6</v>
      </c>
      <c r="J282" s="12">
        <v>7</v>
      </c>
      <c r="K282" s="12">
        <v>8</v>
      </c>
      <c r="L282" s="12">
        <v>9</v>
      </c>
      <c r="M282" s="12">
        <v>10</v>
      </c>
      <c r="N282" s="12">
        <v>11</v>
      </c>
      <c r="O282" s="12">
        <v>12</v>
      </c>
    </row>
    <row r="283" spans="1:15" x14ac:dyDescent="0.4">
      <c r="A283" s="16" t="s">
        <v>7</v>
      </c>
      <c r="B283" s="11"/>
      <c r="C283" s="11" t="s">
        <v>41</v>
      </c>
      <c r="D283" s="29">
        <f t="shared" ref="D283:O283" ca="1" si="98">24-D286</f>
        <v>15.96471846699232</v>
      </c>
      <c r="E283" s="29">
        <f t="shared" ca="1" si="98"/>
        <v>14.315845518676561</v>
      </c>
      <c r="F283" s="29">
        <f t="shared" ca="1" si="98"/>
        <v>12.418800411610453</v>
      </c>
      <c r="G283" s="29">
        <f t="shared" ca="1" si="98"/>
        <v>10.343154202027405</v>
      </c>
      <c r="H283" s="29">
        <f t="shared" ca="1" si="98"/>
        <v>8.5060440477590706</v>
      </c>
      <c r="I283" s="29">
        <f t="shared" ca="1" si="98"/>
        <v>7.5222012443530843</v>
      </c>
      <c r="J283" s="29">
        <f t="shared" ca="1" si="98"/>
        <v>7.9741164168094514</v>
      </c>
      <c r="K283" s="29">
        <f t="shared" ca="1" si="98"/>
        <v>9.5882565243350246</v>
      </c>
      <c r="L283" s="29">
        <f t="shared" ca="1" si="98"/>
        <v>11.616057524912035</v>
      </c>
      <c r="M283" s="29">
        <f t="shared" ca="1" si="98"/>
        <v>13.690469754640796</v>
      </c>
      <c r="N283" s="29">
        <f t="shared" ca="1" si="98"/>
        <v>15.519825698919824</v>
      </c>
      <c r="O283" s="29">
        <f t="shared" ca="1" si="98"/>
        <v>16.468899365030975</v>
      </c>
    </row>
    <row r="284" spans="1:15" x14ac:dyDescent="0.4">
      <c r="A284" s="26"/>
      <c r="B284" s="41"/>
      <c r="C284" s="41"/>
      <c r="D284" s="29">
        <f t="shared" ref="D284:O284" ca="1" si="99">D283/SUM($D283:$O283)</f>
        <v>0.11092126131879892</v>
      </c>
      <c r="E284" s="29">
        <f t="shared" ca="1" si="99"/>
        <v>9.9465057593078776E-2</v>
      </c>
      <c r="F284" s="29">
        <f t="shared" ca="1" si="99"/>
        <v>8.6284578620681882E-2</v>
      </c>
      <c r="G284" s="29">
        <f t="shared" ca="1" si="99"/>
        <v>7.1863197116551245E-2</v>
      </c>
      <c r="H284" s="29">
        <f t="shared" ca="1" si="99"/>
        <v>5.909914017972967E-2</v>
      </c>
      <c r="I284" s="29">
        <f t="shared" ca="1" si="99"/>
        <v>5.226349914297454E-2</v>
      </c>
      <c r="J284" s="29">
        <f t="shared" ca="1" si="99"/>
        <v>5.5403360396500699E-2</v>
      </c>
      <c r="K284" s="29">
        <f t="shared" ca="1" si="99"/>
        <v>6.6618243831005078E-2</v>
      </c>
      <c r="L284" s="29">
        <f t="shared" ca="1" si="99"/>
        <v>8.0707201625817959E-2</v>
      </c>
      <c r="M284" s="29">
        <f t="shared" ca="1" si="99"/>
        <v>9.5120009561791868E-2</v>
      </c>
      <c r="N284" s="29">
        <f t="shared" ca="1" si="99"/>
        <v>0.10783019102600033</v>
      </c>
      <c r="O284" s="29">
        <f t="shared" ca="1" si="99"/>
        <v>0.11442425958706894</v>
      </c>
    </row>
    <row r="285" spans="1:15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x14ac:dyDescent="0.4">
      <c r="A286" s="26"/>
      <c r="B286" s="27"/>
      <c r="C286" s="28" t="s">
        <v>77</v>
      </c>
      <c r="D286" s="29">
        <f t="shared" ref="D286:O286" ca="1" si="100">D8</f>
        <v>8.0352815330076801</v>
      </c>
      <c r="E286" s="29">
        <f t="shared" ca="1" si="100"/>
        <v>9.6841544813234393</v>
      </c>
      <c r="F286" s="29">
        <f t="shared" ca="1" si="100"/>
        <v>11.581199588389547</v>
      </c>
      <c r="G286" s="29">
        <f t="shared" ca="1" si="100"/>
        <v>13.656845797972595</v>
      </c>
      <c r="H286" s="29">
        <f t="shared" ca="1" si="100"/>
        <v>15.493955952240929</v>
      </c>
      <c r="I286" s="29">
        <f t="shared" ca="1" si="100"/>
        <v>16.477798755646916</v>
      </c>
      <c r="J286" s="29">
        <f t="shared" ca="1" si="100"/>
        <v>16.025883583190549</v>
      </c>
      <c r="K286" s="29">
        <f t="shared" ca="1" si="100"/>
        <v>14.411743475664975</v>
      </c>
      <c r="L286" s="29">
        <f t="shared" ca="1" si="100"/>
        <v>12.383942475087965</v>
      </c>
      <c r="M286" s="29">
        <f t="shared" ca="1" si="100"/>
        <v>10.309530245359204</v>
      </c>
      <c r="N286" s="29">
        <f t="shared" ca="1" si="100"/>
        <v>8.4801743010801758</v>
      </c>
      <c r="O286" s="29">
        <f t="shared" ca="1" si="100"/>
        <v>7.5311006349690244</v>
      </c>
    </row>
    <row r="287" spans="1:15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x14ac:dyDescent="0.4">
      <c r="A288" s="26"/>
      <c r="B288" s="27"/>
      <c r="C288" s="28" t="s">
        <v>78</v>
      </c>
      <c r="D288" s="136">
        <f>IF(D294=0,Demands!$D13,D294)</f>
        <v>0.5</v>
      </c>
      <c r="E288" s="136">
        <f>IF(E294=0,Demands!$D13,E294)</f>
        <v>0.5</v>
      </c>
      <c r="F288" s="136">
        <f>IF(F294=0,Demands!$D13,F294)</f>
        <v>0.5</v>
      </c>
      <c r="G288" s="136">
        <f>IF(G294=0,Demands!$D13,G294)</f>
        <v>0.5</v>
      </c>
      <c r="H288" s="136">
        <f>IF(H294=0,Demands!$D13,H294)</f>
        <v>0.5</v>
      </c>
      <c r="I288" s="136">
        <f>IF(I294=0,Demands!$D13,I294)</f>
        <v>0.5</v>
      </c>
      <c r="J288" s="136">
        <f>IF(J294=0,Demands!$D13,J294)</f>
        <v>0.5</v>
      </c>
      <c r="K288" s="136">
        <f>IF(K294=0,Demands!$D13,K294)</f>
        <v>0.5</v>
      </c>
      <c r="L288" s="136">
        <f>IF(L294=0,Demands!$D13,L294)</f>
        <v>0.5</v>
      </c>
      <c r="M288" s="136">
        <f>IF(M294=0,Demands!$D13,M294)</f>
        <v>0.5</v>
      </c>
      <c r="N288" s="136">
        <f>IF(N294=0,Demands!$D13,N294)</f>
        <v>0.5</v>
      </c>
      <c r="O288" s="136">
        <f>IF(O294=0,Demands!$D13,O294)</f>
        <v>0.5</v>
      </c>
    </row>
    <row r="289" spans="1:15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x14ac:dyDescent="0.4">
      <c r="A290" s="27"/>
      <c r="B290" s="27"/>
      <c r="C290" s="31" t="s">
        <v>75</v>
      </c>
      <c r="D290" s="32">
        <f t="shared" ref="D290:O290" ca="1" si="101">D284*D288</f>
        <v>5.5460630659399462E-2</v>
      </c>
      <c r="E290" s="33">
        <f t="shared" ca="1" si="101"/>
        <v>4.9732528796539388E-2</v>
      </c>
      <c r="F290" s="32">
        <f t="shared" ca="1" si="101"/>
        <v>4.3142289310340941E-2</v>
      </c>
      <c r="G290" s="32">
        <f t="shared" ca="1" si="101"/>
        <v>3.5931598558275622E-2</v>
      </c>
      <c r="H290" s="32">
        <f t="shared" ca="1" si="101"/>
        <v>2.9549570089864835E-2</v>
      </c>
      <c r="I290" s="32">
        <f t="shared" ca="1" si="101"/>
        <v>2.613174957148727E-2</v>
      </c>
      <c r="J290" s="32">
        <f t="shared" ca="1" si="101"/>
        <v>2.770168019825035E-2</v>
      </c>
      <c r="K290" s="32">
        <f t="shared" ca="1" si="101"/>
        <v>3.3309121915502539E-2</v>
      </c>
      <c r="L290" s="32">
        <f t="shared" ca="1" si="101"/>
        <v>4.035360081290898E-2</v>
      </c>
      <c r="M290" s="32">
        <f t="shared" ca="1" si="101"/>
        <v>4.7560004780895934E-2</v>
      </c>
      <c r="N290" s="32">
        <f t="shared" ca="1" si="101"/>
        <v>5.3915095513000166E-2</v>
      </c>
      <c r="O290" s="32">
        <f t="shared" ca="1" si="101"/>
        <v>5.7212129793534468E-2</v>
      </c>
    </row>
    <row r="291" spans="1:15" x14ac:dyDescent="0.4">
      <c r="A291" s="27"/>
      <c r="B291" s="27"/>
      <c r="C291" s="31" t="s">
        <v>76</v>
      </c>
      <c r="D291" s="32">
        <f t="shared" ref="D291:O291" ca="1" si="102">D284*(1-D288)</f>
        <v>5.5460630659399462E-2</v>
      </c>
      <c r="E291" s="32">
        <f t="shared" ca="1" si="102"/>
        <v>4.9732528796539388E-2</v>
      </c>
      <c r="F291" s="32">
        <f t="shared" ca="1" si="102"/>
        <v>4.3142289310340941E-2</v>
      </c>
      <c r="G291" s="32">
        <f t="shared" ca="1" si="102"/>
        <v>3.5931598558275622E-2</v>
      </c>
      <c r="H291" s="32">
        <f t="shared" ca="1" si="102"/>
        <v>2.9549570089864835E-2</v>
      </c>
      <c r="I291" s="32">
        <f t="shared" ca="1" si="102"/>
        <v>2.613174957148727E-2</v>
      </c>
      <c r="J291" s="32">
        <f t="shared" ca="1" si="102"/>
        <v>2.770168019825035E-2</v>
      </c>
      <c r="K291" s="32">
        <f t="shared" ca="1" si="102"/>
        <v>3.3309121915502539E-2</v>
      </c>
      <c r="L291" s="32">
        <f t="shared" ca="1" si="102"/>
        <v>4.035360081290898E-2</v>
      </c>
      <c r="M291" s="32">
        <f t="shared" ca="1" si="102"/>
        <v>4.7560004780895934E-2</v>
      </c>
      <c r="N291" s="32">
        <f t="shared" ca="1" si="102"/>
        <v>5.3915095513000166E-2</v>
      </c>
      <c r="O291" s="32">
        <f t="shared" ca="1" si="102"/>
        <v>5.7212129793534468E-2</v>
      </c>
    </row>
    <row r="292" spans="1:15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x14ac:dyDescent="0.4">
      <c r="A293" s="24"/>
      <c r="B293" s="24"/>
      <c r="C293" s="24"/>
      <c r="D293" s="167" t="s">
        <v>164</v>
      </c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x14ac:dyDescent="0.4">
      <c r="A294" s="27" t="s">
        <v>18</v>
      </c>
      <c r="B294" s="37">
        <f>Demands!E13</f>
        <v>0.15</v>
      </c>
      <c r="C294" s="116" t="s">
        <v>129</v>
      </c>
      <c r="D294" s="137">
        <v>0.5</v>
      </c>
      <c r="E294" s="137">
        <v>0.5</v>
      </c>
      <c r="F294" s="137">
        <v>0.5</v>
      </c>
      <c r="G294" s="137">
        <v>0.5</v>
      </c>
      <c r="H294" s="137">
        <v>0.5</v>
      </c>
      <c r="I294" s="137">
        <v>0.5</v>
      </c>
      <c r="J294" s="137">
        <v>0.5</v>
      </c>
      <c r="K294" s="137">
        <v>0.5</v>
      </c>
      <c r="L294" s="137">
        <v>0.5</v>
      </c>
      <c r="M294" s="137">
        <v>0.5</v>
      </c>
      <c r="N294" s="137">
        <v>0.5</v>
      </c>
      <c r="O294" s="137">
        <v>0.5</v>
      </c>
    </row>
    <row r="295" spans="1:15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x14ac:dyDescent="0.4">
      <c r="A296" s="27" t="s">
        <v>19</v>
      </c>
      <c r="B296" s="39" t="s">
        <v>20</v>
      </c>
      <c r="C296" s="39"/>
      <c r="D296" s="33">
        <f t="shared" ref="D296:O296" ca="1" si="103">D290-D298</f>
        <v>5.014565355454035E-2</v>
      </c>
      <c r="E296" s="33">
        <f t="shared" ca="1" si="103"/>
        <v>4.4966494786871029E-2</v>
      </c>
      <c r="F296" s="33">
        <f t="shared" ca="1" si="103"/>
        <v>3.9007819918099935E-2</v>
      </c>
      <c r="G296" s="33">
        <f t="shared" ca="1" si="103"/>
        <v>3.2488153696440876E-2</v>
      </c>
      <c r="H296" s="33">
        <f t="shared" ca="1" si="103"/>
        <v>2.6717736289586121E-2</v>
      </c>
      <c r="I296" s="33">
        <f t="shared" ca="1" si="103"/>
        <v>2.3627456904219739E-2</v>
      </c>
      <c r="J296" s="33">
        <f t="shared" ca="1" si="103"/>
        <v>2.5046935845918026E-2</v>
      </c>
      <c r="K296" s="33">
        <f t="shared" ca="1" si="103"/>
        <v>3.0116997731933545E-2</v>
      </c>
      <c r="L296" s="33">
        <f t="shared" ca="1" si="103"/>
        <v>3.6486380735005201E-2</v>
      </c>
      <c r="M296" s="33">
        <f t="shared" ca="1" si="103"/>
        <v>4.3002170989393407E-2</v>
      </c>
      <c r="N296" s="33">
        <f t="shared" ca="1" si="103"/>
        <v>4.8748232193004316E-2</v>
      </c>
      <c r="O296" s="33">
        <f t="shared" ca="1" si="103"/>
        <v>5.1729300688320747E-2</v>
      </c>
    </row>
    <row r="297" spans="1:15" x14ac:dyDescent="0.4">
      <c r="A297" s="41"/>
      <c r="B297" s="42" t="s">
        <v>21</v>
      </c>
      <c r="C297" s="42"/>
      <c r="D297" s="33">
        <f t="shared" ref="D297:O297" ca="1" si="104">D291</f>
        <v>5.5460630659399462E-2</v>
      </c>
      <c r="E297" s="33">
        <f t="shared" ca="1" si="104"/>
        <v>4.9732528796539388E-2</v>
      </c>
      <c r="F297" s="33">
        <f t="shared" ca="1" si="104"/>
        <v>4.3142289310340941E-2</v>
      </c>
      <c r="G297" s="33">
        <f t="shared" ca="1" si="104"/>
        <v>3.5931598558275622E-2</v>
      </c>
      <c r="H297" s="33">
        <f t="shared" ca="1" si="104"/>
        <v>2.9549570089864835E-2</v>
      </c>
      <c r="I297" s="33">
        <f t="shared" ca="1" si="104"/>
        <v>2.613174957148727E-2</v>
      </c>
      <c r="J297" s="33">
        <f t="shared" ca="1" si="104"/>
        <v>2.770168019825035E-2</v>
      </c>
      <c r="K297" s="33">
        <f t="shared" ca="1" si="104"/>
        <v>3.3309121915502539E-2</v>
      </c>
      <c r="L297" s="33">
        <f t="shared" ca="1" si="104"/>
        <v>4.035360081290898E-2</v>
      </c>
      <c r="M297" s="33">
        <f t="shared" ca="1" si="104"/>
        <v>4.7560004780895934E-2</v>
      </c>
      <c r="N297" s="33">
        <f t="shared" ca="1" si="104"/>
        <v>5.3915095513000166E-2</v>
      </c>
      <c r="O297" s="33">
        <f t="shared" ca="1" si="104"/>
        <v>5.7212129793534468E-2</v>
      </c>
    </row>
    <row r="298" spans="1:15" x14ac:dyDescent="0.4">
      <c r="A298" s="41"/>
      <c r="B298" s="43" t="s">
        <v>22</v>
      </c>
      <c r="C298" s="43"/>
      <c r="D298" s="33">
        <f t="shared" ref="D298:O298" ca="1" si="105">D290/($C$18+$C$20)*(1+$B$294)</f>
        <v>5.3149771048591147E-3</v>
      </c>
      <c r="E298" s="33">
        <f t="shared" ca="1" si="105"/>
        <v>4.7660340096683579E-3</v>
      </c>
      <c r="F298" s="33">
        <f t="shared" ca="1" si="105"/>
        <v>4.1344693922410062E-3</v>
      </c>
      <c r="G298" s="33">
        <f t="shared" ca="1" si="105"/>
        <v>3.4434448618347467E-3</v>
      </c>
      <c r="H298" s="33">
        <f t="shared" ca="1" si="105"/>
        <v>2.8318338002787133E-3</v>
      </c>
      <c r="I298" s="33">
        <f t="shared" ca="1" si="105"/>
        <v>2.5042926672675298E-3</v>
      </c>
      <c r="J298" s="33">
        <f t="shared" ca="1" si="105"/>
        <v>2.6547443523323249E-3</v>
      </c>
      <c r="K298" s="33">
        <f t="shared" ca="1" si="105"/>
        <v>3.1921241835689931E-3</v>
      </c>
      <c r="L298" s="33">
        <f t="shared" ca="1" si="105"/>
        <v>3.867220077903777E-3</v>
      </c>
      <c r="M298" s="33">
        <f t="shared" ca="1" si="105"/>
        <v>4.5578337915025266E-3</v>
      </c>
      <c r="N298" s="33">
        <f t="shared" ca="1" si="105"/>
        <v>5.1668633199958491E-3</v>
      </c>
      <c r="O298" s="33">
        <f t="shared" ca="1" si="105"/>
        <v>5.4828291052137195E-3</v>
      </c>
    </row>
    <row r="299" spans="1:15" x14ac:dyDescent="0.4">
      <c r="D299" s="32">
        <f t="shared" ref="D299:O299" ca="1" si="106">SUM(D296:D298)</f>
        <v>0.11092126131879892</v>
      </c>
      <c r="E299" s="32">
        <f t="shared" ca="1" si="106"/>
        <v>9.9465057593078776E-2</v>
      </c>
      <c r="F299" s="32">
        <f t="shared" ca="1" si="106"/>
        <v>8.6284578620681882E-2</v>
      </c>
      <c r="G299" s="32">
        <f t="shared" ca="1" si="106"/>
        <v>7.1863197116551245E-2</v>
      </c>
      <c r="H299" s="32">
        <f t="shared" ca="1" si="106"/>
        <v>5.909914017972967E-2</v>
      </c>
      <c r="I299" s="32">
        <f t="shared" ca="1" si="106"/>
        <v>5.226349914297454E-2</v>
      </c>
      <c r="J299" s="32">
        <f t="shared" ca="1" si="106"/>
        <v>5.5403360396500699E-2</v>
      </c>
      <c r="K299" s="32">
        <f t="shared" ca="1" si="106"/>
        <v>6.6618243831005078E-2</v>
      </c>
      <c r="L299" s="32">
        <f t="shared" ca="1" si="106"/>
        <v>8.0707201625817959E-2</v>
      </c>
      <c r="M299" s="32">
        <f t="shared" ca="1" si="106"/>
        <v>9.5120009561791868E-2</v>
      </c>
      <c r="N299" s="32">
        <f t="shared" ca="1" si="106"/>
        <v>0.10783019102600032</v>
      </c>
      <c r="O299" s="32">
        <f t="shared" ca="1" si="106"/>
        <v>0.11442425958706894</v>
      </c>
    </row>
    <row r="300" spans="1:15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x14ac:dyDescent="0.4">
      <c r="D301" s="44" t="s">
        <v>23</v>
      </c>
      <c r="E301" s="44" t="s">
        <v>24</v>
      </c>
      <c r="F301" s="44" t="s">
        <v>25</v>
      </c>
      <c r="G301" s="44" t="s">
        <v>26</v>
      </c>
      <c r="H301" s="44" t="s">
        <v>27</v>
      </c>
      <c r="I301" s="44" t="s">
        <v>28</v>
      </c>
      <c r="J301" s="44" t="s">
        <v>29</v>
      </c>
      <c r="K301" s="44" t="s">
        <v>30</v>
      </c>
      <c r="L301" s="44" t="s">
        <v>31</v>
      </c>
      <c r="M301" s="44" t="s">
        <v>32</v>
      </c>
      <c r="N301" s="44" t="s">
        <v>33</v>
      </c>
      <c r="O301" s="44" t="s">
        <v>34</v>
      </c>
    </row>
    <row r="302" spans="1:15" x14ac:dyDescent="0.4">
      <c r="D302" s="32">
        <f ca="1">N296/2+O296+D296+E296+F296/2</f>
        <v>0.19071947508528425</v>
      </c>
      <c r="E302" s="32">
        <f ca="1">N297/2+O297+D297+E297+F297/2</f>
        <v>0.21093398166114385</v>
      </c>
      <c r="F302" s="32">
        <f ca="1">N298/2+O298+D298+E298+F298/2</f>
        <v>2.0214506575859621E-2</v>
      </c>
      <c r="G302" s="32">
        <f ca="1">F296/2+G296+H296</f>
        <v>7.8709799945076972E-2</v>
      </c>
      <c r="H302" s="32">
        <f ca="1">F297/2+G297+H297</f>
        <v>8.7052313303310924E-2</v>
      </c>
      <c r="I302" s="32">
        <f ca="1">F298/2+G298+H298</f>
        <v>8.3425133582339626E-3</v>
      </c>
      <c r="J302" s="32">
        <f ca="1">I296+J296+K296</f>
        <v>7.8791390482071316E-2</v>
      </c>
      <c r="K302" s="32">
        <f ca="1">I297+J297+K297</f>
        <v>8.7142551685240155E-2</v>
      </c>
      <c r="L302" s="32">
        <f ca="1">I298+J298+K298</f>
        <v>8.3511612031688474E-3</v>
      </c>
      <c r="M302" s="32">
        <f ca="1">L296+M296+N296/2</f>
        <v>0.10386266782090077</v>
      </c>
      <c r="N302" s="32">
        <f ca="1">L297+M297+N297/2</f>
        <v>0.114871153350305</v>
      </c>
      <c r="O302" s="32">
        <f ca="1">L298+M298+N298/2</f>
        <v>1.1008485529404229E-2</v>
      </c>
    </row>
    <row r="305" spans="1:15" x14ac:dyDescent="0.4">
      <c r="A305" s="8" t="s">
        <v>50</v>
      </c>
      <c r="B305" s="46" t="s">
        <v>152</v>
      </c>
      <c r="C305" s="47"/>
      <c r="D305" s="8"/>
      <c r="E305" s="46"/>
      <c r="F305" s="47"/>
      <c r="G305" s="8"/>
      <c r="H305" s="8"/>
    </row>
    <row r="307" spans="1:15" x14ac:dyDescent="0.4">
      <c r="A307" s="10"/>
      <c r="B307" s="10"/>
      <c r="C307" s="11" t="s">
        <v>2</v>
      </c>
      <c r="D307" s="12">
        <v>1</v>
      </c>
      <c r="E307" s="12">
        <v>2</v>
      </c>
      <c r="F307" s="12">
        <v>3</v>
      </c>
      <c r="G307" s="12">
        <v>4</v>
      </c>
      <c r="H307" s="12">
        <v>5</v>
      </c>
      <c r="I307" s="12">
        <v>6</v>
      </c>
      <c r="J307" s="12">
        <v>7</v>
      </c>
      <c r="K307" s="12">
        <v>8</v>
      </c>
      <c r="L307" s="12">
        <v>9</v>
      </c>
      <c r="M307" s="12">
        <v>10</v>
      </c>
      <c r="N307" s="12">
        <v>11</v>
      </c>
      <c r="O307" s="12">
        <v>12</v>
      </c>
    </row>
    <row r="308" spans="1:15" x14ac:dyDescent="0.4">
      <c r="A308" s="16" t="s">
        <v>7</v>
      </c>
      <c r="B308" s="10"/>
      <c r="C308" s="11"/>
      <c r="D308" s="29">
        <f t="shared" ref="D308:O308" si="107">D55</f>
        <v>1</v>
      </c>
      <c r="E308" s="29">
        <f t="shared" si="107"/>
        <v>1</v>
      </c>
      <c r="F308" s="29">
        <f t="shared" si="107"/>
        <v>1</v>
      </c>
      <c r="G308" s="29">
        <f t="shared" si="107"/>
        <v>1</v>
      </c>
      <c r="H308" s="29">
        <f t="shared" si="107"/>
        <v>1</v>
      </c>
      <c r="I308" s="29">
        <f t="shared" si="107"/>
        <v>1</v>
      </c>
      <c r="J308" s="29">
        <f t="shared" si="107"/>
        <v>1</v>
      </c>
      <c r="K308" s="29">
        <f t="shared" si="107"/>
        <v>1</v>
      </c>
      <c r="L308" s="29">
        <f t="shared" si="107"/>
        <v>1</v>
      </c>
      <c r="M308" s="29">
        <f t="shared" si="107"/>
        <v>1</v>
      </c>
      <c r="N308" s="29">
        <f t="shared" si="107"/>
        <v>1</v>
      </c>
      <c r="O308" s="29">
        <f t="shared" si="107"/>
        <v>1</v>
      </c>
    </row>
    <row r="309" spans="1:15" x14ac:dyDescent="0.4">
      <c r="A309" s="26" t="s">
        <v>51</v>
      </c>
      <c r="B309" s="49">
        <v>0.1</v>
      </c>
      <c r="C309" s="41" t="s">
        <v>36</v>
      </c>
      <c r="D309" s="29">
        <f t="shared" ref="D309:O309" ca="1" si="108">D30</f>
        <v>0</v>
      </c>
      <c r="E309" s="29">
        <f t="shared" ca="1" si="108"/>
        <v>0</v>
      </c>
      <c r="F309" s="29">
        <f t="shared" ca="1" si="108"/>
        <v>0</v>
      </c>
      <c r="G309" s="29">
        <f t="shared" ca="1" si="108"/>
        <v>0</v>
      </c>
      <c r="H309" s="29">
        <f t="shared" ca="1" si="108"/>
        <v>0</v>
      </c>
      <c r="I309" s="29">
        <f t="shared" ca="1" si="108"/>
        <v>0</v>
      </c>
      <c r="J309" s="29">
        <f t="shared" ca="1" si="108"/>
        <v>11.333333333333334</v>
      </c>
      <c r="K309" s="29">
        <f t="shared" ca="1" si="108"/>
        <v>0</v>
      </c>
      <c r="L309" s="29">
        <f t="shared" ca="1" si="108"/>
        <v>0</v>
      </c>
      <c r="M309" s="29">
        <f t="shared" ca="1" si="108"/>
        <v>0</v>
      </c>
      <c r="N309" s="29">
        <f t="shared" ca="1" si="108"/>
        <v>0</v>
      </c>
      <c r="O309" s="29">
        <f t="shared" ca="1" si="108"/>
        <v>0</v>
      </c>
    </row>
    <row r="310" spans="1:15" x14ac:dyDescent="0.4">
      <c r="D310" s="50">
        <f t="shared" ref="D310:O310" ca="1" si="109">D308/SUM($D308:$O308)*(1-$B$309)+D309/SUM($D$309:$O$309)*$B$309</f>
        <v>7.4999999999999997E-2</v>
      </c>
      <c r="E310" s="50">
        <f t="shared" ca="1" si="109"/>
        <v>7.4999999999999997E-2</v>
      </c>
      <c r="F310" s="50">
        <f t="shared" ca="1" si="109"/>
        <v>7.4999999999999997E-2</v>
      </c>
      <c r="G310" s="50">
        <f t="shared" ca="1" si="109"/>
        <v>7.4999999999999997E-2</v>
      </c>
      <c r="H310" s="50">
        <f t="shared" ca="1" si="109"/>
        <v>7.4999999999999997E-2</v>
      </c>
      <c r="I310" s="50">
        <f t="shared" ca="1" si="109"/>
        <v>7.4999999999999997E-2</v>
      </c>
      <c r="J310" s="50">
        <f t="shared" ca="1" si="109"/>
        <v>0.17499999999999999</v>
      </c>
      <c r="K310" s="50">
        <f t="shared" ca="1" si="109"/>
        <v>7.4999999999999997E-2</v>
      </c>
      <c r="L310" s="50">
        <f t="shared" ca="1" si="109"/>
        <v>7.4999999999999997E-2</v>
      </c>
      <c r="M310" s="50">
        <f t="shared" ca="1" si="109"/>
        <v>7.4999999999999997E-2</v>
      </c>
      <c r="N310" s="50">
        <f t="shared" ca="1" si="109"/>
        <v>7.4999999999999997E-2</v>
      </c>
      <c r="O310" s="50">
        <f t="shared" ca="1" si="109"/>
        <v>7.4999999999999997E-2</v>
      </c>
    </row>
    <row r="311" spans="1:15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x14ac:dyDescent="0.4">
      <c r="A312" s="26" t="s">
        <v>144</v>
      </c>
      <c r="B312" s="27"/>
      <c r="C312" s="28" t="s">
        <v>77</v>
      </c>
      <c r="D312" s="29">
        <f t="shared" ref="D312:O312" ca="1" si="110">D8</f>
        <v>8.0352815330076801</v>
      </c>
      <c r="E312" s="29">
        <f t="shared" ca="1" si="110"/>
        <v>9.6841544813234393</v>
      </c>
      <c r="F312" s="29">
        <f t="shared" ca="1" si="110"/>
        <v>11.581199588389547</v>
      </c>
      <c r="G312" s="29">
        <f t="shared" ca="1" si="110"/>
        <v>13.656845797972595</v>
      </c>
      <c r="H312" s="29">
        <f t="shared" ca="1" si="110"/>
        <v>15.493955952240929</v>
      </c>
      <c r="I312" s="29">
        <f t="shared" ca="1" si="110"/>
        <v>16.477798755646916</v>
      </c>
      <c r="J312" s="29">
        <f t="shared" ca="1" si="110"/>
        <v>16.025883583190549</v>
      </c>
      <c r="K312" s="29">
        <f t="shared" ca="1" si="110"/>
        <v>14.411743475664975</v>
      </c>
      <c r="L312" s="29">
        <f t="shared" ca="1" si="110"/>
        <v>12.383942475087965</v>
      </c>
      <c r="M312" s="29">
        <f t="shared" ca="1" si="110"/>
        <v>10.309530245359204</v>
      </c>
      <c r="N312" s="29">
        <f t="shared" ca="1" si="110"/>
        <v>8.4801743010801758</v>
      </c>
      <c r="O312" s="29">
        <f t="shared" ca="1" si="110"/>
        <v>7.5311006349690244</v>
      </c>
    </row>
    <row r="313" spans="1:15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x14ac:dyDescent="0.4">
      <c r="A314" s="26"/>
      <c r="B314" s="27"/>
      <c r="C314" s="28" t="s">
        <v>78</v>
      </c>
      <c r="D314" s="136">
        <f>IF(D320=0,Demands!$D14,D320)</f>
        <v>0.6</v>
      </c>
      <c r="E314" s="136">
        <f>IF(E320=0,Demands!$D14,E320)</f>
        <v>0.6</v>
      </c>
      <c r="F314" s="136">
        <f>IF(F320=0,Demands!$D14,F320)</f>
        <v>0.6</v>
      </c>
      <c r="G314" s="136">
        <f>IF(G320=0,Demands!$D14,G320)</f>
        <v>0.6</v>
      </c>
      <c r="H314" s="136">
        <f>IF(H320=0,Demands!$D14,H320)</f>
        <v>0.6</v>
      </c>
      <c r="I314" s="136">
        <f>IF(I320=0,Demands!$D14,I320)</f>
        <v>0.6</v>
      </c>
      <c r="J314" s="136">
        <f>IF(J320=0,Demands!$D14,J320)</f>
        <v>0.6</v>
      </c>
      <c r="K314" s="136">
        <f>IF(K320=0,Demands!$D14,K320)</f>
        <v>0.6</v>
      </c>
      <c r="L314" s="136">
        <f>IF(L320=0,Demands!$D14,L320)</f>
        <v>0.6</v>
      </c>
      <c r="M314" s="136">
        <f>IF(M320=0,Demands!$D14,M320)</f>
        <v>0.6</v>
      </c>
      <c r="N314" s="136">
        <f>IF(N320=0,Demands!$D14,N320)</f>
        <v>0.6</v>
      </c>
      <c r="O314" s="136">
        <f>IF(O320=0,Demands!$D14,O320)</f>
        <v>0.6</v>
      </c>
    </row>
    <row r="315" spans="1:15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x14ac:dyDescent="0.4">
      <c r="A316" s="27"/>
      <c r="B316" s="27"/>
      <c r="C316" s="31" t="s">
        <v>75</v>
      </c>
      <c r="D316" s="32">
        <f t="shared" ref="D316:O316" ca="1" si="111">D310*D314</f>
        <v>4.4999999999999998E-2</v>
      </c>
      <c r="E316" s="33">
        <f t="shared" ca="1" si="111"/>
        <v>4.4999999999999998E-2</v>
      </c>
      <c r="F316" s="32">
        <f t="shared" ca="1" si="111"/>
        <v>4.4999999999999998E-2</v>
      </c>
      <c r="G316" s="32">
        <f t="shared" ca="1" si="111"/>
        <v>4.4999999999999998E-2</v>
      </c>
      <c r="H316" s="32">
        <f t="shared" ca="1" si="111"/>
        <v>4.4999999999999998E-2</v>
      </c>
      <c r="I316" s="32">
        <f t="shared" ca="1" si="111"/>
        <v>4.4999999999999998E-2</v>
      </c>
      <c r="J316" s="32">
        <f t="shared" ca="1" si="111"/>
        <v>0.105</v>
      </c>
      <c r="K316" s="32">
        <f t="shared" ca="1" si="111"/>
        <v>4.4999999999999998E-2</v>
      </c>
      <c r="L316" s="32">
        <f t="shared" ca="1" si="111"/>
        <v>4.4999999999999998E-2</v>
      </c>
      <c r="M316" s="32">
        <f t="shared" ca="1" si="111"/>
        <v>4.4999999999999998E-2</v>
      </c>
      <c r="N316" s="32">
        <f t="shared" ca="1" si="111"/>
        <v>4.4999999999999998E-2</v>
      </c>
      <c r="O316" s="32">
        <f t="shared" ca="1" si="111"/>
        <v>4.4999999999999998E-2</v>
      </c>
    </row>
    <row r="317" spans="1:15" x14ac:dyDescent="0.4">
      <c r="A317" s="27"/>
      <c r="B317" s="27"/>
      <c r="C317" s="31" t="s">
        <v>76</v>
      </c>
      <c r="D317" s="32">
        <f t="shared" ref="D317:O317" ca="1" si="112">D310*(1-D314)</f>
        <v>0.03</v>
      </c>
      <c r="E317" s="32">
        <f t="shared" ca="1" si="112"/>
        <v>0.03</v>
      </c>
      <c r="F317" s="32">
        <f t="shared" ca="1" si="112"/>
        <v>0.03</v>
      </c>
      <c r="G317" s="32">
        <f t="shared" ca="1" si="112"/>
        <v>0.03</v>
      </c>
      <c r="H317" s="32">
        <f t="shared" ca="1" si="112"/>
        <v>0.03</v>
      </c>
      <c r="I317" s="32">
        <f t="shared" ca="1" si="112"/>
        <v>0.03</v>
      </c>
      <c r="J317" s="32">
        <f t="shared" ca="1" si="112"/>
        <v>6.9999999999999993E-2</v>
      </c>
      <c r="K317" s="32">
        <f t="shared" ca="1" si="112"/>
        <v>0.03</v>
      </c>
      <c r="L317" s="32">
        <f t="shared" ca="1" si="112"/>
        <v>0.03</v>
      </c>
      <c r="M317" s="32">
        <f t="shared" ca="1" si="112"/>
        <v>0.03</v>
      </c>
      <c r="N317" s="32">
        <f t="shared" ca="1" si="112"/>
        <v>0.03</v>
      </c>
      <c r="O317" s="32">
        <f t="shared" ca="1" si="112"/>
        <v>0.03</v>
      </c>
    </row>
    <row r="318" spans="1:15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x14ac:dyDescent="0.4">
      <c r="A319" s="24"/>
      <c r="B319" s="24"/>
      <c r="C319" s="24"/>
      <c r="D319" s="167" t="s">
        <v>165</v>
      </c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x14ac:dyDescent="0.4">
      <c r="A320" s="27" t="s">
        <v>18</v>
      </c>
      <c r="B320" s="37">
        <f>Demands!E14</f>
        <v>0.1</v>
      </c>
      <c r="C320" s="116" t="s">
        <v>129</v>
      </c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x14ac:dyDescent="0.4">
      <c r="A322" s="27" t="s">
        <v>19</v>
      </c>
      <c r="B322" s="39" t="s">
        <v>20</v>
      </c>
      <c r="C322" s="39"/>
      <c r="D322" s="33">
        <f t="shared" ref="D322:O322" ca="1" si="113">D316-D324</f>
        <v>4.0874999999999995E-2</v>
      </c>
      <c r="E322" s="33">
        <f t="shared" ca="1" si="113"/>
        <v>4.0874999999999995E-2</v>
      </c>
      <c r="F322" s="33">
        <f t="shared" ca="1" si="113"/>
        <v>4.0874999999999995E-2</v>
      </c>
      <c r="G322" s="33">
        <f t="shared" ca="1" si="113"/>
        <v>4.0874999999999995E-2</v>
      </c>
      <c r="H322" s="33">
        <f t="shared" ca="1" si="113"/>
        <v>4.0874999999999995E-2</v>
      </c>
      <c r="I322" s="33">
        <f t="shared" ca="1" si="113"/>
        <v>4.0874999999999995E-2</v>
      </c>
      <c r="J322" s="33">
        <f t="shared" ca="1" si="113"/>
        <v>9.5375000000000001E-2</v>
      </c>
      <c r="K322" s="33">
        <f t="shared" ca="1" si="113"/>
        <v>4.0874999999999995E-2</v>
      </c>
      <c r="L322" s="33">
        <f t="shared" ca="1" si="113"/>
        <v>4.0874999999999995E-2</v>
      </c>
      <c r="M322" s="33">
        <f t="shared" ca="1" si="113"/>
        <v>4.0874999999999995E-2</v>
      </c>
      <c r="N322" s="33">
        <f t="shared" ca="1" si="113"/>
        <v>4.0874999999999995E-2</v>
      </c>
      <c r="O322" s="33">
        <f t="shared" ca="1" si="113"/>
        <v>4.0874999999999995E-2</v>
      </c>
    </row>
    <row r="323" spans="1:15" x14ac:dyDescent="0.4">
      <c r="A323" s="41"/>
      <c r="B323" s="42" t="s">
        <v>21</v>
      </c>
      <c r="C323" s="42"/>
      <c r="D323" s="33">
        <f t="shared" ref="D323:O323" ca="1" si="114">D317</f>
        <v>0.03</v>
      </c>
      <c r="E323" s="33">
        <f t="shared" ca="1" si="114"/>
        <v>0.03</v>
      </c>
      <c r="F323" s="33">
        <f t="shared" ca="1" si="114"/>
        <v>0.03</v>
      </c>
      <c r="G323" s="33">
        <f t="shared" ca="1" si="114"/>
        <v>0.03</v>
      </c>
      <c r="H323" s="33">
        <f t="shared" ca="1" si="114"/>
        <v>0.03</v>
      </c>
      <c r="I323" s="33">
        <f t="shared" ca="1" si="114"/>
        <v>0.03</v>
      </c>
      <c r="J323" s="33">
        <f t="shared" ca="1" si="114"/>
        <v>6.9999999999999993E-2</v>
      </c>
      <c r="K323" s="33">
        <f t="shared" ca="1" si="114"/>
        <v>0.03</v>
      </c>
      <c r="L323" s="33">
        <f t="shared" ca="1" si="114"/>
        <v>0.03</v>
      </c>
      <c r="M323" s="33">
        <f t="shared" ca="1" si="114"/>
        <v>0.03</v>
      </c>
      <c r="N323" s="33">
        <f t="shared" ca="1" si="114"/>
        <v>0.03</v>
      </c>
      <c r="O323" s="33">
        <f t="shared" ca="1" si="114"/>
        <v>0.03</v>
      </c>
    </row>
    <row r="324" spans="1:15" x14ac:dyDescent="0.4">
      <c r="A324" s="41"/>
      <c r="B324" s="43" t="s">
        <v>22</v>
      </c>
      <c r="C324" s="43"/>
      <c r="D324" s="33">
        <f t="shared" ref="D324:O324" ca="1" si="115">D316/($C$18+$C$20)*(1+$B$320)</f>
        <v>4.1250000000000002E-3</v>
      </c>
      <c r="E324" s="33">
        <f t="shared" ca="1" si="115"/>
        <v>4.1250000000000002E-3</v>
      </c>
      <c r="F324" s="33">
        <f t="shared" ca="1" si="115"/>
        <v>4.1250000000000002E-3</v>
      </c>
      <c r="G324" s="33">
        <f t="shared" ca="1" si="115"/>
        <v>4.1250000000000002E-3</v>
      </c>
      <c r="H324" s="33">
        <f t="shared" ca="1" si="115"/>
        <v>4.1250000000000002E-3</v>
      </c>
      <c r="I324" s="33">
        <f t="shared" ca="1" si="115"/>
        <v>4.1250000000000002E-3</v>
      </c>
      <c r="J324" s="33">
        <f t="shared" ca="1" si="115"/>
        <v>9.6249999999999999E-3</v>
      </c>
      <c r="K324" s="33">
        <f t="shared" ca="1" si="115"/>
        <v>4.1250000000000002E-3</v>
      </c>
      <c r="L324" s="33">
        <f t="shared" ca="1" si="115"/>
        <v>4.1250000000000002E-3</v>
      </c>
      <c r="M324" s="33">
        <f t="shared" ca="1" si="115"/>
        <v>4.1250000000000002E-3</v>
      </c>
      <c r="N324" s="33">
        <f t="shared" ca="1" si="115"/>
        <v>4.1250000000000002E-3</v>
      </c>
      <c r="O324" s="33">
        <f t="shared" ca="1" si="115"/>
        <v>4.1250000000000002E-3</v>
      </c>
    </row>
    <row r="325" spans="1:15" x14ac:dyDescent="0.4">
      <c r="D325" s="32">
        <f t="shared" ref="D325:O325" ca="1" si="116">SUM(D322:D324)</f>
        <v>7.4999999999999997E-2</v>
      </c>
      <c r="E325" s="32">
        <f t="shared" ca="1" si="116"/>
        <v>7.4999999999999997E-2</v>
      </c>
      <c r="F325" s="32">
        <f t="shared" ca="1" si="116"/>
        <v>7.4999999999999997E-2</v>
      </c>
      <c r="G325" s="32">
        <f t="shared" ca="1" si="116"/>
        <v>7.4999999999999997E-2</v>
      </c>
      <c r="H325" s="32">
        <f t="shared" ca="1" si="116"/>
        <v>7.4999999999999997E-2</v>
      </c>
      <c r="I325" s="32">
        <f t="shared" ca="1" si="116"/>
        <v>7.4999999999999997E-2</v>
      </c>
      <c r="J325" s="32">
        <f t="shared" ca="1" si="116"/>
        <v>0.17499999999999999</v>
      </c>
      <c r="K325" s="32">
        <f t="shared" ca="1" si="116"/>
        <v>7.4999999999999997E-2</v>
      </c>
      <c r="L325" s="32">
        <f t="shared" ca="1" si="116"/>
        <v>7.4999999999999997E-2</v>
      </c>
      <c r="M325" s="32">
        <f t="shared" ca="1" si="116"/>
        <v>7.4999999999999997E-2</v>
      </c>
      <c r="N325" s="32">
        <f t="shared" ca="1" si="116"/>
        <v>7.4999999999999997E-2</v>
      </c>
      <c r="O325" s="32">
        <f t="shared" ca="1" si="116"/>
        <v>7.4999999999999997E-2</v>
      </c>
    </row>
    <row r="326" spans="1:15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x14ac:dyDescent="0.4">
      <c r="D327" s="44" t="s">
        <v>23</v>
      </c>
      <c r="E327" s="44" t="s">
        <v>24</v>
      </c>
      <c r="F327" s="44" t="s">
        <v>25</v>
      </c>
      <c r="G327" s="44" t="s">
        <v>26</v>
      </c>
      <c r="H327" s="44" t="s">
        <v>27</v>
      </c>
      <c r="I327" s="44" t="s">
        <v>28</v>
      </c>
      <c r="J327" s="44" t="s">
        <v>29</v>
      </c>
      <c r="K327" s="44" t="s">
        <v>30</v>
      </c>
      <c r="L327" s="44" t="s">
        <v>31</v>
      </c>
      <c r="M327" s="44" t="s">
        <v>32</v>
      </c>
      <c r="N327" s="44" t="s">
        <v>33</v>
      </c>
      <c r="O327" s="44" t="s">
        <v>34</v>
      </c>
    </row>
    <row r="328" spans="1:15" x14ac:dyDescent="0.4">
      <c r="D328" s="32">
        <f ca="1">N322/2+O322+D322+E322+F322/2</f>
        <v>0.16349999999999998</v>
      </c>
      <c r="E328" s="32">
        <f ca="1">N323/2+O323+D323+E323+F323/2</f>
        <v>0.12</v>
      </c>
      <c r="F328" s="32">
        <f ca="1">N324/2+O324+D324+E324+F324/2</f>
        <v>1.6500000000000001E-2</v>
      </c>
      <c r="G328" s="32">
        <f ca="1">F322/2+G322+H322</f>
        <v>0.10218749999999999</v>
      </c>
      <c r="H328" s="32">
        <f ca="1">F323/2+G323+H323</f>
        <v>7.4999999999999997E-2</v>
      </c>
      <c r="I328" s="32">
        <f ca="1">F324/2+G324+H324</f>
        <v>1.03125E-2</v>
      </c>
      <c r="J328" s="32">
        <f ca="1">I322+J322+K322</f>
        <v>0.17712499999999998</v>
      </c>
      <c r="K328" s="32">
        <f ca="1">I323+J323+K323</f>
        <v>0.13</v>
      </c>
      <c r="L328" s="32">
        <f ca="1">I324+J324+K324</f>
        <v>1.7875000000000002E-2</v>
      </c>
      <c r="M328" s="32">
        <f ca="1">L322+M322+N322/2</f>
        <v>0.10218749999999999</v>
      </c>
      <c r="N328" s="32">
        <f ca="1">L323+M323+N323/2</f>
        <v>7.4999999999999997E-2</v>
      </c>
      <c r="O328" s="32">
        <f ca="1">L324+M324+N324/2</f>
        <v>1.03125E-2</v>
      </c>
    </row>
    <row r="331" spans="1:15" x14ac:dyDescent="0.4">
      <c r="A331" s="8" t="s">
        <v>52</v>
      </c>
      <c r="B331" s="46" t="s">
        <v>152</v>
      </c>
      <c r="C331" s="47"/>
      <c r="D331" s="8"/>
    </row>
    <row r="333" spans="1:15" x14ac:dyDescent="0.4">
      <c r="C333" s="11" t="s">
        <v>2</v>
      </c>
      <c r="D333" s="12">
        <v>1</v>
      </c>
      <c r="E333" s="12">
        <v>2</v>
      </c>
      <c r="F333" s="12">
        <v>3</v>
      </c>
      <c r="G333" s="12">
        <v>4</v>
      </c>
      <c r="H333" s="12">
        <v>5</v>
      </c>
      <c r="I333" s="12">
        <v>6</v>
      </c>
      <c r="J333" s="12">
        <v>7</v>
      </c>
      <c r="K333" s="12">
        <v>8</v>
      </c>
      <c r="L333" s="12">
        <v>9</v>
      </c>
      <c r="M333" s="12">
        <v>10</v>
      </c>
      <c r="N333" s="12">
        <v>11</v>
      </c>
      <c r="O333" s="12">
        <v>12</v>
      </c>
    </row>
    <row r="334" spans="1:15" x14ac:dyDescent="0.4">
      <c r="A334" s="16" t="s">
        <v>7</v>
      </c>
      <c r="B334" s="11"/>
      <c r="C334" s="11"/>
      <c r="D334" s="29">
        <f t="shared" ref="D334:O334" si="117">D55</f>
        <v>1</v>
      </c>
      <c r="E334" s="29">
        <f t="shared" si="117"/>
        <v>1</v>
      </c>
      <c r="F334" s="29">
        <f t="shared" si="117"/>
        <v>1</v>
      </c>
      <c r="G334" s="29">
        <f t="shared" si="117"/>
        <v>1</v>
      </c>
      <c r="H334" s="29">
        <f t="shared" si="117"/>
        <v>1</v>
      </c>
      <c r="I334" s="29">
        <f t="shared" si="117"/>
        <v>1</v>
      </c>
      <c r="J334" s="29">
        <f t="shared" si="117"/>
        <v>1</v>
      </c>
      <c r="K334" s="29">
        <f t="shared" si="117"/>
        <v>1</v>
      </c>
      <c r="L334" s="29">
        <f t="shared" si="117"/>
        <v>1</v>
      </c>
      <c r="M334" s="29">
        <f t="shared" si="117"/>
        <v>1</v>
      </c>
      <c r="N334" s="29">
        <f t="shared" si="117"/>
        <v>1</v>
      </c>
      <c r="O334" s="29">
        <f t="shared" si="117"/>
        <v>1</v>
      </c>
    </row>
    <row r="335" spans="1:15" x14ac:dyDescent="0.4">
      <c r="A335" s="26"/>
      <c r="B335" s="41"/>
      <c r="C335" s="41"/>
      <c r="D335" s="29">
        <f t="shared" ref="D335:O335" si="118">D334/SUM($D334:$O334)</f>
        <v>8.3333333333333329E-2</v>
      </c>
      <c r="E335" s="29">
        <f t="shared" si="118"/>
        <v>8.3333333333333329E-2</v>
      </c>
      <c r="F335" s="29">
        <f t="shared" si="118"/>
        <v>8.3333333333333329E-2</v>
      </c>
      <c r="G335" s="29">
        <f t="shared" si="118"/>
        <v>8.3333333333333329E-2</v>
      </c>
      <c r="H335" s="29">
        <f t="shared" si="118"/>
        <v>8.3333333333333329E-2</v>
      </c>
      <c r="I335" s="29">
        <f t="shared" si="118"/>
        <v>8.3333333333333329E-2</v>
      </c>
      <c r="J335" s="29">
        <f t="shared" si="118"/>
        <v>8.3333333333333329E-2</v>
      </c>
      <c r="K335" s="29">
        <f t="shared" si="118"/>
        <v>8.3333333333333329E-2</v>
      </c>
      <c r="L335" s="29">
        <f t="shared" si="118"/>
        <v>8.3333333333333329E-2</v>
      </c>
      <c r="M335" s="29">
        <f t="shared" si="118"/>
        <v>8.3333333333333329E-2</v>
      </c>
      <c r="N335" s="29">
        <f t="shared" si="118"/>
        <v>8.3333333333333329E-2</v>
      </c>
      <c r="O335" s="29">
        <f t="shared" si="118"/>
        <v>8.3333333333333329E-2</v>
      </c>
    </row>
    <row r="336" spans="1:15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x14ac:dyDescent="0.4">
      <c r="A337" s="26" t="s">
        <v>144</v>
      </c>
      <c r="B337" s="27"/>
      <c r="C337" s="28" t="s">
        <v>77</v>
      </c>
      <c r="D337" s="29">
        <f t="shared" ref="D337:O337" ca="1" si="119">D8</f>
        <v>8.0352815330076801</v>
      </c>
      <c r="E337" s="29">
        <f t="shared" ca="1" si="119"/>
        <v>9.6841544813234393</v>
      </c>
      <c r="F337" s="29">
        <f t="shared" ca="1" si="119"/>
        <v>11.581199588389547</v>
      </c>
      <c r="G337" s="29">
        <f t="shared" ca="1" si="119"/>
        <v>13.656845797972595</v>
      </c>
      <c r="H337" s="29">
        <f t="shared" ca="1" si="119"/>
        <v>15.493955952240929</v>
      </c>
      <c r="I337" s="29">
        <f t="shared" ca="1" si="119"/>
        <v>16.477798755646916</v>
      </c>
      <c r="J337" s="29">
        <f t="shared" ca="1" si="119"/>
        <v>16.025883583190549</v>
      </c>
      <c r="K337" s="29">
        <f t="shared" ca="1" si="119"/>
        <v>14.411743475664975</v>
      </c>
      <c r="L337" s="29">
        <f t="shared" ca="1" si="119"/>
        <v>12.383942475087965</v>
      </c>
      <c r="M337" s="29">
        <f t="shared" ca="1" si="119"/>
        <v>10.309530245359204</v>
      </c>
      <c r="N337" s="29">
        <f t="shared" ca="1" si="119"/>
        <v>8.4801743010801758</v>
      </c>
      <c r="O337" s="29">
        <f t="shared" ca="1" si="119"/>
        <v>7.5311006349690244</v>
      </c>
    </row>
    <row r="338" spans="1:15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x14ac:dyDescent="0.4">
      <c r="A339" s="26"/>
      <c r="B339" s="27"/>
      <c r="C339" s="28" t="s">
        <v>78</v>
      </c>
      <c r="D339" s="136">
        <f>IF(D345=0,Demands!$D15,D345)</f>
        <v>0.85</v>
      </c>
      <c r="E339" s="136">
        <f>IF(E345=0,Demands!$D15,E345)</f>
        <v>0.85</v>
      </c>
      <c r="F339" s="136">
        <f>IF(F345=0,Demands!$D15,F345)</f>
        <v>0.85</v>
      </c>
      <c r="G339" s="136">
        <f>IF(G345=0,Demands!$D15,G345)</f>
        <v>0.85</v>
      </c>
      <c r="H339" s="136">
        <f>IF(H345=0,Demands!$D15,H345)</f>
        <v>0.85</v>
      </c>
      <c r="I339" s="136">
        <f>IF(I345=0,Demands!$D15,I345)</f>
        <v>0.85</v>
      </c>
      <c r="J339" s="136">
        <f>IF(J345=0,Demands!$D15,J345)</f>
        <v>0.85</v>
      </c>
      <c r="K339" s="136">
        <f>IF(K345=0,Demands!$D15,K345)</f>
        <v>0.85</v>
      </c>
      <c r="L339" s="136">
        <f>IF(L345=0,Demands!$D15,L345)</f>
        <v>0.85</v>
      </c>
      <c r="M339" s="136">
        <f>IF(M345=0,Demands!$D15,M345)</f>
        <v>0.85</v>
      </c>
      <c r="N339" s="136">
        <f>IF(N345=0,Demands!$D15,N345)</f>
        <v>0.85</v>
      </c>
      <c r="O339" s="136">
        <f>IF(O345=0,Demands!$D15,O345)</f>
        <v>0.85</v>
      </c>
    </row>
    <row r="340" spans="1:15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x14ac:dyDescent="0.4">
      <c r="A341" s="27"/>
      <c r="B341" s="27"/>
      <c r="C341" s="31" t="s">
        <v>75</v>
      </c>
      <c r="D341" s="32">
        <f t="shared" ref="D341:O341" si="120">D335*D339</f>
        <v>7.0833333333333331E-2</v>
      </c>
      <c r="E341" s="33">
        <f t="shared" si="120"/>
        <v>7.0833333333333331E-2</v>
      </c>
      <c r="F341" s="32">
        <f t="shared" si="120"/>
        <v>7.0833333333333331E-2</v>
      </c>
      <c r="G341" s="32">
        <f t="shared" si="120"/>
        <v>7.0833333333333331E-2</v>
      </c>
      <c r="H341" s="32">
        <f t="shared" si="120"/>
        <v>7.0833333333333331E-2</v>
      </c>
      <c r="I341" s="32">
        <f t="shared" si="120"/>
        <v>7.0833333333333331E-2</v>
      </c>
      <c r="J341" s="32">
        <f t="shared" si="120"/>
        <v>7.0833333333333331E-2</v>
      </c>
      <c r="K341" s="32">
        <f t="shared" si="120"/>
        <v>7.0833333333333331E-2</v>
      </c>
      <c r="L341" s="32">
        <f t="shared" si="120"/>
        <v>7.0833333333333331E-2</v>
      </c>
      <c r="M341" s="32">
        <f t="shared" si="120"/>
        <v>7.0833333333333331E-2</v>
      </c>
      <c r="N341" s="32">
        <f t="shared" si="120"/>
        <v>7.0833333333333331E-2</v>
      </c>
      <c r="O341" s="32">
        <f t="shared" si="120"/>
        <v>7.0833333333333331E-2</v>
      </c>
    </row>
    <row r="342" spans="1:15" x14ac:dyDescent="0.4">
      <c r="A342" s="27"/>
      <c r="B342" s="27"/>
      <c r="C342" s="31" t="s">
        <v>76</v>
      </c>
      <c r="D342" s="32">
        <f t="shared" ref="D342:O342" si="121">D335*(1-D339)</f>
        <v>1.2500000000000001E-2</v>
      </c>
      <c r="E342" s="32">
        <f t="shared" si="121"/>
        <v>1.2500000000000001E-2</v>
      </c>
      <c r="F342" s="32">
        <f t="shared" si="121"/>
        <v>1.2500000000000001E-2</v>
      </c>
      <c r="G342" s="32">
        <f t="shared" si="121"/>
        <v>1.2500000000000001E-2</v>
      </c>
      <c r="H342" s="32">
        <f t="shared" si="121"/>
        <v>1.2500000000000001E-2</v>
      </c>
      <c r="I342" s="32">
        <f t="shared" si="121"/>
        <v>1.2500000000000001E-2</v>
      </c>
      <c r="J342" s="32">
        <f t="shared" si="121"/>
        <v>1.2500000000000001E-2</v>
      </c>
      <c r="K342" s="32">
        <f t="shared" si="121"/>
        <v>1.2500000000000001E-2</v>
      </c>
      <c r="L342" s="32">
        <f t="shared" si="121"/>
        <v>1.2500000000000001E-2</v>
      </c>
      <c r="M342" s="32">
        <f t="shared" si="121"/>
        <v>1.2500000000000001E-2</v>
      </c>
      <c r="N342" s="32">
        <f t="shared" si="121"/>
        <v>1.2500000000000001E-2</v>
      </c>
      <c r="O342" s="32">
        <f t="shared" si="121"/>
        <v>1.2500000000000001E-2</v>
      </c>
    </row>
    <row r="343" spans="1:15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x14ac:dyDescent="0.4">
      <c r="A344" s="24"/>
      <c r="B344" s="24"/>
      <c r="C344" s="24"/>
      <c r="D344" s="167" t="s">
        <v>166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x14ac:dyDescent="0.4">
      <c r="A345" s="27" t="s">
        <v>18</v>
      </c>
      <c r="B345" s="37">
        <f>Demands!E15</f>
        <v>0.15</v>
      </c>
      <c r="C345" s="116" t="s">
        <v>129</v>
      </c>
      <c r="D345" s="137">
        <v>0.85</v>
      </c>
      <c r="E345" s="137">
        <v>0.85</v>
      </c>
      <c r="F345" s="137">
        <v>0.85</v>
      </c>
      <c r="G345" s="137">
        <v>0.85</v>
      </c>
      <c r="H345" s="137">
        <v>0.85</v>
      </c>
      <c r="I345" s="137">
        <v>0.85</v>
      </c>
      <c r="J345" s="137">
        <v>0.85</v>
      </c>
      <c r="K345" s="137">
        <v>0.85</v>
      </c>
      <c r="L345" s="137">
        <v>0.85</v>
      </c>
      <c r="M345" s="137">
        <v>0.85</v>
      </c>
      <c r="N345" s="137">
        <v>0.85</v>
      </c>
      <c r="O345" s="137">
        <v>0.85</v>
      </c>
    </row>
    <row r="346" spans="1:15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x14ac:dyDescent="0.4">
      <c r="A347" s="27" t="s">
        <v>19</v>
      </c>
      <c r="B347" s="39" t="s">
        <v>20</v>
      </c>
      <c r="C347" s="39"/>
      <c r="D347" s="33">
        <f t="shared" ref="D347:O347" si="122">D341-D349</f>
        <v>6.4045138888888881E-2</v>
      </c>
      <c r="E347" s="33">
        <f t="shared" si="122"/>
        <v>6.4045138888888881E-2</v>
      </c>
      <c r="F347" s="33">
        <f t="shared" si="122"/>
        <v>6.4045138888888881E-2</v>
      </c>
      <c r="G347" s="33">
        <f t="shared" si="122"/>
        <v>6.4045138888888881E-2</v>
      </c>
      <c r="H347" s="33">
        <f t="shared" si="122"/>
        <v>6.4045138888888881E-2</v>
      </c>
      <c r="I347" s="33">
        <f t="shared" si="122"/>
        <v>6.4045138888888881E-2</v>
      </c>
      <c r="J347" s="33">
        <f t="shared" si="122"/>
        <v>6.4045138888888881E-2</v>
      </c>
      <c r="K347" s="33">
        <f t="shared" si="122"/>
        <v>6.4045138888888881E-2</v>
      </c>
      <c r="L347" s="33">
        <f t="shared" si="122"/>
        <v>6.4045138888888881E-2</v>
      </c>
      <c r="M347" s="33">
        <f t="shared" si="122"/>
        <v>6.4045138888888881E-2</v>
      </c>
      <c r="N347" s="33">
        <f t="shared" si="122"/>
        <v>6.4045138888888881E-2</v>
      </c>
      <c r="O347" s="33">
        <f t="shared" si="122"/>
        <v>6.4045138888888881E-2</v>
      </c>
    </row>
    <row r="348" spans="1:15" x14ac:dyDescent="0.4">
      <c r="A348" s="41"/>
      <c r="B348" s="42" t="s">
        <v>21</v>
      </c>
      <c r="C348" s="42"/>
      <c r="D348" s="33">
        <f t="shared" ref="D348:O348" si="123">D342</f>
        <v>1.2500000000000001E-2</v>
      </c>
      <c r="E348" s="33">
        <f t="shared" si="123"/>
        <v>1.2500000000000001E-2</v>
      </c>
      <c r="F348" s="33">
        <f t="shared" si="123"/>
        <v>1.2500000000000001E-2</v>
      </c>
      <c r="G348" s="33">
        <f t="shared" si="123"/>
        <v>1.2500000000000001E-2</v>
      </c>
      <c r="H348" s="33">
        <f t="shared" si="123"/>
        <v>1.2500000000000001E-2</v>
      </c>
      <c r="I348" s="33">
        <f t="shared" si="123"/>
        <v>1.2500000000000001E-2</v>
      </c>
      <c r="J348" s="33">
        <f t="shared" si="123"/>
        <v>1.2500000000000001E-2</v>
      </c>
      <c r="K348" s="33">
        <f t="shared" si="123"/>
        <v>1.2500000000000001E-2</v>
      </c>
      <c r="L348" s="33">
        <f t="shared" si="123"/>
        <v>1.2500000000000001E-2</v>
      </c>
      <c r="M348" s="33">
        <f t="shared" si="123"/>
        <v>1.2500000000000001E-2</v>
      </c>
      <c r="N348" s="33">
        <f t="shared" si="123"/>
        <v>1.2500000000000001E-2</v>
      </c>
      <c r="O348" s="33">
        <f t="shared" si="123"/>
        <v>1.2500000000000001E-2</v>
      </c>
    </row>
    <row r="349" spans="1:15" x14ac:dyDescent="0.4">
      <c r="A349" s="41"/>
      <c r="B349" s="43" t="s">
        <v>22</v>
      </c>
      <c r="C349" s="43"/>
      <c r="D349" s="33">
        <f t="shared" ref="D349:O349" si="124">D341/($C$18+$C$20)*(1+$B$345)</f>
        <v>6.7881944444444439E-3</v>
      </c>
      <c r="E349" s="33">
        <f t="shared" si="124"/>
        <v>6.7881944444444439E-3</v>
      </c>
      <c r="F349" s="33">
        <f t="shared" si="124"/>
        <v>6.7881944444444439E-3</v>
      </c>
      <c r="G349" s="33">
        <f t="shared" si="124"/>
        <v>6.7881944444444439E-3</v>
      </c>
      <c r="H349" s="33">
        <f t="shared" si="124"/>
        <v>6.7881944444444439E-3</v>
      </c>
      <c r="I349" s="33">
        <f t="shared" si="124"/>
        <v>6.7881944444444439E-3</v>
      </c>
      <c r="J349" s="33">
        <f t="shared" si="124"/>
        <v>6.7881944444444439E-3</v>
      </c>
      <c r="K349" s="33">
        <f t="shared" si="124"/>
        <v>6.7881944444444439E-3</v>
      </c>
      <c r="L349" s="33">
        <f t="shared" si="124"/>
        <v>6.7881944444444439E-3</v>
      </c>
      <c r="M349" s="33">
        <f t="shared" si="124"/>
        <v>6.7881944444444439E-3</v>
      </c>
      <c r="N349" s="33">
        <f t="shared" si="124"/>
        <v>6.7881944444444439E-3</v>
      </c>
      <c r="O349" s="33">
        <f t="shared" si="124"/>
        <v>6.7881944444444439E-3</v>
      </c>
    </row>
    <row r="350" spans="1:15" x14ac:dyDescent="0.4">
      <c r="D350" s="32">
        <f t="shared" ref="D350:O350" si="125">SUM(D347:D349)</f>
        <v>8.3333333333333315E-2</v>
      </c>
      <c r="E350" s="32">
        <f t="shared" si="125"/>
        <v>8.3333333333333315E-2</v>
      </c>
      <c r="F350" s="32">
        <f t="shared" si="125"/>
        <v>8.3333333333333315E-2</v>
      </c>
      <c r="G350" s="32">
        <f t="shared" si="125"/>
        <v>8.3333333333333315E-2</v>
      </c>
      <c r="H350" s="32">
        <f t="shared" si="125"/>
        <v>8.3333333333333315E-2</v>
      </c>
      <c r="I350" s="32">
        <f t="shared" si="125"/>
        <v>8.3333333333333315E-2</v>
      </c>
      <c r="J350" s="32">
        <f t="shared" si="125"/>
        <v>8.3333333333333315E-2</v>
      </c>
      <c r="K350" s="32">
        <f t="shared" si="125"/>
        <v>8.3333333333333315E-2</v>
      </c>
      <c r="L350" s="32">
        <f t="shared" si="125"/>
        <v>8.3333333333333315E-2</v>
      </c>
      <c r="M350" s="32">
        <f t="shared" si="125"/>
        <v>8.3333333333333315E-2</v>
      </c>
      <c r="N350" s="32">
        <f t="shared" si="125"/>
        <v>8.3333333333333315E-2</v>
      </c>
      <c r="O350" s="32">
        <f t="shared" si="125"/>
        <v>8.3333333333333315E-2</v>
      </c>
    </row>
    <row r="351" spans="1:15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x14ac:dyDescent="0.4">
      <c r="D352" s="44" t="s">
        <v>23</v>
      </c>
      <c r="E352" s="44" t="s">
        <v>24</v>
      </c>
      <c r="F352" s="44" t="s">
        <v>25</v>
      </c>
      <c r="G352" s="44" t="s">
        <v>26</v>
      </c>
      <c r="H352" s="44" t="s">
        <v>27</v>
      </c>
      <c r="I352" s="44" t="s">
        <v>28</v>
      </c>
      <c r="J352" s="44" t="s">
        <v>29</v>
      </c>
      <c r="K352" s="44" t="s">
        <v>30</v>
      </c>
      <c r="L352" s="44" t="s">
        <v>31</v>
      </c>
      <c r="M352" s="44" t="s">
        <v>32</v>
      </c>
      <c r="N352" s="44" t="s">
        <v>33</v>
      </c>
      <c r="O352" s="44" t="s">
        <v>34</v>
      </c>
    </row>
    <row r="353" spans="1:15" x14ac:dyDescent="0.4">
      <c r="D353" s="32">
        <f>N347/2+O347+D347+E347+F347/2</f>
        <v>0.25618055555555552</v>
      </c>
      <c r="E353" s="32">
        <f>N348/2+O348+D348+E348+F348/2</f>
        <v>4.9999999999999996E-2</v>
      </c>
      <c r="F353" s="32">
        <f>N349/2+O349+D349+E349+F349/2</f>
        <v>2.7152777777777776E-2</v>
      </c>
      <c r="G353" s="32">
        <f>F347/2+G347+H347</f>
        <v>0.16011284722222219</v>
      </c>
      <c r="H353" s="32">
        <f>F348/2+G348+H348</f>
        <v>3.125E-2</v>
      </c>
      <c r="I353" s="32">
        <f>F349/2+G349+H349</f>
        <v>1.697048611111111E-2</v>
      </c>
      <c r="J353" s="32">
        <f>I347+J347+K347</f>
        <v>0.19213541666666664</v>
      </c>
      <c r="K353" s="32">
        <f>I348+J348+K348</f>
        <v>3.7500000000000006E-2</v>
      </c>
      <c r="L353" s="32">
        <f>I349+J349+K349</f>
        <v>2.0364583333333332E-2</v>
      </c>
      <c r="M353" s="32">
        <f>L347+M347+N347/2</f>
        <v>0.16011284722222219</v>
      </c>
      <c r="N353" s="32">
        <f>L348+M348+N348/2</f>
        <v>3.125E-2</v>
      </c>
      <c r="O353" s="32">
        <f>L349+M349+N349/2</f>
        <v>1.697048611111111E-2</v>
      </c>
    </row>
    <row r="356" spans="1:15" ht="17.649999999999999" x14ac:dyDescent="0.5">
      <c r="A356" s="1" t="s">
        <v>53</v>
      </c>
      <c r="B356" s="54" t="s">
        <v>168</v>
      </c>
      <c r="C356" s="168"/>
      <c r="D356" s="169"/>
    </row>
    <row r="358" spans="1:15" x14ac:dyDescent="0.4">
      <c r="C358" s="11" t="s">
        <v>2</v>
      </c>
      <c r="D358" s="12">
        <v>1</v>
      </c>
      <c r="E358" s="12">
        <v>2</v>
      </c>
      <c r="F358" s="12">
        <v>3</v>
      </c>
      <c r="G358" s="12">
        <v>4</v>
      </c>
      <c r="H358" s="12">
        <v>5</v>
      </c>
      <c r="I358" s="12">
        <v>6</v>
      </c>
      <c r="J358" s="12">
        <v>7</v>
      </c>
      <c r="K358" s="12">
        <v>8</v>
      </c>
      <c r="L358" s="12">
        <v>9</v>
      </c>
      <c r="M358" s="12">
        <v>10</v>
      </c>
      <c r="N358" s="12">
        <v>11</v>
      </c>
      <c r="O358" s="12">
        <v>12</v>
      </c>
    </row>
    <row r="359" spans="1:15" x14ac:dyDescent="0.4">
      <c r="A359" s="16" t="s">
        <v>7</v>
      </c>
      <c r="B359" s="11"/>
      <c r="C359" s="11"/>
      <c r="D359" s="29">
        <f t="shared" ref="D359:O359" si="126">D55</f>
        <v>1</v>
      </c>
      <c r="E359" s="29">
        <f t="shared" si="126"/>
        <v>1</v>
      </c>
      <c r="F359" s="29">
        <f t="shared" si="126"/>
        <v>1</v>
      </c>
      <c r="G359" s="29">
        <f t="shared" si="126"/>
        <v>1</v>
      </c>
      <c r="H359" s="29">
        <f t="shared" si="126"/>
        <v>1</v>
      </c>
      <c r="I359" s="29">
        <f t="shared" si="126"/>
        <v>1</v>
      </c>
      <c r="J359" s="29">
        <f t="shared" si="126"/>
        <v>1</v>
      </c>
      <c r="K359" s="29">
        <f t="shared" si="126"/>
        <v>1</v>
      </c>
      <c r="L359" s="29">
        <f t="shared" si="126"/>
        <v>1</v>
      </c>
      <c r="M359" s="29">
        <f t="shared" si="126"/>
        <v>1</v>
      </c>
      <c r="N359" s="29">
        <f t="shared" si="126"/>
        <v>1</v>
      </c>
      <c r="O359" s="29">
        <f t="shared" si="126"/>
        <v>1</v>
      </c>
    </row>
    <row r="360" spans="1:15" x14ac:dyDescent="0.4">
      <c r="A360" s="26"/>
      <c r="B360" s="41"/>
      <c r="C360" s="41"/>
      <c r="D360" s="29">
        <f t="shared" ref="D360:O360" si="127">D359/SUM($D359:$O359)</f>
        <v>8.3333333333333329E-2</v>
      </c>
      <c r="E360" s="29">
        <f t="shared" si="127"/>
        <v>8.3333333333333329E-2</v>
      </c>
      <c r="F360" s="29">
        <f t="shared" si="127"/>
        <v>8.3333333333333329E-2</v>
      </c>
      <c r="G360" s="29">
        <f t="shared" si="127"/>
        <v>8.3333333333333329E-2</v>
      </c>
      <c r="H360" s="29">
        <f t="shared" si="127"/>
        <v>8.3333333333333329E-2</v>
      </c>
      <c r="I360" s="29">
        <f t="shared" si="127"/>
        <v>8.3333333333333329E-2</v>
      </c>
      <c r="J360" s="29">
        <f t="shared" si="127"/>
        <v>8.3333333333333329E-2</v>
      </c>
      <c r="K360" s="29">
        <f t="shared" si="127"/>
        <v>8.3333333333333329E-2</v>
      </c>
      <c r="L360" s="29">
        <f t="shared" si="127"/>
        <v>8.3333333333333329E-2</v>
      </c>
      <c r="M360" s="29">
        <f t="shared" si="127"/>
        <v>8.3333333333333329E-2</v>
      </c>
      <c r="N360" s="29">
        <f t="shared" si="127"/>
        <v>8.3333333333333329E-2</v>
      </c>
      <c r="O360" s="29">
        <f t="shared" si="127"/>
        <v>8.3333333333333329E-2</v>
      </c>
    </row>
    <row r="361" spans="1:15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x14ac:dyDescent="0.4">
      <c r="A362" s="26" t="s">
        <v>144</v>
      </c>
      <c r="B362" s="27"/>
      <c r="C362" s="28" t="s">
        <v>77</v>
      </c>
      <c r="D362" s="29">
        <f t="shared" ref="D362:O362" ca="1" si="128">D8</f>
        <v>8.0352815330076801</v>
      </c>
      <c r="E362" s="29">
        <f t="shared" ca="1" si="128"/>
        <v>9.6841544813234393</v>
      </c>
      <c r="F362" s="29">
        <f t="shared" ca="1" si="128"/>
        <v>11.581199588389547</v>
      </c>
      <c r="G362" s="29">
        <f t="shared" ca="1" si="128"/>
        <v>13.656845797972595</v>
      </c>
      <c r="H362" s="29">
        <f t="shared" ca="1" si="128"/>
        <v>15.493955952240929</v>
      </c>
      <c r="I362" s="29">
        <f t="shared" ca="1" si="128"/>
        <v>16.477798755646916</v>
      </c>
      <c r="J362" s="29">
        <f t="shared" ca="1" si="128"/>
        <v>16.025883583190549</v>
      </c>
      <c r="K362" s="29">
        <f t="shared" ca="1" si="128"/>
        <v>14.411743475664975</v>
      </c>
      <c r="L362" s="29">
        <f t="shared" ca="1" si="128"/>
        <v>12.383942475087965</v>
      </c>
      <c r="M362" s="29">
        <f t="shared" ca="1" si="128"/>
        <v>10.309530245359204</v>
      </c>
      <c r="N362" s="29">
        <f t="shared" ca="1" si="128"/>
        <v>8.4801743010801758</v>
      </c>
      <c r="O362" s="29">
        <f t="shared" ca="1" si="128"/>
        <v>7.5311006349690244</v>
      </c>
    </row>
    <row r="363" spans="1:15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x14ac:dyDescent="0.4">
      <c r="A364" s="26"/>
      <c r="B364" s="27"/>
      <c r="C364" s="28" t="s">
        <v>78</v>
      </c>
      <c r="D364" s="136">
        <f>IF(D370=0,Demands!$D16,D370)</f>
        <v>0.7</v>
      </c>
      <c r="E364" s="136">
        <f>IF(E370=0,Demands!$D16,E370)</f>
        <v>0.7</v>
      </c>
      <c r="F364" s="136">
        <f>IF(F370=0,Demands!$D16,F370)</f>
        <v>0.7</v>
      </c>
      <c r="G364" s="136">
        <f>IF(G370=0,Demands!$D16,G370)</f>
        <v>0.7</v>
      </c>
      <c r="H364" s="136">
        <f>IF(H370=0,Demands!$D16,H370)</f>
        <v>0.7</v>
      </c>
      <c r="I364" s="136">
        <f>IF(I370=0,Demands!$D16,I370)</f>
        <v>0.7</v>
      </c>
      <c r="J364" s="136">
        <f>IF(J370=0,Demands!$D16,J370)</f>
        <v>0.7</v>
      </c>
      <c r="K364" s="136">
        <f>IF(K370=0,Demands!$D16,K370)</f>
        <v>0.7</v>
      </c>
      <c r="L364" s="136">
        <f>IF(L370=0,Demands!$D16,L370)</f>
        <v>0.7</v>
      </c>
      <c r="M364" s="136">
        <f>IF(M370=0,Demands!$D16,M370)</f>
        <v>0.7</v>
      </c>
      <c r="N364" s="136">
        <f>IF(N370=0,Demands!$D16,N370)</f>
        <v>0.7</v>
      </c>
      <c r="O364" s="136">
        <f>IF(O370=0,Demands!$D16,O370)</f>
        <v>0.7</v>
      </c>
    </row>
    <row r="365" spans="1:15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x14ac:dyDescent="0.4">
      <c r="A366" s="27"/>
      <c r="B366" s="27"/>
      <c r="C366" s="31" t="s">
        <v>75</v>
      </c>
      <c r="D366" s="32">
        <f t="shared" ref="D366:O366" si="129">D360*D364</f>
        <v>5.8333333333333327E-2</v>
      </c>
      <c r="E366" s="33">
        <f t="shared" si="129"/>
        <v>5.8333333333333327E-2</v>
      </c>
      <c r="F366" s="32">
        <f t="shared" si="129"/>
        <v>5.8333333333333327E-2</v>
      </c>
      <c r="G366" s="32">
        <f t="shared" si="129"/>
        <v>5.8333333333333327E-2</v>
      </c>
      <c r="H366" s="32">
        <f t="shared" si="129"/>
        <v>5.8333333333333327E-2</v>
      </c>
      <c r="I366" s="32">
        <f t="shared" si="129"/>
        <v>5.8333333333333327E-2</v>
      </c>
      <c r="J366" s="32">
        <f t="shared" si="129"/>
        <v>5.8333333333333327E-2</v>
      </c>
      <c r="K366" s="32">
        <f t="shared" si="129"/>
        <v>5.8333333333333327E-2</v>
      </c>
      <c r="L366" s="32">
        <f t="shared" si="129"/>
        <v>5.8333333333333327E-2</v>
      </c>
      <c r="M366" s="32">
        <f t="shared" si="129"/>
        <v>5.8333333333333327E-2</v>
      </c>
      <c r="N366" s="32">
        <f t="shared" si="129"/>
        <v>5.8333333333333327E-2</v>
      </c>
      <c r="O366" s="32">
        <f t="shared" si="129"/>
        <v>5.8333333333333327E-2</v>
      </c>
    </row>
    <row r="367" spans="1:15" x14ac:dyDescent="0.4">
      <c r="A367" s="27"/>
      <c r="B367" s="27"/>
      <c r="C367" s="31" t="s">
        <v>76</v>
      </c>
      <c r="D367" s="32">
        <f t="shared" ref="D367:O367" si="130">D360*(1-D364)</f>
        <v>2.5000000000000001E-2</v>
      </c>
      <c r="E367" s="32">
        <f t="shared" si="130"/>
        <v>2.5000000000000001E-2</v>
      </c>
      <c r="F367" s="32">
        <f t="shared" si="130"/>
        <v>2.5000000000000001E-2</v>
      </c>
      <c r="G367" s="32">
        <f t="shared" si="130"/>
        <v>2.5000000000000001E-2</v>
      </c>
      <c r="H367" s="32">
        <f t="shared" si="130"/>
        <v>2.5000000000000001E-2</v>
      </c>
      <c r="I367" s="32">
        <f t="shared" si="130"/>
        <v>2.5000000000000001E-2</v>
      </c>
      <c r="J367" s="32">
        <f t="shared" si="130"/>
        <v>2.5000000000000001E-2</v>
      </c>
      <c r="K367" s="32">
        <f t="shared" si="130"/>
        <v>2.5000000000000001E-2</v>
      </c>
      <c r="L367" s="32">
        <f t="shared" si="130"/>
        <v>2.5000000000000001E-2</v>
      </c>
      <c r="M367" s="32">
        <f t="shared" si="130"/>
        <v>2.5000000000000001E-2</v>
      </c>
      <c r="N367" s="32">
        <f t="shared" si="130"/>
        <v>2.5000000000000001E-2</v>
      </c>
      <c r="O367" s="32">
        <f t="shared" si="130"/>
        <v>2.5000000000000001E-2</v>
      </c>
    </row>
    <row r="368" spans="1:15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x14ac:dyDescent="0.4">
      <c r="A369" s="24"/>
      <c r="B369" s="24"/>
      <c r="C369" s="24"/>
      <c r="D369" s="167" t="s">
        <v>167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x14ac:dyDescent="0.4">
      <c r="A370" s="27" t="s">
        <v>18</v>
      </c>
      <c r="B370" s="37">
        <f>Demands!E16</f>
        <v>0.1</v>
      </c>
      <c r="C370" s="116" t="s">
        <v>129</v>
      </c>
      <c r="D370" s="137">
        <v>0.7</v>
      </c>
      <c r="E370" s="137">
        <v>0.7</v>
      </c>
      <c r="F370" s="137">
        <v>0.7</v>
      </c>
      <c r="G370" s="137">
        <v>0.7</v>
      </c>
      <c r="H370" s="137">
        <v>0.7</v>
      </c>
      <c r="I370" s="137">
        <v>0.7</v>
      </c>
      <c r="J370" s="137">
        <v>0.7</v>
      </c>
      <c r="K370" s="137">
        <v>0.7</v>
      </c>
      <c r="L370" s="137">
        <v>0.7</v>
      </c>
      <c r="M370" s="137">
        <v>0.7</v>
      </c>
      <c r="N370" s="137">
        <v>0.7</v>
      </c>
      <c r="O370" s="137">
        <v>0.7</v>
      </c>
    </row>
    <row r="371" spans="1:15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x14ac:dyDescent="0.4">
      <c r="A372" s="27" t="s">
        <v>19</v>
      </c>
      <c r="B372" s="39" t="s">
        <v>20</v>
      </c>
      <c r="C372" s="39"/>
      <c r="D372" s="33">
        <f t="shared" ref="D372:O372" si="131">D366-D374</f>
        <v>5.2986111111111109E-2</v>
      </c>
      <c r="E372" s="33">
        <f t="shared" si="131"/>
        <v>5.2986111111111109E-2</v>
      </c>
      <c r="F372" s="33">
        <f t="shared" si="131"/>
        <v>5.2986111111111109E-2</v>
      </c>
      <c r="G372" s="33">
        <f t="shared" si="131"/>
        <v>5.2986111111111109E-2</v>
      </c>
      <c r="H372" s="33">
        <f t="shared" si="131"/>
        <v>5.2986111111111109E-2</v>
      </c>
      <c r="I372" s="33">
        <f t="shared" si="131"/>
        <v>5.2986111111111109E-2</v>
      </c>
      <c r="J372" s="33">
        <f t="shared" si="131"/>
        <v>5.2986111111111109E-2</v>
      </c>
      <c r="K372" s="33">
        <f t="shared" si="131"/>
        <v>5.2986111111111109E-2</v>
      </c>
      <c r="L372" s="33">
        <f t="shared" si="131"/>
        <v>5.2986111111111109E-2</v>
      </c>
      <c r="M372" s="33">
        <f t="shared" si="131"/>
        <v>5.2986111111111109E-2</v>
      </c>
      <c r="N372" s="33">
        <f t="shared" si="131"/>
        <v>5.2986111111111109E-2</v>
      </c>
      <c r="O372" s="33">
        <f t="shared" si="131"/>
        <v>5.2986111111111109E-2</v>
      </c>
    </row>
    <row r="373" spans="1:15" x14ac:dyDescent="0.4">
      <c r="A373" s="41"/>
      <c r="B373" s="42" t="s">
        <v>21</v>
      </c>
      <c r="C373" s="42"/>
      <c r="D373" s="33">
        <f t="shared" ref="D373:O373" si="132">D367</f>
        <v>2.5000000000000001E-2</v>
      </c>
      <c r="E373" s="33">
        <f t="shared" si="132"/>
        <v>2.5000000000000001E-2</v>
      </c>
      <c r="F373" s="33">
        <f t="shared" si="132"/>
        <v>2.5000000000000001E-2</v>
      </c>
      <c r="G373" s="33">
        <f t="shared" si="132"/>
        <v>2.5000000000000001E-2</v>
      </c>
      <c r="H373" s="33">
        <f t="shared" si="132"/>
        <v>2.5000000000000001E-2</v>
      </c>
      <c r="I373" s="33">
        <f t="shared" si="132"/>
        <v>2.5000000000000001E-2</v>
      </c>
      <c r="J373" s="33">
        <f t="shared" si="132"/>
        <v>2.5000000000000001E-2</v>
      </c>
      <c r="K373" s="33">
        <f t="shared" si="132"/>
        <v>2.5000000000000001E-2</v>
      </c>
      <c r="L373" s="33">
        <f t="shared" si="132"/>
        <v>2.5000000000000001E-2</v>
      </c>
      <c r="M373" s="33">
        <f t="shared" si="132"/>
        <v>2.5000000000000001E-2</v>
      </c>
      <c r="N373" s="33">
        <f t="shared" si="132"/>
        <v>2.5000000000000001E-2</v>
      </c>
      <c r="O373" s="33">
        <f t="shared" si="132"/>
        <v>2.5000000000000001E-2</v>
      </c>
    </row>
    <row r="374" spans="1:15" x14ac:dyDescent="0.4">
      <c r="A374" s="41"/>
      <c r="B374" s="43" t="s">
        <v>22</v>
      </c>
      <c r="C374" s="43"/>
      <c r="D374" s="33">
        <f t="shared" ref="D374:O374" si="133">D366/($C$18+$C$20)*(1+$B$370)</f>
        <v>5.347222222222222E-3</v>
      </c>
      <c r="E374" s="33">
        <f t="shared" si="133"/>
        <v>5.347222222222222E-3</v>
      </c>
      <c r="F374" s="33">
        <f t="shared" si="133"/>
        <v>5.347222222222222E-3</v>
      </c>
      <c r="G374" s="33">
        <f t="shared" si="133"/>
        <v>5.347222222222222E-3</v>
      </c>
      <c r="H374" s="33">
        <f t="shared" si="133"/>
        <v>5.347222222222222E-3</v>
      </c>
      <c r="I374" s="33">
        <f t="shared" si="133"/>
        <v>5.347222222222222E-3</v>
      </c>
      <c r="J374" s="33">
        <f t="shared" si="133"/>
        <v>5.347222222222222E-3</v>
      </c>
      <c r="K374" s="33">
        <f t="shared" si="133"/>
        <v>5.347222222222222E-3</v>
      </c>
      <c r="L374" s="33">
        <f t="shared" si="133"/>
        <v>5.347222222222222E-3</v>
      </c>
      <c r="M374" s="33">
        <f t="shared" si="133"/>
        <v>5.347222222222222E-3</v>
      </c>
      <c r="N374" s="33">
        <f t="shared" si="133"/>
        <v>5.347222222222222E-3</v>
      </c>
      <c r="O374" s="33">
        <f t="shared" si="133"/>
        <v>5.347222222222222E-3</v>
      </c>
    </row>
    <row r="375" spans="1:15" x14ac:dyDescent="0.4">
      <c r="D375" s="32">
        <f t="shared" ref="D375:O375" si="134">SUM(D372:D374)</f>
        <v>8.3333333333333343E-2</v>
      </c>
      <c r="E375" s="32">
        <f t="shared" si="134"/>
        <v>8.3333333333333343E-2</v>
      </c>
      <c r="F375" s="32">
        <f t="shared" si="134"/>
        <v>8.3333333333333343E-2</v>
      </c>
      <c r="G375" s="32">
        <f t="shared" si="134"/>
        <v>8.3333333333333343E-2</v>
      </c>
      <c r="H375" s="32">
        <f t="shared" si="134"/>
        <v>8.3333333333333343E-2</v>
      </c>
      <c r="I375" s="32">
        <f t="shared" si="134"/>
        <v>8.3333333333333343E-2</v>
      </c>
      <c r="J375" s="32">
        <f t="shared" si="134"/>
        <v>8.3333333333333343E-2</v>
      </c>
      <c r="K375" s="32">
        <f t="shared" si="134"/>
        <v>8.3333333333333343E-2</v>
      </c>
      <c r="L375" s="32">
        <f t="shared" si="134"/>
        <v>8.3333333333333343E-2</v>
      </c>
      <c r="M375" s="32">
        <f t="shared" si="134"/>
        <v>8.3333333333333343E-2</v>
      </c>
      <c r="N375" s="32">
        <f t="shared" si="134"/>
        <v>8.3333333333333343E-2</v>
      </c>
      <c r="O375" s="32">
        <f t="shared" si="134"/>
        <v>8.3333333333333343E-2</v>
      </c>
    </row>
    <row r="376" spans="1:15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x14ac:dyDescent="0.4">
      <c r="D377" s="44" t="s">
        <v>23</v>
      </c>
      <c r="E377" s="44" t="s">
        <v>24</v>
      </c>
      <c r="F377" s="44" t="s">
        <v>25</v>
      </c>
      <c r="G377" s="44" t="s">
        <v>26</v>
      </c>
      <c r="H377" s="44" t="s">
        <v>27</v>
      </c>
      <c r="I377" s="44" t="s">
        <v>28</v>
      </c>
      <c r="J377" s="44" t="s">
        <v>29</v>
      </c>
      <c r="K377" s="44" t="s">
        <v>30</v>
      </c>
      <c r="L377" s="44" t="s">
        <v>31</v>
      </c>
      <c r="M377" s="44" t="s">
        <v>32</v>
      </c>
      <c r="N377" s="44" t="s">
        <v>33</v>
      </c>
      <c r="O377" s="44" t="s">
        <v>34</v>
      </c>
    </row>
    <row r="378" spans="1:15" x14ac:dyDescent="0.4">
      <c r="D378" s="32">
        <f>N372/2+O372+D372+E372+F372/2</f>
        <v>0.21194444444444446</v>
      </c>
      <c r="E378" s="32">
        <f>N373/2+O373+D373+E373+F373/2</f>
        <v>9.9999999999999992E-2</v>
      </c>
      <c r="F378" s="32">
        <f>N374/2+O374+D374+E374+F374/2</f>
        <v>2.1388888888888888E-2</v>
      </c>
      <c r="G378" s="32">
        <f>F372/2+G372+H372</f>
        <v>0.13246527777777778</v>
      </c>
      <c r="H378" s="32">
        <f>F373/2+G373+H373</f>
        <v>6.25E-2</v>
      </c>
      <c r="I378" s="32">
        <f>F374/2+G374+H374</f>
        <v>1.3368055555555555E-2</v>
      </c>
      <c r="J378" s="32">
        <f>I372+J372+K372</f>
        <v>0.15895833333333331</v>
      </c>
      <c r="K378" s="32">
        <f>I373+J373+K373</f>
        <v>7.5000000000000011E-2</v>
      </c>
      <c r="L378" s="32">
        <f>I374+J374+K374</f>
        <v>1.6041666666666666E-2</v>
      </c>
      <c r="M378" s="32">
        <f>L372+M372+N372/2</f>
        <v>0.13246527777777778</v>
      </c>
      <c r="N378" s="32">
        <f>L373+M373+N373/2</f>
        <v>6.25E-2</v>
      </c>
      <c r="O378" s="32">
        <f>L374+M374+N374/2</f>
        <v>1.3368055555555555E-2</v>
      </c>
    </row>
    <row r="381" spans="1:15" ht="17.649999999999999" x14ac:dyDescent="0.5">
      <c r="A381" s="1" t="s">
        <v>55</v>
      </c>
      <c r="B381" s="1" t="s">
        <v>152</v>
      </c>
      <c r="C381" s="1"/>
      <c r="D381" s="1"/>
      <c r="E381" s="1"/>
      <c r="F381" s="1"/>
    </row>
    <row r="383" spans="1:15" x14ac:dyDescent="0.4">
      <c r="C383" s="11" t="s">
        <v>2</v>
      </c>
      <c r="D383" s="12">
        <v>1</v>
      </c>
      <c r="E383" s="12">
        <v>2</v>
      </c>
      <c r="F383" s="12">
        <v>3</v>
      </c>
      <c r="G383" s="12">
        <v>4</v>
      </c>
      <c r="H383" s="12">
        <v>5</v>
      </c>
      <c r="I383" s="12">
        <v>6</v>
      </c>
      <c r="J383" s="12">
        <v>7</v>
      </c>
      <c r="K383" s="12">
        <v>8</v>
      </c>
      <c r="L383" s="12">
        <v>9</v>
      </c>
      <c r="M383" s="12">
        <v>10</v>
      </c>
      <c r="N383" s="12">
        <v>11</v>
      </c>
      <c r="O383" s="12">
        <v>12</v>
      </c>
    </row>
    <row r="384" spans="1:15" x14ac:dyDescent="0.4">
      <c r="A384" s="16" t="s">
        <v>7</v>
      </c>
      <c r="B384" s="11"/>
      <c r="C384" s="11"/>
      <c r="D384" s="29">
        <f t="shared" ref="D384:O384" ca="1" si="135">24-D387</f>
        <v>15.96471846699232</v>
      </c>
      <c r="E384" s="29">
        <f t="shared" ca="1" si="135"/>
        <v>14.315845518676561</v>
      </c>
      <c r="F384" s="29">
        <f t="shared" ca="1" si="135"/>
        <v>12.418800411610453</v>
      </c>
      <c r="G384" s="29">
        <f t="shared" ca="1" si="135"/>
        <v>10.343154202027405</v>
      </c>
      <c r="H384" s="29">
        <f t="shared" ca="1" si="135"/>
        <v>8.5060440477590706</v>
      </c>
      <c r="I384" s="29">
        <f t="shared" ca="1" si="135"/>
        <v>7.5222012443530843</v>
      </c>
      <c r="J384" s="29">
        <f t="shared" ca="1" si="135"/>
        <v>7.9741164168094514</v>
      </c>
      <c r="K384" s="29">
        <f t="shared" ca="1" si="135"/>
        <v>9.5882565243350246</v>
      </c>
      <c r="L384" s="29">
        <f t="shared" ca="1" si="135"/>
        <v>11.616057524912035</v>
      </c>
      <c r="M384" s="29">
        <f t="shared" ca="1" si="135"/>
        <v>13.690469754640796</v>
      </c>
      <c r="N384" s="29">
        <f t="shared" ca="1" si="135"/>
        <v>15.519825698919824</v>
      </c>
      <c r="O384" s="29">
        <f t="shared" ca="1" si="135"/>
        <v>16.468899365030975</v>
      </c>
    </row>
    <row r="385" spans="1:15" x14ac:dyDescent="0.4">
      <c r="A385" s="26"/>
      <c r="B385" s="41"/>
      <c r="C385" s="41"/>
      <c r="D385" s="29">
        <f t="shared" ref="D385:O385" ca="1" si="136">D384/SUM($D384:$O384)</f>
        <v>0.11092126131879892</v>
      </c>
      <c r="E385" s="29">
        <f t="shared" ca="1" si="136"/>
        <v>9.9465057593078776E-2</v>
      </c>
      <c r="F385" s="29">
        <f t="shared" ca="1" si="136"/>
        <v>8.6284578620681882E-2</v>
      </c>
      <c r="G385" s="29">
        <f t="shared" ca="1" si="136"/>
        <v>7.1863197116551245E-2</v>
      </c>
      <c r="H385" s="29">
        <f t="shared" ca="1" si="136"/>
        <v>5.909914017972967E-2</v>
      </c>
      <c r="I385" s="55">
        <f t="shared" ca="1" si="136"/>
        <v>5.226349914297454E-2</v>
      </c>
      <c r="J385" s="55">
        <f t="shared" ca="1" si="136"/>
        <v>5.5403360396500699E-2</v>
      </c>
      <c r="K385" s="29">
        <f t="shared" ca="1" si="136"/>
        <v>6.6618243831005078E-2</v>
      </c>
      <c r="L385" s="29">
        <f t="shared" ca="1" si="136"/>
        <v>8.0707201625817959E-2</v>
      </c>
      <c r="M385" s="29">
        <f t="shared" ca="1" si="136"/>
        <v>9.5120009561791868E-2</v>
      </c>
      <c r="N385" s="29">
        <f t="shared" ca="1" si="136"/>
        <v>0.10783019102600033</v>
      </c>
      <c r="O385" s="29">
        <f t="shared" ca="1" si="136"/>
        <v>0.11442425958706894</v>
      </c>
    </row>
    <row r="386" spans="1:15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x14ac:dyDescent="0.4">
      <c r="A387" s="26" t="s">
        <v>144</v>
      </c>
      <c r="B387" s="27"/>
      <c r="C387" s="28" t="s">
        <v>77</v>
      </c>
      <c r="D387" s="29">
        <f t="shared" ref="D387:O387" ca="1" si="137">D8</f>
        <v>8.0352815330076801</v>
      </c>
      <c r="E387" s="29">
        <f t="shared" ca="1" si="137"/>
        <v>9.6841544813234393</v>
      </c>
      <c r="F387" s="29">
        <f t="shared" ca="1" si="137"/>
        <v>11.581199588389547</v>
      </c>
      <c r="G387" s="29">
        <f t="shared" ca="1" si="137"/>
        <v>13.656845797972595</v>
      </c>
      <c r="H387" s="29">
        <f t="shared" ca="1" si="137"/>
        <v>15.493955952240929</v>
      </c>
      <c r="I387" s="29">
        <f t="shared" ca="1" si="137"/>
        <v>16.477798755646916</v>
      </c>
      <c r="J387" s="29">
        <f t="shared" ca="1" si="137"/>
        <v>16.025883583190549</v>
      </c>
      <c r="K387" s="29">
        <f t="shared" ca="1" si="137"/>
        <v>14.411743475664975</v>
      </c>
      <c r="L387" s="29">
        <f t="shared" ca="1" si="137"/>
        <v>12.383942475087965</v>
      </c>
      <c r="M387" s="29">
        <f t="shared" ca="1" si="137"/>
        <v>10.309530245359204</v>
      </c>
      <c r="N387" s="29">
        <f t="shared" ca="1" si="137"/>
        <v>8.4801743010801758</v>
      </c>
      <c r="O387" s="29">
        <f t="shared" ca="1" si="137"/>
        <v>7.5311006349690244</v>
      </c>
    </row>
    <row r="388" spans="1:15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x14ac:dyDescent="0.4">
      <c r="A389" s="26"/>
      <c r="B389" s="27"/>
      <c r="C389" s="28" t="s">
        <v>78</v>
      </c>
      <c r="D389" s="136">
        <f>IF(D395=0,Demands!$D18,D395)</f>
        <v>0.1</v>
      </c>
      <c r="E389" s="136">
        <f>IF(E395=0,Demands!$D18,E395)</f>
        <v>0.1</v>
      </c>
      <c r="F389" s="136">
        <f>IF(F395=0,Demands!$D18,F395)</f>
        <v>0.1</v>
      </c>
      <c r="G389" s="136">
        <f>IF(G395=0,Demands!$D18,G395)</f>
        <v>0.1</v>
      </c>
      <c r="H389" s="136">
        <f>IF(H395=0,Demands!$D18,H395)</f>
        <v>0.1</v>
      </c>
      <c r="I389" s="136">
        <f>IF(I395=0,Demands!$D18,I395)</f>
        <v>0.1</v>
      </c>
      <c r="J389" s="136">
        <f>IF(J395=0,Demands!$D18,J395)</f>
        <v>0.1</v>
      </c>
      <c r="K389" s="136">
        <f>IF(K395=0,Demands!$D18,K395)</f>
        <v>0.1</v>
      </c>
      <c r="L389" s="136">
        <f>IF(L395=0,Demands!$D18,L395)</f>
        <v>0.1</v>
      </c>
      <c r="M389" s="136">
        <f>IF(M395=0,Demands!$D18,M395)</f>
        <v>0.1</v>
      </c>
      <c r="N389" s="136">
        <f>IF(N395=0,Demands!$D18,N395)</f>
        <v>0.1</v>
      </c>
      <c r="O389" s="136">
        <f>IF(O395=0,Demands!$D18,O395)</f>
        <v>0.1</v>
      </c>
    </row>
    <row r="390" spans="1:15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x14ac:dyDescent="0.4">
      <c r="A391" s="27"/>
      <c r="B391" s="27"/>
      <c r="C391" s="31" t="s">
        <v>75</v>
      </c>
      <c r="D391" s="32">
        <f t="shared" ref="D391:O391" ca="1" si="138">D385*D389</f>
        <v>1.1092126131879893E-2</v>
      </c>
      <c r="E391" s="33">
        <f t="shared" ca="1" si="138"/>
        <v>9.9465057593078783E-3</v>
      </c>
      <c r="F391" s="32">
        <f t="shared" ca="1" si="138"/>
        <v>8.6284578620681885E-3</v>
      </c>
      <c r="G391" s="32">
        <f t="shared" ca="1" si="138"/>
        <v>7.1863197116551246E-3</v>
      </c>
      <c r="H391" s="32">
        <f t="shared" ca="1" si="138"/>
        <v>5.9099140179729674E-3</v>
      </c>
      <c r="I391" s="32">
        <f t="shared" ca="1" si="138"/>
        <v>5.2263499142974545E-3</v>
      </c>
      <c r="J391" s="32">
        <f t="shared" ca="1" si="138"/>
        <v>5.5403360396500704E-3</v>
      </c>
      <c r="K391" s="32">
        <f t="shared" ca="1" si="138"/>
        <v>6.6618243831005081E-3</v>
      </c>
      <c r="L391" s="32">
        <f t="shared" ca="1" si="138"/>
        <v>8.070720162581797E-3</v>
      </c>
      <c r="M391" s="32">
        <f t="shared" ca="1" si="138"/>
        <v>9.5120009561791875E-3</v>
      </c>
      <c r="N391" s="32">
        <f t="shared" ca="1" si="138"/>
        <v>1.0783019102600034E-2</v>
      </c>
      <c r="O391" s="32">
        <f t="shared" ca="1" si="138"/>
        <v>1.1442425958706894E-2</v>
      </c>
    </row>
    <row r="392" spans="1:15" x14ac:dyDescent="0.4">
      <c r="A392" s="27"/>
      <c r="B392" s="27"/>
      <c r="C392" s="31" t="s">
        <v>76</v>
      </c>
      <c r="D392" s="32">
        <f t="shared" ref="D392:O392" ca="1" si="139">D385*(1-D389)</f>
        <v>9.9829135186919035E-2</v>
      </c>
      <c r="E392" s="32">
        <f t="shared" ca="1" si="139"/>
        <v>8.9518551833770901E-2</v>
      </c>
      <c r="F392" s="32">
        <f t="shared" ca="1" si="139"/>
        <v>7.7656120758613695E-2</v>
      </c>
      <c r="G392" s="32">
        <f t="shared" ca="1" si="139"/>
        <v>6.4676877404896124E-2</v>
      </c>
      <c r="H392" s="32">
        <f t="shared" ca="1" si="139"/>
        <v>5.3189226161756704E-2</v>
      </c>
      <c r="I392" s="32">
        <f t="shared" ca="1" si="139"/>
        <v>4.7037149228677085E-2</v>
      </c>
      <c r="J392" s="32">
        <f t="shared" ca="1" si="139"/>
        <v>4.9863024356850631E-2</v>
      </c>
      <c r="K392" s="32">
        <f t="shared" ca="1" si="139"/>
        <v>5.9956419447904571E-2</v>
      </c>
      <c r="L392" s="32">
        <f t="shared" ca="1" si="139"/>
        <v>7.2636481463236161E-2</v>
      </c>
      <c r="M392" s="32">
        <f t="shared" ca="1" si="139"/>
        <v>8.5608008605612684E-2</v>
      </c>
      <c r="N392" s="32">
        <f t="shared" ca="1" si="139"/>
        <v>9.7047171923400302E-2</v>
      </c>
      <c r="O392" s="32">
        <f t="shared" ca="1" si="139"/>
        <v>0.10298183362836204</v>
      </c>
    </row>
    <row r="393" spans="1:15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x14ac:dyDescent="0.4">
      <c r="A394" s="24"/>
      <c r="B394" s="24"/>
      <c r="C394" s="24"/>
      <c r="D394" s="167" t="s">
        <v>169</v>
      </c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x14ac:dyDescent="0.4">
      <c r="A395" s="27" t="s">
        <v>18</v>
      </c>
      <c r="B395" s="37">
        <f>Demands!E18</f>
        <v>0</v>
      </c>
      <c r="C395" s="116" t="s">
        <v>129</v>
      </c>
      <c r="D395" s="137">
        <v>0.1</v>
      </c>
      <c r="E395" s="137">
        <v>0.1</v>
      </c>
      <c r="F395" s="137">
        <v>0.1</v>
      </c>
      <c r="G395" s="137">
        <v>0.1</v>
      </c>
      <c r="H395" s="137">
        <v>0.1</v>
      </c>
      <c r="I395" s="137">
        <v>0.1</v>
      </c>
      <c r="J395" s="137">
        <v>0.1</v>
      </c>
      <c r="K395" s="137">
        <v>0.1</v>
      </c>
      <c r="L395" s="137">
        <v>0.1</v>
      </c>
      <c r="M395" s="137">
        <v>0.1</v>
      </c>
      <c r="N395" s="137">
        <v>0.1</v>
      </c>
      <c r="O395" s="137">
        <v>0.1</v>
      </c>
    </row>
    <row r="396" spans="1:15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x14ac:dyDescent="0.4">
      <c r="A397" s="27" t="s">
        <v>19</v>
      </c>
      <c r="B397" s="39" t="s">
        <v>20</v>
      </c>
      <c r="C397" s="39"/>
      <c r="D397" s="33">
        <f t="shared" ref="D397:O397" ca="1" si="140">D391-D399</f>
        <v>1.0167782287556569E-2</v>
      </c>
      <c r="E397" s="33">
        <f t="shared" ca="1" si="140"/>
        <v>9.1176302793655548E-3</v>
      </c>
      <c r="F397" s="33">
        <f t="shared" ca="1" si="140"/>
        <v>7.9094197068958396E-3</v>
      </c>
      <c r="G397" s="33">
        <f t="shared" ca="1" si="140"/>
        <v>6.587459735683864E-3</v>
      </c>
      <c r="H397" s="33">
        <f t="shared" ca="1" si="140"/>
        <v>5.4174211831418866E-3</v>
      </c>
      <c r="I397" s="33">
        <f t="shared" ca="1" si="140"/>
        <v>4.7908207547726666E-3</v>
      </c>
      <c r="J397" s="33">
        <f t="shared" ca="1" si="140"/>
        <v>5.0786413696792309E-3</v>
      </c>
      <c r="K397" s="33">
        <f t="shared" ca="1" si="140"/>
        <v>6.1066723511754659E-3</v>
      </c>
      <c r="L397" s="33">
        <f t="shared" ca="1" si="140"/>
        <v>7.3981601490333143E-3</v>
      </c>
      <c r="M397" s="33">
        <f t="shared" ca="1" si="140"/>
        <v>8.7193342098309222E-3</v>
      </c>
      <c r="N397" s="33">
        <f t="shared" ca="1" si="140"/>
        <v>9.8844341773833642E-3</v>
      </c>
      <c r="O397" s="33">
        <f t="shared" ca="1" si="140"/>
        <v>1.0488890462147987E-2</v>
      </c>
    </row>
    <row r="398" spans="1:15" x14ac:dyDescent="0.4">
      <c r="A398" s="41"/>
      <c r="B398" s="42" t="s">
        <v>21</v>
      </c>
      <c r="C398" s="42"/>
      <c r="D398" s="33">
        <f t="shared" ref="D398:O398" ca="1" si="141">D392</f>
        <v>9.9829135186919035E-2</v>
      </c>
      <c r="E398" s="33">
        <f t="shared" ca="1" si="141"/>
        <v>8.9518551833770901E-2</v>
      </c>
      <c r="F398" s="33">
        <f t="shared" ca="1" si="141"/>
        <v>7.7656120758613695E-2</v>
      </c>
      <c r="G398" s="33">
        <f t="shared" ca="1" si="141"/>
        <v>6.4676877404896124E-2</v>
      </c>
      <c r="H398" s="33">
        <f t="shared" ca="1" si="141"/>
        <v>5.3189226161756704E-2</v>
      </c>
      <c r="I398" s="33">
        <f t="shared" ca="1" si="141"/>
        <v>4.7037149228677085E-2</v>
      </c>
      <c r="J398" s="33">
        <f t="shared" ca="1" si="141"/>
        <v>4.9863024356850631E-2</v>
      </c>
      <c r="K398" s="33">
        <f t="shared" ca="1" si="141"/>
        <v>5.9956419447904571E-2</v>
      </c>
      <c r="L398" s="33">
        <f t="shared" ca="1" si="141"/>
        <v>7.2636481463236161E-2</v>
      </c>
      <c r="M398" s="33">
        <f t="shared" ca="1" si="141"/>
        <v>8.5608008605612684E-2</v>
      </c>
      <c r="N398" s="33">
        <f t="shared" ca="1" si="141"/>
        <v>9.7047171923400302E-2</v>
      </c>
      <c r="O398" s="33">
        <f t="shared" ca="1" si="141"/>
        <v>0.10298183362836204</v>
      </c>
    </row>
    <row r="399" spans="1:15" x14ac:dyDescent="0.4">
      <c r="A399" s="41"/>
      <c r="B399" s="43" t="s">
        <v>22</v>
      </c>
      <c r="C399" s="43"/>
      <c r="D399" s="33">
        <f t="shared" ref="D399:O399" ca="1" si="142">D391/($C$18+$C$20)*(1+$B$395)</f>
        <v>9.2434384432332447E-4</v>
      </c>
      <c r="E399" s="33">
        <f t="shared" ca="1" si="142"/>
        <v>8.2887547994232316E-4</v>
      </c>
      <c r="F399" s="33">
        <f t="shared" ca="1" si="142"/>
        <v>7.1903815517234901E-4</v>
      </c>
      <c r="G399" s="33">
        <f t="shared" ca="1" si="142"/>
        <v>5.9885997597126039E-4</v>
      </c>
      <c r="H399" s="33">
        <f t="shared" ca="1" si="142"/>
        <v>4.9249283483108065E-4</v>
      </c>
      <c r="I399" s="33">
        <f t="shared" ca="1" si="142"/>
        <v>4.3552915952478789E-4</v>
      </c>
      <c r="J399" s="33">
        <f t="shared" ca="1" si="142"/>
        <v>4.6169466997083918E-4</v>
      </c>
      <c r="K399" s="33">
        <f t="shared" ca="1" si="142"/>
        <v>5.5515203192504231E-4</v>
      </c>
      <c r="L399" s="33">
        <f t="shared" ca="1" si="142"/>
        <v>6.7256001354848308E-4</v>
      </c>
      <c r="M399" s="33">
        <f t="shared" ca="1" si="142"/>
        <v>7.9266674634826566E-4</v>
      </c>
      <c r="N399" s="33">
        <f t="shared" ca="1" si="142"/>
        <v>8.9858492521666946E-4</v>
      </c>
      <c r="O399" s="33">
        <f t="shared" ca="1" si="142"/>
        <v>9.5353549655890785E-4</v>
      </c>
    </row>
    <row r="400" spans="1:15" x14ac:dyDescent="0.4">
      <c r="D400" s="32">
        <f t="shared" ref="D400:O400" ca="1" si="143">SUM(D397:D399)</f>
        <v>0.11092126131879892</v>
      </c>
      <c r="E400" s="32">
        <f t="shared" ca="1" si="143"/>
        <v>9.946505759307879E-2</v>
      </c>
      <c r="F400" s="32">
        <f t="shared" ca="1" si="143"/>
        <v>8.6284578620681882E-2</v>
      </c>
      <c r="G400" s="32">
        <f t="shared" ca="1" si="143"/>
        <v>7.1863197116551245E-2</v>
      </c>
      <c r="H400" s="32">
        <f t="shared" ca="1" si="143"/>
        <v>5.9099140179729677E-2</v>
      </c>
      <c r="I400" s="32">
        <f t="shared" ca="1" si="143"/>
        <v>5.226349914297454E-2</v>
      </c>
      <c r="J400" s="32">
        <f t="shared" ca="1" si="143"/>
        <v>5.5403360396500706E-2</v>
      </c>
      <c r="K400" s="32">
        <f t="shared" ca="1" si="143"/>
        <v>6.6618243831005092E-2</v>
      </c>
      <c r="L400" s="32">
        <f t="shared" ca="1" si="143"/>
        <v>8.0707201625817959E-2</v>
      </c>
      <c r="M400" s="32">
        <f t="shared" ca="1" si="143"/>
        <v>9.5120009561791882E-2</v>
      </c>
      <c r="N400" s="32">
        <f t="shared" ca="1" si="143"/>
        <v>0.10783019102600035</v>
      </c>
      <c r="O400" s="32">
        <f t="shared" ca="1" si="143"/>
        <v>0.11442425958706894</v>
      </c>
    </row>
    <row r="401" spans="1:20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x14ac:dyDescent="0.4">
      <c r="D402" s="44" t="s">
        <v>23</v>
      </c>
      <c r="E402" s="44" t="s">
        <v>24</v>
      </c>
      <c r="F402" s="44" t="s">
        <v>25</v>
      </c>
      <c r="G402" s="44" t="s">
        <v>26</v>
      </c>
      <c r="H402" s="44" t="s">
        <v>27</v>
      </c>
      <c r="I402" s="44" t="s">
        <v>28</v>
      </c>
      <c r="J402" s="44" t="s">
        <v>29</v>
      </c>
      <c r="K402" s="44" t="s">
        <v>30</v>
      </c>
      <c r="L402" s="44" t="s">
        <v>31</v>
      </c>
      <c r="M402" s="44" t="s">
        <v>32</v>
      </c>
      <c r="N402" s="44" t="s">
        <v>33</v>
      </c>
      <c r="O402" s="44" t="s">
        <v>34</v>
      </c>
    </row>
    <row r="403" spans="1:20" x14ac:dyDescent="0.4">
      <c r="D403" s="32">
        <f ca="1">N397/2+O397+D397+E397+F397/2</f>
        <v>3.8671229971209711E-2</v>
      </c>
      <c r="E403" s="32">
        <f ca="1">N398/2+O398+D398+E398+F398/2</f>
        <v>0.37968116699005899</v>
      </c>
      <c r="F403" s="32">
        <f ca="1">N399/2+O399+D399+E399+F399/2</f>
        <v>3.5155663610190644E-3</v>
      </c>
      <c r="G403" s="32">
        <f ca="1">F397/2+G397+H397</f>
        <v>1.5959590772273671E-2</v>
      </c>
      <c r="H403" s="32">
        <f ca="1">F398/2+G398+H398</f>
        <v>0.15669416394595967</v>
      </c>
      <c r="I403" s="32">
        <f ca="1">F399/2+G399+H399</f>
        <v>1.4508718883885154E-3</v>
      </c>
      <c r="J403" s="32">
        <f ca="1">I397+J397+K397</f>
        <v>1.5976134475627363E-2</v>
      </c>
      <c r="K403" s="32">
        <f ca="1">I398+J398+K398</f>
        <v>0.1568565930334323</v>
      </c>
      <c r="L403" s="32">
        <f ca="1">I399+J399+K399</f>
        <v>1.4523758614206693E-3</v>
      </c>
      <c r="M403" s="32">
        <f ca="1">L397+M397+N397/2</f>
        <v>2.1059711447555918E-2</v>
      </c>
      <c r="N403" s="32">
        <f ca="1">L398+M398+N398/2</f>
        <v>0.20676807603054898</v>
      </c>
      <c r="O403" s="32">
        <f ca="1">L399+M399+N399/2</f>
        <v>1.9145192225050835E-3</v>
      </c>
    </row>
    <row r="404" spans="1:20" s="56" customFormat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x14ac:dyDescent="0.4">
      <c r="A405" s="56" t="s">
        <v>170</v>
      </c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outlineLevel="1" x14ac:dyDescent="0.4"/>
    <row r="407" spans="1:20" outlineLevel="1" x14ac:dyDescent="0.4">
      <c r="B407" s="6"/>
      <c r="C407" s="6"/>
    </row>
    <row r="408" spans="1:20" outlineLevel="1" x14ac:dyDescent="0.4">
      <c r="A408" s="58" t="str">
        <f>A1</f>
        <v>Residential Sector</v>
      </c>
      <c r="B408" s="59" t="s">
        <v>56</v>
      </c>
      <c r="C408" s="60" t="s">
        <v>57</v>
      </c>
      <c r="D408" s="12">
        <v>1</v>
      </c>
      <c r="E408" s="12">
        <v>2</v>
      </c>
      <c r="F408" s="12">
        <v>3</v>
      </c>
      <c r="G408" s="12">
        <v>4</v>
      </c>
      <c r="H408" s="12">
        <v>5</v>
      </c>
      <c r="I408" s="12">
        <v>6</v>
      </c>
      <c r="J408" s="12">
        <v>7</v>
      </c>
      <c r="K408" s="12">
        <v>8</v>
      </c>
      <c r="L408" s="12">
        <v>9</v>
      </c>
      <c r="M408" s="12">
        <v>10</v>
      </c>
      <c r="N408" s="12">
        <v>11</v>
      </c>
      <c r="O408" s="12">
        <v>12</v>
      </c>
    </row>
    <row r="409" spans="1:20" outlineLevel="1" x14ac:dyDescent="0.4">
      <c r="A409" s="61" t="str">
        <f>A2</f>
        <v>Heating Demand Res</v>
      </c>
      <c r="B409" s="62">
        <f ca="1">INDIRECT(ADDRESS(MATCH($H$1,ELC_cons!$A$1:$A$33),2,,,"ELC_cons"))</f>
        <v>76.019292172800007</v>
      </c>
      <c r="C409" s="63" t="s">
        <v>58</v>
      </c>
      <c r="D409" s="32">
        <f t="shared" ref="D409:O409" ca="1" si="144">D18</f>
        <v>8.7819950267299607E-2</v>
      </c>
      <c r="E409" s="32">
        <f t="shared" ca="1" si="144"/>
        <v>7.8674122558778134E-2</v>
      </c>
      <c r="F409" s="32">
        <f t="shared" ca="1" si="144"/>
        <v>7.5763501929477645E-2</v>
      </c>
      <c r="G409" s="32">
        <f t="shared" ca="1" si="144"/>
        <v>6.2778488247473951E-2</v>
      </c>
      <c r="H409" s="32">
        <f t="shared" ca="1" si="144"/>
        <v>4.5346199746018001E-2</v>
      </c>
      <c r="I409" s="32">
        <f t="shared" ca="1" si="144"/>
        <v>2.7113332374506898E-2</v>
      </c>
      <c r="J409" s="32">
        <f t="shared" ca="1" si="144"/>
        <v>1.3561667253626819E-2</v>
      </c>
      <c r="K409" s="32">
        <f t="shared" ca="1" si="144"/>
        <v>1.3722517878206995E-2</v>
      </c>
      <c r="L409" s="32">
        <f t="shared" ca="1" si="144"/>
        <v>2.7565265474532932E-2</v>
      </c>
      <c r="M409" s="32">
        <f t="shared" ca="1" si="144"/>
        <v>5.091738768595052E-2</v>
      </c>
      <c r="N409" s="32">
        <f t="shared" ca="1" si="144"/>
        <v>6.8321302790431027E-2</v>
      </c>
      <c r="O409" s="32">
        <f t="shared" ca="1" si="144"/>
        <v>8.4249597127030687E-2</v>
      </c>
    </row>
    <row r="410" spans="1:20" outlineLevel="1" x14ac:dyDescent="0.4">
      <c r="A410" s="24"/>
      <c r="B410" s="64"/>
      <c r="C410" s="63" t="s">
        <v>21</v>
      </c>
      <c r="D410" s="32">
        <f t="shared" ref="D410:O410" ca="1" si="145">D19</f>
        <v>4.1435363166746869E-2</v>
      </c>
      <c r="E410" s="32">
        <f t="shared" ca="1" si="145"/>
        <v>3.7120162675177107E-2</v>
      </c>
      <c r="F410" s="32">
        <f t="shared" ca="1" si="145"/>
        <v>3.5746868538154605E-2</v>
      </c>
      <c r="G410" s="32">
        <f t="shared" ca="1" si="145"/>
        <v>2.9620256578100426E-2</v>
      </c>
      <c r="H410" s="32">
        <f t="shared" ca="1" si="145"/>
        <v>2.1395323602315181E-2</v>
      </c>
      <c r="I410" s="32">
        <f t="shared" ca="1" si="145"/>
        <v>1.2792660098063546E-2</v>
      </c>
      <c r="J410" s="32">
        <f t="shared" ca="1" si="145"/>
        <v>6.398689660951056E-3</v>
      </c>
      <c r="K410" s="32">
        <f t="shared" ca="1" si="145"/>
        <v>6.4745824851304319E-3</v>
      </c>
      <c r="L410" s="32">
        <f t="shared" ca="1" si="145"/>
        <v>1.3005891967014231E-2</v>
      </c>
      <c r="M410" s="32">
        <f t="shared" ca="1" si="145"/>
        <v>2.4023931280396059E-2</v>
      </c>
      <c r="N410" s="32">
        <f t="shared" ca="1" si="145"/>
        <v>3.2235477070190269E-2</v>
      </c>
      <c r="O410" s="32">
        <f t="shared" ca="1" si="145"/>
        <v>3.9750792877760233E-2</v>
      </c>
    </row>
    <row r="411" spans="1:20" outlineLevel="1" x14ac:dyDescent="0.4">
      <c r="B411" s="64"/>
      <c r="C411" s="63" t="s">
        <v>22</v>
      </c>
      <c r="D411" s="32">
        <f t="shared" ref="D411:O411" ca="1" si="146">D20</f>
        <v>8.8625637884430803E-3</v>
      </c>
      <c r="E411" s="32">
        <f t="shared" ca="1" si="146"/>
        <v>7.939590349968436E-3</v>
      </c>
      <c r="F411" s="32">
        <f t="shared" ca="1" si="146"/>
        <v>7.6458579928830664E-3</v>
      </c>
      <c r="G411" s="32">
        <f t="shared" ca="1" si="146"/>
        <v>6.3354437680937011E-3</v>
      </c>
      <c r="H411" s="32">
        <f t="shared" ca="1" si="146"/>
        <v>4.5762219927174136E-3</v>
      </c>
      <c r="I411" s="32">
        <f t="shared" ca="1" si="146"/>
        <v>2.7362078543080358E-3</v>
      </c>
      <c r="J411" s="32">
        <f t="shared" ca="1" si="146"/>
        <v>1.3686086219256422E-3</v>
      </c>
      <c r="K411" s="32">
        <f t="shared" ca="1" si="146"/>
        <v>1.3848412537640089E-3</v>
      </c>
      <c r="L411" s="32">
        <f t="shared" ca="1" si="146"/>
        <v>2.7818157818335991E-3</v>
      </c>
      <c r="M411" s="32">
        <f t="shared" ca="1" si="146"/>
        <v>5.1384519683069342E-3</v>
      </c>
      <c r="N411" s="32">
        <f t="shared" ca="1" si="146"/>
        <v>6.8948103733462501E-3</v>
      </c>
      <c r="O411" s="32">
        <f t="shared" ca="1" si="146"/>
        <v>8.5022529210764929E-3</v>
      </c>
    </row>
    <row r="412" spans="1:20" outlineLevel="1" x14ac:dyDescent="0.4">
      <c r="B412" s="64"/>
      <c r="C412" s="6"/>
      <c r="D412" s="65" t="str">
        <f t="shared" ref="D412:O412" si="147">D23</f>
        <v>WD</v>
      </c>
      <c r="E412" s="65" t="str">
        <f t="shared" si="147"/>
        <v>WN</v>
      </c>
      <c r="F412" s="65" t="str">
        <f t="shared" si="147"/>
        <v>WP</v>
      </c>
      <c r="G412" s="65" t="str">
        <f t="shared" si="147"/>
        <v>RD</v>
      </c>
      <c r="H412" s="65" t="str">
        <f t="shared" si="147"/>
        <v>RN</v>
      </c>
      <c r="I412" s="65" t="str">
        <f t="shared" si="147"/>
        <v>RP</v>
      </c>
      <c r="J412" s="65" t="str">
        <f t="shared" si="147"/>
        <v>SD</v>
      </c>
      <c r="K412" s="65" t="str">
        <f t="shared" si="147"/>
        <v>SN</v>
      </c>
      <c r="L412" s="65" t="str">
        <f t="shared" si="147"/>
        <v>SP</v>
      </c>
      <c r="M412" s="65" t="str">
        <f t="shared" si="147"/>
        <v>FD</v>
      </c>
      <c r="N412" s="65" t="str">
        <f t="shared" si="147"/>
        <v>FN</v>
      </c>
      <c r="O412" s="65" t="str">
        <f t="shared" si="147"/>
        <v>FP</v>
      </c>
    </row>
    <row r="413" spans="1:20" outlineLevel="1" x14ac:dyDescent="0.4">
      <c r="B413" s="64"/>
      <c r="C413" s="6"/>
      <c r="D413" s="32">
        <f t="shared" ref="D413:O413" ca="1" si="148">D24</f>
        <v>0.32278607231306278</v>
      </c>
      <c r="E413" s="32">
        <f t="shared" ca="1" si="148"/>
        <v>0.15229749152385666</v>
      </c>
      <c r="F413" s="32">
        <f t="shared" ca="1" si="148"/>
        <v>3.2574741242602664E-2</v>
      </c>
      <c r="G413" s="32">
        <f t="shared" ca="1" si="148"/>
        <v>0.14600643895823079</v>
      </c>
      <c r="H413" s="32">
        <f t="shared" ca="1" si="148"/>
        <v>6.8889014449492914E-2</v>
      </c>
      <c r="I413" s="32">
        <f t="shared" ca="1" si="148"/>
        <v>1.4734594757252648E-2</v>
      </c>
      <c r="J413" s="32">
        <f t="shared" ca="1" si="148"/>
        <v>5.4397517506340712E-2</v>
      </c>
      <c r="K413" s="32">
        <f t="shared" ca="1" si="148"/>
        <v>2.5665932244145033E-2</v>
      </c>
      <c r="L413" s="32">
        <f t="shared" ca="1" si="148"/>
        <v>5.4896577299976875E-3</v>
      </c>
      <c r="M413" s="32">
        <f t="shared" ca="1" si="148"/>
        <v>0.11264330455569896</v>
      </c>
      <c r="N413" s="32">
        <f t="shared" ca="1" si="148"/>
        <v>5.3147561782505424E-2</v>
      </c>
      <c r="O413" s="32">
        <f t="shared" ca="1" si="148"/>
        <v>1.1367672936813658E-2</v>
      </c>
    </row>
    <row r="414" spans="1:20" outlineLevel="1" x14ac:dyDescent="0.4">
      <c r="B414" s="64"/>
    </row>
    <row r="415" spans="1:20" outlineLevel="1" x14ac:dyDescent="0.4">
      <c r="A415" s="61" t="str">
        <f>A27</f>
        <v>Cooling Demand Res</v>
      </c>
      <c r="B415" s="62">
        <f ca="1">INDIRECT(ADDRESS(MATCH($H$1,ELC_cons!$A$1:$A$33),3,,,"ELC_cons"))</f>
        <v>2.8789085754000001</v>
      </c>
      <c r="C415" s="66"/>
      <c r="D415" s="32">
        <f t="shared" ref="D415:O415" ca="1" si="149">D43</f>
        <v>0</v>
      </c>
      <c r="E415" s="32">
        <f t="shared" ca="1" si="149"/>
        <v>0</v>
      </c>
      <c r="F415" s="32">
        <f t="shared" ca="1" si="149"/>
        <v>0</v>
      </c>
      <c r="G415" s="32">
        <f t="shared" ca="1" si="149"/>
        <v>0</v>
      </c>
      <c r="H415" s="32">
        <f t="shared" ca="1" si="149"/>
        <v>0</v>
      </c>
      <c r="I415" s="32">
        <f t="shared" ca="1" si="149"/>
        <v>0</v>
      </c>
      <c r="J415" s="32">
        <f t="shared" ca="1" si="149"/>
        <v>0.8175</v>
      </c>
      <c r="K415" s="32">
        <f t="shared" ca="1" si="149"/>
        <v>0</v>
      </c>
      <c r="L415" s="32">
        <f t="shared" ca="1" si="149"/>
        <v>0</v>
      </c>
      <c r="M415" s="32">
        <f t="shared" ca="1" si="149"/>
        <v>0</v>
      </c>
      <c r="N415" s="32">
        <f t="shared" ca="1" si="149"/>
        <v>0</v>
      </c>
      <c r="O415" s="32">
        <f t="shared" ca="1" si="149"/>
        <v>0</v>
      </c>
    </row>
    <row r="416" spans="1:20" outlineLevel="1" x14ac:dyDescent="0.4">
      <c r="A416" s="35"/>
      <c r="B416" s="64"/>
      <c r="C416" s="66"/>
      <c r="D416" s="32">
        <f t="shared" ref="D416:O416" ca="1" si="150">D44</f>
        <v>0</v>
      </c>
      <c r="E416" s="32">
        <f t="shared" ca="1" si="150"/>
        <v>0</v>
      </c>
      <c r="F416" s="32">
        <f t="shared" ca="1" si="150"/>
        <v>0</v>
      </c>
      <c r="G416" s="32">
        <f t="shared" ca="1" si="150"/>
        <v>0</v>
      </c>
      <c r="H416" s="32">
        <f t="shared" ca="1" si="150"/>
        <v>0</v>
      </c>
      <c r="I416" s="32">
        <f t="shared" ca="1" si="150"/>
        <v>0</v>
      </c>
      <c r="J416" s="32">
        <f t="shared" ca="1" si="150"/>
        <v>9.9999999999999978E-2</v>
      </c>
      <c r="K416" s="32">
        <f t="shared" ca="1" si="150"/>
        <v>0</v>
      </c>
      <c r="L416" s="32">
        <f t="shared" ca="1" si="150"/>
        <v>0</v>
      </c>
      <c r="M416" s="32">
        <f t="shared" ca="1" si="150"/>
        <v>0</v>
      </c>
      <c r="N416" s="32">
        <f t="shared" ca="1" si="150"/>
        <v>0</v>
      </c>
      <c r="O416" s="32">
        <f t="shared" ca="1" si="150"/>
        <v>0</v>
      </c>
    </row>
    <row r="417" spans="1:15" outlineLevel="1" x14ac:dyDescent="0.4">
      <c r="A417" s="6"/>
      <c r="B417" s="64"/>
      <c r="C417" s="66"/>
      <c r="D417" s="32">
        <f t="shared" ref="D417:O417" ca="1" si="151">D45</f>
        <v>0</v>
      </c>
      <c r="E417" s="32">
        <f t="shared" ca="1" si="151"/>
        <v>0</v>
      </c>
      <c r="F417" s="32">
        <f t="shared" ca="1" si="151"/>
        <v>0</v>
      </c>
      <c r="G417" s="32">
        <f t="shared" ca="1" si="151"/>
        <v>0</v>
      </c>
      <c r="H417" s="32">
        <f t="shared" ca="1" si="151"/>
        <v>0</v>
      </c>
      <c r="I417" s="32">
        <f t="shared" ca="1" si="151"/>
        <v>0</v>
      </c>
      <c r="J417" s="32">
        <f t="shared" ca="1" si="151"/>
        <v>8.2500000000000004E-2</v>
      </c>
      <c r="K417" s="32">
        <f t="shared" ca="1" si="151"/>
        <v>0</v>
      </c>
      <c r="L417" s="32">
        <f t="shared" ca="1" si="151"/>
        <v>0</v>
      </c>
      <c r="M417" s="32">
        <f t="shared" ca="1" si="151"/>
        <v>0</v>
      </c>
      <c r="N417" s="32">
        <f t="shared" ca="1" si="151"/>
        <v>0</v>
      </c>
      <c r="O417" s="32">
        <f t="shared" ca="1" si="151"/>
        <v>0</v>
      </c>
    </row>
    <row r="418" spans="1:15" outlineLevel="1" x14ac:dyDescent="0.4">
      <c r="B418" s="64"/>
      <c r="C418" s="67"/>
      <c r="D418" s="65" t="str">
        <f t="shared" ref="D418:O418" si="152">D48</f>
        <v>WD</v>
      </c>
      <c r="E418" s="65" t="str">
        <f t="shared" si="152"/>
        <v>WN</v>
      </c>
      <c r="F418" s="65" t="str">
        <f t="shared" si="152"/>
        <v>WP</v>
      </c>
      <c r="G418" s="65" t="str">
        <f t="shared" si="152"/>
        <v>RD</v>
      </c>
      <c r="H418" s="65" t="str">
        <f t="shared" si="152"/>
        <v>RN</v>
      </c>
      <c r="I418" s="65" t="str">
        <f t="shared" si="152"/>
        <v>RP</v>
      </c>
      <c r="J418" s="65" t="str">
        <f t="shared" si="152"/>
        <v>SD</v>
      </c>
      <c r="K418" s="65" t="str">
        <f t="shared" si="152"/>
        <v>SN</v>
      </c>
      <c r="L418" s="65" t="str">
        <f t="shared" si="152"/>
        <v>SP</v>
      </c>
      <c r="M418" s="65" t="str">
        <f t="shared" si="152"/>
        <v>FD</v>
      </c>
      <c r="N418" s="65" t="str">
        <f t="shared" si="152"/>
        <v>FN</v>
      </c>
      <c r="O418" s="65" t="str">
        <f t="shared" si="152"/>
        <v>FP</v>
      </c>
    </row>
    <row r="419" spans="1:15" outlineLevel="1" x14ac:dyDescent="0.4">
      <c r="B419" s="64"/>
      <c r="C419" s="67"/>
      <c r="D419" s="32">
        <f t="shared" ref="D419:O419" ca="1" si="153">D49</f>
        <v>0</v>
      </c>
      <c r="E419" s="32">
        <f t="shared" ca="1" si="153"/>
        <v>0</v>
      </c>
      <c r="F419" s="32">
        <f t="shared" ca="1" si="153"/>
        <v>0</v>
      </c>
      <c r="G419" s="32">
        <f t="shared" ca="1" si="153"/>
        <v>0</v>
      </c>
      <c r="H419" s="32">
        <f t="shared" ca="1" si="153"/>
        <v>0</v>
      </c>
      <c r="I419" s="32">
        <f t="shared" ca="1" si="153"/>
        <v>0</v>
      </c>
      <c r="J419" s="32">
        <f t="shared" ca="1" si="153"/>
        <v>0.8175</v>
      </c>
      <c r="K419" s="32">
        <f t="shared" ca="1" si="153"/>
        <v>9.9999999999999978E-2</v>
      </c>
      <c r="L419" s="32">
        <f t="shared" ca="1" si="153"/>
        <v>8.2500000000000004E-2</v>
      </c>
      <c r="M419" s="32">
        <f t="shared" ca="1" si="153"/>
        <v>0</v>
      </c>
      <c r="N419" s="32">
        <f t="shared" ca="1" si="153"/>
        <v>0</v>
      </c>
      <c r="O419" s="32">
        <f t="shared" ca="1" si="153"/>
        <v>0</v>
      </c>
    </row>
    <row r="420" spans="1:15" outlineLevel="1" x14ac:dyDescent="0.4">
      <c r="B420" s="64"/>
      <c r="C420" s="67"/>
    </row>
    <row r="421" spans="1:15" outlineLevel="1" x14ac:dyDescent="0.4">
      <c r="A421" s="61" t="str">
        <f>A52</f>
        <v xml:space="preserve">Warm Water Demand </v>
      </c>
      <c r="B421" s="62">
        <f ca="1">INDIRECT(ADDRESS(MATCH($H$1,ELC_cons!$A$1:$A$33),4,,,"ELC_cons"))</f>
        <v>46.948355229600004</v>
      </c>
      <c r="C421" s="67"/>
      <c r="D421" s="32">
        <f t="shared" ref="D421:O421" ca="1" si="154">D69</f>
        <v>5.8211186984539379E-2</v>
      </c>
      <c r="E421" s="32">
        <f t="shared" ca="1" si="154"/>
        <v>5.6839312828261157E-2</v>
      </c>
      <c r="F421" s="32">
        <f t="shared" ca="1" si="154"/>
        <v>5.640271973386609E-2</v>
      </c>
      <c r="G421" s="32">
        <f t="shared" ca="1" si="154"/>
        <v>5.4454967681565526E-2</v>
      </c>
      <c r="H421" s="32">
        <f t="shared" ca="1" si="154"/>
        <v>5.1840124406347138E-2</v>
      </c>
      <c r="I421" s="32">
        <f t="shared" ca="1" si="154"/>
        <v>4.9105194300620478E-2</v>
      </c>
      <c r="J421" s="32">
        <f t="shared" ca="1" si="154"/>
        <v>4.7072444532488461E-2</v>
      </c>
      <c r="K421" s="32">
        <f t="shared" ca="1" si="154"/>
        <v>4.709657212617549E-2</v>
      </c>
      <c r="L421" s="32">
        <f t="shared" ca="1" si="154"/>
        <v>4.917298426562438E-2</v>
      </c>
      <c r="M421" s="32">
        <f t="shared" ca="1" si="154"/>
        <v>5.2675802597337007E-2</v>
      </c>
      <c r="N421" s="32">
        <f t="shared" ca="1" si="154"/>
        <v>5.5286389863009093E-2</v>
      </c>
      <c r="O421" s="32">
        <f t="shared" ca="1" si="154"/>
        <v>5.7675634013499052E-2</v>
      </c>
    </row>
    <row r="422" spans="1:15" outlineLevel="1" x14ac:dyDescent="0.4">
      <c r="A422" s="35"/>
      <c r="B422" s="64"/>
      <c r="C422" s="66"/>
      <c r="D422" s="32">
        <f t="shared" ref="D422:O422" ca="1" si="155">D70</f>
        <v>2.7465304475012033E-2</v>
      </c>
      <c r="E422" s="32">
        <f t="shared" ca="1" si="155"/>
        <v>2.6818024401276567E-2</v>
      </c>
      <c r="F422" s="32">
        <f t="shared" ca="1" si="155"/>
        <v>2.6612030280723193E-2</v>
      </c>
      <c r="G422" s="32">
        <f t="shared" ca="1" si="155"/>
        <v>2.5693038486715065E-2</v>
      </c>
      <c r="H422" s="32">
        <f t="shared" ca="1" si="155"/>
        <v>2.4459298540347278E-2</v>
      </c>
      <c r="I422" s="32">
        <f t="shared" ca="1" si="155"/>
        <v>2.3168899014709535E-2</v>
      </c>
      <c r="J422" s="32">
        <f t="shared" ca="1" si="155"/>
        <v>2.2209803449142661E-2</v>
      </c>
      <c r="K422" s="32">
        <f t="shared" ca="1" si="155"/>
        <v>2.2221187372769569E-2</v>
      </c>
      <c r="L422" s="32">
        <f t="shared" ca="1" si="155"/>
        <v>2.3200883795052137E-2</v>
      </c>
      <c r="M422" s="32">
        <f t="shared" ca="1" si="155"/>
        <v>2.4853589692059409E-2</v>
      </c>
      <c r="N422" s="32">
        <f t="shared" ca="1" si="155"/>
        <v>2.6085321560528542E-2</v>
      </c>
      <c r="O422" s="32">
        <f t="shared" ca="1" si="155"/>
        <v>2.7212618931664039E-2</v>
      </c>
    </row>
    <row r="423" spans="1:15" outlineLevel="1" x14ac:dyDescent="0.4">
      <c r="A423" s="6"/>
      <c r="B423" s="64"/>
      <c r="C423" s="66"/>
      <c r="D423" s="32">
        <f t="shared" ref="D423:O423" ca="1" si="156">D71</f>
        <v>5.8745234571553505E-3</v>
      </c>
      <c r="E423" s="32">
        <f t="shared" ca="1" si="156"/>
        <v>5.7360774413841549E-3</v>
      </c>
      <c r="F423" s="32">
        <f t="shared" ca="1" si="156"/>
        <v>5.6920175878213486E-3</v>
      </c>
      <c r="G423" s="32">
        <f t="shared" ca="1" si="156"/>
        <v>5.4954554541029434E-3</v>
      </c>
      <c r="H423" s="32">
        <f t="shared" ca="1" si="156"/>
        <v>5.2315721877965E-3</v>
      </c>
      <c r="I423" s="32">
        <f t="shared" ca="1" si="156"/>
        <v>4.9555700670350939E-3</v>
      </c>
      <c r="J423" s="32">
        <f t="shared" ca="1" si="156"/>
        <v>4.7504301821777355E-3</v>
      </c>
      <c r="K423" s="32">
        <f t="shared" ca="1" si="156"/>
        <v>4.7528650769534907E-3</v>
      </c>
      <c r="L423" s="32">
        <f t="shared" ca="1" si="156"/>
        <v>4.9624112561639285E-3</v>
      </c>
      <c r="M423" s="32">
        <f t="shared" ca="1" si="156"/>
        <v>5.315906684134928E-3</v>
      </c>
      <c r="N423" s="32">
        <f t="shared" ca="1" si="156"/>
        <v>5.5793604448908267E-3</v>
      </c>
      <c r="O423" s="32">
        <f t="shared" ca="1" si="156"/>
        <v>5.8204768270503637E-3</v>
      </c>
    </row>
    <row r="424" spans="1:15" outlineLevel="1" x14ac:dyDescent="0.4">
      <c r="B424" s="64"/>
      <c r="C424" s="67"/>
      <c r="D424" s="65" t="str">
        <f t="shared" ref="D424:O424" si="157">D74</f>
        <v>WD</v>
      </c>
      <c r="E424" s="65" t="str">
        <f t="shared" si="157"/>
        <v>WN</v>
      </c>
      <c r="F424" s="65" t="str">
        <f t="shared" si="157"/>
        <v>WP</v>
      </c>
      <c r="G424" s="65" t="str">
        <f t="shared" si="157"/>
        <v>RD</v>
      </c>
      <c r="H424" s="65" t="str">
        <f t="shared" si="157"/>
        <v>RN</v>
      </c>
      <c r="I424" s="65" t="str">
        <f t="shared" si="157"/>
        <v>RP</v>
      </c>
      <c r="J424" s="65" t="str">
        <f t="shared" si="157"/>
        <v>SD</v>
      </c>
      <c r="K424" s="65" t="str">
        <f t="shared" si="157"/>
        <v>SN</v>
      </c>
      <c r="L424" s="65" t="str">
        <f t="shared" si="157"/>
        <v>SP</v>
      </c>
      <c r="M424" s="65" t="str">
        <f t="shared" si="157"/>
        <v>FD</v>
      </c>
      <c r="N424" s="65" t="str">
        <f t="shared" si="157"/>
        <v>FN</v>
      </c>
      <c r="O424" s="65" t="str">
        <f t="shared" si="157"/>
        <v>FP</v>
      </c>
    </row>
    <row r="425" spans="1:15" outlineLevel="1" x14ac:dyDescent="0.4">
      <c r="B425" s="64"/>
      <c r="C425" s="67"/>
      <c r="D425" s="32">
        <f t="shared" ref="D425:O425" ca="1" si="158">D75</f>
        <v>0.22857068862473717</v>
      </c>
      <c r="E425" s="32">
        <f t="shared" ca="1" si="158"/>
        <v>0.10784462372857852</v>
      </c>
      <c r="F425" s="32">
        <f t="shared" ca="1" si="158"/>
        <v>2.3066766741945955E-2</v>
      </c>
      <c r="G425" s="32">
        <f t="shared" ca="1" si="158"/>
        <v>0.13449645195484572</v>
      </c>
      <c r="H425" s="32">
        <f t="shared" ca="1" si="158"/>
        <v>6.3458352167423931E-2</v>
      </c>
      <c r="I425" s="32">
        <f t="shared" ca="1" si="158"/>
        <v>1.3573036435810117E-2</v>
      </c>
      <c r="J425" s="32">
        <f t="shared" ca="1" si="158"/>
        <v>0.14327421095928444</v>
      </c>
      <c r="K425" s="32">
        <f t="shared" ca="1" si="158"/>
        <v>6.7599889836621768E-2</v>
      </c>
      <c r="L425" s="32">
        <f t="shared" ca="1" si="158"/>
        <v>1.4458865326166321E-2</v>
      </c>
      <c r="M425" s="32">
        <f t="shared" ca="1" si="158"/>
        <v>0.12949198179446594</v>
      </c>
      <c r="N425" s="32">
        <f t="shared" ca="1" si="158"/>
        <v>6.1097134267375813E-2</v>
      </c>
      <c r="O425" s="32">
        <f t="shared" ca="1" si="158"/>
        <v>1.306799816274427E-2</v>
      </c>
    </row>
    <row r="426" spans="1:15" outlineLevel="1" x14ac:dyDescent="0.4">
      <c r="B426" s="64"/>
      <c r="C426" s="67"/>
    </row>
    <row r="427" spans="1:15" outlineLevel="1" x14ac:dyDescent="0.4">
      <c r="A427" s="61" t="str">
        <f>A78</f>
        <v>Cooking</v>
      </c>
      <c r="B427" s="62">
        <f ca="1">INDIRECT(ADDRESS(MATCH($H$1,ELC_cons!$A$1:$A$33),5,,,"ELC_cons"))</f>
        <v>40.264455600000005</v>
      </c>
      <c r="C427" s="67"/>
      <c r="D427" s="32">
        <f t="shared" ref="D427:O427" si="159">D94</f>
        <v>6.0555555555555557E-2</v>
      </c>
      <c r="E427" s="32">
        <f t="shared" si="159"/>
        <v>6.0555555555555557E-2</v>
      </c>
      <c r="F427" s="32">
        <f t="shared" si="159"/>
        <v>6.0555555555555557E-2</v>
      </c>
      <c r="G427" s="32">
        <f t="shared" si="159"/>
        <v>6.0555555555555557E-2</v>
      </c>
      <c r="H427" s="32">
        <f t="shared" si="159"/>
        <v>6.0555555555555557E-2</v>
      </c>
      <c r="I427" s="32">
        <f t="shared" si="159"/>
        <v>6.0555555555555557E-2</v>
      </c>
      <c r="J427" s="32">
        <f t="shared" si="159"/>
        <v>6.0555555555555557E-2</v>
      </c>
      <c r="K427" s="32">
        <f t="shared" si="159"/>
        <v>6.0555555555555557E-2</v>
      </c>
      <c r="L427" s="32">
        <f t="shared" si="159"/>
        <v>6.0555555555555557E-2</v>
      </c>
      <c r="M427" s="32">
        <f t="shared" si="159"/>
        <v>6.0555555555555557E-2</v>
      </c>
      <c r="N427" s="32">
        <f t="shared" si="159"/>
        <v>6.0555555555555557E-2</v>
      </c>
      <c r="O427" s="32">
        <f t="shared" si="159"/>
        <v>6.0555555555555557E-2</v>
      </c>
    </row>
    <row r="428" spans="1:15" outlineLevel="1" x14ac:dyDescent="0.4">
      <c r="A428" s="35"/>
      <c r="B428" s="64"/>
      <c r="C428" s="66"/>
      <c r="D428" s="32">
        <f t="shared" ref="D428:O428" si="160">D95</f>
        <v>1.6666666666666663E-2</v>
      </c>
      <c r="E428" s="32">
        <f t="shared" si="160"/>
        <v>1.6666666666666663E-2</v>
      </c>
      <c r="F428" s="32">
        <f t="shared" si="160"/>
        <v>1.6666666666666663E-2</v>
      </c>
      <c r="G428" s="32">
        <f t="shared" si="160"/>
        <v>1.6666666666666663E-2</v>
      </c>
      <c r="H428" s="32">
        <f t="shared" si="160"/>
        <v>1.6666666666666663E-2</v>
      </c>
      <c r="I428" s="32">
        <f t="shared" si="160"/>
        <v>1.6666666666666663E-2</v>
      </c>
      <c r="J428" s="32">
        <f t="shared" si="160"/>
        <v>1.6666666666666663E-2</v>
      </c>
      <c r="K428" s="32">
        <f t="shared" si="160"/>
        <v>1.6666666666666663E-2</v>
      </c>
      <c r="L428" s="32">
        <f t="shared" si="160"/>
        <v>1.6666666666666663E-2</v>
      </c>
      <c r="M428" s="32">
        <f t="shared" si="160"/>
        <v>1.6666666666666663E-2</v>
      </c>
      <c r="N428" s="32">
        <f t="shared" si="160"/>
        <v>1.6666666666666663E-2</v>
      </c>
      <c r="O428" s="32">
        <f t="shared" si="160"/>
        <v>1.6666666666666663E-2</v>
      </c>
    </row>
    <row r="429" spans="1:15" outlineLevel="1" x14ac:dyDescent="0.4">
      <c r="A429" s="6"/>
      <c r="B429" s="64"/>
      <c r="C429" s="66"/>
      <c r="D429" s="32">
        <f t="shared" ref="D429:O429" si="161">D96</f>
        <v>6.1111111111111114E-3</v>
      </c>
      <c r="E429" s="32">
        <f t="shared" si="161"/>
        <v>6.1111111111111114E-3</v>
      </c>
      <c r="F429" s="32">
        <f t="shared" si="161"/>
        <v>6.1111111111111114E-3</v>
      </c>
      <c r="G429" s="32">
        <f t="shared" si="161"/>
        <v>6.1111111111111114E-3</v>
      </c>
      <c r="H429" s="32">
        <f t="shared" si="161"/>
        <v>6.1111111111111114E-3</v>
      </c>
      <c r="I429" s="32">
        <f t="shared" si="161"/>
        <v>6.1111111111111114E-3</v>
      </c>
      <c r="J429" s="32">
        <f t="shared" si="161"/>
        <v>6.1111111111111114E-3</v>
      </c>
      <c r="K429" s="32">
        <f t="shared" si="161"/>
        <v>6.1111111111111114E-3</v>
      </c>
      <c r="L429" s="32">
        <f t="shared" si="161"/>
        <v>6.1111111111111114E-3</v>
      </c>
      <c r="M429" s="32">
        <f t="shared" si="161"/>
        <v>6.1111111111111114E-3</v>
      </c>
      <c r="N429" s="32">
        <f t="shared" si="161"/>
        <v>6.1111111111111114E-3</v>
      </c>
      <c r="O429" s="32">
        <f t="shared" si="161"/>
        <v>6.1111111111111114E-3</v>
      </c>
    </row>
    <row r="430" spans="1:15" outlineLevel="1" x14ac:dyDescent="0.4">
      <c r="B430" s="64"/>
      <c r="C430" s="67"/>
      <c r="D430" s="65" t="str">
        <f t="shared" ref="D430:O430" si="162">D99</f>
        <v>WD</v>
      </c>
      <c r="E430" s="65" t="str">
        <f t="shared" si="162"/>
        <v>WN</v>
      </c>
      <c r="F430" s="65" t="str">
        <f t="shared" si="162"/>
        <v>WP</v>
      </c>
      <c r="G430" s="65" t="str">
        <f t="shared" si="162"/>
        <v>RD</v>
      </c>
      <c r="H430" s="65" t="str">
        <f t="shared" si="162"/>
        <v>RN</v>
      </c>
      <c r="I430" s="65" t="str">
        <f t="shared" si="162"/>
        <v>RP</v>
      </c>
      <c r="J430" s="65" t="str">
        <f t="shared" si="162"/>
        <v>SD</v>
      </c>
      <c r="K430" s="65" t="str">
        <f t="shared" si="162"/>
        <v>SN</v>
      </c>
      <c r="L430" s="65" t="str">
        <f t="shared" si="162"/>
        <v>SP</v>
      </c>
      <c r="M430" s="65" t="str">
        <f t="shared" si="162"/>
        <v>FD</v>
      </c>
      <c r="N430" s="65" t="str">
        <f t="shared" si="162"/>
        <v>FN</v>
      </c>
      <c r="O430" s="65" t="str">
        <f t="shared" si="162"/>
        <v>FP</v>
      </c>
    </row>
    <row r="431" spans="1:15" outlineLevel="1" x14ac:dyDescent="0.4">
      <c r="B431" s="64"/>
      <c r="C431" s="67"/>
      <c r="D431" s="32">
        <f t="shared" ref="D431:O431" si="163">D100</f>
        <v>0.24222222222222223</v>
      </c>
      <c r="E431" s="32">
        <f t="shared" si="163"/>
        <v>6.6666666666666652E-2</v>
      </c>
      <c r="F431" s="32">
        <f t="shared" si="163"/>
        <v>2.4444444444444446E-2</v>
      </c>
      <c r="G431" s="32">
        <f t="shared" si="163"/>
        <v>0.15138888888888891</v>
      </c>
      <c r="H431" s="32">
        <f t="shared" si="163"/>
        <v>4.1666666666666657E-2</v>
      </c>
      <c r="I431" s="32">
        <f t="shared" si="163"/>
        <v>1.5277777777777779E-2</v>
      </c>
      <c r="J431" s="32">
        <f t="shared" si="163"/>
        <v>0.18166666666666667</v>
      </c>
      <c r="K431" s="32">
        <f t="shared" si="163"/>
        <v>4.9999999999999989E-2</v>
      </c>
      <c r="L431" s="32">
        <f t="shared" si="163"/>
        <v>1.8333333333333333E-2</v>
      </c>
      <c r="M431" s="32">
        <f t="shared" si="163"/>
        <v>0.15138888888888891</v>
      </c>
      <c r="N431" s="32">
        <f t="shared" si="163"/>
        <v>4.1666666666666657E-2</v>
      </c>
      <c r="O431" s="32">
        <f t="shared" si="163"/>
        <v>1.5277777777777779E-2</v>
      </c>
    </row>
    <row r="432" spans="1:15" outlineLevel="1" x14ac:dyDescent="0.4">
      <c r="B432" s="64"/>
      <c r="C432" s="67"/>
    </row>
    <row r="433" spans="1:15" outlineLevel="1" x14ac:dyDescent="0.4">
      <c r="A433" s="61" t="str">
        <f>A103</f>
        <v>Lighting Residential</v>
      </c>
      <c r="B433" s="62">
        <f ca="1">INDIRECT(ADDRESS(MATCH($H$1,ELC_cons!$A$1:$A$33),6,,,"ELC_cons"))</f>
        <v>56.370237840000009</v>
      </c>
      <c r="C433" s="67"/>
      <c r="D433" s="32">
        <f t="shared" ref="D433:O433" ca="1" si="164">D119</f>
        <v>2.0150695806248474E-2</v>
      </c>
      <c r="E433" s="32">
        <f t="shared" ca="1" si="164"/>
        <v>1.8069485462742646E-2</v>
      </c>
      <c r="F433" s="32">
        <f t="shared" ca="1" si="164"/>
        <v>1.5675031782757209E-2</v>
      </c>
      <c r="G433" s="32">
        <f t="shared" ca="1" si="164"/>
        <v>1.3055147476173477E-2</v>
      </c>
      <c r="H433" s="32">
        <f t="shared" ca="1" si="164"/>
        <v>1.0736343799317557E-2</v>
      </c>
      <c r="I433" s="32">
        <f t="shared" ca="1" si="164"/>
        <v>9.4945356776403762E-3</v>
      </c>
      <c r="J433" s="32">
        <f t="shared" ca="1" si="164"/>
        <v>1.0064943805364294E-2</v>
      </c>
      <c r="K433" s="32">
        <f t="shared" ca="1" si="164"/>
        <v>1.2102314295965923E-2</v>
      </c>
      <c r="L433" s="32">
        <f t="shared" ca="1" si="164"/>
        <v>1.4661808295356932E-2</v>
      </c>
      <c r="M433" s="32">
        <f t="shared" ca="1" si="164"/>
        <v>1.7280135070392191E-2</v>
      </c>
      <c r="N433" s="32">
        <f t="shared" ca="1" si="164"/>
        <v>1.9589151369723397E-2</v>
      </c>
      <c r="O433" s="32">
        <f t="shared" ca="1" si="164"/>
        <v>2.0787073824984192E-2</v>
      </c>
    </row>
    <row r="434" spans="1:15" outlineLevel="1" x14ac:dyDescent="0.4">
      <c r="A434" s="35"/>
      <c r="B434" s="64"/>
      <c r="C434" s="66"/>
      <c r="D434" s="32">
        <f t="shared" ref="D434:O434" ca="1" si="165">D120</f>
        <v>8.8737009055039145E-2</v>
      </c>
      <c r="E434" s="32">
        <f t="shared" ca="1" si="165"/>
        <v>7.9572046074463026E-2</v>
      </c>
      <c r="F434" s="32">
        <f t="shared" ca="1" si="165"/>
        <v>6.9027662896545508E-2</v>
      </c>
      <c r="G434" s="32">
        <f t="shared" ca="1" si="165"/>
        <v>5.7490557693240997E-2</v>
      </c>
      <c r="H434" s="32">
        <f t="shared" ca="1" si="165"/>
        <v>4.7279312143783739E-2</v>
      </c>
      <c r="I434" s="32">
        <f t="shared" ca="1" si="165"/>
        <v>4.1810799314379636E-2</v>
      </c>
      <c r="J434" s="32">
        <f t="shared" ca="1" si="165"/>
        <v>4.4322688317200563E-2</v>
      </c>
      <c r="K434" s="32">
        <f t="shared" ca="1" si="165"/>
        <v>5.3294595064804065E-2</v>
      </c>
      <c r="L434" s="32">
        <f t="shared" ca="1" si="165"/>
        <v>6.4565761300654376E-2</v>
      </c>
      <c r="M434" s="32">
        <f t="shared" ca="1" si="165"/>
        <v>7.60960076494335E-2</v>
      </c>
      <c r="N434" s="32">
        <f t="shared" ca="1" si="165"/>
        <v>8.6264152820800272E-2</v>
      </c>
      <c r="O434" s="32">
        <f t="shared" ca="1" si="165"/>
        <v>9.1539407669655154E-2</v>
      </c>
    </row>
    <row r="435" spans="1:15" outlineLevel="1" x14ac:dyDescent="0.4">
      <c r="A435" s="6"/>
      <c r="B435" s="64"/>
      <c r="C435" s="66"/>
      <c r="D435" s="32">
        <f t="shared" ref="D435:O435" ca="1" si="166">D121</f>
        <v>2.0335564575113142E-3</v>
      </c>
      <c r="E435" s="32">
        <f t="shared" ca="1" si="166"/>
        <v>1.8235260558731111E-3</v>
      </c>
      <c r="F435" s="32">
        <f t="shared" ca="1" si="166"/>
        <v>1.5818839413791678E-3</v>
      </c>
      <c r="G435" s="32">
        <f t="shared" ca="1" si="166"/>
        <v>1.3174919471367729E-3</v>
      </c>
      <c r="H435" s="32">
        <f t="shared" ca="1" si="166"/>
        <v>1.0834842366283775E-3</v>
      </c>
      <c r="I435" s="32">
        <f t="shared" ca="1" si="166"/>
        <v>9.5816415095453344E-4</v>
      </c>
      <c r="J435" s="32">
        <f t="shared" ca="1" si="166"/>
        <v>1.0157282739358463E-3</v>
      </c>
      <c r="K435" s="32">
        <f t="shared" ca="1" si="166"/>
        <v>1.2213344702350932E-3</v>
      </c>
      <c r="L435" s="32">
        <f t="shared" ca="1" si="166"/>
        <v>1.4796320298066628E-3</v>
      </c>
      <c r="M435" s="32">
        <f t="shared" ca="1" si="166"/>
        <v>1.7438668419661847E-3</v>
      </c>
      <c r="N435" s="32">
        <f t="shared" ca="1" si="166"/>
        <v>1.9768868354766728E-3</v>
      </c>
      <c r="O435" s="32">
        <f t="shared" ca="1" si="166"/>
        <v>2.0977780924295976E-3</v>
      </c>
    </row>
    <row r="436" spans="1:15" outlineLevel="1" x14ac:dyDescent="0.4">
      <c r="B436" s="64"/>
      <c r="C436" s="67"/>
      <c r="D436" s="65" t="str">
        <f t="shared" ref="D436:O436" si="167">D124</f>
        <v>WD</v>
      </c>
      <c r="E436" s="65" t="str">
        <f t="shared" si="167"/>
        <v>WN</v>
      </c>
      <c r="F436" s="65" t="str">
        <f t="shared" si="167"/>
        <v>WP</v>
      </c>
      <c r="G436" s="65" t="str">
        <f t="shared" si="167"/>
        <v>RD</v>
      </c>
      <c r="H436" s="65" t="str">
        <f t="shared" si="167"/>
        <v>RN</v>
      </c>
      <c r="I436" s="65" t="str">
        <f t="shared" si="167"/>
        <v>RP</v>
      </c>
      <c r="J436" s="65" t="str">
        <f t="shared" si="167"/>
        <v>SD</v>
      </c>
      <c r="K436" s="65" t="str">
        <f t="shared" si="167"/>
        <v>SN</v>
      </c>
      <c r="L436" s="65" t="str">
        <f t="shared" si="167"/>
        <v>SP</v>
      </c>
      <c r="M436" s="65" t="str">
        <f t="shared" si="167"/>
        <v>FD</v>
      </c>
      <c r="N436" s="65" t="str">
        <f t="shared" si="167"/>
        <v>FN</v>
      </c>
      <c r="O436" s="65" t="str">
        <f t="shared" si="167"/>
        <v>FP</v>
      </c>
    </row>
    <row r="437" spans="1:15" outlineLevel="1" x14ac:dyDescent="0.4">
      <c r="B437" s="64"/>
      <c r="C437" s="67"/>
      <c r="D437" s="32">
        <f t="shared" ref="D437:O437" ca="1" si="168">D125</f>
        <v>7.6639346670215602E-2</v>
      </c>
      <c r="E437" s="32">
        <f t="shared" ca="1" si="168"/>
        <v>0.33749437065783022</v>
      </c>
      <c r="F437" s="32">
        <f t="shared" ca="1" si="168"/>
        <v>7.734245994241943E-3</v>
      </c>
      <c r="G437" s="32">
        <f t="shared" ca="1" si="168"/>
        <v>3.1629007166869637E-2</v>
      </c>
      <c r="H437" s="32">
        <f t="shared" ca="1" si="168"/>
        <v>0.13928370128529749</v>
      </c>
      <c r="I437" s="32">
        <f t="shared" ca="1" si="168"/>
        <v>3.1919181544547343E-3</v>
      </c>
      <c r="J437" s="32">
        <f t="shared" ca="1" si="168"/>
        <v>3.166179377897059E-2</v>
      </c>
      <c r="K437" s="32">
        <f t="shared" ca="1" si="168"/>
        <v>0.13942808269638426</v>
      </c>
      <c r="L437" s="32">
        <f t="shared" ca="1" si="168"/>
        <v>3.1952268951254727E-3</v>
      </c>
      <c r="M437" s="32">
        <f t="shared" ca="1" si="168"/>
        <v>4.1736519050610821E-2</v>
      </c>
      <c r="N437" s="32">
        <f t="shared" ca="1" si="168"/>
        <v>0.18379384536048798</v>
      </c>
      <c r="O437" s="32">
        <f t="shared" ca="1" si="168"/>
        <v>4.2119422895111839E-3</v>
      </c>
    </row>
    <row r="438" spans="1:15" outlineLevel="1" x14ac:dyDescent="0.4">
      <c r="B438" s="64"/>
      <c r="C438" s="67"/>
    </row>
    <row r="439" spans="1:15" outlineLevel="1" x14ac:dyDescent="0.4">
      <c r="A439" s="61" t="str">
        <f>A128</f>
        <v>Refrigeration Residential</v>
      </c>
      <c r="B439" s="64">
        <f ca="1">INDIRECT(ADDRESS(MATCH($H$1,ELC_cons!$A$1:$A$33),7,,,"ELC_cons"))</f>
        <v>60.396683400000001</v>
      </c>
      <c r="C439" s="67"/>
      <c r="D439" s="32">
        <f t="shared" ref="D439:O439" ca="1" si="169">D145</f>
        <v>5.0336805555555551E-2</v>
      </c>
      <c r="E439" s="32">
        <f t="shared" ca="1" si="169"/>
        <v>5.0336805555555551E-2</v>
      </c>
      <c r="F439" s="32">
        <f t="shared" ca="1" si="169"/>
        <v>5.0336805555555551E-2</v>
      </c>
      <c r="G439" s="32">
        <f t="shared" ca="1" si="169"/>
        <v>5.0336805555555551E-2</v>
      </c>
      <c r="H439" s="32">
        <f t="shared" ca="1" si="169"/>
        <v>5.0336805555555551E-2</v>
      </c>
      <c r="I439" s="32">
        <f t="shared" ca="1" si="169"/>
        <v>5.0336805555555551E-2</v>
      </c>
      <c r="J439" s="32">
        <f t="shared" ca="1" si="169"/>
        <v>8.2128472222222207E-2</v>
      </c>
      <c r="K439" s="32">
        <f t="shared" ca="1" si="169"/>
        <v>5.0336805555555551E-2</v>
      </c>
      <c r="L439" s="32">
        <f t="shared" ca="1" si="169"/>
        <v>5.0336805555555551E-2</v>
      </c>
      <c r="M439" s="32">
        <f t="shared" ca="1" si="169"/>
        <v>5.0336805555555551E-2</v>
      </c>
      <c r="N439" s="32">
        <f t="shared" ca="1" si="169"/>
        <v>5.0336805555555551E-2</v>
      </c>
      <c r="O439" s="32">
        <f t="shared" ca="1" si="169"/>
        <v>5.0336805555555551E-2</v>
      </c>
    </row>
    <row r="440" spans="1:15" outlineLevel="1" x14ac:dyDescent="0.4">
      <c r="A440" s="35"/>
      <c r="B440" s="64"/>
      <c r="C440" s="66"/>
      <c r="D440" s="32">
        <f t="shared" ref="D440:O440" ca="1" si="170">D146</f>
        <v>2.3750000000000004E-2</v>
      </c>
      <c r="E440" s="32">
        <f t="shared" ca="1" si="170"/>
        <v>2.3750000000000004E-2</v>
      </c>
      <c r="F440" s="32">
        <f t="shared" ca="1" si="170"/>
        <v>2.3750000000000004E-2</v>
      </c>
      <c r="G440" s="32">
        <f t="shared" ca="1" si="170"/>
        <v>2.3750000000000004E-2</v>
      </c>
      <c r="H440" s="32">
        <f t="shared" ca="1" si="170"/>
        <v>2.3750000000000004E-2</v>
      </c>
      <c r="I440" s="32">
        <f t="shared" ca="1" si="170"/>
        <v>2.3750000000000004E-2</v>
      </c>
      <c r="J440" s="32">
        <f t="shared" ca="1" si="170"/>
        <v>3.875E-2</v>
      </c>
      <c r="K440" s="32">
        <f t="shared" ca="1" si="170"/>
        <v>2.3750000000000004E-2</v>
      </c>
      <c r="L440" s="32">
        <f t="shared" ca="1" si="170"/>
        <v>2.3750000000000004E-2</v>
      </c>
      <c r="M440" s="32">
        <f t="shared" ca="1" si="170"/>
        <v>2.3750000000000004E-2</v>
      </c>
      <c r="N440" s="32">
        <f t="shared" ca="1" si="170"/>
        <v>2.3750000000000004E-2</v>
      </c>
      <c r="O440" s="32">
        <f t="shared" ca="1" si="170"/>
        <v>2.3750000000000004E-2</v>
      </c>
    </row>
    <row r="441" spans="1:15" outlineLevel="1" x14ac:dyDescent="0.4">
      <c r="A441" s="6"/>
      <c r="B441" s="64"/>
      <c r="C441" s="66"/>
      <c r="D441" s="32">
        <f t="shared" ref="D441:O441" ca="1" si="171">D147</f>
        <v>5.0798611111111105E-3</v>
      </c>
      <c r="E441" s="32">
        <f t="shared" ca="1" si="171"/>
        <v>5.0798611111111105E-3</v>
      </c>
      <c r="F441" s="32">
        <f t="shared" ca="1" si="171"/>
        <v>5.0798611111111105E-3</v>
      </c>
      <c r="G441" s="32">
        <f t="shared" ca="1" si="171"/>
        <v>5.0798611111111105E-3</v>
      </c>
      <c r="H441" s="32">
        <f t="shared" ca="1" si="171"/>
        <v>5.0798611111111105E-3</v>
      </c>
      <c r="I441" s="32">
        <f t="shared" ca="1" si="171"/>
        <v>5.0798611111111105E-3</v>
      </c>
      <c r="J441" s="32">
        <f t="shared" ca="1" si="171"/>
        <v>8.2881944444444435E-3</v>
      </c>
      <c r="K441" s="32">
        <f t="shared" ca="1" si="171"/>
        <v>5.0798611111111105E-3</v>
      </c>
      <c r="L441" s="32">
        <f t="shared" ca="1" si="171"/>
        <v>5.0798611111111105E-3</v>
      </c>
      <c r="M441" s="32">
        <f t="shared" ca="1" si="171"/>
        <v>5.0798611111111105E-3</v>
      </c>
      <c r="N441" s="32">
        <f t="shared" ca="1" si="171"/>
        <v>5.0798611111111105E-3</v>
      </c>
      <c r="O441" s="32">
        <f t="shared" ca="1" si="171"/>
        <v>5.0798611111111105E-3</v>
      </c>
    </row>
    <row r="442" spans="1:15" outlineLevel="1" x14ac:dyDescent="0.4">
      <c r="B442" s="64"/>
      <c r="C442" s="67"/>
      <c r="D442" s="65" t="str">
        <f t="shared" ref="D442:O442" si="172">D150</f>
        <v>WD</v>
      </c>
      <c r="E442" s="65" t="str">
        <f t="shared" si="172"/>
        <v>WN</v>
      </c>
      <c r="F442" s="65" t="str">
        <f t="shared" si="172"/>
        <v>WP</v>
      </c>
      <c r="G442" s="65" t="str">
        <f t="shared" si="172"/>
        <v>RD</v>
      </c>
      <c r="H442" s="65" t="str">
        <f t="shared" si="172"/>
        <v>RN</v>
      </c>
      <c r="I442" s="65" t="str">
        <f t="shared" si="172"/>
        <v>RP</v>
      </c>
      <c r="J442" s="65" t="str">
        <f t="shared" si="172"/>
        <v>SD</v>
      </c>
      <c r="K442" s="65" t="str">
        <f t="shared" si="172"/>
        <v>SN</v>
      </c>
      <c r="L442" s="65" t="str">
        <f t="shared" si="172"/>
        <v>SP</v>
      </c>
      <c r="M442" s="65" t="str">
        <f t="shared" si="172"/>
        <v>FD</v>
      </c>
      <c r="N442" s="65" t="str">
        <f t="shared" si="172"/>
        <v>FN</v>
      </c>
      <c r="O442" s="65" t="str">
        <f t="shared" si="172"/>
        <v>FP</v>
      </c>
    </row>
    <row r="443" spans="1:15" outlineLevel="1" x14ac:dyDescent="0.4">
      <c r="B443" s="64"/>
      <c r="C443" s="67"/>
      <c r="D443" s="32">
        <f t="shared" ref="D443:O443" ca="1" si="173">D151</f>
        <v>0.20134722222222221</v>
      </c>
      <c r="E443" s="32">
        <f t="shared" ca="1" si="173"/>
        <v>9.5000000000000015E-2</v>
      </c>
      <c r="F443" s="32">
        <f t="shared" ca="1" si="173"/>
        <v>2.0319444444444442E-2</v>
      </c>
      <c r="G443" s="32">
        <f t="shared" ca="1" si="173"/>
        <v>0.12584201388888888</v>
      </c>
      <c r="H443" s="32">
        <f t="shared" ca="1" si="173"/>
        <v>5.9375000000000011E-2</v>
      </c>
      <c r="I443" s="32">
        <f t="shared" ca="1" si="173"/>
        <v>1.2699652777777775E-2</v>
      </c>
      <c r="J443" s="32">
        <f t="shared" ca="1" si="173"/>
        <v>0.18280208333333331</v>
      </c>
      <c r="K443" s="32">
        <f t="shared" ca="1" si="173"/>
        <v>8.6250000000000007E-2</v>
      </c>
      <c r="L443" s="32">
        <f t="shared" ca="1" si="173"/>
        <v>1.8447916666666665E-2</v>
      </c>
      <c r="M443" s="32">
        <f t="shared" ca="1" si="173"/>
        <v>0.12584201388888888</v>
      </c>
      <c r="N443" s="32">
        <f t="shared" ca="1" si="173"/>
        <v>5.9375000000000011E-2</v>
      </c>
      <c r="O443" s="32">
        <f t="shared" ca="1" si="173"/>
        <v>1.2699652777777777E-2</v>
      </c>
    </row>
    <row r="444" spans="1:15" outlineLevel="1" x14ac:dyDescent="0.4">
      <c r="B444" s="64"/>
      <c r="C444" s="67"/>
    </row>
    <row r="445" spans="1:15" outlineLevel="1" x14ac:dyDescent="0.4">
      <c r="A445" s="61" t="str">
        <f>A154</f>
        <v>Other electricity Residential</v>
      </c>
      <c r="B445" s="62">
        <f ca="1">INDIRECT(ADDRESS(MATCH($H$1,ELC_cons!$A$1:$A$33),8,,,"ELC_cons"))</f>
        <v>119.76662318220001</v>
      </c>
      <c r="C445" s="67"/>
      <c r="D445" s="32">
        <f t="shared" ref="D445:O445" si="174">D170</f>
        <v>4.520833333333333E-2</v>
      </c>
      <c r="E445" s="32">
        <f t="shared" si="174"/>
        <v>4.520833333333333E-2</v>
      </c>
      <c r="F445" s="32">
        <f t="shared" si="174"/>
        <v>4.520833333333333E-2</v>
      </c>
      <c r="G445" s="32">
        <f t="shared" si="174"/>
        <v>4.520833333333333E-2</v>
      </c>
      <c r="H445" s="32">
        <f t="shared" si="174"/>
        <v>4.520833333333333E-2</v>
      </c>
      <c r="I445" s="32">
        <f t="shared" si="174"/>
        <v>4.520833333333333E-2</v>
      </c>
      <c r="J445" s="32">
        <f t="shared" si="174"/>
        <v>4.520833333333333E-2</v>
      </c>
      <c r="K445" s="32">
        <f t="shared" si="174"/>
        <v>4.520833333333333E-2</v>
      </c>
      <c r="L445" s="32">
        <f t="shared" si="174"/>
        <v>4.520833333333333E-2</v>
      </c>
      <c r="M445" s="32">
        <f t="shared" si="174"/>
        <v>4.520833333333333E-2</v>
      </c>
      <c r="N445" s="32">
        <f t="shared" si="174"/>
        <v>4.520833333333333E-2</v>
      </c>
      <c r="O445" s="32">
        <f t="shared" si="174"/>
        <v>4.520833333333333E-2</v>
      </c>
    </row>
    <row r="446" spans="1:15" outlineLevel="1" x14ac:dyDescent="0.4">
      <c r="A446" s="35"/>
      <c r="B446" s="64"/>
      <c r="C446" s="66"/>
      <c r="D446" s="32">
        <f t="shared" ref="D446:O446" si="175">D171</f>
        <v>3.3333333333333333E-2</v>
      </c>
      <c r="E446" s="32">
        <f t="shared" si="175"/>
        <v>3.3333333333333333E-2</v>
      </c>
      <c r="F446" s="32">
        <f t="shared" si="175"/>
        <v>3.3333333333333333E-2</v>
      </c>
      <c r="G446" s="32">
        <f t="shared" si="175"/>
        <v>3.3333333333333333E-2</v>
      </c>
      <c r="H446" s="32">
        <f t="shared" si="175"/>
        <v>3.3333333333333333E-2</v>
      </c>
      <c r="I446" s="32">
        <f t="shared" si="175"/>
        <v>3.3333333333333333E-2</v>
      </c>
      <c r="J446" s="32">
        <f t="shared" si="175"/>
        <v>3.3333333333333333E-2</v>
      </c>
      <c r="K446" s="32">
        <f t="shared" si="175"/>
        <v>3.3333333333333333E-2</v>
      </c>
      <c r="L446" s="32">
        <f t="shared" si="175"/>
        <v>3.3333333333333333E-2</v>
      </c>
      <c r="M446" s="32">
        <f t="shared" si="175"/>
        <v>3.3333333333333333E-2</v>
      </c>
      <c r="N446" s="32">
        <f t="shared" si="175"/>
        <v>3.3333333333333333E-2</v>
      </c>
      <c r="O446" s="32">
        <f t="shared" si="175"/>
        <v>3.3333333333333333E-2</v>
      </c>
    </row>
    <row r="447" spans="1:15" outlineLevel="1" x14ac:dyDescent="0.4">
      <c r="A447" s="6"/>
      <c r="B447" s="64"/>
      <c r="C447" s="66"/>
      <c r="D447" s="32">
        <f t="shared" ref="D447:O447" si="176">D172</f>
        <v>4.7916666666666663E-3</v>
      </c>
      <c r="E447" s="32">
        <f t="shared" si="176"/>
        <v>4.7916666666666663E-3</v>
      </c>
      <c r="F447" s="32">
        <f t="shared" si="176"/>
        <v>4.7916666666666663E-3</v>
      </c>
      <c r="G447" s="32">
        <f t="shared" si="176"/>
        <v>4.7916666666666663E-3</v>
      </c>
      <c r="H447" s="32">
        <f t="shared" si="176"/>
        <v>4.7916666666666663E-3</v>
      </c>
      <c r="I447" s="32">
        <f t="shared" si="176"/>
        <v>4.7916666666666663E-3</v>
      </c>
      <c r="J447" s="32">
        <f t="shared" si="176"/>
        <v>4.7916666666666663E-3</v>
      </c>
      <c r="K447" s="32">
        <f t="shared" si="176"/>
        <v>4.7916666666666663E-3</v>
      </c>
      <c r="L447" s="32">
        <f t="shared" si="176"/>
        <v>4.7916666666666663E-3</v>
      </c>
      <c r="M447" s="32">
        <f t="shared" si="176"/>
        <v>4.7916666666666663E-3</v>
      </c>
      <c r="N447" s="32">
        <f t="shared" si="176"/>
        <v>4.7916666666666663E-3</v>
      </c>
      <c r="O447" s="32">
        <f t="shared" si="176"/>
        <v>4.7916666666666663E-3</v>
      </c>
    </row>
    <row r="448" spans="1:15" outlineLevel="1" x14ac:dyDescent="0.4">
      <c r="B448" s="64"/>
      <c r="C448" s="67"/>
      <c r="D448" s="65" t="str">
        <f t="shared" ref="D448:O448" si="177">D175</f>
        <v>WD</v>
      </c>
      <c r="E448" s="65" t="str">
        <f t="shared" si="177"/>
        <v>WN</v>
      </c>
      <c r="F448" s="65" t="str">
        <f t="shared" si="177"/>
        <v>WP</v>
      </c>
      <c r="G448" s="65" t="str">
        <f t="shared" si="177"/>
        <v>RD</v>
      </c>
      <c r="H448" s="65" t="str">
        <f t="shared" si="177"/>
        <v>RN</v>
      </c>
      <c r="I448" s="65" t="str">
        <f t="shared" si="177"/>
        <v>RP</v>
      </c>
      <c r="J448" s="65" t="str">
        <f t="shared" si="177"/>
        <v>SD</v>
      </c>
      <c r="K448" s="65" t="str">
        <f t="shared" si="177"/>
        <v>SN</v>
      </c>
      <c r="L448" s="65" t="str">
        <f t="shared" si="177"/>
        <v>SP</v>
      </c>
      <c r="M448" s="65" t="str">
        <f t="shared" si="177"/>
        <v>FD</v>
      </c>
      <c r="N448" s="65" t="str">
        <f t="shared" si="177"/>
        <v>FN</v>
      </c>
      <c r="O448" s="65" t="str">
        <f t="shared" si="177"/>
        <v>FP</v>
      </c>
    </row>
    <row r="449" spans="1:15" outlineLevel="1" x14ac:dyDescent="0.4">
      <c r="B449" s="64"/>
      <c r="C449" s="67"/>
      <c r="D449" s="32">
        <f t="shared" ref="D449:O449" si="178">D176</f>
        <v>0.18083333333333332</v>
      </c>
      <c r="E449" s="32">
        <f t="shared" si="178"/>
        <v>0.13333333333333333</v>
      </c>
      <c r="F449" s="32">
        <f t="shared" si="178"/>
        <v>1.9166666666666665E-2</v>
      </c>
      <c r="G449" s="32">
        <f t="shared" si="178"/>
        <v>0.11302083333333332</v>
      </c>
      <c r="H449" s="32">
        <f t="shared" si="178"/>
        <v>8.3333333333333343E-2</v>
      </c>
      <c r="I449" s="32">
        <f t="shared" si="178"/>
        <v>1.1979166666666666E-2</v>
      </c>
      <c r="J449" s="32">
        <f t="shared" si="178"/>
        <v>0.135625</v>
      </c>
      <c r="K449" s="32">
        <f t="shared" si="178"/>
        <v>0.1</v>
      </c>
      <c r="L449" s="32">
        <f t="shared" si="178"/>
        <v>1.4374999999999999E-2</v>
      </c>
      <c r="M449" s="32">
        <f t="shared" si="178"/>
        <v>0.11302083333333332</v>
      </c>
      <c r="N449" s="32">
        <f t="shared" si="178"/>
        <v>8.3333333333333329E-2</v>
      </c>
      <c r="O449" s="32">
        <f t="shared" si="178"/>
        <v>1.1979166666666666E-2</v>
      </c>
    </row>
    <row r="450" spans="1:15" outlineLevel="1" x14ac:dyDescent="0.4">
      <c r="B450" s="64"/>
      <c r="C450" s="67"/>
    </row>
    <row r="451" spans="1:15" outlineLevel="1" x14ac:dyDescent="0.4">
      <c r="A451" s="58" t="str">
        <f>A178</f>
        <v>Commercial sector</v>
      </c>
      <c r="B451" s="64"/>
      <c r="C451" s="67"/>
    </row>
    <row r="452" spans="1:15" outlineLevel="1" x14ac:dyDescent="0.4">
      <c r="A452" s="68" t="str">
        <f>A179</f>
        <v>Heating demand Com</v>
      </c>
      <c r="B452" s="64">
        <f ca="1">INDIRECT(ADDRESS(MATCH($H$1,ELC_cons!$A$1:$A$33),9,,,"ELC_cons"))</f>
        <v>58.797744479999999</v>
      </c>
      <c r="C452" s="67"/>
      <c r="D452" s="32">
        <f t="shared" ref="D452:O452" ca="1" si="179">D195</f>
        <v>0.10036565744834242</v>
      </c>
      <c r="E452" s="32">
        <f t="shared" ca="1" si="179"/>
        <v>8.9913282924317883E-2</v>
      </c>
      <c r="F452" s="32">
        <f t="shared" ca="1" si="179"/>
        <v>8.6586859347974471E-2</v>
      </c>
      <c r="G452" s="32">
        <f t="shared" ca="1" si="179"/>
        <v>7.1746843711398806E-2</v>
      </c>
      <c r="H452" s="32">
        <f t="shared" ca="1" si="179"/>
        <v>5.1824228281163433E-2</v>
      </c>
      <c r="I452" s="32">
        <f t="shared" ca="1" si="179"/>
        <v>3.0986665570865029E-2</v>
      </c>
      <c r="J452" s="32">
        <f t="shared" ca="1" si="179"/>
        <v>1.5499048289859221E-2</v>
      </c>
      <c r="K452" s="32">
        <f t="shared" ca="1" si="179"/>
        <v>1.568287757509371E-2</v>
      </c>
      <c r="L452" s="32">
        <f t="shared" ca="1" si="179"/>
        <v>3.1503160542323355E-2</v>
      </c>
      <c r="M452" s="32">
        <f t="shared" ca="1" si="179"/>
        <v>5.8191300212514882E-2</v>
      </c>
      <c r="N452" s="32">
        <f t="shared" ca="1" si="179"/>
        <v>7.8081488903349747E-2</v>
      </c>
      <c r="O452" s="32">
        <f t="shared" ca="1" si="179"/>
        <v>9.6285253859463654E-2</v>
      </c>
    </row>
    <row r="453" spans="1:15" outlineLevel="1" x14ac:dyDescent="0.4">
      <c r="A453" s="35"/>
      <c r="B453" s="64"/>
      <c r="C453" s="66"/>
      <c r="D453" s="32">
        <f t="shared" ref="D453:O453" ca="1" si="180">D196</f>
        <v>2.7623575444497905E-2</v>
      </c>
      <c r="E453" s="32">
        <f t="shared" ca="1" si="180"/>
        <v>2.474677511678473E-2</v>
      </c>
      <c r="F453" s="32">
        <f t="shared" ca="1" si="180"/>
        <v>2.383124569210306E-2</v>
      </c>
      <c r="G453" s="32">
        <f t="shared" ca="1" si="180"/>
        <v>1.9746837718733611E-2</v>
      </c>
      <c r="H453" s="32">
        <f t="shared" ca="1" si="180"/>
        <v>1.4263549068210115E-2</v>
      </c>
      <c r="I453" s="32">
        <f t="shared" ca="1" si="180"/>
        <v>8.5284400653756944E-3</v>
      </c>
      <c r="J453" s="32">
        <f t="shared" ca="1" si="180"/>
        <v>4.2657931073007025E-3</v>
      </c>
      <c r="K453" s="32">
        <f t="shared" ca="1" si="180"/>
        <v>4.3163883234202862E-3</v>
      </c>
      <c r="L453" s="32">
        <f t="shared" ca="1" si="180"/>
        <v>8.6705946446761495E-3</v>
      </c>
      <c r="M453" s="32">
        <f t="shared" ca="1" si="180"/>
        <v>1.6015954186930699E-2</v>
      </c>
      <c r="N453" s="32">
        <f t="shared" ca="1" si="180"/>
        <v>2.1490318046793504E-2</v>
      </c>
      <c r="O453" s="32">
        <f t="shared" ca="1" si="180"/>
        <v>2.6500528585173478E-2</v>
      </c>
    </row>
    <row r="454" spans="1:15" outlineLevel="1" x14ac:dyDescent="0.4">
      <c r="A454" s="6"/>
      <c r="B454" s="64"/>
      <c r="C454" s="66"/>
      <c r="D454" s="32">
        <f t="shared" ref="D454:O454" ca="1" si="181">D197</f>
        <v>1.0128644329649234E-2</v>
      </c>
      <c r="E454" s="32">
        <f t="shared" ca="1" si="181"/>
        <v>9.0738175428210707E-3</v>
      </c>
      <c r="F454" s="32">
        <f t="shared" ca="1" si="181"/>
        <v>8.7381234204377926E-3</v>
      </c>
      <c r="G454" s="32">
        <f t="shared" ca="1" si="181"/>
        <v>7.24050716353566E-3</v>
      </c>
      <c r="H454" s="32">
        <f t="shared" ca="1" si="181"/>
        <v>5.2299679916770437E-3</v>
      </c>
      <c r="I454" s="32">
        <f t="shared" ca="1" si="181"/>
        <v>3.1270946906377557E-3</v>
      </c>
      <c r="J454" s="32">
        <f t="shared" ca="1" si="181"/>
        <v>1.5641241393435914E-3</v>
      </c>
      <c r="K454" s="32">
        <f t="shared" ca="1" si="181"/>
        <v>1.5826757185874389E-3</v>
      </c>
      <c r="L454" s="32">
        <f t="shared" ca="1" si="181"/>
        <v>3.1792180363812562E-3</v>
      </c>
      <c r="M454" s="32">
        <f t="shared" ca="1" si="181"/>
        <v>5.8725165352079244E-3</v>
      </c>
      <c r="N454" s="32">
        <f t="shared" ca="1" si="181"/>
        <v>7.8797832838242866E-3</v>
      </c>
      <c r="O454" s="32">
        <f t="shared" ca="1" si="181"/>
        <v>9.7168604812302786E-3</v>
      </c>
    </row>
    <row r="455" spans="1:15" outlineLevel="1" x14ac:dyDescent="0.4">
      <c r="B455" s="64"/>
      <c r="C455" s="67"/>
      <c r="D455" s="65" t="str">
        <f t="shared" ref="D455:O455" si="182">D200</f>
        <v>WD</v>
      </c>
      <c r="E455" s="65" t="str">
        <f t="shared" si="182"/>
        <v>WN</v>
      </c>
      <c r="F455" s="65" t="str">
        <f t="shared" si="182"/>
        <v>WP</v>
      </c>
      <c r="G455" s="65" t="str">
        <f t="shared" si="182"/>
        <v>RD</v>
      </c>
      <c r="H455" s="65" t="str">
        <f t="shared" si="182"/>
        <v>RN</v>
      </c>
      <c r="I455" s="65" t="str">
        <f t="shared" si="182"/>
        <v>RP</v>
      </c>
      <c r="J455" s="65" t="str">
        <f t="shared" si="182"/>
        <v>SD</v>
      </c>
      <c r="K455" s="65" t="str">
        <f t="shared" si="182"/>
        <v>SN</v>
      </c>
      <c r="L455" s="65" t="str">
        <f t="shared" si="182"/>
        <v>SP</v>
      </c>
      <c r="M455" s="65" t="str">
        <f t="shared" si="182"/>
        <v>FD</v>
      </c>
      <c r="N455" s="65" t="str">
        <f t="shared" si="182"/>
        <v>FN</v>
      </c>
      <c r="O455" s="65" t="str">
        <f t="shared" si="182"/>
        <v>FP</v>
      </c>
    </row>
    <row r="456" spans="1:15" outlineLevel="1" x14ac:dyDescent="0.4">
      <c r="B456" s="64"/>
      <c r="C456" s="67"/>
      <c r="D456" s="32">
        <f t="shared" ref="D456:O456" ca="1" si="183">D201</f>
        <v>0.36889836835778606</v>
      </c>
      <c r="E456" s="32">
        <f t="shared" ca="1" si="183"/>
        <v>0.1015316610159044</v>
      </c>
      <c r="F456" s="32">
        <f t="shared" ca="1" si="183"/>
        <v>3.7228275705831627E-2</v>
      </c>
      <c r="G456" s="32">
        <f t="shared" ca="1" si="183"/>
        <v>0.16686450166654948</v>
      </c>
      <c r="H456" s="32">
        <f t="shared" ca="1" si="183"/>
        <v>4.5926009632995257E-2</v>
      </c>
      <c r="I456" s="32">
        <f t="shared" ca="1" si="183"/>
        <v>1.68395368654316E-2</v>
      </c>
      <c r="J456" s="32">
        <f t="shared" ca="1" si="183"/>
        <v>6.216859143581796E-2</v>
      </c>
      <c r="K456" s="32">
        <f t="shared" ca="1" si="183"/>
        <v>1.7110621496096684E-2</v>
      </c>
      <c r="L456" s="32">
        <f t="shared" ca="1" si="183"/>
        <v>6.2738945485687862E-3</v>
      </c>
      <c r="M456" s="32">
        <f t="shared" ca="1" si="183"/>
        <v>0.1287352052065131</v>
      </c>
      <c r="N456" s="32">
        <f t="shared" ca="1" si="183"/>
        <v>3.5431707855003602E-2</v>
      </c>
      <c r="O456" s="32">
        <f t="shared" ca="1" si="183"/>
        <v>1.2991626213501323E-2</v>
      </c>
    </row>
    <row r="457" spans="1:15" outlineLevel="1" x14ac:dyDescent="0.4">
      <c r="B457" s="64"/>
      <c r="C457" s="67"/>
    </row>
    <row r="458" spans="1:15" outlineLevel="1" x14ac:dyDescent="0.4">
      <c r="A458" s="68" t="str">
        <f>A204</f>
        <v>Cooling Demand Com</v>
      </c>
      <c r="B458" s="69">
        <f ca="1">INDIRECT(ADDRESS(MATCH($H$1,ELC_cons!$A$1:$A$33),10,,,"ELC_cons"))</f>
        <v>22.865789520000003</v>
      </c>
      <c r="C458" s="67"/>
      <c r="D458" s="32">
        <f t="shared" ref="D458:O458" ca="1" si="184">D220</f>
        <v>0</v>
      </c>
      <c r="E458" s="32">
        <f t="shared" ca="1" si="184"/>
        <v>0</v>
      </c>
      <c r="F458" s="32">
        <f t="shared" ca="1" si="184"/>
        <v>0</v>
      </c>
      <c r="G458" s="32">
        <f t="shared" ca="1" si="184"/>
        <v>0</v>
      </c>
      <c r="H458" s="32">
        <f t="shared" ca="1" si="184"/>
        <v>0</v>
      </c>
      <c r="I458" s="32">
        <f t="shared" ca="1" si="184"/>
        <v>0</v>
      </c>
      <c r="J458" s="32">
        <f t="shared" ca="1" si="184"/>
        <v>0.81374999999999997</v>
      </c>
      <c r="K458" s="32">
        <f t="shared" ca="1" si="184"/>
        <v>0</v>
      </c>
      <c r="L458" s="32">
        <f t="shared" ca="1" si="184"/>
        <v>0</v>
      </c>
      <c r="M458" s="32">
        <f t="shared" ca="1" si="184"/>
        <v>0</v>
      </c>
      <c r="N458" s="32">
        <f t="shared" ca="1" si="184"/>
        <v>0</v>
      </c>
      <c r="O458" s="32">
        <f t="shared" ca="1" si="184"/>
        <v>0</v>
      </c>
    </row>
    <row r="459" spans="1:15" outlineLevel="1" x14ac:dyDescent="0.4">
      <c r="A459" s="35"/>
      <c r="B459" s="69"/>
      <c r="C459" s="66"/>
      <c r="D459" s="32">
        <f t="shared" ref="D459:O459" ca="1" si="185">D221</f>
        <v>0</v>
      </c>
      <c r="E459" s="32">
        <f t="shared" ca="1" si="185"/>
        <v>0</v>
      </c>
      <c r="F459" s="32">
        <f t="shared" ca="1" si="185"/>
        <v>0</v>
      </c>
      <c r="G459" s="32">
        <f t="shared" ca="1" si="185"/>
        <v>0</v>
      </c>
      <c r="H459" s="32">
        <f t="shared" ca="1" si="185"/>
        <v>0</v>
      </c>
      <c r="I459" s="32">
        <f t="shared" ca="1" si="185"/>
        <v>0</v>
      </c>
      <c r="J459" s="32">
        <f t="shared" ca="1" si="185"/>
        <v>9.9999999999999978E-2</v>
      </c>
      <c r="K459" s="32">
        <f t="shared" ca="1" si="185"/>
        <v>0</v>
      </c>
      <c r="L459" s="32">
        <f t="shared" ca="1" si="185"/>
        <v>0</v>
      </c>
      <c r="M459" s="32">
        <f t="shared" ca="1" si="185"/>
        <v>0</v>
      </c>
      <c r="N459" s="32">
        <f t="shared" ca="1" si="185"/>
        <v>0</v>
      </c>
      <c r="O459" s="32">
        <f t="shared" ca="1" si="185"/>
        <v>0</v>
      </c>
    </row>
    <row r="460" spans="1:15" outlineLevel="1" x14ac:dyDescent="0.4">
      <c r="A460" s="6"/>
      <c r="B460" s="69"/>
      <c r="C460" s="66"/>
      <c r="D460" s="32">
        <f t="shared" ref="D460:O460" ca="1" si="186">D222</f>
        <v>0</v>
      </c>
      <c r="E460" s="32">
        <f t="shared" ca="1" si="186"/>
        <v>0</v>
      </c>
      <c r="F460" s="32">
        <f t="shared" ca="1" si="186"/>
        <v>0</v>
      </c>
      <c r="G460" s="32">
        <f t="shared" ca="1" si="186"/>
        <v>0</v>
      </c>
      <c r="H460" s="32">
        <f t="shared" ca="1" si="186"/>
        <v>0</v>
      </c>
      <c r="I460" s="32">
        <f t="shared" ca="1" si="186"/>
        <v>0</v>
      </c>
      <c r="J460" s="32">
        <f t="shared" ca="1" si="186"/>
        <v>8.6249999999999993E-2</v>
      </c>
      <c r="K460" s="32">
        <f t="shared" ca="1" si="186"/>
        <v>0</v>
      </c>
      <c r="L460" s="32">
        <f t="shared" ca="1" si="186"/>
        <v>0</v>
      </c>
      <c r="M460" s="32">
        <f t="shared" ca="1" si="186"/>
        <v>0</v>
      </c>
      <c r="N460" s="32">
        <f t="shared" ca="1" si="186"/>
        <v>0</v>
      </c>
      <c r="O460" s="32">
        <f t="shared" ca="1" si="186"/>
        <v>0</v>
      </c>
    </row>
    <row r="461" spans="1:15" outlineLevel="1" x14ac:dyDescent="0.4">
      <c r="B461" s="69"/>
      <c r="C461" s="67"/>
      <c r="D461" s="65" t="str">
        <f t="shared" ref="D461:O461" si="187">D225</f>
        <v>WD</v>
      </c>
      <c r="E461" s="65" t="str">
        <f t="shared" si="187"/>
        <v>WN</v>
      </c>
      <c r="F461" s="65" t="str">
        <f t="shared" si="187"/>
        <v>WP</v>
      </c>
      <c r="G461" s="65" t="str">
        <f t="shared" si="187"/>
        <v>RD</v>
      </c>
      <c r="H461" s="65" t="str">
        <f t="shared" si="187"/>
        <v>RN</v>
      </c>
      <c r="I461" s="65" t="str">
        <f t="shared" si="187"/>
        <v>RP</v>
      </c>
      <c r="J461" s="65" t="str">
        <f t="shared" si="187"/>
        <v>SD</v>
      </c>
      <c r="K461" s="65" t="str">
        <f t="shared" si="187"/>
        <v>SN</v>
      </c>
      <c r="L461" s="65" t="str">
        <f t="shared" si="187"/>
        <v>SP</v>
      </c>
      <c r="M461" s="65" t="str">
        <f t="shared" si="187"/>
        <v>FD</v>
      </c>
      <c r="N461" s="65" t="str">
        <f t="shared" si="187"/>
        <v>FN</v>
      </c>
      <c r="O461" s="65" t="str">
        <f t="shared" si="187"/>
        <v>FP</v>
      </c>
    </row>
    <row r="462" spans="1:15" outlineLevel="1" x14ac:dyDescent="0.4">
      <c r="B462" s="69"/>
      <c r="C462" s="67"/>
      <c r="D462" s="32">
        <f t="shared" ref="D462:O462" ca="1" si="188">D226</f>
        <v>0</v>
      </c>
      <c r="E462" s="32">
        <f t="shared" ca="1" si="188"/>
        <v>0</v>
      </c>
      <c r="F462" s="32">
        <f t="shared" ca="1" si="188"/>
        <v>0</v>
      </c>
      <c r="G462" s="32">
        <f t="shared" ca="1" si="188"/>
        <v>0</v>
      </c>
      <c r="H462" s="32">
        <f t="shared" ca="1" si="188"/>
        <v>0</v>
      </c>
      <c r="I462" s="32">
        <f t="shared" ca="1" si="188"/>
        <v>0</v>
      </c>
      <c r="J462" s="32">
        <f t="shared" ca="1" si="188"/>
        <v>0.81374999999999997</v>
      </c>
      <c r="K462" s="32">
        <f t="shared" ca="1" si="188"/>
        <v>9.9999999999999978E-2</v>
      </c>
      <c r="L462" s="32">
        <f t="shared" ca="1" si="188"/>
        <v>8.6249999999999993E-2</v>
      </c>
      <c r="M462" s="32">
        <f t="shared" ca="1" si="188"/>
        <v>0</v>
      </c>
      <c r="N462" s="32">
        <f t="shared" ca="1" si="188"/>
        <v>0</v>
      </c>
      <c r="O462" s="32">
        <f t="shared" ca="1" si="188"/>
        <v>0</v>
      </c>
    </row>
    <row r="463" spans="1:15" outlineLevel="1" x14ac:dyDescent="0.4">
      <c r="B463" s="69"/>
      <c r="C463" s="67"/>
    </row>
    <row r="464" spans="1:15" outlineLevel="1" x14ac:dyDescent="0.4">
      <c r="A464" s="68" t="str">
        <f>A229</f>
        <v>Warm Water Demand Com</v>
      </c>
      <c r="B464" s="122">
        <f ca="1">INDIRECT(ADDRESS(MATCH($H$1,ELC_cons!$A$1:$A$33),11,,,"ELC_cons"))</f>
        <v>26.132330880000001</v>
      </c>
      <c r="C464" s="67"/>
      <c r="D464" s="32">
        <f t="shared" ref="D464:O464" ca="1" si="189">D246</f>
        <v>6.05030303857821E-2</v>
      </c>
      <c r="E464" s="32">
        <f t="shared" ca="1" si="189"/>
        <v>5.9523120274154809E-2</v>
      </c>
      <c r="F464" s="32">
        <f t="shared" ca="1" si="189"/>
        <v>5.9211268063872606E-2</v>
      </c>
      <c r="G464" s="32">
        <f t="shared" ca="1" si="189"/>
        <v>5.7820016597943627E-2</v>
      </c>
      <c r="H464" s="32">
        <f t="shared" ca="1" si="189"/>
        <v>5.5952271401359069E-2</v>
      </c>
      <c r="I464" s="32">
        <f t="shared" ca="1" si="189"/>
        <v>5.3998749897268598E-2</v>
      </c>
      <c r="J464" s="32">
        <f t="shared" ca="1" si="189"/>
        <v>5.2546785777174303E-2</v>
      </c>
      <c r="K464" s="32">
        <f t="shared" ca="1" si="189"/>
        <v>5.2564019772665033E-2</v>
      </c>
      <c r="L464" s="32">
        <f t="shared" ca="1" si="189"/>
        <v>5.4047171300842814E-2</v>
      </c>
      <c r="M464" s="32">
        <f t="shared" ca="1" si="189"/>
        <v>5.6549184394923263E-2</v>
      </c>
      <c r="N464" s="32">
        <f t="shared" ca="1" si="189"/>
        <v>5.841388958468903E-2</v>
      </c>
      <c r="O464" s="32">
        <f t="shared" ca="1" si="189"/>
        <v>6.0120492549324715E-2</v>
      </c>
    </row>
    <row r="465" spans="1:15" outlineLevel="1" x14ac:dyDescent="0.4">
      <c r="A465" s="35"/>
      <c r="B465" s="69"/>
      <c r="C465" s="66"/>
      <c r="D465" s="32">
        <f t="shared" ref="D465:O465" ca="1" si="190">D247</f>
        <v>2.220294693056224E-2</v>
      </c>
      <c r="E465" s="32">
        <f t="shared" ca="1" si="190"/>
        <v>2.1843346889598093E-2</v>
      </c>
      <c r="F465" s="32">
        <f t="shared" ca="1" si="190"/>
        <v>2.1728905711512883E-2</v>
      </c>
      <c r="G465" s="32">
        <f t="shared" ca="1" si="190"/>
        <v>2.1218354714841701E-2</v>
      </c>
      <c r="H465" s="32">
        <f t="shared" ca="1" si="190"/>
        <v>2.0532943633526264E-2</v>
      </c>
      <c r="I465" s="32">
        <f t="shared" ca="1" si="190"/>
        <v>1.9816055008171962E-2</v>
      </c>
      <c r="J465" s="32">
        <f t="shared" ca="1" si="190"/>
        <v>1.9283224138412589E-2</v>
      </c>
      <c r="K465" s="32">
        <f t="shared" ca="1" si="190"/>
        <v>1.9289548540427536E-2</v>
      </c>
      <c r="L465" s="32">
        <f t="shared" ca="1" si="190"/>
        <v>1.9833824330584518E-2</v>
      </c>
      <c r="M465" s="32">
        <f t="shared" ca="1" si="190"/>
        <v>2.0751994273366336E-2</v>
      </c>
      <c r="N465" s="32">
        <f t="shared" ca="1" si="190"/>
        <v>2.1436289755849186E-2</v>
      </c>
      <c r="O465" s="32">
        <f t="shared" ca="1" si="190"/>
        <v>2.2062566073146685E-2</v>
      </c>
    </row>
    <row r="466" spans="1:15" outlineLevel="1" x14ac:dyDescent="0.4">
      <c r="A466" s="6"/>
      <c r="B466" s="69"/>
      <c r="C466" s="66"/>
      <c r="D466" s="32">
        <f t="shared" ref="D466:O466" ca="1" si="191">D248</f>
        <v>6.1058104059046161E-3</v>
      </c>
      <c r="E466" s="32">
        <f t="shared" ca="1" si="191"/>
        <v>6.0069203946394763E-3</v>
      </c>
      <c r="F466" s="32">
        <f t="shared" ca="1" si="191"/>
        <v>5.9754490706660432E-3</v>
      </c>
      <c r="G466" s="32">
        <f t="shared" ca="1" si="191"/>
        <v>5.835047546581467E-3</v>
      </c>
      <c r="H466" s="32">
        <f t="shared" ca="1" si="191"/>
        <v>5.6465594992197235E-3</v>
      </c>
      <c r="I466" s="32">
        <f t="shared" ca="1" si="191"/>
        <v>5.4494151272472899E-3</v>
      </c>
      <c r="J466" s="32">
        <f t="shared" ca="1" si="191"/>
        <v>5.302886638063462E-3</v>
      </c>
      <c r="K466" s="32">
        <f t="shared" ca="1" si="191"/>
        <v>5.3046258486175732E-3</v>
      </c>
      <c r="L466" s="32">
        <f t="shared" ca="1" si="191"/>
        <v>5.4543016909107426E-3</v>
      </c>
      <c r="M466" s="32">
        <f t="shared" ca="1" si="191"/>
        <v>5.7067984251757426E-3</v>
      </c>
      <c r="N466" s="32">
        <f t="shared" ca="1" si="191"/>
        <v>5.8949796828585265E-3</v>
      </c>
      <c r="O466" s="32">
        <f t="shared" ca="1" si="191"/>
        <v>6.0672056701153391E-3</v>
      </c>
    </row>
    <row r="467" spans="1:15" outlineLevel="1" x14ac:dyDescent="0.4">
      <c r="B467" s="69"/>
      <c r="C467" s="67"/>
      <c r="D467" s="65" t="str">
        <f t="shared" ref="D467:O467" si="192">D251</f>
        <v>WD</v>
      </c>
      <c r="E467" s="65" t="str">
        <f t="shared" si="192"/>
        <v>WN</v>
      </c>
      <c r="F467" s="65" t="str">
        <f t="shared" si="192"/>
        <v>WP</v>
      </c>
      <c r="G467" s="65" t="str">
        <f t="shared" si="192"/>
        <v>RD</v>
      </c>
      <c r="H467" s="65" t="str">
        <f t="shared" si="192"/>
        <v>RN</v>
      </c>
      <c r="I467" s="65" t="str">
        <f t="shared" si="192"/>
        <v>RP</v>
      </c>
      <c r="J467" s="65" t="str">
        <f t="shared" si="192"/>
        <v>SD</v>
      </c>
      <c r="K467" s="65" t="str">
        <f t="shared" si="192"/>
        <v>SN</v>
      </c>
      <c r="L467" s="65" t="str">
        <f t="shared" si="192"/>
        <v>SP</v>
      </c>
      <c r="M467" s="65" t="str">
        <f t="shared" si="192"/>
        <v>FD</v>
      </c>
      <c r="N467" s="65" t="str">
        <f t="shared" si="192"/>
        <v>FN</v>
      </c>
      <c r="O467" s="65" t="str">
        <f t="shared" si="192"/>
        <v>FP</v>
      </c>
    </row>
    <row r="468" spans="1:15" outlineLevel="1" x14ac:dyDescent="0.4">
      <c r="B468" s="69"/>
      <c r="C468" s="67"/>
      <c r="D468" s="32">
        <f t="shared" ref="D468:O468" ca="1" si="193">D252</f>
        <v>0.23895922203354245</v>
      </c>
      <c r="E468" s="32">
        <f t="shared" ca="1" si="193"/>
        <v>8.7691457626988045E-2</v>
      </c>
      <c r="F468" s="32">
        <f t="shared" ca="1" si="193"/>
        <v>2.4115150847421715E-2</v>
      </c>
      <c r="G468" s="32">
        <f t="shared" ca="1" si="193"/>
        <v>0.143377922031239</v>
      </c>
      <c r="H468" s="32">
        <f t="shared" ca="1" si="193"/>
        <v>5.2615751204124407E-2</v>
      </c>
      <c r="I468" s="32">
        <f t="shared" ca="1" si="193"/>
        <v>1.4469331581134212E-2</v>
      </c>
      <c r="J468" s="32">
        <f t="shared" ca="1" si="193"/>
        <v>0.15910955544710792</v>
      </c>
      <c r="K468" s="32">
        <f t="shared" ca="1" si="193"/>
        <v>5.838882768701209E-2</v>
      </c>
      <c r="L468" s="32">
        <f t="shared" ca="1" si="193"/>
        <v>1.6056927613928323E-2</v>
      </c>
      <c r="M468" s="32">
        <f t="shared" ca="1" si="193"/>
        <v>0.1398033004881106</v>
      </c>
      <c r="N468" s="32">
        <f t="shared" ca="1" si="193"/>
        <v>5.130396348187545E-2</v>
      </c>
      <c r="O468" s="32">
        <f t="shared" ca="1" si="193"/>
        <v>1.4108589957515748E-2</v>
      </c>
    </row>
    <row r="469" spans="1:15" outlineLevel="1" x14ac:dyDescent="0.4">
      <c r="B469" s="69"/>
      <c r="C469" s="67"/>
    </row>
    <row r="470" spans="1:15" outlineLevel="1" x14ac:dyDescent="0.4">
      <c r="A470" s="68" t="str">
        <f>A255</f>
        <v>Cooking Com</v>
      </c>
      <c r="B470" s="69">
        <f ca="1">INDIRECT(ADDRESS(MATCH($H$1,ELC_cons!$A$1:$A$33),12,,,"ELC_cons"))</f>
        <v>32.665413600000001</v>
      </c>
      <c r="C470" s="67"/>
      <c r="D470" s="32">
        <f t="shared" ref="D470:O470" si="194">D271</f>
        <v>6.0555555555555557E-2</v>
      </c>
      <c r="E470" s="32">
        <f t="shared" si="194"/>
        <v>6.0555555555555557E-2</v>
      </c>
      <c r="F470" s="32">
        <f t="shared" si="194"/>
        <v>6.0555555555555557E-2</v>
      </c>
      <c r="G470" s="32">
        <f t="shared" si="194"/>
        <v>6.0555555555555557E-2</v>
      </c>
      <c r="H470" s="32">
        <f t="shared" si="194"/>
        <v>6.0555555555555557E-2</v>
      </c>
      <c r="I470" s="32">
        <f t="shared" si="194"/>
        <v>6.0555555555555557E-2</v>
      </c>
      <c r="J470" s="32">
        <f t="shared" si="194"/>
        <v>6.0555555555555557E-2</v>
      </c>
      <c r="K470" s="32">
        <f t="shared" si="194"/>
        <v>6.0555555555555557E-2</v>
      </c>
      <c r="L470" s="32">
        <f t="shared" si="194"/>
        <v>6.0555555555555557E-2</v>
      </c>
      <c r="M470" s="32">
        <f t="shared" si="194"/>
        <v>6.0555555555555557E-2</v>
      </c>
      <c r="N470" s="32">
        <f t="shared" si="194"/>
        <v>6.0555555555555557E-2</v>
      </c>
      <c r="O470" s="32">
        <f t="shared" si="194"/>
        <v>6.0555555555555557E-2</v>
      </c>
    </row>
    <row r="471" spans="1:15" outlineLevel="1" x14ac:dyDescent="0.4">
      <c r="A471" s="35"/>
      <c r="B471" s="69"/>
      <c r="C471" s="66"/>
      <c r="D471" s="32">
        <f t="shared" ref="D471:O471" si="195">D272</f>
        <v>1.6666666666666663E-2</v>
      </c>
      <c r="E471" s="32">
        <f t="shared" si="195"/>
        <v>1.6666666666666663E-2</v>
      </c>
      <c r="F471" s="32">
        <f t="shared" si="195"/>
        <v>1.6666666666666663E-2</v>
      </c>
      <c r="G471" s="32">
        <f t="shared" si="195"/>
        <v>1.6666666666666663E-2</v>
      </c>
      <c r="H471" s="32">
        <f t="shared" si="195"/>
        <v>1.6666666666666663E-2</v>
      </c>
      <c r="I471" s="32">
        <f t="shared" si="195"/>
        <v>1.6666666666666663E-2</v>
      </c>
      <c r="J471" s="32">
        <f t="shared" si="195"/>
        <v>1.6666666666666663E-2</v>
      </c>
      <c r="K471" s="32">
        <f t="shared" si="195"/>
        <v>1.6666666666666663E-2</v>
      </c>
      <c r="L471" s="32">
        <f t="shared" si="195"/>
        <v>1.6666666666666663E-2</v>
      </c>
      <c r="M471" s="32">
        <f t="shared" si="195"/>
        <v>1.6666666666666663E-2</v>
      </c>
      <c r="N471" s="32">
        <f t="shared" si="195"/>
        <v>1.6666666666666663E-2</v>
      </c>
      <c r="O471" s="32">
        <f t="shared" si="195"/>
        <v>1.6666666666666663E-2</v>
      </c>
    </row>
    <row r="472" spans="1:15" outlineLevel="1" x14ac:dyDescent="0.4">
      <c r="A472" s="6"/>
      <c r="B472" s="69"/>
      <c r="C472" s="66"/>
      <c r="D472" s="32">
        <f t="shared" ref="D472:O472" si="196">D273</f>
        <v>6.1111111111111114E-3</v>
      </c>
      <c r="E472" s="32">
        <f t="shared" si="196"/>
        <v>6.1111111111111114E-3</v>
      </c>
      <c r="F472" s="32">
        <f t="shared" si="196"/>
        <v>6.1111111111111114E-3</v>
      </c>
      <c r="G472" s="32">
        <f t="shared" si="196"/>
        <v>6.1111111111111114E-3</v>
      </c>
      <c r="H472" s="32">
        <f t="shared" si="196"/>
        <v>6.1111111111111114E-3</v>
      </c>
      <c r="I472" s="32">
        <f t="shared" si="196"/>
        <v>6.1111111111111114E-3</v>
      </c>
      <c r="J472" s="32">
        <f t="shared" si="196"/>
        <v>6.1111111111111114E-3</v>
      </c>
      <c r="K472" s="32">
        <f t="shared" si="196"/>
        <v>6.1111111111111114E-3</v>
      </c>
      <c r="L472" s="32">
        <f t="shared" si="196"/>
        <v>6.1111111111111114E-3</v>
      </c>
      <c r="M472" s="32">
        <f t="shared" si="196"/>
        <v>6.1111111111111114E-3</v>
      </c>
      <c r="N472" s="32">
        <f t="shared" si="196"/>
        <v>6.1111111111111114E-3</v>
      </c>
      <c r="O472" s="32">
        <f t="shared" si="196"/>
        <v>6.1111111111111114E-3</v>
      </c>
    </row>
    <row r="473" spans="1:15" outlineLevel="1" x14ac:dyDescent="0.4">
      <c r="B473" s="69"/>
      <c r="C473" s="67"/>
      <c r="D473" s="65" t="str">
        <f t="shared" ref="D473:O473" si="197">D276</f>
        <v>WD</v>
      </c>
      <c r="E473" s="65" t="str">
        <f t="shared" si="197"/>
        <v>WN</v>
      </c>
      <c r="F473" s="65" t="str">
        <f t="shared" si="197"/>
        <v>WP</v>
      </c>
      <c r="G473" s="65" t="str">
        <f t="shared" si="197"/>
        <v>RD</v>
      </c>
      <c r="H473" s="65" t="str">
        <f t="shared" si="197"/>
        <v>RN</v>
      </c>
      <c r="I473" s="65" t="str">
        <f t="shared" si="197"/>
        <v>RP</v>
      </c>
      <c r="J473" s="65" t="str">
        <f t="shared" si="197"/>
        <v>SD</v>
      </c>
      <c r="K473" s="65" t="str">
        <f t="shared" si="197"/>
        <v>SN</v>
      </c>
      <c r="L473" s="65" t="str">
        <f t="shared" si="197"/>
        <v>SP</v>
      </c>
      <c r="M473" s="65" t="str">
        <f t="shared" si="197"/>
        <v>FD</v>
      </c>
      <c r="N473" s="65" t="str">
        <f t="shared" si="197"/>
        <v>FN</v>
      </c>
      <c r="O473" s="65" t="str">
        <f t="shared" si="197"/>
        <v>FP</v>
      </c>
    </row>
    <row r="474" spans="1:15" outlineLevel="1" x14ac:dyDescent="0.4">
      <c r="B474" s="69"/>
      <c r="C474" s="67"/>
      <c r="D474" s="32">
        <f t="shared" ref="D474:O474" si="198">D277</f>
        <v>0.24222222222222223</v>
      </c>
      <c r="E474" s="32">
        <f t="shared" si="198"/>
        <v>6.6666666666666652E-2</v>
      </c>
      <c r="F474" s="32">
        <f t="shared" si="198"/>
        <v>2.4444444444444446E-2</v>
      </c>
      <c r="G474" s="32">
        <f t="shared" si="198"/>
        <v>0.15138888888888891</v>
      </c>
      <c r="H474" s="32">
        <f t="shared" si="198"/>
        <v>4.1666666666666657E-2</v>
      </c>
      <c r="I474" s="32">
        <f t="shared" si="198"/>
        <v>1.5277777777777779E-2</v>
      </c>
      <c r="J474" s="32">
        <f t="shared" si="198"/>
        <v>0.18166666666666667</v>
      </c>
      <c r="K474" s="32">
        <f t="shared" si="198"/>
        <v>4.9999999999999989E-2</v>
      </c>
      <c r="L474" s="32">
        <f t="shared" si="198"/>
        <v>1.8333333333333333E-2</v>
      </c>
      <c r="M474" s="32">
        <f t="shared" si="198"/>
        <v>0.15138888888888891</v>
      </c>
      <c r="N474" s="32">
        <f t="shared" si="198"/>
        <v>4.1666666666666657E-2</v>
      </c>
      <c r="O474" s="32">
        <f t="shared" si="198"/>
        <v>1.5277777777777779E-2</v>
      </c>
    </row>
    <row r="475" spans="1:15" outlineLevel="1" x14ac:dyDescent="0.4">
      <c r="B475" s="69"/>
      <c r="C475" s="67"/>
    </row>
    <row r="476" spans="1:15" outlineLevel="1" x14ac:dyDescent="0.4">
      <c r="A476" s="68" t="str">
        <f>A280</f>
        <v>Lighting Commercial</v>
      </c>
      <c r="B476" s="70">
        <f ca="1">INDIRECT(ADDRESS(MATCH($H$1,ELC_cons!$A$1:$A$33),13,,,"ELC_cons"))</f>
        <v>97.996240799999995</v>
      </c>
      <c r="C476" s="67"/>
      <c r="D476" s="32">
        <f t="shared" ref="D476:O476" ca="1" si="199">D296</f>
        <v>5.014565355454035E-2</v>
      </c>
      <c r="E476" s="32">
        <f t="shared" ca="1" si="199"/>
        <v>4.4966494786871029E-2</v>
      </c>
      <c r="F476" s="32">
        <f t="shared" ca="1" si="199"/>
        <v>3.9007819918099935E-2</v>
      </c>
      <c r="G476" s="32">
        <f t="shared" ca="1" si="199"/>
        <v>3.2488153696440876E-2</v>
      </c>
      <c r="H476" s="32">
        <f t="shared" ca="1" si="199"/>
        <v>2.6717736289586121E-2</v>
      </c>
      <c r="I476" s="32">
        <f t="shared" ca="1" si="199"/>
        <v>2.3627456904219739E-2</v>
      </c>
      <c r="J476" s="32">
        <f t="shared" ca="1" si="199"/>
        <v>2.5046935845918026E-2</v>
      </c>
      <c r="K476" s="32">
        <f t="shared" ca="1" si="199"/>
        <v>3.0116997731933545E-2</v>
      </c>
      <c r="L476" s="32">
        <f t="shared" ca="1" si="199"/>
        <v>3.6486380735005201E-2</v>
      </c>
      <c r="M476" s="32">
        <f t="shared" ca="1" si="199"/>
        <v>4.3002170989393407E-2</v>
      </c>
      <c r="N476" s="32">
        <f t="shared" ca="1" si="199"/>
        <v>4.8748232193004316E-2</v>
      </c>
      <c r="O476" s="32">
        <f t="shared" ca="1" si="199"/>
        <v>5.1729300688320747E-2</v>
      </c>
    </row>
    <row r="477" spans="1:15" outlineLevel="1" x14ac:dyDescent="0.4">
      <c r="A477" s="35"/>
      <c r="B477" s="70"/>
      <c r="C477" s="66"/>
      <c r="D477" s="32">
        <f t="shared" ref="D477:O477" ca="1" si="200">D297</f>
        <v>5.5460630659399462E-2</v>
      </c>
      <c r="E477" s="32">
        <f t="shared" ca="1" si="200"/>
        <v>4.9732528796539388E-2</v>
      </c>
      <c r="F477" s="32">
        <f t="shared" ca="1" si="200"/>
        <v>4.3142289310340941E-2</v>
      </c>
      <c r="G477" s="32">
        <f t="shared" ca="1" si="200"/>
        <v>3.5931598558275622E-2</v>
      </c>
      <c r="H477" s="32">
        <f t="shared" ca="1" si="200"/>
        <v>2.9549570089864835E-2</v>
      </c>
      <c r="I477" s="32">
        <f t="shared" ca="1" si="200"/>
        <v>2.613174957148727E-2</v>
      </c>
      <c r="J477" s="32">
        <f t="shared" ca="1" si="200"/>
        <v>2.770168019825035E-2</v>
      </c>
      <c r="K477" s="32">
        <f t="shared" ca="1" si="200"/>
        <v>3.3309121915502539E-2</v>
      </c>
      <c r="L477" s="32">
        <f t="shared" ca="1" si="200"/>
        <v>4.035360081290898E-2</v>
      </c>
      <c r="M477" s="32">
        <f t="shared" ca="1" si="200"/>
        <v>4.7560004780895934E-2</v>
      </c>
      <c r="N477" s="32">
        <f t="shared" ca="1" si="200"/>
        <v>5.3915095513000166E-2</v>
      </c>
      <c r="O477" s="32">
        <f t="shared" ca="1" si="200"/>
        <v>5.7212129793534468E-2</v>
      </c>
    </row>
    <row r="478" spans="1:15" outlineLevel="1" x14ac:dyDescent="0.4">
      <c r="A478" s="6"/>
      <c r="B478" s="70"/>
      <c r="C478" s="66"/>
      <c r="D478" s="32">
        <f t="shared" ref="D478:O478" ca="1" si="201">D298</f>
        <v>5.3149771048591147E-3</v>
      </c>
      <c r="E478" s="32">
        <f t="shared" ca="1" si="201"/>
        <v>4.7660340096683579E-3</v>
      </c>
      <c r="F478" s="32">
        <f t="shared" ca="1" si="201"/>
        <v>4.1344693922410062E-3</v>
      </c>
      <c r="G478" s="32">
        <f t="shared" ca="1" si="201"/>
        <v>3.4434448618347467E-3</v>
      </c>
      <c r="H478" s="32">
        <f t="shared" ca="1" si="201"/>
        <v>2.8318338002787133E-3</v>
      </c>
      <c r="I478" s="32">
        <f t="shared" ca="1" si="201"/>
        <v>2.5042926672675298E-3</v>
      </c>
      <c r="J478" s="32">
        <f t="shared" ca="1" si="201"/>
        <v>2.6547443523323249E-3</v>
      </c>
      <c r="K478" s="32">
        <f t="shared" ca="1" si="201"/>
        <v>3.1921241835689931E-3</v>
      </c>
      <c r="L478" s="32">
        <f t="shared" ca="1" si="201"/>
        <v>3.867220077903777E-3</v>
      </c>
      <c r="M478" s="32">
        <f t="shared" ca="1" si="201"/>
        <v>4.5578337915025266E-3</v>
      </c>
      <c r="N478" s="32">
        <f t="shared" ca="1" si="201"/>
        <v>5.1668633199958491E-3</v>
      </c>
      <c r="O478" s="32">
        <f t="shared" ca="1" si="201"/>
        <v>5.4828291052137195E-3</v>
      </c>
    </row>
    <row r="479" spans="1:15" outlineLevel="1" x14ac:dyDescent="0.4">
      <c r="B479" s="70"/>
      <c r="C479" s="67"/>
      <c r="D479" s="65" t="str">
        <f t="shared" ref="D479:O479" si="202">D301</f>
        <v>WD</v>
      </c>
      <c r="E479" s="65" t="str">
        <f t="shared" si="202"/>
        <v>WN</v>
      </c>
      <c r="F479" s="65" t="str">
        <f t="shared" si="202"/>
        <v>WP</v>
      </c>
      <c r="G479" s="65" t="str">
        <f t="shared" si="202"/>
        <v>RD</v>
      </c>
      <c r="H479" s="65" t="str">
        <f t="shared" si="202"/>
        <v>RN</v>
      </c>
      <c r="I479" s="65" t="str">
        <f t="shared" si="202"/>
        <v>RP</v>
      </c>
      <c r="J479" s="65" t="str">
        <f t="shared" si="202"/>
        <v>SD</v>
      </c>
      <c r="K479" s="65" t="str">
        <f t="shared" si="202"/>
        <v>SN</v>
      </c>
      <c r="L479" s="65" t="str">
        <f t="shared" si="202"/>
        <v>SP</v>
      </c>
      <c r="M479" s="65" t="str">
        <f t="shared" si="202"/>
        <v>FD</v>
      </c>
      <c r="N479" s="65" t="str">
        <f t="shared" si="202"/>
        <v>FN</v>
      </c>
      <c r="O479" s="65" t="str">
        <f t="shared" si="202"/>
        <v>FP</v>
      </c>
    </row>
    <row r="480" spans="1:15" outlineLevel="1" x14ac:dyDescent="0.4">
      <c r="B480" s="70"/>
      <c r="C480" s="67"/>
      <c r="D480" s="32">
        <f t="shared" ref="D480:O480" ca="1" si="203">D302</f>
        <v>0.19071947508528425</v>
      </c>
      <c r="E480" s="32">
        <f t="shared" ca="1" si="203"/>
        <v>0.21093398166114385</v>
      </c>
      <c r="F480" s="32">
        <f t="shared" ca="1" si="203"/>
        <v>2.0214506575859621E-2</v>
      </c>
      <c r="G480" s="32">
        <f t="shared" ca="1" si="203"/>
        <v>7.8709799945076972E-2</v>
      </c>
      <c r="H480" s="32">
        <f t="shared" ca="1" si="203"/>
        <v>8.7052313303310924E-2</v>
      </c>
      <c r="I480" s="32">
        <f t="shared" ca="1" si="203"/>
        <v>8.3425133582339626E-3</v>
      </c>
      <c r="J480" s="32">
        <f t="shared" ca="1" si="203"/>
        <v>7.8791390482071316E-2</v>
      </c>
      <c r="K480" s="32">
        <f t="shared" ca="1" si="203"/>
        <v>8.7142551685240155E-2</v>
      </c>
      <c r="L480" s="32">
        <f t="shared" ca="1" si="203"/>
        <v>8.3511612031688474E-3</v>
      </c>
      <c r="M480" s="32">
        <f t="shared" ca="1" si="203"/>
        <v>0.10386266782090077</v>
      </c>
      <c r="N480" s="32">
        <f t="shared" ca="1" si="203"/>
        <v>0.114871153350305</v>
      </c>
      <c r="O480" s="32">
        <f t="shared" ca="1" si="203"/>
        <v>1.1008485529404229E-2</v>
      </c>
    </row>
    <row r="481" spans="1:15" outlineLevel="1" x14ac:dyDescent="0.4">
      <c r="B481" s="70"/>
      <c r="C481" s="67"/>
    </row>
    <row r="482" spans="1:15" outlineLevel="1" x14ac:dyDescent="0.4">
      <c r="A482" s="68" t="str">
        <f>A305</f>
        <v>Refrigeration Commercial</v>
      </c>
      <c r="B482" s="64">
        <f ca="1">INDIRECT(ADDRESS(MATCH($H$1,ELC_cons!$A$1:$A$33),14,,,"ELC_cons"))</f>
        <v>19.844238762</v>
      </c>
      <c r="C482" s="67"/>
      <c r="D482" s="32">
        <f t="shared" ref="D482:O482" ca="1" si="204">D322</f>
        <v>4.0874999999999995E-2</v>
      </c>
      <c r="E482" s="32">
        <f t="shared" ca="1" si="204"/>
        <v>4.0874999999999995E-2</v>
      </c>
      <c r="F482" s="32">
        <f t="shared" ca="1" si="204"/>
        <v>4.0874999999999995E-2</v>
      </c>
      <c r="G482" s="32">
        <f t="shared" ca="1" si="204"/>
        <v>4.0874999999999995E-2</v>
      </c>
      <c r="H482" s="32">
        <f t="shared" ca="1" si="204"/>
        <v>4.0874999999999995E-2</v>
      </c>
      <c r="I482" s="32">
        <f t="shared" ca="1" si="204"/>
        <v>4.0874999999999995E-2</v>
      </c>
      <c r="J482" s="32">
        <f t="shared" ca="1" si="204"/>
        <v>9.5375000000000001E-2</v>
      </c>
      <c r="K482" s="32">
        <f t="shared" ca="1" si="204"/>
        <v>4.0874999999999995E-2</v>
      </c>
      <c r="L482" s="32">
        <f t="shared" ca="1" si="204"/>
        <v>4.0874999999999995E-2</v>
      </c>
      <c r="M482" s="32">
        <f t="shared" ca="1" si="204"/>
        <v>4.0874999999999995E-2</v>
      </c>
      <c r="N482" s="32">
        <f t="shared" ca="1" si="204"/>
        <v>4.0874999999999995E-2</v>
      </c>
      <c r="O482" s="32">
        <f t="shared" ca="1" si="204"/>
        <v>4.0874999999999995E-2</v>
      </c>
    </row>
    <row r="483" spans="1:15" outlineLevel="1" x14ac:dyDescent="0.4">
      <c r="A483" s="35"/>
      <c r="B483" s="70"/>
      <c r="C483" s="66"/>
      <c r="D483" s="32">
        <f t="shared" ref="D483:O483" ca="1" si="205">D323</f>
        <v>0.03</v>
      </c>
      <c r="E483" s="32">
        <f t="shared" ca="1" si="205"/>
        <v>0.03</v>
      </c>
      <c r="F483" s="32">
        <f t="shared" ca="1" si="205"/>
        <v>0.03</v>
      </c>
      <c r="G483" s="32">
        <f t="shared" ca="1" si="205"/>
        <v>0.03</v>
      </c>
      <c r="H483" s="32">
        <f t="shared" ca="1" si="205"/>
        <v>0.03</v>
      </c>
      <c r="I483" s="32">
        <f t="shared" ca="1" si="205"/>
        <v>0.03</v>
      </c>
      <c r="J483" s="32">
        <f t="shared" ca="1" si="205"/>
        <v>6.9999999999999993E-2</v>
      </c>
      <c r="K483" s="32">
        <f t="shared" ca="1" si="205"/>
        <v>0.03</v>
      </c>
      <c r="L483" s="32">
        <f t="shared" ca="1" si="205"/>
        <v>0.03</v>
      </c>
      <c r="M483" s="32">
        <f t="shared" ca="1" si="205"/>
        <v>0.03</v>
      </c>
      <c r="N483" s="32">
        <f t="shared" ca="1" si="205"/>
        <v>0.03</v>
      </c>
      <c r="O483" s="32">
        <f t="shared" ca="1" si="205"/>
        <v>0.03</v>
      </c>
    </row>
    <row r="484" spans="1:15" outlineLevel="1" x14ac:dyDescent="0.4">
      <c r="A484" s="6"/>
      <c r="B484" s="70"/>
      <c r="C484" s="66"/>
      <c r="D484" s="32">
        <f t="shared" ref="D484:O484" ca="1" si="206">D324</f>
        <v>4.1250000000000002E-3</v>
      </c>
      <c r="E484" s="32">
        <f t="shared" ca="1" si="206"/>
        <v>4.1250000000000002E-3</v>
      </c>
      <c r="F484" s="32">
        <f t="shared" ca="1" si="206"/>
        <v>4.1250000000000002E-3</v>
      </c>
      <c r="G484" s="32">
        <f t="shared" ca="1" si="206"/>
        <v>4.1250000000000002E-3</v>
      </c>
      <c r="H484" s="32">
        <f t="shared" ca="1" si="206"/>
        <v>4.1250000000000002E-3</v>
      </c>
      <c r="I484" s="32">
        <f t="shared" ca="1" si="206"/>
        <v>4.1250000000000002E-3</v>
      </c>
      <c r="J484" s="32">
        <f t="shared" ca="1" si="206"/>
        <v>9.6249999999999999E-3</v>
      </c>
      <c r="K484" s="32">
        <f t="shared" ca="1" si="206"/>
        <v>4.1250000000000002E-3</v>
      </c>
      <c r="L484" s="32">
        <f t="shared" ca="1" si="206"/>
        <v>4.1250000000000002E-3</v>
      </c>
      <c r="M484" s="32">
        <f t="shared" ca="1" si="206"/>
        <v>4.1250000000000002E-3</v>
      </c>
      <c r="N484" s="32">
        <f t="shared" ca="1" si="206"/>
        <v>4.1250000000000002E-3</v>
      </c>
      <c r="O484" s="32">
        <f t="shared" ca="1" si="206"/>
        <v>4.1250000000000002E-3</v>
      </c>
    </row>
    <row r="485" spans="1:15" outlineLevel="1" x14ac:dyDescent="0.4">
      <c r="B485" s="70"/>
      <c r="C485" s="67"/>
      <c r="D485" s="65" t="str">
        <f t="shared" ref="D485:O485" si="207">D327</f>
        <v>WD</v>
      </c>
      <c r="E485" s="65" t="str">
        <f t="shared" si="207"/>
        <v>WN</v>
      </c>
      <c r="F485" s="65" t="str">
        <f t="shared" si="207"/>
        <v>WP</v>
      </c>
      <c r="G485" s="65" t="str">
        <f t="shared" si="207"/>
        <v>RD</v>
      </c>
      <c r="H485" s="65" t="str">
        <f t="shared" si="207"/>
        <v>RN</v>
      </c>
      <c r="I485" s="65" t="str">
        <f t="shared" si="207"/>
        <v>RP</v>
      </c>
      <c r="J485" s="65" t="str">
        <f t="shared" si="207"/>
        <v>SD</v>
      </c>
      <c r="K485" s="65" t="str">
        <f t="shared" si="207"/>
        <v>SN</v>
      </c>
      <c r="L485" s="65" t="str">
        <f t="shared" si="207"/>
        <v>SP</v>
      </c>
      <c r="M485" s="65" t="str">
        <f t="shared" si="207"/>
        <v>FD</v>
      </c>
      <c r="N485" s="65" t="str">
        <f t="shared" si="207"/>
        <v>FN</v>
      </c>
      <c r="O485" s="65" t="str">
        <f t="shared" si="207"/>
        <v>FP</v>
      </c>
    </row>
    <row r="486" spans="1:15" outlineLevel="1" x14ac:dyDescent="0.4">
      <c r="B486" s="70"/>
      <c r="C486" s="67"/>
      <c r="D486" s="32">
        <f t="shared" ref="D486:O486" ca="1" si="208">D328</f>
        <v>0.16349999999999998</v>
      </c>
      <c r="E486" s="32">
        <f t="shared" ca="1" si="208"/>
        <v>0.12</v>
      </c>
      <c r="F486" s="32">
        <f t="shared" ca="1" si="208"/>
        <v>1.6500000000000001E-2</v>
      </c>
      <c r="G486" s="32">
        <f t="shared" ca="1" si="208"/>
        <v>0.10218749999999999</v>
      </c>
      <c r="H486" s="32">
        <f t="shared" ca="1" si="208"/>
        <v>7.4999999999999997E-2</v>
      </c>
      <c r="I486" s="32">
        <f t="shared" ca="1" si="208"/>
        <v>1.03125E-2</v>
      </c>
      <c r="J486" s="32">
        <f t="shared" ca="1" si="208"/>
        <v>0.17712499999999998</v>
      </c>
      <c r="K486" s="32">
        <f t="shared" ca="1" si="208"/>
        <v>0.13</v>
      </c>
      <c r="L486" s="32">
        <f t="shared" ca="1" si="208"/>
        <v>1.7875000000000002E-2</v>
      </c>
      <c r="M486" s="32">
        <f t="shared" ca="1" si="208"/>
        <v>0.10218749999999999</v>
      </c>
      <c r="N486" s="32">
        <f t="shared" ca="1" si="208"/>
        <v>7.4999999999999997E-2</v>
      </c>
      <c r="O486" s="32">
        <f t="shared" ca="1" si="208"/>
        <v>1.03125E-2</v>
      </c>
    </row>
    <row r="487" spans="1:15" outlineLevel="1" x14ac:dyDescent="0.4">
      <c r="B487" s="70"/>
      <c r="C487" s="67"/>
    </row>
    <row r="488" spans="1:15" outlineLevel="1" x14ac:dyDescent="0.4">
      <c r="A488" s="68" t="str">
        <f>A331</f>
        <v>Other electricity Commercial</v>
      </c>
      <c r="B488" s="69">
        <f ca="1">INDIRECT(ADDRESS(MATCH($H$1,ELC_cons!$A$1:$A$33),15,,,"ELC_cons"))</f>
        <v>57.883112899200015</v>
      </c>
      <c r="C488" s="67"/>
      <c r="D488" s="32">
        <f t="shared" ref="D488:O488" si="209">D347</f>
        <v>6.4045138888888881E-2</v>
      </c>
      <c r="E488" s="32">
        <f t="shared" si="209"/>
        <v>6.4045138888888881E-2</v>
      </c>
      <c r="F488" s="32">
        <f t="shared" si="209"/>
        <v>6.4045138888888881E-2</v>
      </c>
      <c r="G488" s="32">
        <f t="shared" si="209"/>
        <v>6.4045138888888881E-2</v>
      </c>
      <c r="H488" s="32">
        <f t="shared" si="209"/>
        <v>6.4045138888888881E-2</v>
      </c>
      <c r="I488" s="32">
        <f t="shared" si="209"/>
        <v>6.4045138888888881E-2</v>
      </c>
      <c r="J488" s="32">
        <f t="shared" si="209"/>
        <v>6.4045138888888881E-2</v>
      </c>
      <c r="K488" s="32">
        <f t="shared" si="209"/>
        <v>6.4045138888888881E-2</v>
      </c>
      <c r="L488" s="32">
        <f t="shared" si="209"/>
        <v>6.4045138888888881E-2</v>
      </c>
      <c r="M488" s="32">
        <f t="shared" si="209"/>
        <v>6.4045138888888881E-2</v>
      </c>
      <c r="N488" s="32">
        <f t="shared" si="209"/>
        <v>6.4045138888888881E-2</v>
      </c>
      <c r="O488" s="32">
        <f t="shared" si="209"/>
        <v>6.4045138888888881E-2</v>
      </c>
    </row>
    <row r="489" spans="1:15" outlineLevel="1" x14ac:dyDescent="0.4">
      <c r="A489" s="35"/>
      <c r="B489" s="70"/>
      <c r="C489" s="66"/>
      <c r="D489" s="32">
        <f t="shared" ref="D489:O489" si="210">D348</f>
        <v>1.2500000000000001E-2</v>
      </c>
      <c r="E489" s="32">
        <f t="shared" si="210"/>
        <v>1.2500000000000001E-2</v>
      </c>
      <c r="F489" s="32">
        <f t="shared" si="210"/>
        <v>1.2500000000000001E-2</v>
      </c>
      <c r="G489" s="32">
        <f t="shared" si="210"/>
        <v>1.2500000000000001E-2</v>
      </c>
      <c r="H489" s="32">
        <f t="shared" si="210"/>
        <v>1.2500000000000001E-2</v>
      </c>
      <c r="I489" s="32">
        <f t="shared" si="210"/>
        <v>1.2500000000000001E-2</v>
      </c>
      <c r="J489" s="32">
        <f t="shared" si="210"/>
        <v>1.2500000000000001E-2</v>
      </c>
      <c r="K489" s="32">
        <f t="shared" si="210"/>
        <v>1.2500000000000001E-2</v>
      </c>
      <c r="L489" s="32">
        <f t="shared" si="210"/>
        <v>1.2500000000000001E-2</v>
      </c>
      <c r="M489" s="32">
        <f t="shared" si="210"/>
        <v>1.2500000000000001E-2</v>
      </c>
      <c r="N489" s="32">
        <f t="shared" si="210"/>
        <v>1.2500000000000001E-2</v>
      </c>
      <c r="O489" s="32">
        <f t="shared" si="210"/>
        <v>1.2500000000000001E-2</v>
      </c>
    </row>
    <row r="490" spans="1:15" outlineLevel="1" x14ac:dyDescent="0.4">
      <c r="A490" s="6"/>
      <c r="B490" s="70"/>
      <c r="C490" s="66"/>
      <c r="D490" s="32">
        <f t="shared" ref="D490:O490" si="211">D349</f>
        <v>6.7881944444444439E-3</v>
      </c>
      <c r="E490" s="32">
        <f t="shared" si="211"/>
        <v>6.7881944444444439E-3</v>
      </c>
      <c r="F490" s="32">
        <f t="shared" si="211"/>
        <v>6.7881944444444439E-3</v>
      </c>
      <c r="G490" s="32">
        <f t="shared" si="211"/>
        <v>6.7881944444444439E-3</v>
      </c>
      <c r="H490" s="32">
        <f t="shared" si="211"/>
        <v>6.7881944444444439E-3</v>
      </c>
      <c r="I490" s="32">
        <f t="shared" si="211"/>
        <v>6.7881944444444439E-3</v>
      </c>
      <c r="J490" s="32">
        <f t="shared" si="211"/>
        <v>6.7881944444444439E-3</v>
      </c>
      <c r="K490" s="32">
        <f t="shared" si="211"/>
        <v>6.7881944444444439E-3</v>
      </c>
      <c r="L490" s="32">
        <f t="shared" si="211"/>
        <v>6.7881944444444439E-3</v>
      </c>
      <c r="M490" s="32">
        <f t="shared" si="211"/>
        <v>6.7881944444444439E-3</v>
      </c>
      <c r="N490" s="32">
        <f t="shared" si="211"/>
        <v>6.7881944444444439E-3</v>
      </c>
      <c r="O490" s="32">
        <f t="shared" si="211"/>
        <v>6.7881944444444439E-3</v>
      </c>
    </row>
    <row r="491" spans="1:15" outlineLevel="1" x14ac:dyDescent="0.4">
      <c r="B491" s="70"/>
      <c r="C491" s="67"/>
      <c r="D491" s="65" t="str">
        <f t="shared" ref="D491:O491" si="212">D352</f>
        <v>WD</v>
      </c>
      <c r="E491" s="65" t="str">
        <f t="shared" si="212"/>
        <v>WN</v>
      </c>
      <c r="F491" s="65" t="str">
        <f t="shared" si="212"/>
        <v>WP</v>
      </c>
      <c r="G491" s="65" t="str">
        <f t="shared" si="212"/>
        <v>RD</v>
      </c>
      <c r="H491" s="65" t="str">
        <f t="shared" si="212"/>
        <v>RN</v>
      </c>
      <c r="I491" s="65" t="str">
        <f t="shared" si="212"/>
        <v>RP</v>
      </c>
      <c r="J491" s="65" t="str">
        <f t="shared" si="212"/>
        <v>SD</v>
      </c>
      <c r="K491" s="65" t="str">
        <f t="shared" si="212"/>
        <v>SN</v>
      </c>
      <c r="L491" s="65" t="str">
        <f t="shared" si="212"/>
        <v>SP</v>
      </c>
      <c r="M491" s="65" t="str">
        <f t="shared" si="212"/>
        <v>FD</v>
      </c>
      <c r="N491" s="65" t="str">
        <f t="shared" si="212"/>
        <v>FN</v>
      </c>
      <c r="O491" s="65" t="str">
        <f t="shared" si="212"/>
        <v>FP</v>
      </c>
    </row>
    <row r="492" spans="1:15" outlineLevel="1" x14ac:dyDescent="0.4">
      <c r="B492" s="69"/>
      <c r="C492" s="67"/>
      <c r="D492" s="32">
        <f t="shared" ref="D492:O492" si="213">D353</f>
        <v>0.25618055555555552</v>
      </c>
      <c r="E492" s="32">
        <f t="shared" si="213"/>
        <v>4.9999999999999996E-2</v>
      </c>
      <c r="F492" s="32">
        <f t="shared" si="213"/>
        <v>2.7152777777777776E-2</v>
      </c>
      <c r="G492" s="32">
        <f t="shared" si="213"/>
        <v>0.16011284722222219</v>
      </c>
      <c r="H492" s="32">
        <f t="shared" si="213"/>
        <v>3.125E-2</v>
      </c>
      <c r="I492" s="32">
        <f t="shared" si="213"/>
        <v>1.697048611111111E-2</v>
      </c>
      <c r="J492" s="32">
        <f t="shared" si="213"/>
        <v>0.19213541666666664</v>
      </c>
      <c r="K492" s="32">
        <f t="shared" si="213"/>
        <v>3.7500000000000006E-2</v>
      </c>
      <c r="L492" s="32">
        <f t="shared" si="213"/>
        <v>2.0364583333333332E-2</v>
      </c>
      <c r="M492" s="32">
        <f t="shared" si="213"/>
        <v>0.16011284722222219</v>
      </c>
      <c r="N492" s="32">
        <f t="shared" si="213"/>
        <v>3.125E-2</v>
      </c>
      <c r="O492" s="32">
        <f t="shared" si="213"/>
        <v>1.697048611111111E-2</v>
      </c>
    </row>
    <row r="493" spans="1:15" outlineLevel="1" x14ac:dyDescent="0.4">
      <c r="A493" s="5"/>
      <c r="B493" s="71"/>
      <c r="C493" s="67"/>
    </row>
    <row r="494" spans="1:15" outlineLevel="1" x14ac:dyDescent="0.4">
      <c r="A494" s="58" t="str">
        <f>A356</f>
        <v>INDUSTRY General</v>
      </c>
      <c r="B494" s="72">
        <f ca="1">INDIRECT(ADDRESS(MATCH($H$1,ELC_cons!$A$1:$A$33),16,,,"ELC_cons"))</f>
        <v>202.05496800000003</v>
      </c>
      <c r="C494" s="67"/>
      <c r="D494" s="32">
        <f t="shared" ref="D494:O494" si="214">D372</f>
        <v>5.2986111111111109E-2</v>
      </c>
      <c r="E494" s="32">
        <f t="shared" si="214"/>
        <v>5.2986111111111109E-2</v>
      </c>
      <c r="F494" s="32">
        <f t="shared" si="214"/>
        <v>5.2986111111111109E-2</v>
      </c>
      <c r="G494" s="32">
        <f t="shared" si="214"/>
        <v>5.2986111111111109E-2</v>
      </c>
      <c r="H494" s="32">
        <f t="shared" si="214"/>
        <v>5.2986111111111109E-2</v>
      </c>
      <c r="I494" s="32">
        <f t="shared" si="214"/>
        <v>5.2986111111111109E-2</v>
      </c>
      <c r="J494" s="32">
        <f t="shared" si="214"/>
        <v>5.2986111111111109E-2</v>
      </c>
      <c r="K494" s="32">
        <f t="shared" si="214"/>
        <v>5.2986111111111109E-2</v>
      </c>
      <c r="L494" s="32">
        <f t="shared" si="214"/>
        <v>5.2986111111111109E-2</v>
      </c>
      <c r="M494" s="32">
        <f t="shared" si="214"/>
        <v>5.2986111111111109E-2</v>
      </c>
      <c r="N494" s="32">
        <f t="shared" si="214"/>
        <v>5.2986111111111109E-2</v>
      </c>
      <c r="O494" s="32">
        <f t="shared" si="214"/>
        <v>5.2986111111111109E-2</v>
      </c>
    </row>
    <row r="495" spans="1:15" outlineLevel="1" x14ac:dyDescent="0.4">
      <c r="A495" s="73"/>
      <c r="B495" s="72">
        <f ca="1">INDIRECT(ADDRESS(MATCH($H$1,ELC_cons!$A$1:$A$33),17,,,"ELC_cons"))</f>
        <v>239.90364</v>
      </c>
      <c r="C495" s="66"/>
      <c r="D495" s="32">
        <f t="shared" ref="D495:O495" si="215">D373</f>
        <v>2.5000000000000001E-2</v>
      </c>
      <c r="E495" s="32">
        <f t="shared" si="215"/>
        <v>2.5000000000000001E-2</v>
      </c>
      <c r="F495" s="32">
        <f t="shared" si="215"/>
        <v>2.5000000000000001E-2</v>
      </c>
      <c r="G495" s="32">
        <f t="shared" si="215"/>
        <v>2.5000000000000001E-2</v>
      </c>
      <c r="H495" s="32">
        <f t="shared" si="215"/>
        <v>2.5000000000000001E-2</v>
      </c>
      <c r="I495" s="32">
        <f t="shared" si="215"/>
        <v>2.5000000000000001E-2</v>
      </c>
      <c r="J495" s="32">
        <f t="shared" si="215"/>
        <v>2.5000000000000001E-2</v>
      </c>
      <c r="K495" s="32">
        <f t="shared" si="215"/>
        <v>2.5000000000000001E-2</v>
      </c>
      <c r="L495" s="32">
        <f t="shared" si="215"/>
        <v>2.5000000000000001E-2</v>
      </c>
      <c r="M495" s="32">
        <f t="shared" si="215"/>
        <v>2.5000000000000001E-2</v>
      </c>
      <c r="N495" s="32">
        <f t="shared" si="215"/>
        <v>2.5000000000000001E-2</v>
      </c>
      <c r="O495" s="32">
        <f t="shared" si="215"/>
        <v>2.5000000000000001E-2</v>
      </c>
    </row>
    <row r="496" spans="1:15" outlineLevel="1" x14ac:dyDescent="0.4">
      <c r="A496" s="6"/>
      <c r="B496" s="71"/>
      <c r="C496" s="66"/>
      <c r="D496" s="32">
        <f t="shared" ref="D496:O496" si="216">D374</f>
        <v>5.347222222222222E-3</v>
      </c>
      <c r="E496" s="32">
        <f t="shared" si="216"/>
        <v>5.347222222222222E-3</v>
      </c>
      <c r="F496" s="32">
        <f t="shared" si="216"/>
        <v>5.347222222222222E-3</v>
      </c>
      <c r="G496" s="32">
        <f t="shared" si="216"/>
        <v>5.347222222222222E-3</v>
      </c>
      <c r="H496" s="32">
        <f t="shared" si="216"/>
        <v>5.347222222222222E-3</v>
      </c>
      <c r="I496" s="32">
        <f t="shared" si="216"/>
        <v>5.347222222222222E-3</v>
      </c>
      <c r="J496" s="32">
        <f t="shared" si="216"/>
        <v>5.347222222222222E-3</v>
      </c>
      <c r="K496" s="32">
        <f t="shared" si="216"/>
        <v>5.347222222222222E-3</v>
      </c>
      <c r="L496" s="32">
        <f t="shared" si="216"/>
        <v>5.347222222222222E-3</v>
      </c>
      <c r="M496" s="32">
        <f t="shared" si="216"/>
        <v>5.347222222222222E-3</v>
      </c>
      <c r="N496" s="32">
        <f t="shared" si="216"/>
        <v>5.347222222222222E-3</v>
      </c>
      <c r="O496" s="32">
        <f t="shared" si="216"/>
        <v>5.347222222222222E-3</v>
      </c>
    </row>
    <row r="497" spans="1:20" outlineLevel="1" x14ac:dyDescent="0.4">
      <c r="B497" s="69"/>
      <c r="D497" s="65" t="str">
        <f t="shared" ref="D497:O497" si="217">D377</f>
        <v>WD</v>
      </c>
      <c r="E497" s="65" t="str">
        <f t="shared" si="217"/>
        <v>WN</v>
      </c>
      <c r="F497" s="65" t="str">
        <f t="shared" si="217"/>
        <v>WP</v>
      </c>
      <c r="G497" s="65" t="str">
        <f t="shared" si="217"/>
        <v>RD</v>
      </c>
      <c r="H497" s="65" t="str">
        <f t="shared" si="217"/>
        <v>RN</v>
      </c>
      <c r="I497" s="65" t="str">
        <f t="shared" si="217"/>
        <v>RP</v>
      </c>
      <c r="J497" s="65" t="str">
        <f t="shared" si="217"/>
        <v>SD</v>
      </c>
      <c r="K497" s="65" t="str">
        <f t="shared" si="217"/>
        <v>SN</v>
      </c>
      <c r="L497" s="65" t="str">
        <f t="shared" si="217"/>
        <v>SP</v>
      </c>
      <c r="M497" s="65" t="str">
        <f t="shared" si="217"/>
        <v>FD</v>
      </c>
      <c r="N497" s="65" t="str">
        <f t="shared" si="217"/>
        <v>FN</v>
      </c>
      <c r="O497" s="65" t="str">
        <f t="shared" si="217"/>
        <v>FP</v>
      </c>
    </row>
    <row r="498" spans="1:20" outlineLevel="1" x14ac:dyDescent="0.4">
      <c r="B498" s="69"/>
      <c r="D498" s="32">
        <f t="shared" ref="D498:O498" si="218">D378</f>
        <v>0.21194444444444446</v>
      </c>
      <c r="E498" s="32">
        <f t="shared" si="218"/>
        <v>9.9999999999999992E-2</v>
      </c>
      <c r="F498" s="32">
        <f t="shared" si="218"/>
        <v>2.1388888888888888E-2</v>
      </c>
      <c r="G498" s="32">
        <f t="shared" si="218"/>
        <v>0.13246527777777778</v>
      </c>
      <c r="H498" s="32">
        <f t="shared" si="218"/>
        <v>6.25E-2</v>
      </c>
      <c r="I498" s="32">
        <f t="shared" si="218"/>
        <v>1.3368055555555555E-2</v>
      </c>
      <c r="J498" s="32">
        <f t="shared" si="218"/>
        <v>0.15895833333333331</v>
      </c>
      <c r="K498" s="32">
        <f t="shared" si="218"/>
        <v>7.5000000000000011E-2</v>
      </c>
      <c r="L498" s="32">
        <f t="shared" si="218"/>
        <v>1.6041666666666666E-2</v>
      </c>
      <c r="M498" s="32">
        <f t="shared" si="218"/>
        <v>0.13246527777777778</v>
      </c>
      <c r="N498" s="32">
        <f t="shared" si="218"/>
        <v>6.25E-2</v>
      </c>
      <c r="O498" s="32">
        <f t="shared" si="218"/>
        <v>1.3368055555555555E-2</v>
      </c>
    </row>
    <row r="499" spans="1:20" outlineLevel="1" x14ac:dyDescent="0.4">
      <c r="B499" s="69"/>
    </row>
    <row r="500" spans="1:20" outlineLevel="1" x14ac:dyDescent="0.4">
      <c r="A500" s="58" t="str">
        <f>A381</f>
        <v>Public Lighting</v>
      </c>
      <c r="B500" s="69">
        <f ca="1">INDIRECT(ADDRESS(MATCH($H$1,ELC_cons!$A$1:$A$33),18,,,"ELC_cons"))</f>
        <v>10.469265058800001</v>
      </c>
      <c r="D500" s="32">
        <f t="shared" ref="D500:O500" ca="1" si="219">D397</f>
        <v>1.0167782287556569E-2</v>
      </c>
      <c r="E500" s="32">
        <f t="shared" ca="1" si="219"/>
        <v>9.1176302793655548E-3</v>
      </c>
      <c r="F500" s="32">
        <f t="shared" ca="1" si="219"/>
        <v>7.9094197068958396E-3</v>
      </c>
      <c r="G500" s="32">
        <f t="shared" ca="1" si="219"/>
        <v>6.587459735683864E-3</v>
      </c>
      <c r="H500" s="32">
        <f t="shared" ca="1" si="219"/>
        <v>5.4174211831418866E-3</v>
      </c>
      <c r="I500" s="32">
        <f t="shared" ca="1" si="219"/>
        <v>4.7908207547726666E-3</v>
      </c>
      <c r="J500" s="32">
        <f t="shared" ca="1" si="219"/>
        <v>5.0786413696792309E-3</v>
      </c>
      <c r="K500" s="32">
        <f t="shared" ca="1" si="219"/>
        <v>6.1066723511754659E-3</v>
      </c>
      <c r="L500" s="32">
        <f t="shared" ca="1" si="219"/>
        <v>7.3981601490333143E-3</v>
      </c>
      <c r="M500" s="32">
        <f t="shared" ca="1" si="219"/>
        <v>8.7193342098309222E-3</v>
      </c>
      <c r="N500" s="32">
        <f t="shared" ca="1" si="219"/>
        <v>9.8844341773833642E-3</v>
      </c>
      <c r="O500" s="32">
        <f t="shared" ca="1" si="219"/>
        <v>1.0488890462147987E-2</v>
      </c>
    </row>
    <row r="501" spans="1:20" outlineLevel="1" x14ac:dyDescent="0.4">
      <c r="A501" s="35"/>
      <c r="B501" s="69"/>
      <c r="C501" s="66"/>
      <c r="D501" s="32">
        <f t="shared" ref="D501:O501" ca="1" si="220">D398</f>
        <v>9.9829135186919035E-2</v>
      </c>
      <c r="E501" s="32">
        <f t="shared" ca="1" si="220"/>
        <v>8.9518551833770901E-2</v>
      </c>
      <c r="F501" s="32">
        <f t="shared" ca="1" si="220"/>
        <v>7.7656120758613695E-2</v>
      </c>
      <c r="G501" s="32">
        <f t="shared" ca="1" si="220"/>
        <v>6.4676877404896124E-2</v>
      </c>
      <c r="H501" s="32">
        <f t="shared" ca="1" si="220"/>
        <v>5.3189226161756704E-2</v>
      </c>
      <c r="I501" s="32">
        <f t="shared" ca="1" si="220"/>
        <v>4.7037149228677085E-2</v>
      </c>
      <c r="J501" s="32">
        <f t="shared" ca="1" si="220"/>
        <v>4.9863024356850631E-2</v>
      </c>
      <c r="K501" s="32">
        <f t="shared" ca="1" si="220"/>
        <v>5.9956419447904571E-2</v>
      </c>
      <c r="L501" s="32">
        <f t="shared" ca="1" si="220"/>
        <v>7.2636481463236161E-2</v>
      </c>
      <c r="M501" s="32">
        <f t="shared" ca="1" si="220"/>
        <v>8.5608008605612684E-2</v>
      </c>
      <c r="N501" s="32">
        <f t="shared" ca="1" si="220"/>
        <v>9.7047171923400302E-2</v>
      </c>
      <c r="O501" s="32">
        <f t="shared" ca="1" si="220"/>
        <v>0.10298183362836204</v>
      </c>
    </row>
    <row r="502" spans="1:20" outlineLevel="1" x14ac:dyDescent="0.4">
      <c r="A502" s="6"/>
      <c r="B502" s="69"/>
      <c r="C502" s="66"/>
      <c r="D502" s="32">
        <f t="shared" ref="D502:O502" ca="1" si="221">D399</f>
        <v>9.2434384432332447E-4</v>
      </c>
      <c r="E502" s="32">
        <f t="shared" ca="1" si="221"/>
        <v>8.2887547994232316E-4</v>
      </c>
      <c r="F502" s="32">
        <f t="shared" ca="1" si="221"/>
        <v>7.1903815517234901E-4</v>
      </c>
      <c r="G502" s="32">
        <f t="shared" ca="1" si="221"/>
        <v>5.9885997597126039E-4</v>
      </c>
      <c r="H502" s="32">
        <f t="shared" ca="1" si="221"/>
        <v>4.9249283483108065E-4</v>
      </c>
      <c r="I502" s="32">
        <f t="shared" ca="1" si="221"/>
        <v>4.3552915952478789E-4</v>
      </c>
      <c r="J502" s="32">
        <f t="shared" ca="1" si="221"/>
        <v>4.6169466997083918E-4</v>
      </c>
      <c r="K502" s="32">
        <f t="shared" ca="1" si="221"/>
        <v>5.5515203192504231E-4</v>
      </c>
      <c r="L502" s="32">
        <f t="shared" ca="1" si="221"/>
        <v>6.7256001354848308E-4</v>
      </c>
      <c r="M502" s="32">
        <f t="shared" ca="1" si="221"/>
        <v>7.9266674634826566E-4</v>
      </c>
      <c r="N502" s="32">
        <f t="shared" ca="1" si="221"/>
        <v>8.9858492521666946E-4</v>
      </c>
      <c r="O502" s="32">
        <f t="shared" ca="1" si="221"/>
        <v>9.5353549655890785E-4</v>
      </c>
    </row>
    <row r="503" spans="1:20" outlineLevel="1" x14ac:dyDescent="0.4">
      <c r="B503" s="69"/>
      <c r="D503" s="65" t="str">
        <f t="shared" ref="D503:O503" si="222">D402</f>
        <v>WD</v>
      </c>
      <c r="E503" s="65" t="str">
        <f t="shared" si="222"/>
        <v>WN</v>
      </c>
      <c r="F503" s="65" t="str">
        <f t="shared" si="222"/>
        <v>WP</v>
      </c>
      <c r="G503" s="65" t="str">
        <f t="shared" si="222"/>
        <v>RD</v>
      </c>
      <c r="H503" s="65" t="str">
        <f t="shared" si="222"/>
        <v>RN</v>
      </c>
      <c r="I503" s="65" t="str">
        <f t="shared" si="222"/>
        <v>RP</v>
      </c>
      <c r="J503" s="65" t="str">
        <f t="shared" si="222"/>
        <v>SD</v>
      </c>
      <c r="K503" s="65" t="str">
        <f t="shared" si="222"/>
        <v>SN</v>
      </c>
      <c r="L503" s="65" t="str">
        <f t="shared" si="222"/>
        <v>SP</v>
      </c>
      <c r="M503" s="65" t="str">
        <f t="shared" si="222"/>
        <v>FD</v>
      </c>
      <c r="N503" s="65" t="str">
        <f t="shared" si="222"/>
        <v>FN</v>
      </c>
      <c r="O503" s="65" t="str">
        <f t="shared" si="222"/>
        <v>FP</v>
      </c>
    </row>
    <row r="504" spans="1:20" outlineLevel="1" x14ac:dyDescent="0.4">
      <c r="B504" s="69"/>
      <c r="D504" s="32">
        <f t="shared" ref="D504:O504" ca="1" si="223">D403</f>
        <v>3.8671229971209711E-2</v>
      </c>
      <c r="E504" s="32">
        <f t="shared" ca="1" si="223"/>
        <v>0.37968116699005899</v>
      </c>
      <c r="F504" s="32">
        <f t="shared" ca="1" si="223"/>
        <v>3.5155663610190644E-3</v>
      </c>
      <c r="G504" s="32">
        <f t="shared" ca="1" si="223"/>
        <v>1.5959590772273671E-2</v>
      </c>
      <c r="H504" s="32">
        <f t="shared" ca="1" si="223"/>
        <v>0.15669416394595967</v>
      </c>
      <c r="I504" s="32">
        <f t="shared" ca="1" si="223"/>
        <v>1.4508718883885154E-3</v>
      </c>
      <c r="J504" s="32">
        <f t="shared" ca="1" si="223"/>
        <v>1.5976134475627363E-2</v>
      </c>
      <c r="K504" s="32">
        <f t="shared" ca="1" si="223"/>
        <v>0.1568565930334323</v>
      </c>
      <c r="L504" s="32">
        <f t="shared" ca="1" si="223"/>
        <v>1.4523758614206693E-3</v>
      </c>
      <c r="M504" s="32">
        <f t="shared" ca="1" si="223"/>
        <v>2.1059711447555918E-2</v>
      </c>
      <c r="N504" s="32">
        <f t="shared" ca="1" si="223"/>
        <v>0.20676807603054898</v>
      </c>
      <c r="O504" s="32">
        <f t="shared" ca="1" si="223"/>
        <v>1.9145192225050835E-3</v>
      </c>
    </row>
    <row r="505" spans="1:20" s="56" customFormat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71"/>
      <c r="C506" s="30" t="s">
        <v>59</v>
      </c>
      <c r="D506" s="171">
        <f t="shared" ref="D506:O506" si="224">365/12</f>
        <v>30.416666666666668</v>
      </c>
      <c r="E506" s="171">
        <f t="shared" si="224"/>
        <v>30.416666666666668</v>
      </c>
      <c r="F506" s="171">
        <f t="shared" si="224"/>
        <v>30.416666666666668</v>
      </c>
      <c r="G506" s="171">
        <f t="shared" si="224"/>
        <v>30.416666666666668</v>
      </c>
      <c r="H506" s="171">
        <f t="shared" si="224"/>
        <v>30.416666666666668</v>
      </c>
      <c r="I506" s="171">
        <f t="shared" si="224"/>
        <v>30.416666666666668</v>
      </c>
      <c r="J506" s="171">
        <f t="shared" si="224"/>
        <v>30.416666666666668</v>
      </c>
      <c r="K506" s="171">
        <f t="shared" si="224"/>
        <v>30.416666666666668</v>
      </c>
      <c r="L506" s="171">
        <f t="shared" si="224"/>
        <v>30.416666666666668</v>
      </c>
      <c r="M506" s="171">
        <f t="shared" si="224"/>
        <v>30.416666666666668</v>
      </c>
      <c r="N506" s="171">
        <f t="shared" si="224"/>
        <v>30.416666666666668</v>
      </c>
      <c r="O506" s="171">
        <f t="shared" si="224"/>
        <v>30.416666666666668</v>
      </c>
    </row>
    <row r="507" spans="1:20" x14ac:dyDescent="0.4">
      <c r="A507" s="5"/>
      <c r="B507" s="71">
        <v>11</v>
      </c>
      <c r="C507" s="74" t="s">
        <v>20</v>
      </c>
      <c r="D507" s="171">
        <f t="shared" ref="D507:O507" ca="1" si="225">$B$409*D409+$B$415*D415+$B$421*D421+$B$427*D427+$B$433*D433+$B$439*D439+$B$445*D445+$B$452*D452+$B$458*D458+$B$464*D464+$B$470*D470+$B$476*D476+$B$482*D482+$B$488*D488+$B$494*D494+$B$500*D500+$B$495/12*11/24</f>
        <v>60.306016474110791</v>
      </c>
      <c r="E507" s="171">
        <f t="shared" ca="1" si="225"/>
        <v>58.27031577689057</v>
      </c>
      <c r="F507" s="171">
        <f t="shared" ca="1" si="225"/>
        <v>57.093266763105618</v>
      </c>
      <c r="G507" s="171">
        <f t="shared" ca="1" si="225"/>
        <v>54.305369135966998</v>
      </c>
      <c r="H507" s="171">
        <f t="shared" ca="1" si="225"/>
        <v>50.928762753039763</v>
      </c>
      <c r="I507" s="171">
        <f t="shared" ca="1" si="225"/>
        <v>47.758664024964204</v>
      </c>
      <c r="J507" s="171">
        <f t="shared" ca="1" si="225"/>
        <v>69.820898739757325</v>
      </c>
      <c r="K507" s="171">
        <f t="shared" ca="1" si="225"/>
        <v>46.505808925203155</v>
      </c>
      <c r="L507" s="171">
        <f t="shared" ca="1" si="225"/>
        <v>49.406539900004603</v>
      </c>
      <c r="M507" s="171">
        <f t="shared" ca="1" si="225"/>
        <v>53.780739486860568</v>
      </c>
      <c r="N507" s="171">
        <f t="shared" ca="1" si="225"/>
        <v>57.150012833471266</v>
      </c>
      <c r="O507" s="171">
        <f t="shared" ca="1" si="225"/>
        <v>59.953968304270148</v>
      </c>
      <c r="Q507" s="75"/>
    </row>
    <row r="508" spans="1:20" x14ac:dyDescent="0.4">
      <c r="A508" s="5"/>
      <c r="B508" s="71">
        <v>12</v>
      </c>
      <c r="C508" s="74" t="s">
        <v>21</v>
      </c>
      <c r="D508" s="171">
        <f t="shared" ref="D508:O508" ca="1" si="226">$B$409*D410+$B$415*D416+$B$421*D422+$B$427*D428+$B$433*D434+$B$439*D440+$B$445*D446+$B$452*D453+$B$458*D459+$B$464*D465+$B$470*D471+$B$476*D477+$B$482*D483+$B$488*D489+$B$494*D495+$B$500*D501+$B$495/12*12/24</f>
        <v>41.134318933264908</v>
      </c>
      <c r="E508" s="171">
        <f t="shared" ca="1" si="226"/>
        <v>39.411437331108893</v>
      </c>
      <c r="F508" s="171">
        <f t="shared" ca="1" si="226"/>
        <v>37.876148699410024</v>
      </c>
      <c r="G508" s="171">
        <f t="shared" ca="1" si="226"/>
        <v>35.620913887142898</v>
      </c>
      <c r="H508" s="171">
        <f t="shared" ca="1" si="226"/>
        <v>33.276129444126774</v>
      </c>
      <c r="I508" s="171">
        <f t="shared" ca="1" si="226"/>
        <v>31.498030818510315</v>
      </c>
      <c r="J508" s="171">
        <f t="shared" ca="1" si="226"/>
        <v>35.301597140171062</v>
      </c>
      <c r="K508" s="171">
        <f t="shared" ca="1" si="226"/>
        <v>32.197778614959851</v>
      </c>
      <c r="L508" s="171">
        <f t="shared" ca="1" si="226"/>
        <v>34.468961682103746</v>
      </c>
      <c r="M508" s="171">
        <f t="shared" ca="1" si="226"/>
        <v>37.331987133064281</v>
      </c>
      <c r="N508" s="171">
        <f t="shared" ca="1" si="226"/>
        <v>39.669528696563724</v>
      </c>
      <c r="O508" s="171">
        <f t="shared" ca="1" si="226"/>
        <v>41.287313463313517</v>
      </c>
    </row>
    <row r="509" spans="1:20" x14ac:dyDescent="0.4">
      <c r="A509" s="5"/>
      <c r="B509" s="71">
        <v>1</v>
      </c>
      <c r="C509" s="74" t="s">
        <v>22</v>
      </c>
      <c r="D509" s="171">
        <f t="shared" ref="D509:O509" ca="1" si="227">$B$409*D411+$B$415*D417+$B$421*D423+$B$427*D429+$B$433*D435+$B$439*D441+$B$445*D447+$B$452*D454+$B$458*D460+$B$464*D466+$B$470*D472+$B$476*D478+$B$482*D484+$B$488*D490+$B$494*D496+$B$500*D502+$B$495/12*1/24</f>
        <v>6.0643644858708488</v>
      </c>
      <c r="E509" s="171">
        <f t="shared" ca="1" si="227"/>
        <v>5.8564619162302511</v>
      </c>
      <c r="F509" s="171">
        <f t="shared" ca="1" si="227"/>
        <v>5.7348412785545868</v>
      </c>
      <c r="G509" s="171">
        <f t="shared" ca="1" si="227"/>
        <v>5.4503909476773957</v>
      </c>
      <c r="H509" s="171">
        <f t="shared" ca="1" si="227"/>
        <v>5.1068862267419721</v>
      </c>
      <c r="I509" s="171">
        <f t="shared" ca="1" si="227"/>
        <v>4.7854972691611444</v>
      </c>
      <c r="J509" s="171">
        <f t="shared" ca="1" si="227"/>
        <v>7.1070369351485123</v>
      </c>
      <c r="K509" s="171">
        <f t="shared" ca="1" si="227"/>
        <v>4.6621508773647884</v>
      </c>
      <c r="L509" s="171">
        <f t="shared" ca="1" si="227"/>
        <v>4.9579165364898401</v>
      </c>
      <c r="M509" s="171">
        <f t="shared" ca="1" si="227"/>
        <v>5.4024505415727546</v>
      </c>
      <c r="N509" s="171">
        <f t="shared" ca="1" si="227"/>
        <v>5.7452036396249833</v>
      </c>
      <c r="O509" s="171">
        <f t="shared" ca="1" si="227"/>
        <v>6.0295903841779204</v>
      </c>
    </row>
    <row r="510" spans="1:20" x14ac:dyDescent="0.4">
      <c r="A510" s="5"/>
      <c r="B510" s="71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5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5"/>
      <c r="B512" s="71"/>
      <c r="C512" s="5"/>
      <c r="D512" s="75">
        <f ca="1">$B$409*D413+$B$415*D419+$B$421*D425+$B$427*D431+$B$433*D437+$B$439*D443+$B$445*D449+$B$452*D456+$B$458*D462+$B$464*D468+$B$470*D474+$B$476*D480+$B$482*D486+$B$488*D492+$B$494*D498+$B$500*D504+$B$495*120/365*11/24</f>
        <v>235.14985891520377</v>
      </c>
      <c r="E512" s="75">
        <f ca="1">$B$409*E413+$B$415*E419+$B$421*E425+$B$427*E431+$B$433*E437+$B$439*E443+$B$445*E449+$B$452*E456+$B$458*E462+$B$464*E468+$B$470*E474+$B$476*E480+$B$482*E486+$B$488*E492+$B$494*E498+$B$500*E504+$B$495*120/365*12/24</f>
        <v>160.05818322019473</v>
      </c>
      <c r="F512" s="75">
        <f ca="1">$B$409*F413+$B$415*F419+$B$421*F425+$B$427*F431+$B$433*F437+$B$439*F443+$B$445*F449+$B$452*F456+$B$458*F462+$B$464*F468+$B$470*F474+$B$476*F480+$B$482*F486+$B$488*F492+$B$494*F498+$B$500*F504+$B$495*120/365*1/24</f>
        <v>23.644795478245516</v>
      </c>
      <c r="G512" s="75">
        <f ca="1">$B$409*G413+$B$415*G419+$B$421*G425+$B$427*G431+$B$433*G437+$B$439*G443+$B$445*G449+$B$452*G456+$B$458*G462+$B$464*G468+$B$470*G474+$B$476*G480+$B$482*G486+$B$488*G492+$B$494*G498+$B$500*G504+$B$495*77/365*11/24</f>
        <v>134.06946209761441</v>
      </c>
      <c r="H512" s="75">
        <f ca="1">$B$409*H413+$B$415*H419+$B$421*H425+$B$427*H431+$B$433*H437+$B$439*H443+$B$445*H449+$B$452*H456+$B$458*H462+$B$464*H468+$B$470*H474+$B$476*H480+$B$482*H486+$B$488*H492+$B$494*H498+$B$500*H504+$B$495*77/365*12/24</f>
        <v>88.150059674125373</v>
      </c>
      <c r="I512" s="75">
        <f ca="1">$B$409*I413+$B$415*I419+$B$421*I425+$B$427*I431+$B$433*I437+$B$439*I443+$B$445*I449+$B$452*I456+$B$458*I462+$B$464*I468+$B$470*I474+$B$476*I480+$B$482*I486+$B$488*I492+$B$494*I498+$B$500*I504+$B$495*77/365*1/24</f>
        <v>13.450942979792551</v>
      </c>
      <c r="J512" s="75">
        <f ca="1">$B$409*J413+$B$415*J419+$B$421*J425+$B$427*J431+$B$433*J437+$B$439*J443+$B$445*J449+$B$452*J456+$B$458*J462+$B$464*J468+$B$470*J474+$B$476*J480+$B$482*J486+$B$488*J492+$B$494*J498+$B$500*J504+$B$495*91/365*11/24</f>
        <v>164.01005947417124</v>
      </c>
      <c r="K512" s="75">
        <f ca="1">$B$409*K413+$B$415*K419+$B$421*K425+$B$427*K431+$B$433*K437+$B$439*K443+$B$445*K449+$B$452*K456+$B$458*K462+$B$464*K468+$B$470*K474+$B$476*K480+$B$482*K486+$B$488*K492+$B$494*K498+$B$500*K504+$B$495*91/365*12/24</f>
        <v>98.915247792819329</v>
      </c>
      <c r="L512" s="75">
        <f ca="1">$B$409*L413+$B$415*L419+$B$421*L425+$B$427*L431+$B$433*L437+$B$439*L443+$B$445*L449+$B$452*L456+$B$458*L462+$B$464*L468+$B$470*L474+$B$476*L480+$B$482*L486+$B$488*L492+$B$494*L498+$B$500*L504+$B$495*91/365*1/24</f>
        <v>16.54783851660595</v>
      </c>
      <c r="M512" s="75">
        <f ca="1">$B$409*M413+$B$415*M419+$B$421*M425+$B$427*M431+$B$433*M437+$B$439*M443+$B$445*M449+$B$452*M456+$B$458*M462+$B$464*M468+$B$470*M474+$B$476*M480+$B$482*M486+$B$488*M492+$B$494*M498+$B$500*M504+$B$495*77/365*11/24</f>
        <v>132.0509826306556</v>
      </c>
      <c r="N512" s="75">
        <f ca="1">$B$409*N413+$B$415*N419+$B$421*N425+$B$427*N431+$B$433*N437+$B$439*N443+$B$445*N449+$B$452*N456+$B$458*N462+$B$464*N468+$B$470*N474+$B$476*N480+$B$482*N486+$B$488*N492+$B$494*N498+$B$500*N504+$B$495*77/365*12/24</f>
        <v>91.950655156600575</v>
      </c>
      <c r="O512" s="75">
        <f ca="1">$B$409*O413+$B$415*O419+$B$421*O425+$B$427*O431+$B$433*O437+$B$439*O443+$B$445*O449+$B$452*O456+$B$458*O462+$B$464*O468+$B$470*O474+$B$476*O480+$B$482*O486+$B$488*O492+$B$494*O498+$B$500*O504+$B$495*77/365*1/24</f>
        <v>13.259214063970978</v>
      </c>
      <c r="Q512" s="75"/>
    </row>
    <row r="513" spans="1:20" x14ac:dyDescent="0.4">
      <c r="A513" s="5"/>
      <c r="B513" s="71"/>
      <c r="C513" s="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</row>
    <row r="514" spans="1:20" x14ac:dyDescent="0.4">
      <c r="A514" s="5"/>
      <c r="B514" s="71"/>
      <c r="C514" s="78" t="s">
        <v>60</v>
      </c>
    </row>
    <row r="515" spans="1:20" x14ac:dyDescent="0.4">
      <c r="A515" s="5"/>
      <c r="B515" s="71">
        <v>11</v>
      </c>
      <c r="C515" s="74" t="s">
        <v>20</v>
      </c>
      <c r="D515" s="77">
        <f t="shared" ref="D515:O515" ca="1" si="228">D507/(11*D$506)/(3.6)*1000000</f>
        <v>50067.261497808868</v>
      </c>
      <c r="E515" s="77">
        <f t="shared" ca="1" si="228"/>
        <v>48377.182048061906</v>
      </c>
      <c r="F515" s="77">
        <f t="shared" ca="1" si="228"/>
        <v>47399.972406065266</v>
      </c>
      <c r="G515" s="77">
        <f t="shared" ca="1" si="228"/>
        <v>45085.404014916559</v>
      </c>
      <c r="H515" s="77">
        <f t="shared" ca="1" si="228"/>
        <v>42282.077835649448</v>
      </c>
      <c r="I515" s="77">
        <f t="shared" ca="1" si="228"/>
        <v>39650.19844330776</v>
      </c>
      <c r="J515" s="77">
        <f t="shared" ca="1" si="228"/>
        <v>57966.707131388386</v>
      </c>
      <c r="K515" s="77">
        <f t="shared" ca="1" si="228"/>
        <v>38610.053071982686</v>
      </c>
      <c r="L515" s="77">
        <f t="shared" ca="1" si="228"/>
        <v>41018.297965964797</v>
      </c>
      <c r="M515" s="77">
        <f t="shared" ca="1" si="228"/>
        <v>44649.845983279833</v>
      </c>
      <c r="N515" s="77">
        <f t="shared" ca="1" si="228"/>
        <v>47447.084129075345</v>
      </c>
      <c r="O515" s="77">
        <f t="shared" ca="1" si="228"/>
        <v>49774.984063320997</v>
      </c>
      <c r="Q515" s="89">
        <f ca="1">MAX(D515:O517)</f>
        <v>64904.446896333444</v>
      </c>
    </row>
    <row r="516" spans="1:20" x14ac:dyDescent="0.4">
      <c r="A516" s="5"/>
      <c r="B516" s="71">
        <v>12</v>
      </c>
      <c r="C516" s="74" t="s">
        <v>21</v>
      </c>
      <c r="D516" s="77">
        <f t="shared" ref="D516:O516" ca="1" si="229">D508/(12*D$506)/(3.6)*1000000</f>
        <v>31304.656722423821</v>
      </c>
      <c r="E516" s="77">
        <f t="shared" ca="1" si="229"/>
        <v>29993.48350921529</v>
      </c>
      <c r="F516" s="77">
        <f t="shared" ca="1" si="229"/>
        <v>28825.075113706258</v>
      </c>
      <c r="G516" s="77">
        <f t="shared" ca="1" si="229"/>
        <v>27108.76247118942</v>
      </c>
      <c r="H516" s="77">
        <f t="shared" ca="1" si="229"/>
        <v>25324.299424754012</v>
      </c>
      <c r="I516" s="77">
        <f t="shared" ca="1" si="229"/>
        <v>23971.104123676039</v>
      </c>
      <c r="J516" s="77">
        <f t="shared" ca="1" si="229"/>
        <v>26865.751248227596</v>
      </c>
      <c r="K516" s="77">
        <f t="shared" ca="1" si="229"/>
        <v>24503.636693272336</v>
      </c>
      <c r="L516" s="77">
        <f t="shared" ca="1" si="229"/>
        <v>26232.086516060688</v>
      </c>
      <c r="M516" s="77">
        <f t="shared" ca="1" si="229"/>
        <v>28410.949111921069</v>
      </c>
      <c r="N516" s="77">
        <f t="shared" ca="1" si="229"/>
        <v>30189.900073488374</v>
      </c>
      <c r="O516" s="77">
        <f t="shared" ca="1" si="229"/>
        <v>31421.090915763714</v>
      </c>
    </row>
    <row r="517" spans="1:20" x14ac:dyDescent="0.4">
      <c r="A517" s="5"/>
      <c r="B517" s="71">
        <v>1</v>
      </c>
      <c r="C517" s="74" t="s">
        <v>22</v>
      </c>
      <c r="D517" s="77">
        <f t="shared" ref="D517:O517" ca="1" si="230">D509/(1*D$506)/(3.6)*1000000</f>
        <v>55382.324071879892</v>
      </c>
      <c r="E517" s="77">
        <f t="shared" ca="1" si="230"/>
        <v>53483.670467856173</v>
      </c>
      <c r="F517" s="77">
        <f t="shared" ca="1" si="230"/>
        <v>52372.979712827269</v>
      </c>
      <c r="G517" s="77">
        <f t="shared" ca="1" si="230"/>
        <v>49775.259796140599</v>
      </c>
      <c r="H517" s="77">
        <f t="shared" ca="1" si="230"/>
        <v>46638.23038120522</v>
      </c>
      <c r="I517" s="77">
        <f t="shared" ca="1" si="230"/>
        <v>43703.171407864327</v>
      </c>
      <c r="J517" s="77">
        <f t="shared" ca="1" si="230"/>
        <v>64904.446896333444</v>
      </c>
      <c r="K517" s="77">
        <f t="shared" ca="1" si="230"/>
        <v>42576.720341230939</v>
      </c>
      <c r="L517" s="77">
        <f t="shared" ca="1" si="230"/>
        <v>45277.776588948313</v>
      </c>
      <c r="M517" s="77">
        <f t="shared" ca="1" si="230"/>
        <v>49337.44786824433</v>
      </c>
      <c r="N517" s="77">
        <f t="shared" ca="1" si="230"/>
        <v>52467.613147260119</v>
      </c>
      <c r="O517" s="77">
        <f t="shared" ca="1" si="230"/>
        <v>55064.752366921639</v>
      </c>
    </row>
    <row r="518" spans="1:20" x14ac:dyDescent="0.4">
      <c r="A518" s="5"/>
      <c r="B518" s="71"/>
      <c r="C518" s="5"/>
    </row>
    <row r="519" spans="1:20" x14ac:dyDescent="0.4">
      <c r="A519" s="5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t="shared" ref="D522:O522" ca="1" si="231">D512/D520/(3.6*8760)*1000000</f>
        <v>49484.397919866118</v>
      </c>
      <c r="E522" s="173">
        <f t="shared" ca="1" si="231"/>
        <v>30875.421145870903</v>
      </c>
      <c r="F522" s="173">
        <f t="shared" ca="1" si="231"/>
        <v>54733.32286630907</v>
      </c>
      <c r="G522" s="173">
        <f t="shared" ca="1" si="231"/>
        <v>43968.73347029202</v>
      </c>
      <c r="H522" s="173">
        <f t="shared" ca="1" si="231"/>
        <v>26500.138189672129</v>
      </c>
      <c r="I522" s="173">
        <f t="shared" ca="1" si="231"/>
        <v>48524.325323926954</v>
      </c>
      <c r="J522" s="173">
        <f t="shared" ca="1" si="231"/>
        <v>45512.837016919533</v>
      </c>
      <c r="K522" s="173">
        <f t="shared" ca="1" si="231"/>
        <v>25161.591318889736</v>
      </c>
      <c r="L522" s="173">
        <f t="shared" ca="1" si="231"/>
        <v>50512.327584267245</v>
      </c>
      <c r="M522" s="173">
        <f t="shared" ca="1" si="231"/>
        <v>43306.763292226024</v>
      </c>
      <c r="N522" s="173">
        <f t="shared" ca="1" si="231"/>
        <v>27642.693349146397</v>
      </c>
      <c r="O522" s="173">
        <f t="shared" ca="1" si="231"/>
        <v>47832.662568437881</v>
      </c>
      <c r="Q522" s="89">
        <f ca="1">MAX(D522:O522)</f>
        <v>54733.32286630907</v>
      </c>
    </row>
    <row r="523" spans="1:20" x14ac:dyDescent="0.4">
      <c r="A523" s="58"/>
      <c r="B523" s="174"/>
      <c r="C523" s="67"/>
      <c r="D523" s="173"/>
      <c r="E523" s="67"/>
      <c r="F523" s="173"/>
      <c r="G523" s="67"/>
      <c r="H523" s="173"/>
      <c r="I523" s="67"/>
      <c r="J523" s="173"/>
      <c r="K523" s="67"/>
      <c r="L523" s="173"/>
      <c r="M523" s="67"/>
      <c r="N523" s="173"/>
      <c r="O523" s="67"/>
      <c r="P523" s="173"/>
      <c r="Q523" s="67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182">
        <f ca="1">INDIRECT(ADDRESS(D524+36,MATCH($H$1,QFR_IER!$G$4:$AJ$4,0)+6,,,"QFR_IER"))*INDIRECT(ADDRESS(MATCH($H$1,ELC_cons!$A$1:$A$33,0),19,,,"ELC_cons"))</f>
        <v>74.385142374965824</v>
      </c>
      <c r="E527" s="182">
        <f ca="1">INDIRECT(ADDRESS(E524+36,MATCH($H$1,QFR_IER!$G$4:$AJ$4,0)+6,,,"QFR_IER"))*INDIRECT(ADDRESS(MATCH($H$1,ELC_cons!$A$1:$A$33,0),19,,,"ELC_cons"))</f>
        <v>57.475835051055569</v>
      </c>
      <c r="F527" s="182">
        <f ca="1">INDIRECT(ADDRESS(F524+36,MATCH($H$1,QFR_IER!$G$4:$AJ$4,0)+6,,,"QFR_IER"))*INDIRECT(ADDRESS(MATCH($H$1,ELC_cons!$A$1:$A$33,0),19,,,"ELC_cons"))</f>
        <v>11.923743172759261</v>
      </c>
      <c r="G527" s="182">
        <f ca="1">INDIRECT(ADDRESS(G524+36,MATCH($H$1,QFR_IER!$G$4:$AJ$4,0)+6,,,"QFR_IER"))*INDIRECT(ADDRESS(MATCH($H$1,ELC_cons!$A$1:$A$33,0),19,,,"ELC_cons"))</f>
        <v>41.184274661442636</v>
      </c>
      <c r="H527" s="182">
        <f ca="1">INDIRECT(ADDRESS(H524+36,MATCH($H$1,QFR_IER!$G$4:$AJ$4,0)+6,,,"QFR_IER"))*INDIRECT(ADDRESS(MATCH($H$1,ELC_cons!$A$1:$A$33,0),19,,,"ELC_cons"))</f>
        <v>36.271804885301108</v>
      </c>
      <c r="I527" s="182">
        <f ca="1">INDIRECT(ADDRESS(I524+36,MATCH($H$1,QFR_IER!$G$4:$AJ$4,0)+6,,,"QFR_IER"))*INDIRECT(ADDRESS(MATCH($H$1,ELC_cons!$A$1:$A$33,0),19,,,"ELC_cons"))</f>
        <v>7.183681701274514</v>
      </c>
      <c r="J527" s="182">
        <f ca="1">INDIRECT(ADDRESS(J524+36,MATCH($H$1,QFR_IER!$G$4:$AJ$4,0)+6,,,"QFR_IER"))*INDIRECT(ADDRESS(MATCH($H$1,ELC_cons!$A$1:$A$33,0),19,,,"ELC_cons"))</f>
        <v>40.764687606780321</v>
      </c>
      <c r="K527" s="182">
        <f ca="1">INDIRECT(ADDRESS(K524+36,MATCH($H$1,QFR_IER!$G$4:$AJ$4,0)+6,,,"QFR_IER"))*INDIRECT(ADDRESS(MATCH($H$1,ELC_cons!$A$1:$A$33,0),19,,,"ELC_cons"))</f>
        <v>40.703128808848241</v>
      </c>
      <c r="L527" s="182">
        <f ca="1">INDIRECT(ADDRESS(L524+36,MATCH($H$1,QFR_IER!$G$4:$AJ$4,0)+6,,,"QFR_IER"))*INDIRECT(ADDRESS(MATCH($H$1,ELC_cons!$A$1:$A$33,0),19,,,"ELC_cons"))</f>
        <v>8.1127638946820309</v>
      </c>
      <c r="M527" s="182">
        <f ca="1">INDIRECT(ADDRESS(M524+36,MATCH($H$1,QFR_IER!$G$4:$AJ$4,0)+6,,,"QFR_IER"))*INDIRECT(ADDRESS(MATCH($H$1,ELC_cons!$A$1:$A$33,0),19,,,"ELC_cons"))</f>
        <v>41.184007256314501</v>
      </c>
      <c r="N527" s="182">
        <f ca="1">INDIRECT(ADDRESS(N524+36,MATCH($H$1,QFR_IER!$G$4:$AJ$4,0)+6,,,"QFR_IER"))*INDIRECT(ADDRESS(MATCH($H$1,ELC_cons!$A$1:$A$33,0),19,,,"ELC_cons"))</f>
        <v>36.271804885301108</v>
      </c>
      <c r="O527" s="182">
        <f ca="1">INDIRECT(ADDRESS(O524+36,MATCH($H$1,QFR_IER!$G$4:$AJ$4,0)+6,,,"QFR_IER"))*INDIRECT(ADDRESS(MATCH($H$1,ELC_cons!$A$1:$A$33,0),19,,,"ELC_cons"))</f>
        <v>7.183681701274514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182">
        <f ca="1">INDIRECT(ADDRESS(D524+12,MATCH($H$1,QFR_IER!$G$4:$AJ$4,0)+6,,,"QFR_IER"))*INDIRECT(ADDRESS(MATCH($H$1,ELC_cons!$A$1:$A$33,0),20,,,"ELC_cons"))</f>
        <v>55.454316268878713</v>
      </c>
      <c r="E528" s="182">
        <f ca="1">INDIRECT(ADDRESS(E524+12,MATCH($H$1,QFR_IER!$G$4:$AJ$4,0)+6,,,"QFR_IER"))*INDIRECT(ADDRESS(MATCH($H$1,ELC_cons!$A$1:$A$33,0),20,,,"ELC_cons"))</f>
        <v>29.75069665298847</v>
      </c>
      <c r="F528" s="182">
        <f ca="1">INDIRECT(ADDRESS(F524+12,MATCH($H$1,QFR_IER!$G$4:$AJ$4,0)+6,,,"QFR_IER"))*INDIRECT(ADDRESS(MATCH($H$1,ELC_cons!$A$1:$A$33,0),20,,,"ELC_cons"))</f>
        <v>3.7178802704329121</v>
      </c>
      <c r="G528" s="182">
        <f ca="1">INDIRECT(ADDRESS(G524+12,MATCH($H$1,QFR_IER!$G$4:$AJ$4,0)+6,,,"QFR_IER"))*INDIRECT(ADDRESS(MATCH($H$1,ELC_cons!$A$1:$A$33,0),20,,,"ELC_cons"))</f>
        <v>48.693386387172445</v>
      </c>
      <c r="H528" s="182">
        <f ca="1">INDIRECT(ADDRESS(H524+12,MATCH($H$1,QFR_IER!$G$4:$AJ$4,0)+6,,,"QFR_IER"))*INDIRECT(ADDRESS(MATCH($H$1,ELC_cons!$A$1:$A$33,0),20,,,"ELC_cons"))</f>
        <v>25.941639494210811</v>
      </c>
      <c r="I528" s="182">
        <f ca="1">INDIRECT(ADDRESS(I524+12,MATCH($H$1,QFR_IER!$G$4:$AJ$4,0)+6,,,"QFR_IER"))*INDIRECT(ADDRESS(MATCH($H$1,ELC_cons!$A$1:$A$33,0),20,,,"ELC_cons"))</f>
        <v>4.0370383331151851</v>
      </c>
      <c r="J528" s="182">
        <f ca="1">INDIRECT(ADDRESS(J524+12,MATCH($H$1,QFR_IER!$G$4:$AJ$4,0)+6,,,"QFR_IER"))*INDIRECT(ADDRESS(MATCH($H$1,ELC_cons!$A$1:$A$33,0),20,,,"ELC_cons"))</f>
        <v>43.234885997364103</v>
      </c>
      <c r="K528" s="182">
        <f ca="1">INDIRECT(ADDRESS(K524+12,MATCH($H$1,QFR_IER!$G$4:$AJ$4,0)+6,,,"QFR_IER"))*INDIRECT(ADDRESS(MATCH($H$1,ELC_cons!$A$1:$A$33,0),20,,,"ELC_cons"))</f>
        <v>31.879751692362902</v>
      </c>
      <c r="L528" s="182">
        <f ca="1">INDIRECT(ADDRESS(L524+12,MATCH($H$1,QFR_IER!$G$4:$AJ$4,0)+6,,,"QFR_IER"))*INDIRECT(ADDRESS(MATCH($H$1,ELC_cons!$A$1:$A$33,0),20,,,"ELC_cons"))</f>
        <v>5.0441586744092177</v>
      </c>
      <c r="M528" s="182">
        <f ca="1">INDIRECT(ADDRESS(M524+12,MATCH($H$1,QFR_IER!$G$4:$AJ$4,0)+6,,,"QFR_IER"))*INDIRECT(ADDRESS(MATCH($H$1,ELC_cons!$A$1:$A$33,0),20,,,"ELC_cons"))</f>
        <v>48.938105961609615</v>
      </c>
      <c r="N528" s="182">
        <f ca="1">INDIRECT(ADDRESS(N524+12,MATCH($H$1,QFR_IER!$G$4:$AJ$4,0)+6,,,"QFR_IER"))*INDIRECT(ADDRESS(MATCH($H$1,ELC_cons!$A$1:$A$33,0),20,,,"ELC_cons"))</f>
        <v>25.941639494210811</v>
      </c>
      <c r="O528" s="182">
        <f ca="1">INDIRECT(ADDRESS(O524+12,MATCH($H$1,QFR_IER!$G$4:$AJ$4,0)+6,,,"QFR_IER"))*INDIRECT(ADDRESS(MATCH($H$1,ELC_cons!$A$1:$A$33,0),20,,,"ELC_cons"))</f>
        <v>4.0206367732445596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182">
        <f ca="1">INDIRECT(ADDRESS(D524+24,MATCH($H$1,QFR_IER!$G$4:$AJ$4,0)+6,,,"QFR_IER"))*INDIRECT(ADDRESS(MATCH($H$1,ELC_cons!$A$1:$A$33,0),21,,,"ELC_cons"))</f>
        <v>69.258660297479892</v>
      </c>
      <c r="E529" s="182">
        <f ca="1">INDIRECT(ADDRESS(E524+24,MATCH($H$1,QFR_IER!$G$4:$AJ$4,0)+6,,,"QFR_IER"))*INDIRECT(ADDRESS(MATCH($H$1,ELC_cons!$A$1:$A$33,0),21,,,"ELC_cons"))</f>
        <v>69.454943583481651</v>
      </c>
      <c r="F529" s="182">
        <f ca="1">INDIRECT(ADDRESS(F524+24,MATCH($H$1,QFR_IER!$G$4:$AJ$4,0)+6,,,"QFR_IER"))*INDIRECT(ADDRESS(MATCH($H$1,ELC_cons!$A$1:$A$33,0),21,,,"ELC_cons"))</f>
        <v>6.9232073976581265</v>
      </c>
      <c r="G529" s="182">
        <f ca="1">INDIRECT(ADDRESS(G524+24,MATCH($H$1,QFR_IER!$G$4:$AJ$4,0)+6,,,"QFR_IER"))*INDIRECT(ADDRESS(MATCH($H$1,ELC_cons!$A$1:$A$33,0),21,,,"ELC_cons"))</f>
        <v>43.750045918804794</v>
      </c>
      <c r="H529" s="182">
        <f ca="1">INDIRECT(ADDRESS(H524+24,MATCH($H$1,QFR_IER!$G$4:$AJ$4,0)+6,,,"QFR_IER"))*INDIRECT(ADDRESS(MATCH($H$1,ELC_cons!$A$1:$A$33,0),21,,,"ELC_cons"))</f>
        <v>44.663738383002197</v>
      </c>
      <c r="I529" s="182">
        <f ca="1">INDIRECT(ADDRESS(I524+24,MATCH($H$1,QFR_IER!$G$4:$AJ$4,0)+6,,,"QFR_IER"))*INDIRECT(ADDRESS(MATCH($H$1,ELC_cons!$A$1:$A$33,0),21,,,"ELC_cons"))</f>
        <v>4.417598231921696</v>
      </c>
      <c r="J529" s="182">
        <f ca="1">INDIRECT(ADDRESS(J524+24,MATCH($H$1,QFR_IER!$G$4:$AJ$4,0)+6,,,"QFR_IER"))*INDIRECT(ADDRESS(MATCH($H$1,ELC_cons!$A$1:$A$33,0),21,,,"ELC_cons"))</f>
        <v>51.219976001597495</v>
      </c>
      <c r="K529" s="182">
        <f ca="1">INDIRECT(ADDRESS(K524+24,MATCH($H$1,QFR_IER!$G$4:$AJ$4,0)+6,,,"QFR_IER"))*INDIRECT(ADDRESS(MATCH($H$1,ELC_cons!$A$1:$A$33,0),21,,,"ELC_cons"))</f>
        <v>53.9737252714067</v>
      </c>
      <c r="L529" s="182">
        <f ca="1">INDIRECT(ADDRESS(L524+24,MATCH($H$1,QFR_IER!$G$4:$AJ$4,0)+6,,,"QFR_IER"))*INDIRECT(ADDRESS(MATCH($H$1,ELC_cons!$A$1:$A$33,0),21,,,"ELC_cons"))</f>
        <v>5.2514507328331206</v>
      </c>
      <c r="M529" s="182">
        <f ca="1">INDIRECT(ADDRESS(M524+24,MATCH($H$1,QFR_IER!$G$4:$AJ$4,0)+6,,,"QFR_IER"))*INDIRECT(ADDRESS(MATCH($H$1,ELC_cons!$A$1:$A$33,0),21,,,"ELC_cons"))</f>
        <v>43.847309682126507</v>
      </c>
      <c r="N529" s="182">
        <f ca="1">INDIRECT(ADDRESS(N524+24,MATCH($H$1,QFR_IER!$G$4:$AJ$4,0)+6,,,"QFR_IER"))*INDIRECT(ADDRESS(MATCH($H$1,ELC_cons!$A$1:$A$33,0),21,,,"ELC_cons"))</f>
        <v>44.771512107464403</v>
      </c>
      <c r="O529" s="182">
        <f ca="1">INDIRECT(ADDRESS(O524+24,MATCH($H$1,QFR_IER!$G$4:$AJ$4,0)+6,,,"QFR_IER"))*INDIRECT(ADDRESS(MATCH($H$1,ELC_cons!$A$1:$A$33,0),21,,,"ELC_cons"))</f>
        <v>4.4264403922236646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41897.75240246726</v>
      </c>
      <c r="E531" s="173">
        <f ca="1">SUM(E527:E529)/E520/(3.6*8760)*1000000+0.0002</f>
        <v>30224.050216883814</v>
      </c>
      <c r="F531" s="173">
        <f ca="1">SUM(F527:F529)/F520/(3.6*8760)*1000000+0.0003</f>
        <v>52233.405024190513</v>
      </c>
      <c r="G531" s="173">
        <f ca="1">SUM(G527:G529)/G520/(3.6*8760)*1000000+0.0004</f>
        <v>43823.858122491103</v>
      </c>
      <c r="H531" s="173">
        <f ca="1">SUM(H527:H529)/H520/(3.6*8760)*1000000+0.0005</f>
        <v>32129.985697966003</v>
      </c>
      <c r="I531" s="173">
        <f ca="1">SUM(I527:I529)/I520/(3.6*8760)*1000000+0.0006</f>
        <v>56415.290161007928</v>
      </c>
      <c r="J531" s="173">
        <f ca="1">SUM(J527:J529)/J520/(3.6*8760)*1000000+0.0007</f>
        <v>37523.46323905592</v>
      </c>
      <c r="K531" s="173">
        <f ca="1">SUM(K527:K529)/K520/(3.6*8760)*1000000+0.0008</f>
        <v>32192.869586278452</v>
      </c>
      <c r="L531" s="173">
        <f ca="1">SUM(L527:L529)/L520/(3.6*8760)*1000000+0.0009</f>
        <v>56191.616595739841</v>
      </c>
      <c r="M531" s="173">
        <f ca="1">SUM(M527:M529)/M520/(3.6*8760)*1000000+0.00013</f>
        <v>43935.925257919007</v>
      </c>
      <c r="N531" s="173">
        <f ca="1">SUM(N527:N529)/N520/(3.6*8760)*1000000+0.00014</f>
        <v>32162.384846281966</v>
      </c>
      <c r="O531" s="173">
        <f ca="1">SUM(O527:O529)/O520/(3.6*8760)*1000000+0.00015</f>
        <v>56388.019149793436</v>
      </c>
      <c r="P531" s="6"/>
      <c r="Q531" s="173">
        <f ca="1">MAX(D531:O531)</f>
        <v>56415.290161007928</v>
      </c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x14ac:dyDescent="0.4">
      <c r="A535" s="87">
        <v>1</v>
      </c>
      <c r="B535" s="77">
        <f>365/12</f>
        <v>30.416666666666668</v>
      </c>
      <c r="C535" s="88">
        <f ca="1">D517</f>
        <v>55382.324071879892</v>
      </c>
      <c r="D535" s="5">
        <f t="shared" ref="D535:D570" ca="1" si="232">RANK(C535,$D$515:$O$517)</f>
        <v>3</v>
      </c>
      <c r="E535" s="5">
        <v>1</v>
      </c>
      <c r="F535" s="5">
        <f t="shared" ref="F535:F570" ca="1" si="233">MATCH(E535,$D$535:$D$570,0)</f>
        <v>7</v>
      </c>
      <c r="G535" s="77">
        <f ca="1">INDIRECT(ADDRESS(ROW($A$534)+F535,2))*INDIRECT(ADDRESS(ROW($A$534)+F535,1))</f>
        <v>30.416666666666668</v>
      </c>
      <c r="H535" s="77">
        <f t="shared" ref="H535:H570" ca="1" si="234">INDIRECT(ADDRESS(ROW($A$534)+F535,3))</f>
        <v>64904.446896333444</v>
      </c>
      <c r="I535" s="5">
        <v>0</v>
      </c>
      <c r="J535" s="77">
        <f ca="1">H535</f>
        <v>64904.446896333444</v>
      </c>
      <c r="K535" s="75" t="str">
        <f>D519</f>
        <v>WD</v>
      </c>
      <c r="L535" s="75">
        <f>D520</f>
        <v>0.15068493150684931</v>
      </c>
      <c r="M535" s="89">
        <f ca="1">D522</f>
        <v>49484.397919866118</v>
      </c>
      <c r="N535" s="5">
        <f t="shared" ref="N535:N546" ca="1" si="235">RANK(M535,$D$522:$O$522)</f>
        <v>3</v>
      </c>
      <c r="O535" s="5">
        <v>1</v>
      </c>
      <c r="P535" s="7">
        <f t="shared" ref="P535:P546" ca="1" si="236">MATCH(O535,$N$535:$N$546,0)</f>
        <v>3</v>
      </c>
      <c r="Q535" s="7">
        <f ca="1">INDIRECT(ADDRESS(ROW($A$534)+P535,12))*8760</f>
        <v>120</v>
      </c>
      <c r="R535" s="7">
        <f t="shared" ref="R535:R546" ca="1" si="237">INDIRECT(ADDRESS(ROW($A$534)+P535,13))</f>
        <v>54733.32286630907</v>
      </c>
      <c r="S535" s="77"/>
      <c r="T535" s="5">
        <v>0</v>
      </c>
      <c r="U535" s="90">
        <f ca="1">R535</f>
        <v>54733.32286630907</v>
      </c>
      <c r="V535" s="75" t="str">
        <f>D525</f>
        <v>WD</v>
      </c>
      <c r="W535" s="75">
        <f>D520</f>
        <v>0.15068493150684931</v>
      </c>
      <c r="X535" s="89">
        <f ca="1">D531</f>
        <v>41897.75240246726</v>
      </c>
      <c r="Y535" s="5">
        <f t="shared" ref="Y535:Y546" ca="1" si="238">RANK(X535,$D$531:$O$531)</f>
        <v>7</v>
      </c>
      <c r="Z535" s="5">
        <v>1</v>
      </c>
      <c r="AA535" s="7">
        <f t="shared" ref="AA535:AA546" ca="1" si="239">MATCH(Z535,$Y$535:$Y$546,0)</f>
        <v>6</v>
      </c>
      <c r="AB535" s="7">
        <f ca="1">INDIRECT(ADDRESS(ROW($A$534)+AA535,23))*8760</f>
        <v>76.999999999999986</v>
      </c>
      <c r="AC535" s="7">
        <f t="shared" ref="AC535:AC546" ca="1" si="240">INDIRECT(ADDRESS(ROW($A$534)+AA535,24))</f>
        <v>56415.290161007928</v>
      </c>
      <c r="AD535" s="77"/>
      <c r="AE535" s="5">
        <v>0</v>
      </c>
      <c r="AF535" s="90">
        <f ca="1">AC535</f>
        <v>56415.290161007928</v>
      </c>
    </row>
    <row r="536" spans="1:32" x14ac:dyDescent="0.4">
      <c r="A536" s="87">
        <v>1</v>
      </c>
      <c r="B536" s="77">
        <f t="shared" ref="B536:B570" si="241">B535</f>
        <v>30.416666666666668</v>
      </c>
      <c r="C536" s="88">
        <f ca="1">E517</f>
        <v>53483.670467856173</v>
      </c>
      <c r="D536" s="5">
        <f t="shared" ca="1" si="232"/>
        <v>5</v>
      </c>
      <c r="E536" s="5">
        <v>2</v>
      </c>
      <c r="F536" s="5">
        <f t="shared" ca="1" si="233"/>
        <v>19</v>
      </c>
      <c r="G536" s="77">
        <f t="shared" ref="G536:G570" ca="1" si="242">G535+INDIRECT(ADDRESS(ROW($A$534)+F536,2))*INDIRECT(ADDRESS(ROW($A$534)+F536,1))</f>
        <v>365.00000000000006</v>
      </c>
      <c r="H536" s="77">
        <f t="shared" ca="1" si="234"/>
        <v>57966.707131388386</v>
      </c>
      <c r="I536" s="77">
        <f ca="1">I537</f>
        <v>30.416666666666668</v>
      </c>
      <c r="J536" s="77">
        <f ca="1">J535</f>
        <v>64904.446896333444</v>
      </c>
      <c r="K536" s="75" t="str">
        <f>E519</f>
        <v>WN</v>
      </c>
      <c r="L536" s="75">
        <f>E520</f>
        <v>0.16438356164383561</v>
      </c>
      <c r="M536" s="89">
        <f ca="1">E522</f>
        <v>30875.421145870903</v>
      </c>
      <c r="N536" s="5">
        <f t="shared" ca="1" si="235"/>
        <v>9</v>
      </c>
      <c r="O536" s="5">
        <v>2</v>
      </c>
      <c r="P536" s="7">
        <f t="shared" ca="1" si="236"/>
        <v>9</v>
      </c>
      <c r="Q536" s="7">
        <f t="shared" ref="Q536:Q546" ca="1" si="243">INDIRECT(ADDRESS(ROW($A$534)+P536,12))*8760+Q535</f>
        <v>211</v>
      </c>
      <c r="R536" s="7">
        <f t="shared" ca="1" si="237"/>
        <v>50512.327584267245</v>
      </c>
      <c r="S536" s="90"/>
      <c r="T536" s="5">
        <f ca="1">Q535</f>
        <v>120</v>
      </c>
      <c r="U536" s="90">
        <f ca="1">R535</f>
        <v>54733.32286630907</v>
      </c>
      <c r="V536" s="75" t="str">
        <f>E525</f>
        <v>WN</v>
      </c>
      <c r="W536" s="75">
        <f>E520</f>
        <v>0.16438356164383561</v>
      </c>
      <c r="X536" s="89">
        <f ca="1">E531</f>
        <v>30224.050216883814</v>
      </c>
      <c r="Y536" s="5">
        <f t="shared" ca="1" si="238"/>
        <v>12</v>
      </c>
      <c r="Z536" s="5">
        <v>2</v>
      </c>
      <c r="AA536" s="7">
        <f t="shared" ca="1" si="239"/>
        <v>12</v>
      </c>
      <c r="AB536" s="7">
        <f t="shared" ref="AB536:AB546" ca="1" si="244">INDIRECT(ADDRESS(ROW($A$534)+AA536,23))*8760+AB535</f>
        <v>153.99999999999997</v>
      </c>
      <c r="AC536" s="7">
        <f t="shared" ca="1" si="240"/>
        <v>56388.019149793436</v>
      </c>
      <c r="AD536" s="90"/>
      <c r="AE536" s="5">
        <f ca="1">AB535</f>
        <v>76.999999999999986</v>
      </c>
      <c r="AF536" s="90">
        <f ca="1">AC535</f>
        <v>56415.290161007928</v>
      </c>
    </row>
    <row r="537" spans="1:32" x14ac:dyDescent="0.4">
      <c r="A537" s="87">
        <v>1</v>
      </c>
      <c r="B537" s="77">
        <f t="shared" si="241"/>
        <v>30.416666666666668</v>
      </c>
      <c r="C537" s="88">
        <f ca="1">F517</f>
        <v>52372.979712827269</v>
      </c>
      <c r="D537" s="5">
        <f t="shared" ca="1" si="232"/>
        <v>7</v>
      </c>
      <c r="E537" s="5">
        <v>3</v>
      </c>
      <c r="F537" s="5">
        <f t="shared" ca="1" si="233"/>
        <v>1</v>
      </c>
      <c r="G537" s="77">
        <f t="shared" ca="1" si="242"/>
        <v>395.41666666666674</v>
      </c>
      <c r="H537" s="77">
        <f t="shared" ca="1" si="234"/>
        <v>55382.324071879892</v>
      </c>
      <c r="I537" s="77">
        <f ca="1">G535</f>
        <v>30.416666666666668</v>
      </c>
      <c r="J537" s="77">
        <f ca="1">H536</f>
        <v>57966.707131388386</v>
      </c>
      <c r="K537" s="92" t="str">
        <f>F519</f>
        <v>WP</v>
      </c>
      <c r="L537" s="93">
        <f>F520</f>
        <v>1.3698630136986301E-2</v>
      </c>
      <c r="M537" s="89">
        <f ca="1">F522</f>
        <v>54733.32286630907</v>
      </c>
      <c r="N537" s="5">
        <f t="shared" ca="1" si="235"/>
        <v>1</v>
      </c>
      <c r="O537" s="5">
        <v>3</v>
      </c>
      <c r="P537" s="7">
        <f t="shared" ca="1" si="236"/>
        <v>1</v>
      </c>
      <c r="Q537" s="7">
        <f t="shared" ca="1" si="243"/>
        <v>1531</v>
      </c>
      <c r="R537" s="7">
        <f t="shared" ca="1" si="237"/>
        <v>49484.397919866118</v>
      </c>
      <c r="S537" s="90"/>
      <c r="T537" s="5">
        <f ca="1">T536</f>
        <v>120</v>
      </c>
      <c r="U537" s="90">
        <f ca="1">R536</f>
        <v>50512.327584267245</v>
      </c>
      <c r="V537" s="92" t="str">
        <f>F525</f>
        <v>WP</v>
      </c>
      <c r="W537" s="93">
        <f>F520</f>
        <v>1.3698630136986301E-2</v>
      </c>
      <c r="X537" s="89">
        <f ca="1">F531</f>
        <v>52233.405024190513</v>
      </c>
      <c r="Y537" s="5">
        <f t="shared" ca="1" si="238"/>
        <v>4</v>
      </c>
      <c r="Z537" s="5">
        <v>3</v>
      </c>
      <c r="AA537" s="7">
        <f t="shared" ca="1" si="239"/>
        <v>9</v>
      </c>
      <c r="AB537" s="7">
        <f t="shared" ca="1" si="244"/>
        <v>244.99999999999997</v>
      </c>
      <c r="AC537" s="7">
        <f t="shared" ca="1" si="240"/>
        <v>56191.616595739841</v>
      </c>
      <c r="AD537" s="90"/>
      <c r="AE537" s="5">
        <f ca="1">AE536</f>
        <v>76.999999999999986</v>
      </c>
      <c r="AF537" s="90">
        <f ca="1">AC536</f>
        <v>56388.019149793436</v>
      </c>
    </row>
    <row r="538" spans="1:32" x14ac:dyDescent="0.4">
      <c r="A538" s="87">
        <v>1</v>
      </c>
      <c r="B538" s="77">
        <f t="shared" si="241"/>
        <v>30.416666666666668</v>
      </c>
      <c r="C538" s="88">
        <f ca="1">G517</f>
        <v>49775.259796140599</v>
      </c>
      <c r="D538" s="5">
        <f t="shared" ca="1" si="232"/>
        <v>9</v>
      </c>
      <c r="E538" s="5">
        <v>4</v>
      </c>
      <c r="F538" s="5">
        <f t="shared" ca="1" si="233"/>
        <v>12</v>
      </c>
      <c r="G538" s="77">
        <f t="shared" ca="1" si="242"/>
        <v>425.83333333333343</v>
      </c>
      <c r="H538" s="77">
        <f t="shared" ca="1" si="234"/>
        <v>55064.752366921639</v>
      </c>
      <c r="I538" s="77">
        <f ca="1">I539</f>
        <v>365.00000000000006</v>
      </c>
      <c r="J538" s="77">
        <f ca="1">J537</f>
        <v>57966.707131388386</v>
      </c>
      <c r="K538" s="92" t="str">
        <f>G519</f>
        <v>RD</v>
      </c>
      <c r="L538" s="75">
        <f>G520</f>
        <v>9.6689497716894973E-2</v>
      </c>
      <c r="M538" s="89">
        <f ca="1">G522</f>
        <v>43968.73347029202</v>
      </c>
      <c r="N538" s="5">
        <f t="shared" ca="1" si="235"/>
        <v>7</v>
      </c>
      <c r="O538" s="5">
        <v>4</v>
      </c>
      <c r="P538" s="7">
        <f t="shared" ca="1" si="236"/>
        <v>6</v>
      </c>
      <c r="Q538" s="7">
        <f t="shared" ca="1" si="243"/>
        <v>1608</v>
      </c>
      <c r="R538" s="7">
        <f t="shared" ca="1" si="237"/>
        <v>48524.325323926954</v>
      </c>
      <c r="S538" s="90"/>
      <c r="T538" s="77">
        <f ca="1">Q536</f>
        <v>211</v>
      </c>
      <c r="U538" s="77">
        <f ca="1">R536</f>
        <v>50512.327584267245</v>
      </c>
      <c r="V538" s="92" t="str">
        <f>G525</f>
        <v>RD</v>
      </c>
      <c r="W538" s="75">
        <f>G520</f>
        <v>9.6689497716894973E-2</v>
      </c>
      <c r="X538" s="89">
        <f ca="1">G531</f>
        <v>43823.858122491103</v>
      </c>
      <c r="Y538" s="5">
        <f t="shared" ca="1" si="238"/>
        <v>6</v>
      </c>
      <c r="Z538" s="5">
        <v>4</v>
      </c>
      <c r="AA538" s="7">
        <f t="shared" ca="1" si="239"/>
        <v>3</v>
      </c>
      <c r="AB538" s="7">
        <f t="shared" ca="1" si="244"/>
        <v>365</v>
      </c>
      <c r="AC538" s="7">
        <f t="shared" ca="1" si="240"/>
        <v>52233.405024190513</v>
      </c>
      <c r="AD538" s="90"/>
      <c r="AE538" s="77">
        <f ca="1">AB536</f>
        <v>153.99999999999997</v>
      </c>
      <c r="AF538" s="77">
        <f ca="1">AC536</f>
        <v>56388.019149793436</v>
      </c>
    </row>
    <row r="539" spans="1:32" x14ac:dyDescent="0.4">
      <c r="A539" s="87">
        <v>1</v>
      </c>
      <c r="B539" s="77">
        <f t="shared" si="241"/>
        <v>30.416666666666668</v>
      </c>
      <c r="C539" s="88">
        <f ca="1">H517</f>
        <v>46638.23038120522</v>
      </c>
      <c r="D539" s="5">
        <f t="shared" ca="1" si="232"/>
        <v>15</v>
      </c>
      <c r="E539" s="5">
        <v>5</v>
      </c>
      <c r="F539" s="5">
        <f t="shared" ca="1" si="233"/>
        <v>2</v>
      </c>
      <c r="G539" s="77">
        <f t="shared" ca="1" si="242"/>
        <v>456.25000000000011</v>
      </c>
      <c r="H539" s="77">
        <f t="shared" ca="1" si="234"/>
        <v>53483.670467856173</v>
      </c>
      <c r="I539" s="77">
        <f ca="1">G536</f>
        <v>365.00000000000006</v>
      </c>
      <c r="J539" s="77">
        <f ca="1">H537</f>
        <v>55382.324071879892</v>
      </c>
      <c r="K539" s="92" t="str">
        <f>H519</f>
        <v>RN</v>
      </c>
      <c r="L539" s="75">
        <f>H520</f>
        <v>0.10547945205479452</v>
      </c>
      <c r="M539" s="89">
        <f ca="1">H522</f>
        <v>26500.138189672129</v>
      </c>
      <c r="N539" s="5">
        <f t="shared" ca="1" si="235"/>
        <v>11</v>
      </c>
      <c r="O539" s="5">
        <v>5</v>
      </c>
      <c r="P539" s="7">
        <f t="shared" ca="1" si="236"/>
        <v>12</v>
      </c>
      <c r="Q539" s="7">
        <f t="shared" ca="1" si="243"/>
        <v>1685</v>
      </c>
      <c r="R539" s="7">
        <f t="shared" ca="1" si="237"/>
        <v>47832.662568437881</v>
      </c>
      <c r="S539" s="90"/>
      <c r="T539" s="77">
        <f ca="1">T538</f>
        <v>211</v>
      </c>
      <c r="U539" s="77">
        <f ca="1">R537</f>
        <v>49484.397919866118</v>
      </c>
      <c r="V539" s="92" t="str">
        <f>H525</f>
        <v>RN</v>
      </c>
      <c r="W539" s="75">
        <f>H520</f>
        <v>0.10547945205479452</v>
      </c>
      <c r="X539" s="89">
        <f ca="1">H531</f>
        <v>32129.985697966003</v>
      </c>
      <c r="Y539" s="5">
        <f t="shared" ca="1" si="238"/>
        <v>11</v>
      </c>
      <c r="Z539" s="5">
        <v>5</v>
      </c>
      <c r="AA539" s="7">
        <f t="shared" ca="1" si="239"/>
        <v>10</v>
      </c>
      <c r="AB539" s="7">
        <f t="shared" ca="1" si="244"/>
        <v>1212</v>
      </c>
      <c r="AC539" s="7">
        <f t="shared" ca="1" si="240"/>
        <v>43935.925257919007</v>
      </c>
      <c r="AD539" s="90"/>
      <c r="AE539" s="77">
        <f ca="1">AE538</f>
        <v>153.99999999999997</v>
      </c>
      <c r="AF539" s="77">
        <f ca="1">AC537</f>
        <v>56191.616595739841</v>
      </c>
    </row>
    <row r="540" spans="1:32" x14ac:dyDescent="0.4">
      <c r="A540" s="87">
        <v>1</v>
      </c>
      <c r="B540" s="77">
        <f t="shared" si="241"/>
        <v>30.416666666666668</v>
      </c>
      <c r="C540" s="88">
        <f ca="1">I517</f>
        <v>43703.171407864327</v>
      </c>
      <c r="D540" s="5">
        <f t="shared" ca="1" si="232"/>
        <v>19</v>
      </c>
      <c r="E540" s="5">
        <v>6</v>
      </c>
      <c r="F540" s="5">
        <f t="shared" ca="1" si="233"/>
        <v>11</v>
      </c>
      <c r="G540" s="77">
        <f t="shared" ca="1" si="242"/>
        <v>486.6666666666668</v>
      </c>
      <c r="H540" s="77">
        <f t="shared" ca="1" si="234"/>
        <v>52467.613147260119</v>
      </c>
      <c r="I540" s="77">
        <f ca="1">I541</f>
        <v>395.41666666666674</v>
      </c>
      <c r="J540" s="77">
        <f ca="1">J539</f>
        <v>55382.324071879892</v>
      </c>
      <c r="K540" s="92" t="str">
        <f>I519</f>
        <v>RP</v>
      </c>
      <c r="L540" s="75">
        <f>I520</f>
        <v>8.7899543378995425E-3</v>
      </c>
      <c r="M540" s="89">
        <f ca="1">I522</f>
        <v>48524.325323926954</v>
      </c>
      <c r="N540" s="5">
        <f t="shared" ca="1" si="235"/>
        <v>4</v>
      </c>
      <c r="O540" s="5">
        <v>6</v>
      </c>
      <c r="P540" s="7">
        <f t="shared" ca="1" si="236"/>
        <v>7</v>
      </c>
      <c r="Q540" s="7">
        <f t="shared" ca="1" si="243"/>
        <v>2686</v>
      </c>
      <c r="R540" s="7">
        <f t="shared" ca="1" si="237"/>
        <v>45512.837016919533</v>
      </c>
      <c r="S540" s="90"/>
      <c r="T540" s="77">
        <f ca="1">Q537</f>
        <v>1531</v>
      </c>
      <c r="U540" s="77">
        <f ca="1">R537</f>
        <v>49484.397919866118</v>
      </c>
      <c r="V540" s="92" t="str">
        <f>I525</f>
        <v>RP</v>
      </c>
      <c r="W540" s="75">
        <f>I520</f>
        <v>8.7899543378995425E-3</v>
      </c>
      <c r="X540" s="89">
        <f ca="1">I531</f>
        <v>56415.290161007928</v>
      </c>
      <c r="Y540" s="5">
        <f t="shared" ca="1" si="238"/>
        <v>1</v>
      </c>
      <c r="Z540" s="5">
        <v>6</v>
      </c>
      <c r="AA540" s="7">
        <f t="shared" ca="1" si="239"/>
        <v>4</v>
      </c>
      <c r="AB540" s="7">
        <f t="shared" ca="1" si="244"/>
        <v>2059</v>
      </c>
      <c r="AC540" s="7">
        <f t="shared" ca="1" si="240"/>
        <v>43823.858122491103</v>
      </c>
      <c r="AD540" s="90"/>
      <c r="AE540" s="77">
        <f ca="1">AB537</f>
        <v>244.99999999999997</v>
      </c>
      <c r="AF540" s="77">
        <f ca="1">AC537</f>
        <v>56191.616595739841</v>
      </c>
    </row>
    <row r="541" spans="1:32" x14ac:dyDescent="0.4">
      <c r="A541" s="87">
        <v>1</v>
      </c>
      <c r="B541" s="77">
        <f t="shared" si="241"/>
        <v>30.416666666666668</v>
      </c>
      <c r="C541" s="88">
        <f ca="1">J517</f>
        <v>64904.446896333444</v>
      </c>
      <c r="D541" s="5">
        <f t="shared" ca="1" si="232"/>
        <v>1</v>
      </c>
      <c r="E541" s="5">
        <v>7</v>
      </c>
      <c r="F541" s="5">
        <f t="shared" ca="1" si="233"/>
        <v>3</v>
      </c>
      <c r="G541" s="77">
        <f t="shared" ca="1" si="242"/>
        <v>517.08333333333348</v>
      </c>
      <c r="H541" s="77">
        <f t="shared" ca="1" si="234"/>
        <v>52372.979712827269</v>
      </c>
      <c r="I541" s="77">
        <f ca="1">G537</f>
        <v>395.41666666666674</v>
      </c>
      <c r="J541" s="77">
        <f ca="1">H538</f>
        <v>55064.752366921639</v>
      </c>
      <c r="K541" s="92" t="str">
        <f>J519</f>
        <v>SD</v>
      </c>
      <c r="L541" s="75">
        <f>J520</f>
        <v>0.11426940639269406</v>
      </c>
      <c r="M541" s="89">
        <f ca="1">J522</f>
        <v>45512.837016919533</v>
      </c>
      <c r="N541" s="5">
        <f t="shared" ca="1" si="235"/>
        <v>6</v>
      </c>
      <c r="O541" s="5">
        <v>7</v>
      </c>
      <c r="P541" s="7">
        <f t="shared" ca="1" si="236"/>
        <v>4</v>
      </c>
      <c r="Q541" s="7">
        <f t="shared" ca="1" si="243"/>
        <v>3533</v>
      </c>
      <c r="R541" s="7">
        <f t="shared" ca="1" si="237"/>
        <v>43968.73347029202</v>
      </c>
      <c r="S541" s="90"/>
      <c r="T541" s="77">
        <f ca="1">T540</f>
        <v>1531</v>
      </c>
      <c r="U541" s="77">
        <f ca="1">R538</f>
        <v>48524.325323926954</v>
      </c>
      <c r="V541" s="92" t="str">
        <f>J525</f>
        <v>SD</v>
      </c>
      <c r="W541" s="75">
        <f>J520</f>
        <v>0.11426940639269406</v>
      </c>
      <c r="X541" s="89">
        <f ca="1">J531</f>
        <v>37523.46323905592</v>
      </c>
      <c r="Y541" s="5">
        <f t="shared" ca="1" si="238"/>
        <v>8</v>
      </c>
      <c r="Z541" s="5">
        <v>7</v>
      </c>
      <c r="AA541" s="7">
        <f t="shared" ca="1" si="239"/>
        <v>1</v>
      </c>
      <c r="AB541" s="7">
        <f t="shared" ca="1" si="244"/>
        <v>3379</v>
      </c>
      <c r="AC541" s="7">
        <f t="shared" ca="1" si="240"/>
        <v>41897.75240246726</v>
      </c>
      <c r="AD541" s="90"/>
      <c r="AE541" s="77">
        <f ca="1">AE540</f>
        <v>244.99999999999997</v>
      </c>
      <c r="AF541" s="77">
        <f ca="1">AC538</f>
        <v>52233.405024190513</v>
      </c>
    </row>
    <row r="542" spans="1:32" x14ac:dyDescent="0.4">
      <c r="A542" s="87">
        <v>1</v>
      </c>
      <c r="B542" s="77">
        <f t="shared" si="241"/>
        <v>30.416666666666668</v>
      </c>
      <c r="C542" s="88">
        <f ca="1">K517</f>
        <v>42576.720341230939</v>
      </c>
      <c r="D542" s="5">
        <f t="shared" ca="1" si="232"/>
        <v>20</v>
      </c>
      <c r="E542" s="5">
        <v>8</v>
      </c>
      <c r="F542" s="5">
        <f t="shared" ca="1" si="233"/>
        <v>13</v>
      </c>
      <c r="G542" s="77">
        <f t="shared" ca="1" si="242"/>
        <v>851.66666666666686</v>
      </c>
      <c r="H542" s="77">
        <f t="shared" ca="1" si="234"/>
        <v>50067.261497808868</v>
      </c>
      <c r="I542" s="77">
        <f ca="1">I543</f>
        <v>425.83333333333343</v>
      </c>
      <c r="J542" s="77">
        <f ca="1">J541</f>
        <v>55064.752366921639</v>
      </c>
      <c r="K542" s="92" t="str">
        <f>K519</f>
        <v>SN</v>
      </c>
      <c r="L542" s="75">
        <f>K520</f>
        <v>0.12465753424657534</v>
      </c>
      <c r="M542" s="89">
        <f ca="1">K522</f>
        <v>25161.591318889736</v>
      </c>
      <c r="N542" s="5">
        <f t="shared" ca="1" si="235"/>
        <v>12</v>
      </c>
      <c r="O542" s="5">
        <v>8</v>
      </c>
      <c r="P542" s="7">
        <f t="shared" ca="1" si="236"/>
        <v>10</v>
      </c>
      <c r="Q542" s="7">
        <f t="shared" ca="1" si="243"/>
        <v>4380</v>
      </c>
      <c r="R542" s="7">
        <f t="shared" ca="1" si="237"/>
        <v>43306.763292226024</v>
      </c>
      <c r="S542" s="90"/>
      <c r="T542" s="77">
        <f ca="1">Q538</f>
        <v>1608</v>
      </c>
      <c r="U542" s="77">
        <f ca="1">R538</f>
        <v>48524.325323926954</v>
      </c>
      <c r="V542" s="92" t="str">
        <f>K525</f>
        <v>SN</v>
      </c>
      <c r="W542" s="75">
        <f>K520</f>
        <v>0.12465753424657534</v>
      </c>
      <c r="X542" s="89">
        <f ca="1">K531</f>
        <v>32192.869586278452</v>
      </c>
      <c r="Y542" s="5">
        <f t="shared" ca="1" si="238"/>
        <v>9</v>
      </c>
      <c r="Z542" s="5">
        <v>8</v>
      </c>
      <c r="AA542" s="7">
        <f t="shared" ca="1" si="239"/>
        <v>7</v>
      </c>
      <c r="AB542" s="7">
        <f t="shared" ca="1" si="244"/>
        <v>4380</v>
      </c>
      <c r="AC542" s="7">
        <f t="shared" ca="1" si="240"/>
        <v>37523.46323905592</v>
      </c>
      <c r="AD542" s="90"/>
      <c r="AE542" s="77">
        <f ca="1">AB538</f>
        <v>365</v>
      </c>
      <c r="AF542" s="77">
        <f ca="1">AC538</f>
        <v>52233.405024190513</v>
      </c>
    </row>
    <row r="543" spans="1:32" x14ac:dyDescent="0.4">
      <c r="A543" s="87">
        <v>1</v>
      </c>
      <c r="B543" s="77">
        <f t="shared" si="241"/>
        <v>30.416666666666668</v>
      </c>
      <c r="C543" s="88">
        <f ca="1">L517</f>
        <v>45277.776588948313</v>
      </c>
      <c r="D543" s="5">
        <f t="shared" ca="1" si="232"/>
        <v>16</v>
      </c>
      <c r="E543" s="5">
        <v>9</v>
      </c>
      <c r="F543" s="5">
        <f t="shared" ca="1" si="233"/>
        <v>4</v>
      </c>
      <c r="G543" s="77">
        <f t="shared" ca="1" si="242"/>
        <v>882.08333333333348</v>
      </c>
      <c r="H543" s="77">
        <f t="shared" ca="1" si="234"/>
        <v>49775.259796140599</v>
      </c>
      <c r="I543" s="77">
        <f ca="1">G538</f>
        <v>425.83333333333343</v>
      </c>
      <c r="J543" s="77">
        <f ca="1">H539</f>
        <v>53483.670467856173</v>
      </c>
      <c r="K543" s="92" t="str">
        <f>L519</f>
        <v>SP</v>
      </c>
      <c r="L543" s="75">
        <f>L520</f>
        <v>1.0388127853881279E-2</v>
      </c>
      <c r="M543" s="89">
        <f ca="1">L522</f>
        <v>50512.327584267245</v>
      </c>
      <c r="N543" s="5">
        <f t="shared" ca="1" si="235"/>
        <v>2</v>
      </c>
      <c r="O543" s="5">
        <v>9</v>
      </c>
      <c r="P543" s="7">
        <f t="shared" ca="1" si="236"/>
        <v>2</v>
      </c>
      <c r="Q543" s="7">
        <f t="shared" ca="1" si="243"/>
        <v>5820</v>
      </c>
      <c r="R543" s="7">
        <f t="shared" ca="1" si="237"/>
        <v>30875.421145870903</v>
      </c>
      <c r="S543" s="90"/>
      <c r="T543" s="77">
        <f ca="1">T542</f>
        <v>1608</v>
      </c>
      <c r="U543" s="77">
        <f ca="1">R539</f>
        <v>47832.662568437881</v>
      </c>
      <c r="V543" s="92" t="str">
        <f>L525</f>
        <v>SP</v>
      </c>
      <c r="W543" s="75">
        <f>L520</f>
        <v>1.0388127853881279E-2</v>
      </c>
      <c r="X543" s="89">
        <f ca="1">L531</f>
        <v>56191.616595739841</v>
      </c>
      <c r="Y543" s="5">
        <f t="shared" ca="1" si="238"/>
        <v>3</v>
      </c>
      <c r="Z543" s="5">
        <v>9</v>
      </c>
      <c r="AA543" s="7">
        <f t="shared" ca="1" si="239"/>
        <v>8</v>
      </c>
      <c r="AB543" s="7">
        <f t="shared" ca="1" si="244"/>
        <v>5472</v>
      </c>
      <c r="AC543" s="7">
        <f t="shared" ca="1" si="240"/>
        <v>32192.869586278452</v>
      </c>
      <c r="AD543" s="90"/>
      <c r="AE543" s="77">
        <f ca="1">AE542</f>
        <v>365</v>
      </c>
      <c r="AF543" s="77">
        <f ca="1">AC539</f>
        <v>43935.925257919007</v>
      </c>
    </row>
    <row r="544" spans="1:32" x14ac:dyDescent="0.4">
      <c r="A544" s="87">
        <v>1</v>
      </c>
      <c r="B544" s="77">
        <f t="shared" si="241"/>
        <v>30.416666666666668</v>
      </c>
      <c r="C544" s="88">
        <f ca="1">M517</f>
        <v>49337.44786824433</v>
      </c>
      <c r="D544" s="5">
        <f t="shared" ca="1" si="232"/>
        <v>11</v>
      </c>
      <c r="E544" s="5">
        <v>10</v>
      </c>
      <c r="F544" s="5">
        <f t="shared" ca="1" si="233"/>
        <v>24</v>
      </c>
      <c r="G544" s="77">
        <f t="shared" ca="1" si="242"/>
        <v>1216.666666666667</v>
      </c>
      <c r="H544" s="77">
        <f t="shared" ca="1" si="234"/>
        <v>49774.984063320997</v>
      </c>
      <c r="I544" s="77">
        <f ca="1">I545</f>
        <v>456.25000000000011</v>
      </c>
      <c r="J544" s="77">
        <f ca="1">J543</f>
        <v>53483.670467856173</v>
      </c>
      <c r="K544" s="92" t="str">
        <f>M519</f>
        <v>FD</v>
      </c>
      <c r="L544" s="75">
        <f>M520</f>
        <v>9.6689497716894973E-2</v>
      </c>
      <c r="M544" s="89">
        <f ca="1">M522</f>
        <v>43306.763292226024</v>
      </c>
      <c r="N544" s="5">
        <f t="shared" ca="1" si="235"/>
        <v>8</v>
      </c>
      <c r="O544" s="5">
        <v>10</v>
      </c>
      <c r="P544" s="7">
        <f t="shared" ca="1" si="236"/>
        <v>11</v>
      </c>
      <c r="Q544" s="7">
        <f t="shared" ca="1" si="243"/>
        <v>6744</v>
      </c>
      <c r="R544" s="7">
        <f t="shared" ca="1" si="237"/>
        <v>27642.693349146397</v>
      </c>
      <c r="S544" s="90"/>
      <c r="T544" s="77">
        <f ca="1">Q539</f>
        <v>1685</v>
      </c>
      <c r="U544" s="77">
        <f ca="1">U543</f>
        <v>47832.662568437881</v>
      </c>
      <c r="V544" s="92" t="str">
        <f>M525</f>
        <v>FD</v>
      </c>
      <c r="W544" s="75">
        <f>M520</f>
        <v>9.6689497716894973E-2</v>
      </c>
      <c r="X544" s="89">
        <f ca="1">M531</f>
        <v>43935.925257919007</v>
      </c>
      <c r="Y544" s="5">
        <f t="shared" ca="1" si="238"/>
        <v>5</v>
      </c>
      <c r="Z544" s="5">
        <v>10</v>
      </c>
      <c r="AA544" s="7">
        <f t="shared" ca="1" si="239"/>
        <v>11</v>
      </c>
      <c r="AB544" s="7">
        <f t="shared" ca="1" si="244"/>
        <v>6396</v>
      </c>
      <c r="AC544" s="7">
        <f t="shared" ca="1" si="240"/>
        <v>32162.384846281966</v>
      </c>
      <c r="AD544" s="90"/>
      <c r="AE544" s="77">
        <f ca="1">AB539</f>
        <v>1212</v>
      </c>
      <c r="AF544" s="77">
        <f ca="1">AF543</f>
        <v>43935.925257919007</v>
      </c>
    </row>
    <row r="545" spans="1:32" x14ac:dyDescent="0.4">
      <c r="A545" s="87">
        <v>1</v>
      </c>
      <c r="B545" s="77">
        <f t="shared" si="241"/>
        <v>30.416666666666668</v>
      </c>
      <c r="C545" s="88">
        <f ca="1">N517</f>
        <v>52467.613147260119</v>
      </c>
      <c r="D545" s="5">
        <f t="shared" ca="1" si="232"/>
        <v>6</v>
      </c>
      <c r="E545" s="5">
        <v>11</v>
      </c>
      <c r="F545" s="5">
        <f t="shared" ca="1" si="233"/>
        <v>10</v>
      </c>
      <c r="G545" s="77">
        <f t="shared" ca="1" si="242"/>
        <v>1247.0833333333337</v>
      </c>
      <c r="H545" s="77">
        <f t="shared" ca="1" si="234"/>
        <v>49337.44786824433</v>
      </c>
      <c r="I545" s="77">
        <f ca="1">G539</f>
        <v>456.25000000000011</v>
      </c>
      <c r="J545" s="77">
        <f ca="1">H540</f>
        <v>52467.613147260119</v>
      </c>
      <c r="K545" s="92" t="str">
        <f>N519</f>
        <v>FN</v>
      </c>
      <c r="L545" s="75">
        <f>N520</f>
        <v>0.10547945205479452</v>
      </c>
      <c r="M545" s="89">
        <f ca="1">N522</f>
        <v>27642.693349146397</v>
      </c>
      <c r="N545" s="5">
        <f t="shared" ca="1" si="235"/>
        <v>10</v>
      </c>
      <c r="O545" s="5">
        <v>11</v>
      </c>
      <c r="P545" s="7">
        <f t="shared" ca="1" si="236"/>
        <v>5</v>
      </c>
      <c r="Q545" s="7">
        <f t="shared" ca="1" si="243"/>
        <v>7668</v>
      </c>
      <c r="R545" s="7">
        <f t="shared" ca="1" si="237"/>
        <v>26500.138189672129</v>
      </c>
      <c r="S545" s="90"/>
      <c r="T545" s="77">
        <f ca="1">T544</f>
        <v>1685</v>
      </c>
      <c r="U545" s="77">
        <f ca="1">R540</f>
        <v>45512.837016919533</v>
      </c>
      <c r="V545" s="92" t="str">
        <f>N525</f>
        <v>FN</v>
      </c>
      <c r="W545" s="75">
        <f>N520</f>
        <v>0.10547945205479452</v>
      </c>
      <c r="X545" s="89">
        <f ca="1">N531</f>
        <v>32162.384846281966</v>
      </c>
      <c r="Y545" s="5">
        <f t="shared" ca="1" si="238"/>
        <v>10</v>
      </c>
      <c r="Z545" s="5">
        <v>11</v>
      </c>
      <c r="AA545" s="7">
        <f t="shared" ca="1" si="239"/>
        <v>5</v>
      </c>
      <c r="AB545" s="7">
        <f t="shared" ca="1" si="244"/>
        <v>7320</v>
      </c>
      <c r="AC545" s="7">
        <f t="shared" ca="1" si="240"/>
        <v>32129.985697966003</v>
      </c>
      <c r="AD545" s="90"/>
      <c r="AE545" s="77">
        <f ca="1">AE544</f>
        <v>1212</v>
      </c>
      <c r="AF545" s="77">
        <f ca="1">AC540</f>
        <v>43823.858122491103</v>
      </c>
    </row>
    <row r="546" spans="1:32" x14ac:dyDescent="0.4">
      <c r="A546" s="87">
        <v>1</v>
      </c>
      <c r="B546" s="77">
        <f t="shared" si="241"/>
        <v>30.416666666666668</v>
      </c>
      <c r="C546" s="88">
        <f ca="1">O517</f>
        <v>55064.752366921639</v>
      </c>
      <c r="D546" s="5">
        <f t="shared" ca="1" si="232"/>
        <v>4</v>
      </c>
      <c r="E546" s="5">
        <v>12</v>
      </c>
      <c r="F546" s="5">
        <f t="shared" ca="1" si="233"/>
        <v>14</v>
      </c>
      <c r="G546" s="77">
        <f t="shared" ca="1" si="242"/>
        <v>1581.666666666667</v>
      </c>
      <c r="H546" s="77">
        <f t="shared" ca="1" si="234"/>
        <v>48377.182048061906</v>
      </c>
      <c r="I546" s="77">
        <f ca="1">I547</f>
        <v>486.6666666666668</v>
      </c>
      <c r="J546" s="77">
        <f ca="1">J545</f>
        <v>52467.613147260119</v>
      </c>
      <c r="K546" s="92" t="str">
        <f>O519</f>
        <v>FP</v>
      </c>
      <c r="L546" s="75">
        <f>O520</f>
        <v>8.7899543378995425E-3</v>
      </c>
      <c r="M546" s="89">
        <f ca="1">O522</f>
        <v>47832.662568437881</v>
      </c>
      <c r="N546" s="5">
        <f t="shared" ca="1" si="235"/>
        <v>5</v>
      </c>
      <c r="O546" s="5">
        <v>12</v>
      </c>
      <c r="P546" s="7">
        <f t="shared" ca="1" si="236"/>
        <v>8</v>
      </c>
      <c r="Q546" s="7">
        <f t="shared" ca="1" si="243"/>
        <v>8760</v>
      </c>
      <c r="R546" s="7">
        <f t="shared" ca="1" si="237"/>
        <v>25161.591318889736</v>
      </c>
      <c r="S546" s="90"/>
      <c r="T546" s="77">
        <f ca="1">Q540</f>
        <v>2686</v>
      </c>
      <c r="U546" s="77">
        <f ca="1">R540</f>
        <v>45512.837016919533</v>
      </c>
      <c r="V546" s="92" t="str">
        <f>O525</f>
        <v>FP</v>
      </c>
      <c r="W546" s="75">
        <f>O520</f>
        <v>8.7899543378995425E-3</v>
      </c>
      <c r="X546" s="89">
        <f ca="1">O531</f>
        <v>56388.019149793436</v>
      </c>
      <c r="Y546" s="5">
        <f t="shared" ca="1" si="238"/>
        <v>2</v>
      </c>
      <c r="Z546" s="5">
        <v>12</v>
      </c>
      <c r="AA546" s="7">
        <f t="shared" ca="1" si="239"/>
        <v>2</v>
      </c>
      <c r="AB546" s="7">
        <f t="shared" ca="1" si="244"/>
        <v>8760</v>
      </c>
      <c r="AC546" s="7">
        <f t="shared" ca="1" si="240"/>
        <v>30224.050216883814</v>
      </c>
      <c r="AD546" s="90"/>
      <c r="AE546" s="77">
        <f ca="1">AB540</f>
        <v>2059</v>
      </c>
      <c r="AF546" s="77">
        <f ca="1">AC540</f>
        <v>43823.858122491103</v>
      </c>
    </row>
    <row r="547" spans="1:32" x14ac:dyDescent="0.4">
      <c r="A547" s="7">
        <v>11</v>
      </c>
      <c r="B547" s="77">
        <f t="shared" si="241"/>
        <v>30.416666666666668</v>
      </c>
      <c r="C547" s="94">
        <f ca="1">D515</f>
        <v>50067.261497808868</v>
      </c>
      <c r="D547" s="5">
        <f t="shared" ca="1" si="232"/>
        <v>8</v>
      </c>
      <c r="E547" s="5">
        <v>13</v>
      </c>
      <c r="F547" s="5">
        <f t="shared" ca="1" si="233"/>
        <v>23</v>
      </c>
      <c r="G547" s="77">
        <f t="shared" ca="1" si="242"/>
        <v>1916.2500000000005</v>
      </c>
      <c r="H547" s="77">
        <f t="shared" ca="1" si="234"/>
        <v>47447.084129075345</v>
      </c>
      <c r="I547" s="77">
        <f ca="1">G540</f>
        <v>486.6666666666668</v>
      </c>
      <c r="J547" s="77">
        <f ca="1">H541</f>
        <v>52372.979712827269</v>
      </c>
      <c r="K547" s="92"/>
      <c r="L547" s="92"/>
      <c r="M547" s="92"/>
      <c r="N547" s="92"/>
      <c r="O547" s="92"/>
      <c r="P547" s="92"/>
      <c r="Q547" s="92"/>
      <c r="R547" s="92"/>
      <c r="S547" s="90"/>
      <c r="T547" s="77">
        <f ca="1">T546</f>
        <v>2686</v>
      </c>
      <c r="U547" s="77">
        <f ca="1">R541</f>
        <v>43968.73347029202</v>
      </c>
      <c r="V547" s="92"/>
      <c r="W547" s="92"/>
      <c r="X547" s="92"/>
      <c r="Y547" s="92"/>
      <c r="Z547" s="92"/>
      <c r="AA547" s="92"/>
      <c r="AB547" s="92"/>
      <c r="AC547" s="92"/>
      <c r="AD547" s="90"/>
      <c r="AE547" s="77">
        <f ca="1">AE546</f>
        <v>2059</v>
      </c>
      <c r="AF547" s="77">
        <f ca="1">AC541</f>
        <v>41897.75240246726</v>
      </c>
    </row>
    <row r="548" spans="1:32" x14ac:dyDescent="0.4">
      <c r="A548" s="7">
        <v>11</v>
      </c>
      <c r="B548" s="77">
        <f t="shared" si="241"/>
        <v>30.416666666666668</v>
      </c>
      <c r="C548" s="94">
        <f ca="1">E515</f>
        <v>48377.182048061906</v>
      </c>
      <c r="D548" s="5">
        <f t="shared" ca="1" si="232"/>
        <v>12</v>
      </c>
      <c r="E548" s="5">
        <v>14</v>
      </c>
      <c r="F548" s="5">
        <f t="shared" ca="1" si="233"/>
        <v>15</v>
      </c>
      <c r="G548" s="77">
        <f t="shared" ca="1" si="242"/>
        <v>2250.8333333333339</v>
      </c>
      <c r="H548" s="77">
        <f t="shared" ca="1" si="234"/>
        <v>47399.972406065266</v>
      </c>
      <c r="I548" s="77">
        <f ca="1">I549</f>
        <v>517.08333333333348</v>
      </c>
      <c r="J548" s="77">
        <f ca="1">J547</f>
        <v>52372.979712827269</v>
      </c>
      <c r="K548" s="92"/>
      <c r="L548" s="92"/>
      <c r="M548" s="92"/>
      <c r="N548" s="92"/>
      <c r="O548" s="92"/>
      <c r="P548" s="92"/>
      <c r="Q548" s="92"/>
      <c r="R548" s="92"/>
      <c r="T548" s="77">
        <f ca="1">Q541</f>
        <v>3533</v>
      </c>
      <c r="U548" s="77">
        <f ca="1">R541</f>
        <v>43968.73347029202</v>
      </c>
      <c r="V548" s="92"/>
      <c r="W548" s="92"/>
      <c r="X548" s="92"/>
      <c r="Y548" s="92"/>
      <c r="Z548" s="92"/>
      <c r="AA548" s="92"/>
      <c r="AB548" s="92"/>
      <c r="AC548" s="92"/>
      <c r="AD548" s="5"/>
      <c r="AE548" s="77">
        <f ca="1">AB541</f>
        <v>3379</v>
      </c>
      <c r="AF548" s="77">
        <f ca="1">AC541</f>
        <v>41897.75240246726</v>
      </c>
    </row>
    <row r="549" spans="1:32" x14ac:dyDescent="0.4">
      <c r="A549" s="7">
        <v>11</v>
      </c>
      <c r="B549" s="77">
        <f t="shared" si="241"/>
        <v>30.416666666666668</v>
      </c>
      <c r="C549" s="94">
        <f ca="1">F515</f>
        <v>47399.972406065266</v>
      </c>
      <c r="D549" s="5">
        <f t="shared" ca="1" si="232"/>
        <v>14</v>
      </c>
      <c r="E549" s="5">
        <v>15</v>
      </c>
      <c r="F549" s="5">
        <f t="shared" ca="1" si="233"/>
        <v>5</v>
      </c>
      <c r="G549" s="77">
        <f t="shared" ca="1" si="242"/>
        <v>2281.2500000000005</v>
      </c>
      <c r="H549" s="77">
        <f t="shared" ca="1" si="234"/>
        <v>46638.23038120522</v>
      </c>
      <c r="I549" s="77">
        <f ca="1">G541</f>
        <v>517.08333333333348</v>
      </c>
      <c r="J549" s="77">
        <f ca="1">H542</f>
        <v>50067.261497808868</v>
      </c>
      <c r="K549" s="92"/>
      <c r="L549" s="92"/>
      <c r="M549" s="92"/>
      <c r="N549" s="92"/>
      <c r="O549" s="92"/>
      <c r="P549" s="92"/>
      <c r="Q549" s="92"/>
      <c r="R549" s="92"/>
      <c r="T549" s="77">
        <f ca="1">T548</f>
        <v>3533</v>
      </c>
      <c r="U549" s="77">
        <f ca="1">R542</f>
        <v>43306.763292226024</v>
      </c>
      <c r="V549" s="92"/>
      <c r="W549" s="92"/>
      <c r="X549" s="92"/>
      <c r="Y549" s="92"/>
      <c r="Z549" s="92"/>
      <c r="AA549" s="92"/>
      <c r="AB549" s="92"/>
      <c r="AC549" s="92"/>
      <c r="AD549" s="5"/>
      <c r="AE549" s="77">
        <f ca="1">AE548</f>
        <v>3379</v>
      </c>
      <c r="AF549" s="77">
        <f ca="1">AC542</f>
        <v>37523.46323905592</v>
      </c>
    </row>
    <row r="550" spans="1:32" x14ac:dyDescent="0.4">
      <c r="A550" s="7">
        <v>11</v>
      </c>
      <c r="B550" s="77">
        <f t="shared" si="241"/>
        <v>30.416666666666668</v>
      </c>
      <c r="C550" s="94">
        <f ca="1">G515</f>
        <v>45085.404014916559</v>
      </c>
      <c r="D550" s="5">
        <f t="shared" ca="1" si="232"/>
        <v>17</v>
      </c>
      <c r="E550" s="5">
        <v>16</v>
      </c>
      <c r="F550" s="5">
        <f t="shared" ca="1" si="233"/>
        <v>9</v>
      </c>
      <c r="G550" s="77">
        <f t="shared" ca="1" si="242"/>
        <v>2311.666666666667</v>
      </c>
      <c r="H550" s="77">
        <f t="shared" ca="1" si="234"/>
        <v>45277.776588948313</v>
      </c>
      <c r="I550" s="77">
        <f ca="1">I551</f>
        <v>851.66666666666686</v>
      </c>
      <c r="J550" s="77">
        <f ca="1">J549</f>
        <v>50067.261497808868</v>
      </c>
      <c r="K550" s="92"/>
      <c r="L550" s="92"/>
      <c r="M550" s="92"/>
      <c r="N550" s="92"/>
      <c r="O550" s="92"/>
      <c r="P550" s="92"/>
      <c r="Q550" s="92"/>
      <c r="R550" s="92"/>
      <c r="T550" s="77">
        <f ca="1">Q542</f>
        <v>4380</v>
      </c>
      <c r="U550" s="77">
        <f ca="1">R542</f>
        <v>43306.763292226024</v>
      </c>
      <c r="V550" s="92"/>
      <c r="W550" s="92"/>
      <c r="X550" s="92"/>
      <c r="Y550" s="92"/>
      <c r="Z550" s="92"/>
      <c r="AA550" s="92"/>
      <c r="AB550" s="92"/>
      <c r="AC550" s="92"/>
      <c r="AD550" s="5"/>
      <c r="AE550" s="77">
        <f ca="1">AB542</f>
        <v>4380</v>
      </c>
      <c r="AF550" s="77">
        <f ca="1">AC542</f>
        <v>37523.46323905592</v>
      </c>
    </row>
    <row r="551" spans="1:32" x14ac:dyDescent="0.4">
      <c r="A551" s="7">
        <v>11</v>
      </c>
      <c r="B551" s="77">
        <f t="shared" si="241"/>
        <v>30.416666666666668</v>
      </c>
      <c r="C551" s="94">
        <f ca="1">H515</f>
        <v>42282.077835649448</v>
      </c>
      <c r="D551" s="5">
        <f t="shared" ca="1" si="232"/>
        <v>21</v>
      </c>
      <c r="E551" s="5">
        <v>17</v>
      </c>
      <c r="F551" s="5">
        <f t="shared" ca="1" si="233"/>
        <v>16</v>
      </c>
      <c r="G551" s="77">
        <f t="shared" ca="1" si="242"/>
        <v>2646.2500000000005</v>
      </c>
      <c r="H551" s="77">
        <f t="shared" ca="1" si="234"/>
        <v>45085.404014916559</v>
      </c>
      <c r="I551" s="77">
        <f ca="1">G542</f>
        <v>851.66666666666686</v>
      </c>
      <c r="J551" s="77">
        <f ca="1">H543</f>
        <v>49775.259796140599</v>
      </c>
      <c r="K551" s="92"/>
      <c r="L551" s="92"/>
      <c r="M551" s="92"/>
      <c r="N551" s="92"/>
      <c r="O551" s="92"/>
      <c r="P551" s="92"/>
      <c r="Q551" s="92"/>
      <c r="R551" s="92"/>
      <c r="T551" s="77">
        <f ca="1">T550</f>
        <v>4380</v>
      </c>
      <c r="U551" s="77">
        <f ca="1">R543</f>
        <v>30875.421145870903</v>
      </c>
      <c r="V551" s="92"/>
      <c r="W551" s="92"/>
      <c r="X551" s="92"/>
      <c r="Y551" s="92"/>
      <c r="Z551" s="92"/>
      <c r="AA551" s="92"/>
      <c r="AB551" s="92"/>
      <c r="AC551" s="92"/>
      <c r="AD551" s="5"/>
      <c r="AE551" s="77">
        <f ca="1">AE550</f>
        <v>4380</v>
      </c>
      <c r="AF551" s="77">
        <f ca="1">AC543</f>
        <v>32192.869586278452</v>
      </c>
    </row>
    <row r="552" spans="1:32" x14ac:dyDescent="0.4">
      <c r="A552" s="7">
        <v>11</v>
      </c>
      <c r="B552" s="77">
        <f t="shared" si="241"/>
        <v>30.416666666666668</v>
      </c>
      <c r="C552" s="94">
        <f ca="1">I515</f>
        <v>39650.19844330776</v>
      </c>
      <c r="D552" s="5">
        <f t="shared" ca="1" si="232"/>
        <v>23</v>
      </c>
      <c r="E552" s="5">
        <v>18</v>
      </c>
      <c r="F552" s="5">
        <f t="shared" ca="1" si="233"/>
        <v>22</v>
      </c>
      <c r="G552" s="77">
        <f t="shared" ca="1" si="242"/>
        <v>2980.8333333333339</v>
      </c>
      <c r="H552" s="77">
        <f t="shared" ca="1" si="234"/>
        <v>44649.845983279833</v>
      </c>
      <c r="I552" s="77">
        <f ca="1">I553</f>
        <v>882.08333333333348</v>
      </c>
      <c r="J552" s="77">
        <f ca="1">J551</f>
        <v>49775.259796140599</v>
      </c>
      <c r="K552" s="92"/>
      <c r="L552" s="92"/>
      <c r="M552" s="92"/>
      <c r="N552" s="92"/>
      <c r="O552" s="92"/>
      <c r="P552" s="92"/>
      <c r="Q552" s="92"/>
      <c r="R552" s="92"/>
      <c r="T552" s="77">
        <f ca="1">Q543</f>
        <v>5820</v>
      </c>
      <c r="U552" s="77">
        <f ca="1">R543</f>
        <v>30875.421145870903</v>
      </c>
      <c r="V552" s="92"/>
      <c r="W552" s="92"/>
      <c r="X552" s="92"/>
      <c r="Y552" s="92"/>
      <c r="Z552" s="92"/>
      <c r="AA552" s="92"/>
      <c r="AB552" s="92"/>
      <c r="AC552" s="92"/>
      <c r="AD552" s="5"/>
      <c r="AE552" s="77">
        <f ca="1">AB543</f>
        <v>5472</v>
      </c>
      <c r="AF552" s="77">
        <f ca="1">AC543</f>
        <v>32192.869586278452</v>
      </c>
    </row>
    <row r="553" spans="1:32" x14ac:dyDescent="0.4">
      <c r="A553" s="7">
        <v>11</v>
      </c>
      <c r="B553" s="77">
        <f t="shared" si="241"/>
        <v>30.416666666666668</v>
      </c>
      <c r="C553" s="94">
        <f ca="1">J515</f>
        <v>57966.707131388386</v>
      </c>
      <c r="D553" s="5">
        <f t="shared" ca="1" si="232"/>
        <v>2</v>
      </c>
      <c r="E553" s="5">
        <v>19</v>
      </c>
      <c r="F553" s="5">
        <f t="shared" ca="1" si="233"/>
        <v>6</v>
      </c>
      <c r="G553" s="77">
        <f t="shared" ca="1" si="242"/>
        <v>3011.2500000000005</v>
      </c>
      <c r="H553" s="77">
        <f t="shared" ca="1" si="234"/>
        <v>43703.171407864327</v>
      </c>
      <c r="I553" s="77">
        <f ca="1">G543</f>
        <v>882.08333333333348</v>
      </c>
      <c r="J553" s="77">
        <f ca="1">H544</f>
        <v>49774.984063320997</v>
      </c>
      <c r="K553" s="92"/>
      <c r="L553" s="92"/>
      <c r="M553" s="92"/>
      <c r="N553" s="92"/>
      <c r="O553" s="92"/>
      <c r="P553" s="92"/>
      <c r="Q553" s="92"/>
      <c r="R553" s="92"/>
      <c r="T553" s="77">
        <f ca="1">T552</f>
        <v>5820</v>
      </c>
      <c r="U553" s="77">
        <f ca="1">R544</f>
        <v>27642.693349146397</v>
      </c>
      <c r="V553" s="92"/>
      <c r="W553" s="92"/>
      <c r="X553" s="92"/>
      <c r="Y553" s="92"/>
      <c r="Z553" s="92"/>
      <c r="AA553" s="92"/>
      <c r="AB553" s="92"/>
      <c r="AC553" s="92"/>
      <c r="AD553" s="5"/>
      <c r="AE553" s="77">
        <f ca="1">AE552</f>
        <v>5472</v>
      </c>
      <c r="AF553" s="77">
        <f ca="1">AC544</f>
        <v>32162.384846281966</v>
      </c>
    </row>
    <row r="554" spans="1:32" x14ac:dyDescent="0.4">
      <c r="A554" s="7">
        <v>11</v>
      </c>
      <c r="B554" s="77">
        <f t="shared" si="241"/>
        <v>30.416666666666668</v>
      </c>
      <c r="C554" s="94">
        <f ca="1">K515</f>
        <v>38610.053071982686</v>
      </c>
      <c r="D554" s="5">
        <f t="shared" ca="1" si="232"/>
        <v>24</v>
      </c>
      <c r="E554" s="5">
        <v>20</v>
      </c>
      <c r="F554" s="5">
        <f t="shared" ca="1" si="233"/>
        <v>8</v>
      </c>
      <c r="G554" s="77">
        <f t="shared" ca="1" si="242"/>
        <v>3041.666666666667</v>
      </c>
      <c r="H554" s="77">
        <f t="shared" ca="1" si="234"/>
        <v>42576.720341230939</v>
      </c>
      <c r="I554" s="77">
        <f ca="1">I555</f>
        <v>1216.666666666667</v>
      </c>
      <c r="J554" s="77">
        <f ca="1">J553</f>
        <v>49774.984063320997</v>
      </c>
      <c r="K554" s="92"/>
      <c r="L554" s="92"/>
      <c r="M554" s="92"/>
      <c r="N554" s="92"/>
      <c r="O554" s="92"/>
      <c r="P554" s="92"/>
      <c r="Q554" s="92"/>
      <c r="R554" s="92"/>
      <c r="T554" s="77">
        <f ca="1">Q544</f>
        <v>6744</v>
      </c>
      <c r="U554" s="77">
        <f ca="1">R544</f>
        <v>27642.693349146397</v>
      </c>
      <c r="V554" s="92"/>
      <c r="W554" s="92"/>
      <c r="X554" s="92"/>
      <c r="Y554" s="92"/>
      <c r="Z554" s="92"/>
      <c r="AA554" s="92"/>
      <c r="AB554" s="92"/>
      <c r="AC554" s="92"/>
      <c r="AD554" s="5"/>
      <c r="AE554" s="77">
        <f ca="1">AB544</f>
        <v>6396</v>
      </c>
      <c r="AF554" s="77">
        <f ca="1">AC544</f>
        <v>32162.384846281966</v>
      </c>
    </row>
    <row r="555" spans="1:32" x14ac:dyDescent="0.4">
      <c r="A555" s="7">
        <v>11</v>
      </c>
      <c r="B555" s="77">
        <f t="shared" si="241"/>
        <v>30.416666666666668</v>
      </c>
      <c r="C555" s="94">
        <f ca="1">L515</f>
        <v>41018.297965964797</v>
      </c>
      <c r="D555" s="5">
        <f t="shared" ca="1" si="232"/>
        <v>22</v>
      </c>
      <c r="E555" s="5">
        <v>21</v>
      </c>
      <c r="F555" s="5">
        <f t="shared" ca="1" si="233"/>
        <v>17</v>
      </c>
      <c r="G555" s="77">
        <f t="shared" ca="1" si="242"/>
        <v>3376.2500000000005</v>
      </c>
      <c r="H555" s="77">
        <f t="shared" ca="1" si="234"/>
        <v>42282.077835649448</v>
      </c>
      <c r="I555" s="77">
        <f ca="1">G544</f>
        <v>1216.666666666667</v>
      </c>
      <c r="J555" s="77">
        <f ca="1">H545</f>
        <v>49337.44786824433</v>
      </c>
      <c r="K555" s="92"/>
      <c r="L555" s="92"/>
      <c r="M555" s="92"/>
      <c r="N555" s="92"/>
      <c r="O555" s="92"/>
      <c r="P555" s="92"/>
      <c r="Q555" s="92"/>
      <c r="R555" s="92"/>
      <c r="T555" s="77">
        <f ca="1">T554</f>
        <v>6744</v>
      </c>
      <c r="U555" s="77">
        <f ca="1">R545</f>
        <v>26500.138189672129</v>
      </c>
      <c r="V555" s="92"/>
      <c r="W555" s="92"/>
      <c r="X555" s="92"/>
      <c r="Y555" s="92"/>
      <c r="Z555" s="92"/>
      <c r="AA555" s="92"/>
      <c r="AB555" s="92"/>
      <c r="AC555" s="92"/>
      <c r="AD555" s="5"/>
      <c r="AE555" s="77">
        <f ca="1">AE554</f>
        <v>6396</v>
      </c>
      <c r="AF555" s="77">
        <f ca="1">AC545</f>
        <v>32129.985697966003</v>
      </c>
    </row>
    <row r="556" spans="1:32" x14ac:dyDescent="0.4">
      <c r="A556" s="7">
        <v>11</v>
      </c>
      <c r="B556" s="77">
        <f t="shared" si="241"/>
        <v>30.416666666666668</v>
      </c>
      <c r="C556" s="94">
        <f ca="1">M515</f>
        <v>44649.845983279833</v>
      </c>
      <c r="D556" s="5">
        <f t="shared" ca="1" si="232"/>
        <v>18</v>
      </c>
      <c r="E556" s="5">
        <v>22</v>
      </c>
      <c r="F556" s="5">
        <f t="shared" ca="1" si="233"/>
        <v>21</v>
      </c>
      <c r="G556" s="77">
        <f t="shared" ca="1" si="242"/>
        <v>3710.8333333333339</v>
      </c>
      <c r="H556" s="77">
        <f t="shared" ca="1" si="234"/>
        <v>41018.297965964797</v>
      </c>
      <c r="I556" s="77">
        <f ca="1">I557</f>
        <v>1247.0833333333337</v>
      </c>
      <c r="J556" s="77">
        <f ca="1">J555</f>
        <v>49337.44786824433</v>
      </c>
      <c r="K556" s="92"/>
      <c r="L556" s="92"/>
      <c r="M556" s="92"/>
      <c r="N556" s="92"/>
      <c r="O556" s="92"/>
      <c r="P556" s="92"/>
      <c r="Q556" s="92"/>
      <c r="R556" s="92"/>
      <c r="T556" s="77">
        <f ca="1">Q545</f>
        <v>7668</v>
      </c>
      <c r="U556" s="77">
        <f ca="1">R545</f>
        <v>26500.138189672129</v>
      </c>
      <c r="V556" s="92"/>
      <c r="W556" s="92"/>
      <c r="X556" s="92"/>
      <c r="Y556" s="92"/>
      <c r="Z556" s="92"/>
      <c r="AA556" s="92"/>
      <c r="AB556" s="92"/>
      <c r="AC556" s="92"/>
      <c r="AD556" s="5"/>
      <c r="AE556" s="77">
        <f ca="1">AB545</f>
        <v>7320</v>
      </c>
      <c r="AF556" s="77">
        <f ca="1">AC545</f>
        <v>32129.985697966003</v>
      </c>
    </row>
    <row r="557" spans="1:32" x14ac:dyDescent="0.4">
      <c r="A557" s="7">
        <v>11</v>
      </c>
      <c r="B557" s="77">
        <f t="shared" si="241"/>
        <v>30.416666666666668</v>
      </c>
      <c r="C557" s="94">
        <f ca="1">N515</f>
        <v>47447.084129075345</v>
      </c>
      <c r="D557" s="5">
        <f t="shared" ca="1" si="232"/>
        <v>13</v>
      </c>
      <c r="E557" s="5">
        <v>23</v>
      </c>
      <c r="F557" s="5">
        <f t="shared" ca="1" si="233"/>
        <v>18</v>
      </c>
      <c r="G557" s="77">
        <f t="shared" ca="1" si="242"/>
        <v>4045.4166666666674</v>
      </c>
      <c r="H557" s="77">
        <f t="shared" ca="1" si="234"/>
        <v>39650.19844330776</v>
      </c>
      <c r="I557" s="77">
        <f ca="1">G545</f>
        <v>1247.0833333333337</v>
      </c>
      <c r="J557" s="77">
        <f ca="1">H546</f>
        <v>48377.182048061906</v>
      </c>
      <c r="K557" s="92"/>
      <c r="L557" s="92"/>
      <c r="M557" s="92"/>
      <c r="N557" s="92"/>
      <c r="O557" s="92"/>
      <c r="P557" s="92"/>
      <c r="Q557" s="92"/>
      <c r="R557" s="92"/>
      <c r="T557" s="77">
        <f ca="1">T556</f>
        <v>7668</v>
      </c>
      <c r="U557" s="77">
        <f ca="1">R546</f>
        <v>25161.591318889736</v>
      </c>
      <c r="V557" s="92"/>
      <c r="W557" s="92"/>
      <c r="X557" s="92"/>
      <c r="Y557" s="92"/>
      <c r="Z557" s="92"/>
      <c r="AA557" s="92"/>
      <c r="AB557" s="92"/>
      <c r="AC557" s="92"/>
      <c r="AD557" s="5"/>
      <c r="AE557" s="77">
        <f ca="1">AE556</f>
        <v>7320</v>
      </c>
      <c r="AF557" s="77">
        <f ca="1">AC546</f>
        <v>30224.050216883814</v>
      </c>
    </row>
    <row r="558" spans="1:32" x14ac:dyDescent="0.4">
      <c r="A558" s="7">
        <v>11</v>
      </c>
      <c r="B558" s="77">
        <f t="shared" si="241"/>
        <v>30.416666666666668</v>
      </c>
      <c r="C558" s="94">
        <f ca="1">O515</f>
        <v>49774.984063320997</v>
      </c>
      <c r="D558" s="5">
        <f t="shared" ca="1" si="232"/>
        <v>10</v>
      </c>
      <c r="E558" s="5">
        <v>24</v>
      </c>
      <c r="F558" s="5">
        <f t="shared" ca="1" si="233"/>
        <v>20</v>
      </c>
      <c r="G558" s="77">
        <f t="shared" ca="1" si="242"/>
        <v>4380.0000000000009</v>
      </c>
      <c r="H558" s="77">
        <f t="shared" ca="1" si="234"/>
        <v>38610.053071982686</v>
      </c>
      <c r="I558" s="77">
        <f ca="1">I559</f>
        <v>1581.666666666667</v>
      </c>
      <c r="J558" s="77">
        <f ca="1">J557</f>
        <v>48377.182048061906</v>
      </c>
      <c r="K558" s="92"/>
      <c r="L558" s="92"/>
      <c r="M558" s="92"/>
      <c r="N558" s="92"/>
      <c r="O558" s="92"/>
      <c r="P558" s="92"/>
      <c r="Q558" s="92"/>
      <c r="R558" s="92"/>
      <c r="T558" s="77">
        <f ca="1">Q546</f>
        <v>8760</v>
      </c>
      <c r="U558" s="77">
        <f ca="1">R546</f>
        <v>25161.591318889736</v>
      </c>
      <c r="V558" s="92"/>
      <c r="W558" s="92"/>
      <c r="X558" s="92"/>
      <c r="Y558" s="92"/>
      <c r="Z558" s="92"/>
      <c r="AA558" s="92"/>
      <c r="AB558" s="92"/>
      <c r="AC558" s="92"/>
      <c r="AD558" s="5"/>
      <c r="AE558" s="77">
        <f ca="1">AB546</f>
        <v>8760</v>
      </c>
      <c r="AF558" s="77">
        <f ca="1">AC546</f>
        <v>30224.050216883814</v>
      </c>
    </row>
    <row r="559" spans="1:32" x14ac:dyDescent="0.4">
      <c r="A559" s="7">
        <v>12</v>
      </c>
      <c r="B559" s="77">
        <f t="shared" si="241"/>
        <v>30.416666666666668</v>
      </c>
      <c r="C559" s="95">
        <f ca="1">D516</f>
        <v>31304.656722423821</v>
      </c>
      <c r="D559" s="5">
        <f t="shared" ca="1" si="232"/>
        <v>26</v>
      </c>
      <c r="E559" s="5">
        <v>25</v>
      </c>
      <c r="F559" s="5">
        <f t="shared" ca="1" si="233"/>
        <v>36</v>
      </c>
      <c r="G559" s="77">
        <f t="shared" ca="1" si="242"/>
        <v>4745.0000000000009</v>
      </c>
      <c r="H559" s="77">
        <f t="shared" ca="1" si="234"/>
        <v>31421.090915763714</v>
      </c>
      <c r="I559" s="77">
        <f ca="1">G546</f>
        <v>1581.666666666667</v>
      </c>
      <c r="J559" s="77">
        <f ca="1">H547</f>
        <v>47447.084129075345</v>
      </c>
      <c r="K559" s="92"/>
      <c r="L559" s="92"/>
      <c r="M559" s="92"/>
      <c r="N559" s="92"/>
      <c r="O559" s="92"/>
      <c r="P559" s="92"/>
      <c r="Q559" s="92"/>
      <c r="R559" s="92"/>
      <c r="T559" s="77"/>
      <c r="U559" s="77"/>
      <c r="V559" s="5"/>
      <c r="W559" s="5"/>
      <c r="X559" s="5"/>
      <c r="Y559" s="5"/>
      <c r="Z559" s="5"/>
      <c r="AE559" s="77"/>
      <c r="AF559" s="90"/>
    </row>
    <row r="560" spans="1:32" x14ac:dyDescent="0.4">
      <c r="A560" s="7">
        <v>12</v>
      </c>
      <c r="B560" s="77">
        <f t="shared" si="241"/>
        <v>30.416666666666668</v>
      </c>
      <c r="C560" s="95">
        <f ca="1">E516</f>
        <v>29993.48350921529</v>
      </c>
      <c r="D560" s="5">
        <f t="shared" ca="1" si="232"/>
        <v>28</v>
      </c>
      <c r="E560" s="5">
        <v>26</v>
      </c>
      <c r="F560" s="5">
        <f t="shared" ca="1" si="233"/>
        <v>25</v>
      </c>
      <c r="G560" s="77">
        <f t="shared" ca="1" si="242"/>
        <v>5110.0000000000009</v>
      </c>
      <c r="H560" s="77">
        <f t="shared" ca="1" si="234"/>
        <v>31304.656722423821</v>
      </c>
      <c r="I560" s="77">
        <f ca="1">I561</f>
        <v>1916.2500000000005</v>
      </c>
      <c r="J560" s="77">
        <f ca="1">J559</f>
        <v>47447.084129075345</v>
      </c>
      <c r="K560" s="92"/>
      <c r="L560" s="92"/>
      <c r="M560" s="92"/>
      <c r="N560" s="92"/>
      <c r="O560" s="92"/>
      <c r="P560" s="92"/>
      <c r="Q560" s="92"/>
      <c r="R560" s="92"/>
      <c r="T560" s="77"/>
      <c r="U560" s="77"/>
      <c r="V560" s="5"/>
      <c r="W560" s="5"/>
      <c r="X560" s="5"/>
      <c r="Y560" s="5"/>
      <c r="Z560" s="5"/>
      <c r="AE560" s="77"/>
      <c r="AF560" s="90"/>
    </row>
    <row r="561" spans="1:32" x14ac:dyDescent="0.4">
      <c r="A561" s="7">
        <v>12</v>
      </c>
      <c r="B561" s="77">
        <f t="shared" si="241"/>
        <v>30.416666666666668</v>
      </c>
      <c r="C561" s="95">
        <f ca="1">F516</f>
        <v>28825.075113706258</v>
      </c>
      <c r="D561" s="5">
        <f t="shared" ca="1" si="232"/>
        <v>29</v>
      </c>
      <c r="E561" s="5">
        <v>27</v>
      </c>
      <c r="F561" s="5">
        <f t="shared" ca="1" si="233"/>
        <v>35</v>
      </c>
      <c r="G561" s="77">
        <f t="shared" ca="1" si="242"/>
        <v>5475.0000000000009</v>
      </c>
      <c r="H561" s="77">
        <f t="shared" ca="1" si="234"/>
        <v>30189.900073488374</v>
      </c>
      <c r="I561" s="77">
        <f ca="1">G547</f>
        <v>1916.2500000000005</v>
      </c>
      <c r="J561" s="77">
        <f ca="1">H548</f>
        <v>47399.972406065266</v>
      </c>
      <c r="K561" s="92"/>
      <c r="L561" s="92"/>
      <c r="M561" s="92"/>
      <c r="N561" s="92"/>
      <c r="O561" s="92"/>
      <c r="P561" s="92"/>
      <c r="Q561" s="92"/>
      <c r="R561" s="92"/>
      <c r="T561" s="77"/>
      <c r="U561" s="77"/>
      <c r="V561" s="5"/>
      <c r="W561" s="5"/>
      <c r="X561" s="5"/>
      <c r="Y561" s="5"/>
      <c r="Z561" s="5"/>
      <c r="AE561" s="77"/>
      <c r="AF561" s="90"/>
    </row>
    <row r="562" spans="1:32" x14ac:dyDescent="0.4">
      <c r="A562" s="7">
        <v>12</v>
      </c>
      <c r="B562" s="77">
        <f t="shared" si="241"/>
        <v>30.416666666666668</v>
      </c>
      <c r="C562" s="95">
        <f ca="1">G516</f>
        <v>27108.76247118942</v>
      </c>
      <c r="D562" s="5">
        <f t="shared" ca="1" si="232"/>
        <v>31</v>
      </c>
      <c r="E562" s="5">
        <v>28</v>
      </c>
      <c r="F562" s="5">
        <f t="shared" ca="1" si="233"/>
        <v>26</v>
      </c>
      <c r="G562" s="77">
        <f t="shared" ca="1" si="242"/>
        <v>5840.0000000000009</v>
      </c>
      <c r="H562" s="77">
        <f t="shared" ca="1" si="234"/>
        <v>29993.48350921529</v>
      </c>
      <c r="I562" s="77">
        <f ca="1">I563</f>
        <v>2250.8333333333339</v>
      </c>
      <c r="J562" s="77">
        <f ca="1">J561</f>
        <v>47399.972406065266</v>
      </c>
      <c r="K562" s="92"/>
      <c r="L562" s="92"/>
      <c r="M562" s="92"/>
      <c r="N562" s="92"/>
      <c r="O562" s="92"/>
      <c r="P562" s="92"/>
      <c r="Q562" s="92"/>
      <c r="R562" s="92"/>
      <c r="T562" s="77"/>
      <c r="U562" s="77"/>
      <c r="V562" s="5"/>
      <c r="W562" s="5"/>
      <c r="X562" s="5"/>
      <c r="Y562" s="5"/>
      <c r="Z562" s="5"/>
      <c r="AE562" s="77"/>
      <c r="AF562" s="90"/>
    </row>
    <row r="563" spans="1:32" x14ac:dyDescent="0.4">
      <c r="A563" s="7">
        <v>12</v>
      </c>
      <c r="B563" s="77">
        <f t="shared" si="241"/>
        <v>30.416666666666668</v>
      </c>
      <c r="C563" s="95">
        <f ca="1">H516</f>
        <v>25324.299424754012</v>
      </c>
      <c r="D563" s="5">
        <f t="shared" ca="1" si="232"/>
        <v>34</v>
      </c>
      <c r="E563" s="5">
        <v>29</v>
      </c>
      <c r="F563" s="5">
        <f t="shared" ca="1" si="233"/>
        <v>27</v>
      </c>
      <c r="G563" s="77">
        <f t="shared" ca="1" si="242"/>
        <v>6205.0000000000009</v>
      </c>
      <c r="H563" s="77">
        <f t="shared" ca="1" si="234"/>
        <v>28825.075113706258</v>
      </c>
      <c r="I563" s="77">
        <f ca="1">G548</f>
        <v>2250.8333333333339</v>
      </c>
      <c r="J563" s="77">
        <f ca="1">H549</f>
        <v>46638.23038120522</v>
      </c>
      <c r="K563" s="92"/>
      <c r="L563" s="92"/>
      <c r="M563" s="92"/>
      <c r="N563" s="92"/>
      <c r="O563" s="92"/>
      <c r="P563" s="92"/>
      <c r="Q563" s="92"/>
      <c r="R563" s="92"/>
      <c r="T563" s="77"/>
      <c r="U563" s="77"/>
      <c r="V563" s="5"/>
      <c r="W563" s="5"/>
      <c r="X563" s="5"/>
      <c r="Y563" s="5"/>
      <c r="Z563" s="5"/>
      <c r="AE563" s="77"/>
      <c r="AF563" s="90"/>
    </row>
    <row r="564" spans="1:32" x14ac:dyDescent="0.4">
      <c r="A564" s="7">
        <v>12</v>
      </c>
      <c r="B564" s="77">
        <f t="shared" si="241"/>
        <v>30.416666666666668</v>
      </c>
      <c r="C564" s="95">
        <f ca="1">I516</f>
        <v>23971.104123676039</v>
      </c>
      <c r="D564" s="5">
        <f t="shared" ca="1" si="232"/>
        <v>36</v>
      </c>
      <c r="E564" s="5">
        <v>30</v>
      </c>
      <c r="F564" s="5">
        <f t="shared" ca="1" si="233"/>
        <v>34</v>
      </c>
      <c r="G564" s="77">
        <f t="shared" ca="1" si="242"/>
        <v>6570.0000000000009</v>
      </c>
      <c r="H564" s="77">
        <f t="shared" ca="1" si="234"/>
        <v>28410.949111921069</v>
      </c>
      <c r="I564" s="77">
        <f ca="1">I565</f>
        <v>2281.2500000000005</v>
      </c>
      <c r="J564" s="77">
        <f ca="1">J563</f>
        <v>46638.23038120522</v>
      </c>
      <c r="K564" s="92"/>
      <c r="L564" s="92"/>
      <c r="M564" s="92"/>
      <c r="N564" s="92"/>
      <c r="O564" s="92"/>
      <c r="P564" s="92"/>
      <c r="Q564" s="92"/>
      <c r="R564" s="92"/>
      <c r="T564" s="77"/>
      <c r="U564" s="77"/>
      <c r="V564" s="5"/>
      <c r="W564" s="5"/>
      <c r="X564" s="5"/>
      <c r="Y564" s="5"/>
      <c r="Z564" s="5"/>
      <c r="AE564" s="77"/>
      <c r="AF564" s="90"/>
    </row>
    <row r="565" spans="1:32" x14ac:dyDescent="0.4">
      <c r="A565" s="7">
        <v>12</v>
      </c>
      <c r="B565" s="77">
        <f t="shared" si="241"/>
        <v>30.416666666666668</v>
      </c>
      <c r="C565" s="95">
        <f ca="1">J516</f>
        <v>26865.751248227596</v>
      </c>
      <c r="D565" s="5">
        <f t="shared" ca="1" si="232"/>
        <v>32</v>
      </c>
      <c r="E565" s="5">
        <v>31</v>
      </c>
      <c r="F565" s="5">
        <f t="shared" ca="1" si="233"/>
        <v>28</v>
      </c>
      <c r="G565" s="77">
        <f t="shared" ca="1" si="242"/>
        <v>6935.0000000000009</v>
      </c>
      <c r="H565" s="77">
        <f t="shared" ca="1" si="234"/>
        <v>27108.76247118942</v>
      </c>
      <c r="I565" s="77">
        <f ca="1">G549</f>
        <v>2281.2500000000005</v>
      </c>
      <c r="J565" s="77">
        <f ca="1">H550</f>
        <v>45277.776588948313</v>
      </c>
      <c r="K565" s="92"/>
      <c r="L565" s="92"/>
      <c r="M565" s="92"/>
      <c r="N565" s="92"/>
      <c r="O565" s="92"/>
      <c r="P565" s="92"/>
      <c r="Q565" s="92"/>
      <c r="R565" s="92"/>
      <c r="T565" s="77"/>
      <c r="U565" s="77"/>
      <c r="V565" s="5"/>
      <c r="W565" s="5"/>
      <c r="X565" s="5"/>
      <c r="Y565" s="5"/>
      <c r="Z565" s="5"/>
      <c r="AE565" s="77"/>
      <c r="AF565" s="90"/>
    </row>
    <row r="566" spans="1:32" x14ac:dyDescent="0.4">
      <c r="A566" s="7">
        <v>12</v>
      </c>
      <c r="B566" s="77">
        <f t="shared" si="241"/>
        <v>30.416666666666668</v>
      </c>
      <c r="C566" s="95">
        <f ca="1">K516</f>
        <v>24503.636693272336</v>
      </c>
      <c r="D566" s="5">
        <f t="shared" ca="1" si="232"/>
        <v>35</v>
      </c>
      <c r="E566" s="5">
        <v>32</v>
      </c>
      <c r="F566" s="5">
        <f t="shared" ca="1" si="233"/>
        <v>31</v>
      </c>
      <c r="G566" s="77">
        <f t="shared" ca="1" si="242"/>
        <v>7300.0000000000009</v>
      </c>
      <c r="H566" s="77">
        <f t="shared" ca="1" si="234"/>
        <v>26865.751248227596</v>
      </c>
      <c r="I566" s="77">
        <f ca="1">I567</f>
        <v>2311.666666666667</v>
      </c>
      <c r="J566" s="77">
        <f ca="1">J565</f>
        <v>45277.776588948313</v>
      </c>
      <c r="K566" s="92"/>
      <c r="L566" s="92"/>
      <c r="M566" s="92"/>
      <c r="N566" s="92"/>
      <c r="O566" s="92"/>
      <c r="P566" s="92"/>
      <c r="Q566" s="92"/>
      <c r="R566" s="92"/>
      <c r="T566" s="77"/>
      <c r="U566" s="77"/>
      <c r="V566" s="5"/>
      <c r="W566" s="5"/>
      <c r="X566" s="5"/>
      <c r="Y566" s="5"/>
      <c r="Z566" s="5"/>
      <c r="AE566" s="77"/>
      <c r="AF566" s="90"/>
    </row>
    <row r="567" spans="1:32" x14ac:dyDescent="0.4">
      <c r="A567" s="7">
        <v>12</v>
      </c>
      <c r="B567" s="77">
        <f t="shared" si="241"/>
        <v>30.416666666666668</v>
      </c>
      <c r="C567" s="95">
        <f ca="1">L516</f>
        <v>26232.086516060688</v>
      </c>
      <c r="D567" s="5">
        <f t="shared" ca="1" si="232"/>
        <v>33</v>
      </c>
      <c r="E567" s="5">
        <v>33</v>
      </c>
      <c r="F567" s="5">
        <f t="shared" ca="1" si="233"/>
        <v>33</v>
      </c>
      <c r="G567" s="77">
        <f t="shared" ca="1" si="242"/>
        <v>7665.0000000000009</v>
      </c>
      <c r="H567" s="77">
        <f t="shared" ca="1" si="234"/>
        <v>26232.086516060688</v>
      </c>
      <c r="I567" s="77">
        <f ca="1">G550</f>
        <v>2311.666666666667</v>
      </c>
      <c r="J567" s="77">
        <f ca="1">H551</f>
        <v>45085.404014916559</v>
      </c>
      <c r="K567" s="92"/>
      <c r="L567" s="92"/>
      <c r="M567" s="92"/>
      <c r="N567" s="92"/>
      <c r="O567" s="92"/>
      <c r="P567" s="92"/>
      <c r="Q567" s="92"/>
      <c r="R567" s="92"/>
      <c r="T567" s="77"/>
      <c r="U567" s="77"/>
      <c r="V567" s="5"/>
      <c r="W567" s="5"/>
      <c r="X567" s="5"/>
      <c r="Y567" s="5"/>
      <c r="Z567" s="5"/>
      <c r="AE567" s="77"/>
      <c r="AF567" s="90"/>
    </row>
    <row r="568" spans="1:32" x14ac:dyDescent="0.4">
      <c r="A568" s="7">
        <v>12</v>
      </c>
      <c r="B568" s="77">
        <f t="shared" si="241"/>
        <v>30.416666666666668</v>
      </c>
      <c r="C568" s="95">
        <f ca="1">M516</f>
        <v>28410.949111921069</v>
      </c>
      <c r="D568" s="5">
        <f t="shared" ca="1" si="232"/>
        <v>30</v>
      </c>
      <c r="E568" s="5">
        <v>34</v>
      </c>
      <c r="F568" s="5">
        <f t="shared" ca="1" si="233"/>
        <v>29</v>
      </c>
      <c r="G568" s="77">
        <f t="shared" ca="1" si="242"/>
        <v>8030.0000000000009</v>
      </c>
      <c r="H568" s="77">
        <f t="shared" ca="1" si="234"/>
        <v>25324.299424754012</v>
      </c>
      <c r="I568" s="77">
        <f ca="1">I569</f>
        <v>2646.2500000000005</v>
      </c>
      <c r="J568" s="77">
        <f ca="1">J567</f>
        <v>45085.404014916559</v>
      </c>
      <c r="P568" s="5"/>
      <c r="T568" s="77"/>
      <c r="U568" s="77"/>
      <c r="AE568" s="77"/>
      <c r="AF568" s="90"/>
    </row>
    <row r="569" spans="1:32" x14ac:dyDescent="0.4">
      <c r="A569" s="7">
        <v>12</v>
      </c>
      <c r="B569" s="77">
        <f t="shared" si="241"/>
        <v>30.416666666666668</v>
      </c>
      <c r="C569" s="95">
        <f ca="1">N516</f>
        <v>30189.900073488374</v>
      </c>
      <c r="D569" s="5">
        <f t="shared" ca="1" si="232"/>
        <v>27</v>
      </c>
      <c r="E569" s="5">
        <v>35</v>
      </c>
      <c r="F569" s="5">
        <f t="shared" ca="1" si="233"/>
        <v>32</v>
      </c>
      <c r="G569" s="77">
        <f t="shared" ca="1" si="242"/>
        <v>8395</v>
      </c>
      <c r="H569" s="77">
        <f t="shared" ca="1" si="234"/>
        <v>24503.636693272336</v>
      </c>
      <c r="I569" s="77">
        <f ca="1">G551</f>
        <v>2646.2500000000005</v>
      </c>
      <c r="J569" s="77">
        <f ca="1">H552</f>
        <v>44649.845983279833</v>
      </c>
      <c r="P569" s="5"/>
      <c r="T569" s="77"/>
      <c r="U569" s="5"/>
      <c r="AE569" s="77"/>
      <c r="AF569" s="90"/>
    </row>
    <row r="570" spans="1:32" x14ac:dyDescent="0.4">
      <c r="A570" s="7">
        <v>12</v>
      </c>
      <c r="B570" s="77">
        <f t="shared" si="241"/>
        <v>30.416666666666668</v>
      </c>
      <c r="C570" s="95">
        <f ca="1">O516</f>
        <v>31421.090915763714</v>
      </c>
      <c r="D570" s="5">
        <f t="shared" ca="1" si="232"/>
        <v>25</v>
      </c>
      <c r="E570" s="5">
        <v>36</v>
      </c>
      <c r="F570" s="5">
        <f t="shared" ca="1" si="233"/>
        <v>30</v>
      </c>
      <c r="G570" s="77">
        <f t="shared" ca="1" si="242"/>
        <v>8760</v>
      </c>
      <c r="H570" s="77">
        <f t="shared" ca="1" si="234"/>
        <v>23971.104123676039</v>
      </c>
      <c r="I570" s="77">
        <f ca="1">I571</f>
        <v>2980.8333333333339</v>
      </c>
      <c r="J570" s="77">
        <f ca="1">J569</f>
        <v>44649.845983279833</v>
      </c>
      <c r="P570" s="5"/>
      <c r="R570" s="7"/>
      <c r="S570" s="7"/>
      <c r="T570" s="77"/>
      <c r="U570" s="5"/>
      <c r="AE570" s="77"/>
      <c r="AF570" s="90"/>
    </row>
    <row r="571" spans="1:32" x14ac:dyDescent="0.4">
      <c r="C571" s="91"/>
      <c r="D571" s="7"/>
      <c r="I571" s="77">
        <f ca="1">G552</f>
        <v>2980.8333333333339</v>
      </c>
      <c r="J571" s="77">
        <f ca="1">H553</f>
        <v>43703.171407864327</v>
      </c>
      <c r="P571" s="5"/>
      <c r="Q571" s="7"/>
      <c r="R571" s="7"/>
      <c r="S571" s="7"/>
      <c r="T571" s="77"/>
      <c r="U571" s="5"/>
      <c r="AE571" s="77"/>
      <c r="AF571" s="90"/>
    </row>
    <row r="572" spans="1:32" x14ac:dyDescent="0.4">
      <c r="C572" s="91"/>
      <c r="D572" s="7"/>
      <c r="I572" s="77">
        <f ca="1">I573</f>
        <v>3011.2500000000005</v>
      </c>
      <c r="J572" s="77">
        <f ca="1">J571</f>
        <v>43703.171407864327</v>
      </c>
      <c r="Q572" s="7"/>
      <c r="R572" s="7"/>
      <c r="S572" s="7"/>
      <c r="T572" s="77"/>
      <c r="U572" s="5"/>
      <c r="AE572" s="77"/>
      <c r="AF572" s="90"/>
    </row>
    <row r="573" spans="1:32" x14ac:dyDescent="0.4">
      <c r="C573" s="91"/>
      <c r="D573" s="7"/>
      <c r="I573" s="77">
        <f ca="1">G553</f>
        <v>3011.2500000000005</v>
      </c>
      <c r="J573" s="77">
        <f ca="1">H554</f>
        <v>42576.720341230939</v>
      </c>
      <c r="T573" s="77"/>
      <c r="U573" s="5"/>
      <c r="AE573" s="77"/>
      <c r="AF573" s="90"/>
    </row>
    <row r="574" spans="1:32" x14ac:dyDescent="0.4">
      <c r="C574" s="91"/>
      <c r="D574" s="7"/>
      <c r="I574" s="77">
        <f ca="1">I575</f>
        <v>3041.666666666667</v>
      </c>
      <c r="J574" s="77">
        <f ca="1">J573</f>
        <v>42576.720341230939</v>
      </c>
      <c r="U574" s="5"/>
      <c r="AE574" s="77"/>
      <c r="AF574" s="90"/>
    </row>
    <row r="575" spans="1:32" x14ac:dyDescent="0.4">
      <c r="B575" s="91"/>
      <c r="I575" s="77">
        <f ca="1">G554</f>
        <v>3041.666666666667</v>
      </c>
      <c r="J575" s="77">
        <f ca="1">H555</f>
        <v>42282.077835649448</v>
      </c>
      <c r="U575" s="5"/>
      <c r="AE575" s="77"/>
      <c r="AF575" s="90"/>
    </row>
    <row r="576" spans="1:32" x14ac:dyDescent="0.4">
      <c r="B576" s="91"/>
      <c r="I576" s="77">
        <f ca="1">I577</f>
        <v>3376.2500000000005</v>
      </c>
      <c r="J576" s="77">
        <f ca="1">J575</f>
        <v>42282.077835649448</v>
      </c>
      <c r="P576" s="5"/>
      <c r="Q576" s="6"/>
      <c r="U576" s="5"/>
      <c r="AE576" s="77"/>
      <c r="AF576" s="90"/>
    </row>
    <row r="577" spans="2:32" x14ac:dyDescent="0.4">
      <c r="B577" s="91"/>
      <c r="E577" s="77"/>
      <c r="F577" s="77"/>
      <c r="I577" s="77">
        <f ca="1">G555</f>
        <v>3376.2500000000005</v>
      </c>
      <c r="J577" s="77">
        <f ca="1">H556</f>
        <v>41018.297965964797</v>
      </c>
      <c r="P577" s="5"/>
      <c r="Q577" s="6"/>
      <c r="U577" s="5"/>
      <c r="AE577" s="77"/>
      <c r="AF577" s="90"/>
    </row>
    <row r="578" spans="2:32" x14ac:dyDescent="0.4">
      <c r="B578" s="91"/>
      <c r="E578" s="77"/>
      <c r="F578" s="77"/>
      <c r="I578" s="77">
        <f ca="1">I579</f>
        <v>3710.8333333333339</v>
      </c>
      <c r="J578" s="77">
        <f ca="1">J577</f>
        <v>41018.297965964797</v>
      </c>
      <c r="P578" s="5"/>
      <c r="Q578" s="6"/>
      <c r="U578" s="5"/>
      <c r="AE578" s="77"/>
      <c r="AF578" s="90"/>
    </row>
    <row r="579" spans="2:32" x14ac:dyDescent="0.4">
      <c r="B579" s="91"/>
      <c r="E579" s="77"/>
      <c r="F579" s="77"/>
      <c r="I579" s="77">
        <f ca="1">G556</f>
        <v>3710.8333333333339</v>
      </c>
      <c r="J579" s="77">
        <f ca="1">H557</f>
        <v>39650.19844330776</v>
      </c>
      <c r="P579" s="5"/>
      <c r="Q579" s="6"/>
      <c r="U579" s="5"/>
      <c r="AE579" s="77"/>
      <c r="AF579" s="90"/>
    </row>
    <row r="580" spans="2:32" x14ac:dyDescent="0.4">
      <c r="B580" s="91"/>
      <c r="E580" s="77"/>
      <c r="F580" s="77"/>
      <c r="I580" s="77">
        <f ca="1">I581</f>
        <v>4045.4166666666674</v>
      </c>
      <c r="J580" s="77">
        <f ca="1">J579</f>
        <v>39650.19844330776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4045.4166666666674</v>
      </c>
      <c r="J581" s="77">
        <f ca="1">H558</f>
        <v>38610.053071982686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38610.053071982686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31421.090915763714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31421.090915763714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31304.656722423821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31304.656722423821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30189.900073488374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30189.900073488374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29993.48350921529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29993.48350921529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28825.075113706258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28825.075113706258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28410.949111921069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28410.949111921069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27108.76247118942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27108.76247118942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26865.751248227596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26865.751248227596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26232.086516060688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26232.086516060688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25324.299424754012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25324.299424754012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24503.636693272336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24503.636693272336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23971.104123676039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23971.104123676039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>
        <f t="shared" ref="C609:C620" ca="1" si="245">D609/SUM($D$609:$D$620)</f>
        <v>0.11590914111605229</v>
      </c>
      <c r="D609" s="135">
        <f ca="1">B452*M456+B458*M462+B464*M468+B470*M474+B476*M480+B482*M486+B488*M492+$B$500*M504</f>
        <v>37.862200345766134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>
        <f t="shared" ca="1" si="245"/>
        <v>6.5830704000987936E-2</v>
      </c>
      <c r="D610" s="135">
        <f ca="1">B452*N456+B458*N462+B464*N468+B470*N474+B476*N480+B482*N486+B488*N492+$B$500*N504</f>
        <v>21.503871737714459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>
        <f t="shared" ca="1" si="245"/>
        <v>1.1992518206600722E-2</v>
      </c>
      <c r="D611" s="135">
        <f ca="1">B452*O456+B458*O462+B464*O468+B470*O474+B476*O480+B482*O486+B488*O492+$B$500*O504</f>
        <v>3.917405673241428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>
        <f t="shared" ca="1" si="245"/>
        <v>0.11534906497191917</v>
      </c>
      <c r="D612" s="135">
        <f ca="1">B452*G456+B458*G462+B464*G468+B470*G474+B476*G480+B482*G486+B488*G492+$B$500*G504</f>
        <v>37.679249156810123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>
        <f t="shared" ca="1" si="245"/>
        <v>5.7874100442397047E-2</v>
      </c>
      <c r="D613" s="135">
        <f ca="1">B452*H456+B458*H462+B464*H468+B470*H474+B476*H480+B482*H486+B488*H492+$B$500*H504</f>
        <v>18.904814276788425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>
        <f t="shared" ca="1" si="245"/>
        <v>1.1899349905428134E-2</v>
      </c>
      <c r="D614" s="135">
        <f ca="1">B452*I456+B458*I462+B464*I468+B470*I474+B476*I480+B482*I486+B488*I492+$B$500*I504</f>
        <v>3.8869718623193084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>
        <f t="shared" ca="1" si="245"/>
        <v>0.16800446939878114</v>
      </c>
      <c r="D615" s="135">
        <f ca="1">B452*J456+B458*J462+B464*J468+B470*J474+B476*J480+B482*J486+B488*J492+$B$500*J504</f>
        <v>54.879354795597287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>
        <f t="shared" ca="1" si="245"/>
        <v>6.5463537396551919E-2</v>
      </c>
      <c r="D616" s="135">
        <f ca="1">B452*K456+B458*K462+B464*K468+B470*K474+B476*K480+B482*K486+B488*K492+$B$500*K504</f>
        <v>21.383935247774357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>
        <f t="shared" ca="1" si="245"/>
        <v>1.7531095985165834E-2</v>
      </c>
      <c r="D617" s="135">
        <f ca="1">B452*L456+B458*L462+B464*L468+B470*L474+B476*L480+B482*L486+B488*L492+$B$500*L504</f>
        <v>5.7266050121674148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>
        <f t="shared" ca="1" si="245"/>
        <v>0.22352374117991411</v>
      </c>
      <c r="D618" s="135">
        <f ca="1">B452*D456+B458*D462+B464*D468+B470*D474+B476*D480+B482*D486+B488*D492+$B$500*D504</f>
        <v>73.014954550612458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>
        <f t="shared" ca="1" si="245"/>
        <v>0.12355665816006306</v>
      </c>
      <c r="D619" s="135">
        <f ca="1">B452*E456+B458*E462+B464*E468+B470*E474+B476*E480+B482*E486+B488*E492+$B$500*E504</f>
        <v>40.360293418322748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>
        <f t="shared" ca="1" si="245"/>
        <v>2.3065619236138646E-2</v>
      </c>
      <c r="D620" s="135">
        <f ca="1">B452*F456+B458*F462+B464*F468+B470*F474+B476*F480+B482*F486+B488*F492+$B$500*F504</f>
        <v>7.5344799228858488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>
        <f t="shared" ref="C621:C632" ca="1" si="246">D621/SUM($D$621:$D$632)</f>
        <v>0.11304549568713186</v>
      </c>
      <c r="D621" s="135">
        <f ca="1">$B$494*M498+$B$495*77/365*11/24</f>
        <v>49.961429914554799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>
        <f t="shared" ca="1" si="246"/>
        <v>8.5830073917579824E-2</v>
      </c>
      <c r="D622" s="135">
        <f ca="1">$B$494*N498+$B$495*77/365*12/24</f>
        <v>37.933339993150682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>
        <f t="shared" ca="1" si="246"/>
        <v>1.0882974087464524E-2</v>
      </c>
      <c r="D623" s="135">
        <f ca="1">$B$494*O498+$B$495*77/365*1/24</f>
        <v>4.8098240785958906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>
        <f t="shared" ca="1" si="246"/>
        <v>0.11304549568713186</v>
      </c>
      <c r="D624" s="135">
        <f ca="1">$B$494*G498+$B$495*77/365*11/24</f>
        <v>49.961429914554799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>
        <f t="shared" ca="1" si="246"/>
        <v>8.5830073917579824E-2</v>
      </c>
      <c r="D625" s="135">
        <f ca="1">$B$494*H498+$B$495*77/365*12/24</f>
        <v>37.933339993150682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>
        <f t="shared" ca="1" si="246"/>
        <v>1.0882974087464524E-2</v>
      </c>
      <c r="D626" s="135">
        <f ca="1">$B$494*I498+$B$495*77/365*1/24</f>
        <v>4.8098240785958906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>
        <f t="shared" ca="1" si="246"/>
        <v>0.1347003235408113</v>
      </c>
      <c r="D627" s="135">
        <f ca="1">$B$494*J498+$B$495*91/365*11/24</f>
        <v>59.531967489246583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>
        <f t="shared" ca="1" si="246"/>
        <v>0.10195506548246276</v>
      </c>
      <c r="D628" s="135">
        <f ca="1">$B$494*K498+$B$495*91/365*12/24</f>
        <v>45.059918819178087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>
        <f t="shared" ca="1" si="246"/>
        <v>1.2972816970071341E-2</v>
      </c>
      <c r="D629" s="135">
        <f ca="1">$B$494*L498+$B$495*91/365*1/24</f>
        <v>5.7334481299315074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>
        <f t="shared" ca="1" si="246"/>
        <v>0.17869160159370368</v>
      </c>
      <c r="D630" s="135">
        <f ca="1">$B$494*D498+$B$495*120/365*11/24</f>
        <v>78.974291501643847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>
        <f t="shared" ca="1" si="246"/>
        <v>0.13494863662553791</v>
      </c>
      <c r="D631" s="135">
        <f ca="1">$B$494*E498+$B$495*120/365*12/24</f>
        <v>59.641711594520544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>
        <f t="shared" ca="1" si="246"/>
        <v>1.7214468403060755E-2</v>
      </c>
      <c r="D632" s="135">
        <f ca="1">$B$494*F498+$B$495*120/365*1/24</f>
        <v>7.6080824928767132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>
        <f t="shared" ref="C633:C644" ca="1" si="247">D633/SUM($D$633:$D$644)</f>
        <v>0.10984217149165842</v>
      </c>
      <c r="D633" s="135">
        <f ca="1">B409*M413+B415*M419+B421*M425+B427*M431+B433*M437+B439*M443+B445*M449</f>
        <v>44.227352370334671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>
        <f t="shared" ca="1" si="247"/>
        <v>8.0749740537248024E-2</v>
      </c>
      <c r="D634" s="135">
        <f ca="1">B409*N413+B415*N419+B421*N425+B427*N431+B433*N437+B439*N443+B445*N449</f>
        <v>32.513443425735439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>
        <f t="shared" ca="1" si="247"/>
        <v>1.1255545976222407E-2</v>
      </c>
      <c r="D635" s="135">
        <f ca="1">B409*O413+B415*O419+B421*O425+B427*O431+B433*O437+B439*O443+B445*O449</f>
        <v>4.5319843121336589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>
        <f t="shared" ca="1" si="247"/>
        <v>0.11530960082383296</v>
      </c>
      <c r="D636" s="135">
        <f ca="1">B409*G413+B415*G419+B421*G425+B427*G431+B433*G437+B439*G443+B445*G449</f>
        <v>46.428783026249462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>
        <f t="shared" ca="1" si="247"/>
        <v>7.7765624637394198E-2</v>
      </c>
      <c r="D637" s="135">
        <f ca="1">B409*H413+B415*H419+B421*H425+B427*H431+B433*H437+B439*H443+B445*H449</f>
        <v>31.311905404186255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>
        <f t="shared" ca="1" si="247"/>
        <v>1.1807304899652864E-2</v>
      </c>
      <c r="D638" s="135">
        <f ca="1">B409*I413+B415*I419+B421*I425+B427*I431+B433*I437+B439*I443+B445*I449</f>
        <v>4.7541470388773526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>
        <f t="shared" ca="1" si="247"/>
        <v>0.12318243584877221</v>
      </c>
      <c r="D639" s="135">
        <f ca="1">B409*J413+B415*J419+B421*J425+B427*J431+B433*J437+B439*J443+B445*J449</f>
        <v>49.59873718932738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>
        <f t="shared" ca="1" si="247"/>
        <v>8.0645306740138464E-2</v>
      </c>
      <c r="D640" s="135">
        <f ca="1">B409*K413+B415*K419+B421*K425+B427*K431+B433*K437+B439*K443+B445*K449</f>
        <v>32.471393725866868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>
        <f t="shared" ca="1" si="247"/>
        <v>1.2635922425105452E-2</v>
      </c>
      <c r="D641" s="135">
        <f ca="1">B409*L413+B415*L419+B421*L425+B427*L431+B433*L437+B439*L443+B445*L449</f>
        <v>5.0877853745070292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>
        <f t="shared" ca="1" si="247"/>
        <v>0.20653604183573632</v>
      </c>
      <c r="D642" s="135">
        <f ca="1">B409*D413+B415*D419+B421*D425+B427*D431+B433*D437+B439*D443+B445*D449</f>
        <v>83.160612862947488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>
        <f t="shared" ca="1" si="247"/>
        <v>0.14915432808521928</v>
      </c>
      <c r="D643" s="135">
        <f ca="1">B409*E413+B415*E419+B421*E425+B427*E431+B433*E437+B439*E443+B445*E449</f>
        <v>60.056178207351458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>
        <f t="shared" ca="1" si="247"/>
        <v>2.1115976699019257E-2</v>
      </c>
      <c r="D644" s="135">
        <f ca="1">B409*F413+B415*F419+B421*F425+B427*F431+B433*F437+B439*F443+B445*F449</f>
        <v>8.5022330624829561</v>
      </c>
      <c r="P644" s="5"/>
      <c r="Q644" s="6"/>
      <c r="U644" s="5"/>
    </row>
  </sheetData>
  <autoFilter ref="A1:C607" xr:uid="{00000000-0009-0000-0000-000025000000}"/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tabColor indexed="50"/>
  </sheetPr>
  <dimension ref="A1:AF644"/>
  <sheetViews>
    <sheetView topLeftCell="A505" zoomScale="85" workbookViewId="0">
      <selection activeCell="D294" sqref="D294"/>
    </sheetView>
  </sheetViews>
  <sheetFormatPr defaultColWidth="9.33203125" defaultRowHeight="15" outlineLevelRow="1" x14ac:dyDescent="0.4"/>
  <cols>
    <col min="1" max="1" width="37.6640625" style="7" customWidth="1"/>
    <col min="2" max="2" width="18" style="7" customWidth="1"/>
    <col min="3" max="3" width="26.5" style="7" customWidth="1"/>
    <col min="4" max="4" width="16.6640625" style="5" customWidth="1"/>
    <col min="5" max="5" width="13.1640625" style="5" customWidth="1"/>
    <col min="6" max="14" width="11.33203125" style="5" customWidth="1"/>
    <col min="15" max="15" width="10.5" style="5" customWidth="1"/>
    <col min="16" max="16" width="10.5" style="6" customWidth="1"/>
    <col min="17" max="20" width="10.5" style="5" customWidth="1"/>
    <col min="21" max="22" width="10.5" style="7" customWidth="1"/>
    <col min="23" max="23" width="9.83203125" style="7" bestFit="1" customWidth="1"/>
    <col min="24" max="16384" width="9.33203125" style="7"/>
  </cols>
  <sheetData>
    <row r="1" spans="1:22" ht="17.649999999999999" hidden="1" outlineLevel="1" x14ac:dyDescent="0.5">
      <c r="A1" s="1"/>
      <c r="B1" s="97"/>
      <c r="C1" s="98"/>
      <c r="D1" s="99"/>
      <c r="E1" s="9"/>
      <c r="F1" s="104"/>
      <c r="G1" s="105"/>
      <c r="H1" s="105"/>
    </row>
    <row r="2" spans="1:22" hidden="1" outlineLevel="1" x14ac:dyDescent="0.4">
      <c r="A2" s="8"/>
      <c r="B2" s="2"/>
      <c r="C2" s="3"/>
      <c r="D2" s="4"/>
      <c r="E2" s="4"/>
      <c r="F2" s="4"/>
      <c r="P2" s="9"/>
    </row>
    <row r="3" spans="1:22" hidden="1" outlineLevel="1" x14ac:dyDescent="0.4"/>
    <row r="4" spans="1:22" hidden="1" outlineLevel="1" x14ac:dyDescent="0.4">
      <c r="A4" s="10"/>
      <c r="B4" s="10"/>
      <c r="C4" s="11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Q4" s="13"/>
      <c r="R4" s="14"/>
      <c r="S4" s="15"/>
      <c r="T4" s="14"/>
    </row>
    <row r="5" spans="1:22" hidden="1" outlineLevel="1" x14ac:dyDescent="0.4">
      <c r="A5" s="16"/>
      <c r="B5" s="10"/>
      <c r="C5" s="11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Q5" s="18"/>
      <c r="R5" s="19"/>
      <c r="S5" s="20"/>
      <c r="T5" s="21"/>
    </row>
    <row r="6" spans="1:22" hidden="1" outlineLevel="1" x14ac:dyDescent="0.4">
      <c r="A6" s="10"/>
      <c r="B6" s="10"/>
      <c r="C6" s="11"/>
      <c r="D6" s="22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Q6" s="18"/>
      <c r="R6" s="19"/>
      <c r="S6" s="20"/>
      <c r="T6" s="21"/>
    </row>
    <row r="7" spans="1:22" s="24" customFormat="1" hidden="1" outlineLevel="1" x14ac:dyDescent="0.4"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6"/>
      <c r="Q7" s="18"/>
      <c r="R7" s="19"/>
      <c r="S7" s="20"/>
      <c r="T7" s="21"/>
      <c r="V7" s="7"/>
    </row>
    <row r="8" spans="1:22" s="24" customFormat="1" hidden="1" outlineLevel="1" x14ac:dyDescent="0.4">
      <c r="A8" s="26"/>
      <c r="B8" s="27"/>
      <c r="C8" s="28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6"/>
      <c r="Q8" s="18"/>
      <c r="R8" s="19"/>
      <c r="S8" s="20"/>
      <c r="T8" s="21"/>
      <c r="V8" s="7"/>
    </row>
    <row r="9" spans="1:22" s="24" customFormat="1" hidden="1" outlineLevel="1" x14ac:dyDescent="0.4">
      <c r="A9" s="27"/>
      <c r="B9" s="27"/>
      <c r="C9" s="27"/>
      <c r="D9"/>
      <c r="E9"/>
      <c r="F9"/>
      <c r="G9"/>
      <c r="H9"/>
      <c r="I9"/>
      <c r="J9"/>
      <c r="K9"/>
      <c r="L9"/>
      <c r="M9"/>
      <c r="N9"/>
      <c r="O9"/>
      <c r="P9" s="6"/>
      <c r="Q9" s="25"/>
      <c r="R9" s="25"/>
      <c r="S9" s="25"/>
      <c r="T9" s="25"/>
    </row>
    <row r="10" spans="1:22" s="24" customFormat="1" hidden="1" outlineLevel="1" x14ac:dyDescent="0.4">
      <c r="A10" s="26"/>
      <c r="B10" s="27"/>
      <c r="C10" s="28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6"/>
      <c r="O10" s="136"/>
      <c r="P10" s="6"/>
      <c r="Q10" s="25"/>
      <c r="R10" s="25"/>
      <c r="S10" s="25"/>
      <c r="T10" s="25"/>
    </row>
    <row r="11" spans="1:22" s="24" customFormat="1" hidden="1" outlineLevel="1" x14ac:dyDescent="0.4">
      <c r="A11" s="27"/>
      <c r="B11" s="27"/>
      <c r="C11" s="27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6"/>
      <c r="Q11" s="30"/>
      <c r="R11" s="25"/>
      <c r="S11" s="25"/>
      <c r="T11" s="25"/>
    </row>
    <row r="12" spans="1:22" s="24" customFormat="1" hidden="1" outlineLevel="1" x14ac:dyDescent="0.4">
      <c r="A12" s="27"/>
      <c r="B12" s="27"/>
      <c r="C12" s="31"/>
      <c r="D12" s="32"/>
      <c r="E12" s="33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6"/>
      <c r="Q12" s="25"/>
      <c r="R12" s="25"/>
      <c r="S12" s="25"/>
      <c r="T12" s="25"/>
    </row>
    <row r="13" spans="1:22" s="24" customFormat="1" hidden="1" outlineLevel="1" x14ac:dyDescent="0.4">
      <c r="A13" s="27"/>
      <c r="B13" s="27"/>
      <c r="C13" s="31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6"/>
      <c r="Q13" s="25"/>
      <c r="R13" s="25"/>
      <c r="S13" s="25"/>
      <c r="T13" s="25"/>
    </row>
    <row r="14" spans="1:22" s="24" customFormat="1" hidden="1" outlineLevel="1" x14ac:dyDescent="0.4"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6"/>
      <c r="Q14" s="25"/>
      <c r="R14" s="25"/>
      <c r="S14" s="35"/>
      <c r="T14" s="25"/>
    </row>
    <row r="15" spans="1:22" s="24" customFormat="1" hidden="1" outlineLevel="1" x14ac:dyDescent="0.4">
      <c r="D15" s="167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6"/>
      <c r="Q15" s="25"/>
      <c r="R15" s="25"/>
      <c r="S15" s="35"/>
      <c r="T15" s="25"/>
    </row>
    <row r="16" spans="1:22" s="24" customFormat="1" hidden="1" outlineLevel="1" x14ac:dyDescent="0.4">
      <c r="A16" s="27"/>
      <c r="B16" s="37"/>
      <c r="C16" s="116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6"/>
      <c r="Q16" s="25"/>
      <c r="R16" s="25"/>
      <c r="S16" s="35"/>
      <c r="T16" s="25"/>
    </row>
    <row r="17" spans="1:20" s="24" customFormat="1" hidden="1" outlineLevel="1" x14ac:dyDescent="0.4">
      <c r="D17" s="36"/>
      <c r="E17" s="34"/>
      <c r="F17" s="34"/>
      <c r="G17" s="34"/>
      <c r="H17" s="38"/>
      <c r="I17" s="34"/>
      <c r="J17" s="34"/>
      <c r="K17" s="34"/>
      <c r="L17" s="34"/>
      <c r="M17" s="34"/>
      <c r="N17" s="34"/>
      <c r="O17" s="34"/>
      <c r="P17" s="6"/>
      <c r="Q17" s="25"/>
      <c r="R17" s="25"/>
      <c r="S17" s="35"/>
      <c r="T17" s="25"/>
    </row>
    <row r="18" spans="1:20" s="24" customFormat="1" hidden="1" outlineLevel="1" x14ac:dyDescent="0.4">
      <c r="A18" s="27"/>
      <c r="B18" s="39"/>
      <c r="C18" s="39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40"/>
      <c r="Q18" s="25"/>
      <c r="R18" s="25"/>
      <c r="S18" s="25"/>
      <c r="T18" s="25"/>
    </row>
    <row r="19" spans="1:20" s="24" customFormat="1" hidden="1" outlineLevel="1" x14ac:dyDescent="0.4">
      <c r="A19" s="41"/>
      <c r="B19" s="42"/>
      <c r="C19" s="42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40"/>
      <c r="Q19" s="25"/>
      <c r="R19" s="25"/>
      <c r="S19" s="25"/>
      <c r="T19" s="25"/>
    </row>
    <row r="20" spans="1:20" s="24" customFormat="1" hidden="1" outlineLevel="1" x14ac:dyDescent="0.4">
      <c r="A20" s="41"/>
      <c r="B20" s="43"/>
      <c r="C20" s="4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40"/>
      <c r="Q20" s="25"/>
      <c r="R20" s="25"/>
      <c r="S20" s="25"/>
      <c r="T20" s="25"/>
    </row>
    <row r="21" spans="1:20" s="24" customFormat="1" hidden="1" outlineLevel="1" x14ac:dyDescent="0.4">
      <c r="A21" s="7"/>
      <c r="B21" s="7"/>
      <c r="C21" s="7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40"/>
      <c r="Q21" s="25"/>
      <c r="R21" s="25"/>
      <c r="S21" s="25"/>
      <c r="T21" s="25"/>
    </row>
    <row r="22" spans="1:20" s="24" customFormat="1" hidden="1" outlineLevel="1" x14ac:dyDescent="0.4">
      <c r="A22" s="7"/>
      <c r="B22" s="7"/>
      <c r="C22" s="7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6"/>
      <c r="Q22" s="25"/>
      <c r="R22" s="25"/>
      <c r="S22" s="25"/>
      <c r="T22" s="25"/>
    </row>
    <row r="23" spans="1:20" s="24" customFormat="1" hidden="1" outlineLevel="1" x14ac:dyDescent="0.4">
      <c r="A23" s="7"/>
      <c r="B23" s="7"/>
      <c r="C23" s="7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6"/>
      <c r="Q23" s="25"/>
      <c r="R23" s="25"/>
      <c r="S23" s="25"/>
      <c r="T23" s="25"/>
    </row>
    <row r="24" spans="1:20" s="24" customFormat="1" hidden="1" outlineLevel="1" x14ac:dyDescent="0.4">
      <c r="A24" s="7"/>
      <c r="B24" s="7"/>
      <c r="C24" s="7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6"/>
      <c r="Q24" s="25"/>
      <c r="R24" s="25"/>
      <c r="S24" s="25"/>
      <c r="T24" s="25"/>
    </row>
    <row r="25" spans="1:20" s="24" customFormat="1" hidden="1" outlineLevel="1" x14ac:dyDescent="0.4">
      <c r="A25" s="7"/>
      <c r="B25" s="7"/>
      <c r="C25" s="7"/>
      <c r="D25" s="34"/>
      <c r="E25" s="34"/>
      <c r="F25" s="34"/>
      <c r="G25" s="45"/>
      <c r="H25" s="45"/>
      <c r="I25" s="45"/>
      <c r="J25" s="34"/>
      <c r="K25" s="34"/>
      <c r="L25" s="34"/>
      <c r="M25" s="34"/>
      <c r="N25" s="34"/>
      <c r="O25" s="34"/>
      <c r="P25" s="6"/>
      <c r="Q25" s="25"/>
      <c r="R25" s="25"/>
      <c r="S25" s="25"/>
      <c r="T25" s="25"/>
    </row>
    <row r="26" spans="1:20" s="24" customFormat="1" hidden="1" outlineLevel="1" x14ac:dyDescent="0.4">
      <c r="A26" s="7"/>
      <c r="B26" s="7"/>
      <c r="C26" s="7"/>
      <c r="D26" s="34"/>
      <c r="E26" s="34"/>
      <c r="F26" s="34"/>
      <c r="G26" s="45"/>
      <c r="H26" s="45"/>
      <c r="I26" s="45"/>
      <c r="J26" s="34"/>
      <c r="K26" s="34"/>
      <c r="L26" s="34"/>
      <c r="M26" s="34"/>
      <c r="N26" s="34"/>
      <c r="O26" s="34"/>
      <c r="P26" s="6"/>
      <c r="Q26" s="25"/>
      <c r="R26" s="25"/>
      <c r="S26" s="25"/>
      <c r="T26" s="25"/>
    </row>
    <row r="27" spans="1:20" s="24" customFormat="1" hidden="1" outlineLevel="1" x14ac:dyDescent="0.4">
      <c r="A27" s="8"/>
      <c r="B27" s="2"/>
      <c r="C27" s="3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9"/>
      <c r="Q27" s="25"/>
      <c r="R27" s="25"/>
      <c r="S27" s="25"/>
      <c r="T27" s="25"/>
    </row>
    <row r="28" spans="1:20" s="24" customFormat="1" hidden="1" outlineLevel="1" x14ac:dyDescent="0.4">
      <c r="A28" s="7"/>
      <c r="B28" s="7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  <c r="Q28" s="25"/>
      <c r="R28" s="25"/>
      <c r="S28" s="25"/>
      <c r="T28" s="25"/>
    </row>
    <row r="29" spans="1:20" s="24" customFormat="1" hidden="1" outlineLevel="1" x14ac:dyDescent="0.4">
      <c r="A29" s="10"/>
      <c r="B29" s="10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6"/>
      <c r="Q29" s="25"/>
      <c r="R29" s="25"/>
      <c r="S29" s="25"/>
      <c r="T29" s="25"/>
    </row>
    <row r="30" spans="1:20" s="24" customFormat="1" hidden="1" outlineLevel="1" x14ac:dyDescent="0.4">
      <c r="A30" s="16"/>
      <c r="B30" s="10"/>
      <c r="C30" s="11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6"/>
      <c r="Q30" s="25"/>
      <c r="R30" s="25"/>
      <c r="S30" s="25"/>
      <c r="T30" s="25"/>
    </row>
    <row r="31" spans="1:20" s="24" customFormat="1" hidden="1" outlineLevel="1" x14ac:dyDescent="0.4">
      <c r="A31" s="10"/>
      <c r="B31" s="10"/>
      <c r="C31" s="11"/>
      <c r="D31" s="22"/>
      <c r="E31" s="23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6"/>
      <c r="Q31" s="25"/>
      <c r="R31" s="25"/>
      <c r="S31" s="25"/>
      <c r="T31" s="25"/>
    </row>
    <row r="32" spans="1:20" s="24" customFormat="1" hidden="1" outlineLevel="1" x14ac:dyDescent="0.4"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6"/>
      <c r="Q32" s="25"/>
      <c r="R32" s="25"/>
      <c r="S32" s="25"/>
      <c r="T32" s="25"/>
    </row>
    <row r="33" spans="1:20" s="24" customFormat="1" hidden="1" outlineLevel="1" x14ac:dyDescent="0.4">
      <c r="A33" s="26"/>
      <c r="B33" s="27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6"/>
      <c r="Q33" s="25"/>
      <c r="R33" s="25"/>
      <c r="S33" s="25"/>
      <c r="T33" s="25"/>
    </row>
    <row r="34" spans="1:20" s="24" customFormat="1" hidden="1" outlineLevel="1" x14ac:dyDescent="0.4">
      <c r="A34" s="27"/>
      <c r="B34" s="27"/>
      <c r="C34" s="27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6"/>
      <c r="Q34" s="25"/>
      <c r="R34" s="25"/>
      <c r="S34" s="25"/>
      <c r="T34" s="25"/>
    </row>
    <row r="35" spans="1:20" s="24" customFormat="1" hidden="1" outlineLevel="1" x14ac:dyDescent="0.4">
      <c r="A35" s="26"/>
      <c r="B35" s="27"/>
      <c r="C35" s="28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136"/>
      <c r="O35" s="136"/>
      <c r="P35" s="6"/>
      <c r="Q35" s="25"/>
      <c r="R35" s="25"/>
      <c r="S35" s="25"/>
      <c r="T35" s="25"/>
    </row>
    <row r="36" spans="1:20" hidden="1" outlineLevel="1" x14ac:dyDescent="0.4">
      <c r="A36" s="27"/>
      <c r="B36" s="27"/>
      <c r="C36" s="27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1:20" hidden="1" outlineLevel="1" x14ac:dyDescent="0.4">
      <c r="A37" s="27"/>
      <c r="B37" s="27"/>
      <c r="C37" s="31"/>
      <c r="D37" s="32"/>
      <c r="E37" s="33"/>
      <c r="F37" s="32"/>
      <c r="G37" s="32"/>
      <c r="H37" s="32"/>
      <c r="I37" s="32"/>
      <c r="J37" s="32"/>
      <c r="K37" s="32"/>
      <c r="L37" s="32"/>
      <c r="M37" s="32"/>
      <c r="N37" s="32"/>
      <c r="O37" s="32"/>
    </row>
    <row r="38" spans="1:20" hidden="1" outlineLevel="1" x14ac:dyDescent="0.4">
      <c r="A38" s="27"/>
      <c r="B38" s="27"/>
      <c r="C38" s="31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1:20" hidden="1" outlineLevel="1" x14ac:dyDescent="0.4">
      <c r="A39" s="24"/>
      <c r="B39" s="24"/>
      <c r="C39" s="2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1:20" hidden="1" outlineLevel="1" x14ac:dyDescent="0.4">
      <c r="A40" s="24"/>
      <c r="B40" s="24"/>
      <c r="C40" s="24"/>
      <c r="D40" s="167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1:20" hidden="1" outlineLevel="1" x14ac:dyDescent="0.4">
      <c r="A41" s="27"/>
      <c r="B41" s="37"/>
      <c r="C41" s="116"/>
      <c r="D41" s="137"/>
      <c r="E41" s="138"/>
      <c r="F41" s="137"/>
      <c r="G41" s="138"/>
      <c r="H41" s="138"/>
      <c r="I41" s="138"/>
      <c r="J41" s="138"/>
      <c r="K41" s="138"/>
      <c r="L41" s="138"/>
      <c r="M41" s="138"/>
      <c r="N41" s="138"/>
      <c r="O41" s="138"/>
    </row>
    <row r="42" spans="1:20" hidden="1" outlineLevel="1" x14ac:dyDescent="0.4">
      <c r="A42" s="24"/>
      <c r="B42" s="24"/>
      <c r="C42" s="24"/>
      <c r="D42" s="34"/>
      <c r="E42" s="34"/>
      <c r="F42" s="34"/>
      <c r="G42" s="34"/>
      <c r="H42" s="38"/>
      <c r="I42" s="34"/>
      <c r="J42" s="34"/>
      <c r="K42" s="34"/>
      <c r="L42" s="34"/>
      <c r="M42" s="34"/>
      <c r="N42" s="34"/>
      <c r="O42" s="34"/>
    </row>
    <row r="43" spans="1:20" hidden="1" outlineLevel="1" x14ac:dyDescent="0.4">
      <c r="A43" s="27"/>
      <c r="B43" s="39"/>
      <c r="C43" s="39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20" hidden="1" outlineLevel="1" x14ac:dyDescent="0.4">
      <c r="A44" s="41"/>
      <c r="B44" s="42"/>
      <c r="C44" s="42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20" hidden="1" outlineLevel="1" x14ac:dyDescent="0.4">
      <c r="A45" s="41"/>
      <c r="B45" s="43"/>
      <c r="C45" s="4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20" hidden="1" outlineLevel="1" x14ac:dyDescent="0.4"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</row>
    <row r="47" spans="1:20" hidden="1" outlineLevel="1" x14ac:dyDescent="0.4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S47" s="6"/>
    </row>
    <row r="48" spans="1:20" hidden="1" outlineLevel="1" x14ac:dyDescent="0.4"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S48" s="6"/>
    </row>
    <row r="49" spans="1:15" hidden="1" outlineLevel="1" x14ac:dyDescent="0.4"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</row>
    <row r="50" spans="1:15" hidden="1" outlineLevel="1" x14ac:dyDescent="0.4"/>
    <row r="51" spans="1:15" hidden="1" outlineLevel="1" x14ac:dyDescent="0.4"/>
    <row r="52" spans="1:15" ht="15.75" hidden="1" customHeight="1" outlineLevel="1" x14ac:dyDescent="0.4">
      <c r="A52" s="8"/>
      <c r="B52" s="46"/>
      <c r="C52" s="47"/>
      <c r="D52" s="48"/>
      <c r="E52" s="48"/>
      <c r="F52" s="48"/>
      <c r="G52" s="8"/>
    </row>
    <row r="53" spans="1:15" hidden="1" outlineLevel="1" x14ac:dyDescent="0.4"/>
    <row r="54" spans="1:15" hidden="1" outlineLevel="1" x14ac:dyDescent="0.4">
      <c r="A54" s="10"/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</row>
    <row r="55" spans="1:15" hidden="1" outlineLevel="1" x14ac:dyDescent="0.4">
      <c r="A55" s="16"/>
      <c r="B55" s="10"/>
      <c r="C55" s="11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1:15" hidden="1" outlineLevel="1" x14ac:dyDescent="0.4">
      <c r="A56" s="26"/>
      <c r="B56" s="49"/>
      <c r="C56" s="41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</row>
    <row r="57" spans="1:15" hidden="1" outlineLevel="1" x14ac:dyDescent="0.4"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</row>
    <row r="58" spans="1:15" hidden="1" outlineLevel="1" x14ac:dyDescent="0.4">
      <c r="A58" s="24"/>
      <c r="B58" s="24"/>
      <c r="C58" s="24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</row>
    <row r="59" spans="1:15" hidden="1" outlineLevel="1" x14ac:dyDescent="0.4">
      <c r="A59" s="26"/>
      <c r="B59" s="27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</row>
    <row r="60" spans="1:15" hidden="1" outlineLevel="1" x14ac:dyDescent="0.4">
      <c r="A60" s="27"/>
      <c r="B60" s="27"/>
      <c r="C60" s="27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</row>
    <row r="61" spans="1:15" hidden="1" outlineLevel="1" x14ac:dyDescent="0.4">
      <c r="A61" s="26"/>
      <c r="B61" s="27"/>
      <c r="C61" s="28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136"/>
      <c r="O61" s="136"/>
    </row>
    <row r="62" spans="1:15" hidden="1" outlineLevel="1" x14ac:dyDescent="0.4">
      <c r="A62" s="27"/>
      <c r="B62" s="27"/>
      <c r="C62" s="27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</row>
    <row r="63" spans="1:15" hidden="1" outlineLevel="1" x14ac:dyDescent="0.4">
      <c r="A63" s="27"/>
      <c r="B63" s="27"/>
      <c r="C63" s="31"/>
      <c r="D63" s="32"/>
      <c r="E63" s="33"/>
      <c r="F63" s="32"/>
      <c r="G63" s="32"/>
      <c r="H63" s="32"/>
      <c r="I63" s="32"/>
      <c r="J63" s="32"/>
      <c r="K63" s="32"/>
      <c r="L63" s="32"/>
      <c r="M63" s="32"/>
      <c r="N63" s="32"/>
      <c r="O63" s="32"/>
    </row>
    <row r="64" spans="1:15" hidden="1" outlineLevel="1" x14ac:dyDescent="0.4">
      <c r="A64" s="27"/>
      <c r="B64" s="27"/>
      <c r="C64" s="31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</row>
    <row r="65" spans="1:15" hidden="1" outlineLevel="1" x14ac:dyDescent="0.4">
      <c r="A65" s="24"/>
      <c r="B65" s="24"/>
      <c r="C65" s="2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1:15" hidden="1" outlineLevel="1" x14ac:dyDescent="0.4">
      <c r="A66" s="24"/>
      <c r="B66" s="24"/>
      <c r="C66" s="24"/>
      <c r="D66" s="167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</row>
    <row r="67" spans="1:15" hidden="1" outlineLevel="1" x14ac:dyDescent="0.4">
      <c r="A67" s="27"/>
      <c r="B67" s="37"/>
      <c r="C67" s="116"/>
      <c r="D67" s="137"/>
      <c r="E67" s="138"/>
      <c r="F67" s="137"/>
      <c r="G67" s="138"/>
      <c r="H67" s="138"/>
      <c r="I67" s="138"/>
      <c r="J67" s="138"/>
      <c r="K67" s="138"/>
      <c r="L67" s="138"/>
      <c r="M67" s="138"/>
      <c r="N67" s="138"/>
      <c r="O67" s="138"/>
    </row>
    <row r="68" spans="1:15" hidden="1" outlineLevel="1" x14ac:dyDescent="0.4">
      <c r="A68" s="24"/>
      <c r="B68" s="24"/>
      <c r="C68" s="24"/>
      <c r="D68" s="34"/>
      <c r="E68" s="34"/>
      <c r="F68" s="34"/>
      <c r="G68" s="34"/>
      <c r="H68" s="38"/>
      <c r="I68" s="34"/>
      <c r="J68" s="34"/>
      <c r="K68" s="34"/>
      <c r="L68" s="34"/>
      <c r="M68" s="34"/>
      <c r="N68" s="34"/>
      <c r="O68" s="34"/>
    </row>
    <row r="69" spans="1:15" hidden="1" outlineLevel="1" x14ac:dyDescent="0.4">
      <c r="A69" s="27"/>
      <c r="B69" s="39"/>
      <c r="C69" s="39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</row>
    <row r="70" spans="1:15" hidden="1" outlineLevel="1" x14ac:dyDescent="0.4">
      <c r="A70" s="41"/>
      <c r="B70" s="42"/>
      <c r="C70" s="42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</row>
    <row r="71" spans="1:15" hidden="1" outlineLevel="1" x14ac:dyDescent="0.4">
      <c r="A71" s="41"/>
      <c r="B71" s="43"/>
      <c r="C71" s="4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</row>
    <row r="72" spans="1:15" hidden="1" outlineLevel="1" x14ac:dyDescent="0.4"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</row>
    <row r="73" spans="1:15" hidden="1" outlineLevel="1" x14ac:dyDescent="0.4"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</row>
    <row r="74" spans="1:15" hidden="1" outlineLevel="1" x14ac:dyDescent="0.4"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</row>
    <row r="75" spans="1:15" hidden="1" outlineLevel="1" x14ac:dyDescent="0.4"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</row>
    <row r="76" spans="1:15" hidden="1" outlineLevel="1" x14ac:dyDescent="0.4"/>
    <row r="77" spans="1:15" hidden="1" outlineLevel="1" x14ac:dyDescent="0.4"/>
    <row r="78" spans="1:15" hidden="1" outlineLevel="1" x14ac:dyDescent="0.4">
      <c r="A78" s="8"/>
      <c r="B78" s="46"/>
      <c r="C78" s="47"/>
      <c r="D78" s="48"/>
      <c r="E78" s="48"/>
    </row>
    <row r="79" spans="1:15" hidden="1" outlineLevel="1" x14ac:dyDescent="0.4"/>
    <row r="80" spans="1:15" hidden="1" outlineLevel="1" x14ac:dyDescent="0.4">
      <c r="C80" s="11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</row>
    <row r="81" spans="1:15" hidden="1" outlineLevel="1" x14ac:dyDescent="0.4">
      <c r="A81" s="16"/>
      <c r="B81" s="11"/>
      <c r="C81" s="11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</row>
    <row r="82" spans="1:15" hidden="1" outlineLevel="1" x14ac:dyDescent="0.4">
      <c r="A82" s="26"/>
      <c r="B82" s="41"/>
      <c r="C82" s="41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</row>
    <row r="83" spans="1:15" hidden="1" outlineLevel="1" x14ac:dyDescent="0.4">
      <c r="A83" s="24"/>
      <c r="B83" s="24"/>
      <c r="C83" s="24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</row>
    <row r="84" spans="1:15" hidden="1" outlineLevel="1" x14ac:dyDescent="0.4">
      <c r="A84" s="26"/>
      <c r="B84" s="27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</row>
    <row r="85" spans="1:15" hidden="1" outlineLevel="1" x14ac:dyDescent="0.4">
      <c r="A85" s="27"/>
      <c r="B85" s="27"/>
      <c r="C85" s="27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</row>
    <row r="86" spans="1:15" hidden="1" outlineLevel="1" x14ac:dyDescent="0.4">
      <c r="A86" s="26"/>
      <c r="B86" s="27"/>
      <c r="C86" s="28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136"/>
      <c r="O86" s="136"/>
    </row>
    <row r="87" spans="1:15" hidden="1" outlineLevel="1" x14ac:dyDescent="0.4">
      <c r="A87" s="27"/>
      <c r="B87" s="27"/>
      <c r="C87" s="27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</row>
    <row r="88" spans="1:15" hidden="1" outlineLevel="1" x14ac:dyDescent="0.4">
      <c r="A88" s="27"/>
      <c r="B88" s="27"/>
      <c r="C88" s="31"/>
      <c r="D88" s="32"/>
      <c r="E88" s="33"/>
      <c r="F88" s="32"/>
      <c r="G88" s="32"/>
      <c r="H88" s="32"/>
      <c r="I88" s="32"/>
      <c r="J88" s="32"/>
      <c r="K88" s="32"/>
      <c r="L88" s="32"/>
      <c r="M88" s="32"/>
      <c r="N88" s="32"/>
      <c r="O88" s="32"/>
    </row>
    <row r="89" spans="1:15" hidden="1" outlineLevel="1" x14ac:dyDescent="0.4">
      <c r="A89" s="27"/>
      <c r="B89" s="27"/>
      <c r="C89" s="31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</row>
    <row r="90" spans="1:15" hidden="1" outlineLevel="1" x14ac:dyDescent="0.4">
      <c r="A90" s="24"/>
      <c r="B90" s="24"/>
      <c r="C90" s="2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</row>
    <row r="91" spans="1:15" hidden="1" outlineLevel="1" x14ac:dyDescent="0.4">
      <c r="A91" s="24"/>
      <c r="B91" s="24"/>
      <c r="C91" s="24"/>
      <c r="D91" s="167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</row>
    <row r="92" spans="1:15" hidden="1" outlineLevel="1" x14ac:dyDescent="0.4">
      <c r="A92" s="27"/>
      <c r="B92" s="37"/>
      <c r="C92" s="116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</row>
    <row r="93" spans="1:15" hidden="1" outlineLevel="1" x14ac:dyDescent="0.4">
      <c r="A93" s="24"/>
      <c r="B93" s="24"/>
      <c r="C93" s="24"/>
      <c r="D93" s="34"/>
      <c r="E93" s="34"/>
      <c r="F93" s="34"/>
      <c r="G93" s="34"/>
      <c r="H93" s="38"/>
      <c r="I93" s="34"/>
      <c r="J93" s="34"/>
      <c r="K93" s="34"/>
      <c r="L93" s="34"/>
      <c r="M93" s="34"/>
      <c r="N93" s="34"/>
      <c r="O93" s="34"/>
    </row>
    <row r="94" spans="1:15" hidden="1" outlineLevel="1" x14ac:dyDescent="0.4">
      <c r="A94" s="27"/>
      <c r="B94" s="39"/>
      <c r="C94" s="39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</row>
    <row r="95" spans="1:15" hidden="1" outlineLevel="1" x14ac:dyDescent="0.4">
      <c r="A95" s="41"/>
      <c r="B95" s="42"/>
      <c r="C95" s="42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</row>
    <row r="96" spans="1:15" hidden="1" outlineLevel="1" x14ac:dyDescent="0.4">
      <c r="A96" s="41"/>
      <c r="B96" s="43"/>
      <c r="C96" s="4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</row>
    <row r="97" spans="1:15" hidden="1" outlineLevel="1" x14ac:dyDescent="0.4"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</row>
    <row r="98" spans="1:15" hidden="1" outlineLevel="1" x14ac:dyDescent="0.4"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</row>
    <row r="99" spans="1:15" hidden="1" outlineLevel="1" x14ac:dyDescent="0.4"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</row>
    <row r="100" spans="1:15" hidden="1" outlineLevel="1" x14ac:dyDescent="0.4"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</row>
    <row r="101" spans="1:15" hidden="1" outlineLevel="1" x14ac:dyDescent="0.4"/>
    <row r="102" spans="1:15" hidden="1" outlineLevel="1" x14ac:dyDescent="0.4"/>
    <row r="103" spans="1:15" hidden="1" outlineLevel="1" x14ac:dyDescent="0.4">
      <c r="A103" s="8"/>
      <c r="B103" s="46"/>
      <c r="C103" s="47"/>
      <c r="D103" s="48"/>
      <c r="E103" s="48"/>
    </row>
    <row r="104" spans="1:15" hidden="1" outlineLevel="1" x14ac:dyDescent="0.4"/>
    <row r="105" spans="1:15" hidden="1" outlineLevel="1" x14ac:dyDescent="0.4">
      <c r="C105" s="11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</row>
    <row r="106" spans="1:15" hidden="1" outlineLevel="1" x14ac:dyDescent="0.4">
      <c r="A106" s="16"/>
      <c r="B106" s="11"/>
      <c r="C106" s="11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</row>
    <row r="107" spans="1:15" hidden="1" outlineLevel="1" x14ac:dyDescent="0.4">
      <c r="A107" s="26"/>
      <c r="B107" s="41"/>
      <c r="C107" s="41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1:15" hidden="1" outlineLevel="1" x14ac:dyDescent="0.4">
      <c r="A108" s="24"/>
      <c r="B108" s="24"/>
      <c r="C108" s="24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</row>
    <row r="109" spans="1:15" hidden="1" outlineLevel="1" x14ac:dyDescent="0.4">
      <c r="A109" s="26"/>
      <c r="B109" s="27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1:15" hidden="1" outlineLevel="1" x14ac:dyDescent="0.4">
      <c r="A110" s="27"/>
      <c r="B110" s="27"/>
      <c r="C110" s="27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</row>
    <row r="111" spans="1:15" hidden="1" outlineLevel="1" x14ac:dyDescent="0.4">
      <c r="A111" s="26"/>
      <c r="B111" s="27"/>
      <c r="C111" s="28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136"/>
      <c r="O111" s="136"/>
    </row>
    <row r="112" spans="1:15" hidden="1" outlineLevel="1" x14ac:dyDescent="0.4">
      <c r="A112" s="27"/>
      <c r="B112" s="27"/>
      <c r="C112" s="27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</row>
    <row r="113" spans="1:15" hidden="1" outlineLevel="1" x14ac:dyDescent="0.4">
      <c r="A113" s="27"/>
      <c r="B113" s="27"/>
      <c r="C113" s="31"/>
      <c r="D113" s="32"/>
      <c r="E113" s="33"/>
      <c r="F113" s="32"/>
      <c r="G113" s="32"/>
      <c r="H113" s="32"/>
      <c r="I113" s="32"/>
      <c r="J113" s="32"/>
      <c r="K113" s="32"/>
      <c r="L113" s="32"/>
      <c r="M113" s="32"/>
      <c r="N113" s="32"/>
      <c r="O113" s="32"/>
    </row>
    <row r="114" spans="1:15" hidden="1" outlineLevel="1" x14ac:dyDescent="0.4">
      <c r="A114" s="27"/>
      <c r="B114" s="27"/>
      <c r="C114" s="31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</row>
    <row r="115" spans="1:15" hidden="1" outlineLevel="1" x14ac:dyDescent="0.4">
      <c r="A115" s="24"/>
      <c r="B115" s="24"/>
      <c r="C115" s="2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</row>
    <row r="116" spans="1:15" hidden="1" outlineLevel="1" x14ac:dyDescent="0.4">
      <c r="A116" s="24"/>
      <c r="B116" s="24"/>
      <c r="C116" s="24"/>
      <c r="D116" s="167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</row>
    <row r="117" spans="1:15" hidden="1" outlineLevel="1" x14ac:dyDescent="0.4">
      <c r="A117" s="27"/>
      <c r="B117" s="37"/>
      <c r="C117" s="116"/>
      <c r="D117" s="137"/>
      <c r="E117" s="138"/>
      <c r="F117" s="137"/>
      <c r="G117" s="138"/>
      <c r="H117" s="138"/>
      <c r="I117" s="138"/>
      <c r="J117" s="138"/>
      <c r="K117" s="138"/>
      <c r="L117" s="138"/>
      <c r="M117" s="138"/>
      <c r="N117" s="138"/>
      <c r="O117" s="138"/>
    </row>
    <row r="118" spans="1:15" hidden="1" outlineLevel="1" x14ac:dyDescent="0.4">
      <c r="A118" s="24"/>
      <c r="B118" s="24"/>
      <c r="C118" s="24"/>
      <c r="D118" s="34"/>
      <c r="E118" s="34"/>
      <c r="F118" s="34"/>
      <c r="G118" s="34"/>
      <c r="H118" s="38"/>
      <c r="I118" s="34"/>
      <c r="J118" s="34"/>
      <c r="K118" s="34"/>
      <c r="L118" s="34"/>
      <c r="M118" s="34"/>
      <c r="N118" s="34"/>
      <c r="O118" s="34"/>
    </row>
    <row r="119" spans="1:15" hidden="1" outlineLevel="1" x14ac:dyDescent="0.4">
      <c r="A119" s="27"/>
      <c r="B119" s="39"/>
      <c r="C119" s="39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</row>
    <row r="120" spans="1:15" hidden="1" outlineLevel="1" x14ac:dyDescent="0.4">
      <c r="A120" s="41"/>
      <c r="B120" s="42"/>
      <c r="C120" s="42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</row>
    <row r="121" spans="1:15" hidden="1" outlineLevel="1" x14ac:dyDescent="0.4">
      <c r="A121" s="41"/>
      <c r="B121" s="43"/>
      <c r="C121" s="4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</row>
    <row r="122" spans="1:15" hidden="1" outlineLevel="1" x14ac:dyDescent="0.4"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</row>
    <row r="123" spans="1:15" hidden="1" outlineLevel="1" x14ac:dyDescent="0.4"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</row>
    <row r="124" spans="1:15" hidden="1" outlineLevel="1" x14ac:dyDescent="0.4"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</row>
    <row r="125" spans="1:15" hidden="1" outlineLevel="1" x14ac:dyDescent="0.4"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</row>
    <row r="126" spans="1:15" hidden="1" outlineLevel="1" x14ac:dyDescent="0.4"/>
    <row r="127" spans="1:15" hidden="1" outlineLevel="1" x14ac:dyDescent="0.4"/>
    <row r="128" spans="1:15" hidden="1" outlineLevel="1" x14ac:dyDescent="0.4">
      <c r="A128" s="8"/>
      <c r="B128" s="46"/>
      <c r="C128" s="47"/>
      <c r="D128" s="48"/>
      <c r="E128" s="48"/>
      <c r="F128" s="8"/>
    </row>
    <row r="129" spans="1:15" hidden="1" outlineLevel="1" x14ac:dyDescent="0.4"/>
    <row r="130" spans="1:15" hidden="1" outlineLevel="1" x14ac:dyDescent="0.4">
      <c r="A130" s="10"/>
      <c r="B130" s="10"/>
      <c r="C130" s="11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</row>
    <row r="131" spans="1:15" hidden="1" outlineLevel="1" x14ac:dyDescent="0.4">
      <c r="A131" s="16"/>
      <c r="B131" s="10"/>
      <c r="C131" s="11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1:15" hidden="1" outlineLevel="1" x14ac:dyDescent="0.4">
      <c r="A132" s="26"/>
      <c r="B132" s="49"/>
      <c r="C132" s="41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1:15" hidden="1" outlineLevel="1" x14ac:dyDescent="0.4"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</row>
    <row r="134" spans="1:15" hidden="1" outlineLevel="1" x14ac:dyDescent="0.4">
      <c r="A134" s="24"/>
      <c r="B134" s="24"/>
      <c r="C134" s="24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</row>
    <row r="135" spans="1:15" hidden="1" outlineLevel="1" x14ac:dyDescent="0.4">
      <c r="A135" s="26"/>
      <c r="B135" s="27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1:15" hidden="1" outlineLevel="1" x14ac:dyDescent="0.4">
      <c r="A136" s="27"/>
      <c r="B136" s="27"/>
      <c r="C136" s="27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</row>
    <row r="137" spans="1:15" hidden="1" outlineLevel="1" x14ac:dyDescent="0.4">
      <c r="A137" s="26"/>
      <c r="B137" s="27"/>
      <c r="C137" s="28"/>
      <c r="D137" s="136"/>
      <c r="E137" s="136"/>
      <c r="F137" s="136"/>
      <c r="G137" s="136"/>
      <c r="H137" s="136"/>
      <c r="I137" s="136"/>
      <c r="J137" s="136"/>
      <c r="K137" s="136"/>
      <c r="L137" s="136"/>
      <c r="M137" s="136"/>
      <c r="N137" s="136"/>
      <c r="O137" s="136"/>
    </row>
    <row r="138" spans="1:15" hidden="1" outlineLevel="1" x14ac:dyDescent="0.4">
      <c r="A138" s="27"/>
      <c r="B138" s="27"/>
      <c r="C138" s="27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</row>
    <row r="139" spans="1:15" hidden="1" outlineLevel="1" x14ac:dyDescent="0.4">
      <c r="A139" s="27"/>
      <c r="B139" s="27"/>
      <c r="C139" s="31"/>
      <c r="D139" s="32"/>
      <c r="E139" s="33"/>
      <c r="F139" s="32"/>
      <c r="G139" s="32"/>
      <c r="H139" s="32"/>
      <c r="I139" s="32"/>
      <c r="J139" s="32"/>
      <c r="K139" s="32"/>
      <c r="L139" s="32"/>
      <c r="M139" s="32"/>
      <c r="N139" s="32"/>
      <c r="O139" s="32"/>
    </row>
    <row r="140" spans="1:15" hidden="1" outlineLevel="1" x14ac:dyDescent="0.4">
      <c r="A140" s="27"/>
      <c r="B140" s="27"/>
      <c r="C140" s="31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</row>
    <row r="141" spans="1:15" hidden="1" outlineLevel="1" x14ac:dyDescent="0.4">
      <c r="A141" s="24"/>
      <c r="B141" s="24"/>
      <c r="C141" s="2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</row>
    <row r="142" spans="1:15" hidden="1" outlineLevel="1" x14ac:dyDescent="0.4">
      <c r="A142" s="24"/>
      <c r="B142" s="24"/>
      <c r="C142" s="24"/>
      <c r="D142" s="167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</row>
    <row r="143" spans="1:15" hidden="1" outlineLevel="1" x14ac:dyDescent="0.4">
      <c r="A143" s="27"/>
      <c r="B143" s="37"/>
      <c r="C143" s="116"/>
      <c r="D143" s="137"/>
      <c r="E143" s="138"/>
      <c r="F143" s="137"/>
      <c r="G143" s="138"/>
      <c r="H143" s="138"/>
      <c r="I143" s="138"/>
      <c r="J143" s="138"/>
      <c r="K143" s="138"/>
      <c r="L143" s="138"/>
      <c r="M143" s="138"/>
      <c r="N143" s="138"/>
      <c r="O143" s="138"/>
    </row>
    <row r="144" spans="1:15" hidden="1" outlineLevel="1" x14ac:dyDescent="0.4">
      <c r="A144" s="24"/>
      <c r="B144" s="24"/>
      <c r="C144" s="24"/>
      <c r="D144" s="34"/>
      <c r="E144" s="34"/>
      <c r="F144" s="34"/>
      <c r="G144" s="34"/>
      <c r="H144" s="38"/>
      <c r="I144" s="34"/>
      <c r="J144" s="34"/>
      <c r="K144" s="34"/>
      <c r="L144" s="34"/>
      <c r="M144" s="34"/>
      <c r="N144" s="34"/>
      <c r="O144" s="34"/>
    </row>
    <row r="145" spans="1:15" hidden="1" outlineLevel="1" x14ac:dyDescent="0.4">
      <c r="A145" s="27"/>
      <c r="B145" s="39"/>
      <c r="C145" s="39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</row>
    <row r="146" spans="1:15" hidden="1" outlineLevel="1" x14ac:dyDescent="0.4">
      <c r="A146" s="41"/>
      <c r="B146" s="42"/>
      <c r="C146" s="42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</row>
    <row r="147" spans="1:15" hidden="1" outlineLevel="1" x14ac:dyDescent="0.4">
      <c r="A147" s="41"/>
      <c r="B147" s="43"/>
      <c r="C147" s="4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</row>
    <row r="148" spans="1:15" hidden="1" outlineLevel="1" x14ac:dyDescent="0.4"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</row>
    <row r="149" spans="1:15" hidden="1" outlineLevel="1" x14ac:dyDescent="0.4"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</row>
    <row r="150" spans="1:15" hidden="1" outlineLevel="1" x14ac:dyDescent="0.4"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</row>
    <row r="151" spans="1:15" hidden="1" outlineLevel="1" x14ac:dyDescent="0.4"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</row>
    <row r="152" spans="1:15" hidden="1" outlineLevel="1" x14ac:dyDescent="0.4"/>
    <row r="153" spans="1:15" hidden="1" outlineLevel="1" x14ac:dyDescent="0.4">
      <c r="E153" s="52"/>
      <c r="F153" s="52"/>
      <c r="G153" s="52"/>
      <c r="H153" s="52"/>
      <c r="I153" s="52"/>
      <c r="J153" s="52"/>
      <c r="K153" s="52"/>
      <c r="L153" s="52"/>
      <c r="M153" s="52"/>
      <c r="N153" s="52"/>
    </row>
    <row r="154" spans="1:15" hidden="1" outlineLevel="1" x14ac:dyDescent="0.4">
      <c r="A154" s="8"/>
      <c r="B154" s="46"/>
      <c r="C154" s="47"/>
    </row>
    <row r="155" spans="1:15" hidden="1" outlineLevel="1" x14ac:dyDescent="0.4"/>
    <row r="156" spans="1:15" hidden="1" outlineLevel="1" x14ac:dyDescent="0.4">
      <c r="C156" s="11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 spans="1:15" hidden="1" outlineLevel="1" x14ac:dyDescent="0.4">
      <c r="A157" s="16"/>
      <c r="B157" s="11"/>
      <c r="C157" s="11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1:15" hidden="1" outlineLevel="1" x14ac:dyDescent="0.4">
      <c r="A158" s="26"/>
      <c r="B158" s="41"/>
      <c r="C158" s="41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1:15" hidden="1" outlineLevel="1" x14ac:dyDescent="0.4">
      <c r="A159" s="24"/>
      <c r="B159" s="24"/>
      <c r="C159" s="24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</row>
    <row r="160" spans="1:15" hidden="1" outlineLevel="1" x14ac:dyDescent="0.4">
      <c r="A160" s="26"/>
      <c r="B160" s="27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1:15" hidden="1" outlineLevel="1" x14ac:dyDescent="0.4">
      <c r="A161" s="27"/>
      <c r="B161" s="27"/>
      <c r="C161" s="27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</row>
    <row r="162" spans="1:15" hidden="1" outlineLevel="1" x14ac:dyDescent="0.4">
      <c r="A162" s="26"/>
      <c r="B162" s="27"/>
      <c r="C162" s="28"/>
      <c r="D162" s="136"/>
      <c r="E162" s="136"/>
      <c r="F162" s="136"/>
      <c r="G162" s="136"/>
      <c r="H162" s="136"/>
      <c r="I162" s="136"/>
      <c r="J162" s="136"/>
      <c r="K162" s="136"/>
      <c r="L162" s="136"/>
      <c r="M162" s="136"/>
      <c r="N162" s="136"/>
      <c r="O162" s="136"/>
    </row>
    <row r="163" spans="1:15" hidden="1" outlineLevel="1" x14ac:dyDescent="0.4">
      <c r="A163" s="27"/>
      <c r="B163" s="27"/>
      <c r="C163" s="27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</row>
    <row r="164" spans="1:15" hidden="1" outlineLevel="1" x14ac:dyDescent="0.4">
      <c r="A164" s="27"/>
      <c r="B164" s="27"/>
      <c r="C164" s="31"/>
      <c r="D164" s="32"/>
      <c r="E164" s="33"/>
      <c r="F164" s="32"/>
      <c r="G164" s="32"/>
      <c r="H164" s="32"/>
      <c r="I164" s="32"/>
      <c r="J164" s="32"/>
      <c r="K164" s="32"/>
      <c r="L164" s="32"/>
      <c r="M164" s="32"/>
      <c r="N164" s="32"/>
      <c r="O164" s="32"/>
    </row>
    <row r="165" spans="1:15" hidden="1" outlineLevel="1" x14ac:dyDescent="0.4">
      <c r="A165" s="27"/>
      <c r="B165" s="27"/>
      <c r="C165" s="31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</row>
    <row r="166" spans="1:15" hidden="1" outlineLevel="1" x14ac:dyDescent="0.4">
      <c r="A166" s="24"/>
      <c r="B166" s="24"/>
      <c r="C166" s="2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</row>
    <row r="167" spans="1:15" hidden="1" outlineLevel="1" x14ac:dyDescent="0.4">
      <c r="A167" s="24"/>
      <c r="B167" s="24"/>
      <c r="C167" s="24"/>
      <c r="D167" s="167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</row>
    <row r="168" spans="1:15" hidden="1" outlineLevel="1" x14ac:dyDescent="0.4">
      <c r="A168" s="27"/>
      <c r="B168" s="37"/>
      <c r="C168" s="116"/>
      <c r="D168" s="137"/>
      <c r="E168" s="138"/>
      <c r="F168" s="137"/>
      <c r="G168" s="138"/>
      <c r="H168" s="138"/>
      <c r="I168" s="138"/>
      <c r="J168" s="138"/>
      <c r="K168" s="138"/>
      <c r="L168" s="138"/>
      <c r="M168" s="138"/>
      <c r="N168" s="138"/>
      <c r="O168" s="138"/>
    </row>
    <row r="169" spans="1:15" hidden="1" outlineLevel="1" x14ac:dyDescent="0.4">
      <c r="A169" s="24"/>
      <c r="B169" s="24"/>
      <c r="C169" s="24"/>
      <c r="D169" s="34"/>
      <c r="E169" s="34"/>
      <c r="F169" s="34"/>
      <c r="G169" s="34"/>
      <c r="H169" s="38"/>
      <c r="I169" s="34"/>
      <c r="J169" s="34"/>
      <c r="K169" s="34"/>
      <c r="L169" s="34"/>
      <c r="M169" s="34"/>
      <c r="N169" s="34"/>
      <c r="O169" s="34"/>
    </row>
    <row r="170" spans="1:15" hidden="1" outlineLevel="1" x14ac:dyDescent="0.4">
      <c r="A170" s="27"/>
      <c r="B170" s="39"/>
      <c r="C170" s="39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</row>
    <row r="171" spans="1:15" hidden="1" outlineLevel="1" x14ac:dyDescent="0.4">
      <c r="A171" s="41"/>
      <c r="B171" s="42"/>
      <c r="C171" s="42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</row>
    <row r="172" spans="1:15" hidden="1" outlineLevel="1" x14ac:dyDescent="0.4">
      <c r="A172" s="41"/>
      <c r="B172" s="43"/>
      <c r="C172" s="4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</row>
    <row r="173" spans="1:15" hidden="1" outlineLevel="1" x14ac:dyDescent="0.4"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</row>
    <row r="174" spans="1:15" hidden="1" outlineLevel="1" x14ac:dyDescent="0.4"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</row>
    <row r="175" spans="1:15" hidden="1" outlineLevel="1" x14ac:dyDescent="0.4"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</row>
    <row r="176" spans="1:15" hidden="1" outlineLevel="1" x14ac:dyDescent="0.4"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</row>
    <row r="177" spans="1:15" hidden="1" outlineLevel="1" x14ac:dyDescent="0.4"/>
    <row r="178" spans="1:15" ht="17.649999999999999" hidden="1" outlineLevel="1" x14ac:dyDescent="0.5">
      <c r="A178" s="1"/>
      <c r="B178" s="53"/>
    </row>
    <row r="179" spans="1:15" hidden="1" outlineLevel="1" x14ac:dyDescent="0.4">
      <c r="A179" s="8"/>
      <c r="B179" s="46"/>
      <c r="C179" s="47"/>
      <c r="D179" s="8"/>
      <c r="E179" s="46"/>
      <c r="F179" s="47"/>
    </row>
    <row r="180" spans="1:15" hidden="1" outlineLevel="1" x14ac:dyDescent="0.4"/>
    <row r="181" spans="1:15" hidden="1" outlineLevel="1" x14ac:dyDescent="0.4">
      <c r="C181" s="11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 spans="1:15" hidden="1" outlineLevel="1" x14ac:dyDescent="0.4">
      <c r="A182" s="16"/>
      <c r="B182" s="11"/>
      <c r="C182" s="11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</row>
    <row r="183" spans="1:15" hidden="1" outlineLevel="1" x14ac:dyDescent="0.4">
      <c r="A183" s="26"/>
      <c r="B183" s="41"/>
      <c r="C183" s="41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</row>
    <row r="184" spans="1:15" hidden="1" outlineLevel="1" x14ac:dyDescent="0.4">
      <c r="A184" s="24"/>
      <c r="B184" s="24"/>
      <c r="C184" s="24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</row>
    <row r="185" spans="1:15" hidden="1" outlineLevel="1" x14ac:dyDescent="0.4">
      <c r="A185" s="26"/>
      <c r="B185" s="27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</row>
    <row r="186" spans="1:15" hidden="1" outlineLevel="1" x14ac:dyDescent="0.4">
      <c r="A186" s="27"/>
      <c r="B186" s="27"/>
      <c r="C186" s="27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</row>
    <row r="187" spans="1:15" hidden="1" outlineLevel="1" x14ac:dyDescent="0.4">
      <c r="A187" s="26"/>
      <c r="B187" s="27"/>
      <c r="C187" s="28"/>
      <c r="D187" s="136"/>
      <c r="E187" s="136"/>
      <c r="F187" s="136"/>
      <c r="G187" s="136"/>
      <c r="H187" s="136"/>
      <c r="I187" s="136"/>
      <c r="J187" s="136"/>
      <c r="K187" s="136"/>
      <c r="L187" s="136"/>
      <c r="M187" s="136"/>
      <c r="N187" s="136"/>
      <c r="O187" s="136"/>
    </row>
    <row r="188" spans="1:15" hidden="1" outlineLevel="1" x14ac:dyDescent="0.4">
      <c r="A188" s="27"/>
      <c r="B188" s="27"/>
      <c r="C188" s="27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</row>
    <row r="189" spans="1:15" hidden="1" outlineLevel="1" x14ac:dyDescent="0.4">
      <c r="A189" s="27"/>
      <c r="B189" s="27"/>
      <c r="C189" s="31"/>
      <c r="D189" s="32"/>
      <c r="E189" s="33"/>
      <c r="F189" s="32"/>
      <c r="G189" s="32"/>
      <c r="H189" s="32"/>
      <c r="I189" s="32"/>
      <c r="J189" s="32"/>
      <c r="K189" s="32"/>
      <c r="L189" s="32"/>
      <c r="M189" s="32"/>
      <c r="N189" s="32"/>
      <c r="O189" s="32"/>
    </row>
    <row r="190" spans="1:15" hidden="1" outlineLevel="1" x14ac:dyDescent="0.4">
      <c r="A190" s="27"/>
      <c r="B190" s="27"/>
      <c r="C190" s="31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</row>
    <row r="191" spans="1:15" hidden="1" outlineLevel="1" x14ac:dyDescent="0.4">
      <c r="A191" s="24"/>
      <c r="B191" s="24"/>
      <c r="C191" s="2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</row>
    <row r="192" spans="1:15" hidden="1" outlineLevel="1" x14ac:dyDescent="0.4">
      <c r="A192" s="24"/>
      <c r="B192" s="24"/>
      <c r="C192" s="24"/>
      <c r="D192" s="167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</row>
    <row r="193" spans="1:15" hidden="1" outlineLevel="1" x14ac:dyDescent="0.4">
      <c r="A193" s="27"/>
      <c r="B193" s="37"/>
      <c r="C193" s="116"/>
      <c r="D193" s="137"/>
      <c r="E193" s="138"/>
      <c r="F193" s="137"/>
      <c r="G193" s="138"/>
      <c r="H193" s="138"/>
      <c r="I193" s="138"/>
      <c r="J193" s="138"/>
      <c r="K193" s="138"/>
      <c r="L193" s="138"/>
      <c r="M193" s="138"/>
      <c r="N193" s="138"/>
      <c r="O193" s="138"/>
    </row>
    <row r="194" spans="1:15" hidden="1" outlineLevel="1" x14ac:dyDescent="0.4">
      <c r="A194" s="24"/>
      <c r="B194" s="24"/>
      <c r="C194" s="24"/>
      <c r="D194" s="34"/>
      <c r="E194" s="34"/>
      <c r="F194" s="34"/>
      <c r="G194" s="34"/>
      <c r="H194" s="38"/>
      <c r="I194" s="34"/>
      <c r="J194" s="34"/>
      <c r="K194" s="34"/>
      <c r="L194" s="34"/>
      <c r="M194" s="34"/>
      <c r="N194" s="34"/>
      <c r="O194" s="34"/>
    </row>
    <row r="195" spans="1:15" hidden="1" outlineLevel="1" x14ac:dyDescent="0.4">
      <c r="A195" s="27"/>
      <c r="B195" s="39"/>
      <c r="C195" s="39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</row>
    <row r="196" spans="1:15" hidden="1" outlineLevel="1" x14ac:dyDescent="0.4">
      <c r="A196" s="41"/>
      <c r="B196" s="42"/>
      <c r="C196" s="42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</row>
    <row r="197" spans="1:15" hidden="1" outlineLevel="1" x14ac:dyDescent="0.4">
      <c r="A197" s="41"/>
      <c r="B197" s="43"/>
      <c r="C197" s="4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</row>
    <row r="198" spans="1:15" hidden="1" outlineLevel="1" x14ac:dyDescent="0.4"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</row>
    <row r="199" spans="1:15" hidden="1" outlineLevel="1" x14ac:dyDescent="0.4"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</row>
    <row r="200" spans="1:15" hidden="1" outlineLevel="1" x14ac:dyDescent="0.4"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</row>
    <row r="201" spans="1:15" hidden="1" outlineLevel="1" x14ac:dyDescent="0.4"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</row>
    <row r="202" spans="1:15" hidden="1" outlineLevel="1" x14ac:dyDescent="0.4"/>
    <row r="203" spans="1:15" hidden="1" outlineLevel="1" x14ac:dyDescent="0.4"/>
    <row r="204" spans="1:15" hidden="1" outlineLevel="1" x14ac:dyDescent="0.4">
      <c r="A204" s="8"/>
      <c r="B204" s="46"/>
      <c r="C204" s="47"/>
      <c r="D204" s="8"/>
      <c r="E204" s="46"/>
      <c r="F204" s="47"/>
      <c r="G204" s="8"/>
    </row>
    <row r="205" spans="1:15" hidden="1" outlineLevel="1" x14ac:dyDescent="0.4"/>
    <row r="206" spans="1:15" hidden="1" outlineLevel="1" x14ac:dyDescent="0.4">
      <c r="C206" s="11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 spans="1:15" hidden="1" outlineLevel="1" x14ac:dyDescent="0.4">
      <c r="A207" s="16"/>
      <c r="B207" s="11"/>
      <c r="C207" s="11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</row>
    <row r="208" spans="1:15" hidden="1" outlineLevel="1" x14ac:dyDescent="0.4">
      <c r="A208" s="26"/>
      <c r="B208" s="41"/>
      <c r="C208" s="41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</row>
    <row r="209" spans="1:15" hidden="1" outlineLevel="1" x14ac:dyDescent="0.4">
      <c r="A209" s="24"/>
      <c r="B209" s="24"/>
      <c r="C209" s="24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</row>
    <row r="210" spans="1:15" hidden="1" outlineLevel="1" x14ac:dyDescent="0.4">
      <c r="A210" s="26"/>
      <c r="B210" s="27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</row>
    <row r="211" spans="1:15" hidden="1" outlineLevel="1" x14ac:dyDescent="0.4">
      <c r="A211" s="27"/>
      <c r="B211" s="27"/>
      <c r="C211" s="27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</row>
    <row r="212" spans="1:15" hidden="1" outlineLevel="1" x14ac:dyDescent="0.4">
      <c r="A212" s="26"/>
      <c r="B212" s="27"/>
      <c r="C212" s="28"/>
      <c r="D212" s="136"/>
      <c r="E212" s="136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</row>
    <row r="213" spans="1:15" hidden="1" outlineLevel="1" x14ac:dyDescent="0.4">
      <c r="A213" s="27"/>
      <c r="B213" s="27"/>
      <c r="C213" s="27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</row>
    <row r="214" spans="1:15" hidden="1" outlineLevel="1" x14ac:dyDescent="0.4">
      <c r="A214" s="27"/>
      <c r="B214" s="27"/>
      <c r="C214" s="31"/>
      <c r="D214" s="32"/>
      <c r="E214" s="33"/>
      <c r="F214" s="32"/>
      <c r="G214" s="32"/>
      <c r="H214" s="32"/>
      <c r="I214" s="32"/>
      <c r="J214" s="32"/>
      <c r="K214" s="32"/>
      <c r="L214" s="32"/>
      <c r="M214" s="32"/>
      <c r="N214" s="32"/>
      <c r="O214" s="32"/>
    </row>
    <row r="215" spans="1:15" hidden="1" outlineLevel="1" x14ac:dyDescent="0.4">
      <c r="A215" s="27"/>
      <c r="B215" s="27"/>
      <c r="C215" s="31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</row>
    <row r="216" spans="1:15" hidden="1" outlineLevel="1" x14ac:dyDescent="0.4">
      <c r="A216" s="24"/>
      <c r="B216" s="24"/>
      <c r="C216" s="2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</row>
    <row r="217" spans="1:15" hidden="1" outlineLevel="1" x14ac:dyDescent="0.4">
      <c r="A217" s="24"/>
      <c r="B217" s="24"/>
      <c r="C217" s="24"/>
      <c r="D217" s="167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</row>
    <row r="218" spans="1:15" hidden="1" outlineLevel="1" x14ac:dyDescent="0.4">
      <c r="A218" s="27"/>
      <c r="B218" s="37"/>
      <c r="C218" s="116"/>
      <c r="D218" s="137"/>
      <c r="E218" s="138"/>
      <c r="F218" s="137"/>
      <c r="G218" s="138"/>
      <c r="H218" s="138"/>
      <c r="I218" s="138"/>
      <c r="J218" s="138"/>
      <c r="K218" s="138"/>
      <c r="L218" s="138"/>
      <c r="M218" s="138"/>
      <c r="N218" s="138"/>
      <c r="O218" s="138"/>
    </row>
    <row r="219" spans="1:15" hidden="1" outlineLevel="1" x14ac:dyDescent="0.4">
      <c r="A219" s="24"/>
      <c r="B219" s="24"/>
      <c r="C219" s="24"/>
      <c r="D219" s="34"/>
      <c r="E219" s="34"/>
      <c r="F219" s="34"/>
      <c r="G219" s="34"/>
      <c r="H219" s="38"/>
      <c r="I219" s="34"/>
      <c r="J219" s="34"/>
      <c r="K219" s="34"/>
      <c r="L219" s="34"/>
      <c r="M219" s="34"/>
      <c r="N219" s="34"/>
      <c r="O219" s="34"/>
    </row>
    <row r="220" spans="1:15" hidden="1" outlineLevel="1" x14ac:dyDescent="0.4">
      <c r="A220" s="27"/>
      <c r="B220" s="39"/>
      <c r="C220" s="39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</row>
    <row r="221" spans="1:15" hidden="1" outlineLevel="1" x14ac:dyDescent="0.4">
      <c r="A221" s="41"/>
      <c r="B221" s="42"/>
      <c r="C221" s="42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</row>
    <row r="222" spans="1:15" hidden="1" outlineLevel="1" x14ac:dyDescent="0.4">
      <c r="A222" s="41"/>
      <c r="B222" s="43"/>
      <c r="C222" s="4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</row>
    <row r="223" spans="1:15" hidden="1" outlineLevel="1" x14ac:dyDescent="0.4"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</row>
    <row r="224" spans="1:15" hidden="1" outlineLevel="1" x14ac:dyDescent="0.4"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</row>
    <row r="225" spans="1:15" hidden="1" outlineLevel="1" x14ac:dyDescent="0.4"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</row>
    <row r="226" spans="1:15" hidden="1" outlineLevel="1" x14ac:dyDescent="0.4"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</row>
    <row r="227" spans="1:15" hidden="1" outlineLevel="1" x14ac:dyDescent="0.4"/>
    <row r="228" spans="1:15" hidden="1" outlineLevel="1" x14ac:dyDescent="0.4"/>
    <row r="229" spans="1:15" hidden="1" outlineLevel="1" x14ac:dyDescent="0.4">
      <c r="A229" s="8"/>
      <c r="B229" s="46"/>
      <c r="C229" s="47"/>
      <c r="D229" s="8"/>
      <c r="E229" s="46"/>
      <c r="F229" s="47"/>
      <c r="G229" s="8"/>
    </row>
    <row r="230" spans="1:15" hidden="1" outlineLevel="1" x14ac:dyDescent="0.4"/>
    <row r="231" spans="1:15" hidden="1" outlineLevel="1" x14ac:dyDescent="0.4">
      <c r="A231" s="10"/>
      <c r="B231" s="10"/>
      <c r="C231" s="1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 spans="1:15" hidden="1" outlineLevel="1" x14ac:dyDescent="0.4">
      <c r="A232" s="16"/>
      <c r="B232" s="10"/>
      <c r="C232" s="11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</row>
    <row r="233" spans="1:15" hidden="1" outlineLevel="1" x14ac:dyDescent="0.4">
      <c r="A233" s="26"/>
      <c r="B233" s="49"/>
      <c r="C233" s="41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</row>
    <row r="234" spans="1:15" hidden="1" outlineLevel="1" x14ac:dyDescent="0.4"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</row>
    <row r="235" spans="1:15" hidden="1" outlineLevel="1" x14ac:dyDescent="0.4">
      <c r="A235" s="24"/>
      <c r="B235" s="24"/>
      <c r="C235" s="24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</row>
    <row r="236" spans="1:15" hidden="1" outlineLevel="1" x14ac:dyDescent="0.4">
      <c r="A236" s="26"/>
      <c r="B236" s="27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</row>
    <row r="237" spans="1:15" hidden="1" outlineLevel="1" x14ac:dyDescent="0.4">
      <c r="A237" s="27"/>
      <c r="B237" s="27"/>
      <c r="C237" s="27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</row>
    <row r="238" spans="1:15" hidden="1" outlineLevel="1" x14ac:dyDescent="0.4">
      <c r="A238" s="26"/>
      <c r="B238" s="27"/>
      <c r="C238" s="28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</row>
    <row r="239" spans="1:15" hidden="1" outlineLevel="1" x14ac:dyDescent="0.4">
      <c r="A239" s="27"/>
      <c r="B239" s="27"/>
      <c r="C239" s="27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</row>
    <row r="240" spans="1:15" hidden="1" outlineLevel="1" x14ac:dyDescent="0.4">
      <c r="A240" s="27"/>
      <c r="B240" s="27"/>
      <c r="C240" s="31"/>
      <c r="D240" s="32"/>
      <c r="E240" s="33"/>
      <c r="F240" s="32"/>
      <c r="G240" s="32"/>
      <c r="H240" s="32"/>
      <c r="I240" s="32"/>
      <c r="J240" s="32"/>
      <c r="K240" s="32"/>
      <c r="L240" s="32"/>
      <c r="M240" s="32"/>
      <c r="N240" s="32"/>
      <c r="O240" s="32"/>
    </row>
    <row r="241" spans="1:15" hidden="1" outlineLevel="1" x14ac:dyDescent="0.4">
      <c r="A241" s="27"/>
      <c r="B241" s="27"/>
      <c r="C241" s="31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</row>
    <row r="242" spans="1:15" hidden="1" outlineLevel="1" x14ac:dyDescent="0.4">
      <c r="A242" s="24"/>
      <c r="B242" s="24"/>
      <c r="C242" s="2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</row>
    <row r="243" spans="1:15" hidden="1" outlineLevel="1" x14ac:dyDescent="0.4">
      <c r="A243" s="24"/>
      <c r="B243" s="24"/>
      <c r="C243" s="24"/>
      <c r="D243" s="167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</row>
    <row r="244" spans="1:15" hidden="1" outlineLevel="1" x14ac:dyDescent="0.4">
      <c r="A244" s="27"/>
      <c r="B244" s="37"/>
      <c r="C244" s="116"/>
      <c r="D244" s="137"/>
      <c r="E244" s="138"/>
      <c r="F244" s="137"/>
      <c r="G244" s="138"/>
      <c r="H244" s="138"/>
      <c r="I244" s="138"/>
      <c r="J244" s="138"/>
      <c r="K244" s="138"/>
      <c r="L244" s="138"/>
      <c r="M244" s="138"/>
      <c r="N244" s="138"/>
      <c r="O244" s="138"/>
    </row>
    <row r="245" spans="1:15" hidden="1" outlineLevel="1" x14ac:dyDescent="0.4">
      <c r="A245" s="24"/>
      <c r="B245" s="24"/>
      <c r="C245" s="24"/>
      <c r="D245" s="34"/>
      <c r="E245" s="34"/>
      <c r="F245" s="34"/>
      <c r="G245" s="34"/>
      <c r="H245" s="38"/>
      <c r="I245" s="34"/>
      <c r="J245" s="34"/>
      <c r="K245" s="34"/>
      <c r="L245" s="34"/>
      <c r="M245" s="34"/>
      <c r="N245" s="34"/>
      <c r="O245" s="34"/>
    </row>
    <row r="246" spans="1:15" hidden="1" outlineLevel="1" x14ac:dyDescent="0.4">
      <c r="A246" s="27"/>
      <c r="B246" s="39"/>
      <c r="C246" s="39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</row>
    <row r="247" spans="1:15" hidden="1" outlineLevel="1" x14ac:dyDescent="0.4">
      <c r="A247" s="41"/>
      <c r="B247" s="42"/>
      <c r="C247" s="42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</row>
    <row r="248" spans="1:15" hidden="1" outlineLevel="1" x14ac:dyDescent="0.4">
      <c r="A248" s="41"/>
      <c r="B248" s="43"/>
      <c r="C248" s="4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</row>
    <row r="249" spans="1:15" hidden="1" outlineLevel="1" x14ac:dyDescent="0.4"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</row>
    <row r="250" spans="1:15" hidden="1" outlineLevel="1" x14ac:dyDescent="0.4"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</row>
    <row r="251" spans="1:15" hidden="1" outlineLevel="1" x14ac:dyDescent="0.4"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</row>
    <row r="252" spans="1:15" hidden="1" outlineLevel="1" x14ac:dyDescent="0.4"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</row>
    <row r="253" spans="1:15" hidden="1" outlineLevel="1" x14ac:dyDescent="0.4"/>
    <row r="254" spans="1:15" hidden="1" outlineLevel="1" x14ac:dyDescent="0.4"/>
    <row r="255" spans="1:15" hidden="1" outlineLevel="1" x14ac:dyDescent="0.4">
      <c r="A255" s="8"/>
      <c r="B255" s="46"/>
      <c r="C255" s="47"/>
      <c r="D255" s="8"/>
      <c r="E255" s="46"/>
      <c r="F255" s="47"/>
      <c r="G255" s="8"/>
    </row>
    <row r="256" spans="1:15" hidden="1" outlineLevel="1" x14ac:dyDescent="0.4"/>
    <row r="257" spans="1:15" hidden="1" outlineLevel="1" x14ac:dyDescent="0.4">
      <c r="C257" s="11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 spans="1:15" hidden="1" outlineLevel="1" x14ac:dyDescent="0.4">
      <c r="A258" s="16"/>
      <c r="B258" s="11"/>
      <c r="C258" s="11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</row>
    <row r="259" spans="1:15" hidden="1" outlineLevel="1" x14ac:dyDescent="0.4">
      <c r="A259" s="26"/>
      <c r="B259" s="41"/>
      <c r="C259" s="41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</row>
    <row r="260" spans="1:15" hidden="1" outlineLevel="1" x14ac:dyDescent="0.4">
      <c r="A260" s="24"/>
      <c r="B260" s="24"/>
      <c r="C260" s="24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</row>
    <row r="261" spans="1:15" hidden="1" outlineLevel="1" x14ac:dyDescent="0.4">
      <c r="A261" s="26"/>
      <c r="B261" s="27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</row>
    <row r="262" spans="1:15" hidden="1" outlineLevel="1" x14ac:dyDescent="0.4">
      <c r="A262" s="27"/>
      <c r="B262" s="27"/>
      <c r="C262" s="27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</row>
    <row r="263" spans="1:15" hidden="1" outlineLevel="1" x14ac:dyDescent="0.4">
      <c r="A263" s="26"/>
      <c r="B263" s="27"/>
      <c r="C263" s="28"/>
      <c r="D263" s="136"/>
      <c r="E263" s="136"/>
      <c r="F263" s="136"/>
      <c r="G263" s="136"/>
      <c r="H263" s="136"/>
      <c r="I263" s="136"/>
      <c r="J263" s="136"/>
      <c r="K263" s="136"/>
      <c r="L263" s="136"/>
      <c r="M263" s="136"/>
      <c r="N263" s="136"/>
      <c r="O263" s="136"/>
    </row>
    <row r="264" spans="1:15" hidden="1" outlineLevel="1" x14ac:dyDescent="0.4">
      <c r="A264" s="27"/>
      <c r="B264" s="27"/>
      <c r="C264" s="27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</row>
    <row r="265" spans="1:15" hidden="1" outlineLevel="1" x14ac:dyDescent="0.4">
      <c r="A265" s="27"/>
      <c r="B265" s="27"/>
      <c r="C265" s="31"/>
      <c r="D265" s="32"/>
      <c r="E265" s="33"/>
      <c r="F265" s="32"/>
      <c r="G265" s="32"/>
      <c r="H265" s="32"/>
      <c r="I265" s="32"/>
      <c r="J265" s="32"/>
      <c r="K265" s="32"/>
      <c r="L265" s="32"/>
      <c r="M265" s="32"/>
      <c r="N265" s="32"/>
      <c r="O265" s="32"/>
    </row>
    <row r="266" spans="1:15" hidden="1" outlineLevel="1" x14ac:dyDescent="0.4">
      <c r="A266" s="27"/>
      <c r="B266" s="27"/>
      <c r="C266" s="31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</row>
    <row r="267" spans="1:15" hidden="1" outlineLevel="1" x14ac:dyDescent="0.4">
      <c r="A267" s="24"/>
      <c r="B267" s="24"/>
      <c r="C267" s="2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</row>
    <row r="268" spans="1:15" hidden="1" outlineLevel="1" x14ac:dyDescent="0.4">
      <c r="A268" s="24"/>
      <c r="B268" s="24"/>
      <c r="C268" s="24"/>
      <c r="D268" s="167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</row>
    <row r="269" spans="1:15" hidden="1" outlineLevel="1" x14ac:dyDescent="0.4">
      <c r="A269" s="27"/>
      <c r="B269" s="37"/>
      <c r="C269" s="116"/>
      <c r="D269" s="137"/>
      <c r="E269" s="138"/>
      <c r="F269" s="137"/>
      <c r="G269" s="138"/>
      <c r="H269" s="138"/>
      <c r="I269" s="138"/>
      <c r="J269" s="138"/>
      <c r="K269" s="138"/>
      <c r="L269" s="138"/>
      <c r="M269" s="138"/>
      <c r="N269" s="138"/>
      <c r="O269" s="138"/>
    </row>
    <row r="270" spans="1:15" hidden="1" outlineLevel="1" x14ac:dyDescent="0.4">
      <c r="A270" s="24"/>
      <c r="B270" s="24"/>
      <c r="C270" s="24"/>
      <c r="D270" s="34"/>
      <c r="E270" s="34"/>
      <c r="F270" s="34"/>
      <c r="G270" s="34"/>
      <c r="H270" s="38"/>
      <c r="I270" s="34"/>
      <c r="J270" s="34"/>
      <c r="K270" s="34"/>
      <c r="L270" s="34"/>
      <c r="M270" s="34"/>
      <c r="N270" s="34"/>
      <c r="O270" s="34"/>
    </row>
    <row r="271" spans="1:15" hidden="1" outlineLevel="1" x14ac:dyDescent="0.4">
      <c r="A271" s="27"/>
      <c r="B271" s="39"/>
      <c r="C271" s="39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</row>
    <row r="272" spans="1:15" hidden="1" outlineLevel="1" x14ac:dyDescent="0.4">
      <c r="A272" s="41"/>
      <c r="B272" s="42"/>
      <c r="C272" s="42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</row>
    <row r="273" spans="1:15" hidden="1" outlineLevel="1" x14ac:dyDescent="0.4">
      <c r="A273" s="41"/>
      <c r="B273" s="43"/>
      <c r="C273" s="4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</row>
    <row r="274" spans="1:15" hidden="1" outlineLevel="1" x14ac:dyDescent="0.4"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</row>
    <row r="275" spans="1:15" hidden="1" outlineLevel="1" x14ac:dyDescent="0.4"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</row>
    <row r="276" spans="1:15" hidden="1" outlineLevel="1" x14ac:dyDescent="0.4"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</row>
    <row r="277" spans="1:15" hidden="1" outlineLevel="1" x14ac:dyDescent="0.4"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</row>
    <row r="278" spans="1:15" hidden="1" outlineLevel="1" x14ac:dyDescent="0.4"/>
    <row r="279" spans="1:15" hidden="1" outlineLevel="1" x14ac:dyDescent="0.4"/>
    <row r="280" spans="1:15" hidden="1" outlineLevel="1" x14ac:dyDescent="0.4">
      <c r="A280" s="8"/>
      <c r="B280" s="46"/>
      <c r="C280" s="47"/>
      <c r="D280" s="8"/>
      <c r="E280" s="46"/>
      <c r="F280" s="47"/>
      <c r="G280" s="8"/>
    </row>
    <row r="281" spans="1:15" hidden="1" outlineLevel="1" x14ac:dyDescent="0.4"/>
    <row r="282" spans="1:15" hidden="1" outlineLevel="1" x14ac:dyDescent="0.4">
      <c r="C282" s="1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 spans="1:15" hidden="1" outlineLevel="1" x14ac:dyDescent="0.4">
      <c r="A283" s="16"/>
      <c r="B283" s="11"/>
      <c r="C283" s="11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</row>
    <row r="284" spans="1:15" hidden="1" outlineLevel="1" x14ac:dyDescent="0.4">
      <c r="A284" s="26"/>
      <c r="B284" s="41"/>
      <c r="C284" s="41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</row>
    <row r="285" spans="1:15" hidden="1" outlineLevel="1" x14ac:dyDescent="0.4">
      <c r="A285" s="24"/>
      <c r="B285" s="24"/>
      <c r="C285" s="24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</row>
    <row r="286" spans="1:15" hidden="1" outlineLevel="1" x14ac:dyDescent="0.4">
      <c r="A286" s="26"/>
      <c r="B286" s="27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</row>
    <row r="287" spans="1:15" hidden="1" outlineLevel="1" x14ac:dyDescent="0.4">
      <c r="A287" s="27"/>
      <c r="B287" s="27"/>
      <c r="C287" s="27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</row>
    <row r="288" spans="1:15" hidden="1" outlineLevel="1" x14ac:dyDescent="0.4">
      <c r="A288" s="26"/>
      <c r="B288" s="27"/>
      <c r="C288" s="28"/>
      <c r="D288" s="136"/>
      <c r="E288" s="136"/>
      <c r="F288" s="136"/>
      <c r="G288" s="136"/>
      <c r="H288" s="136"/>
      <c r="I288" s="136"/>
      <c r="J288" s="136"/>
      <c r="K288" s="136"/>
      <c r="L288" s="136"/>
      <c r="M288" s="136"/>
      <c r="N288" s="136"/>
      <c r="O288" s="136"/>
    </row>
    <row r="289" spans="1:15" hidden="1" outlineLevel="1" x14ac:dyDescent="0.4">
      <c r="A289" s="27"/>
      <c r="B289" s="27"/>
      <c r="C289" s="27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</row>
    <row r="290" spans="1:15" hidden="1" outlineLevel="1" x14ac:dyDescent="0.4">
      <c r="A290" s="27"/>
      <c r="B290" s="27"/>
      <c r="C290" s="31"/>
      <c r="D290" s="32"/>
      <c r="E290" s="33"/>
      <c r="F290" s="32"/>
      <c r="G290" s="32"/>
      <c r="H290" s="32"/>
      <c r="I290" s="32"/>
      <c r="J290" s="32"/>
      <c r="K290" s="32"/>
      <c r="L290" s="32"/>
      <c r="M290" s="32"/>
      <c r="N290" s="32"/>
      <c r="O290" s="32"/>
    </row>
    <row r="291" spans="1:15" hidden="1" outlineLevel="1" x14ac:dyDescent="0.4">
      <c r="A291" s="27"/>
      <c r="B291" s="27"/>
      <c r="C291" s="31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</row>
    <row r="292" spans="1:15" hidden="1" outlineLevel="1" x14ac:dyDescent="0.4">
      <c r="A292" s="24"/>
      <c r="B292" s="24"/>
      <c r="C292" s="2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</row>
    <row r="293" spans="1:15" hidden="1" outlineLevel="1" x14ac:dyDescent="0.4">
      <c r="A293" s="24"/>
      <c r="B293" s="24"/>
      <c r="C293" s="24"/>
      <c r="D293" s="167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</row>
    <row r="294" spans="1:15" hidden="1" outlineLevel="1" x14ac:dyDescent="0.4">
      <c r="A294" s="27"/>
      <c r="B294" s="37"/>
      <c r="C294" s="116"/>
      <c r="D294" s="137"/>
      <c r="E294" s="138"/>
      <c r="F294" s="137"/>
      <c r="G294" s="138"/>
      <c r="H294" s="138"/>
      <c r="I294" s="138"/>
      <c r="J294" s="138"/>
      <c r="K294" s="138"/>
      <c r="L294" s="138"/>
      <c r="M294" s="138"/>
      <c r="N294" s="138"/>
      <c r="O294" s="138"/>
    </row>
    <row r="295" spans="1:15" hidden="1" outlineLevel="1" x14ac:dyDescent="0.4">
      <c r="A295" s="24"/>
      <c r="B295" s="24"/>
      <c r="C295" s="24"/>
      <c r="D295" s="34"/>
      <c r="E295" s="34"/>
      <c r="F295" s="34"/>
      <c r="G295" s="34"/>
      <c r="H295" s="38"/>
      <c r="I295" s="34"/>
      <c r="J295" s="34"/>
      <c r="K295" s="34"/>
      <c r="L295" s="34"/>
      <c r="M295" s="34"/>
      <c r="N295" s="34"/>
      <c r="O295" s="34"/>
    </row>
    <row r="296" spans="1:15" hidden="1" outlineLevel="1" x14ac:dyDescent="0.4">
      <c r="A296" s="27"/>
      <c r="B296" s="39"/>
      <c r="C296" s="39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</row>
    <row r="297" spans="1:15" hidden="1" outlineLevel="1" x14ac:dyDescent="0.4">
      <c r="A297" s="41"/>
      <c r="B297" s="42"/>
      <c r="C297" s="42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</row>
    <row r="298" spans="1:15" hidden="1" outlineLevel="1" x14ac:dyDescent="0.4">
      <c r="A298" s="41"/>
      <c r="B298" s="43"/>
      <c r="C298" s="4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</row>
    <row r="299" spans="1:15" hidden="1" outlineLevel="1" x14ac:dyDescent="0.4"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</row>
    <row r="300" spans="1:15" hidden="1" outlineLevel="1" x14ac:dyDescent="0.4"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</row>
    <row r="301" spans="1:15" hidden="1" outlineLevel="1" x14ac:dyDescent="0.4"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</row>
    <row r="302" spans="1:15" hidden="1" outlineLevel="1" x14ac:dyDescent="0.4"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</row>
    <row r="303" spans="1:15" hidden="1" outlineLevel="1" x14ac:dyDescent="0.4"/>
    <row r="304" spans="1:15" hidden="1" outlineLevel="1" x14ac:dyDescent="0.4"/>
    <row r="305" spans="1:15" hidden="1" outlineLevel="1" x14ac:dyDescent="0.4">
      <c r="A305" s="8"/>
      <c r="B305" s="46"/>
      <c r="C305" s="47"/>
      <c r="D305" s="8"/>
      <c r="E305" s="46"/>
      <c r="F305" s="47"/>
      <c r="G305" s="8"/>
      <c r="H305" s="8"/>
    </row>
    <row r="306" spans="1:15" hidden="1" outlineLevel="1" x14ac:dyDescent="0.4"/>
    <row r="307" spans="1:15" hidden="1" outlineLevel="1" x14ac:dyDescent="0.4">
      <c r="A307" s="10"/>
      <c r="B307" s="10"/>
      <c r="C307" s="11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 spans="1:15" hidden="1" outlineLevel="1" x14ac:dyDescent="0.4">
      <c r="A308" s="16"/>
      <c r="B308" s="10"/>
      <c r="C308" s="11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</row>
    <row r="309" spans="1:15" hidden="1" outlineLevel="1" x14ac:dyDescent="0.4">
      <c r="A309" s="26"/>
      <c r="B309" s="49"/>
      <c r="C309" s="41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</row>
    <row r="310" spans="1:15" hidden="1" outlineLevel="1" x14ac:dyDescent="0.4"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</row>
    <row r="311" spans="1:15" hidden="1" outlineLevel="1" x14ac:dyDescent="0.4">
      <c r="A311" s="24"/>
      <c r="B311" s="24"/>
      <c r="C311" s="24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</row>
    <row r="312" spans="1:15" hidden="1" outlineLevel="1" x14ac:dyDescent="0.4">
      <c r="A312" s="26"/>
      <c r="B312" s="27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</row>
    <row r="313" spans="1:15" hidden="1" outlineLevel="1" x14ac:dyDescent="0.4">
      <c r="A313" s="27"/>
      <c r="B313" s="27"/>
      <c r="C313" s="27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</row>
    <row r="314" spans="1:15" hidden="1" outlineLevel="1" x14ac:dyDescent="0.4">
      <c r="A314" s="26"/>
      <c r="B314" s="27"/>
      <c r="C314" s="28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</row>
    <row r="315" spans="1:15" hidden="1" outlineLevel="1" x14ac:dyDescent="0.4">
      <c r="A315" s="27"/>
      <c r="B315" s="27"/>
      <c r="C315" s="27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</row>
    <row r="316" spans="1:15" hidden="1" outlineLevel="1" x14ac:dyDescent="0.4">
      <c r="A316" s="27"/>
      <c r="B316" s="27"/>
      <c r="C316" s="31"/>
      <c r="D316" s="32"/>
      <c r="E316" s="33"/>
      <c r="F316" s="32"/>
      <c r="G316" s="32"/>
      <c r="H316" s="32"/>
      <c r="I316" s="32"/>
      <c r="J316" s="32"/>
      <c r="K316" s="32"/>
      <c r="L316" s="32"/>
      <c r="M316" s="32"/>
      <c r="N316" s="32"/>
      <c r="O316" s="32"/>
    </row>
    <row r="317" spans="1:15" hidden="1" outlineLevel="1" x14ac:dyDescent="0.4">
      <c r="A317" s="27"/>
      <c r="B317" s="27"/>
      <c r="C317" s="31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</row>
    <row r="318" spans="1:15" hidden="1" outlineLevel="1" x14ac:dyDescent="0.4">
      <c r="A318" s="24"/>
      <c r="B318" s="24"/>
      <c r="C318" s="2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</row>
    <row r="319" spans="1:15" hidden="1" outlineLevel="1" x14ac:dyDescent="0.4">
      <c r="A319" s="24"/>
      <c r="B319" s="24"/>
      <c r="C319" s="24"/>
      <c r="D319" s="167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</row>
    <row r="320" spans="1:15" hidden="1" outlineLevel="1" x14ac:dyDescent="0.4">
      <c r="A320" s="27"/>
      <c r="B320" s="37"/>
      <c r="C320" s="116"/>
      <c r="D320" s="137"/>
      <c r="E320" s="138"/>
      <c r="F320" s="137"/>
      <c r="G320" s="138"/>
      <c r="H320" s="138"/>
      <c r="I320" s="138"/>
      <c r="J320" s="138"/>
      <c r="K320" s="138"/>
      <c r="L320" s="138"/>
      <c r="M320" s="138"/>
      <c r="N320" s="138"/>
      <c r="O320" s="138"/>
    </row>
    <row r="321" spans="1:15" hidden="1" outlineLevel="1" x14ac:dyDescent="0.4">
      <c r="A321" s="24"/>
      <c r="B321" s="24"/>
      <c r="C321" s="24"/>
      <c r="D321" s="34"/>
      <c r="E321" s="34"/>
      <c r="F321" s="34"/>
      <c r="G321" s="34"/>
      <c r="H321" s="38"/>
      <c r="I321" s="34"/>
      <c r="J321" s="34"/>
      <c r="K321" s="34"/>
      <c r="L321" s="34"/>
      <c r="M321" s="34"/>
      <c r="N321" s="34"/>
      <c r="O321" s="34"/>
    </row>
    <row r="322" spans="1:15" hidden="1" outlineLevel="1" x14ac:dyDescent="0.4">
      <c r="A322" s="27"/>
      <c r="B322" s="39"/>
      <c r="C322" s="39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</row>
    <row r="323" spans="1:15" hidden="1" outlineLevel="1" x14ac:dyDescent="0.4">
      <c r="A323" s="41"/>
      <c r="B323" s="42"/>
      <c r="C323" s="42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</row>
    <row r="324" spans="1:15" hidden="1" outlineLevel="1" x14ac:dyDescent="0.4">
      <c r="A324" s="41"/>
      <c r="B324" s="43"/>
      <c r="C324" s="4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</row>
    <row r="325" spans="1:15" hidden="1" outlineLevel="1" x14ac:dyDescent="0.4"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</row>
    <row r="326" spans="1:15" hidden="1" outlineLevel="1" x14ac:dyDescent="0.4"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</row>
    <row r="327" spans="1:15" hidden="1" outlineLevel="1" x14ac:dyDescent="0.4"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</row>
    <row r="328" spans="1:15" hidden="1" outlineLevel="1" x14ac:dyDescent="0.4"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</row>
    <row r="329" spans="1:15" hidden="1" outlineLevel="1" x14ac:dyDescent="0.4"/>
    <row r="330" spans="1:15" hidden="1" outlineLevel="1" x14ac:dyDescent="0.4"/>
    <row r="331" spans="1:15" hidden="1" outlineLevel="1" x14ac:dyDescent="0.4">
      <c r="A331" s="8"/>
      <c r="B331" s="46"/>
      <c r="C331" s="47"/>
      <c r="D331" s="8"/>
    </row>
    <row r="332" spans="1:15" hidden="1" outlineLevel="1" x14ac:dyDescent="0.4"/>
    <row r="333" spans="1:15" hidden="1" outlineLevel="1" x14ac:dyDescent="0.4">
      <c r="C333" s="1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 spans="1:15" hidden="1" outlineLevel="1" x14ac:dyDescent="0.4">
      <c r="A334" s="16"/>
      <c r="B334" s="11"/>
      <c r="C334" s="11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</row>
    <row r="335" spans="1:15" hidden="1" outlineLevel="1" x14ac:dyDescent="0.4">
      <c r="A335" s="26"/>
      <c r="B335" s="41"/>
      <c r="C335" s="41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</row>
    <row r="336" spans="1:15" hidden="1" outlineLevel="1" x14ac:dyDescent="0.4">
      <c r="A336" s="24"/>
      <c r="B336" s="24"/>
      <c r="C336" s="24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</row>
    <row r="337" spans="1:15" hidden="1" outlineLevel="1" x14ac:dyDescent="0.4">
      <c r="A337" s="26"/>
      <c r="B337" s="27"/>
      <c r="C337" s="28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</row>
    <row r="338" spans="1:15" hidden="1" outlineLevel="1" x14ac:dyDescent="0.4">
      <c r="A338" s="27"/>
      <c r="B338" s="27"/>
      <c r="C338" s="27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</row>
    <row r="339" spans="1:15" hidden="1" outlineLevel="1" x14ac:dyDescent="0.4">
      <c r="A339" s="26"/>
      <c r="B339" s="27"/>
      <c r="C339" s="28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</row>
    <row r="340" spans="1:15" hidden="1" outlineLevel="1" x14ac:dyDescent="0.4">
      <c r="A340" s="27"/>
      <c r="B340" s="27"/>
      <c r="C340" s="27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</row>
    <row r="341" spans="1:15" hidden="1" outlineLevel="1" x14ac:dyDescent="0.4">
      <c r="A341" s="27"/>
      <c r="B341" s="27"/>
      <c r="C341" s="31"/>
      <c r="D341" s="32"/>
      <c r="E341" s="33"/>
      <c r="F341" s="32"/>
      <c r="G341" s="32"/>
      <c r="H341" s="32"/>
      <c r="I341" s="32"/>
      <c r="J341" s="32"/>
      <c r="K341" s="32"/>
      <c r="L341" s="32"/>
      <c r="M341" s="32"/>
      <c r="N341" s="32"/>
      <c r="O341" s="32"/>
    </row>
    <row r="342" spans="1:15" hidden="1" outlineLevel="1" x14ac:dyDescent="0.4">
      <c r="A342" s="27"/>
      <c r="B342" s="27"/>
      <c r="C342" s="31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</row>
    <row r="343" spans="1:15" hidden="1" outlineLevel="1" x14ac:dyDescent="0.4">
      <c r="A343" s="24"/>
      <c r="B343" s="24"/>
      <c r="C343" s="2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</row>
    <row r="344" spans="1:15" hidden="1" outlineLevel="1" x14ac:dyDescent="0.4">
      <c r="A344" s="24"/>
      <c r="B344" s="24"/>
      <c r="C344" s="24"/>
      <c r="D344" s="167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</row>
    <row r="345" spans="1:15" hidden="1" outlineLevel="1" x14ac:dyDescent="0.4">
      <c r="A345" s="27"/>
      <c r="B345" s="37"/>
      <c r="C345" s="116"/>
      <c r="D345" s="137"/>
      <c r="E345" s="138"/>
      <c r="F345" s="137"/>
      <c r="G345" s="138"/>
      <c r="H345" s="138"/>
      <c r="I345" s="138"/>
      <c r="J345" s="138"/>
      <c r="K345" s="138"/>
      <c r="L345" s="138"/>
      <c r="M345" s="138"/>
      <c r="N345" s="138"/>
      <c r="O345" s="138"/>
    </row>
    <row r="346" spans="1:15" hidden="1" outlineLevel="1" x14ac:dyDescent="0.4">
      <c r="A346" s="24"/>
      <c r="B346" s="24"/>
      <c r="C346" s="24"/>
      <c r="D346" s="34"/>
      <c r="E346" s="34"/>
      <c r="F346" s="34"/>
      <c r="G346" s="34"/>
      <c r="H346" s="38"/>
      <c r="I346" s="34"/>
      <c r="J346" s="34"/>
      <c r="K346" s="34"/>
      <c r="L346" s="34"/>
      <c r="M346" s="34"/>
      <c r="N346" s="34"/>
      <c r="O346" s="34"/>
    </row>
    <row r="347" spans="1:15" hidden="1" outlineLevel="1" x14ac:dyDescent="0.4">
      <c r="A347" s="27"/>
      <c r="B347" s="39"/>
      <c r="C347" s="39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</row>
    <row r="348" spans="1:15" hidden="1" outlineLevel="1" x14ac:dyDescent="0.4">
      <c r="A348" s="41"/>
      <c r="B348" s="42"/>
      <c r="C348" s="42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</row>
    <row r="349" spans="1:15" hidden="1" outlineLevel="1" x14ac:dyDescent="0.4">
      <c r="A349" s="41"/>
      <c r="B349" s="43"/>
      <c r="C349" s="4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</row>
    <row r="350" spans="1:15" hidden="1" outlineLevel="1" x14ac:dyDescent="0.4"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</row>
    <row r="351" spans="1:15" hidden="1" outlineLevel="1" x14ac:dyDescent="0.4"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</row>
    <row r="352" spans="1:15" hidden="1" outlineLevel="1" x14ac:dyDescent="0.4"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</row>
    <row r="353" spans="1:15" hidden="1" outlineLevel="1" x14ac:dyDescent="0.4"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</row>
    <row r="354" spans="1:15" hidden="1" outlineLevel="1" x14ac:dyDescent="0.4"/>
    <row r="355" spans="1:15" hidden="1" outlineLevel="1" x14ac:dyDescent="0.4"/>
    <row r="356" spans="1:15" ht="17.649999999999999" hidden="1" outlineLevel="1" x14ac:dyDescent="0.5">
      <c r="A356" s="1"/>
      <c r="B356" s="54"/>
      <c r="C356" s="168"/>
      <c r="D356" s="169"/>
    </row>
    <row r="357" spans="1:15" hidden="1" outlineLevel="1" x14ac:dyDescent="0.4"/>
    <row r="358" spans="1:15" hidden="1" outlineLevel="1" x14ac:dyDescent="0.4">
      <c r="C358" s="11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</row>
    <row r="359" spans="1:15" hidden="1" outlineLevel="1" x14ac:dyDescent="0.4">
      <c r="A359" s="16"/>
      <c r="B359" s="11"/>
      <c r="C359" s="11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</row>
    <row r="360" spans="1:15" hidden="1" outlineLevel="1" x14ac:dyDescent="0.4">
      <c r="A360" s="26"/>
      <c r="B360" s="41"/>
      <c r="C360" s="41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</row>
    <row r="361" spans="1:15" hidden="1" outlineLevel="1" x14ac:dyDescent="0.4">
      <c r="A361" s="24"/>
      <c r="B361" s="24"/>
      <c r="C361" s="24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</row>
    <row r="362" spans="1:15" hidden="1" outlineLevel="1" x14ac:dyDescent="0.4">
      <c r="A362" s="26"/>
      <c r="B362" s="27"/>
      <c r="C362" s="28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</row>
    <row r="363" spans="1:15" hidden="1" outlineLevel="1" x14ac:dyDescent="0.4">
      <c r="A363" s="27"/>
      <c r="B363" s="27"/>
      <c r="C363" s="27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</row>
    <row r="364" spans="1:15" hidden="1" outlineLevel="1" x14ac:dyDescent="0.4">
      <c r="A364" s="26"/>
      <c r="B364" s="27"/>
      <c r="C364" s="28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</row>
    <row r="365" spans="1:15" hidden="1" outlineLevel="1" x14ac:dyDescent="0.4">
      <c r="A365" s="27"/>
      <c r="B365" s="27"/>
      <c r="C365" s="27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</row>
    <row r="366" spans="1:15" hidden="1" outlineLevel="1" x14ac:dyDescent="0.4">
      <c r="A366" s="27"/>
      <c r="B366" s="27"/>
      <c r="C366" s="31"/>
      <c r="D366" s="32"/>
      <c r="E366" s="33"/>
      <c r="F366" s="32"/>
      <c r="G366" s="32"/>
      <c r="H366" s="32"/>
      <c r="I366" s="32"/>
      <c r="J366" s="32"/>
      <c r="K366" s="32"/>
      <c r="L366" s="32"/>
      <c r="M366" s="32"/>
      <c r="N366" s="32"/>
      <c r="O366" s="32"/>
    </row>
    <row r="367" spans="1:15" hidden="1" outlineLevel="1" x14ac:dyDescent="0.4">
      <c r="A367" s="27"/>
      <c r="B367" s="27"/>
      <c r="C367" s="31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</row>
    <row r="368" spans="1:15" hidden="1" outlineLevel="1" x14ac:dyDescent="0.4">
      <c r="A368" s="24"/>
      <c r="B368" s="24"/>
      <c r="C368" s="2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</row>
    <row r="369" spans="1:15" hidden="1" outlineLevel="1" x14ac:dyDescent="0.4">
      <c r="A369" s="24"/>
      <c r="B369" s="24"/>
      <c r="C369" s="24"/>
      <c r="D369" s="167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</row>
    <row r="370" spans="1:15" hidden="1" outlineLevel="1" x14ac:dyDescent="0.4">
      <c r="A370" s="27"/>
      <c r="B370" s="37"/>
      <c r="C370" s="116"/>
      <c r="D370" s="137"/>
      <c r="E370" s="138"/>
      <c r="F370" s="137"/>
      <c r="G370" s="138"/>
      <c r="H370" s="138"/>
      <c r="I370" s="138"/>
      <c r="J370" s="138"/>
      <c r="K370" s="138"/>
      <c r="L370" s="138"/>
      <c r="M370" s="138"/>
      <c r="N370" s="138"/>
      <c r="O370" s="138"/>
    </row>
    <row r="371" spans="1:15" hidden="1" outlineLevel="1" x14ac:dyDescent="0.4">
      <c r="A371" s="24"/>
      <c r="B371" s="24"/>
      <c r="C371" s="24"/>
      <c r="D371" s="34"/>
      <c r="E371" s="34"/>
      <c r="F371" s="34"/>
      <c r="G371" s="34"/>
      <c r="H371" s="38"/>
      <c r="I371" s="34"/>
      <c r="J371" s="34"/>
      <c r="K371" s="34"/>
      <c r="L371" s="34"/>
      <c r="M371" s="34"/>
      <c r="N371" s="34"/>
      <c r="O371" s="34"/>
    </row>
    <row r="372" spans="1:15" hidden="1" outlineLevel="1" x14ac:dyDescent="0.4">
      <c r="A372" s="27"/>
      <c r="B372" s="39"/>
      <c r="C372" s="39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</row>
    <row r="373" spans="1:15" hidden="1" outlineLevel="1" x14ac:dyDescent="0.4">
      <c r="A373" s="41"/>
      <c r="B373" s="42"/>
      <c r="C373" s="42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</row>
    <row r="374" spans="1:15" hidden="1" outlineLevel="1" x14ac:dyDescent="0.4">
      <c r="A374" s="41"/>
      <c r="B374" s="43"/>
      <c r="C374" s="4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</row>
    <row r="375" spans="1:15" hidden="1" outlineLevel="1" x14ac:dyDescent="0.4"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</row>
    <row r="376" spans="1:15" hidden="1" outlineLevel="1" x14ac:dyDescent="0.4"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</row>
    <row r="377" spans="1:15" hidden="1" outlineLevel="1" x14ac:dyDescent="0.4"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</row>
    <row r="378" spans="1:15" hidden="1" outlineLevel="1" x14ac:dyDescent="0.4"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</row>
    <row r="379" spans="1:15" hidden="1" outlineLevel="1" x14ac:dyDescent="0.4"/>
    <row r="380" spans="1:15" hidden="1" outlineLevel="1" x14ac:dyDescent="0.4"/>
    <row r="381" spans="1:15" ht="17.649999999999999" hidden="1" outlineLevel="1" x14ac:dyDescent="0.5">
      <c r="A381" s="1"/>
      <c r="B381" s="1"/>
      <c r="C381" s="1"/>
      <c r="D381" s="1"/>
      <c r="E381" s="1"/>
      <c r="F381" s="1"/>
    </row>
    <row r="382" spans="1:15" hidden="1" outlineLevel="1" x14ac:dyDescent="0.4"/>
    <row r="383" spans="1:15" hidden="1" outlineLevel="1" x14ac:dyDescent="0.4">
      <c r="C383" s="11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</row>
    <row r="384" spans="1:15" hidden="1" outlineLevel="1" x14ac:dyDescent="0.4">
      <c r="A384" s="16"/>
      <c r="B384" s="11"/>
      <c r="C384" s="11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</row>
    <row r="385" spans="1:15" hidden="1" outlineLevel="1" x14ac:dyDescent="0.4">
      <c r="A385" s="26"/>
      <c r="B385" s="41"/>
      <c r="C385" s="41"/>
      <c r="D385" s="29"/>
      <c r="E385" s="29"/>
      <c r="F385" s="29"/>
      <c r="G385" s="29"/>
      <c r="H385" s="29"/>
      <c r="I385" s="55"/>
      <c r="J385" s="55"/>
      <c r="K385" s="29"/>
      <c r="L385" s="29"/>
      <c r="M385" s="29"/>
      <c r="N385" s="29"/>
      <c r="O385" s="29"/>
    </row>
    <row r="386" spans="1:15" hidden="1" outlineLevel="1" x14ac:dyDescent="0.4">
      <c r="A386" s="24"/>
      <c r="B386" s="24"/>
      <c r="C386" s="24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</row>
    <row r="387" spans="1:15" hidden="1" outlineLevel="1" x14ac:dyDescent="0.4">
      <c r="A387" s="26"/>
      <c r="B387" s="27"/>
      <c r="C387" s="28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</row>
    <row r="388" spans="1:15" hidden="1" outlineLevel="1" x14ac:dyDescent="0.4">
      <c r="A388" s="27"/>
      <c r="B388" s="27"/>
      <c r="C388" s="27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</row>
    <row r="389" spans="1:15" hidden="1" outlineLevel="1" x14ac:dyDescent="0.4">
      <c r="A389" s="26"/>
      <c r="B389" s="27"/>
      <c r="C389" s="28"/>
      <c r="D389" s="136"/>
      <c r="E389" s="136"/>
      <c r="F389" s="136"/>
      <c r="G389" s="136"/>
      <c r="H389" s="136"/>
      <c r="I389" s="136"/>
      <c r="J389" s="136"/>
      <c r="K389" s="136"/>
      <c r="L389" s="136"/>
      <c r="M389" s="136"/>
      <c r="N389" s="136"/>
      <c r="O389" s="136"/>
    </row>
    <row r="390" spans="1:15" hidden="1" outlineLevel="1" x14ac:dyDescent="0.4">
      <c r="A390" s="27"/>
      <c r="B390" s="27"/>
      <c r="C390" s="27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</row>
    <row r="391" spans="1:15" hidden="1" outlineLevel="1" x14ac:dyDescent="0.4">
      <c r="A391" s="27"/>
      <c r="B391" s="27"/>
      <c r="C391" s="31"/>
      <c r="D391" s="32"/>
      <c r="E391" s="33"/>
      <c r="F391" s="32"/>
      <c r="G391" s="32"/>
      <c r="H391" s="32"/>
      <c r="I391" s="32"/>
      <c r="J391" s="32"/>
      <c r="K391" s="32"/>
      <c r="L391" s="32"/>
      <c r="M391" s="32"/>
      <c r="N391" s="32"/>
      <c r="O391" s="32"/>
    </row>
    <row r="392" spans="1:15" hidden="1" outlineLevel="1" x14ac:dyDescent="0.4">
      <c r="A392" s="27"/>
      <c r="B392" s="27"/>
      <c r="C392" s="31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</row>
    <row r="393" spans="1:15" hidden="1" outlineLevel="1" x14ac:dyDescent="0.4">
      <c r="A393" s="24"/>
      <c r="B393" s="24"/>
      <c r="C393" s="2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</row>
    <row r="394" spans="1:15" hidden="1" outlineLevel="1" x14ac:dyDescent="0.4">
      <c r="A394" s="24"/>
      <c r="B394" s="24"/>
      <c r="C394" s="24"/>
      <c r="D394" s="167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</row>
    <row r="395" spans="1:15" hidden="1" outlineLevel="1" x14ac:dyDescent="0.4">
      <c r="A395" s="27"/>
      <c r="B395" s="37"/>
      <c r="C395" s="116"/>
      <c r="D395" s="137"/>
      <c r="E395" s="138"/>
      <c r="F395" s="137"/>
      <c r="G395" s="138"/>
      <c r="H395" s="138"/>
      <c r="I395" s="138"/>
      <c r="J395" s="138"/>
      <c r="K395" s="138"/>
      <c r="L395" s="138"/>
      <c r="M395" s="138"/>
      <c r="N395" s="138"/>
      <c r="O395" s="138"/>
    </row>
    <row r="396" spans="1:15" hidden="1" outlineLevel="1" x14ac:dyDescent="0.4">
      <c r="A396" s="24"/>
      <c r="B396" s="24"/>
      <c r="C396" s="24"/>
      <c r="D396" s="34"/>
      <c r="E396" s="34"/>
      <c r="F396" s="34"/>
      <c r="G396" s="34"/>
      <c r="H396" s="38"/>
      <c r="I396" s="34"/>
      <c r="J396" s="34"/>
      <c r="K396" s="34"/>
      <c r="L396" s="34"/>
      <c r="M396" s="34"/>
      <c r="N396" s="34"/>
      <c r="O396" s="34"/>
    </row>
    <row r="397" spans="1:15" hidden="1" outlineLevel="1" x14ac:dyDescent="0.4">
      <c r="A397" s="27"/>
      <c r="B397" s="39"/>
      <c r="C397" s="39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</row>
    <row r="398" spans="1:15" hidden="1" outlineLevel="1" x14ac:dyDescent="0.4">
      <c r="A398" s="41"/>
      <c r="B398" s="42"/>
      <c r="C398" s="42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</row>
    <row r="399" spans="1:15" hidden="1" outlineLevel="1" x14ac:dyDescent="0.4">
      <c r="A399" s="41"/>
      <c r="B399" s="43"/>
      <c r="C399" s="4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</row>
    <row r="400" spans="1:15" hidden="1" outlineLevel="1" x14ac:dyDescent="0.4"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</row>
    <row r="401" spans="1:20" hidden="1" outlineLevel="1" x14ac:dyDescent="0.4"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</row>
    <row r="402" spans="1:20" hidden="1" outlineLevel="1" x14ac:dyDescent="0.4"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</row>
    <row r="403" spans="1:20" hidden="1" outlineLevel="1" x14ac:dyDescent="0.4"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</row>
    <row r="404" spans="1:20" s="56" customFormat="1" hidden="1" outlineLevel="1" x14ac:dyDescent="0.4"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</row>
    <row r="405" spans="1:20" s="56" customFormat="1" hidden="1" outlineLevel="1" x14ac:dyDescent="0.4"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</row>
    <row r="406" spans="1:20" hidden="1" outlineLevel="1" x14ac:dyDescent="0.4"/>
    <row r="407" spans="1:20" hidden="1" outlineLevel="1" x14ac:dyDescent="0.4">
      <c r="B407" s="6"/>
      <c r="C407" s="6"/>
    </row>
    <row r="408" spans="1:20" hidden="1" outlineLevel="1" x14ac:dyDescent="0.4">
      <c r="A408" s="58"/>
      <c r="B408" s="59"/>
      <c r="C408" s="60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</row>
    <row r="409" spans="1:20" hidden="1" outlineLevel="1" x14ac:dyDescent="0.4">
      <c r="A409" s="61"/>
      <c r="B409" s="62"/>
      <c r="C409" s="63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</row>
    <row r="410" spans="1:20" hidden="1" outlineLevel="1" x14ac:dyDescent="0.4">
      <c r="A410" s="24"/>
      <c r="B410" s="64"/>
      <c r="C410" s="63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</row>
    <row r="411" spans="1:20" hidden="1" outlineLevel="1" x14ac:dyDescent="0.4">
      <c r="B411" s="64"/>
      <c r="C411" s="63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</row>
    <row r="412" spans="1:20" hidden="1" outlineLevel="1" x14ac:dyDescent="0.4">
      <c r="B412" s="64"/>
      <c r="C412" s="6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</row>
    <row r="413" spans="1:20" hidden="1" outlineLevel="1" x14ac:dyDescent="0.4">
      <c r="B413" s="64"/>
      <c r="C413" s="6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</row>
    <row r="414" spans="1:20" hidden="1" outlineLevel="1" x14ac:dyDescent="0.4">
      <c r="B414" s="64"/>
    </row>
    <row r="415" spans="1:20" hidden="1" outlineLevel="1" x14ac:dyDescent="0.4">
      <c r="A415" s="61"/>
      <c r="B415" s="62"/>
      <c r="C415" s="66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</row>
    <row r="416" spans="1:20" hidden="1" outlineLevel="1" x14ac:dyDescent="0.4">
      <c r="A416" s="35"/>
      <c r="B416" s="64"/>
      <c r="C416" s="66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</row>
    <row r="417" spans="1:15" hidden="1" outlineLevel="1" x14ac:dyDescent="0.4">
      <c r="A417" s="6"/>
      <c r="B417" s="64"/>
      <c r="C417" s="66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</row>
    <row r="418" spans="1:15" hidden="1" outlineLevel="1" x14ac:dyDescent="0.4">
      <c r="B418" s="64"/>
      <c r="C418" s="67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</row>
    <row r="419" spans="1:15" hidden="1" outlineLevel="1" x14ac:dyDescent="0.4">
      <c r="B419" s="64"/>
      <c r="C419" s="67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</row>
    <row r="420" spans="1:15" hidden="1" outlineLevel="1" x14ac:dyDescent="0.4">
      <c r="B420" s="64"/>
      <c r="C420" s="67"/>
    </row>
    <row r="421" spans="1:15" hidden="1" outlineLevel="1" x14ac:dyDescent="0.4">
      <c r="A421" s="61"/>
      <c r="B421" s="62"/>
      <c r="C421" s="67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</row>
    <row r="422" spans="1:15" hidden="1" outlineLevel="1" x14ac:dyDescent="0.4">
      <c r="A422" s="35"/>
      <c r="B422" s="64"/>
      <c r="C422" s="66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</row>
    <row r="423" spans="1:15" hidden="1" outlineLevel="1" x14ac:dyDescent="0.4">
      <c r="A423" s="6"/>
      <c r="B423" s="64"/>
      <c r="C423" s="66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</row>
    <row r="424" spans="1:15" hidden="1" outlineLevel="1" x14ac:dyDescent="0.4">
      <c r="B424" s="64"/>
      <c r="C424" s="67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</row>
    <row r="425" spans="1:15" hidden="1" outlineLevel="1" x14ac:dyDescent="0.4">
      <c r="B425" s="64"/>
      <c r="C425" s="67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</row>
    <row r="426" spans="1:15" hidden="1" outlineLevel="1" x14ac:dyDescent="0.4">
      <c r="B426" s="64"/>
      <c r="C426" s="67"/>
    </row>
    <row r="427" spans="1:15" hidden="1" outlineLevel="1" x14ac:dyDescent="0.4">
      <c r="A427" s="61"/>
      <c r="B427" s="62"/>
      <c r="C427" s="67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</row>
    <row r="428" spans="1:15" hidden="1" outlineLevel="1" x14ac:dyDescent="0.4">
      <c r="A428" s="35"/>
      <c r="B428" s="64"/>
      <c r="C428" s="66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</row>
    <row r="429" spans="1:15" hidden="1" outlineLevel="1" x14ac:dyDescent="0.4">
      <c r="A429" s="6"/>
      <c r="B429" s="64"/>
      <c r="C429" s="66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</row>
    <row r="430" spans="1:15" hidden="1" outlineLevel="1" x14ac:dyDescent="0.4">
      <c r="B430" s="64"/>
      <c r="C430" s="67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</row>
    <row r="431" spans="1:15" hidden="1" outlineLevel="1" x14ac:dyDescent="0.4">
      <c r="B431" s="64"/>
      <c r="C431" s="67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</row>
    <row r="432" spans="1:15" hidden="1" outlineLevel="1" x14ac:dyDescent="0.4">
      <c r="B432" s="64"/>
      <c r="C432" s="67"/>
    </row>
    <row r="433" spans="1:15" hidden="1" outlineLevel="1" x14ac:dyDescent="0.4">
      <c r="A433" s="61"/>
      <c r="B433" s="62"/>
      <c r="C433" s="67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</row>
    <row r="434" spans="1:15" hidden="1" outlineLevel="1" x14ac:dyDescent="0.4">
      <c r="A434" s="35"/>
      <c r="B434" s="64"/>
      <c r="C434" s="66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</row>
    <row r="435" spans="1:15" hidden="1" outlineLevel="1" x14ac:dyDescent="0.4">
      <c r="A435" s="6"/>
      <c r="B435" s="64"/>
      <c r="C435" s="66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</row>
    <row r="436" spans="1:15" hidden="1" outlineLevel="1" x14ac:dyDescent="0.4">
      <c r="B436" s="64"/>
      <c r="C436" s="67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</row>
    <row r="437" spans="1:15" hidden="1" outlineLevel="1" x14ac:dyDescent="0.4">
      <c r="B437" s="64"/>
      <c r="C437" s="67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</row>
    <row r="438" spans="1:15" hidden="1" outlineLevel="1" x14ac:dyDescent="0.4">
      <c r="B438" s="64"/>
      <c r="C438" s="67"/>
    </row>
    <row r="439" spans="1:15" hidden="1" outlineLevel="1" x14ac:dyDescent="0.4">
      <c r="A439" s="61"/>
      <c r="B439" s="64"/>
      <c r="C439" s="67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</row>
    <row r="440" spans="1:15" hidden="1" outlineLevel="1" x14ac:dyDescent="0.4">
      <c r="A440" s="35"/>
      <c r="B440" s="64"/>
      <c r="C440" s="66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</row>
    <row r="441" spans="1:15" hidden="1" outlineLevel="1" x14ac:dyDescent="0.4">
      <c r="A441" s="6"/>
      <c r="B441" s="64"/>
      <c r="C441" s="66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</row>
    <row r="442" spans="1:15" hidden="1" outlineLevel="1" x14ac:dyDescent="0.4">
      <c r="B442" s="64"/>
      <c r="C442" s="67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</row>
    <row r="443" spans="1:15" hidden="1" outlineLevel="1" x14ac:dyDescent="0.4">
      <c r="B443" s="64"/>
      <c r="C443" s="67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</row>
    <row r="444" spans="1:15" hidden="1" outlineLevel="1" x14ac:dyDescent="0.4">
      <c r="B444" s="64"/>
      <c r="C444" s="67"/>
    </row>
    <row r="445" spans="1:15" hidden="1" outlineLevel="1" x14ac:dyDescent="0.4">
      <c r="A445" s="61"/>
      <c r="B445" s="62"/>
      <c r="C445" s="67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</row>
    <row r="446" spans="1:15" hidden="1" outlineLevel="1" x14ac:dyDescent="0.4">
      <c r="A446" s="35"/>
      <c r="B446" s="64"/>
      <c r="C446" s="66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</row>
    <row r="447" spans="1:15" hidden="1" outlineLevel="1" x14ac:dyDescent="0.4">
      <c r="A447" s="6"/>
      <c r="B447" s="64"/>
      <c r="C447" s="66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</row>
    <row r="448" spans="1:15" hidden="1" outlineLevel="1" x14ac:dyDescent="0.4">
      <c r="B448" s="64"/>
      <c r="C448" s="67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</row>
    <row r="449" spans="1:15" hidden="1" outlineLevel="1" x14ac:dyDescent="0.4">
      <c r="B449" s="64"/>
      <c r="C449" s="67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</row>
    <row r="450" spans="1:15" hidden="1" outlineLevel="1" x14ac:dyDescent="0.4">
      <c r="B450" s="64"/>
      <c r="C450" s="67"/>
    </row>
    <row r="451" spans="1:15" hidden="1" outlineLevel="1" x14ac:dyDescent="0.4">
      <c r="A451" s="58"/>
      <c r="B451" s="64"/>
      <c r="C451" s="67"/>
    </row>
    <row r="452" spans="1:15" hidden="1" outlineLevel="1" x14ac:dyDescent="0.4">
      <c r="A452" s="68"/>
      <c r="B452" s="64"/>
      <c r="C452" s="67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</row>
    <row r="453" spans="1:15" hidden="1" outlineLevel="1" x14ac:dyDescent="0.4">
      <c r="A453" s="35"/>
      <c r="B453" s="64"/>
      <c r="C453" s="66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</row>
    <row r="454" spans="1:15" hidden="1" outlineLevel="1" x14ac:dyDescent="0.4">
      <c r="A454" s="6"/>
      <c r="B454" s="64"/>
      <c r="C454" s="66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</row>
    <row r="455" spans="1:15" hidden="1" outlineLevel="1" x14ac:dyDescent="0.4">
      <c r="B455" s="64"/>
      <c r="C455" s="67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</row>
    <row r="456" spans="1:15" hidden="1" outlineLevel="1" x14ac:dyDescent="0.4">
      <c r="B456" s="64"/>
      <c r="C456" s="67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</row>
    <row r="457" spans="1:15" hidden="1" outlineLevel="1" x14ac:dyDescent="0.4">
      <c r="B457" s="64"/>
      <c r="C457" s="67"/>
    </row>
    <row r="458" spans="1:15" hidden="1" outlineLevel="1" x14ac:dyDescent="0.4">
      <c r="A458" s="68"/>
      <c r="B458" s="69"/>
      <c r="C458" s="67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</row>
    <row r="459" spans="1:15" hidden="1" outlineLevel="1" x14ac:dyDescent="0.4">
      <c r="A459" s="35"/>
      <c r="B459" s="69"/>
      <c r="C459" s="66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</row>
    <row r="460" spans="1:15" hidden="1" outlineLevel="1" x14ac:dyDescent="0.4">
      <c r="A460" s="6"/>
      <c r="B460" s="69"/>
      <c r="C460" s="66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</row>
    <row r="461" spans="1:15" hidden="1" outlineLevel="1" x14ac:dyDescent="0.4">
      <c r="B461" s="69"/>
      <c r="C461" s="67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</row>
    <row r="462" spans="1:15" hidden="1" outlineLevel="1" x14ac:dyDescent="0.4">
      <c r="B462" s="69"/>
      <c r="C462" s="67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</row>
    <row r="463" spans="1:15" hidden="1" outlineLevel="1" x14ac:dyDescent="0.4">
      <c r="B463" s="69"/>
      <c r="C463" s="67"/>
    </row>
    <row r="464" spans="1:15" hidden="1" outlineLevel="1" x14ac:dyDescent="0.4">
      <c r="A464" s="68"/>
      <c r="B464" s="122"/>
      <c r="C464" s="67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</row>
    <row r="465" spans="1:15" hidden="1" outlineLevel="1" x14ac:dyDescent="0.4">
      <c r="A465" s="35"/>
      <c r="B465" s="69"/>
      <c r="C465" s="66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</row>
    <row r="466" spans="1:15" hidden="1" outlineLevel="1" x14ac:dyDescent="0.4">
      <c r="A466" s="6"/>
      <c r="B466" s="69"/>
      <c r="C466" s="66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</row>
    <row r="467" spans="1:15" hidden="1" outlineLevel="1" x14ac:dyDescent="0.4">
      <c r="B467" s="69"/>
      <c r="C467" s="67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</row>
    <row r="468" spans="1:15" hidden="1" outlineLevel="1" x14ac:dyDescent="0.4">
      <c r="B468" s="69"/>
      <c r="C468" s="67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</row>
    <row r="469" spans="1:15" hidden="1" outlineLevel="1" x14ac:dyDescent="0.4">
      <c r="B469" s="69"/>
      <c r="C469" s="67"/>
    </row>
    <row r="470" spans="1:15" hidden="1" outlineLevel="1" x14ac:dyDescent="0.4">
      <c r="A470" s="68"/>
      <c r="B470" s="69"/>
      <c r="C470" s="67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</row>
    <row r="471" spans="1:15" hidden="1" outlineLevel="1" x14ac:dyDescent="0.4">
      <c r="A471" s="35"/>
      <c r="B471" s="69"/>
      <c r="C471" s="66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</row>
    <row r="472" spans="1:15" hidden="1" outlineLevel="1" x14ac:dyDescent="0.4">
      <c r="A472" s="6"/>
      <c r="B472" s="69"/>
      <c r="C472" s="66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</row>
    <row r="473" spans="1:15" hidden="1" outlineLevel="1" x14ac:dyDescent="0.4">
      <c r="B473" s="69"/>
      <c r="C473" s="67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</row>
    <row r="474" spans="1:15" hidden="1" outlineLevel="1" x14ac:dyDescent="0.4">
      <c r="B474" s="69"/>
      <c r="C474" s="67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</row>
    <row r="475" spans="1:15" hidden="1" outlineLevel="1" x14ac:dyDescent="0.4">
      <c r="B475" s="69"/>
      <c r="C475" s="67"/>
    </row>
    <row r="476" spans="1:15" hidden="1" outlineLevel="1" x14ac:dyDescent="0.4">
      <c r="A476" s="68"/>
      <c r="B476" s="70"/>
      <c r="C476" s="67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</row>
    <row r="477" spans="1:15" hidden="1" outlineLevel="1" x14ac:dyDescent="0.4">
      <c r="A477" s="35"/>
      <c r="B477" s="70"/>
      <c r="C477" s="66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</row>
    <row r="478" spans="1:15" hidden="1" outlineLevel="1" x14ac:dyDescent="0.4">
      <c r="A478" s="6"/>
      <c r="B478" s="70"/>
      <c r="C478" s="66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</row>
    <row r="479" spans="1:15" hidden="1" outlineLevel="1" x14ac:dyDescent="0.4">
      <c r="B479" s="70"/>
      <c r="C479" s="67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</row>
    <row r="480" spans="1:15" hidden="1" outlineLevel="1" x14ac:dyDescent="0.4">
      <c r="B480" s="70"/>
      <c r="C480" s="67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</row>
    <row r="481" spans="1:15" hidden="1" outlineLevel="1" x14ac:dyDescent="0.4">
      <c r="B481" s="70"/>
      <c r="C481" s="67"/>
    </row>
    <row r="482" spans="1:15" hidden="1" outlineLevel="1" x14ac:dyDescent="0.4">
      <c r="A482" s="68"/>
      <c r="B482" s="64"/>
      <c r="C482" s="67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</row>
    <row r="483" spans="1:15" hidden="1" outlineLevel="1" x14ac:dyDescent="0.4">
      <c r="A483" s="35"/>
      <c r="B483" s="70"/>
      <c r="C483" s="66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</row>
    <row r="484" spans="1:15" hidden="1" outlineLevel="1" x14ac:dyDescent="0.4">
      <c r="A484" s="6"/>
      <c r="B484" s="70"/>
      <c r="C484" s="66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</row>
    <row r="485" spans="1:15" hidden="1" outlineLevel="1" x14ac:dyDescent="0.4">
      <c r="B485" s="70"/>
      <c r="C485" s="67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</row>
    <row r="486" spans="1:15" hidden="1" outlineLevel="1" x14ac:dyDescent="0.4">
      <c r="B486" s="70"/>
      <c r="C486" s="67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</row>
    <row r="487" spans="1:15" hidden="1" outlineLevel="1" x14ac:dyDescent="0.4">
      <c r="B487" s="70"/>
      <c r="C487" s="67"/>
    </row>
    <row r="488" spans="1:15" hidden="1" outlineLevel="1" x14ac:dyDescent="0.4">
      <c r="A488" s="68"/>
      <c r="B488" s="69"/>
      <c r="C488" s="67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</row>
    <row r="489" spans="1:15" hidden="1" outlineLevel="1" x14ac:dyDescent="0.4">
      <c r="A489" s="35"/>
      <c r="B489" s="70"/>
      <c r="C489" s="66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</row>
    <row r="490" spans="1:15" hidden="1" outlineLevel="1" x14ac:dyDescent="0.4">
      <c r="A490" s="6"/>
      <c r="B490" s="70"/>
      <c r="C490" s="66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</row>
    <row r="491" spans="1:15" hidden="1" outlineLevel="1" x14ac:dyDescent="0.4">
      <c r="B491" s="70"/>
      <c r="C491" s="67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</row>
    <row r="492" spans="1:15" hidden="1" outlineLevel="1" x14ac:dyDescent="0.4">
      <c r="B492" s="69"/>
      <c r="C492" s="67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</row>
    <row r="493" spans="1:15" hidden="1" outlineLevel="1" x14ac:dyDescent="0.4">
      <c r="A493" s="5"/>
      <c r="B493" s="71"/>
      <c r="C493" s="67"/>
    </row>
    <row r="494" spans="1:15" hidden="1" outlineLevel="1" x14ac:dyDescent="0.4">
      <c r="A494" s="58"/>
      <c r="B494" s="72"/>
      <c r="C494" s="67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</row>
    <row r="495" spans="1:15" hidden="1" outlineLevel="1" x14ac:dyDescent="0.4">
      <c r="A495" s="73"/>
      <c r="B495" s="72"/>
      <c r="C495" s="66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</row>
    <row r="496" spans="1:15" hidden="1" outlineLevel="1" x14ac:dyDescent="0.4">
      <c r="A496" s="6"/>
      <c r="B496" s="71"/>
      <c r="C496" s="66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</row>
    <row r="497" spans="1:20" hidden="1" outlineLevel="1" x14ac:dyDescent="0.4">
      <c r="B497" s="69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</row>
    <row r="498" spans="1:20" hidden="1" outlineLevel="1" x14ac:dyDescent="0.4">
      <c r="B498" s="69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</row>
    <row r="499" spans="1:20" hidden="1" outlineLevel="1" x14ac:dyDescent="0.4">
      <c r="B499" s="69"/>
    </row>
    <row r="500" spans="1:20" hidden="1" outlineLevel="1" x14ac:dyDescent="0.4">
      <c r="A500" s="58"/>
      <c r="B500" s="69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</row>
    <row r="501" spans="1:20" hidden="1" outlineLevel="1" x14ac:dyDescent="0.4">
      <c r="A501" s="35"/>
      <c r="B501" s="69"/>
      <c r="C501" s="66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</row>
    <row r="502" spans="1:20" hidden="1" outlineLevel="1" x14ac:dyDescent="0.4">
      <c r="A502" s="6"/>
      <c r="B502" s="69"/>
      <c r="C502" s="66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</row>
    <row r="503" spans="1:20" hidden="1" outlineLevel="1" x14ac:dyDescent="0.4">
      <c r="B503" s="69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</row>
    <row r="504" spans="1:20" hidden="1" outlineLevel="1" x14ac:dyDescent="0.4">
      <c r="B504" s="69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</row>
    <row r="505" spans="1:20" s="56" customFormat="1" collapsed="1" x14ac:dyDescent="0.4">
      <c r="A505" s="57"/>
      <c r="B505" s="170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</row>
    <row r="506" spans="1:20" x14ac:dyDescent="0.4">
      <c r="A506" s="5"/>
      <c r="B506" s="215"/>
      <c r="C506" s="216"/>
      <c r="D506" s="171"/>
      <c r="E506" s="171"/>
      <c r="F506" s="171"/>
      <c r="G506" s="171"/>
      <c r="H506" s="171"/>
      <c r="I506" s="171"/>
      <c r="J506" s="171"/>
      <c r="K506" s="171"/>
      <c r="L506" s="171"/>
      <c r="M506" s="171"/>
      <c r="N506" s="171"/>
      <c r="O506" s="171"/>
    </row>
    <row r="507" spans="1:20" x14ac:dyDescent="0.4">
      <c r="A507" s="5"/>
      <c r="B507" s="215"/>
      <c r="C507" s="66"/>
      <c r="D507" s="171"/>
      <c r="E507" s="171"/>
      <c r="F507" s="171"/>
      <c r="G507" s="171"/>
      <c r="H507" s="171"/>
      <c r="I507" s="171"/>
      <c r="J507" s="171"/>
      <c r="K507" s="171"/>
      <c r="L507" s="171"/>
      <c r="M507" s="171"/>
      <c r="N507" s="171"/>
      <c r="O507" s="171"/>
      <c r="Q507" s="75"/>
    </row>
    <row r="508" spans="1:20" x14ac:dyDescent="0.4">
      <c r="A508" s="270" t="s">
        <v>212</v>
      </c>
      <c r="B508" s="215"/>
      <c r="C508" s="66"/>
      <c r="D508" s="171"/>
      <c r="E508" s="171"/>
      <c r="F508" s="171"/>
      <c r="G508" s="171"/>
      <c r="H508" s="171"/>
      <c r="I508" s="171"/>
      <c r="J508" s="171"/>
      <c r="K508" s="171"/>
      <c r="L508" s="171"/>
      <c r="M508" s="171"/>
      <c r="N508" s="171"/>
      <c r="O508" s="171"/>
    </row>
    <row r="509" spans="1:20" x14ac:dyDescent="0.4">
      <c r="A509" s="270"/>
      <c r="B509" s="215"/>
      <c r="C509" s="66"/>
      <c r="D509" s="77">
        <v>4</v>
      </c>
      <c r="E509" s="77">
        <v>5</v>
      </c>
      <c r="F509" s="77">
        <v>6</v>
      </c>
      <c r="G509" s="77">
        <v>7</v>
      </c>
      <c r="H509" s="77">
        <v>8</v>
      </c>
      <c r="I509" s="77">
        <v>9</v>
      </c>
      <c r="J509" s="77">
        <v>10</v>
      </c>
      <c r="K509" s="77">
        <v>11</v>
      </c>
      <c r="L509" s="77">
        <v>12</v>
      </c>
      <c r="M509" s="77">
        <v>13</v>
      </c>
      <c r="N509" s="77">
        <v>14</v>
      </c>
      <c r="O509" s="77">
        <v>15</v>
      </c>
    </row>
    <row r="510" spans="1:20" x14ac:dyDescent="0.4">
      <c r="A510" s="270"/>
      <c r="B510" s="215"/>
      <c r="C510" s="66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</row>
    <row r="511" spans="1:20" x14ac:dyDescent="0.4">
      <c r="A511" s="208"/>
      <c r="B511" s="71"/>
      <c r="C511" s="5"/>
      <c r="D511" s="76" t="s">
        <v>23</v>
      </c>
      <c r="E511" s="76" t="s">
        <v>24</v>
      </c>
      <c r="F511" s="76" t="s">
        <v>25</v>
      </c>
      <c r="G511" s="76" t="s">
        <v>26</v>
      </c>
      <c r="H511" s="76" t="s">
        <v>27</v>
      </c>
      <c r="I511" s="76" t="s">
        <v>28</v>
      </c>
      <c r="J511" s="76" t="s">
        <v>29</v>
      </c>
      <c r="K511" s="76" t="s">
        <v>30</v>
      </c>
      <c r="L511" s="76" t="s">
        <v>31</v>
      </c>
      <c r="M511" s="76" t="s">
        <v>32</v>
      </c>
      <c r="N511" s="76" t="s">
        <v>33</v>
      </c>
      <c r="O511" s="76" t="s">
        <v>34</v>
      </c>
    </row>
    <row r="512" spans="1:20" x14ac:dyDescent="0.4">
      <c r="A512" s="208" t="s">
        <v>81</v>
      </c>
      <c r="B512" s="71"/>
      <c r="C512" s="5"/>
      <c r="D512" s="75">
        <f ca="1">INDIRECT(ADDRESS(512,D509,,,$A512))+INDIRECT(ADDRESS(512,D509,,,$A513))+INDIRECT(ADDRESS(512,D509,,,$A514))+INDIRECT(ADDRESS(512,D509,,,$A515))</f>
        <v>252.36933780010287</v>
      </c>
      <c r="E512" s="75">
        <f t="shared" ref="E512:O512" ca="1" si="0">INDIRECT(ADDRESS(512,E509,,,$A512))+INDIRECT(ADDRESS(512,E509,,,$A513))+INDIRECT(ADDRESS(512,E509,,,$A514))+INDIRECT(ADDRESS(512,E509,,,$A515))</f>
        <v>150.38548614295232</v>
      </c>
      <c r="F512" s="75">
        <f t="shared" ca="1" si="0"/>
        <v>25.06071736987932</v>
      </c>
      <c r="G512" s="75">
        <f t="shared" ca="1" si="0"/>
        <v>149.18565510313684</v>
      </c>
      <c r="H512" s="75">
        <f t="shared" ca="1" si="0"/>
        <v>87.663512996898589</v>
      </c>
      <c r="I512" s="75">
        <f t="shared" ca="1" si="0"/>
        <v>14.792911122463861</v>
      </c>
      <c r="J512" s="75">
        <f t="shared" ca="1" si="0"/>
        <v>181.63214721392137</v>
      </c>
      <c r="K512" s="75">
        <f t="shared" ca="1" si="0"/>
        <v>102.49932798957477</v>
      </c>
      <c r="L512" s="75">
        <f t="shared" ca="1" si="0"/>
        <v>18.054950797968505</v>
      </c>
      <c r="M512" s="75">
        <f t="shared" ca="1" si="0"/>
        <v>148.2259465082148</v>
      </c>
      <c r="N512" s="75">
        <f t="shared" ca="1" si="0"/>
        <v>89.202836206128822</v>
      </c>
      <c r="O512" s="75">
        <f t="shared" ca="1" si="0"/>
        <v>14.698838748758027</v>
      </c>
      <c r="Q512" s="75"/>
    </row>
    <row r="513" spans="1:20" x14ac:dyDescent="0.4">
      <c r="A513" s="208" t="s">
        <v>304</v>
      </c>
      <c r="B513" s="71"/>
      <c r="C513" s="5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</row>
    <row r="514" spans="1:20" x14ac:dyDescent="0.4">
      <c r="A514" s="208" t="s">
        <v>94</v>
      </c>
      <c r="B514" s="215"/>
      <c r="C514" s="216" t="s">
        <v>60</v>
      </c>
    </row>
    <row r="515" spans="1:20" x14ac:dyDescent="0.4">
      <c r="A515" s="208" t="s">
        <v>79</v>
      </c>
      <c r="B515" s="215">
        <v>11</v>
      </c>
      <c r="C515" s="66" t="s">
        <v>20</v>
      </c>
      <c r="D515" s="77">
        <f ca="1">INDIRECT(ADDRESS(515,D509,,,$A512))+INDIRECT(ADDRESS(515,D509,,,$A513))+INDIRECT(ADDRESS(515,D509,,,$A514))+INDIRECT(ADDRESS(515,D509,,,$A515))</f>
        <v>53520.201844646006</v>
      </c>
      <c r="E515" s="77">
        <f t="shared" ref="E515:O515" ca="1" si="1">INDIRECT(ADDRESS(515,E509,,,$A512))+INDIRECT(ADDRESS(515,E509,,,$A513))+INDIRECT(ADDRESS(515,E509,,,$A514))+INDIRECT(ADDRESS(515,E509,,,$A515))</f>
        <v>52375.269971335671</v>
      </c>
      <c r="F515" s="77">
        <f t="shared" ca="1" si="1"/>
        <v>51269.339808476121</v>
      </c>
      <c r="G515" s="77">
        <f t="shared" ca="1" si="1"/>
        <v>49703.65468725274</v>
      </c>
      <c r="H515" s="77">
        <f t="shared" ca="1" si="1"/>
        <v>48161.828857553162</v>
      </c>
      <c r="I515" s="77">
        <f t="shared" ca="1" si="1"/>
        <v>49333.189501497785</v>
      </c>
      <c r="J515" s="77">
        <f t="shared" ca="1" si="1"/>
        <v>51522.238307309628</v>
      </c>
      <c r="K515" s="77">
        <f t="shared" ca="1" si="1"/>
        <v>50032.283403233298</v>
      </c>
      <c r="L515" s="77">
        <f t="shared" ca="1" si="1"/>
        <v>48366.457148951253</v>
      </c>
      <c r="M515" s="77">
        <f t="shared" ca="1" si="1"/>
        <v>48748.693971756671</v>
      </c>
      <c r="N515" s="77">
        <f t="shared" ca="1" si="1"/>
        <v>51176.466101384423</v>
      </c>
      <c r="O515" s="77">
        <f t="shared" ca="1" si="1"/>
        <v>53024.1552470604</v>
      </c>
      <c r="Q515" s="75"/>
    </row>
    <row r="516" spans="1:20" x14ac:dyDescent="0.4">
      <c r="A516" s="5"/>
      <c r="B516" s="215">
        <v>12</v>
      </c>
      <c r="C516" s="66" t="s">
        <v>21</v>
      </c>
      <c r="D516" s="77">
        <f ca="1">INDIRECT(ADDRESS(516,D509,,,$A512))+INDIRECT(ADDRESS(516,D509,,,$A513))+INDIRECT(ADDRESS(516,D509,,,$A514))+INDIRECT(ADDRESS(516,D509,,,$A515))</f>
        <v>29286.593405959666</v>
      </c>
      <c r="E516" s="77">
        <f t="shared" ref="E516:O516" ca="1" si="2">INDIRECT(ADDRESS(516,E509,,,$A512))+INDIRECT(ADDRESS(516,E509,,,$A513))+INDIRECT(ADDRESS(516,E509,,,$A514))+INDIRECT(ADDRESS(516,E509,,,$A515))</f>
        <v>28548.539679613732</v>
      </c>
      <c r="F516" s="77">
        <f t="shared" ca="1" si="2"/>
        <v>27768.70519993615</v>
      </c>
      <c r="G516" s="77">
        <f t="shared" ca="1" si="2"/>
        <v>26750.744024007668</v>
      </c>
      <c r="H516" s="77">
        <f t="shared" ca="1" si="2"/>
        <v>25723.143287517585</v>
      </c>
      <c r="I516" s="77">
        <f t="shared" ca="1" si="2"/>
        <v>25667.807203122207</v>
      </c>
      <c r="J516" s="77">
        <f t="shared" ca="1" si="2"/>
        <v>26220.958975114052</v>
      </c>
      <c r="K516" s="77">
        <f t="shared" ca="1" si="2"/>
        <v>26209.879122518068</v>
      </c>
      <c r="L516" s="77">
        <f t="shared" ca="1" si="2"/>
        <v>26322.847915755417</v>
      </c>
      <c r="M516" s="77">
        <f t="shared" ca="1" si="2"/>
        <v>27049.415552850696</v>
      </c>
      <c r="N516" s="77">
        <f t="shared" ca="1" si="2"/>
        <v>28314.910586277092</v>
      </c>
      <c r="O516" s="77">
        <f t="shared" ca="1" si="2"/>
        <v>29192.134906958167</v>
      </c>
    </row>
    <row r="517" spans="1:20" x14ac:dyDescent="0.4">
      <c r="A517" s="271" t="s">
        <v>213</v>
      </c>
      <c r="B517" s="215">
        <v>1</v>
      </c>
      <c r="C517" s="66" t="s">
        <v>22</v>
      </c>
      <c r="D517" s="77">
        <f ca="1">INDIRECT(ADDRESS(517,D509,,,$A512))+INDIRECT(ADDRESS(517,D509,,,$A513))+INDIRECT(ADDRESS(517,D509,,,$A514))+INDIRECT(ADDRESS(517,D509,,,$A515))</f>
        <v>58465.198426583491</v>
      </c>
      <c r="E517" s="77">
        <f t="shared" ref="E517:O517" ca="1" si="3">INDIRECT(ADDRESS(517,E509,,,$A512))+INDIRECT(ADDRESS(517,E509,,,$A513))+INDIRECT(ADDRESS(517,E509,,,$A514))+INDIRECT(ADDRESS(517,E509,,,$A515))</f>
        <v>57191.775690274619</v>
      </c>
      <c r="F517" s="77">
        <f t="shared" ca="1" si="3"/>
        <v>55961.209690630356</v>
      </c>
      <c r="G517" s="77">
        <f t="shared" ca="1" si="3"/>
        <v>54225.35068281438</v>
      </c>
      <c r="H517" s="77">
        <f t="shared" ca="1" si="3"/>
        <v>52532.360846581243</v>
      </c>
      <c r="I517" s="77">
        <f t="shared" ca="1" si="3"/>
        <v>53894.097997865996</v>
      </c>
      <c r="J517" s="77">
        <f t="shared" ca="1" si="3"/>
        <v>56393.168801167267</v>
      </c>
      <c r="K517" s="77">
        <f t="shared" ca="1" si="3"/>
        <v>54691.19706035679</v>
      </c>
      <c r="L517" s="77">
        <f t="shared" ca="1" si="3"/>
        <v>52777.090575179536</v>
      </c>
      <c r="M517" s="77">
        <f t="shared" ca="1" si="3"/>
        <v>53169.509369619438</v>
      </c>
      <c r="N517" s="77">
        <f t="shared" ca="1" si="3"/>
        <v>55865.215988484197</v>
      </c>
      <c r="O517" s="77">
        <f t="shared" ca="1" si="3"/>
        <v>57915.268149618161</v>
      </c>
    </row>
    <row r="518" spans="1:20" x14ac:dyDescent="0.4">
      <c r="A518" s="272"/>
      <c r="B518" s="71"/>
      <c r="C518" s="5"/>
    </row>
    <row r="519" spans="1:20" x14ac:dyDescent="0.4">
      <c r="A519" s="272"/>
      <c r="B519" s="71"/>
      <c r="C519" s="5"/>
      <c r="D519" s="76" t="s">
        <v>23</v>
      </c>
      <c r="E519" s="76" t="s">
        <v>24</v>
      </c>
      <c r="F519" s="76" t="s">
        <v>25</v>
      </c>
      <c r="G519" s="76" t="s">
        <v>26</v>
      </c>
      <c r="H519" s="76" t="s">
        <v>27</v>
      </c>
      <c r="I519" s="76" t="s">
        <v>28</v>
      </c>
      <c r="J519" s="76" t="s">
        <v>29</v>
      </c>
      <c r="K519" s="76" t="s">
        <v>30</v>
      </c>
      <c r="L519" s="76" t="s">
        <v>31</v>
      </c>
      <c r="M519" s="76" t="s">
        <v>32</v>
      </c>
      <c r="N519" s="76" t="s">
        <v>33</v>
      </c>
      <c r="O519" s="76" t="s">
        <v>34</v>
      </c>
    </row>
    <row r="520" spans="1:20" x14ac:dyDescent="0.4">
      <c r="A520" s="272"/>
      <c r="B520" s="69"/>
      <c r="D520" s="75">
        <v>0.15068493150684931</v>
      </c>
      <c r="E520" s="75">
        <v>0.16438356164383561</v>
      </c>
      <c r="F520" s="75">
        <v>1.3698630136986301E-2</v>
      </c>
      <c r="G520" s="75">
        <v>9.6689497716894973E-2</v>
      </c>
      <c r="H520" s="75">
        <v>0.10547945205479452</v>
      </c>
      <c r="I520" s="75">
        <v>8.7899543378995425E-3</v>
      </c>
      <c r="J520" s="75">
        <v>0.11426940639269406</v>
      </c>
      <c r="K520" s="75">
        <v>0.12465753424657534</v>
      </c>
      <c r="L520" s="75">
        <v>1.0388127853881279E-2</v>
      </c>
      <c r="M520" s="75">
        <v>9.6689497716894973E-2</v>
      </c>
      <c r="N520" s="75">
        <v>0.10547945205479452</v>
      </c>
      <c r="O520" s="75">
        <v>8.7899543378995425E-3</v>
      </c>
    </row>
    <row r="521" spans="1:20" x14ac:dyDescent="0.4">
      <c r="B521" s="69"/>
    </row>
    <row r="522" spans="1:20" x14ac:dyDescent="0.4">
      <c r="A522" s="58" t="s">
        <v>61</v>
      </c>
      <c r="B522" s="174"/>
      <c r="C522" s="67"/>
      <c r="D522" s="173">
        <f ca="1">INDIRECT(ADDRESS(522,D509,,,$A512))+INDIRECT(ADDRESS(522,D509,,,$A513))+INDIRECT(ADDRESS(522,D509,,,$A514))+INDIRECT(ADDRESS(522,D509,,,$A515))</f>
        <v>53108.025631334778</v>
      </c>
      <c r="E522" s="173">
        <f t="shared" ref="E522:O522" ca="1" si="4">INDIRECT(ADDRESS(522,E509,,,$A512))+INDIRECT(ADDRESS(522,E509,,,$A513))+INDIRECT(ADDRESS(522,E509,,,$A514))+INDIRECT(ADDRESS(522,E509,,,$A515))</f>
        <v>29009.545938069507</v>
      </c>
      <c r="F522" s="173">
        <f t="shared" ca="1" si="4"/>
        <v>58010.919837683621</v>
      </c>
      <c r="G522" s="173">
        <f t="shared" ca="1" si="4"/>
        <v>48926.162633850465</v>
      </c>
      <c r="H522" s="173">
        <f t="shared" ca="1" si="4"/>
        <v>26353.869948562591</v>
      </c>
      <c r="I522" s="173">
        <f t="shared" ca="1" si="4"/>
        <v>53365.480239768629</v>
      </c>
      <c r="J522" s="173">
        <f t="shared" ca="1" si="4"/>
        <v>50402.971254834432</v>
      </c>
      <c r="K522" s="173">
        <f t="shared" ca="1" si="4"/>
        <v>26073.29263064071</v>
      </c>
      <c r="L522" s="173">
        <f t="shared" ca="1" si="4"/>
        <v>55112.792423591287</v>
      </c>
      <c r="M522" s="173">
        <f t="shared" ca="1" si="4"/>
        <v>48611.421523092882</v>
      </c>
      <c r="N522" s="173">
        <f t="shared" ca="1" si="4"/>
        <v>26816.629451096931</v>
      </c>
      <c r="O522" s="173">
        <f t="shared" ca="1" si="4"/>
        <v>53026.113812258402</v>
      </c>
    </row>
    <row r="523" spans="1:20" x14ac:dyDescent="0.4">
      <c r="A523" s="58"/>
      <c r="B523" s="174"/>
      <c r="C523" s="67"/>
      <c r="D523" s="173"/>
      <c r="E523" s="173"/>
      <c r="F523" s="173"/>
      <c r="G523" s="173"/>
      <c r="H523" s="173"/>
      <c r="I523" s="173"/>
      <c r="J523" s="173"/>
      <c r="K523" s="173"/>
      <c r="L523" s="173"/>
      <c r="M523" s="173"/>
      <c r="N523" s="173"/>
      <c r="O523" s="173"/>
    </row>
    <row r="524" spans="1:20" x14ac:dyDescent="0.4">
      <c r="B524" s="69"/>
      <c r="D524" s="183">
        <v>14</v>
      </c>
      <c r="E524" s="183">
        <v>15</v>
      </c>
      <c r="F524" s="183">
        <v>16</v>
      </c>
      <c r="G524" s="183">
        <v>8</v>
      </c>
      <c r="H524" s="183">
        <v>9</v>
      </c>
      <c r="I524" s="183">
        <v>10</v>
      </c>
      <c r="J524" s="183">
        <v>11</v>
      </c>
      <c r="K524" s="183">
        <v>12</v>
      </c>
      <c r="L524" s="183">
        <v>13</v>
      </c>
      <c r="M524" s="183">
        <v>5</v>
      </c>
      <c r="N524" s="183">
        <v>6</v>
      </c>
      <c r="O524" s="183">
        <v>7</v>
      </c>
    </row>
    <row r="525" spans="1:20" s="67" customFormat="1" ht="15.4" x14ac:dyDescent="0.45">
      <c r="A525" s="67" t="s">
        <v>192</v>
      </c>
      <c r="B525" s="70"/>
      <c r="C525" s="172" t="s">
        <v>191</v>
      </c>
      <c r="D525" s="181" t="s">
        <v>23</v>
      </c>
      <c r="E525" s="181" t="s">
        <v>24</v>
      </c>
      <c r="F525" s="181" t="s">
        <v>25</v>
      </c>
      <c r="G525" s="181" t="s">
        <v>26</v>
      </c>
      <c r="H525" s="181" t="s">
        <v>27</v>
      </c>
      <c r="I525" s="181" t="s">
        <v>28</v>
      </c>
      <c r="J525" s="181" t="s">
        <v>29</v>
      </c>
      <c r="K525" s="181" t="s">
        <v>30</v>
      </c>
      <c r="L525" s="181" t="s">
        <v>31</v>
      </c>
      <c r="M525" s="181" t="s">
        <v>32</v>
      </c>
      <c r="N525" s="181" t="s">
        <v>33</v>
      </c>
      <c r="O525" s="181" t="s">
        <v>34</v>
      </c>
      <c r="P525" s="6"/>
      <c r="Q525" s="6"/>
      <c r="R525" s="6"/>
      <c r="S525" s="6"/>
      <c r="T525" s="6"/>
    </row>
    <row r="526" spans="1:20" s="67" customFormat="1" ht="15.4" x14ac:dyDescent="0.45">
      <c r="B526" s="70"/>
      <c r="C526" s="172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6"/>
      <c r="Q526" s="6"/>
      <c r="R526" s="6"/>
      <c r="S526" s="6"/>
      <c r="T526" s="6"/>
    </row>
    <row r="527" spans="1:20" s="67" customFormat="1" x14ac:dyDescent="0.4">
      <c r="B527" s="70"/>
      <c r="C527" s="179" t="s">
        <v>188</v>
      </c>
      <c r="D527" s="75">
        <f ca="1">INDIRECT(ADDRESS(527,D509,,,$A512))+INDIRECT(ADDRESS(527,D509,,,$A513))+INDIRECT(ADDRESS(527,D509,,,$A514))+INDIRECT(ADDRESS(527,D509,,,$A515))</f>
        <v>55.038675840909356</v>
      </c>
      <c r="E527" s="75">
        <f t="shared" ref="E527:O527" ca="1" si="5">INDIRECT(ADDRESS(527,E509,,,$A512))+INDIRECT(ADDRESS(527,E509,,,$A513))+INDIRECT(ADDRESS(527,E509,,,$A514))+INDIRECT(ADDRESS(527,E509,,,$A515))</f>
        <v>39.198951427450574</v>
      </c>
      <c r="F527" s="75">
        <f t="shared" ca="1" si="5"/>
        <v>8.2793291740520907</v>
      </c>
      <c r="G527" s="75">
        <f t="shared" ca="1" si="5"/>
        <v>44.650409725744133</v>
      </c>
      <c r="H527" s="75">
        <f t="shared" ca="1" si="5"/>
        <v>31.046462316982502</v>
      </c>
      <c r="I527" s="75">
        <f t="shared" ca="1" si="5"/>
        <v>7.0775863962491883</v>
      </c>
      <c r="J527" s="75">
        <f t="shared" ca="1" si="5"/>
        <v>46.537008965320638</v>
      </c>
      <c r="K527" s="75">
        <f t="shared" ca="1" si="5"/>
        <v>35.841020048285628</v>
      </c>
      <c r="L527" s="75">
        <f t="shared" ca="1" si="5"/>
        <v>7.0579601840252977</v>
      </c>
      <c r="M527" s="75">
        <f t="shared" ca="1" si="5"/>
        <v>44.583894643754043</v>
      </c>
      <c r="N527" s="75">
        <f t="shared" ca="1" si="5"/>
        <v>31.043538636070473</v>
      </c>
      <c r="O527" s="75">
        <f t="shared" ca="1" si="5"/>
        <v>7.0153466411563166</v>
      </c>
      <c r="P527" s="6"/>
      <c r="Q527" s="6"/>
      <c r="R527" s="6"/>
      <c r="S527" s="6"/>
      <c r="T527" s="6"/>
    </row>
    <row r="528" spans="1:20" s="67" customFormat="1" x14ac:dyDescent="0.4">
      <c r="B528" s="70"/>
      <c r="C528" s="179" t="s">
        <v>189</v>
      </c>
      <c r="D528" s="75">
        <f ca="1">INDIRECT(ADDRESS(528,D509,,,$A512))+INDIRECT(ADDRESS(528,D509,,,$A513))+INDIRECT(ADDRESS(528,D509,,,$A514))+INDIRECT(ADDRESS(528,D509,,,$A515))</f>
        <v>54.180521207345464</v>
      </c>
      <c r="E528" s="75">
        <f t="shared" ref="E528:O528" ca="1" si="6">INDIRECT(ADDRESS(528,E509,,,$A512))+INDIRECT(ADDRESS(528,E509,,,$A513))+INDIRECT(ADDRESS(528,E509,,,$A514))+INDIRECT(ADDRESS(528,E509,,,$A515))</f>
        <v>33.717345782770593</v>
      </c>
      <c r="F528" s="75">
        <f t="shared" ca="1" si="6"/>
        <v>7.2858502878777784</v>
      </c>
      <c r="G528" s="75">
        <f t="shared" ca="1" si="6"/>
        <v>39.264057933015387</v>
      </c>
      <c r="H528" s="75">
        <f t="shared" ca="1" si="6"/>
        <v>21.695848360917246</v>
      </c>
      <c r="I528" s="75">
        <f t="shared" ca="1" si="6"/>
        <v>6.3129942196024293</v>
      </c>
      <c r="J528" s="75">
        <f t="shared" ca="1" si="6"/>
        <v>41.012091540923258</v>
      </c>
      <c r="K528" s="75">
        <f t="shared" ca="1" si="6"/>
        <v>26.394385011480438</v>
      </c>
      <c r="L528" s="75">
        <f t="shared" ca="1" si="6"/>
        <v>5.8791560371043854</v>
      </c>
      <c r="M528" s="75">
        <f t="shared" ca="1" si="6"/>
        <v>40.578635588662635</v>
      </c>
      <c r="N528" s="75">
        <f t="shared" ca="1" si="6"/>
        <v>21.657852434250334</v>
      </c>
      <c r="O528" s="75">
        <f t="shared" ca="1" si="6"/>
        <v>6.1608335960496596</v>
      </c>
      <c r="P528" s="6"/>
      <c r="Q528" s="6"/>
      <c r="R528" s="6"/>
      <c r="S528" s="6"/>
      <c r="T528" s="6"/>
    </row>
    <row r="529" spans="1:32" s="67" customFormat="1" x14ac:dyDescent="0.4">
      <c r="B529" s="70"/>
      <c r="C529" s="180" t="s">
        <v>190</v>
      </c>
      <c r="D529" s="75">
        <f ca="1">INDIRECT(ADDRESS(529,D509,,,$A512))+INDIRECT(ADDRESS(529,D509,,,$A513))+INDIRECT(ADDRESS(529,D509,,,$A514))+INDIRECT(ADDRESS(529,D509,,,$A515))</f>
        <v>103.5822506373579</v>
      </c>
      <c r="E529" s="75">
        <f t="shared" ref="E529:O529" ca="1" si="7">INDIRECT(ADDRESS(529,E509,,,$A512))+INDIRECT(ADDRESS(529,E509,,,$A513))+INDIRECT(ADDRESS(529,E509,,,$A514))+INDIRECT(ADDRESS(529,E509,,,$A515))</f>
        <v>106.58167786737469</v>
      </c>
      <c r="F529" s="75">
        <f t="shared" ca="1" si="7"/>
        <v>9.2599959385688102</v>
      </c>
      <c r="G529" s="75">
        <f t="shared" ca="1" si="7"/>
        <v>72.562366416278849</v>
      </c>
      <c r="H529" s="75">
        <f t="shared" ca="1" si="7"/>
        <v>75.572381051091071</v>
      </c>
      <c r="I529" s="75">
        <f t="shared" ca="1" si="7"/>
        <v>6.5018282894500397</v>
      </c>
      <c r="J529" s="75">
        <f t="shared" ca="1" si="7"/>
        <v>80.393866211906627</v>
      </c>
      <c r="K529" s="75">
        <f t="shared" ca="1" si="7"/>
        <v>88.277691722815234</v>
      </c>
      <c r="L529" s="75">
        <f t="shared" ca="1" si="7"/>
        <v>7.3932084724030069</v>
      </c>
      <c r="M529" s="75">
        <f t="shared" ca="1" si="7"/>
        <v>72.637500703657651</v>
      </c>
      <c r="N529" s="75">
        <f t="shared" ca="1" si="7"/>
        <v>75.85536321274769</v>
      </c>
      <c r="O529" s="75">
        <f t="shared" ca="1" si="7"/>
        <v>6.4909454763489531</v>
      </c>
      <c r="P529" s="6"/>
      <c r="Q529" s="6"/>
      <c r="R529" s="6"/>
      <c r="S529" s="6"/>
      <c r="T529" s="6"/>
    </row>
    <row r="530" spans="1:32" s="67" customFormat="1" x14ac:dyDescent="0.4">
      <c r="B530" s="70"/>
      <c r="C530" s="66"/>
      <c r="D530" s="173"/>
      <c r="E530" s="173"/>
      <c r="F530" s="173"/>
      <c r="G530" s="173"/>
      <c r="H530" s="173"/>
      <c r="I530" s="173"/>
      <c r="J530" s="173"/>
      <c r="K530" s="173"/>
      <c r="L530" s="173"/>
      <c r="M530" s="173"/>
      <c r="N530" s="173"/>
      <c r="O530" s="173"/>
      <c r="P530" s="6"/>
      <c r="Q530" s="6"/>
      <c r="R530" s="6"/>
      <c r="S530" s="6"/>
      <c r="T530" s="6"/>
    </row>
    <row r="531" spans="1:32" s="67" customFormat="1" x14ac:dyDescent="0.4">
      <c r="B531" s="70"/>
      <c r="C531" s="184" t="s">
        <v>193</v>
      </c>
      <c r="D531" s="173">
        <f ca="1">SUM(D527:D529)/D520/(3.6*8760)*1000000+0.0001</f>
        <v>44781.449528790552</v>
      </c>
      <c r="E531" s="173">
        <f ca="1">SUM(E527:E529)/E520/(3.6*8760)*1000000+0.0002</f>
        <v>34625.381194906615</v>
      </c>
      <c r="F531" s="173">
        <f ca="1">SUM(F527:F529)/F520/(3.6*8760)*1000000+0.0003</f>
        <v>57465.684097450649</v>
      </c>
      <c r="G531" s="173">
        <f ca="1">SUM(G527:G529)/G520/(3.6*8760)*1000000+0.0004</f>
        <v>51317.34071058585</v>
      </c>
      <c r="H531" s="173">
        <f ca="1">SUM(H527:H529)/H520/(3.6*8760)*1000000+0.0005</f>
        <v>38574.643275670649</v>
      </c>
      <c r="I531" s="173">
        <f ca="1">SUM(I527:I529)/I520/(3.6*8760)*1000000+0.0006</f>
        <v>71761.937487812625</v>
      </c>
      <c r="J531" s="173">
        <f ca="1">SUM(J527:J529)/J520/(3.6*8760)*1000000+0.0007</f>
        <v>46604.220568506629</v>
      </c>
      <c r="K531" s="173">
        <f ca="1">SUM(K527:K529)/K520/(3.6*8760)*1000000+0.0008</f>
        <v>38286.808080876406</v>
      </c>
      <c r="L531" s="173">
        <f ca="1">SUM(L527:L529)/L520/(3.6*8760)*1000000+0.0009</f>
        <v>62058.379085386718</v>
      </c>
      <c r="M531" s="173">
        <f ca="1">SUM(M527:M529)/M520/(3.6*8760)*1000000+0.00013</f>
        <v>51751.289299642638</v>
      </c>
      <c r="N531" s="173">
        <f ca="1">SUM(N527:N529)/N520/(3.6*8760)*1000000+0.00014</f>
        <v>38647.413043760367</v>
      </c>
      <c r="O531" s="173">
        <f ca="1">SUM(O527:O529)/O520/(3.6*8760)*1000000+0.00015</f>
        <v>70949.227110876396</v>
      </c>
      <c r="P531" s="6"/>
      <c r="Q531" s="6"/>
      <c r="R531" s="6"/>
      <c r="S531" s="6"/>
      <c r="T531" s="6"/>
    </row>
    <row r="532" spans="1:32" s="67" customFormat="1" x14ac:dyDescent="0.4">
      <c r="B532" s="70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32" x14ac:dyDescent="0.4">
      <c r="A533" s="90">
        <v>1</v>
      </c>
      <c r="B533" s="185">
        <v>2</v>
      </c>
      <c r="C533" s="90">
        <v>3</v>
      </c>
      <c r="D533" s="185">
        <v>4</v>
      </c>
      <c r="E533" s="90">
        <v>5</v>
      </c>
      <c r="F533" s="185">
        <v>6</v>
      </c>
      <c r="G533" s="90">
        <v>7</v>
      </c>
      <c r="H533" s="185">
        <v>8</v>
      </c>
      <c r="I533" s="90">
        <v>9</v>
      </c>
      <c r="J533" s="185">
        <v>10</v>
      </c>
      <c r="K533" s="90">
        <v>11</v>
      </c>
      <c r="L533" s="185">
        <v>12</v>
      </c>
      <c r="M533" s="90">
        <v>13</v>
      </c>
      <c r="N533" s="185">
        <v>14</v>
      </c>
      <c r="O533" s="90">
        <v>15</v>
      </c>
      <c r="P533" s="185">
        <v>16</v>
      </c>
      <c r="Q533" s="90">
        <v>17</v>
      </c>
      <c r="R533" s="185">
        <v>18</v>
      </c>
      <c r="S533" s="90">
        <v>19</v>
      </c>
      <c r="T533" s="185">
        <v>20</v>
      </c>
      <c r="U533" s="90">
        <v>21</v>
      </c>
      <c r="V533" s="185">
        <v>22</v>
      </c>
      <c r="W533" s="90">
        <v>23</v>
      </c>
      <c r="X533" s="185">
        <v>24</v>
      </c>
      <c r="Y533" s="90">
        <v>25</v>
      </c>
      <c r="Z533" s="185">
        <v>26</v>
      </c>
      <c r="AA533" s="90">
        <v>27</v>
      </c>
      <c r="AB533" s="185">
        <v>28</v>
      </c>
      <c r="AC533" s="90">
        <v>29</v>
      </c>
      <c r="AD533" s="185">
        <v>30</v>
      </c>
      <c r="AE533" s="90">
        <v>31</v>
      </c>
      <c r="AF533" s="185">
        <v>32</v>
      </c>
    </row>
    <row r="534" spans="1:32" x14ac:dyDescent="0.4">
      <c r="A534" s="79" t="s">
        <v>62</v>
      </c>
      <c r="B534" s="79"/>
      <c r="C534" s="80" t="s">
        <v>63</v>
      </c>
      <c r="D534" s="12" t="s">
        <v>64</v>
      </c>
      <c r="E534" s="12" t="s">
        <v>65</v>
      </c>
      <c r="F534" s="12" t="s">
        <v>66</v>
      </c>
      <c r="G534" s="12" t="s">
        <v>67</v>
      </c>
      <c r="H534" s="12" t="s">
        <v>68</v>
      </c>
      <c r="I534" s="12"/>
      <c r="J534" s="12" t="s">
        <v>68</v>
      </c>
      <c r="K534" s="81" t="s">
        <v>69</v>
      </c>
      <c r="L534" s="81" t="s">
        <v>70</v>
      </c>
      <c r="M534" s="81" t="s">
        <v>71</v>
      </c>
      <c r="N534" s="82" t="s">
        <v>64</v>
      </c>
      <c r="O534" s="82" t="s">
        <v>65</v>
      </c>
      <c r="P534" s="82" t="s">
        <v>66</v>
      </c>
      <c r="Q534" s="82" t="s">
        <v>67</v>
      </c>
      <c r="R534" s="82" t="s">
        <v>72</v>
      </c>
      <c r="S534" s="83"/>
      <c r="T534" s="83" t="s">
        <v>73</v>
      </c>
      <c r="U534" s="82" t="s">
        <v>74</v>
      </c>
      <c r="V534" s="85" t="s">
        <v>69</v>
      </c>
      <c r="W534" s="85" t="s">
        <v>70</v>
      </c>
      <c r="X534" s="85" t="s">
        <v>71</v>
      </c>
      <c r="Y534" s="86" t="s">
        <v>64</v>
      </c>
      <c r="Z534" s="86" t="s">
        <v>65</v>
      </c>
      <c r="AA534" s="86" t="s">
        <v>66</v>
      </c>
      <c r="AB534" s="86" t="s">
        <v>67</v>
      </c>
      <c r="AC534" s="86" t="s">
        <v>72</v>
      </c>
      <c r="AD534" s="84"/>
      <c r="AE534" s="84" t="s">
        <v>73</v>
      </c>
      <c r="AF534" s="86" t="s">
        <v>194</v>
      </c>
    </row>
    <row r="535" spans="1:32" s="67" customFormat="1" x14ac:dyDescent="0.4">
      <c r="A535" s="209">
        <v>1</v>
      </c>
      <c r="B535" s="173">
        <f>365/12</f>
        <v>30.416666666666668</v>
      </c>
      <c r="C535" s="173">
        <f ca="1">D517</f>
        <v>58465.198426583491</v>
      </c>
      <c r="D535" s="6">
        <f t="shared" ref="D535:D570" ca="1" si="8">RANK(C535,$D$515:$O$517)</f>
        <v>1</v>
      </c>
      <c r="E535" s="6">
        <v>1</v>
      </c>
      <c r="F535" s="6">
        <f t="shared" ref="F535:F570" ca="1" si="9">MATCH(E535,$D$535:$D$570,0)</f>
        <v>1</v>
      </c>
      <c r="G535" s="173">
        <f ca="1">INDIRECT(ADDRESS(ROW($A$534)+F535,2))*INDIRECT(ADDRESS(ROW($A$534)+F535,1))</f>
        <v>30.416666666666668</v>
      </c>
      <c r="H535" s="173">
        <f ca="1">INDIRECT(ADDRESS(ROW($A$534)+F535,3))</f>
        <v>58465.198426583491</v>
      </c>
      <c r="I535" s="6">
        <v>0</v>
      </c>
      <c r="J535" s="173">
        <f ca="1">H535</f>
        <v>58465.198426583491</v>
      </c>
      <c r="K535" s="210" t="str">
        <f>D519</f>
        <v>WD</v>
      </c>
      <c r="L535" s="210">
        <f>D520</f>
        <v>0.15068493150684931</v>
      </c>
      <c r="M535" s="211">
        <f ca="1">D522</f>
        <v>53108.025631334778</v>
      </c>
      <c r="N535" s="6">
        <f t="shared" ref="N535:N546" ca="1" si="10">RANK(M535,$D$522:$O$522)</f>
        <v>4</v>
      </c>
      <c r="O535" s="6">
        <v>1</v>
      </c>
      <c r="P535" s="67">
        <f t="shared" ref="P535:P546" ca="1" si="11">MATCH(O535,$N$535:$N$546,0)</f>
        <v>3</v>
      </c>
      <c r="Q535" s="67">
        <f ca="1">INDIRECT(ADDRESS(ROW($A$534)+P535,12))*8760</f>
        <v>120</v>
      </c>
      <c r="R535" s="67">
        <f t="shared" ref="R535:R546" ca="1" si="12">INDIRECT(ADDRESS(ROW($A$534)+P535,13))</f>
        <v>58010.919837683621</v>
      </c>
      <c r="S535" s="173"/>
      <c r="T535" s="6">
        <v>0</v>
      </c>
      <c r="U535" s="212">
        <f ca="1">R535</f>
        <v>58010.919837683621</v>
      </c>
      <c r="V535" s="210" t="str">
        <f>D525</f>
        <v>WD</v>
      </c>
      <c r="W535" s="210">
        <f>D520</f>
        <v>0.15068493150684931</v>
      </c>
      <c r="X535" s="211">
        <f ca="1">D531</f>
        <v>44781.449528790552</v>
      </c>
      <c r="Y535" s="6">
        <f t="shared" ref="Y535:Y546" ca="1" si="13">RANK(X535,$D$531:$O$531)</f>
        <v>8</v>
      </c>
      <c r="Z535" s="6">
        <v>1</v>
      </c>
      <c r="AA535" s="67">
        <f t="shared" ref="AA535:AA546" ca="1" si="14">MATCH(Z535,$Y$535:$Y$546,0)</f>
        <v>6</v>
      </c>
      <c r="AB535" s="67">
        <f ca="1">INDIRECT(ADDRESS(ROW($A$534)+AA535,23))*8760</f>
        <v>76.999999999999986</v>
      </c>
      <c r="AC535" s="67">
        <f t="shared" ref="AC535:AC546" ca="1" si="15">INDIRECT(ADDRESS(ROW($A$534)+AA535,24))</f>
        <v>71761.937487812625</v>
      </c>
      <c r="AD535" s="173"/>
      <c r="AE535" s="6">
        <v>0</v>
      </c>
      <c r="AF535" s="212">
        <f ca="1">AC535</f>
        <v>71761.937487812625</v>
      </c>
    </row>
    <row r="536" spans="1:32" s="67" customFormat="1" x14ac:dyDescent="0.4">
      <c r="A536" s="209">
        <v>1</v>
      </c>
      <c r="B536" s="173">
        <f t="shared" ref="B536:B570" si="16">B535</f>
        <v>30.416666666666668</v>
      </c>
      <c r="C536" s="173">
        <f ca="1">E517</f>
        <v>57191.775690274619</v>
      </c>
      <c r="D536" s="6">
        <f t="shared" ca="1" si="8"/>
        <v>3</v>
      </c>
      <c r="E536" s="6">
        <v>2</v>
      </c>
      <c r="F536" s="6">
        <f t="shared" ca="1" si="9"/>
        <v>12</v>
      </c>
      <c r="G536" s="173">
        <f t="shared" ref="G536:G570" ca="1" si="17">G535+INDIRECT(ADDRESS(ROW($A$534)+F536,2))*INDIRECT(ADDRESS(ROW($A$534)+F536,1))</f>
        <v>60.833333333333336</v>
      </c>
      <c r="H536" s="173">
        <f t="shared" ref="H536:H570" ca="1" si="18">INDIRECT(ADDRESS(ROW($A$534)+F536,3))</f>
        <v>57915.268149618161</v>
      </c>
      <c r="I536" s="173">
        <f ca="1">I537</f>
        <v>30.416666666666668</v>
      </c>
      <c r="J536" s="173">
        <f ca="1">J535</f>
        <v>58465.198426583491</v>
      </c>
      <c r="K536" s="210" t="str">
        <f>E519</f>
        <v>WN</v>
      </c>
      <c r="L536" s="210">
        <f>E520</f>
        <v>0.16438356164383561</v>
      </c>
      <c r="M536" s="211">
        <f ca="1">E522</f>
        <v>29009.545938069507</v>
      </c>
      <c r="N536" s="6">
        <f t="shared" ca="1" si="10"/>
        <v>9</v>
      </c>
      <c r="O536" s="6">
        <v>2</v>
      </c>
      <c r="P536" s="67">
        <f t="shared" ca="1" si="11"/>
        <v>9</v>
      </c>
      <c r="Q536" s="67">
        <f t="shared" ref="Q536:Q546" ca="1" si="19">INDIRECT(ADDRESS(ROW($A$534)+P536,12))*8760+Q535</f>
        <v>211</v>
      </c>
      <c r="R536" s="67">
        <f t="shared" ca="1" si="12"/>
        <v>55112.792423591287</v>
      </c>
      <c r="S536" s="212"/>
      <c r="T536" s="6">
        <f ca="1">Q535</f>
        <v>120</v>
      </c>
      <c r="U536" s="212">
        <f ca="1">R535</f>
        <v>58010.919837683621</v>
      </c>
      <c r="V536" s="210" t="str">
        <f>E525</f>
        <v>WN</v>
      </c>
      <c r="W536" s="210">
        <f>E520</f>
        <v>0.16438356164383561</v>
      </c>
      <c r="X536" s="211">
        <f ca="1">E531</f>
        <v>34625.381194906615</v>
      </c>
      <c r="Y536" s="6">
        <f t="shared" ca="1" si="13"/>
        <v>12</v>
      </c>
      <c r="Z536" s="6">
        <v>2</v>
      </c>
      <c r="AA536" s="67">
        <f t="shared" ca="1" si="14"/>
        <v>12</v>
      </c>
      <c r="AB536" s="67">
        <f t="shared" ref="AB536:AB546" ca="1" si="20">INDIRECT(ADDRESS(ROW($A$534)+AA536,23))*8760+AB535</f>
        <v>153.99999999999997</v>
      </c>
      <c r="AC536" s="67">
        <f t="shared" ca="1" si="15"/>
        <v>70949.227110876396</v>
      </c>
      <c r="AD536" s="212"/>
      <c r="AE536" s="6">
        <f ca="1">AB535</f>
        <v>76.999999999999986</v>
      </c>
      <c r="AF536" s="212">
        <f ca="1">AC535</f>
        <v>71761.937487812625</v>
      </c>
    </row>
    <row r="537" spans="1:32" s="67" customFormat="1" x14ac:dyDescent="0.4">
      <c r="A537" s="209">
        <v>1</v>
      </c>
      <c r="B537" s="173">
        <f t="shared" si="16"/>
        <v>30.416666666666668</v>
      </c>
      <c r="C537" s="173">
        <f ca="1">F517</f>
        <v>55961.209690630356</v>
      </c>
      <c r="D537" s="6">
        <f t="shared" ca="1" si="8"/>
        <v>5</v>
      </c>
      <c r="E537" s="6">
        <v>3</v>
      </c>
      <c r="F537" s="6">
        <f t="shared" ca="1" si="9"/>
        <v>2</v>
      </c>
      <c r="G537" s="173">
        <f t="shared" ca="1" si="17"/>
        <v>91.25</v>
      </c>
      <c r="H537" s="173">
        <f t="shared" ca="1" si="18"/>
        <v>57191.775690274619</v>
      </c>
      <c r="I537" s="173">
        <f ca="1">G535</f>
        <v>30.416666666666668</v>
      </c>
      <c r="J537" s="173">
        <f ca="1">H536</f>
        <v>57915.268149618161</v>
      </c>
      <c r="K537" s="213" t="str">
        <f>F519</f>
        <v>WP</v>
      </c>
      <c r="L537" s="214">
        <f>F520</f>
        <v>1.3698630136986301E-2</v>
      </c>
      <c r="M537" s="211">
        <f ca="1">F522</f>
        <v>58010.919837683621</v>
      </c>
      <c r="N537" s="6">
        <f t="shared" ca="1" si="10"/>
        <v>1</v>
      </c>
      <c r="O537" s="6">
        <v>3</v>
      </c>
      <c r="P537" s="67">
        <f t="shared" ca="1" si="11"/>
        <v>6</v>
      </c>
      <c r="Q537" s="67">
        <f t="shared" ca="1" si="19"/>
        <v>288</v>
      </c>
      <c r="R537" s="67">
        <f t="shared" ca="1" si="12"/>
        <v>53365.480239768629</v>
      </c>
      <c r="S537" s="212"/>
      <c r="T537" s="6">
        <f ca="1">T536</f>
        <v>120</v>
      </c>
      <c r="U537" s="212">
        <f ca="1">R536</f>
        <v>55112.792423591287</v>
      </c>
      <c r="V537" s="213" t="str">
        <f>F525</f>
        <v>WP</v>
      </c>
      <c r="W537" s="214">
        <f>F520</f>
        <v>1.3698630136986301E-2</v>
      </c>
      <c r="X537" s="211">
        <f ca="1">F531</f>
        <v>57465.684097450649</v>
      </c>
      <c r="Y537" s="6">
        <f t="shared" ca="1" si="13"/>
        <v>4</v>
      </c>
      <c r="Z537" s="6">
        <v>3</v>
      </c>
      <c r="AA537" s="67">
        <f t="shared" ca="1" si="14"/>
        <v>9</v>
      </c>
      <c r="AB537" s="67">
        <f t="shared" ca="1" si="20"/>
        <v>244.99999999999997</v>
      </c>
      <c r="AC537" s="67">
        <f t="shared" ca="1" si="15"/>
        <v>62058.379085386718</v>
      </c>
      <c r="AD537" s="212"/>
      <c r="AE537" s="6">
        <f ca="1">AE536</f>
        <v>76.999999999999986</v>
      </c>
      <c r="AF537" s="212">
        <f ca="1">AC536</f>
        <v>70949.227110876396</v>
      </c>
    </row>
    <row r="538" spans="1:32" s="67" customFormat="1" x14ac:dyDescent="0.4">
      <c r="A538" s="209">
        <v>1</v>
      </c>
      <c r="B538" s="173">
        <f t="shared" si="16"/>
        <v>30.416666666666668</v>
      </c>
      <c r="C538" s="173">
        <f ca="1">G517</f>
        <v>54225.35068281438</v>
      </c>
      <c r="D538" s="6">
        <f t="shared" ca="1" si="8"/>
        <v>8</v>
      </c>
      <c r="E538" s="6">
        <v>4</v>
      </c>
      <c r="F538" s="6">
        <f t="shared" ca="1" si="9"/>
        <v>7</v>
      </c>
      <c r="G538" s="173">
        <f t="shared" ca="1" si="17"/>
        <v>121.66666666666667</v>
      </c>
      <c r="H538" s="173">
        <f t="shared" ca="1" si="18"/>
        <v>56393.168801167267</v>
      </c>
      <c r="I538" s="173">
        <f ca="1">I539</f>
        <v>60.833333333333336</v>
      </c>
      <c r="J538" s="173">
        <f ca="1">J537</f>
        <v>57915.268149618161</v>
      </c>
      <c r="K538" s="213" t="str">
        <f>G519</f>
        <v>RD</v>
      </c>
      <c r="L538" s="210">
        <f>G520</f>
        <v>9.6689497716894973E-2</v>
      </c>
      <c r="M538" s="211">
        <f ca="1">G522</f>
        <v>48926.162633850465</v>
      </c>
      <c r="N538" s="6">
        <f t="shared" ca="1" si="10"/>
        <v>7</v>
      </c>
      <c r="O538" s="6">
        <v>4</v>
      </c>
      <c r="P538" s="67">
        <f t="shared" ca="1" si="11"/>
        <v>1</v>
      </c>
      <c r="Q538" s="67">
        <f t="shared" ca="1" si="19"/>
        <v>1608</v>
      </c>
      <c r="R538" s="67">
        <f t="shared" ca="1" si="12"/>
        <v>53108.025631334778</v>
      </c>
      <c r="S538" s="212"/>
      <c r="T538" s="173">
        <f ca="1">Q536</f>
        <v>211</v>
      </c>
      <c r="U538" s="173">
        <f ca="1">R536</f>
        <v>55112.792423591287</v>
      </c>
      <c r="V538" s="213" t="str">
        <f>G525</f>
        <v>RD</v>
      </c>
      <c r="W538" s="210">
        <f>G520</f>
        <v>9.6689497716894973E-2</v>
      </c>
      <c r="X538" s="211">
        <f ca="1">G531</f>
        <v>51317.34071058585</v>
      </c>
      <c r="Y538" s="6">
        <f t="shared" ca="1" si="13"/>
        <v>6</v>
      </c>
      <c r="Z538" s="6">
        <v>4</v>
      </c>
      <c r="AA538" s="67">
        <f t="shared" ca="1" si="14"/>
        <v>3</v>
      </c>
      <c r="AB538" s="67">
        <f t="shared" ca="1" si="20"/>
        <v>365</v>
      </c>
      <c r="AC538" s="67">
        <f t="shared" ca="1" si="15"/>
        <v>57465.684097450649</v>
      </c>
      <c r="AD538" s="212"/>
      <c r="AE538" s="173">
        <f ca="1">AB536</f>
        <v>153.99999999999997</v>
      </c>
      <c r="AF538" s="173">
        <f ca="1">AC536</f>
        <v>70949.227110876396</v>
      </c>
    </row>
    <row r="539" spans="1:32" s="67" customFormat="1" x14ac:dyDescent="0.4">
      <c r="A539" s="209">
        <v>1</v>
      </c>
      <c r="B539" s="173">
        <f t="shared" si="16"/>
        <v>30.416666666666668</v>
      </c>
      <c r="C539" s="173">
        <f ca="1">H517</f>
        <v>52532.360846581243</v>
      </c>
      <c r="D539" s="6">
        <f t="shared" ca="1" si="8"/>
        <v>14</v>
      </c>
      <c r="E539" s="6">
        <v>5</v>
      </c>
      <c r="F539" s="6">
        <f t="shared" ca="1" si="9"/>
        <v>3</v>
      </c>
      <c r="G539" s="173">
        <f t="shared" ca="1" si="17"/>
        <v>152.08333333333334</v>
      </c>
      <c r="H539" s="173">
        <f t="shared" ca="1" si="18"/>
        <v>55961.209690630356</v>
      </c>
      <c r="I539" s="173">
        <f ca="1">G536</f>
        <v>60.833333333333336</v>
      </c>
      <c r="J539" s="173">
        <f ca="1">H537</f>
        <v>57191.775690274619</v>
      </c>
      <c r="K539" s="213" t="str">
        <f>H519</f>
        <v>RN</v>
      </c>
      <c r="L539" s="210">
        <f>H520</f>
        <v>0.10547945205479452</v>
      </c>
      <c r="M539" s="211">
        <f ca="1">H522</f>
        <v>26353.869948562591</v>
      </c>
      <c r="N539" s="6">
        <f t="shared" ca="1" si="10"/>
        <v>11</v>
      </c>
      <c r="O539" s="6">
        <v>5</v>
      </c>
      <c r="P539" s="67">
        <f t="shared" ca="1" si="11"/>
        <v>12</v>
      </c>
      <c r="Q539" s="67">
        <f t="shared" ca="1" si="19"/>
        <v>1685</v>
      </c>
      <c r="R539" s="67">
        <f t="shared" ca="1" si="12"/>
        <v>53026.113812258402</v>
      </c>
      <c r="S539" s="212"/>
      <c r="T539" s="173">
        <f ca="1">T538</f>
        <v>211</v>
      </c>
      <c r="U539" s="173">
        <f ca="1">R537</f>
        <v>53365.480239768629</v>
      </c>
      <c r="V539" s="213" t="str">
        <f>H525</f>
        <v>RN</v>
      </c>
      <c r="W539" s="210">
        <f>H520</f>
        <v>0.10547945205479452</v>
      </c>
      <c r="X539" s="211">
        <f ca="1">H531</f>
        <v>38574.643275670649</v>
      </c>
      <c r="Y539" s="6">
        <f t="shared" ca="1" si="13"/>
        <v>10</v>
      </c>
      <c r="Z539" s="6">
        <v>5</v>
      </c>
      <c r="AA539" s="67">
        <f t="shared" ca="1" si="14"/>
        <v>10</v>
      </c>
      <c r="AB539" s="67">
        <f t="shared" ca="1" si="20"/>
        <v>1212</v>
      </c>
      <c r="AC539" s="67">
        <f t="shared" ca="1" si="15"/>
        <v>51751.289299642638</v>
      </c>
      <c r="AD539" s="212"/>
      <c r="AE539" s="173">
        <f ca="1">AE538</f>
        <v>153.99999999999997</v>
      </c>
      <c r="AF539" s="173">
        <f ca="1">AC537</f>
        <v>62058.379085386718</v>
      </c>
    </row>
    <row r="540" spans="1:32" s="67" customFormat="1" x14ac:dyDescent="0.4">
      <c r="A540" s="209">
        <v>1</v>
      </c>
      <c r="B540" s="173">
        <f t="shared" si="16"/>
        <v>30.416666666666668</v>
      </c>
      <c r="C540" s="173">
        <f ca="1">I517</f>
        <v>53894.097997865996</v>
      </c>
      <c r="D540" s="6">
        <f t="shared" ca="1" si="8"/>
        <v>9</v>
      </c>
      <c r="E540" s="6">
        <v>6</v>
      </c>
      <c r="F540" s="6">
        <f t="shared" ca="1" si="9"/>
        <v>11</v>
      </c>
      <c r="G540" s="173">
        <f t="shared" ca="1" si="17"/>
        <v>182.5</v>
      </c>
      <c r="H540" s="173">
        <f t="shared" ca="1" si="18"/>
        <v>55865.215988484197</v>
      </c>
      <c r="I540" s="173">
        <f ca="1">I541</f>
        <v>91.25</v>
      </c>
      <c r="J540" s="173">
        <f ca="1">J539</f>
        <v>57191.775690274619</v>
      </c>
      <c r="K540" s="213" t="str">
        <f>I519</f>
        <v>RP</v>
      </c>
      <c r="L540" s="210">
        <f>I520</f>
        <v>8.7899543378995425E-3</v>
      </c>
      <c r="M540" s="211">
        <f ca="1">I522</f>
        <v>53365.480239768629</v>
      </c>
      <c r="N540" s="6">
        <f t="shared" ca="1" si="10"/>
        <v>3</v>
      </c>
      <c r="O540" s="6">
        <v>6</v>
      </c>
      <c r="P540" s="67">
        <f t="shared" ca="1" si="11"/>
        <v>7</v>
      </c>
      <c r="Q540" s="67">
        <f t="shared" ca="1" si="19"/>
        <v>2686</v>
      </c>
      <c r="R540" s="67">
        <f t="shared" ca="1" si="12"/>
        <v>50402.971254834432</v>
      </c>
      <c r="S540" s="212"/>
      <c r="T540" s="173">
        <f ca="1">Q537</f>
        <v>288</v>
      </c>
      <c r="U540" s="173">
        <f ca="1">R537</f>
        <v>53365.480239768629</v>
      </c>
      <c r="V540" s="213" t="str">
        <f>I525</f>
        <v>RP</v>
      </c>
      <c r="W540" s="210">
        <f>I520</f>
        <v>8.7899543378995425E-3</v>
      </c>
      <c r="X540" s="211">
        <f ca="1">I531</f>
        <v>71761.937487812625</v>
      </c>
      <c r="Y540" s="6">
        <f t="shared" ca="1" si="13"/>
        <v>1</v>
      </c>
      <c r="Z540" s="6">
        <v>6</v>
      </c>
      <c r="AA540" s="67">
        <f t="shared" ca="1" si="14"/>
        <v>4</v>
      </c>
      <c r="AB540" s="67">
        <f t="shared" ca="1" si="20"/>
        <v>2059</v>
      </c>
      <c r="AC540" s="67">
        <f t="shared" ca="1" si="15"/>
        <v>51317.34071058585</v>
      </c>
      <c r="AD540" s="212"/>
      <c r="AE540" s="173">
        <f ca="1">AB537</f>
        <v>244.99999999999997</v>
      </c>
      <c r="AF540" s="173">
        <f ca="1">AC537</f>
        <v>62058.379085386718</v>
      </c>
    </row>
    <row r="541" spans="1:32" s="67" customFormat="1" x14ac:dyDescent="0.4">
      <c r="A541" s="209">
        <v>1</v>
      </c>
      <c r="B541" s="173">
        <f t="shared" si="16"/>
        <v>30.416666666666668</v>
      </c>
      <c r="C541" s="173">
        <f ca="1">J517</f>
        <v>56393.168801167267</v>
      </c>
      <c r="D541" s="6">
        <f t="shared" ca="1" si="8"/>
        <v>4</v>
      </c>
      <c r="E541" s="6">
        <v>7</v>
      </c>
      <c r="F541" s="6">
        <f t="shared" ca="1" si="9"/>
        <v>8</v>
      </c>
      <c r="G541" s="173">
        <f t="shared" ca="1" si="17"/>
        <v>212.91666666666666</v>
      </c>
      <c r="H541" s="173">
        <f t="shared" ca="1" si="18"/>
        <v>54691.19706035679</v>
      </c>
      <c r="I541" s="173">
        <f ca="1">G537</f>
        <v>91.25</v>
      </c>
      <c r="J541" s="173">
        <f ca="1">H538</f>
        <v>56393.168801167267</v>
      </c>
      <c r="K541" s="213" t="str">
        <f>J519</f>
        <v>SD</v>
      </c>
      <c r="L541" s="210">
        <f>J520</f>
        <v>0.11426940639269406</v>
      </c>
      <c r="M541" s="211">
        <f ca="1">J522</f>
        <v>50402.971254834432</v>
      </c>
      <c r="N541" s="6">
        <f t="shared" ca="1" si="10"/>
        <v>6</v>
      </c>
      <c r="O541" s="6">
        <v>7</v>
      </c>
      <c r="P541" s="67">
        <f t="shared" ca="1" si="11"/>
        <v>4</v>
      </c>
      <c r="Q541" s="67">
        <f t="shared" ca="1" si="19"/>
        <v>3533</v>
      </c>
      <c r="R541" s="67">
        <f t="shared" ca="1" si="12"/>
        <v>48926.162633850465</v>
      </c>
      <c r="S541" s="212"/>
      <c r="T541" s="173">
        <f ca="1">T540</f>
        <v>288</v>
      </c>
      <c r="U541" s="173">
        <f ca="1">R538</f>
        <v>53108.025631334778</v>
      </c>
      <c r="V541" s="213" t="str">
        <f>J525</f>
        <v>SD</v>
      </c>
      <c r="W541" s="210">
        <f>J520</f>
        <v>0.11426940639269406</v>
      </c>
      <c r="X541" s="211">
        <f ca="1">J531</f>
        <v>46604.220568506629</v>
      </c>
      <c r="Y541" s="6">
        <f t="shared" ca="1" si="13"/>
        <v>7</v>
      </c>
      <c r="Z541" s="6">
        <v>7</v>
      </c>
      <c r="AA541" s="67">
        <f t="shared" ca="1" si="14"/>
        <v>7</v>
      </c>
      <c r="AB541" s="67">
        <f t="shared" ca="1" si="20"/>
        <v>3060</v>
      </c>
      <c r="AC541" s="67">
        <f t="shared" ca="1" si="15"/>
        <v>46604.220568506629</v>
      </c>
      <c r="AD541" s="212"/>
      <c r="AE541" s="173">
        <f ca="1">AE540</f>
        <v>244.99999999999997</v>
      </c>
      <c r="AF541" s="173">
        <f ca="1">AC538</f>
        <v>57465.684097450649</v>
      </c>
    </row>
    <row r="542" spans="1:32" s="67" customFormat="1" x14ac:dyDescent="0.4">
      <c r="A542" s="209">
        <v>1</v>
      </c>
      <c r="B542" s="173">
        <f t="shared" si="16"/>
        <v>30.416666666666668</v>
      </c>
      <c r="C542" s="173">
        <f ca="1">K517</f>
        <v>54691.19706035679</v>
      </c>
      <c r="D542" s="6">
        <f t="shared" ca="1" si="8"/>
        <v>7</v>
      </c>
      <c r="E542" s="6">
        <v>8</v>
      </c>
      <c r="F542" s="6">
        <f t="shared" ca="1" si="9"/>
        <v>4</v>
      </c>
      <c r="G542" s="173">
        <f t="shared" ca="1" si="17"/>
        <v>243.33333333333331</v>
      </c>
      <c r="H542" s="173">
        <f t="shared" ca="1" si="18"/>
        <v>54225.35068281438</v>
      </c>
      <c r="I542" s="173">
        <f ca="1">I543</f>
        <v>121.66666666666667</v>
      </c>
      <c r="J542" s="173">
        <f ca="1">J541</f>
        <v>56393.168801167267</v>
      </c>
      <c r="K542" s="213" t="str">
        <f>K519</f>
        <v>SN</v>
      </c>
      <c r="L542" s="210">
        <f>K520</f>
        <v>0.12465753424657534</v>
      </c>
      <c r="M542" s="211">
        <f ca="1">K522</f>
        <v>26073.29263064071</v>
      </c>
      <c r="N542" s="6">
        <f t="shared" ca="1" si="10"/>
        <v>12</v>
      </c>
      <c r="O542" s="6">
        <v>8</v>
      </c>
      <c r="P542" s="67">
        <f t="shared" ca="1" si="11"/>
        <v>10</v>
      </c>
      <c r="Q542" s="67">
        <f t="shared" ca="1" si="19"/>
        <v>4380</v>
      </c>
      <c r="R542" s="67">
        <f t="shared" ca="1" si="12"/>
        <v>48611.421523092882</v>
      </c>
      <c r="S542" s="212"/>
      <c r="T542" s="173">
        <f ca="1">Q538</f>
        <v>1608</v>
      </c>
      <c r="U542" s="173">
        <f ca="1">R538</f>
        <v>53108.025631334778</v>
      </c>
      <c r="V542" s="213" t="str">
        <f>K525</f>
        <v>SN</v>
      </c>
      <c r="W542" s="210">
        <f>K520</f>
        <v>0.12465753424657534</v>
      </c>
      <c r="X542" s="211">
        <f ca="1">K531</f>
        <v>38286.808080876406</v>
      </c>
      <c r="Y542" s="6">
        <f t="shared" ca="1" si="13"/>
        <v>11</v>
      </c>
      <c r="Z542" s="6">
        <v>8</v>
      </c>
      <c r="AA542" s="67">
        <f t="shared" ca="1" si="14"/>
        <v>1</v>
      </c>
      <c r="AB542" s="67">
        <f t="shared" ca="1" si="20"/>
        <v>4380</v>
      </c>
      <c r="AC542" s="67">
        <f t="shared" ca="1" si="15"/>
        <v>44781.449528790552</v>
      </c>
      <c r="AD542" s="212"/>
      <c r="AE542" s="173">
        <f ca="1">AB538</f>
        <v>365</v>
      </c>
      <c r="AF542" s="173">
        <f ca="1">AC538</f>
        <v>57465.684097450649</v>
      </c>
    </row>
    <row r="543" spans="1:32" s="67" customFormat="1" x14ac:dyDescent="0.4">
      <c r="A543" s="209">
        <v>1</v>
      </c>
      <c r="B543" s="173">
        <f t="shared" si="16"/>
        <v>30.416666666666668</v>
      </c>
      <c r="C543" s="173">
        <f ca="1">L517</f>
        <v>52777.090575179536</v>
      </c>
      <c r="D543" s="6">
        <f t="shared" ca="1" si="8"/>
        <v>13</v>
      </c>
      <c r="E543" s="6">
        <v>9</v>
      </c>
      <c r="F543" s="6">
        <f t="shared" ca="1" si="9"/>
        <v>6</v>
      </c>
      <c r="G543" s="173">
        <f t="shared" ca="1" si="17"/>
        <v>273.75</v>
      </c>
      <c r="H543" s="173">
        <f t="shared" ca="1" si="18"/>
        <v>53894.097997865996</v>
      </c>
      <c r="I543" s="173">
        <f ca="1">G538</f>
        <v>121.66666666666667</v>
      </c>
      <c r="J543" s="173">
        <f ca="1">H539</f>
        <v>55961.209690630356</v>
      </c>
      <c r="K543" s="213" t="str">
        <f>L519</f>
        <v>SP</v>
      </c>
      <c r="L543" s="210">
        <f>L520</f>
        <v>1.0388127853881279E-2</v>
      </c>
      <c r="M543" s="211">
        <f ca="1">L522</f>
        <v>55112.792423591287</v>
      </c>
      <c r="N543" s="6">
        <f t="shared" ca="1" si="10"/>
        <v>2</v>
      </c>
      <c r="O543" s="6">
        <v>9</v>
      </c>
      <c r="P543" s="67">
        <f t="shared" ca="1" si="11"/>
        <v>2</v>
      </c>
      <c r="Q543" s="67">
        <f t="shared" ca="1" si="19"/>
        <v>5820</v>
      </c>
      <c r="R543" s="67">
        <f t="shared" ca="1" si="12"/>
        <v>29009.545938069507</v>
      </c>
      <c r="S543" s="212"/>
      <c r="T543" s="173">
        <f ca="1">T542</f>
        <v>1608</v>
      </c>
      <c r="U543" s="173">
        <f ca="1">R539</f>
        <v>53026.113812258402</v>
      </c>
      <c r="V543" s="213" t="str">
        <f>L525</f>
        <v>SP</v>
      </c>
      <c r="W543" s="210">
        <f>L520</f>
        <v>1.0388127853881279E-2</v>
      </c>
      <c r="X543" s="211">
        <f ca="1">L531</f>
        <v>62058.379085386718</v>
      </c>
      <c r="Y543" s="6">
        <f t="shared" ca="1" si="13"/>
        <v>3</v>
      </c>
      <c r="Z543" s="6">
        <v>9</v>
      </c>
      <c r="AA543" s="67">
        <f t="shared" ca="1" si="14"/>
        <v>11</v>
      </c>
      <c r="AB543" s="67">
        <f t="shared" ca="1" si="20"/>
        <v>5304</v>
      </c>
      <c r="AC543" s="67">
        <f t="shared" ca="1" si="15"/>
        <v>38647.413043760367</v>
      </c>
      <c r="AD543" s="212"/>
      <c r="AE543" s="173">
        <f ca="1">AE542</f>
        <v>365</v>
      </c>
      <c r="AF543" s="173">
        <f ca="1">AC539</f>
        <v>51751.289299642638</v>
      </c>
    </row>
    <row r="544" spans="1:32" s="67" customFormat="1" x14ac:dyDescent="0.4">
      <c r="A544" s="209">
        <v>1</v>
      </c>
      <c r="B544" s="173">
        <f t="shared" si="16"/>
        <v>30.416666666666668</v>
      </c>
      <c r="C544" s="173">
        <f ca="1">M517</f>
        <v>53169.509369619438</v>
      </c>
      <c r="D544" s="6">
        <f t="shared" ca="1" si="8"/>
        <v>11</v>
      </c>
      <c r="E544" s="6">
        <v>10</v>
      </c>
      <c r="F544" s="6">
        <f t="shared" ca="1" si="9"/>
        <v>13</v>
      </c>
      <c r="G544" s="173">
        <f t="shared" ca="1" si="17"/>
        <v>608.33333333333337</v>
      </c>
      <c r="H544" s="173">
        <f t="shared" ca="1" si="18"/>
        <v>53520.201844646006</v>
      </c>
      <c r="I544" s="173">
        <f ca="1">I545</f>
        <v>152.08333333333334</v>
      </c>
      <c r="J544" s="173">
        <f ca="1">J543</f>
        <v>55961.209690630356</v>
      </c>
      <c r="K544" s="213" t="str">
        <f>M519</f>
        <v>FD</v>
      </c>
      <c r="L544" s="210">
        <f>M520</f>
        <v>9.6689497716894973E-2</v>
      </c>
      <c r="M544" s="211">
        <f ca="1">M522</f>
        <v>48611.421523092882</v>
      </c>
      <c r="N544" s="6">
        <f t="shared" ca="1" si="10"/>
        <v>8</v>
      </c>
      <c r="O544" s="6">
        <v>10</v>
      </c>
      <c r="P544" s="67">
        <f t="shared" ca="1" si="11"/>
        <v>11</v>
      </c>
      <c r="Q544" s="67">
        <f t="shared" ca="1" si="19"/>
        <v>6744</v>
      </c>
      <c r="R544" s="67">
        <f t="shared" ca="1" si="12"/>
        <v>26816.629451096931</v>
      </c>
      <c r="S544" s="212"/>
      <c r="T544" s="173">
        <f ca="1">Q539</f>
        <v>1685</v>
      </c>
      <c r="U544" s="173">
        <f ca="1">U543</f>
        <v>53026.113812258402</v>
      </c>
      <c r="V544" s="213" t="str">
        <f>M525</f>
        <v>FD</v>
      </c>
      <c r="W544" s="210">
        <f>M520</f>
        <v>9.6689497716894973E-2</v>
      </c>
      <c r="X544" s="211">
        <f ca="1">M531</f>
        <v>51751.289299642638</v>
      </c>
      <c r="Y544" s="6">
        <f t="shared" ca="1" si="13"/>
        <v>5</v>
      </c>
      <c r="Z544" s="6">
        <v>10</v>
      </c>
      <c r="AA544" s="67">
        <f t="shared" ca="1" si="14"/>
        <v>5</v>
      </c>
      <c r="AB544" s="67">
        <f t="shared" ca="1" si="20"/>
        <v>6228</v>
      </c>
      <c r="AC544" s="67">
        <f t="shared" ca="1" si="15"/>
        <v>38574.643275670649</v>
      </c>
      <c r="AD544" s="212"/>
      <c r="AE544" s="173">
        <f ca="1">AB539</f>
        <v>1212</v>
      </c>
      <c r="AF544" s="173">
        <f ca="1">AF543</f>
        <v>51751.289299642638</v>
      </c>
    </row>
    <row r="545" spans="1:32" s="67" customFormat="1" x14ac:dyDescent="0.4">
      <c r="A545" s="209">
        <v>1</v>
      </c>
      <c r="B545" s="173">
        <f t="shared" si="16"/>
        <v>30.416666666666668</v>
      </c>
      <c r="C545" s="173">
        <f ca="1">N517</f>
        <v>55865.215988484197</v>
      </c>
      <c r="D545" s="6">
        <f t="shared" ca="1" si="8"/>
        <v>6</v>
      </c>
      <c r="E545" s="6">
        <v>11</v>
      </c>
      <c r="F545" s="6">
        <f t="shared" ca="1" si="9"/>
        <v>10</v>
      </c>
      <c r="G545" s="173">
        <f t="shared" ca="1" si="17"/>
        <v>638.75</v>
      </c>
      <c r="H545" s="173">
        <f t="shared" ca="1" si="18"/>
        <v>53169.509369619438</v>
      </c>
      <c r="I545" s="173">
        <f ca="1">G539</f>
        <v>152.08333333333334</v>
      </c>
      <c r="J545" s="173">
        <f ca="1">H540</f>
        <v>55865.215988484197</v>
      </c>
      <c r="K545" s="213" t="str">
        <f>N519</f>
        <v>FN</v>
      </c>
      <c r="L545" s="210">
        <f>N520</f>
        <v>0.10547945205479452</v>
      </c>
      <c r="M545" s="211">
        <f ca="1">N522</f>
        <v>26816.629451096931</v>
      </c>
      <c r="N545" s="6">
        <f t="shared" ca="1" si="10"/>
        <v>10</v>
      </c>
      <c r="O545" s="6">
        <v>11</v>
      </c>
      <c r="P545" s="67">
        <f t="shared" ca="1" si="11"/>
        <v>5</v>
      </c>
      <c r="Q545" s="67">
        <f t="shared" ca="1" si="19"/>
        <v>7668</v>
      </c>
      <c r="R545" s="67">
        <f t="shared" ca="1" si="12"/>
        <v>26353.869948562591</v>
      </c>
      <c r="S545" s="212"/>
      <c r="T545" s="173">
        <f ca="1">T544</f>
        <v>1685</v>
      </c>
      <c r="U545" s="173">
        <f ca="1">R540</f>
        <v>50402.971254834432</v>
      </c>
      <c r="V545" s="213" t="str">
        <f>N525</f>
        <v>FN</v>
      </c>
      <c r="W545" s="210">
        <f>N520</f>
        <v>0.10547945205479452</v>
      </c>
      <c r="X545" s="211">
        <f ca="1">N531</f>
        <v>38647.413043760367</v>
      </c>
      <c r="Y545" s="6">
        <f t="shared" ca="1" si="13"/>
        <v>9</v>
      </c>
      <c r="Z545" s="6">
        <v>11</v>
      </c>
      <c r="AA545" s="67">
        <f t="shared" ca="1" si="14"/>
        <v>8</v>
      </c>
      <c r="AB545" s="67">
        <f t="shared" ca="1" si="20"/>
        <v>7320</v>
      </c>
      <c r="AC545" s="67">
        <f t="shared" ca="1" si="15"/>
        <v>38286.808080876406</v>
      </c>
      <c r="AD545" s="212"/>
      <c r="AE545" s="173">
        <f ca="1">AE544</f>
        <v>1212</v>
      </c>
      <c r="AF545" s="173">
        <f ca="1">AC540</f>
        <v>51317.34071058585</v>
      </c>
    </row>
    <row r="546" spans="1:32" s="67" customFormat="1" x14ac:dyDescent="0.4">
      <c r="A546" s="209">
        <v>1</v>
      </c>
      <c r="B546" s="173">
        <f t="shared" si="16"/>
        <v>30.416666666666668</v>
      </c>
      <c r="C546" s="173">
        <f ca="1">O517</f>
        <v>57915.268149618161</v>
      </c>
      <c r="D546" s="6">
        <f t="shared" ca="1" si="8"/>
        <v>2</v>
      </c>
      <c r="E546" s="6">
        <v>12</v>
      </c>
      <c r="F546" s="6">
        <f t="shared" ca="1" si="9"/>
        <v>24</v>
      </c>
      <c r="G546" s="173">
        <f t="shared" ca="1" si="17"/>
        <v>973.33333333333337</v>
      </c>
      <c r="H546" s="173">
        <f t="shared" ca="1" si="18"/>
        <v>53024.1552470604</v>
      </c>
      <c r="I546" s="173">
        <f ca="1">I547</f>
        <v>182.5</v>
      </c>
      <c r="J546" s="173">
        <f ca="1">J545</f>
        <v>55865.215988484197</v>
      </c>
      <c r="K546" s="213" t="str">
        <f>O519</f>
        <v>FP</v>
      </c>
      <c r="L546" s="210">
        <f>O520</f>
        <v>8.7899543378995425E-3</v>
      </c>
      <c r="M546" s="211">
        <f ca="1">O522</f>
        <v>53026.113812258402</v>
      </c>
      <c r="N546" s="6">
        <f t="shared" ca="1" si="10"/>
        <v>5</v>
      </c>
      <c r="O546" s="6">
        <v>12</v>
      </c>
      <c r="P546" s="67">
        <f t="shared" ca="1" si="11"/>
        <v>8</v>
      </c>
      <c r="Q546" s="67">
        <f t="shared" ca="1" si="19"/>
        <v>8760</v>
      </c>
      <c r="R546" s="67">
        <f t="shared" ca="1" si="12"/>
        <v>26073.29263064071</v>
      </c>
      <c r="S546" s="212"/>
      <c r="T546" s="173">
        <f ca="1">Q540</f>
        <v>2686</v>
      </c>
      <c r="U546" s="173">
        <f ca="1">R540</f>
        <v>50402.971254834432</v>
      </c>
      <c r="V546" s="213" t="str">
        <f>O525</f>
        <v>FP</v>
      </c>
      <c r="W546" s="210">
        <f>O520</f>
        <v>8.7899543378995425E-3</v>
      </c>
      <c r="X546" s="211">
        <f ca="1">O531</f>
        <v>70949.227110876396</v>
      </c>
      <c r="Y546" s="6">
        <f t="shared" ca="1" si="13"/>
        <v>2</v>
      </c>
      <c r="Z546" s="6">
        <v>12</v>
      </c>
      <c r="AA546" s="67">
        <f t="shared" ca="1" si="14"/>
        <v>2</v>
      </c>
      <c r="AB546" s="67">
        <f t="shared" ca="1" si="20"/>
        <v>8760</v>
      </c>
      <c r="AC546" s="67">
        <f t="shared" ca="1" si="15"/>
        <v>34625.381194906615</v>
      </c>
      <c r="AD546" s="212"/>
      <c r="AE546" s="173">
        <f ca="1">AB540</f>
        <v>2059</v>
      </c>
      <c r="AF546" s="173">
        <f ca="1">AC540</f>
        <v>51317.34071058585</v>
      </c>
    </row>
    <row r="547" spans="1:32" s="67" customFormat="1" x14ac:dyDescent="0.4">
      <c r="A547" s="67">
        <v>11</v>
      </c>
      <c r="B547" s="173">
        <f t="shared" si="16"/>
        <v>30.416666666666668</v>
      </c>
      <c r="C547" s="173">
        <f ca="1">D515</f>
        <v>53520.201844646006</v>
      </c>
      <c r="D547" s="6">
        <f t="shared" ca="1" si="8"/>
        <v>10</v>
      </c>
      <c r="E547" s="6">
        <v>13</v>
      </c>
      <c r="F547" s="6">
        <f t="shared" ca="1" si="9"/>
        <v>9</v>
      </c>
      <c r="G547" s="173">
        <f t="shared" ca="1" si="17"/>
        <v>1003.75</v>
      </c>
      <c r="H547" s="173">
        <f t="shared" ca="1" si="18"/>
        <v>52777.090575179536</v>
      </c>
      <c r="I547" s="173">
        <f ca="1">G540</f>
        <v>182.5</v>
      </c>
      <c r="J547" s="173">
        <f ca="1">H541</f>
        <v>54691.19706035679</v>
      </c>
      <c r="K547" s="213"/>
      <c r="L547" s="213"/>
      <c r="M547" s="213"/>
      <c r="N547" s="213"/>
      <c r="O547" s="213"/>
      <c r="P547" s="213"/>
      <c r="Q547" s="213"/>
      <c r="R547" s="213"/>
      <c r="S547" s="212"/>
      <c r="T547" s="173">
        <f ca="1">T546</f>
        <v>2686</v>
      </c>
      <c r="U547" s="173">
        <f ca="1">R541</f>
        <v>48926.162633850465</v>
      </c>
      <c r="V547" s="213"/>
      <c r="W547" s="213"/>
      <c r="X547" s="213"/>
      <c r="Y547" s="213"/>
      <c r="Z547" s="213"/>
      <c r="AA547" s="213"/>
      <c r="AB547" s="213"/>
      <c r="AC547" s="213"/>
      <c r="AD547" s="212"/>
      <c r="AE547" s="173">
        <f ca="1">AE546</f>
        <v>2059</v>
      </c>
      <c r="AF547" s="173">
        <f ca="1">AC541</f>
        <v>46604.220568506629</v>
      </c>
    </row>
    <row r="548" spans="1:32" s="67" customFormat="1" x14ac:dyDescent="0.4">
      <c r="A548" s="67">
        <v>11</v>
      </c>
      <c r="B548" s="173">
        <f t="shared" si="16"/>
        <v>30.416666666666668</v>
      </c>
      <c r="C548" s="173">
        <f ca="1">E515</f>
        <v>52375.269971335671</v>
      </c>
      <c r="D548" s="6">
        <f t="shared" ca="1" si="8"/>
        <v>15</v>
      </c>
      <c r="E548" s="6">
        <v>14</v>
      </c>
      <c r="F548" s="6">
        <f t="shared" ca="1" si="9"/>
        <v>5</v>
      </c>
      <c r="G548" s="173">
        <f t="shared" ca="1" si="17"/>
        <v>1034.1666666666667</v>
      </c>
      <c r="H548" s="173">
        <f t="shared" ca="1" si="18"/>
        <v>52532.360846581243</v>
      </c>
      <c r="I548" s="173">
        <f ca="1">I549</f>
        <v>212.91666666666666</v>
      </c>
      <c r="J548" s="173">
        <f ca="1">J547</f>
        <v>54691.19706035679</v>
      </c>
      <c r="K548" s="213"/>
      <c r="L548" s="213"/>
      <c r="M548" s="213"/>
      <c r="N548" s="213"/>
      <c r="O548" s="213"/>
      <c r="P548" s="213"/>
      <c r="Q548" s="213"/>
      <c r="R548" s="213"/>
      <c r="S548" s="6"/>
      <c r="T548" s="173">
        <f ca="1">Q541</f>
        <v>3533</v>
      </c>
      <c r="U548" s="173">
        <f ca="1">R541</f>
        <v>48926.162633850465</v>
      </c>
      <c r="V548" s="213"/>
      <c r="W548" s="213"/>
      <c r="X548" s="213"/>
      <c r="Y548" s="213"/>
      <c r="Z548" s="213"/>
      <c r="AA548" s="213"/>
      <c r="AB548" s="213"/>
      <c r="AC548" s="213"/>
      <c r="AD548" s="6"/>
      <c r="AE548" s="173">
        <f ca="1">AB541</f>
        <v>3060</v>
      </c>
      <c r="AF548" s="173">
        <f ca="1">AC541</f>
        <v>46604.220568506629</v>
      </c>
    </row>
    <row r="549" spans="1:32" s="67" customFormat="1" x14ac:dyDescent="0.4">
      <c r="A549" s="67">
        <v>11</v>
      </c>
      <c r="B549" s="173">
        <f t="shared" si="16"/>
        <v>30.416666666666668</v>
      </c>
      <c r="C549" s="173">
        <f ca="1">F515</f>
        <v>51269.339808476121</v>
      </c>
      <c r="D549" s="6">
        <f t="shared" ca="1" si="8"/>
        <v>17</v>
      </c>
      <c r="E549" s="6">
        <v>15</v>
      </c>
      <c r="F549" s="6">
        <f t="shared" ca="1" si="9"/>
        <v>14</v>
      </c>
      <c r="G549" s="173">
        <f t="shared" ca="1" si="17"/>
        <v>1368.75</v>
      </c>
      <c r="H549" s="173">
        <f t="shared" ca="1" si="18"/>
        <v>52375.269971335671</v>
      </c>
      <c r="I549" s="173">
        <f ca="1">G541</f>
        <v>212.91666666666666</v>
      </c>
      <c r="J549" s="173">
        <f ca="1">H542</f>
        <v>54225.35068281438</v>
      </c>
      <c r="K549" s="213"/>
      <c r="L549" s="213"/>
      <c r="M549" s="213"/>
      <c r="N549" s="213"/>
      <c r="O549" s="213"/>
      <c r="P549" s="213"/>
      <c r="Q549" s="213"/>
      <c r="R549" s="213"/>
      <c r="S549" s="6"/>
      <c r="T549" s="173">
        <f ca="1">T548</f>
        <v>3533</v>
      </c>
      <c r="U549" s="173">
        <f ca="1">R542</f>
        <v>48611.421523092882</v>
      </c>
      <c r="V549" s="213"/>
      <c r="W549" s="213"/>
      <c r="X549" s="213"/>
      <c r="Y549" s="213"/>
      <c r="Z549" s="213"/>
      <c r="AA549" s="213"/>
      <c r="AB549" s="213"/>
      <c r="AC549" s="213"/>
      <c r="AD549" s="6"/>
      <c r="AE549" s="173">
        <f ca="1">AE548</f>
        <v>3060</v>
      </c>
      <c r="AF549" s="173">
        <f ca="1">AC542</f>
        <v>44781.449528790552</v>
      </c>
    </row>
    <row r="550" spans="1:32" s="67" customFormat="1" x14ac:dyDescent="0.4">
      <c r="A550" s="67">
        <v>11</v>
      </c>
      <c r="B550" s="173">
        <f t="shared" si="16"/>
        <v>30.416666666666668</v>
      </c>
      <c r="C550" s="173">
        <f ca="1">G515</f>
        <v>49703.65468725274</v>
      </c>
      <c r="D550" s="6">
        <f t="shared" ca="1" si="8"/>
        <v>20</v>
      </c>
      <c r="E550" s="6">
        <v>16</v>
      </c>
      <c r="F550" s="6">
        <f t="shared" ca="1" si="9"/>
        <v>19</v>
      </c>
      <c r="G550" s="173">
        <f t="shared" ca="1" si="17"/>
        <v>1703.3333333333335</v>
      </c>
      <c r="H550" s="173">
        <f t="shared" ca="1" si="18"/>
        <v>51522.238307309628</v>
      </c>
      <c r="I550" s="173">
        <f ca="1">I551</f>
        <v>243.33333333333331</v>
      </c>
      <c r="J550" s="173">
        <f ca="1">J549</f>
        <v>54225.35068281438</v>
      </c>
      <c r="K550" s="213"/>
      <c r="L550" s="213"/>
      <c r="M550" s="213"/>
      <c r="N550" s="213"/>
      <c r="O550" s="213"/>
      <c r="P550" s="213"/>
      <c r="Q550" s="213"/>
      <c r="R550" s="213"/>
      <c r="S550" s="6"/>
      <c r="T550" s="173">
        <f ca="1">Q542</f>
        <v>4380</v>
      </c>
      <c r="U550" s="173">
        <f ca="1">R542</f>
        <v>48611.421523092882</v>
      </c>
      <c r="V550" s="213"/>
      <c r="W550" s="213"/>
      <c r="X550" s="213"/>
      <c r="Y550" s="213"/>
      <c r="Z550" s="213"/>
      <c r="AA550" s="213"/>
      <c r="AB550" s="213"/>
      <c r="AC550" s="213"/>
      <c r="AD550" s="6"/>
      <c r="AE550" s="173">
        <f ca="1">AB542</f>
        <v>4380</v>
      </c>
      <c r="AF550" s="173">
        <f ca="1">AC542</f>
        <v>44781.449528790552</v>
      </c>
    </row>
    <row r="551" spans="1:32" s="67" customFormat="1" x14ac:dyDescent="0.4">
      <c r="A551" s="67">
        <v>11</v>
      </c>
      <c r="B551" s="173">
        <f t="shared" si="16"/>
        <v>30.416666666666668</v>
      </c>
      <c r="C551" s="173">
        <f ca="1">H515</f>
        <v>48161.828857553162</v>
      </c>
      <c r="D551" s="6">
        <f t="shared" ca="1" si="8"/>
        <v>24</v>
      </c>
      <c r="E551" s="6">
        <v>17</v>
      </c>
      <c r="F551" s="6">
        <f t="shared" ca="1" si="9"/>
        <v>15</v>
      </c>
      <c r="G551" s="173">
        <f t="shared" ca="1" si="17"/>
        <v>2037.916666666667</v>
      </c>
      <c r="H551" s="173">
        <f t="shared" ca="1" si="18"/>
        <v>51269.339808476121</v>
      </c>
      <c r="I551" s="173">
        <f ca="1">G542</f>
        <v>243.33333333333331</v>
      </c>
      <c r="J551" s="173">
        <f ca="1">H543</f>
        <v>53894.097997865996</v>
      </c>
      <c r="K551" s="213"/>
      <c r="L551" s="213"/>
      <c r="M551" s="213"/>
      <c r="N551" s="213"/>
      <c r="O551" s="213"/>
      <c r="P551" s="213"/>
      <c r="Q551" s="213"/>
      <c r="R551" s="213"/>
      <c r="S551" s="6"/>
      <c r="T551" s="173">
        <f ca="1">T550</f>
        <v>4380</v>
      </c>
      <c r="U551" s="173">
        <f ca="1">R543</f>
        <v>29009.545938069507</v>
      </c>
      <c r="V551" s="213"/>
      <c r="W551" s="213"/>
      <c r="X551" s="213"/>
      <c r="Y551" s="213"/>
      <c r="Z551" s="213"/>
      <c r="AA551" s="213"/>
      <c r="AB551" s="213"/>
      <c r="AC551" s="213"/>
      <c r="AD551" s="6"/>
      <c r="AE551" s="173">
        <f ca="1">AE550</f>
        <v>4380</v>
      </c>
      <c r="AF551" s="173">
        <f ca="1">AC543</f>
        <v>38647.413043760367</v>
      </c>
    </row>
    <row r="552" spans="1:32" s="67" customFormat="1" x14ac:dyDescent="0.4">
      <c r="A552" s="67">
        <v>11</v>
      </c>
      <c r="B552" s="173">
        <f t="shared" si="16"/>
        <v>30.416666666666668</v>
      </c>
      <c r="C552" s="173">
        <f ca="1">I515</f>
        <v>49333.189501497785</v>
      </c>
      <c r="D552" s="6">
        <f t="shared" ca="1" si="8"/>
        <v>21</v>
      </c>
      <c r="E552" s="6">
        <v>18</v>
      </c>
      <c r="F552" s="6">
        <f t="shared" ca="1" si="9"/>
        <v>23</v>
      </c>
      <c r="G552" s="173">
        <f t="shared" ca="1" si="17"/>
        <v>2372.5000000000005</v>
      </c>
      <c r="H552" s="173">
        <f t="shared" ca="1" si="18"/>
        <v>51176.466101384423</v>
      </c>
      <c r="I552" s="173">
        <f ca="1">I553</f>
        <v>273.75</v>
      </c>
      <c r="J552" s="173">
        <f ca="1">J551</f>
        <v>53894.097997865996</v>
      </c>
      <c r="K552" s="213"/>
      <c r="L552" s="213"/>
      <c r="M552" s="213"/>
      <c r="N552" s="213"/>
      <c r="O552" s="213"/>
      <c r="P552" s="213"/>
      <c r="Q552" s="213"/>
      <c r="R552" s="213"/>
      <c r="S552" s="6"/>
      <c r="T552" s="173">
        <f ca="1">Q543</f>
        <v>5820</v>
      </c>
      <c r="U552" s="173">
        <f ca="1">R543</f>
        <v>29009.545938069507</v>
      </c>
      <c r="V552" s="213"/>
      <c r="W552" s="213"/>
      <c r="X552" s="213"/>
      <c r="Y552" s="213"/>
      <c r="Z552" s="213"/>
      <c r="AA552" s="213"/>
      <c r="AB552" s="213"/>
      <c r="AC552" s="213"/>
      <c r="AD552" s="6"/>
      <c r="AE552" s="173">
        <f ca="1">AB543</f>
        <v>5304</v>
      </c>
      <c r="AF552" s="173">
        <f ca="1">AC543</f>
        <v>38647.413043760367</v>
      </c>
    </row>
    <row r="553" spans="1:32" s="67" customFormat="1" x14ac:dyDescent="0.4">
      <c r="A553" s="67">
        <v>11</v>
      </c>
      <c r="B553" s="173">
        <f t="shared" si="16"/>
        <v>30.416666666666668</v>
      </c>
      <c r="C553" s="173">
        <f ca="1">J515</f>
        <v>51522.238307309628</v>
      </c>
      <c r="D553" s="6">
        <f t="shared" ca="1" si="8"/>
        <v>16</v>
      </c>
      <c r="E553" s="6">
        <v>19</v>
      </c>
      <c r="F553" s="6">
        <f t="shared" ca="1" si="9"/>
        <v>20</v>
      </c>
      <c r="G553" s="173">
        <f t="shared" ca="1" si="17"/>
        <v>2707.0833333333339</v>
      </c>
      <c r="H553" s="173">
        <f t="shared" ca="1" si="18"/>
        <v>50032.283403233298</v>
      </c>
      <c r="I553" s="173">
        <f ca="1">G543</f>
        <v>273.75</v>
      </c>
      <c r="J553" s="173">
        <f ca="1">H544</f>
        <v>53520.201844646006</v>
      </c>
      <c r="K553" s="213"/>
      <c r="L553" s="213"/>
      <c r="M553" s="213"/>
      <c r="N553" s="213"/>
      <c r="O553" s="213"/>
      <c r="P553" s="213"/>
      <c r="Q553" s="213"/>
      <c r="R553" s="213"/>
      <c r="S553" s="6"/>
      <c r="T553" s="173">
        <f ca="1">T552</f>
        <v>5820</v>
      </c>
      <c r="U553" s="173">
        <f ca="1">R544</f>
        <v>26816.629451096931</v>
      </c>
      <c r="V553" s="213"/>
      <c r="W553" s="213"/>
      <c r="X553" s="213"/>
      <c r="Y553" s="213"/>
      <c r="Z553" s="213"/>
      <c r="AA553" s="213"/>
      <c r="AB553" s="213"/>
      <c r="AC553" s="213"/>
      <c r="AD553" s="6"/>
      <c r="AE553" s="173">
        <f ca="1">AE552</f>
        <v>5304</v>
      </c>
      <c r="AF553" s="173">
        <f ca="1">AC544</f>
        <v>38574.643275670649</v>
      </c>
    </row>
    <row r="554" spans="1:32" s="67" customFormat="1" x14ac:dyDescent="0.4">
      <c r="A554" s="67">
        <v>11</v>
      </c>
      <c r="B554" s="173">
        <f t="shared" si="16"/>
        <v>30.416666666666668</v>
      </c>
      <c r="C554" s="173">
        <f ca="1">K515</f>
        <v>50032.283403233298</v>
      </c>
      <c r="D554" s="6">
        <f t="shared" ca="1" si="8"/>
        <v>19</v>
      </c>
      <c r="E554" s="6">
        <v>20</v>
      </c>
      <c r="F554" s="6">
        <f t="shared" ca="1" si="9"/>
        <v>16</v>
      </c>
      <c r="G554" s="173">
        <f t="shared" ca="1" si="17"/>
        <v>3041.6666666666674</v>
      </c>
      <c r="H554" s="173">
        <f t="shared" ca="1" si="18"/>
        <v>49703.65468725274</v>
      </c>
      <c r="I554" s="173">
        <f ca="1">I555</f>
        <v>608.33333333333337</v>
      </c>
      <c r="J554" s="173">
        <f ca="1">J553</f>
        <v>53520.201844646006</v>
      </c>
      <c r="K554" s="213"/>
      <c r="L554" s="213"/>
      <c r="M554" s="213"/>
      <c r="N554" s="213"/>
      <c r="O554" s="213"/>
      <c r="P554" s="213"/>
      <c r="Q554" s="213"/>
      <c r="R554" s="213"/>
      <c r="S554" s="6"/>
      <c r="T554" s="173">
        <f ca="1">Q544</f>
        <v>6744</v>
      </c>
      <c r="U554" s="173">
        <f ca="1">R544</f>
        <v>26816.629451096931</v>
      </c>
      <c r="V554" s="213"/>
      <c r="W554" s="213"/>
      <c r="X554" s="213"/>
      <c r="Y554" s="213"/>
      <c r="Z554" s="213"/>
      <c r="AA554" s="213"/>
      <c r="AB554" s="213"/>
      <c r="AC554" s="213"/>
      <c r="AD554" s="6"/>
      <c r="AE554" s="173">
        <f ca="1">AB544</f>
        <v>6228</v>
      </c>
      <c r="AF554" s="173">
        <f ca="1">AC544</f>
        <v>38574.643275670649</v>
      </c>
    </row>
    <row r="555" spans="1:32" s="67" customFormat="1" x14ac:dyDescent="0.4">
      <c r="A555" s="67">
        <v>11</v>
      </c>
      <c r="B555" s="173">
        <f t="shared" si="16"/>
        <v>30.416666666666668</v>
      </c>
      <c r="C555" s="173">
        <f ca="1">L515</f>
        <v>48366.457148951253</v>
      </c>
      <c r="D555" s="6">
        <f t="shared" ca="1" si="8"/>
        <v>23</v>
      </c>
      <c r="E555" s="6">
        <v>21</v>
      </c>
      <c r="F555" s="6">
        <f t="shared" ca="1" si="9"/>
        <v>18</v>
      </c>
      <c r="G555" s="173">
        <f t="shared" ca="1" si="17"/>
        <v>3376.2500000000009</v>
      </c>
      <c r="H555" s="173">
        <f t="shared" ca="1" si="18"/>
        <v>49333.189501497785</v>
      </c>
      <c r="I555" s="173">
        <f ca="1">G544</f>
        <v>608.33333333333337</v>
      </c>
      <c r="J555" s="173">
        <f ca="1">H545</f>
        <v>53169.509369619438</v>
      </c>
      <c r="K555" s="213"/>
      <c r="L555" s="213"/>
      <c r="M555" s="213"/>
      <c r="N555" s="213"/>
      <c r="O555" s="213"/>
      <c r="P555" s="213"/>
      <c r="Q555" s="213"/>
      <c r="R555" s="213"/>
      <c r="S555" s="6"/>
      <c r="T555" s="173">
        <f ca="1">T554</f>
        <v>6744</v>
      </c>
      <c r="U555" s="173">
        <f ca="1">R545</f>
        <v>26353.869948562591</v>
      </c>
      <c r="V555" s="213"/>
      <c r="W555" s="213"/>
      <c r="X555" s="213"/>
      <c r="Y555" s="213"/>
      <c r="Z555" s="213"/>
      <c r="AA555" s="213"/>
      <c r="AB555" s="213"/>
      <c r="AC555" s="213"/>
      <c r="AD555" s="6"/>
      <c r="AE555" s="173">
        <f ca="1">AE554</f>
        <v>6228</v>
      </c>
      <c r="AF555" s="173">
        <f ca="1">AC545</f>
        <v>38286.808080876406</v>
      </c>
    </row>
    <row r="556" spans="1:32" s="67" customFormat="1" x14ac:dyDescent="0.4">
      <c r="A556" s="67">
        <v>11</v>
      </c>
      <c r="B556" s="173">
        <f t="shared" si="16"/>
        <v>30.416666666666668</v>
      </c>
      <c r="C556" s="173">
        <f ca="1">M515</f>
        <v>48748.693971756671</v>
      </c>
      <c r="D556" s="6">
        <f t="shared" ca="1" si="8"/>
        <v>22</v>
      </c>
      <c r="E556" s="6">
        <v>22</v>
      </c>
      <c r="F556" s="6">
        <f t="shared" ca="1" si="9"/>
        <v>22</v>
      </c>
      <c r="G556" s="173">
        <f t="shared" ca="1" si="17"/>
        <v>3710.8333333333344</v>
      </c>
      <c r="H556" s="173">
        <f t="shared" ca="1" si="18"/>
        <v>48748.693971756671</v>
      </c>
      <c r="I556" s="173">
        <f ca="1">I557</f>
        <v>638.75</v>
      </c>
      <c r="J556" s="173">
        <f ca="1">J555</f>
        <v>53169.509369619438</v>
      </c>
      <c r="K556" s="213"/>
      <c r="L556" s="213"/>
      <c r="M556" s="213"/>
      <c r="N556" s="213"/>
      <c r="O556" s="213"/>
      <c r="P556" s="213"/>
      <c r="Q556" s="213"/>
      <c r="R556" s="213"/>
      <c r="S556" s="6"/>
      <c r="T556" s="173">
        <f ca="1">Q545</f>
        <v>7668</v>
      </c>
      <c r="U556" s="173">
        <f ca="1">R545</f>
        <v>26353.869948562591</v>
      </c>
      <c r="V556" s="213"/>
      <c r="W556" s="213"/>
      <c r="X556" s="213"/>
      <c r="Y556" s="213"/>
      <c r="Z556" s="213"/>
      <c r="AA556" s="213"/>
      <c r="AB556" s="213"/>
      <c r="AC556" s="213"/>
      <c r="AD556" s="6"/>
      <c r="AE556" s="173">
        <f ca="1">AB545</f>
        <v>7320</v>
      </c>
      <c r="AF556" s="173">
        <f ca="1">AC545</f>
        <v>38286.808080876406</v>
      </c>
    </row>
    <row r="557" spans="1:32" s="67" customFormat="1" x14ac:dyDescent="0.4">
      <c r="A557" s="67">
        <v>11</v>
      </c>
      <c r="B557" s="173">
        <f t="shared" si="16"/>
        <v>30.416666666666668</v>
      </c>
      <c r="C557" s="173">
        <f ca="1">N515</f>
        <v>51176.466101384423</v>
      </c>
      <c r="D557" s="6">
        <f t="shared" ca="1" si="8"/>
        <v>18</v>
      </c>
      <c r="E557" s="6">
        <v>23</v>
      </c>
      <c r="F557" s="6">
        <f t="shared" ca="1" si="9"/>
        <v>21</v>
      </c>
      <c r="G557" s="173">
        <f t="shared" ca="1" si="17"/>
        <v>4045.4166666666679</v>
      </c>
      <c r="H557" s="173">
        <f t="shared" ca="1" si="18"/>
        <v>48366.457148951253</v>
      </c>
      <c r="I557" s="173">
        <f ca="1">G545</f>
        <v>638.75</v>
      </c>
      <c r="J557" s="173">
        <f ca="1">H546</f>
        <v>53024.1552470604</v>
      </c>
      <c r="K557" s="213"/>
      <c r="L557" s="213"/>
      <c r="M557" s="213"/>
      <c r="N557" s="213"/>
      <c r="O557" s="213"/>
      <c r="P557" s="213"/>
      <c r="Q557" s="213"/>
      <c r="R557" s="213"/>
      <c r="S557" s="6"/>
      <c r="T557" s="173">
        <f ca="1">T556</f>
        <v>7668</v>
      </c>
      <c r="U557" s="173">
        <f ca="1">R546</f>
        <v>26073.29263064071</v>
      </c>
      <c r="V557" s="213"/>
      <c r="W557" s="213"/>
      <c r="X557" s="213"/>
      <c r="Y557" s="213"/>
      <c r="Z557" s="213"/>
      <c r="AA557" s="213"/>
      <c r="AB557" s="213"/>
      <c r="AC557" s="213"/>
      <c r="AD557" s="6"/>
      <c r="AE557" s="173">
        <f ca="1">AE556</f>
        <v>7320</v>
      </c>
      <c r="AF557" s="173">
        <f ca="1">AC546</f>
        <v>34625.381194906615</v>
      </c>
    </row>
    <row r="558" spans="1:32" s="67" customFormat="1" x14ac:dyDescent="0.4">
      <c r="A558" s="67">
        <v>11</v>
      </c>
      <c r="B558" s="173">
        <f t="shared" si="16"/>
        <v>30.416666666666668</v>
      </c>
      <c r="C558" s="173">
        <f ca="1">O515</f>
        <v>53024.1552470604</v>
      </c>
      <c r="D558" s="6">
        <f t="shared" ca="1" si="8"/>
        <v>12</v>
      </c>
      <c r="E558" s="6">
        <v>24</v>
      </c>
      <c r="F558" s="6">
        <f t="shared" ca="1" si="9"/>
        <v>17</v>
      </c>
      <c r="G558" s="173">
        <f t="shared" ca="1" si="17"/>
        <v>4380.0000000000009</v>
      </c>
      <c r="H558" s="173">
        <f t="shared" ca="1" si="18"/>
        <v>48161.828857553162</v>
      </c>
      <c r="I558" s="173">
        <f ca="1">I559</f>
        <v>973.33333333333337</v>
      </c>
      <c r="J558" s="173">
        <f ca="1">J557</f>
        <v>53024.1552470604</v>
      </c>
      <c r="K558" s="213"/>
      <c r="L558" s="213"/>
      <c r="M558" s="213"/>
      <c r="N558" s="213"/>
      <c r="O558" s="213"/>
      <c r="P558" s="213"/>
      <c r="Q558" s="213"/>
      <c r="R558" s="213"/>
      <c r="S558" s="6"/>
      <c r="T558" s="173">
        <f ca="1">Q546</f>
        <v>8760</v>
      </c>
      <c r="U558" s="173">
        <f ca="1">R546</f>
        <v>26073.29263064071</v>
      </c>
      <c r="V558" s="213"/>
      <c r="W558" s="213"/>
      <c r="X558" s="213"/>
      <c r="Y558" s="213"/>
      <c r="Z558" s="213"/>
      <c r="AA558" s="213"/>
      <c r="AB558" s="213"/>
      <c r="AC558" s="213"/>
      <c r="AD558" s="6"/>
      <c r="AE558" s="173">
        <f ca="1">AB546</f>
        <v>8760</v>
      </c>
      <c r="AF558" s="173">
        <f ca="1">AC546</f>
        <v>34625.381194906615</v>
      </c>
    </row>
    <row r="559" spans="1:32" s="67" customFormat="1" x14ac:dyDescent="0.4">
      <c r="A559" s="67">
        <v>12</v>
      </c>
      <c r="B559" s="173">
        <f t="shared" si="16"/>
        <v>30.416666666666668</v>
      </c>
      <c r="C559" s="173">
        <f ca="1">D516</f>
        <v>29286.593405959666</v>
      </c>
      <c r="D559" s="6">
        <f t="shared" ca="1" si="8"/>
        <v>25</v>
      </c>
      <c r="E559" s="6">
        <v>25</v>
      </c>
      <c r="F559" s="6">
        <f t="shared" ca="1" si="9"/>
        <v>25</v>
      </c>
      <c r="G559" s="173">
        <f t="shared" ca="1" si="17"/>
        <v>4745.0000000000009</v>
      </c>
      <c r="H559" s="173">
        <f t="shared" ca="1" si="18"/>
        <v>29286.593405959666</v>
      </c>
      <c r="I559" s="173">
        <f ca="1">G546</f>
        <v>973.33333333333337</v>
      </c>
      <c r="J559" s="173">
        <f ca="1">H547</f>
        <v>52777.090575179536</v>
      </c>
      <c r="K559" s="213"/>
      <c r="L559" s="213"/>
      <c r="M559" s="213"/>
      <c r="N559" s="213"/>
      <c r="O559" s="213"/>
      <c r="P559" s="213"/>
      <c r="Q559" s="213"/>
      <c r="R559" s="213"/>
      <c r="S559" s="6"/>
      <c r="T559" s="173"/>
      <c r="U559" s="173"/>
      <c r="V559" s="6"/>
      <c r="W559" s="6"/>
      <c r="X559" s="6"/>
      <c r="Y559" s="6"/>
      <c r="Z559" s="6"/>
      <c r="AE559" s="173"/>
      <c r="AF559" s="212"/>
    </row>
    <row r="560" spans="1:32" s="67" customFormat="1" x14ac:dyDescent="0.4">
      <c r="A560" s="67">
        <v>12</v>
      </c>
      <c r="B560" s="173">
        <f t="shared" si="16"/>
        <v>30.416666666666668</v>
      </c>
      <c r="C560" s="173">
        <f ca="1">E516</f>
        <v>28548.539679613732</v>
      </c>
      <c r="D560" s="6">
        <f t="shared" ca="1" si="8"/>
        <v>27</v>
      </c>
      <c r="E560" s="6">
        <v>26</v>
      </c>
      <c r="F560" s="6">
        <f t="shared" ca="1" si="9"/>
        <v>36</v>
      </c>
      <c r="G560" s="173">
        <f t="shared" ca="1" si="17"/>
        <v>5110.0000000000009</v>
      </c>
      <c r="H560" s="173">
        <f t="shared" ca="1" si="18"/>
        <v>29192.134906958167</v>
      </c>
      <c r="I560" s="173">
        <f ca="1">I561</f>
        <v>1003.75</v>
      </c>
      <c r="J560" s="173">
        <f ca="1">J559</f>
        <v>52777.090575179536</v>
      </c>
      <c r="K560" s="213"/>
      <c r="L560" s="213"/>
      <c r="M560" s="213"/>
      <c r="N560" s="213"/>
      <c r="O560" s="213"/>
      <c r="P560" s="213"/>
      <c r="Q560" s="213"/>
      <c r="R560" s="213"/>
      <c r="S560" s="6"/>
      <c r="T560" s="173"/>
      <c r="U560" s="173"/>
      <c r="V560" s="6"/>
      <c r="W560" s="6"/>
      <c r="X560" s="6"/>
      <c r="Y560" s="6"/>
      <c r="Z560" s="6"/>
      <c r="AE560" s="173"/>
      <c r="AF560" s="212"/>
    </row>
    <row r="561" spans="1:32" s="67" customFormat="1" x14ac:dyDescent="0.4">
      <c r="A561" s="67">
        <v>12</v>
      </c>
      <c r="B561" s="173">
        <f t="shared" si="16"/>
        <v>30.416666666666668</v>
      </c>
      <c r="C561" s="173">
        <f ca="1">F516</f>
        <v>27768.70519993615</v>
      </c>
      <c r="D561" s="6">
        <f t="shared" ca="1" si="8"/>
        <v>29</v>
      </c>
      <c r="E561" s="6">
        <v>27</v>
      </c>
      <c r="F561" s="6">
        <f t="shared" ca="1" si="9"/>
        <v>26</v>
      </c>
      <c r="G561" s="173">
        <f t="shared" ca="1" si="17"/>
        <v>5475.0000000000009</v>
      </c>
      <c r="H561" s="173">
        <f t="shared" ca="1" si="18"/>
        <v>28548.539679613732</v>
      </c>
      <c r="I561" s="173">
        <f ca="1">G547</f>
        <v>1003.75</v>
      </c>
      <c r="J561" s="173">
        <f ca="1">H548</f>
        <v>52532.360846581243</v>
      </c>
      <c r="K561" s="213"/>
      <c r="L561" s="213"/>
      <c r="M561" s="213"/>
      <c r="N561" s="213"/>
      <c r="O561" s="213"/>
      <c r="P561" s="213"/>
      <c r="Q561" s="213"/>
      <c r="R561" s="213"/>
      <c r="S561" s="6"/>
      <c r="T561" s="173"/>
      <c r="U561" s="173"/>
      <c r="V561" s="6"/>
      <c r="W561" s="6"/>
      <c r="X561" s="6"/>
      <c r="Y561" s="6"/>
      <c r="Z561" s="6"/>
      <c r="AE561" s="173"/>
      <c r="AF561" s="212"/>
    </row>
    <row r="562" spans="1:32" s="67" customFormat="1" x14ac:dyDescent="0.4">
      <c r="A562" s="67">
        <v>12</v>
      </c>
      <c r="B562" s="173">
        <f t="shared" si="16"/>
        <v>30.416666666666668</v>
      </c>
      <c r="C562" s="173">
        <f ca="1">G516</f>
        <v>26750.744024007668</v>
      </c>
      <c r="D562" s="6">
        <f t="shared" ca="1" si="8"/>
        <v>31</v>
      </c>
      <c r="E562" s="6">
        <v>28</v>
      </c>
      <c r="F562" s="6">
        <f t="shared" ca="1" si="9"/>
        <v>35</v>
      </c>
      <c r="G562" s="173">
        <f t="shared" ca="1" si="17"/>
        <v>5840.0000000000009</v>
      </c>
      <c r="H562" s="173">
        <f t="shared" ca="1" si="18"/>
        <v>28314.910586277092</v>
      </c>
      <c r="I562" s="173">
        <f ca="1">I563</f>
        <v>1034.1666666666667</v>
      </c>
      <c r="J562" s="173">
        <f ca="1">J561</f>
        <v>52532.360846581243</v>
      </c>
      <c r="K562" s="213"/>
      <c r="L562" s="213"/>
      <c r="M562" s="213"/>
      <c r="N562" s="213"/>
      <c r="O562" s="213"/>
      <c r="P562" s="213"/>
      <c r="Q562" s="213"/>
      <c r="R562" s="213"/>
      <c r="S562" s="6"/>
      <c r="T562" s="173"/>
      <c r="U562" s="173"/>
      <c r="V562" s="6"/>
      <c r="W562" s="6"/>
      <c r="X562" s="6"/>
      <c r="Y562" s="6"/>
      <c r="Z562" s="6"/>
      <c r="AE562" s="173"/>
      <c r="AF562" s="212"/>
    </row>
    <row r="563" spans="1:32" s="67" customFormat="1" x14ac:dyDescent="0.4">
      <c r="A563" s="67">
        <v>12</v>
      </c>
      <c r="B563" s="173">
        <f t="shared" si="16"/>
        <v>30.416666666666668</v>
      </c>
      <c r="C563" s="173">
        <f ca="1">H516</f>
        <v>25723.143287517585</v>
      </c>
      <c r="D563" s="6">
        <f t="shared" ca="1" si="8"/>
        <v>35</v>
      </c>
      <c r="E563" s="6">
        <v>29</v>
      </c>
      <c r="F563" s="6">
        <f t="shared" ca="1" si="9"/>
        <v>27</v>
      </c>
      <c r="G563" s="173">
        <f t="shared" ca="1" si="17"/>
        <v>6205.0000000000009</v>
      </c>
      <c r="H563" s="173">
        <f t="shared" ca="1" si="18"/>
        <v>27768.70519993615</v>
      </c>
      <c r="I563" s="173">
        <f ca="1">G548</f>
        <v>1034.1666666666667</v>
      </c>
      <c r="J563" s="173">
        <f ca="1">H549</f>
        <v>52375.269971335671</v>
      </c>
      <c r="K563" s="213"/>
      <c r="L563" s="213"/>
      <c r="M563" s="213"/>
      <c r="N563" s="213"/>
      <c r="O563" s="213"/>
      <c r="P563" s="213"/>
      <c r="Q563" s="213"/>
      <c r="R563" s="213"/>
      <c r="S563" s="6"/>
      <c r="T563" s="173"/>
      <c r="U563" s="173"/>
      <c r="V563" s="6"/>
      <c r="W563" s="6"/>
      <c r="X563" s="6"/>
      <c r="Y563" s="6"/>
      <c r="Z563" s="6"/>
      <c r="AE563" s="173"/>
      <c r="AF563" s="212"/>
    </row>
    <row r="564" spans="1:32" s="67" customFormat="1" x14ac:dyDescent="0.4">
      <c r="A564" s="67">
        <v>12</v>
      </c>
      <c r="B564" s="173">
        <f t="shared" si="16"/>
        <v>30.416666666666668</v>
      </c>
      <c r="C564" s="173">
        <f ca="1">I516</f>
        <v>25667.807203122207</v>
      </c>
      <c r="D564" s="6">
        <f t="shared" ca="1" si="8"/>
        <v>36</v>
      </c>
      <c r="E564" s="6">
        <v>30</v>
      </c>
      <c r="F564" s="6">
        <f t="shared" ca="1" si="9"/>
        <v>34</v>
      </c>
      <c r="G564" s="173">
        <f t="shared" ca="1" si="17"/>
        <v>6570.0000000000009</v>
      </c>
      <c r="H564" s="173">
        <f t="shared" ca="1" si="18"/>
        <v>27049.415552850696</v>
      </c>
      <c r="I564" s="173">
        <f ca="1">I565</f>
        <v>1368.75</v>
      </c>
      <c r="J564" s="173">
        <f ca="1">J563</f>
        <v>52375.269971335671</v>
      </c>
      <c r="K564" s="213"/>
      <c r="L564" s="213"/>
      <c r="M564" s="213"/>
      <c r="N564" s="213"/>
      <c r="O564" s="213"/>
      <c r="P564" s="213"/>
      <c r="Q564" s="213"/>
      <c r="R564" s="213"/>
      <c r="S564" s="6"/>
      <c r="T564" s="173"/>
      <c r="U564" s="173"/>
      <c r="V564" s="6"/>
      <c r="W564" s="6"/>
      <c r="X564" s="6"/>
      <c r="Y564" s="6"/>
      <c r="Z564" s="6"/>
      <c r="AE564" s="173"/>
      <c r="AF564" s="212"/>
    </row>
    <row r="565" spans="1:32" s="67" customFormat="1" x14ac:dyDescent="0.4">
      <c r="A565" s="67">
        <v>12</v>
      </c>
      <c r="B565" s="173">
        <f t="shared" si="16"/>
        <v>30.416666666666668</v>
      </c>
      <c r="C565" s="173">
        <f ca="1">J516</f>
        <v>26220.958975114052</v>
      </c>
      <c r="D565" s="6">
        <f t="shared" ca="1" si="8"/>
        <v>33</v>
      </c>
      <c r="E565" s="6">
        <v>31</v>
      </c>
      <c r="F565" s="6">
        <f t="shared" ca="1" si="9"/>
        <v>28</v>
      </c>
      <c r="G565" s="173">
        <f t="shared" ca="1" si="17"/>
        <v>6935.0000000000009</v>
      </c>
      <c r="H565" s="173">
        <f t="shared" ca="1" si="18"/>
        <v>26750.744024007668</v>
      </c>
      <c r="I565" s="173">
        <f ca="1">G549</f>
        <v>1368.75</v>
      </c>
      <c r="J565" s="173">
        <f ca="1">H550</f>
        <v>51522.238307309628</v>
      </c>
      <c r="K565" s="213"/>
      <c r="L565" s="213"/>
      <c r="M565" s="213"/>
      <c r="N565" s="213"/>
      <c r="O565" s="213"/>
      <c r="P565" s="213"/>
      <c r="Q565" s="213"/>
      <c r="R565" s="213"/>
      <c r="S565" s="6"/>
      <c r="T565" s="173"/>
      <c r="U565" s="173"/>
      <c r="V565" s="6"/>
      <c r="W565" s="6"/>
      <c r="X565" s="6"/>
      <c r="Y565" s="6"/>
      <c r="Z565" s="6"/>
      <c r="AE565" s="173"/>
      <c r="AF565" s="212"/>
    </row>
    <row r="566" spans="1:32" s="67" customFormat="1" x14ac:dyDescent="0.4">
      <c r="A566" s="67">
        <v>12</v>
      </c>
      <c r="B566" s="173">
        <f t="shared" si="16"/>
        <v>30.416666666666668</v>
      </c>
      <c r="C566" s="173">
        <f ca="1">K516</f>
        <v>26209.879122518068</v>
      </c>
      <c r="D566" s="6">
        <f t="shared" ca="1" si="8"/>
        <v>34</v>
      </c>
      <c r="E566" s="6">
        <v>32</v>
      </c>
      <c r="F566" s="6">
        <f t="shared" ca="1" si="9"/>
        <v>33</v>
      </c>
      <c r="G566" s="173">
        <f t="shared" ca="1" si="17"/>
        <v>7300.0000000000009</v>
      </c>
      <c r="H566" s="173">
        <f t="shared" ca="1" si="18"/>
        <v>26322.847915755417</v>
      </c>
      <c r="I566" s="173">
        <f ca="1">I567</f>
        <v>1703.3333333333335</v>
      </c>
      <c r="J566" s="173">
        <f ca="1">J565</f>
        <v>51522.238307309628</v>
      </c>
      <c r="K566" s="213"/>
      <c r="L566" s="213"/>
      <c r="M566" s="213"/>
      <c r="N566" s="213"/>
      <c r="O566" s="213"/>
      <c r="P566" s="213"/>
      <c r="Q566" s="213"/>
      <c r="R566" s="213"/>
      <c r="S566" s="6"/>
      <c r="T566" s="173"/>
      <c r="U566" s="173"/>
      <c r="V566" s="6"/>
      <c r="W566" s="6"/>
      <c r="X566" s="6"/>
      <c r="Y566" s="6"/>
      <c r="Z566" s="6"/>
      <c r="AE566" s="173"/>
      <c r="AF566" s="212"/>
    </row>
    <row r="567" spans="1:32" s="67" customFormat="1" x14ac:dyDescent="0.4">
      <c r="A567" s="67">
        <v>12</v>
      </c>
      <c r="B567" s="173">
        <f t="shared" si="16"/>
        <v>30.416666666666668</v>
      </c>
      <c r="C567" s="173">
        <f ca="1">L516</f>
        <v>26322.847915755417</v>
      </c>
      <c r="D567" s="6">
        <f t="shared" ca="1" si="8"/>
        <v>32</v>
      </c>
      <c r="E567" s="6">
        <v>33</v>
      </c>
      <c r="F567" s="6">
        <f t="shared" ca="1" si="9"/>
        <v>31</v>
      </c>
      <c r="G567" s="173">
        <f t="shared" ca="1" si="17"/>
        <v>7665.0000000000009</v>
      </c>
      <c r="H567" s="173">
        <f t="shared" ca="1" si="18"/>
        <v>26220.958975114052</v>
      </c>
      <c r="I567" s="173">
        <f ca="1">G550</f>
        <v>1703.3333333333335</v>
      </c>
      <c r="J567" s="173">
        <f ca="1">H551</f>
        <v>51269.339808476121</v>
      </c>
      <c r="K567" s="213"/>
      <c r="L567" s="213"/>
      <c r="M567" s="213"/>
      <c r="N567" s="213"/>
      <c r="O567" s="213"/>
      <c r="P567" s="213"/>
      <c r="Q567" s="213"/>
      <c r="R567" s="213"/>
      <c r="S567" s="6"/>
      <c r="T567" s="173"/>
      <c r="U567" s="173"/>
      <c r="V567" s="6"/>
      <c r="W567" s="6"/>
      <c r="X567" s="6"/>
      <c r="Y567" s="6"/>
      <c r="Z567" s="6"/>
      <c r="AE567" s="173"/>
      <c r="AF567" s="212"/>
    </row>
    <row r="568" spans="1:32" s="67" customFormat="1" x14ac:dyDescent="0.4">
      <c r="A568" s="67">
        <v>12</v>
      </c>
      <c r="B568" s="173">
        <f t="shared" si="16"/>
        <v>30.416666666666668</v>
      </c>
      <c r="C568" s="173">
        <f ca="1">M516</f>
        <v>27049.415552850696</v>
      </c>
      <c r="D568" s="6">
        <f t="shared" ca="1" si="8"/>
        <v>30</v>
      </c>
      <c r="E568" s="6">
        <v>34</v>
      </c>
      <c r="F568" s="6">
        <f t="shared" ca="1" si="9"/>
        <v>32</v>
      </c>
      <c r="G568" s="173">
        <f t="shared" ca="1" si="17"/>
        <v>8030.0000000000009</v>
      </c>
      <c r="H568" s="173">
        <f t="shared" ca="1" si="18"/>
        <v>26209.879122518068</v>
      </c>
      <c r="I568" s="173">
        <f ca="1">I569</f>
        <v>2037.916666666667</v>
      </c>
      <c r="J568" s="173">
        <f ca="1">J567</f>
        <v>51269.339808476121</v>
      </c>
      <c r="K568" s="6"/>
      <c r="L568" s="6"/>
      <c r="M568" s="6"/>
      <c r="N568" s="6"/>
      <c r="O568" s="6"/>
      <c r="P568" s="6"/>
      <c r="Q568" s="6"/>
      <c r="R568" s="6"/>
      <c r="S568" s="6"/>
      <c r="T568" s="173"/>
      <c r="U568" s="173"/>
      <c r="AE568" s="173"/>
      <c r="AF568" s="212"/>
    </row>
    <row r="569" spans="1:32" s="67" customFormat="1" x14ac:dyDescent="0.4">
      <c r="A569" s="67">
        <v>12</v>
      </c>
      <c r="B569" s="173">
        <f t="shared" si="16"/>
        <v>30.416666666666668</v>
      </c>
      <c r="C569" s="173">
        <f ca="1">N516</f>
        <v>28314.910586277092</v>
      </c>
      <c r="D569" s="6">
        <f t="shared" ca="1" si="8"/>
        <v>28</v>
      </c>
      <c r="E569" s="6">
        <v>35</v>
      </c>
      <c r="F569" s="6">
        <f t="shared" ca="1" si="9"/>
        <v>29</v>
      </c>
      <c r="G569" s="173">
        <f t="shared" ca="1" si="17"/>
        <v>8395</v>
      </c>
      <c r="H569" s="173">
        <f t="shared" ca="1" si="18"/>
        <v>25723.143287517585</v>
      </c>
      <c r="I569" s="173">
        <f ca="1">G551</f>
        <v>2037.916666666667</v>
      </c>
      <c r="J569" s="173">
        <f ca="1">H552</f>
        <v>51176.466101384423</v>
      </c>
      <c r="K569" s="6"/>
      <c r="L569" s="6"/>
      <c r="M569" s="6"/>
      <c r="N569" s="6"/>
      <c r="O569" s="6"/>
      <c r="P569" s="6"/>
      <c r="Q569" s="6"/>
      <c r="R569" s="6"/>
      <c r="S569" s="6"/>
      <c r="T569" s="173"/>
      <c r="U569" s="6"/>
      <c r="AE569" s="173"/>
      <c r="AF569" s="212"/>
    </row>
    <row r="570" spans="1:32" s="67" customFormat="1" x14ac:dyDescent="0.4">
      <c r="A570" s="67">
        <v>12</v>
      </c>
      <c r="B570" s="173">
        <f t="shared" si="16"/>
        <v>30.416666666666668</v>
      </c>
      <c r="C570" s="173">
        <f ca="1">O516</f>
        <v>29192.134906958167</v>
      </c>
      <c r="D570" s="6">
        <f t="shared" ca="1" si="8"/>
        <v>26</v>
      </c>
      <c r="E570" s="6">
        <v>36</v>
      </c>
      <c r="F570" s="6">
        <f t="shared" ca="1" si="9"/>
        <v>30</v>
      </c>
      <c r="G570" s="173">
        <f t="shared" ca="1" si="17"/>
        <v>8760</v>
      </c>
      <c r="H570" s="173">
        <f t="shared" ca="1" si="18"/>
        <v>25667.807203122207</v>
      </c>
      <c r="I570" s="173">
        <f ca="1">I571</f>
        <v>2372.5000000000005</v>
      </c>
      <c r="J570" s="173">
        <f ca="1">J569</f>
        <v>51176.466101384423</v>
      </c>
      <c r="K570" s="6"/>
      <c r="L570" s="6"/>
      <c r="M570" s="6"/>
      <c r="N570" s="6"/>
      <c r="O570" s="6"/>
      <c r="P570" s="6"/>
      <c r="Q570" s="6"/>
      <c r="T570" s="173"/>
      <c r="U570" s="6"/>
      <c r="AE570" s="173"/>
      <c r="AF570" s="212"/>
    </row>
    <row r="571" spans="1:32" s="67" customFormat="1" x14ac:dyDescent="0.4">
      <c r="C571" s="217"/>
      <c r="E571" s="6"/>
      <c r="F571" s="6"/>
      <c r="G571" s="6"/>
      <c r="H571" s="6"/>
      <c r="I571" s="173">
        <f ca="1">G552</f>
        <v>2372.5000000000005</v>
      </c>
      <c r="J571" s="173">
        <f ca="1">H553</f>
        <v>50032.283403233298</v>
      </c>
      <c r="K571" s="6"/>
      <c r="L571" s="6"/>
      <c r="M571" s="6"/>
      <c r="N571" s="6"/>
      <c r="O571" s="6"/>
      <c r="P571" s="6"/>
      <c r="T571" s="173"/>
      <c r="U571" s="6"/>
      <c r="AE571" s="173"/>
      <c r="AF571" s="212"/>
    </row>
    <row r="572" spans="1:32" s="67" customFormat="1" x14ac:dyDescent="0.4">
      <c r="C572" s="217"/>
      <c r="E572" s="6"/>
      <c r="F572" s="6"/>
      <c r="G572" s="6"/>
      <c r="H572" s="6"/>
      <c r="I572" s="173">
        <f ca="1">I573</f>
        <v>2707.0833333333339</v>
      </c>
      <c r="J572" s="173">
        <f ca="1">J571</f>
        <v>50032.283403233298</v>
      </c>
      <c r="K572" s="6"/>
      <c r="L572" s="6"/>
      <c r="M572" s="6"/>
      <c r="N572" s="6"/>
      <c r="O572" s="6"/>
      <c r="P572" s="6"/>
      <c r="T572" s="173"/>
      <c r="U572" s="6"/>
      <c r="AE572" s="173"/>
      <c r="AF572" s="212"/>
    </row>
    <row r="573" spans="1:32" s="67" customFormat="1" x14ac:dyDescent="0.4">
      <c r="C573" s="217"/>
      <c r="E573" s="6"/>
      <c r="F573" s="6"/>
      <c r="G573" s="6"/>
      <c r="H573" s="6"/>
      <c r="I573" s="173">
        <f ca="1">G553</f>
        <v>2707.0833333333339</v>
      </c>
      <c r="J573" s="173">
        <f ca="1">H554</f>
        <v>49703.65468725274</v>
      </c>
      <c r="K573" s="6"/>
      <c r="L573" s="6"/>
      <c r="M573" s="6"/>
      <c r="N573" s="6"/>
      <c r="O573" s="6"/>
      <c r="P573" s="6"/>
      <c r="Q573" s="6"/>
      <c r="R573" s="6"/>
      <c r="S573" s="6"/>
      <c r="T573" s="173"/>
      <c r="U573" s="6"/>
      <c r="AE573" s="173"/>
      <c r="AF573" s="212"/>
    </row>
    <row r="574" spans="1:32" s="67" customFormat="1" x14ac:dyDescent="0.4">
      <c r="C574" s="217"/>
      <c r="E574" s="6"/>
      <c r="F574" s="6"/>
      <c r="G574" s="6"/>
      <c r="H574" s="6"/>
      <c r="I574" s="173">
        <f ca="1">I575</f>
        <v>3041.6666666666674</v>
      </c>
      <c r="J574" s="173">
        <f ca="1">J573</f>
        <v>49703.65468725274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AE574" s="173"/>
      <c r="AF574" s="212"/>
    </row>
    <row r="575" spans="1:32" s="67" customFormat="1" x14ac:dyDescent="0.4">
      <c r="B575" s="217"/>
      <c r="D575" s="6"/>
      <c r="E575" s="6"/>
      <c r="F575" s="6"/>
      <c r="G575" s="6"/>
      <c r="H575" s="6"/>
      <c r="I575" s="173">
        <f ca="1">G554</f>
        <v>3041.6666666666674</v>
      </c>
      <c r="J575" s="173">
        <f ca="1">H555</f>
        <v>49333.189501497785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AE575" s="173"/>
      <c r="AF575" s="212"/>
    </row>
    <row r="576" spans="1:32" s="67" customFormat="1" x14ac:dyDescent="0.4">
      <c r="B576" s="217"/>
      <c r="D576" s="6"/>
      <c r="E576" s="6"/>
      <c r="F576" s="6"/>
      <c r="G576" s="6"/>
      <c r="H576" s="6"/>
      <c r="I576" s="173">
        <f ca="1">I577</f>
        <v>3376.2500000000009</v>
      </c>
      <c r="J576" s="173">
        <f ca="1">J575</f>
        <v>49333.189501497785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AE576" s="173"/>
      <c r="AF576" s="212"/>
    </row>
    <row r="577" spans="2:32" s="67" customFormat="1" x14ac:dyDescent="0.4">
      <c r="B577" s="217"/>
      <c r="D577" s="6"/>
      <c r="E577" s="173"/>
      <c r="F577" s="173"/>
      <c r="G577" s="6"/>
      <c r="H577" s="6"/>
      <c r="I577" s="173">
        <f ca="1">G555</f>
        <v>3376.2500000000009</v>
      </c>
      <c r="J577" s="173">
        <f ca="1">H556</f>
        <v>48748.693971756671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AE577" s="173"/>
      <c r="AF577" s="212"/>
    </row>
    <row r="578" spans="2:32" s="67" customFormat="1" x14ac:dyDescent="0.4">
      <c r="B578" s="217"/>
      <c r="D578" s="6"/>
      <c r="E578" s="173"/>
      <c r="F578" s="173"/>
      <c r="G578" s="6"/>
      <c r="H578" s="6"/>
      <c r="I578" s="173">
        <f ca="1">I579</f>
        <v>3710.8333333333344</v>
      </c>
      <c r="J578" s="173">
        <f ca="1">J577</f>
        <v>48748.693971756671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AE578" s="173"/>
      <c r="AF578" s="212"/>
    </row>
    <row r="579" spans="2:32" s="67" customFormat="1" x14ac:dyDescent="0.4">
      <c r="B579" s="217"/>
      <c r="D579" s="6"/>
      <c r="E579" s="173"/>
      <c r="F579" s="173"/>
      <c r="G579" s="6"/>
      <c r="H579" s="6"/>
      <c r="I579" s="173">
        <f ca="1">G556</f>
        <v>3710.8333333333344</v>
      </c>
      <c r="J579" s="173">
        <f ca="1">H557</f>
        <v>48366.457148951253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AE579" s="173"/>
      <c r="AF579" s="212"/>
    </row>
    <row r="580" spans="2:32" x14ac:dyDescent="0.4">
      <c r="B580" s="91"/>
      <c r="E580" s="77"/>
      <c r="F580" s="77"/>
      <c r="I580" s="77">
        <f ca="1">I581</f>
        <v>4045.4166666666679</v>
      </c>
      <c r="J580" s="77">
        <f ca="1">J579</f>
        <v>48366.457148951253</v>
      </c>
      <c r="P580" s="5"/>
      <c r="R580" s="6"/>
      <c r="V580" s="5"/>
      <c r="AE580" s="77"/>
      <c r="AF580" s="90"/>
    </row>
    <row r="581" spans="2:32" x14ac:dyDescent="0.4">
      <c r="B581" s="91"/>
      <c r="E581" s="77"/>
      <c r="F581" s="77"/>
      <c r="I581" s="77">
        <f ca="1">G557</f>
        <v>4045.4166666666679</v>
      </c>
      <c r="J581" s="77">
        <f ca="1">H558</f>
        <v>48161.828857553162</v>
      </c>
      <c r="P581" s="5"/>
      <c r="R581" s="6"/>
      <c r="V581" s="5"/>
      <c r="AE581" s="77"/>
      <c r="AF581" s="90"/>
    </row>
    <row r="582" spans="2:32" x14ac:dyDescent="0.4">
      <c r="B582" s="91"/>
      <c r="E582" s="77"/>
      <c r="F582" s="77"/>
      <c r="I582" s="77">
        <f ca="1">I583</f>
        <v>4380.0000000000009</v>
      </c>
      <c r="J582" s="77">
        <f ca="1">J581</f>
        <v>48161.828857553162</v>
      </c>
      <c r="P582" s="5"/>
      <c r="R582" s="6"/>
      <c r="V582" s="5"/>
      <c r="AE582" s="77"/>
      <c r="AF582" s="90"/>
    </row>
    <row r="583" spans="2:32" x14ac:dyDescent="0.4">
      <c r="B583" s="91"/>
      <c r="E583" s="77"/>
      <c r="F583" s="77"/>
      <c r="I583" s="77">
        <f ca="1">G558</f>
        <v>4380.0000000000009</v>
      </c>
      <c r="J583" s="77">
        <f ca="1">H559</f>
        <v>29286.593405959666</v>
      </c>
      <c r="P583" s="5"/>
      <c r="R583" s="6"/>
      <c r="V583" s="5"/>
    </row>
    <row r="584" spans="2:32" x14ac:dyDescent="0.4">
      <c r="B584" s="91"/>
      <c r="E584" s="77"/>
      <c r="F584" s="77"/>
      <c r="I584" s="77">
        <f ca="1">I585</f>
        <v>4745.0000000000009</v>
      </c>
      <c r="J584" s="77">
        <f ca="1">J583</f>
        <v>29286.593405959666</v>
      </c>
      <c r="P584" s="5"/>
      <c r="R584" s="6"/>
      <c r="V584" s="5"/>
    </row>
    <row r="585" spans="2:32" x14ac:dyDescent="0.4">
      <c r="B585" s="91"/>
      <c r="E585" s="77"/>
      <c r="F585" s="77"/>
      <c r="I585" s="77">
        <f ca="1">G559</f>
        <v>4745.0000000000009</v>
      </c>
      <c r="J585" s="77">
        <f ca="1">H560</f>
        <v>29192.134906958167</v>
      </c>
      <c r="P585" s="5"/>
      <c r="R585" s="6"/>
      <c r="V585" s="5"/>
    </row>
    <row r="586" spans="2:32" x14ac:dyDescent="0.4">
      <c r="B586" s="91"/>
      <c r="E586" s="77"/>
      <c r="F586" s="77"/>
      <c r="I586" s="77">
        <f ca="1">I587</f>
        <v>5110.0000000000009</v>
      </c>
      <c r="J586" s="77">
        <f ca="1">J585</f>
        <v>29192.134906958167</v>
      </c>
      <c r="P586" s="5"/>
      <c r="R586" s="6"/>
      <c r="V586" s="5"/>
    </row>
    <row r="587" spans="2:32" x14ac:dyDescent="0.4">
      <c r="B587" s="91"/>
      <c r="E587" s="77"/>
      <c r="F587" s="77"/>
      <c r="I587" s="77">
        <f ca="1">G560</f>
        <v>5110.0000000000009</v>
      </c>
      <c r="J587" s="77">
        <f ca="1">H561</f>
        <v>28548.539679613732</v>
      </c>
      <c r="P587" s="5"/>
      <c r="R587" s="6"/>
      <c r="V587" s="5"/>
    </row>
    <row r="588" spans="2:32" x14ac:dyDescent="0.4">
      <c r="B588" s="91"/>
      <c r="E588" s="77"/>
      <c r="F588" s="77"/>
      <c r="I588" s="77">
        <f ca="1">I589</f>
        <v>5475.0000000000009</v>
      </c>
      <c r="J588" s="77">
        <f ca="1">J587</f>
        <v>28548.539679613732</v>
      </c>
      <c r="P588" s="5"/>
      <c r="R588" s="6"/>
      <c r="U588" s="5"/>
      <c r="V588" s="5"/>
    </row>
    <row r="589" spans="2:32" x14ac:dyDescent="0.4">
      <c r="B589" s="91"/>
      <c r="E589" s="77"/>
      <c r="F589" s="77"/>
      <c r="I589" s="77">
        <f ca="1">G561</f>
        <v>5475.0000000000009</v>
      </c>
      <c r="J589" s="77">
        <f ca="1">H562</f>
        <v>28314.910586277092</v>
      </c>
      <c r="P589" s="5"/>
      <c r="R589" s="6"/>
      <c r="T589" s="7"/>
      <c r="U589" s="5"/>
      <c r="V589" s="5"/>
    </row>
    <row r="590" spans="2:32" x14ac:dyDescent="0.4">
      <c r="B590" s="91"/>
      <c r="E590" s="77"/>
      <c r="F590" s="77"/>
      <c r="I590" s="77">
        <f ca="1">I591</f>
        <v>5840.0000000000009</v>
      </c>
      <c r="J590" s="77">
        <f ca="1">J589</f>
        <v>28314.910586277092</v>
      </c>
      <c r="P590" s="5"/>
      <c r="R590" s="6"/>
      <c r="T590" s="7"/>
      <c r="U590" s="5"/>
      <c r="V590" s="5"/>
    </row>
    <row r="591" spans="2:32" x14ac:dyDescent="0.4">
      <c r="B591" s="91"/>
      <c r="E591" s="77"/>
      <c r="F591" s="77"/>
      <c r="I591" s="77">
        <f ca="1">G562</f>
        <v>5840.0000000000009</v>
      </c>
      <c r="J591" s="77">
        <f ca="1">H563</f>
        <v>27768.70519993615</v>
      </c>
      <c r="P591" s="5"/>
      <c r="Q591" s="6"/>
      <c r="T591" s="7"/>
      <c r="U591" s="5"/>
    </row>
    <row r="592" spans="2:32" x14ac:dyDescent="0.4">
      <c r="B592" s="91"/>
      <c r="E592" s="77"/>
      <c r="F592" s="77"/>
      <c r="I592" s="77">
        <f ca="1">I593</f>
        <v>6205.0000000000009</v>
      </c>
      <c r="J592" s="77">
        <f ca="1">J591</f>
        <v>27768.70519993615</v>
      </c>
      <c r="P592" s="5"/>
      <c r="Q592" s="6"/>
      <c r="T592" s="7"/>
      <c r="U592" s="5"/>
    </row>
    <row r="593" spans="2:21" x14ac:dyDescent="0.4">
      <c r="B593" s="91"/>
      <c r="E593" s="77"/>
      <c r="F593" s="77"/>
      <c r="I593" s="77">
        <f ca="1">G563</f>
        <v>6205.0000000000009</v>
      </c>
      <c r="J593" s="77">
        <f ca="1">H564</f>
        <v>27049.415552850696</v>
      </c>
      <c r="P593" s="5"/>
      <c r="Q593" s="6"/>
      <c r="T593" s="7"/>
      <c r="U593" s="5"/>
    </row>
    <row r="594" spans="2:21" x14ac:dyDescent="0.4">
      <c r="B594" s="91"/>
      <c r="E594" s="77"/>
      <c r="F594" s="77"/>
      <c r="I594" s="77">
        <f ca="1">I595</f>
        <v>6570.0000000000009</v>
      </c>
      <c r="J594" s="77">
        <f ca="1">J593</f>
        <v>27049.415552850696</v>
      </c>
      <c r="P594" s="5"/>
      <c r="Q594" s="6"/>
      <c r="U594" s="5"/>
    </row>
    <row r="595" spans="2:21" x14ac:dyDescent="0.4">
      <c r="B595" s="91"/>
      <c r="E595" s="77"/>
      <c r="F595" s="77"/>
      <c r="I595" s="77">
        <f ca="1">G564</f>
        <v>6570.0000000000009</v>
      </c>
      <c r="J595" s="77">
        <f ca="1">H565</f>
        <v>26750.744024007668</v>
      </c>
      <c r="P595" s="5"/>
      <c r="Q595" s="6"/>
      <c r="U595" s="5"/>
    </row>
    <row r="596" spans="2:21" x14ac:dyDescent="0.4">
      <c r="B596" s="91"/>
      <c r="E596" s="77"/>
      <c r="F596" s="77"/>
      <c r="I596" s="77">
        <f ca="1">I597</f>
        <v>6935.0000000000009</v>
      </c>
      <c r="J596" s="77">
        <f ca="1">J595</f>
        <v>26750.744024007668</v>
      </c>
      <c r="P596" s="5"/>
      <c r="Q596" s="6"/>
      <c r="U596" s="5"/>
    </row>
    <row r="597" spans="2:21" x14ac:dyDescent="0.4">
      <c r="B597" s="91"/>
      <c r="E597" s="77"/>
      <c r="F597" s="77"/>
      <c r="I597" s="77">
        <f ca="1">G565</f>
        <v>6935.0000000000009</v>
      </c>
      <c r="J597" s="77">
        <f ca="1">H566</f>
        <v>26322.847915755417</v>
      </c>
      <c r="P597" s="5"/>
      <c r="Q597" s="6"/>
      <c r="U597" s="5"/>
    </row>
    <row r="598" spans="2:21" x14ac:dyDescent="0.4">
      <c r="B598" s="91"/>
      <c r="E598" s="77"/>
      <c r="F598" s="77"/>
      <c r="I598" s="77">
        <f ca="1">I599</f>
        <v>7300.0000000000009</v>
      </c>
      <c r="J598" s="77">
        <f ca="1">J597</f>
        <v>26322.847915755417</v>
      </c>
      <c r="P598" s="5"/>
      <c r="Q598" s="6"/>
      <c r="U598" s="5"/>
    </row>
    <row r="599" spans="2:21" x14ac:dyDescent="0.4">
      <c r="B599" s="91"/>
      <c r="E599" s="77"/>
      <c r="F599" s="77"/>
      <c r="I599" s="77">
        <f ca="1">G566</f>
        <v>7300.0000000000009</v>
      </c>
      <c r="J599" s="77">
        <f ca="1">H567</f>
        <v>26220.958975114052</v>
      </c>
      <c r="P599" s="5"/>
      <c r="Q599" s="6"/>
      <c r="U599" s="5"/>
    </row>
    <row r="600" spans="2:21" x14ac:dyDescent="0.4">
      <c r="B600" s="91"/>
      <c r="E600" s="77"/>
      <c r="F600" s="77"/>
      <c r="I600" s="77">
        <f ca="1">I601</f>
        <v>7665.0000000000009</v>
      </c>
      <c r="J600" s="77">
        <f ca="1">J599</f>
        <v>26220.958975114052</v>
      </c>
      <c r="U600" s="5"/>
    </row>
    <row r="601" spans="2:21" x14ac:dyDescent="0.4">
      <c r="B601" s="91"/>
      <c r="I601" s="77">
        <f ca="1">G567</f>
        <v>7665.0000000000009</v>
      </c>
      <c r="J601" s="77">
        <f ca="1">H568</f>
        <v>26209.879122518068</v>
      </c>
      <c r="U601" s="5"/>
    </row>
    <row r="602" spans="2:21" x14ac:dyDescent="0.4">
      <c r="B602" s="91"/>
      <c r="I602" s="77">
        <f ca="1">I603</f>
        <v>8030.0000000000009</v>
      </c>
      <c r="J602" s="77">
        <f ca="1">J601</f>
        <v>26209.879122518068</v>
      </c>
      <c r="U602" s="5"/>
    </row>
    <row r="603" spans="2:21" x14ac:dyDescent="0.4">
      <c r="B603" s="91"/>
      <c r="I603" s="77">
        <f ca="1">G568</f>
        <v>8030.0000000000009</v>
      </c>
      <c r="J603" s="77">
        <f ca="1">H569</f>
        <v>25723.143287517585</v>
      </c>
      <c r="U603" s="5"/>
    </row>
    <row r="604" spans="2:21" x14ac:dyDescent="0.4">
      <c r="B604" s="91"/>
      <c r="I604" s="77">
        <f ca="1">I605</f>
        <v>8395</v>
      </c>
      <c r="J604" s="77">
        <f ca="1">J603</f>
        <v>25723.143287517585</v>
      </c>
      <c r="U604" s="5"/>
    </row>
    <row r="605" spans="2:21" x14ac:dyDescent="0.4">
      <c r="B605" s="91"/>
      <c r="I605" s="77">
        <f ca="1">G569</f>
        <v>8395</v>
      </c>
      <c r="J605" s="77">
        <f ca="1">H570</f>
        <v>25667.807203122207</v>
      </c>
      <c r="U605" s="5"/>
    </row>
    <row r="606" spans="2:21" x14ac:dyDescent="0.4">
      <c r="B606" s="91"/>
      <c r="I606" s="77">
        <f ca="1">G570</f>
        <v>8760</v>
      </c>
      <c r="J606" s="77">
        <f ca="1">H570</f>
        <v>25667.807203122207</v>
      </c>
      <c r="U606" s="5"/>
    </row>
    <row r="607" spans="2:21" x14ac:dyDescent="0.4">
      <c r="B607" s="91"/>
      <c r="I607" s="77"/>
      <c r="J607" s="77"/>
      <c r="U607" s="5"/>
    </row>
    <row r="608" spans="2:21" x14ac:dyDescent="0.4">
      <c r="C608" s="7" t="s">
        <v>143</v>
      </c>
      <c r="D608" s="5" t="s">
        <v>171</v>
      </c>
    </row>
    <row r="609" spans="1:21" x14ac:dyDescent="0.4">
      <c r="A609" s="7" t="s">
        <v>141</v>
      </c>
      <c r="B609" s="7" t="s">
        <v>32</v>
      </c>
      <c r="C609" s="134" t="e">
        <f t="shared" ref="C609:C620" si="21">D609/SUM($D$609:$D$620)</f>
        <v>#DIV/0!</v>
      </c>
      <c r="D609" s="135">
        <f>B452*M456+B458*M462+B464*M468+B470*M474+B476*M480+B482*M486+B488*M492+$B$500*M504</f>
        <v>0</v>
      </c>
      <c r="P609" s="5"/>
      <c r="Q609" s="6"/>
      <c r="U609" s="5"/>
    </row>
    <row r="610" spans="1:21" x14ac:dyDescent="0.4">
      <c r="A610" s="7" t="s">
        <v>141</v>
      </c>
      <c r="B610" s="7" t="s">
        <v>33</v>
      </c>
      <c r="C610" s="134" t="e">
        <f t="shared" si="21"/>
        <v>#DIV/0!</v>
      </c>
      <c r="D610" s="135">
        <f>B452*N456+B458*N462+B464*N468+B470*N474+B476*N480+B482*N486+B488*N492+$B$500*N504</f>
        <v>0</v>
      </c>
      <c r="P610" s="5"/>
      <c r="Q610" s="6"/>
      <c r="U610" s="5"/>
    </row>
    <row r="611" spans="1:21" x14ac:dyDescent="0.4">
      <c r="A611" s="7" t="s">
        <v>141</v>
      </c>
      <c r="B611" s="7" t="s">
        <v>34</v>
      </c>
      <c r="C611" s="134" t="e">
        <f t="shared" si="21"/>
        <v>#DIV/0!</v>
      </c>
      <c r="D611" s="135">
        <f>B452*O456+B458*O462+B464*O468+B470*O474+B476*O480+B482*O486+B488*O492+$B$500*O504</f>
        <v>0</v>
      </c>
      <c r="F611" s="7"/>
      <c r="P611" s="5"/>
      <c r="Q611" s="6"/>
      <c r="U611" s="5"/>
    </row>
    <row r="612" spans="1:21" x14ac:dyDescent="0.4">
      <c r="A612" s="7" t="s">
        <v>141</v>
      </c>
      <c r="B612" s="7" t="s">
        <v>26</v>
      </c>
      <c r="C612" s="134" t="e">
        <f t="shared" si="21"/>
        <v>#DIV/0!</v>
      </c>
      <c r="D612" s="135">
        <f>B452*G456+B458*G462+B464*G468+B470*G474+B476*G480+B482*G486+B488*G492+$B$500*G504</f>
        <v>0</v>
      </c>
      <c r="P612" s="5"/>
      <c r="Q612" s="6"/>
      <c r="U612" s="5"/>
    </row>
    <row r="613" spans="1:21" x14ac:dyDescent="0.4">
      <c r="A613" s="7" t="s">
        <v>141</v>
      </c>
      <c r="B613" s="7" t="s">
        <v>27</v>
      </c>
      <c r="C613" s="134" t="e">
        <f t="shared" si="21"/>
        <v>#DIV/0!</v>
      </c>
      <c r="D613" s="135">
        <f>B452*H456+B458*H462+B464*H468+B470*H474+B476*H480+B482*H486+B488*H492+$B$500*H504</f>
        <v>0</v>
      </c>
      <c r="P613" s="5"/>
      <c r="Q613" s="6"/>
      <c r="U613" s="5"/>
    </row>
    <row r="614" spans="1:21" x14ac:dyDescent="0.4">
      <c r="A614" s="7" t="s">
        <v>141</v>
      </c>
      <c r="B614" s="7" t="s">
        <v>28</v>
      </c>
      <c r="C614" s="134" t="e">
        <f t="shared" si="21"/>
        <v>#DIV/0!</v>
      </c>
      <c r="D614" s="135">
        <f>B452*I456+B458*I462+B464*I468+B470*I474+B476*I480+B482*I486+B488*I492+$B$500*I504</f>
        <v>0</v>
      </c>
      <c r="P614" s="5"/>
      <c r="Q614" s="6"/>
      <c r="U614" s="5"/>
    </row>
    <row r="615" spans="1:21" x14ac:dyDescent="0.4">
      <c r="A615" s="7" t="s">
        <v>141</v>
      </c>
      <c r="B615" s="7" t="s">
        <v>29</v>
      </c>
      <c r="C615" s="134" t="e">
        <f t="shared" si="21"/>
        <v>#DIV/0!</v>
      </c>
      <c r="D615" s="135">
        <f>B452*J456+B458*J462+B464*J468+B470*J474+B476*J480+B482*J486+B488*J492+$B$500*J504</f>
        <v>0</v>
      </c>
      <c r="P615" s="5"/>
      <c r="Q615" s="6"/>
      <c r="U615" s="5"/>
    </row>
    <row r="616" spans="1:21" x14ac:dyDescent="0.4">
      <c r="A616" s="7" t="s">
        <v>141</v>
      </c>
      <c r="B616" s="7" t="s">
        <v>30</v>
      </c>
      <c r="C616" s="134" t="e">
        <f t="shared" si="21"/>
        <v>#DIV/0!</v>
      </c>
      <c r="D616" s="135">
        <f>B452*K456+B458*K462+B464*K468+B470*K474+B476*K480+B482*K486+B488*K492+$B$500*K504</f>
        <v>0</v>
      </c>
      <c r="P616" s="5"/>
      <c r="Q616" s="6"/>
      <c r="U616" s="5"/>
    </row>
    <row r="617" spans="1:21" x14ac:dyDescent="0.4">
      <c r="A617" s="7" t="s">
        <v>141</v>
      </c>
      <c r="B617" s="7" t="s">
        <v>31</v>
      </c>
      <c r="C617" s="134" t="e">
        <f t="shared" si="21"/>
        <v>#DIV/0!</v>
      </c>
      <c r="D617" s="135">
        <f>B452*L456+B458*L462+B464*L468+B470*L474+B476*L480+B482*L486+B488*L492+$B$500*L504</f>
        <v>0</v>
      </c>
      <c r="P617" s="5"/>
      <c r="Q617" s="6"/>
      <c r="U617" s="5"/>
    </row>
    <row r="618" spans="1:21" x14ac:dyDescent="0.4">
      <c r="A618" s="7" t="s">
        <v>141</v>
      </c>
      <c r="B618" s="7" t="s">
        <v>23</v>
      </c>
      <c r="C618" s="134" t="e">
        <f t="shared" si="21"/>
        <v>#DIV/0!</v>
      </c>
      <c r="D618" s="135">
        <f>B452*D456+B458*D462+B464*D468+B470*D474+B476*D480+B482*D486+B488*D492+$B$500*D504</f>
        <v>0</v>
      </c>
      <c r="P618" s="5"/>
      <c r="Q618" s="6"/>
      <c r="U618" s="5"/>
    </row>
    <row r="619" spans="1:21" x14ac:dyDescent="0.4">
      <c r="A619" s="7" t="s">
        <v>141</v>
      </c>
      <c r="B619" s="7" t="s">
        <v>24</v>
      </c>
      <c r="C619" s="134" t="e">
        <f t="shared" si="21"/>
        <v>#DIV/0!</v>
      </c>
      <c r="D619" s="135">
        <f>B452*E456+B458*E462+B464*E468+B470*E474+B476*E480+B482*E486+B488*E492+$B$500*E504</f>
        <v>0</v>
      </c>
      <c r="P619" s="5"/>
      <c r="Q619" s="6"/>
      <c r="U619" s="5"/>
    </row>
    <row r="620" spans="1:21" x14ac:dyDescent="0.4">
      <c r="A620" s="7" t="s">
        <v>141</v>
      </c>
      <c r="B620" s="7" t="s">
        <v>25</v>
      </c>
      <c r="C620" s="134" t="e">
        <f t="shared" si="21"/>
        <v>#DIV/0!</v>
      </c>
      <c r="D620" s="135">
        <f>B452*F456+B458*F462+B464*F468+B470*F474+B476*F480+B482*F486+B488*F492+$B$500*F504</f>
        <v>0</v>
      </c>
      <c r="P620" s="5"/>
      <c r="Q620" s="6"/>
      <c r="U620" s="5"/>
    </row>
    <row r="621" spans="1:21" x14ac:dyDescent="0.4">
      <c r="A621" s="5" t="s">
        <v>142</v>
      </c>
      <c r="B621" s="7" t="s">
        <v>32</v>
      </c>
      <c r="C621" s="134" t="e">
        <f t="shared" ref="C621:C632" si="22">D621/SUM($D$621:$D$632)</f>
        <v>#DIV/0!</v>
      </c>
      <c r="D621" s="135">
        <f>$B$494*M498+$B$495*77/365*11/24</f>
        <v>0</v>
      </c>
      <c r="P621" s="5"/>
      <c r="Q621" s="6"/>
      <c r="U621" s="5"/>
    </row>
    <row r="622" spans="1:21" x14ac:dyDescent="0.4">
      <c r="A622" s="5" t="s">
        <v>142</v>
      </c>
      <c r="B622" s="7" t="s">
        <v>33</v>
      </c>
      <c r="C622" s="134" t="e">
        <f t="shared" si="22"/>
        <v>#DIV/0!</v>
      </c>
      <c r="D622" s="135">
        <f>$B$494*N498+$B$495*77/365*12/24</f>
        <v>0</v>
      </c>
      <c r="P622" s="5"/>
      <c r="Q622" s="6"/>
      <c r="U622" s="5"/>
    </row>
    <row r="623" spans="1:21" x14ac:dyDescent="0.4">
      <c r="A623" s="5" t="s">
        <v>142</v>
      </c>
      <c r="B623" s="7" t="s">
        <v>34</v>
      </c>
      <c r="C623" s="134" t="e">
        <f t="shared" si="22"/>
        <v>#DIV/0!</v>
      </c>
      <c r="D623" s="135">
        <f>$B$494*O498+$B$495*77/365*1/24</f>
        <v>0</v>
      </c>
      <c r="P623" s="5"/>
      <c r="Q623" s="6"/>
      <c r="U623" s="5"/>
    </row>
    <row r="624" spans="1:21" x14ac:dyDescent="0.4">
      <c r="A624" s="5" t="s">
        <v>142</v>
      </c>
      <c r="B624" s="7" t="s">
        <v>26</v>
      </c>
      <c r="C624" s="134" t="e">
        <f t="shared" si="22"/>
        <v>#DIV/0!</v>
      </c>
      <c r="D624" s="135">
        <f>$B$494*G498+$B$495*77/365*11/24</f>
        <v>0</v>
      </c>
      <c r="P624" s="5"/>
      <c r="Q624" s="6"/>
      <c r="U624" s="5"/>
    </row>
    <row r="625" spans="1:21" x14ac:dyDescent="0.4">
      <c r="A625" s="5" t="s">
        <v>142</v>
      </c>
      <c r="B625" s="7" t="s">
        <v>27</v>
      </c>
      <c r="C625" s="134" t="e">
        <f t="shared" si="22"/>
        <v>#DIV/0!</v>
      </c>
      <c r="D625" s="135">
        <f>$B$494*H498+$B$495*77/365*12/24</f>
        <v>0</v>
      </c>
      <c r="P625" s="5"/>
      <c r="Q625" s="6"/>
      <c r="U625" s="5"/>
    </row>
    <row r="626" spans="1:21" x14ac:dyDescent="0.4">
      <c r="A626" s="5" t="s">
        <v>142</v>
      </c>
      <c r="B626" s="7" t="s">
        <v>28</v>
      </c>
      <c r="C626" s="134" t="e">
        <f t="shared" si="22"/>
        <v>#DIV/0!</v>
      </c>
      <c r="D626" s="135">
        <f>$B$494*I498+$B$495*77/365*1/24</f>
        <v>0</v>
      </c>
      <c r="P626" s="5"/>
      <c r="Q626" s="6"/>
      <c r="U626" s="5"/>
    </row>
    <row r="627" spans="1:21" x14ac:dyDescent="0.4">
      <c r="A627" s="5" t="s">
        <v>142</v>
      </c>
      <c r="B627" s="7" t="s">
        <v>29</v>
      </c>
      <c r="C627" s="134" t="e">
        <f t="shared" si="22"/>
        <v>#DIV/0!</v>
      </c>
      <c r="D627" s="135">
        <f>$B$494*J498+$B$495*91/365*11/24</f>
        <v>0</v>
      </c>
      <c r="P627" s="5"/>
      <c r="Q627" s="6"/>
      <c r="U627" s="5"/>
    </row>
    <row r="628" spans="1:21" x14ac:dyDescent="0.4">
      <c r="A628" s="5" t="s">
        <v>142</v>
      </c>
      <c r="B628" s="7" t="s">
        <v>30</v>
      </c>
      <c r="C628" s="134" t="e">
        <f t="shared" si="22"/>
        <v>#DIV/0!</v>
      </c>
      <c r="D628" s="135">
        <f>$B$494*K498+$B$495*91/365*12/24</f>
        <v>0</v>
      </c>
      <c r="P628" s="5"/>
      <c r="Q628" s="6"/>
      <c r="U628" s="5"/>
    </row>
    <row r="629" spans="1:21" x14ac:dyDescent="0.4">
      <c r="A629" s="5" t="s">
        <v>142</v>
      </c>
      <c r="B629" s="7" t="s">
        <v>31</v>
      </c>
      <c r="C629" s="134" t="e">
        <f t="shared" si="22"/>
        <v>#DIV/0!</v>
      </c>
      <c r="D629" s="135">
        <f>$B$494*L498+$B$495*91/365*1/24</f>
        <v>0</v>
      </c>
      <c r="P629" s="5"/>
      <c r="Q629" s="6"/>
      <c r="U629" s="5"/>
    </row>
    <row r="630" spans="1:21" x14ac:dyDescent="0.4">
      <c r="A630" s="5" t="s">
        <v>142</v>
      </c>
      <c r="B630" s="7" t="s">
        <v>23</v>
      </c>
      <c r="C630" s="134" t="e">
        <f t="shared" si="22"/>
        <v>#DIV/0!</v>
      </c>
      <c r="D630" s="135">
        <f>$B$494*D498+$B$495*120/365*11/24</f>
        <v>0</v>
      </c>
      <c r="P630" s="5"/>
      <c r="Q630" s="6"/>
      <c r="U630" s="5"/>
    </row>
    <row r="631" spans="1:21" x14ac:dyDescent="0.4">
      <c r="A631" s="5" t="s">
        <v>142</v>
      </c>
      <c r="B631" s="7" t="s">
        <v>24</v>
      </c>
      <c r="C631" s="134" t="e">
        <f t="shared" si="22"/>
        <v>#DIV/0!</v>
      </c>
      <c r="D631" s="135">
        <f>$B$494*E498+$B$495*120/365*12/24</f>
        <v>0</v>
      </c>
      <c r="P631" s="5"/>
      <c r="Q631" s="6"/>
      <c r="U631" s="5"/>
    </row>
    <row r="632" spans="1:21" x14ac:dyDescent="0.4">
      <c r="A632" s="5" t="s">
        <v>142</v>
      </c>
      <c r="B632" s="7" t="s">
        <v>25</v>
      </c>
      <c r="C632" s="134" t="e">
        <f t="shared" si="22"/>
        <v>#DIV/0!</v>
      </c>
      <c r="D632" s="135">
        <f>$B$494*F498+$B$495*120/365*1/24</f>
        <v>0</v>
      </c>
      <c r="P632" s="5"/>
      <c r="Q632" s="6"/>
      <c r="U632" s="5"/>
    </row>
    <row r="633" spans="1:21" x14ac:dyDescent="0.4">
      <c r="A633" s="7" t="s">
        <v>140</v>
      </c>
      <c r="B633" s="7" t="s">
        <v>32</v>
      </c>
      <c r="C633" s="134" t="e">
        <f t="shared" ref="C633:C644" si="23">D633/SUM($D$633:$D$644)</f>
        <v>#DIV/0!</v>
      </c>
      <c r="D633" s="135">
        <f>B409*M413+B415*M419+B421*M425+B427*M431+B433*M437+B439*M443+B445*M449</f>
        <v>0</v>
      </c>
      <c r="P633" s="5"/>
      <c r="Q633" s="6"/>
      <c r="U633" s="5"/>
    </row>
    <row r="634" spans="1:21" x14ac:dyDescent="0.4">
      <c r="A634" s="7" t="s">
        <v>140</v>
      </c>
      <c r="B634" s="7" t="s">
        <v>33</v>
      </c>
      <c r="C634" s="134" t="e">
        <f t="shared" si="23"/>
        <v>#DIV/0!</v>
      </c>
      <c r="D634" s="135">
        <f>B409*N413+B415*N419+B421*N425+B427*N431+B433*N437+B439*N443+B445*N449</f>
        <v>0</v>
      </c>
      <c r="P634" s="5"/>
      <c r="Q634" s="6"/>
      <c r="U634" s="5"/>
    </row>
    <row r="635" spans="1:21" x14ac:dyDescent="0.4">
      <c r="A635" s="7" t="s">
        <v>140</v>
      </c>
      <c r="B635" s="7" t="s">
        <v>34</v>
      </c>
      <c r="C635" s="134" t="e">
        <f t="shared" si="23"/>
        <v>#DIV/0!</v>
      </c>
      <c r="D635" s="135">
        <f>B409*O413+B415*O419+B421*O425+B427*O431+B433*O437+B439*O443+B445*O449</f>
        <v>0</v>
      </c>
      <c r="P635" s="5"/>
      <c r="Q635" s="6"/>
      <c r="U635" s="5"/>
    </row>
    <row r="636" spans="1:21" x14ac:dyDescent="0.4">
      <c r="A636" s="7" t="s">
        <v>140</v>
      </c>
      <c r="B636" s="7" t="s">
        <v>26</v>
      </c>
      <c r="C636" s="134" t="e">
        <f t="shared" si="23"/>
        <v>#DIV/0!</v>
      </c>
      <c r="D636" s="135">
        <f>B409*G413+B415*G419+B421*G425+B427*G431+B433*G437+B439*G443+B445*G449</f>
        <v>0</v>
      </c>
      <c r="P636" s="5"/>
      <c r="Q636" s="6"/>
      <c r="U636" s="5"/>
    </row>
    <row r="637" spans="1:21" x14ac:dyDescent="0.4">
      <c r="A637" s="7" t="s">
        <v>140</v>
      </c>
      <c r="B637" s="7" t="s">
        <v>27</v>
      </c>
      <c r="C637" s="134" t="e">
        <f t="shared" si="23"/>
        <v>#DIV/0!</v>
      </c>
      <c r="D637" s="135">
        <f>B409*H413+B415*H419+B421*H425+B427*H431+B433*H437+B439*H443+B445*H449</f>
        <v>0</v>
      </c>
      <c r="P637" s="5"/>
      <c r="Q637" s="6"/>
      <c r="U637" s="5"/>
    </row>
    <row r="638" spans="1:21" x14ac:dyDescent="0.4">
      <c r="A638" s="7" t="s">
        <v>140</v>
      </c>
      <c r="B638" s="7" t="s">
        <v>28</v>
      </c>
      <c r="C638" s="134" t="e">
        <f t="shared" si="23"/>
        <v>#DIV/0!</v>
      </c>
      <c r="D638" s="135">
        <f>B409*I413+B415*I419+B421*I425+B427*I431+B433*I437+B439*I443+B445*I449</f>
        <v>0</v>
      </c>
      <c r="P638" s="5"/>
      <c r="Q638" s="6"/>
      <c r="U638" s="5"/>
    </row>
    <row r="639" spans="1:21" x14ac:dyDescent="0.4">
      <c r="A639" s="7" t="s">
        <v>140</v>
      </c>
      <c r="B639" s="7" t="s">
        <v>29</v>
      </c>
      <c r="C639" s="134" t="e">
        <f t="shared" si="23"/>
        <v>#DIV/0!</v>
      </c>
      <c r="D639" s="135">
        <f>B409*J413+B415*J419+B421*J425+B427*J431+B433*J437+B439*J443+B445*J449</f>
        <v>0</v>
      </c>
      <c r="P639" s="5"/>
      <c r="Q639" s="6"/>
      <c r="U639" s="5"/>
    </row>
    <row r="640" spans="1:21" x14ac:dyDescent="0.4">
      <c r="A640" s="7" t="s">
        <v>140</v>
      </c>
      <c r="B640" s="7" t="s">
        <v>30</v>
      </c>
      <c r="C640" s="134" t="e">
        <f t="shared" si="23"/>
        <v>#DIV/0!</v>
      </c>
      <c r="D640" s="135">
        <f>B409*K413+B415*K419+B421*K425+B427*K431+B433*K437+B439*K443+B445*K449</f>
        <v>0</v>
      </c>
      <c r="P640" s="5"/>
      <c r="Q640" s="6"/>
      <c r="U640" s="5"/>
    </row>
    <row r="641" spans="1:21" x14ac:dyDescent="0.4">
      <c r="A641" s="7" t="s">
        <v>140</v>
      </c>
      <c r="B641" s="7" t="s">
        <v>31</v>
      </c>
      <c r="C641" s="134" t="e">
        <f t="shared" si="23"/>
        <v>#DIV/0!</v>
      </c>
      <c r="D641" s="135">
        <f>B409*L413+B415*L419+B421*L425+B427*L431+B433*L437+B439*L443+B445*L449</f>
        <v>0</v>
      </c>
      <c r="P641" s="5"/>
      <c r="Q641" s="6"/>
      <c r="U641" s="5"/>
    </row>
    <row r="642" spans="1:21" x14ac:dyDescent="0.4">
      <c r="A642" s="7" t="s">
        <v>140</v>
      </c>
      <c r="B642" s="7" t="s">
        <v>23</v>
      </c>
      <c r="C642" s="134" t="e">
        <f t="shared" si="23"/>
        <v>#DIV/0!</v>
      </c>
      <c r="D642" s="135">
        <f>B409*D413+B415*D419+B421*D425+B427*D431+B433*D437+B439*D443+B445*D449</f>
        <v>0</v>
      </c>
      <c r="P642" s="5"/>
      <c r="Q642" s="6"/>
      <c r="U642" s="5"/>
    </row>
    <row r="643" spans="1:21" x14ac:dyDescent="0.4">
      <c r="A643" s="7" t="s">
        <v>140</v>
      </c>
      <c r="B643" s="7" t="s">
        <v>24</v>
      </c>
      <c r="C643" s="134" t="e">
        <f t="shared" si="23"/>
        <v>#DIV/0!</v>
      </c>
      <c r="D643" s="135">
        <f>B409*E413+B415*E419+B421*E425+B427*E431+B433*E437+B439*E443+B445*E449</f>
        <v>0</v>
      </c>
      <c r="P643" s="5"/>
      <c r="Q643" s="6"/>
      <c r="U643" s="5"/>
    </row>
    <row r="644" spans="1:21" x14ac:dyDescent="0.4">
      <c r="A644" s="7" t="s">
        <v>140</v>
      </c>
      <c r="B644" s="7" t="s">
        <v>25</v>
      </c>
      <c r="C644" s="134" t="e">
        <f t="shared" si="23"/>
        <v>#DIV/0!</v>
      </c>
      <c r="D644" s="135">
        <f>B409*F413+B415*F419+B421*F425+B427*F431+B433*F437+B439*F443+B445*F449</f>
        <v>0</v>
      </c>
      <c r="P644" s="5"/>
      <c r="Q644" s="6"/>
      <c r="U644" s="5"/>
    </row>
  </sheetData>
  <mergeCells count="2">
    <mergeCell ref="A508:A510"/>
    <mergeCell ref="A517:A520"/>
  </mergeCells>
  <phoneticPr fontId="0" type="noConversion"/>
  <pageMargins left="0.75" right="0.75" top="1" bottom="1" header="0.5" footer="0.5"/>
  <pageSetup paperSize="9" orientation="portrait" verticalDpi="3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N_VEDA_INPUT</vt:lpstr>
      <vt:lpstr>Peak</vt:lpstr>
      <vt:lpstr>QFR_IER</vt:lpstr>
      <vt:lpstr>ELC_cons</vt:lpstr>
      <vt:lpstr>Demands</vt:lpstr>
      <vt:lpstr>HDD</vt:lpstr>
      <vt:lpstr>CDD</vt:lpstr>
      <vt:lpstr>DDuration</vt:lpstr>
      <vt:lpstr>AT</vt:lpstr>
      <vt:lpstr>BE</vt:lpstr>
      <vt:lpstr>BG</vt:lpstr>
      <vt:lpstr>CH</vt:lpstr>
      <vt:lpstr>CY</vt:lpstr>
      <vt:lpstr>CZ</vt:lpstr>
      <vt:lpstr>DE</vt:lpstr>
      <vt:lpstr>DK</vt:lpstr>
      <vt:lpstr>FR</vt:lpstr>
      <vt:lpstr>EL</vt:lpstr>
      <vt:lpstr>ES</vt:lpstr>
      <vt:lpstr>IT</vt:lpstr>
      <vt:lpstr>EE</vt:lpstr>
      <vt:lpstr>FI</vt:lpstr>
      <vt:lpstr>HU</vt:lpstr>
      <vt:lpstr>IE</vt:lpstr>
      <vt:lpstr>IS</vt:lpstr>
      <vt:lpstr>LT</vt:lpstr>
      <vt:lpstr>LU</vt:lpstr>
      <vt:lpstr>LV</vt:lpstr>
      <vt:lpstr>MT</vt:lpstr>
      <vt:lpstr>NL</vt:lpstr>
      <vt:lpstr>NO</vt:lpstr>
      <vt:lpstr>PL</vt:lpstr>
      <vt:lpstr>PT</vt:lpstr>
      <vt:lpstr>RO</vt:lpstr>
      <vt:lpstr>SE</vt:lpstr>
      <vt:lpstr>SI</vt:lpstr>
      <vt:lpstr>SK</vt:lpstr>
      <vt:lpstr>UK</vt:lpstr>
      <vt:lpstr>Cumulative</vt:lpstr>
    </vt:vector>
  </TitlesOfParts>
  <Company>CRES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</dc:creator>
  <cp:lastModifiedBy>Olex</cp:lastModifiedBy>
  <dcterms:created xsi:type="dcterms:W3CDTF">2009-04-30T06:04:42Z</dcterms:created>
  <dcterms:modified xsi:type="dcterms:W3CDTF">2020-05-02T01:10:07Z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829239606857299</vt:r8>
  </property>
</Properties>
</file>